
<file path=[Content_Types].xml><?xml version="1.0" encoding="utf-8"?>
<Types xmlns="http://schemas.openxmlformats.org/package/2006/content-types">
  <Default Extension="vml" ContentType="application/vnd.openxmlformats-officedocument.vmlDrawing"/>
  <Default Extension="wmf" ContentType="image/x-wmf"/>
  <Default Extension="rels" ContentType="application/vnd.openxmlformats-package.relationships+xml"/>
  <Default Extension="xml" ContentType="application/xml"/>
  <Default Extension="bin" ContentType="application/vnd.ms-office.vbaPro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Tables/pivotTable1.xml" ContentType="application/vnd.openxmlformats-officedocument.spreadsheetml.pivotTable+xml"/>
  <Override PartName="/xl/pivotCache/pivotCacheDefinition1.xml" ContentType="application/vnd.openxmlformats-officedocument.spreadsheetml.pivotCacheDefinition+xml"/>
</Types>
</file>

<file path=_rels/.rels><?xml version="1.0" encoding="UTF-8"?>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25" activeTab="1"/>
  </bookViews>
  <sheets>
    <sheet name="Sheet1" sheetId="12" r:id="rId1"/>
    <sheet name="Summary" sheetId="5" r:id="rId2"/>
    <sheet name="WTD" sheetId="11" r:id="rId3"/>
    <sheet name="Shamrock" sheetId="1" r:id="rId4"/>
    <sheet name="SALES" sheetId="6" r:id="rId5"/>
    <sheet name="Bakery" sheetId="13" r:id="rId6"/>
    <sheet name="XRef" sheetId="2" r:id="rId7" state="hidden"/>
    <sheet name="Inventory" sheetId="4" r:id="rId8" state="hidden"/>
    <sheet name="Store List" sheetId="3" r:id="rId9"/>
    <sheet name="Item List (2)" sheetId="14" r:id="rId10"/>
    <sheet name="Cross ref" sheetId="15" r:id="rId11"/>
    <sheet name="weekly sales" sheetId="7" r:id="rId12" state="hidden"/>
  </sheets>
  <definedNames>
    <definedName hidden="true" localSheetId="1" name="_xlnm._FilterDatabase">Summary!$A$3:$M$58</definedName>
    <definedName hidden="true" localSheetId="2" name="_xlnm._FilterDatabase">WTD!$A$1:$D$46</definedName>
    <definedName hidden="true" localSheetId="3" name="_xlnm._FilterDatabase">Shamrock!$A$1:$AD$15823</definedName>
    <definedName hidden="true" localSheetId="4" name="_xlnm._FilterDatabase">SALES!$A$1:$D$2402</definedName>
    <definedName hidden="true" localSheetId="5" name="_xlnm._FilterDatabase">Bakery!$A$1:$B$58</definedName>
    <definedName name="_xlnm._FilterDatabase">XRef!$A$3:$R$192</definedName>
    <definedName name="_xlcn.WorksheetConnection_SummaryA3Q611">Summary!$A$3:$M$57</definedName>
  </definedNames>
  <calcPr calcId="144525"/>
  <pivotCaches>
    <pivotCache cacheId="2" r:id="rId16"/>
  </pivotCaches>
</workbook>
</file>

<file path=xl/comments1.xml><?xml version="1.0" encoding="utf-8"?>
<comments xmlns="http://schemas.openxmlformats.org/spreadsheetml/2006/main">
  <authors>
    <author>Author</author>
  </authors>
  <commentList>
    <comment ref="K71" authorId="0">
      <text>
        <r>
          <rPr>
            <b/>
            <sz val="9"/>
            <rFont val="Tahoma"/>
            <charset val="134"/>
          </rPr>
          <t>Author:</t>
        </r>
        <r>
          <rPr>
            <sz val="9"/>
            <rFont val="Tahoma"/>
            <charset val="134"/>
          </rPr>
          <t xml:space="preserve">
WITH EFFECT FROM 10-1-13</t>
        </r>
      </text>
    </comment>
  </commentList>
</comments>
</file>

<file path=xl/comments2.xml><?xml version="1.0" encoding="utf-8"?>
<comments xmlns="http://schemas.openxmlformats.org/spreadsheetml/2006/main">
  <authors>
    <author>Author</author>
  </authors>
  <commentList>
    <comment ref="J71" authorId="0">
      <text>
        <r>
          <rPr>
            <b/>
            <sz val="9"/>
            <rFont val="Tahoma"/>
            <charset val="134"/>
          </rPr>
          <t>acctg-1:</t>
        </r>
        <r>
          <rPr>
            <sz val="9"/>
            <rFont val="Tahoma"/>
            <charset val="134"/>
          </rPr>
          <t xml:space="preserve">
WITH EFFECT FROM 10-1-13</t>
        </r>
      </text>
    </comment>
  </commentList>
</comments>
</file>

<file path=xl/sharedStrings.xml><?xml version="1.0" encoding="utf-8"?>
<sst xmlns="http://schemas.openxmlformats.org/spreadsheetml/2006/main" count="47266" uniqueCount="2377">
  <si>
    <t>Supplies</t>
  </si>
  <si>
    <t>Paper</t>
  </si>
  <si>
    <t>MTD - August 29th to September 04th</t>
  </si>
  <si>
    <t>#</t>
  </si>
  <si>
    <t>Store</t>
  </si>
  <si>
    <t>Dist</t>
  </si>
  <si>
    <t>Region</t>
  </si>
  <si>
    <t>Sales MTD</t>
  </si>
  <si>
    <t>Supplies Shamrock MTD</t>
  </si>
  <si>
    <t>Supplies %</t>
  </si>
  <si>
    <t>Supplies  $ Limit Full Month 0.6%</t>
  </si>
  <si>
    <t>Balance Avaiable</t>
  </si>
  <si>
    <t>Paper Shamrock MTD</t>
  </si>
  <si>
    <t>Paper% MTD</t>
  </si>
  <si>
    <t>Paper  $ Limit  Full Month 1.9%</t>
  </si>
  <si>
    <t>Note: Paper Limit has been changed from 2.1% to 1.9% 
 5/30/2023
-Jed</t>
  </si>
  <si>
    <t>Company</t>
  </si>
  <si>
    <t>Shamrock</t>
  </si>
  <si>
    <t>Sales</t>
  </si>
  <si>
    <t>Food,Paper &amp; Supplies %</t>
  </si>
  <si>
    <t>MTD</t>
  </si>
  <si>
    <t>DC Location</t>
  </si>
  <si>
    <t>Operator</t>
  </si>
  <si>
    <t>Store Site #</t>
  </si>
  <si>
    <t>Invoice #</t>
  </si>
  <si>
    <t>Credit Memo #</t>
  </si>
  <si>
    <t>Invoice Date</t>
  </si>
  <si>
    <t>DC Item #</t>
  </si>
  <si>
    <t>Brand Item GL Code</t>
  </si>
  <si>
    <t>Brand Item Category Third Tier</t>
  </si>
  <si>
    <t>DC Item Description</t>
  </si>
  <si>
    <t>Brand Item Size</t>
  </si>
  <si>
    <t>Qty Shipped</t>
  </si>
  <si>
    <t>DC Item Net Weight</t>
  </si>
  <si>
    <t>Unit Price per Selling UOM</t>
  </si>
  <si>
    <t>Ext Price</t>
  </si>
  <si>
    <t>Invoice Total Net Amount</t>
  </si>
  <si>
    <t>Invoice Total Tax</t>
  </si>
  <si>
    <t>Entity</t>
  </si>
  <si>
    <t>Total</t>
  </si>
  <si>
    <t>Store #</t>
  </si>
  <si>
    <t>GL Code</t>
  </si>
  <si>
    <t>Group#</t>
  </si>
  <si>
    <t>Check</t>
  </si>
  <si>
    <t>Dist Category Name</t>
  </si>
  <si>
    <t>TOTAL</t>
  </si>
  <si>
    <t>GL Name</t>
  </si>
  <si>
    <t>Ref</t>
  </si>
  <si>
    <t>Sham-EVale</t>
  </si>
  <si>
    <t>DFG RESTAURANTS INC.</t>
  </si>
  <si>
    <t>1100102</t>
  </si>
  <si>
    <t>CARL'S JR WEST COVINA - AZUSA</t>
  </si>
  <si>
    <t>28560742</t>
  </si>
  <si>
    <t/>
  </si>
  <si>
    <t>4171721</t>
  </si>
  <si>
    <t>501060</t>
  </si>
  <si>
    <t>Pepper - Chile (Proc)</t>
  </si>
  <si>
    <t>PEPPER, CHILE GRN STRIP</t>
  </si>
  <si>
    <t>12/28 OZ</t>
  </si>
  <si>
    <t>28560946</t>
  </si>
  <si>
    <t>0100044</t>
  </si>
  <si>
    <t>510010</t>
  </si>
  <si>
    <t>Toys</t>
  </si>
  <si>
    <t>PREMIUM, TOY KIDS MEAL LOONEY TUNES</t>
  </si>
  <si>
    <t>1/200 EA</t>
  </si>
  <si>
    <t>1521533</t>
  </si>
  <si>
    <t>650005</t>
  </si>
  <si>
    <t>Tissue Products</t>
  </si>
  <si>
    <t>SEAT COVER, PAPER PERSONAL 1/2 FOLD</t>
  </si>
  <si>
    <t>20/250 CT</t>
  </si>
  <si>
    <t>1818481</t>
  </si>
  <si>
    <t>649000</t>
  </si>
  <si>
    <t>Miscellaneous (Non-Stock)</t>
  </si>
  <si>
    <t>SERVICE - PAYMENT TERMS</t>
  </si>
  <si>
    <t>1/EACH</t>
  </si>
  <si>
    <t>1959751</t>
  </si>
  <si>
    <t>Carbonated Beverages</t>
  </si>
  <si>
    <t>SYRUP, SODA CHERRY COKE BIB</t>
  </si>
  <si>
    <t>1/5 GAL</t>
  </si>
  <si>
    <t>2312561</t>
  </si>
  <si>
    <t>Sport/Energy Drinks</t>
  </si>
  <si>
    <t>SYRUP, POWERADE MTN BLAST BIB</t>
  </si>
  <si>
    <t>2544801</t>
  </si>
  <si>
    <t>SYRUP, COKE ZERO SUGAR BIB</t>
  </si>
  <si>
    <t>1/2.5 GAL</t>
  </si>
  <si>
    <t>2754521</t>
  </si>
  <si>
    <t>SYRUP, COKE DIET HIYLD BIB</t>
  </si>
  <si>
    <t>2754531</t>
  </si>
  <si>
    <t>SYRUP, COKE CLASC BIB (HYCS)</t>
  </si>
  <si>
    <t>3743511</t>
  </si>
  <si>
    <t>Egg &amp; Egg Substitutes</t>
  </si>
  <si>
    <t>EGG, LIQ WHL CAGE FREE P12CE</t>
  </si>
  <si>
    <t>2/20 LB</t>
  </si>
  <si>
    <t>3978391</t>
  </si>
  <si>
    <t>Juice</t>
  </si>
  <si>
    <t>JUICE, ORANGE ORIG SIMPLY</t>
  </si>
  <si>
    <t>24/11.5 OZ</t>
  </si>
  <si>
    <t>4170261</t>
  </si>
  <si>
    <t>Barbecue Sauce</t>
  </si>
  <si>
    <t>SAUCE, BBQ SWEET &amp; BOLD CUP</t>
  </si>
  <si>
    <t>200/25 GRM</t>
  </si>
  <si>
    <t>4170451</t>
  </si>
  <si>
    <t>Salad Dressings</t>
  </si>
  <si>
    <t>SAUCE, HOUSE CUP</t>
  </si>
  <si>
    <t>4171531</t>
  </si>
  <si>
    <t>Milk</t>
  </si>
  <si>
    <t>MILK, 1%</t>
  </si>
  <si>
    <t>2/1 GAL</t>
  </si>
  <si>
    <t>4171591</t>
  </si>
  <si>
    <t>Gloves</t>
  </si>
  <si>
    <t>GLOVE, SYNTH MED</t>
  </si>
  <si>
    <t>5/200 CT</t>
  </si>
  <si>
    <t>4172781</t>
  </si>
  <si>
    <t>Cheesecake</t>
  </si>
  <si>
    <t>CHEESECAKE, STAWBRY 3.5Z</t>
  </si>
  <si>
    <t>1/48 CT</t>
  </si>
  <si>
    <t>4173281</t>
  </si>
  <si>
    <t>Beef</t>
  </si>
  <si>
    <t>BEEF, GRND PTY 3.5Z</t>
  </si>
  <si>
    <t>133/3.5 OZ</t>
  </si>
  <si>
    <t>4173621</t>
  </si>
  <si>
    <t>Appetizers</t>
  </si>
  <si>
    <t>APPTZR, ONION RING</t>
  </si>
  <si>
    <t>4/5 LB</t>
  </si>
  <si>
    <t>4173961</t>
  </si>
  <si>
    <t>Ketchup</t>
  </si>
  <si>
    <t>KETCHUP, PKT</t>
  </si>
  <si>
    <t>1500/9 GRM</t>
  </si>
  <si>
    <t>4174081</t>
  </si>
  <si>
    <t>Potatoes (Proc)</t>
  </si>
  <si>
    <t>HASHBROWN, RND ZTF</t>
  </si>
  <si>
    <t>6/5 LB</t>
  </si>
  <si>
    <t>4174091</t>
  </si>
  <si>
    <t>FRIES, CRISS CUT SEASN</t>
  </si>
  <si>
    <t>4174101</t>
  </si>
  <si>
    <t>FRIES, SS SK ON</t>
  </si>
  <si>
    <t>6/6 LB</t>
  </si>
  <si>
    <t>4174161</t>
  </si>
  <si>
    <t>Shake Base, Malts &amp; Hops</t>
  </si>
  <si>
    <t>SYRUP, SHAKE STRAWBRY</t>
  </si>
  <si>
    <t>4/1 GAL</t>
  </si>
  <si>
    <t>4174441</t>
  </si>
  <si>
    <t>Cakes</t>
  </si>
  <si>
    <t>CAKE, CHOC DOME</t>
  </si>
  <si>
    <t>1/36 CT</t>
  </si>
  <si>
    <t>4175371</t>
  </si>
  <si>
    <t>Chicken - Frozen</t>
  </si>
  <si>
    <t>CHICKEN, TNDRLOIN STRIP 1.5Z</t>
  </si>
  <si>
    <t>8/5 LB</t>
  </si>
  <si>
    <t>4178911</t>
  </si>
  <si>
    <t>SAUCE, BTRMILK RANCH CUP</t>
  </si>
  <si>
    <t>4178921</t>
  </si>
  <si>
    <t>Hot Sauce</t>
  </si>
  <si>
    <t>SAUCE, BUFFALO CUP</t>
  </si>
  <si>
    <t>1/100 CT</t>
  </si>
  <si>
    <t>4179501</t>
  </si>
  <si>
    <t>Frozen Desserts</t>
  </si>
  <si>
    <t>ICE CREAM, VANILLA SLOW MELT</t>
  </si>
  <si>
    <t>1/3 GAL</t>
  </si>
  <si>
    <t>4179671</t>
  </si>
  <si>
    <t>Frying Oils</t>
  </si>
  <si>
    <t>SHORTENING, LIQ FRY PREM</t>
  </si>
  <si>
    <t>1/35 LB</t>
  </si>
  <si>
    <t>4234611</t>
  </si>
  <si>
    <t>CHICKEN, PTY SPCY 3Z</t>
  </si>
  <si>
    <t>4/4.5 LB</t>
  </si>
  <si>
    <t>4248441</t>
  </si>
  <si>
    <t>SQUASH, ZUCCHINI BRD SLI</t>
  </si>
  <si>
    <t>8/48 OZ</t>
  </si>
  <si>
    <t>4252041</t>
  </si>
  <si>
    <t>Meat Products</t>
  </si>
  <si>
    <t>BACON, 500 SLICES FC</t>
  </si>
  <si>
    <t>5/100 CT</t>
  </si>
  <si>
    <t>4275381</t>
  </si>
  <si>
    <t>BEEF, GRND PTY 1.78Z</t>
  </si>
  <si>
    <t>1/270 CT</t>
  </si>
  <si>
    <t>4379031</t>
  </si>
  <si>
    <t>SYRUP, DR PEPPER BIB</t>
  </si>
  <si>
    <t>4414411</t>
  </si>
  <si>
    <t>Cheese</t>
  </si>
  <si>
    <t>CHEESE, AMER SHRP SLI 144CT</t>
  </si>
  <si>
    <t>4458801</t>
  </si>
  <si>
    <t>APPTZR, JALAPENO BRD CHSE BITE</t>
  </si>
  <si>
    <t>6/2.5 LB</t>
  </si>
  <si>
    <t>4477151</t>
  </si>
  <si>
    <t>BEEF, GRND PTY 5.33Z ANGUS IQF</t>
  </si>
  <si>
    <t>75/5.33 OZ</t>
  </si>
  <si>
    <t>4502381</t>
  </si>
  <si>
    <t>CHICKEN, NUGGET BRD STAR SHP</t>
  </si>
  <si>
    <t>4/6 LB</t>
  </si>
  <si>
    <t>4508151</t>
  </si>
  <si>
    <t>Salt &amp; Pepper</t>
  </si>
  <si>
    <t>SEASONING, S&amp;P BLND</t>
  </si>
  <si>
    <t>4/2.5 LB</t>
  </si>
  <si>
    <t>4652261</t>
  </si>
  <si>
    <t>CHEESE, AMER SHRP SLI 200CT SM</t>
  </si>
  <si>
    <t>4700861</t>
  </si>
  <si>
    <t>Cinnamon Rolls</t>
  </si>
  <si>
    <t>ROLL, CINN</t>
  </si>
  <si>
    <t>8/12 CT</t>
  </si>
  <si>
    <t>4706381</t>
  </si>
  <si>
    <t>510000</t>
  </si>
  <si>
    <t>Deli Paper/Wax Wraps</t>
  </si>
  <si>
    <t>WRAP, WESTERN SUPER 4 WAY</t>
  </si>
  <si>
    <t>4/1000 CT</t>
  </si>
  <si>
    <t>4735941</t>
  </si>
  <si>
    <t>Lettuce (Fresh)</t>
  </si>
  <si>
    <t>LETTUCE, LINER</t>
  </si>
  <si>
    <t>1/24 CT</t>
  </si>
  <si>
    <t>4736121</t>
  </si>
  <si>
    <t>Tomatoes (Fresh)</t>
  </si>
  <si>
    <t>TOMATO, RED 5X5 BULK 25LB</t>
  </si>
  <si>
    <t>1/25 LB</t>
  </si>
  <si>
    <t>4770311</t>
  </si>
  <si>
    <t>Pickles (Proc)</t>
  </si>
  <si>
    <t>PICKLE, CHIP DELI 3/16" CC</t>
  </si>
  <si>
    <t>4821781</t>
  </si>
  <si>
    <t>DRESSING, VINGRT BALSAMIC SGNTR 1.5Z</t>
  </si>
  <si>
    <t>60/1.5 OZ</t>
  </si>
  <si>
    <t>4841111</t>
  </si>
  <si>
    <t>Water Still</t>
  </si>
  <si>
    <t>WATER, PURIFIED 16.9Z DASANI</t>
  </si>
  <si>
    <t>32/16.9 OZ</t>
  </si>
  <si>
    <t>4887493</t>
  </si>
  <si>
    <t>Labels</t>
  </si>
  <si>
    <t>LABEL, DELIVERY 2.5X8" SECUREIT CARLS JR</t>
  </si>
  <si>
    <t>44/250 CT</t>
  </si>
  <si>
    <t>4925981</t>
  </si>
  <si>
    <t>Onions - Yellow (Fresh)</t>
  </si>
  <si>
    <t>ONION, YLW</t>
  </si>
  <si>
    <t>1/50 LB</t>
  </si>
  <si>
    <t>4931051</t>
  </si>
  <si>
    <t>Lids</t>
  </si>
  <si>
    <t>LID, 12-24Z</t>
  </si>
  <si>
    <t>20/100 CT</t>
  </si>
  <si>
    <t>4931071</t>
  </si>
  <si>
    <t>Cups</t>
  </si>
  <si>
    <t>CUP, COLD 20Z FLV TRL</t>
  </si>
  <si>
    <t>24/50 CT</t>
  </si>
  <si>
    <t>4941051</t>
  </si>
  <si>
    <t>Bags</t>
  </si>
  <si>
    <t>CARTON, FFRY SM FLVR TRAIL</t>
  </si>
  <si>
    <t>20/100 EA</t>
  </si>
  <si>
    <t>4945121</t>
  </si>
  <si>
    <t>Cream</t>
  </si>
  <si>
    <t>CREAMER, HALF &amp; HALF</t>
  </si>
  <si>
    <t>1/400 CT</t>
  </si>
  <si>
    <t>4951471</t>
  </si>
  <si>
    <t>BAG, #12 FVLR TRAILS</t>
  </si>
  <si>
    <t>1/500 CT</t>
  </si>
  <si>
    <t>4951491</t>
  </si>
  <si>
    <t>BAG, #8 FLVR TRAILS</t>
  </si>
  <si>
    <t>2/500 CT</t>
  </si>
  <si>
    <t>4951511</t>
  </si>
  <si>
    <t>BAG, #4 FLVR TRAILS</t>
  </si>
  <si>
    <t>4964771</t>
  </si>
  <si>
    <t>CUP, COLD 24Z FLVR TRAIL</t>
  </si>
  <si>
    <t>40/25 EA</t>
  </si>
  <si>
    <t>4979811</t>
  </si>
  <si>
    <t>CUP, PLS COLD 32Z FLVR TRAIL</t>
  </si>
  <si>
    <t>1 300CT</t>
  </si>
  <si>
    <t>4993261</t>
  </si>
  <si>
    <t>SAUCE, BBQ</t>
  </si>
  <si>
    <t>6/64 OZ</t>
  </si>
  <si>
    <t>4993271</t>
  </si>
  <si>
    <t>Sauces</t>
  </si>
  <si>
    <t>SAUCE, SPECIAL</t>
  </si>
  <si>
    <t>4993291</t>
  </si>
  <si>
    <t>Mayonnaise</t>
  </si>
  <si>
    <t>MAYONNAISE, 64Z</t>
  </si>
  <si>
    <t>8/64 OZ</t>
  </si>
  <si>
    <t>5041341</t>
  </si>
  <si>
    <t>FrToast/Pancakes/Waffles</t>
  </si>
  <si>
    <t>FRENCH TOAST, STICK ORIGINAL CARLS JR</t>
  </si>
  <si>
    <t>10/2 LB</t>
  </si>
  <si>
    <t>7098164</t>
  </si>
  <si>
    <t>Fuel Surcharge</t>
  </si>
  <si>
    <t>SURCHARGE, FUEL</t>
  </si>
  <si>
    <t>28568166</t>
  </si>
  <si>
    <t>1100359</t>
  </si>
  <si>
    <t>CARL'S JR ALHAMBRA</t>
  </si>
  <si>
    <t>28560730</t>
  </si>
  <si>
    <t>4635181</t>
  </si>
  <si>
    <t>BUTTERMILK, 1% LF</t>
  </si>
  <si>
    <t>6/.5 GAL</t>
  </si>
  <si>
    <t>4777161</t>
  </si>
  <si>
    <t>CHICKEN, BRST FLT MARNTD 3.5Z FZN</t>
  </si>
  <si>
    <t>28566121</t>
  </si>
  <si>
    <t>1910231</t>
  </si>
  <si>
    <t>SAUCE, HOT MEX PC</t>
  </si>
  <si>
    <t>200/.25 OZ</t>
  </si>
  <si>
    <t>2207441</t>
  </si>
  <si>
    <t>SYRUP, DR PEPPER DIET BIB</t>
  </si>
  <si>
    <t>2754541</t>
  </si>
  <si>
    <t>SYRUP, SPRITE BIB (HYCS)</t>
  </si>
  <si>
    <t>3315211</t>
  </si>
  <si>
    <t>MILK, 1% LF ESL</t>
  </si>
  <si>
    <t>24/7 OZ</t>
  </si>
  <si>
    <t>3315231</t>
  </si>
  <si>
    <t>MILK, CHOC 1% LF 7Z PLS ESL</t>
  </si>
  <si>
    <t>4170101</t>
  </si>
  <si>
    <t>Mop heads</t>
  </si>
  <si>
    <t>MOP HEAD, GREASE BEATER BLUE</t>
  </si>
  <si>
    <t>1/1 CT</t>
  </si>
  <si>
    <t>4170281</t>
  </si>
  <si>
    <t>Mustard</t>
  </si>
  <si>
    <t>SAUCE, HNY MUST CUP</t>
  </si>
  <si>
    <t>4171611</t>
  </si>
  <si>
    <t>GLOVE, SYNTH XLG</t>
  </si>
  <si>
    <t>4173571</t>
  </si>
  <si>
    <t>Salsa</t>
  </si>
  <si>
    <t>SALSA, PCH .43Z</t>
  </si>
  <si>
    <t>200/12 GRM</t>
  </si>
  <si>
    <t>4173941</t>
  </si>
  <si>
    <t>KETCHUP, VOLPAK</t>
  </si>
  <si>
    <t>4174021</t>
  </si>
  <si>
    <t>Batters &amp; Breadings</t>
  </si>
  <si>
    <t>BREADING, CHICK TNDR</t>
  </si>
  <si>
    <t>4174031</t>
  </si>
  <si>
    <t>Carriers</t>
  </si>
  <si>
    <t>CARRIER, 4-CUP</t>
  </si>
  <si>
    <t>2/150 CT</t>
  </si>
  <si>
    <t>4174141</t>
  </si>
  <si>
    <t>SYRUP, SHAKE CHOC</t>
  </si>
  <si>
    <t>4174251</t>
  </si>
  <si>
    <t>Tortillas</t>
  </si>
  <si>
    <t>TORTILLA, FLOUR 10" FZN</t>
  </si>
  <si>
    <t>12/12 CT</t>
  </si>
  <si>
    <t>4176421</t>
  </si>
  <si>
    <t>Garbage Can Liners</t>
  </si>
  <si>
    <t>LINER, CAN 38X44 BLK</t>
  </si>
  <si>
    <t>1/200 CT</t>
  </si>
  <si>
    <t>4178941</t>
  </si>
  <si>
    <t>WHIP CREAM, AEROSOL 17Z</t>
  </si>
  <si>
    <t>12/17 OZ</t>
  </si>
  <si>
    <t>4179721</t>
  </si>
  <si>
    <t>Avocados (Proc)</t>
  </si>
  <si>
    <t>AVOCADO, PULP FZN</t>
  </si>
  <si>
    <t>12/2 LB</t>
  </si>
  <si>
    <t>4200001</t>
  </si>
  <si>
    <t>LID, CUP CRUISER 32Z</t>
  </si>
  <si>
    <t>8/125 CT</t>
  </si>
  <si>
    <t>4240231</t>
  </si>
  <si>
    <t>GLOVE, SYNTH LG</t>
  </si>
  <si>
    <t>4324181</t>
  </si>
  <si>
    <t>Breads</t>
  </si>
  <si>
    <t>BREAD, SOURDOUGH THICKER SLI</t>
  </si>
  <si>
    <t>16/14 CT</t>
  </si>
  <si>
    <t>4379041</t>
  </si>
  <si>
    <t>SYRUP, ROOT BEER BIB</t>
  </si>
  <si>
    <t>4432241</t>
  </si>
  <si>
    <t>Non Branded</t>
  </si>
  <si>
    <t>Non Categorized</t>
  </si>
  <si>
    <t>BEEF, PTY SCALLOPED 3.5Z IQF</t>
  </si>
  <si>
    <t>4506931</t>
  </si>
  <si>
    <t>LID, RECLOSEABLE CJ</t>
  </si>
  <si>
    <t>12/100 CT</t>
  </si>
  <si>
    <t>4542031</t>
  </si>
  <si>
    <t>Biscuits</t>
  </si>
  <si>
    <t>BISCUIT, BUTTERMILK PARBKD</t>
  </si>
  <si>
    <t>90/3.17 OZ</t>
  </si>
  <si>
    <t>4688821</t>
  </si>
  <si>
    <t>Meat Substitutes</t>
  </si>
  <si>
    <t>BURGER, BEYOND MEAT 3.7Z</t>
  </si>
  <si>
    <t>1/90 CT</t>
  </si>
  <si>
    <t>4722711</t>
  </si>
  <si>
    <t>Foil</t>
  </si>
  <si>
    <t>WRAP, FOIL BRKFST</t>
  </si>
  <si>
    <t>2/1000 CT</t>
  </si>
  <si>
    <t>4750761</t>
  </si>
  <si>
    <t>Food Syrups &amp; Toppings</t>
  </si>
  <si>
    <t>SYRUP, MAPLE FLVR CUP PC</t>
  </si>
  <si>
    <t>200/1.5 OZ</t>
  </si>
  <si>
    <t>4776421</t>
  </si>
  <si>
    <t>BEEF, PTY SCALLOPED ANGUS RAW 5.33Z IQF</t>
  </si>
  <si>
    <t>4778521</t>
  </si>
  <si>
    <t>CHICKEN, BRST GR SAVOR 4.25Z CARLS JR</t>
  </si>
  <si>
    <t>8/4.79 LB</t>
  </si>
  <si>
    <t>4802491</t>
  </si>
  <si>
    <t>CUP, WATER 10Z CLR</t>
  </si>
  <si>
    <t>25/100 CT</t>
  </si>
  <si>
    <t>4898851</t>
  </si>
  <si>
    <t>SAUCE, CLASSIC W-CAGE FREE EGG</t>
  </si>
  <si>
    <t>4900771</t>
  </si>
  <si>
    <t>SAUCE, SANTA FE W-CAGE FREE EGG</t>
  </si>
  <si>
    <t>4931031</t>
  </si>
  <si>
    <t>CUP, COLD 12Z FLV TRL</t>
  </si>
  <si>
    <t>4941041</t>
  </si>
  <si>
    <t>CARTON, FFRY LG FLVR TRAIL</t>
  </si>
  <si>
    <t>4/250 CT</t>
  </si>
  <si>
    <t>4941061</t>
  </si>
  <si>
    <t>CARTON, FFRY MED FLVR TRAIL</t>
  </si>
  <si>
    <t>4951451</t>
  </si>
  <si>
    <t>BAG, LARGE FLVR TRAILS</t>
  </si>
  <si>
    <t>4976861</t>
  </si>
  <si>
    <t>BAG, ALL PURPOSE FLVR TRAILS</t>
  </si>
  <si>
    <t>1/2000 CT</t>
  </si>
  <si>
    <t>4980111</t>
  </si>
  <si>
    <t>CHEESE, PEPPERJACK 160CT</t>
  </si>
  <si>
    <t>4994521</t>
  </si>
  <si>
    <t>Napkins</t>
  </si>
  <si>
    <t>NAPKIN, 13X8.5 BRN</t>
  </si>
  <si>
    <t>12/900 CT</t>
  </si>
  <si>
    <t>5000801</t>
  </si>
  <si>
    <t>MOP, GREASE BEATER RED</t>
  </si>
  <si>
    <t>5062291</t>
  </si>
  <si>
    <t>SAUCE, FIERY RANCH 24Z</t>
  </si>
  <si>
    <t>16/24 OZ</t>
  </si>
  <si>
    <t>1100517</t>
  </si>
  <si>
    <t>CARL'S JR VAN NUYS</t>
  </si>
  <si>
    <t>28108431</t>
  </si>
  <si>
    <t>7972444</t>
  </si>
  <si>
    <t>28558691</t>
  </si>
  <si>
    <t>1063061</t>
  </si>
  <si>
    <t>Fruit Punch</t>
  </si>
  <si>
    <t>SYRUP, FLASHIN FRUIT PUNCH 2.5GL BIB</t>
  </si>
  <si>
    <t>4191851</t>
  </si>
  <si>
    <t>Pepper - Jalapeno (Proc)</t>
  </si>
  <si>
    <t>PEPPER, JALAPENO NACHO SLI</t>
  </si>
  <si>
    <t>6/10 CN</t>
  </si>
  <si>
    <t>4205251</t>
  </si>
  <si>
    <t>Lemonades</t>
  </si>
  <si>
    <t>LEMONADE, FZN</t>
  </si>
  <si>
    <t>4936401</t>
  </si>
  <si>
    <t>BAG, T-SHIRT FLVR TRAILS</t>
  </si>
  <si>
    <t>1/1000 CT</t>
  </si>
  <si>
    <t>1100526</t>
  </si>
  <si>
    <t>CARL'S JR CITY OF INDUSTRY - CROSSROADS</t>
  </si>
  <si>
    <t>28563157</t>
  </si>
  <si>
    <t>1718241</t>
  </si>
  <si>
    <t>Detergent</t>
  </si>
  <si>
    <t>DETERGENT, DISH SUPER RAVE</t>
  </si>
  <si>
    <t>1799421</t>
  </si>
  <si>
    <t>MUSTARD, YLW VOL PK</t>
  </si>
  <si>
    <t>1978791</t>
  </si>
  <si>
    <t>KETCHUP, 33% FCY VOL PK</t>
  </si>
  <si>
    <t>2940901</t>
  </si>
  <si>
    <t>CHEESE, MEXICAN BLND SHRD FCY</t>
  </si>
  <si>
    <t>3234481</t>
  </si>
  <si>
    <t>Paper Towels</t>
  </si>
  <si>
    <t>TOWEL, PAPER MULTIFOLD BRN EF</t>
  </si>
  <si>
    <t>16/250 CT</t>
  </si>
  <si>
    <t>3234681</t>
  </si>
  <si>
    <t>CREAMER, HALF &amp; HALF ESL</t>
  </si>
  <si>
    <t>6/32 OZ</t>
  </si>
  <si>
    <t>3521721</t>
  </si>
  <si>
    <t>TOPPING, OREO CRUMBLE 24LB</t>
  </si>
  <si>
    <t>24/1 LB</t>
  </si>
  <si>
    <t>4171713</t>
  </si>
  <si>
    <t>PEPPER, CHILE YLW WHL</t>
  </si>
  <si>
    <t>4179761</t>
  </si>
  <si>
    <t>BEEF, STEAK FC</t>
  </si>
  <si>
    <t>15/2 LB</t>
  </si>
  <si>
    <t>4534871</t>
  </si>
  <si>
    <t>LID, PLS 12-24Z CLR RPET IMPACT</t>
  </si>
  <si>
    <t>12/85 CT</t>
  </si>
  <si>
    <t>4751541</t>
  </si>
  <si>
    <t>Cookies</t>
  </si>
  <si>
    <t>COOKIE, CHOC CHIP THWSRV 1.25Z</t>
  </si>
  <si>
    <t>3/128 CT</t>
  </si>
  <si>
    <t>4887513</t>
  </si>
  <si>
    <t>LABEL, FRIDAY 1X1 COLD TEMP CARLS JR</t>
  </si>
  <si>
    <t>4994801</t>
  </si>
  <si>
    <t>Register Tape</t>
  </si>
  <si>
    <t>TAPE, REGISTER BLANK ROLL 3.125X273</t>
  </si>
  <si>
    <t>1/50 CT</t>
  </si>
  <si>
    <t>1100670</t>
  </si>
  <si>
    <t>CARL'S JR PASADENA - ROSEMEAD</t>
  </si>
  <si>
    <t>28550992</t>
  </si>
  <si>
    <t>7971388</t>
  </si>
  <si>
    <t>4461591</t>
  </si>
  <si>
    <t>SAUCE, CARAMEL SEA SALT</t>
  </si>
  <si>
    <t>4/64 OZ</t>
  </si>
  <si>
    <t>28560581</t>
  </si>
  <si>
    <t>3617051</t>
  </si>
  <si>
    <t>Bathroom &amp; Tile Cleaner</t>
  </si>
  <si>
    <t>CLEANER, RESTROOM CONTENDER</t>
  </si>
  <si>
    <t>6/1 QT</t>
  </si>
  <si>
    <t>4171511</t>
  </si>
  <si>
    <t>SAUSAGE, PTY</t>
  </si>
  <si>
    <t>8/6 LB</t>
  </si>
  <si>
    <t>4171613</t>
  </si>
  <si>
    <t>4175363</t>
  </si>
  <si>
    <t>Pan &amp; Grill</t>
  </si>
  <si>
    <t>SPRAY, GRILL PRIME</t>
  </si>
  <si>
    <t>4182311</t>
  </si>
  <si>
    <t>LID, PLS DOME SHAKE CUP</t>
  </si>
  <si>
    <t>20/50 CT</t>
  </si>
  <si>
    <t>4240233</t>
  </si>
  <si>
    <t>4515991</t>
  </si>
  <si>
    <t>Degreaser</t>
  </si>
  <si>
    <t>DEGREASER, REMOVE PLUS NTF</t>
  </si>
  <si>
    <t>4941071</t>
  </si>
  <si>
    <t>Boxes, Containers &amp; Trays</t>
  </si>
  <si>
    <t>CONTAINER, CLAMSHELL DUAL SIDED</t>
  </si>
  <si>
    <t>6/84 CT</t>
  </si>
  <si>
    <t>4946571</t>
  </si>
  <si>
    <t>CUP, SHAKE 16Z</t>
  </si>
  <si>
    <t>4950631</t>
  </si>
  <si>
    <t>WRAP, QUICK HAPPY STAR</t>
  </si>
  <si>
    <t>5/1000 CT</t>
  </si>
  <si>
    <t>4954531</t>
  </si>
  <si>
    <t>EGG, LIQ WHL W-CITRC ACID ESL P12CE</t>
  </si>
  <si>
    <t>4993251</t>
  </si>
  <si>
    <t>SAUCE, CLASSIC</t>
  </si>
  <si>
    <t>HARSHAD &amp; NASIR CORPORATION</t>
  </si>
  <si>
    <t>1100055</t>
  </si>
  <si>
    <t>CARL'S JR TEMPLE CITY</t>
  </si>
  <si>
    <t>28566884</t>
  </si>
  <si>
    <t>28560639</t>
  </si>
  <si>
    <t>28558523</t>
  </si>
  <si>
    <t>7971334</t>
  </si>
  <si>
    <t>28561498</t>
  </si>
  <si>
    <t>28562258</t>
  </si>
  <si>
    <t>28565378</t>
  </si>
  <si>
    <t>1100163</t>
  </si>
  <si>
    <t>CARL'S JR LOS ANGELES</t>
  </si>
  <si>
    <t>28562226</t>
  </si>
  <si>
    <t>1047971</t>
  </si>
  <si>
    <t>SYRUP, FANTA ORANGE</t>
  </si>
  <si>
    <t>1100263</t>
  </si>
  <si>
    <t>CARL'S JR TARZANA</t>
  </si>
  <si>
    <t>28559155</t>
  </si>
  <si>
    <t>4515961</t>
  </si>
  <si>
    <t>Soap</t>
  </si>
  <si>
    <t>SOAP, HAND MYSTIC NEXA</t>
  </si>
  <si>
    <t>4/1250 ML</t>
  </si>
  <si>
    <t>4887613</t>
  </si>
  <si>
    <t>LABEL, NO ONION CARLS JR</t>
  </si>
  <si>
    <t>48/1000 CT</t>
  </si>
  <si>
    <t>8031631</t>
  </si>
  <si>
    <t>Scrapers/Sponges/Screens</t>
  </si>
  <si>
    <t>GRIDDLE SCREEN, 4X5.5" SCOTCH-BRITE</t>
  </si>
  <si>
    <t>10/20 CT</t>
  </si>
  <si>
    <t>2058901</t>
  </si>
  <si>
    <t>Disinfectant &amp; Sanitizer</t>
  </si>
  <si>
    <t>SANITIZER, SUPER-SAN</t>
  </si>
  <si>
    <t>2779441</t>
  </si>
  <si>
    <t>Oven &amp; Grill Cleaner</t>
  </si>
  <si>
    <t>CLEANER, DEGREE GRILL AND BUN TOASTER</t>
  </si>
  <si>
    <t>3733993</t>
  </si>
  <si>
    <t>Sugars &amp; Sweeteners</t>
  </si>
  <si>
    <t>SUGAR, PWDRED CANE</t>
  </si>
  <si>
    <t>4722691</t>
  </si>
  <si>
    <t>WRAP, PAPR FAMOUS BIG 4</t>
  </si>
  <si>
    <t>4900341</t>
  </si>
  <si>
    <t>CUP, PLS COLD 24Z CLR PET</t>
  </si>
  <si>
    <t>8500241</t>
  </si>
  <si>
    <t>SUGAR, PKT 1/10Z</t>
  </si>
  <si>
    <t>SENIOR CLASSIC LEASING LLC</t>
  </si>
  <si>
    <t>1100003</t>
  </si>
  <si>
    <t>CARL'S JR WOODLAND HILLS</t>
  </si>
  <si>
    <t>28559151</t>
  </si>
  <si>
    <t>2367633</t>
  </si>
  <si>
    <t>Herbs (Fresh)</t>
  </si>
  <si>
    <t>CILANTRO, CELLO CLEANED</t>
  </si>
  <si>
    <t>4/1 LB</t>
  </si>
  <si>
    <t>3958461</t>
  </si>
  <si>
    <t>DEGREASER, INSIDE OUT HEAVY</t>
  </si>
  <si>
    <t>12/1 LTR</t>
  </si>
  <si>
    <t>1100017</t>
  </si>
  <si>
    <t>CARL'S JR S EL MONTE</t>
  </si>
  <si>
    <t>28542992</t>
  </si>
  <si>
    <t>7971850</t>
  </si>
  <si>
    <t>28558518</t>
  </si>
  <si>
    <t>28562492</t>
  </si>
  <si>
    <t>3738791</t>
  </si>
  <si>
    <t>Film</t>
  </si>
  <si>
    <t>FILM, 18"X3000' CUTTER BOX</t>
  </si>
  <si>
    <t>3972321</t>
  </si>
  <si>
    <t>SYRUP, SODA DR PEPR FREESTYLE DISP</t>
  </si>
  <si>
    <t>1/46 OZ</t>
  </si>
  <si>
    <t>4171593</t>
  </si>
  <si>
    <t>7972203</t>
  </si>
  <si>
    <t>28565390</t>
  </si>
  <si>
    <t>BEEF, PTY SCALLOPED ANGUS RAW</t>
  </si>
  <si>
    <t>105/5.3 OZ</t>
  </si>
  <si>
    <t>4812121</t>
  </si>
  <si>
    <t>MAYONNAISE, PC PCH CJR</t>
  </si>
  <si>
    <t>28565400</t>
  </si>
  <si>
    <t>28566887</t>
  </si>
  <si>
    <t>1100042</t>
  </si>
  <si>
    <t>CARL'S JR PANORAMA CITY - ROSCOE</t>
  </si>
  <si>
    <t>28558690</t>
  </si>
  <si>
    <t>2808591</t>
  </si>
  <si>
    <t>TOWEL, ROLL RECYCLED BRN</t>
  </si>
  <si>
    <t>1/6 CT</t>
  </si>
  <si>
    <t>3253541</t>
  </si>
  <si>
    <t>Iced Tea</t>
  </si>
  <si>
    <t>SYRUP, TEA RASPBRY BIB</t>
  </si>
  <si>
    <t>4171581</t>
  </si>
  <si>
    <t>GLOVE, SYNTH SM</t>
  </si>
  <si>
    <t>4442341</t>
  </si>
  <si>
    <t>Coffee</t>
  </si>
  <si>
    <t>COFFEE, DRK RST BLND</t>
  </si>
  <si>
    <t>128/3 OZ</t>
  </si>
  <si>
    <t>1100058</t>
  </si>
  <si>
    <t>CARL'S JR RESEDA - SHERMAN</t>
  </si>
  <si>
    <t>28558948</t>
  </si>
  <si>
    <t>4382271</t>
  </si>
  <si>
    <t>Cloth Towels &amp; Wipers</t>
  </si>
  <si>
    <t>TOWEL, RED HVY WGT</t>
  </si>
  <si>
    <t>1/150 CT</t>
  </si>
  <si>
    <t>4722681</t>
  </si>
  <si>
    <t>WRAP, PAPR HAMBURGER CHSE SPCY</t>
  </si>
  <si>
    <t>1100061</t>
  </si>
  <si>
    <t>CARL'S JR PASADENA - COLORADO</t>
  </si>
  <si>
    <t>28560580</t>
  </si>
  <si>
    <t>2482361</t>
  </si>
  <si>
    <t>Chemical Test Strip</t>
  </si>
  <si>
    <t>TEST STRIP, QUATENARY</t>
  </si>
  <si>
    <t>4173321</t>
  </si>
  <si>
    <t>SODA, FANTA STRAWBRY</t>
  </si>
  <si>
    <t>4760991</t>
  </si>
  <si>
    <t>Onions - Red (Fresh)</t>
  </si>
  <si>
    <t>ONION, RED JMBO</t>
  </si>
  <si>
    <t>4887653</t>
  </si>
  <si>
    <t>LABEL, SPECIAL CARLS JR</t>
  </si>
  <si>
    <t>4887713</t>
  </si>
  <si>
    <t>LABEL, WEDNESDAY 1X1 COLD TEMP CARLS JR</t>
  </si>
  <si>
    <t>72/1000 CT</t>
  </si>
  <si>
    <t>4982361</t>
  </si>
  <si>
    <t>CARTON, FINGER FOOD FLVR TRAIL</t>
  </si>
  <si>
    <t>12/60 CT</t>
  </si>
  <si>
    <t>4997741</t>
  </si>
  <si>
    <t>Straws &amp; Stirs</t>
  </si>
  <si>
    <t>STRAW, WRPD 8.5" RED</t>
  </si>
  <si>
    <t>24/300 EA</t>
  </si>
  <si>
    <t>28560638</t>
  </si>
  <si>
    <t>1100062</t>
  </si>
  <si>
    <t>CARL'S JR BALDWIN PARK</t>
  </si>
  <si>
    <t>28562288</t>
  </si>
  <si>
    <t>4179701</t>
  </si>
  <si>
    <t>Butter &amp; Alternatives</t>
  </si>
  <si>
    <t>MARGARINE, LIQ</t>
  </si>
  <si>
    <t>2/17.5 LB</t>
  </si>
  <si>
    <t>4185741</t>
  </si>
  <si>
    <t>Brooms</t>
  </si>
  <si>
    <t>BROOM, HEAD LOBBY 9" BLUE</t>
  </si>
  <si>
    <t>1/12 CT</t>
  </si>
  <si>
    <t>4407921</t>
  </si>
  <si>
    <t>PAD, ALCOHOL PREP THERMO-2</t>
  </si>
  <si>
    <t>50/200 CT</t>
  </si>
  <si>
    <t>4887673</t>
  </si>
  <si>
    <t>LABEL, SUNDAY 1X1 COLD TEMP CARLS JR</t>
  </si>
  <si>
    <t>28565540</t>
  </si>
  <si>
    <t>2366451</t>
  </si>
  <si>
    <t>TISSUE, BATH 1PLY 9" JMBO JR</t>
  </si>
  <si>
    <t>8/2000 FT</t>
  </si>
  <si>
    <t>1100072</t>
  </si>
  <si>
    <t>CARL'S JR ARCADIA</t>
  </si>
  <si>
    <t>28558519</t>
  </si>
  <si>
    <t>28562257</t>
  </si>
  <si>
    <t>28565370</t>
  </si>
  <si>
    <t>28566905</t>
  </si>
  <si>
    <t>1100075</t>
  </si>
  <si>
    <t>CARL'S JR ROWLAND HEIGHTS</t>
  </si>
  <si>
    <t>28560947</t>
  </si>
  <si>
    <t>2743571</t>
  </si>
  <si>
    <t>LID, PLS SLOT 16-24Z CLR</t>
  </si>
  <si>
    <t>28568165</t>
  </si>
  <si>
    <t>1100079</t>
  </si>
  <si>
    <t>CARL'S JR NORTH HOLLYWOOD - LAUREL CANYON</t>
  </si>
  <si>
    <t>28558688</t>
  </si>
  <si>
    <t>1100085</t>
  </si>
  <si>
    <t>CARL'S JR GLENDORA</t>
  </si>
  <si>
    <t>28560645</t>
  </si>
  <si>
    <t>28560906</t>
  </si>
  <si>
    <t>1100092</t>
  </si>
  <si>
    <t>CARL'S JR RESEDA - VICTORY</t>
  </si>
  <si>
    <t>28559154</t>
  </si>
  <si>
    <t>1100127</t>
  </si>
  <si>
    <t>CARL'S JR VAN NUYS - WOODMAN</t>
  </si>
  <si>
    <t>28558944</t>
  </si>
  <si>
    <t>4382261</t>
  </si>
  <si>
    <t>TOWEL, DRK BLUE</t>
  </si>
  <si>
    <t>4940771</t>
  </si>
  <si>
    <t>Tray Liner/Placemat/Doily</t>
  </si>
  <si>
    <t>TRAYLINER, FLVR TRAIL CARLS JR</t>
  </si>
  <si>
    <t>28564062</t>
  </si>
  <si>
    <t>2584491</t>
  </si>
  <si>
    <t>TISSUE, BATH 1PLY STND WHT</t>
  </si>
  <si>
    <t>1/80 CT</t>
  </si>
  <si>
    <t>4177551</t>
  </si>
  <si>
    <t>SWEETENER, SACCHARIN PINK ECOSTICK</t>
  </si>
  <si>
    <t>4177581</t>
  </si>
  <si>
    <t>SWEETENER, SACCHARIN YLW ECOSTICK</t>
  </si>
  <si>
    <t>4722731</t>
  </si>
  <si>
    <t>WRAP, PAPR BIG CARL PROMO</t>
  </si>
  <si>
    <t>4887703</t>
  </si>
  <si>
    <t>LABEL, USE FIRST CARLS JR</t>
  </si>
  <si>
    <t>80/500 CT</t>
  </si>
  <si>
    <t>1100135</t>
  </si>
  <si>
    <t>CARL'S JR DIAMOND BAR</t>
  </si>
  <si>
    <t>28560743</t>
  </si>
  <si>
    <t>28560952</t>
  </si>
  <si>
    <t>4851991</t>
  </si>
  <si>
    <t>WRAP, BRKFST SEC/BEC/MB/13</t>
  </si>
  <si>
    <t>2/1000/PK</t>
  </si>
  <si>
    <t>4976891</t>
  </si>
  <si>
    <t>CUP, PAPER HOT 12Z FLVR TRAIL</t>
  </si>
  <si>
    <t>15/42 CT</t>
  </si>
  <si>
    <t>7971665</t>
  </si>
  <si>
    <t>28566968</t>
  </si>
  <si>
    <t>2662021</t>
  </si>
  <si>
    <t>SYRUP, STRAWBRY BIB</t>
  </si>
  <si>
    <t>1100153</t>
  </si>
  <si>
    <t>CARL'S JR GRANADA HILLS - DEVONSHIRE</t>
  </si>
  <si>
    <t>28558694</t>
  </si>
  <si>
    <t>4173311</t>
  </si>
  <si>
    <t>Tea</t>
  </si>
  <si>
    <t>TEA, BLK CLASSIC BLND .9Z</t>
  </si>
  <si>
    <t>96/.9 OZ</t>
  </si>
  <si>
    <t>4700871</t>
  </si>
  <si>
    <t>Frosting &amp; Icings</t>
  </si>
  <si>
    <t>ICING, STRING WHT</t>
  </si>
  <si>
    <t>32/13 OZ</t>
  </si>
  <si>
    <t>4785511</t>
  </si>
  <si>
    <t>TAPE, THERMAL ROLL 2.25"X85'</t>
  </si>
  <si>
    <t>7971337</t>
  </si>
  <si>
    <t>1100175</t>
  </si>
  <si>
    <t>CARL'S JR WHITTIER - WASHINGTON</t>
  </si>
  <si>
    <t>28552874</t>
  </si>
  <si>
    <t>7971410</t>
  </si>
  <si>
    <t>28562432</t>
  </si>
  <si>
    <t>3972281</t>
  </si>
  <si>
    <t>FREESTYLE MIX, COCA-COLA</t>
  </si>
  <si>
    <t>3972291</t>
  </si>
  <si>
    <t>FREESTYLE MIX, COKE DIET</t>
  </si>
  <si>
    <t>8/46 OZ</t>
  </si>
  <si>
    <t>4035011</t>
  </si>
  <si>
    <t>FREESTYLE MIX, POWERADE ZERO</t>
  </si>
  <si>
    <t>18/23 OZ</t>
  </si>
  <si>
    <t>4259651</t>
  </si>
  <si>
    <t>FREESTYLE MIX, FRUIT PUNCH FLVR</t>
  </si>
  <si>
    <t>18/21 OZ</t>
  </si>
  <si>
    <t>4414421</t>
  </si>
  <si>
    <t>CHEESE, SWISS SLI 160CT</t>
  </si>
  <si>
    <t>4539131</t>
  </si>
  <si>
    <t>CUP, SOUFFLE 1.5Z</t>
  </si>
  <si>
    <t>50/50 CT</t>
  </si>
  <si>
    <t>28563528</t>
  </si>
  <si>
    <t>1100189</t>
  </si>
  <si>
    <t>CARL'S JR SAN GABRIEL</t>
  </si>
  <si>
    <t>28542798</t>
  </si>
  <si>
    <t>7971867</t>
  </si>
  <si>
    <t>28558520</t>
  </si>
  <si>
    <t>28562423</t>
  </si>
  <si>
    <t>28565389</t>
  </si>
  <si>
    <t>28566885</t>
  </si>
  <si>
    <t>1100213</t>
  </si>
  <si>
    <t>CARL'S JR SAN FERNANDO</t>
  </si>
  <si>
    <t>28558677</t>
  </si>
  <si>
    <t>4173921</t>
  </si>
  <si>
    <t>JALAPENO, DICED</t>
  </si>
  <si>
    <t>4/3.75 LB</t>
  </si>
  <si>
    <t>4539141</t>
  </si>
  <si>
    <t>LID, SOUFFLE CUP 1.5Z</t>
  </si>
  <si>
    <t>4706391</t>
  </si>
  <si>
    <t>BAG, FRY FOOD STORY</t>
  </si>
  <si>
    <t>4707351</t>
  </si>
  <si>
    <t>Plastic Cutlery</t>
  </si>
  <si>
    <t>SPOON, WRPD BLK</t>
  </si>
  <si>
    <t>28565772</t>
  </si>
  <si>
    <t>4707361</t>
  </si>
  <si>
    <t>KNIFE, WRPD BLK</t>
  </si>
  <si>
    <t>1100216</t>
  </si>
  <si>
    <t>CARL'S JR CITY OF INDUSTRY - HACIENDA</t>
  </si>
  <si>
    <t>28560586</t>
  </si>
  <si>
    <t>1923851</t>
  </si>
  <si>
    <t>FRIES, 5/16 REG XLF SK ON COAT</t>
  </si>
  <si>
    <t>4197881</t>
  </si>
  <si>
    <t>TRAY, MICRO</t>
  </si>
  <si>
    <t>4801431</t>
  </si>
  <si>
    <t>CARTON, ALL PURPOSE</t>
  </si>
  <si>
    <t>4/165 CT</t>
  </si>
  <si>
    <t>28560640</t>
  </si>
  <si>
    <t>28565178</t>
  </si>
  <si>
    <t>1100229</t>
  </si>
  <si>
    <t>CARL'S JR VAN NUYS - SEPULVEDA</t>
  </si>
  <si>
    <t>28563963</t>
  </si>
  <si>
    <t>4851311</t>
  </si>
  <si>
    <t>WRAP, CHICKEN 15</t>
  </si>
  <si>
    <t>1/5000 CT</t>
  </si>
  <si>
    <t>4873531</t>
  </si>
  <si>
    <t>BAG, TEMPERING</t>
  </si>
  <si>
    <t>1/500/PK</t>
  </si>
  <si>
    <t>4887453</t>
  </si>
  <si>
    <t>LABEL, BEYOND MEAT CARLS JR</t>
  </si>
  <si>
    <t>4887563</t>
  </si>
  <si>
    <t>LABEL, HANDBREADED CK 2" CARLS JR</t>
  </si>
  <si>
    <t>48/500 CT</t>
  </si>
  <si>
    <t>4887623</t>
  </si>
  <si>
    <t>LABEL, PROMO CARLS JR</t>
  </si>
  <si>
    <t>1100254</t>
  </si>
  <si>
    <t>CARL'S JR CHATSWORTH</t>
  </si>
  <si>
    <t>28560423</t>
  </si>
  <si>
    <t>28565948</t>
  </si>
  <si>
    <t>1100255</t>
  </si>
  <si>
    <t>CARL'S JR SAN GABRIEL - LAS TUNAS DR</t>
  </si>
  <si>
    <t>28132653</t>
  </si>
  <si>
    <t>7972212</t>
  </si>
  <si>
    <t>28562259</t>
  </si>
  <si>
    <t>28565388</t>
  </si>
  <si>
    <t>1100256</t>
  </si>
  <si>
    <t>CARL'S JR WHITTIER - 10409 WHITTIER</t>
  </si>
  <si>
    <t>28560643</t>
  </si>
  <si>
    <t>28560899</t>
  </si>
  <si>
    <t>7971579</t>
  </si>
  <si>
    <t>28565832</t>
  </si>
  <si>
    <t>1100262</t>
  </si>
  <si>
    <t>CARL'S JR CANOGA PARK - SATICOY</t>
  </si>
  <si>
    <t>28560443</t>
  </si>
  <si>
    <t>1100271</t>
  </si>
  <si>
    <t>CARL'S JR LA VERNE</t>
  </si>
  <si>
    <t>28560913</t>
  </si>
  <si>
    <t>7971618</t>
  </si>
  <si>
    <t>28565394</t>
  </si>
  <si>
    <t>1100292</t>
  </si>
  <si>
    <t>CARL'S JR EL MONTE</t>
  </si>
  <si>
    <t>28562494</t>
  </si>
  <si>
    <t>4177651</t>
  </si>
  <si>
    <t>PEPPER, PKT</t>
  </si>
  <si>
    <t>6/1000 CT</t>
  </si>
  <si>
    <t>1100303</t>
  </si>
  <si>
    <t>CARL'S JR GRANADA HILLS - CHATSWORTH</t>
  </si>
  <si>
    <t>28558560</t>
  </si>
  <si>
    <t>4887683</t>
  </si>
  <si>
    <t>LABEL, THURSDAY 1X1 COLD TEMP CARLS JR</t>
  </si>
  <si>
    <t>4887693</t>
  </si>
  <si>
    <t>LABEL, TUESDAY 1X1 COLD TEMP CARLS JR</t>
  </si>
  <si>
    <t>1100314</t>
  </si>
  <si>
    <t>CARL'S JR SEPULVEDA</t>
  </si>
  <si>
    <t>28558791</t>
  </si>
  <si>
    <t>4887633</t>
  </si>
  <si>
    <t>LABEL, SATURDAY 1X1 COLD TEMP CARLS JR</t>
  </si>
  <si>
    <t>1100350</t>
  </si>
  <si>
    <t>CARL'S JR WEST COVINA - WORKMAN</t>
  </si>
  <si>
    <t>28550910</t>
  </si>
  <si>
    <t>7969637</t>
  </si>
  <si>
    <t>28555390</t>
  </si>
  <si>
    <t>7971604</t>
  </si>
  <si>
    <t>28555922</t>
  </si>
  <si>
    <t>7971603</t>
  </si>
  <si>
    <t>28558521</t>
  </si>
  <si>
    <t>28560635</t>
  </si>
  <si>
    <t>28560723</t>
  </si>
  <si>
    <t>4173051</t>
  </si>
  <si>
    <t>LID, PLS 24Z DOME CLR</t>
  </si>
  <si>
    <t>1/252 CT</t>
  </si>
  <si>
    <t>4980591</t>
  </si>
  <si>
    <t>BACON, BITS CKD 2.5LB</t>
  </si>
  <si>
    <t>28563225</t>
  </si>
  <si>
    <t>1100374</t>
  </si>
  <si>
    <t>CARL'S JR COVINA</t>
  </si>
  <si>
    <t>28560634</t>
  </si>
  <si>
    <t>28560722</t>
  </si>
  <si>
    <t>4976901</t>
  </si>
  <si>
    <t>CUP, PAPER HOT 16Z FLVR TRAIL</t>
  </si>
  <si>
    <t>15/31 CT</t>
  </si>
  <si>
    <t>1100387</t>
  </si>
  <si>
    <t>CARL'S JR POMONA</t>
  </si>
  <si>
    <t>28560646</t>
  </si>
  <si>
    <t>28560916</t>
  </si>
  <si>
    <t>1100407</t>
  </si>
  <si>
    <t>CARL'S JR DUARTE</t>
  </si>
  <si>
    <t>28558522</t>
  </si>
  <si>
    <t>28562496</t>
  </si>
  <si>
    <t>28565375</t>
  </si>
  <si>
    <t>4976911</t>
  </si>
  <si>
    <t>CUP, PAPER HOT 20Z FLVR TRAIL</t>
  </si>
  <si>
    <t>15/29 CT</t>
  </si>
  <si>
    <t>28565398</t>
  </si>
  <si>
    <t>28566896</t>
  </si>
  <si>
    <t>1100439</t>
  </si>
  <si>
    <t>CARL'S JR MONTROSE</t>
  </si>
  <si>
    <t>28563938</t>
  </si>
  <si>
    <t>4174151</t>
  </si>
  <si>
    <t>SYRUP, SHAKE VANILLA</t>
  </si>
  <si>
    <t>4887593</t>
  </si>
  <si>
    <t>LABEL, MONDAY 1X1 COLD TEMP CARLS JR</t>
  </si>
  <si>
    <t>1100479</t>
  </si>
  <si>
    <t>CARL'S JR CITY OF INDUSTRY - WALNUT NORTH</t>
  </si>
  <si>
    <t>28541455</t>
  </si>
  <si>
    <t>7971656</t>
  </si>
  <si>
    <t>28560948</t>
  </si>
  <si>
    <t>1100508</t>
  </si>
  <si>
    <t>CARL'S JR CANOGA PARK - SHERMAN</t>
  </si>
  <si>
    <t>28559152</t>
  </si>
  <si>
    <t>4103121</t>
  </si>
  <si>
    <t>Delimer &amp; Descaler</t>
  </si>
  <si>
    <t>CLEANER, DELIMER CITRUS</t>
  </si>
  <si>
    <t>48/1.5 OZ</t>
  </si>
  <si>
    <t>1100509</t>
  </si>
  <si>
    <t>CARL'S JR CANOGA PARK - ROSCOE</t>
  </si>
  <si>
    <t>28549214</t>
  </si>
  <si>
    <t>7971112</t>
  </si>
  <si>
    <t>4174591</t>
  </si>
  <si>
    <t>LID, PLS 6-16Z VENTED HANDI KU</t>
  </si>
  <si>
    <t>10/100 CT</t>
  </si>
  <si>
    <t>28559153</t>
  </si>
  <si>
    <t>1100510</t>
  </si>
  <si>
    <t>CARL'S JR SUN VALLEY</t>
  </si>
  <si>
    <t>28563939</t>
  </si>
  <si>
    <t>28563940</t>
  </si>
  <si>
    <t>2780781</t>
  </si>
  <si>
    <t>Floor Cleaner</t>
  </si>
  <si>
    <t>STRIKE BACK CONCRETE CLEANER</t>
  </si>
  <si>
    <t>2808711</t>
  </si>
  <si>
    <t>TOWEL, PAPER ROLL BRN</t>
  </si>
  <si>
    <t>4722653</t>
  </si>
  <si>
    <t>WRAP, PAPR SOURDOUGH TERIYAKI</t>
  </si>
  <si>
    <t>1100511</t>
  </si>
  <si>
    <t>CARL'S JR NORTH HOLLYWOOD - SHERMAN</t>
  </si>
  <si>
    <t>28559160</t>
  </si>
  <si>
    <t>4195811</t>
  </si>
  <si>
    <t>Refillable Bottles</t>
  </si>
  <si>
    <t>BOTTLE, W-SPRAY NOZZLE</t>
  </si>
  <si>
    <t>5000831</t>
  </si>
  <si>
    <t>BROOM, HEAD RED</t>
  </si>
  <si>
    <t>1100531</t>
  </si>
  <si>
    <t>CARL'S JR MONTEREY PARK</t>
  </si>
  <si>
    <t>28566073</t>
  </si>
  <si>
    <t>4173491</t>
  </si>
  <si>
    <t>Filter Powder &amp; Envelope</t>
  </si>
  <si>
    <t>FILTER POWDER, MAGNESOL</t>
  </si>
  <si>
    <t>1/30 CT</t>
  </si>
  <si>
    <t>28566074</t>
  </si>
  <si>
    <t>28566075</t>
  </si>
  <si>
    <t>1100598</t>
  </si>
  <si>
    <t>CARL'S JR AZUSA</t>
  </si>
  <si>
    <t>28541459</t>
  </si>
  <si>
    <t>7971694</t>
  </si>
  <si>
    <t>28560907</t>
  </si>
  <si>
    <t>1868021</t>
  </si>
  <si>
    <t>PAD, SCOUR GENERAL PURPOSE 6X9</t>
  </si>
  <si>
    <t>3/20 CT</t>
  </si>
  <si>
    <t>28565397</t>
  </si>
  <si>
    <t>28566904</t>
  </si>
  <si>
    <t>1100637</t>
  </si>
  <si>
    <t>CARL'S JR MONTEBELLO</t>
  </si>
  <si>
    <t>28552865</t>
  </si>
  <si>
    <t>7971649</t>
  </si>
  <si>
    <t>28562424</t>
  </si>
  <si>
    <t>4458811</t>
  </si>
  <si>
    <t>LINER, ICE TEA URN 3.5GAL</t>
  </si>
  <si>
    <t>28565176</t>
  </si>
  <si>
    <t>1100641</t>
  </si>
  <si>
    <t>CARL'S JR NORTH HOLLYWOOD - VINELAND</t>
  </si>
  <si>
    <t>28558750</t>
  </si>
  <si>
    <t>1833111</t>
  </si>
  <si>
    <t>Filters</t>
  </si>
  <si>
    <t>FILTER, BEV 12 CUP 9.5X4.25</t>
  </si>
  <si>
    <t>SUN GIR INC.</t>
  </si>
  <si>
    <t>1100258</t>
  </si>
  <si>
    <t>CARL'S JR GLENDALE</t>
  </si>
  <si>
    <t>28560584</t>
  </si>
  <si>
    <t>4707371</t>
  </si>
  <si>
    <t>FORK, WRPD BLK</t>
  </si>
  <si>
    <t>1100669</t>
  </si>
  <si>
    <t>CARL'S JR WHITTIER - 15360 WHITTIER</t>
  </si>
  <si>
    <t>28560596</t>
  </si>
  <si>
    <t>4750631</t>
  </si>
  <si>
    <t>MUSTARD, PCH PC</t>
  </si>
  <si>
    <t>500/5.5 GRM</t>
  </si>
  <si>
    <t>1101414</t>
  </si>
  <si>
    <t>CARL'S JR LOS ANGELES - BROADWAY</t>
  </si>
  <si>
    <t>28552716</t>
  </si>
  <si>
    <t>7970261</t>
  </si>
  <si>
    <t>28562368</t>
  </si>
  <si>
    <t>1101927</t>
  </si>
  <si>
    <t>CARL'S JR NORTH HOLLYWOOD - LANKERSHIM</t>
  </si>
  <si>
    <t>28558687</t>
  </si>
  <si>
    <t>1100172</t>
  </si>
  <si>
    <t>CARL'S JR BURBANK - SAN FERNANDO</t>
  </si>
  <si>
    <t>28119090</t>
  </si>
  <si>
    <t>7971760</t>
  </si>
  <si>
    <t>28559161</t>
  </si>
  <si>
    <t>Bus Date</t>
  </si>
  <si>
    <t>Net Sales</t>
  </si>
  <si>
    <t>Bakery First Week</t>
  </si>
  <si>
    <t>Bakery Second Week</t>
  </si>
  <si>
    <t>Cross Reference</t>
  </si>
  <si>
    <t>Group</t>
  </si>
  <si>
    <t>Description</t>
  </si>
  <si>
    <t>CKEStore#</t>
  </si>
  <si>
    <t>Old Store #</t>
  </si>
  <si>
    <t>New Store #</t>
  </si>
  <si>
    <t>Food</t>
  </si>
  <si>
    <t>SCL</t>
  </si>
  <si>
    <t>Kids Meal/Promo</t>
  </si>
  <si>
    <t>Closed</t>
  </si>
  <si>
    <t>Training</t>
  </si>
  <si>
    <t>EARLY PAY DISCOUNT</t>
  </si>
  <si>
    <t>Frozen Goods</t>
  </si>
  <si>
    <t>POP Marketing</t>
  </si>
  <si>
    <t>Other Foods</t>
  </si>
  <si>
    <t>DFG</t>
  </si>
  <si>
    <t>Beverages</t>
  </si>
  <si>
    <t>HN</t>
  </si>
  <si>
    <t>Paper Goods</t>
  </si>
  <si>
    <t>Operating Supplies</t>
  </si>
  <si>
    <t>TEST BUTTERMILK 1/2 GAL 6/CS</t>
  </si>
  <si>
    <t>CHEESE CHEDDAR NATURAL</t>
  </si>
  <si>
    <t>BUTTERMILK</t>
  </si>
  <si>
    <t>UNIDENTIFIED/MISC-FOOD</t>
  </si>
  <si>
    <t>UNIDENTIFIED/MISC</t>
  </si>
  <si>
    <t>SG</t>
  </si>
  <si>
    <t>APPETIZERS BREADED</t>
  </si>
  <si>
    <t>AVOCADOS</t>
  </si>
  <si>
    <t>BACON</t>
  </si>
  <si>
    <t>BASES BEVERAGE</t>
  </si>
  <si>
    <t>BBQ SAUCE</t>
  </si>
  <si>
    <t>BEANS</t>
  </si>
  <si>
    <t>BEEF</t>
  </si>
  <si>
    <t>BEVERAGES</t>
  </si>
  <si>
    <t>BISCUITS MIX</t>
  </si>
  <si>
    <t>BREADING &amp; BATTERS</t>
  </si>
  <si>
    <t>BREADS &amp; ROLLS</t>
  </si>
  <si>
    <t>BUFFALO SAUCE</t>
  </si>
  <si>
    <t>CAKES</t>
  </si>
  <si>
    <t>CARBONATED SOFT DRINKS</t>
  </si>
  <si>
    <t>CHEESE AMERICAN</t>
  </si>
  <si>
    <t>CHEESE SPECIALTY/OTHER</t>
  </si>
  <si>
    <t>CHEESE SWISS</t>
  </si>
  <si>
    <t>CHICKEN</t>
  </si>
  <si>
    <t>CILANTRO</t>
  </si>
  <si>
    <t>CLEANERS</t>
  </si>
  <si>
    <t>COFFEE</t>
  </si>
  <si>
    <t>COOKIES (SNACK FOODS)</t>
  </si>
  <si>
    <t>CREAM</t>
  </si>
  <si>
    <t>CROUTONS</t>
  </si>
  <si>
    <t>DEMI GLACE SAUCE</t>
  </si>
  <si>
    <t>EGGS</t>
  </si>
  <si>
    <t>FATS SHORTENINGS &amp; OILS</t>
  </si>
  <si>
    <t>FILTER COFFEE</t>
  </si>
  <si>
    <t>GRAVY</t>
  </si>
  <si>
    <t>HOT SAUCE</t>
  </si>
  <si>
    <t>ICE CREAM</t>
  </si>
  <si>
    <t>JUICES FRUIT</t>
  </si>
  <si>
    <t>KETCHUP</t>
  </si>
  <si>
    <t>LEMONS</t>
  </si>
  <si>
    <t>LETTUCE</t>
  </si>
  <si>
    <t>MAYONNAISE</t>
  </si>
  <si>
    <t>MEXICAN FOODS TAQUITOS</t>
  </si>
  <si>
    <t>MEXICAN FOODS TORTILLAS</t>
  </si>
  <si>
    <t>MILK</t>
  </si>
  <si>
    <t>MILK BUTTERMILK</t>
  </si>
  <si>
    <t>MUSTARD</t>
  </si>
  <si>
    <t>ONION RINGS FROZEN</t>
  </si>
  <si>
    <t>ONIONS</t>
  </si>
  <si>
    <t>PAN COATINGS</t>
  </si>
  <si>
    <t>FSH</t>
  </si>
  <si>
    <t>PANCAKE WAFFL FRNCH TST FZN</t>
  </si>
  <si>
    <t>PEPPERS</t>
  </si>
  <si>
    <t>0861</t>
  </si>
  <si>
    <t>SS</t>
  </si>
  <si>
    <t>Greg</t>
  </si>
  <si>
    <t>PICKLES</t>
  </si>
  <si>
    <t>0862</t>
  </si>
  <si>
    <t>PINEAPPLE</t>
  </si>
  <si>
    <t>0863</t>
  </si>
  <si>
    <t>TS</t>
  </si>
  <si>
    <t>POLLOCK</t>
  </si>
  <si>
    <t>0864</t>
  </si>
  <si>
    <t>Anson</t>
  </si>
  <si>
    <t>PORK</t>
  </si>
  <si>
    <t>0865</t>
  </si>
  <si>
    <t>POTATOES FRENCH FRIES</t>
  </si>
  <si>
    <t>0866</t>
  </si>
  <si>
    <t>POTATOES HASH BROWN</t>
  </si>
  <si>
    <t>RICE WHITE</t>
  </si>
  <si>
    <t>SALSA</t>
  </si>
  <si>
    <t>SAUCES</t>
  </si>
  <si>
    <t>SAUSAGE</t>
  </si>
  <si>
    <t>SMOOTHIE</t>
  </si>
  <si>
    <t>SOUR CREAM</t>
  </si>
  <si>
    <t>SPICES &amp; SEASONINGS</t>
  </si>
  <si>
    <t>SUGAR (BAKERY PRODUCTS)</t>
  </si>
  <si>
    <t>SUGAR SUBSTITUTES-BAKERY</t>
  </si>
  <si>
    <t>SYRUP PANCAKE</t>
  </si>
  <si>
    <t>TARTAR SAUCE</t>
  </si>
  <si>
    <t>TEA</t>
  </si>
  <si>
    <t>TERIYAKI SAUCE</t>
  </si>
  <si>
    <t>TOMATOES</t>
  </si>
  <si>
    <t>VEGETABLE APPETIZERS</t>
  </si>
  <si>
    <t>VINAIGRETTE SALAD DRESSING</t>
  </si>
  <si>
    <t>VINEGAR</t>
  </si>
  <si>
    <t>WATER</t>
  </si>
  <si>
    <t>WHIPPED TOPPING (DAIRY)</t>
  </si>
  <si>
    <t>BACON BITS</t>
  </si>
  <si>
    <t>SALAD DRESSING</t>
  </si>
  <si>
    <t>TORTILLA CHIPS</t>
  </si>
  <si>
    <t>CARRIERS BEVDISHFOOD</t>
  </si>
  <si>
    <t>SCOURING PADS</t>
  </si>
  <si>
    <t>JAM/MARMALADE</t>
  </si>
  <si>
    <t>DESSERT TOPPINGS</t>
  </si>
  <si>
    <t>BUCKETS/PAILS</t>
  </si>
  <si>
    <t>DRINKS &amp; MIXES</t>
  </si>
  <si>
    <t>MARGARINE</t>
  </si>
  <si>
    <t>PEPPER (SPICES)</t>
  </si>
  <si>
    <t>FLOUR &amp; GRAIN</t>
  </si>
  <si>
    <t>SALT</t>
  </si>
  <si>
    <t>BOWLS</t>
  </si>
  <si>
    <t>CONTAINER DISPOSABLE</t>
  </si>
  <si>
    <t>CUPS/TUMBLERS</t>
  </si>
  <si>
    <t>DISPOSABLE SUPPLIES</t>
  </si>
  <si>
    <t>FLATWARE DISPOSABLE</t>
  </si>
  <si>
    <t>GLOVES DISPOSABLE</t>
  </si>
  <si>
    <t>LABELS</t>
  </si>
  <si>
    <t>LIDS &amp; COVERS DISPOSABLES</t>
  </si>
  <si>
    <t>NAPKINS PAPER DISPOSABLE</t>
  </si>
  <si>
    <t>PLATES PAPER PLASTIC FOAM</t>
  </si>
  <si>
    <t>STRAWS DRINKING</t>
  </si>
  <si>
    <t>TRAY DISPOSABLE</t>
  </si>
  <si>
    <t>WRAPS DISPOSABLE</t>
  </si>
  <si>
    <t>BAGS</t>
  </si>
  <si>
    <t>BATHROOM TISSUE</t>
  </si>
  <si>
    <t>BOTTLES PLASTIC</t>
  </si>
  <si>
    <t>BROOMS</t>
  </si>
  <si>
    <t>DEGREASERS</t>
  </si>
  <si>
    <t>DETERGENTS</t>
  </si>
  <si>
    <t>DISPENSERS</t>
  </si>
  <si>
    <t>GRILL SCREENS</t>
  </si>
  <si>
    <t>HAND SOAP</t>
  </si>
  <si>
    <t>LINER TRASH CAN</t>
  </si>
  <si>
    <t>MOPS</t>
  </si>
  <si>
    <t>SANITIZERS</t>
  </si>
  <si>
    <t>SUPPLIES MISCELLANEOUS</t>
  </si>
  <si>
    <t>TOILET SEAT COVERS</t>
  </si>
  <si>
    <t>TOWELS</t>
  </si>
  <si>
    <t>TOWELS PAPER</t>
  </si>
  <si>
    <t>FILTER POWDER MAGNESOL</t>
  </si>
  <si>
    <t>EQUIPMENT MISCELLANEOUS</t>
  </si>
  <si>
    <t>DELIMER</t>
  </si>
  <si>
    <t>WIPES &amp; TOWELS DISPOSABLE</t>
  </si>
  <si>
    <t>POLISHES &amp;  WAXES</t>
  </si>
  <si>
    <t>BRUSHES</t>
  </si>
  <si>
    <t>LEMONADE FZN</t>
  </si>
  <si>
    <t>BAKING SODA</t>
  </si>
  <si>
    <t>SQUEEGEE FLOOR 22" BLUE</t>
  </si>
  <si>
    <t>CONTAINER 32Z RECTNGL BASE BL</t>
  </si>
  <si>
    <t>LID CONTAINER 6X8" SM RECTNGL</t>
  </si>
  <si>
    <t>HAIRNET NYLON LTWT DARK 28"</t>
  </si>
  <si>
    <t>CLEANER GRAFFITI WRITE-AWAY</t>
  </si>
  <si>
    <t>WIPER ANTMIC FOODSERVICE RED</t>
  </si>
  <si>
    <t>ABSORBENT SAHARA INDOOR OUTDO</t>
  </si>
  <si>
    <t>HAIRNETS</t>
  </si>
  <si>
    <t>DEODORIZERS</t>
  </si>
  <si>
    <t>CUP HOT FOAM FUSION COLOMBIAN</t>
  </si>
  <si>
    <t>BEVERAGES-</t>
  </si>
  <si>
    <t>DISPLAY POP HOBBY KIDS RE SIG</t>
  </si>
  <si>
    <t>LABEL BEYOND MEAT 2019</t>
  </si>
  <si>
    <t>DELIVERY FEE</t>
  </si>
  <si>
    <t>BEEF GRND PTY 5.33Z ANGUS IQF</t>
  </si>
  <si>
    <t>PREMIUM TOY KIDS MEAL HOBBY K</t>
  </si>
  <si>
    <t>Unit</t>
  </si>
  <si>
    <t>Ending Inventory Dollars as of 12/31/17</t>
  </si>
  <si>
    <t>Ending Inventory Dollars as of 1/22/18</t>
  </si>
  <si>
    <t>Carl's Jr. Restaurant  List</t>
  </si>
  <si>
    <t xml:space="preserve">As of: </t>
  </si>
  <si>
    <t>Site#</t>
  </si>
  <si>
    <t>CKE#</t>
  </si>
  <si>
    <t>CKR#</t>
  </si>
  <si>
    <t>Brand</t>
  </si>
  <si>
    <t>Hrs</t>
  </si>
  <si>
    <t>Zip</t>
  </si>
  <si>
    <t>Fax#</t>
  </si>
  <si>
    <t>Phone</t>
  </si>
  <si>
    <t>Cell Phone</t>
  </si>
  <si>
    <t>General Manager (DM)</t>
  </si>
  <si>
    <t>Address</t>
  </si>
  <si>
    <t>City</t>
  </si>
  <si>
    <t>714-736-8900</t>
  </si>
  <si>
    <t>412-230-7266</t>
  </si>
  <si>
    <t>Ben Zandi - COO</t>
  </si>
  <si>
    <t>818-421-9636</t>
  </si>
  <si>
    <t>Shawn Rezaei - COO</t>
  </si>
  <si>
    <t>909-586-2969</t>
  </si>
  <si>
    <t>Andrew Pierce - VP</t>
  </si>
  <si>
    <t>Region 1</t>
  </si>
  <si>
    <t>Dist01</t>
  </si>
  <si>
    <t>DM</t>
  </si>
  <si>
    <t>626-324-2098</t>
  </si>
  <si>
    <t xml:space="preserve">Mario Amezcua </t>
  </si>
  <si>
    <t>mamezcua@ffcorp.org</t>
  </si>
  <si>
    <t>CJ</t>
  </si>
  <si>
    <t>Same As Phone</t>
  </si>
  <si>
    <t>626-795-7633</t>
  </si>
  <si>
    <t>626-376-8329</t>
  </si>
  <si>
    <t xml:space="preserve">Liliana Robledo </t>
  </si>
  <si>
    <t>1465 E. Colorado Blvd.</t>
  </si>
  <si>
    <t>Pasadena, CA 91106</t>
  </si>
  <si>
    <t>7360@ffcorp.biz</t>
  </si>
  <si>
    <t>SG2</t>
  </si>
  <si>
    <t>818-845-4390</t>
  </si>
  <si>
    <t>323-474-1219</t>
  </si>
  <si>
    <t>Eveline Carranza</t>
  </si>
  <si>
    <t>1320 N. San Fernando Blvd.</t>
  </si>
  <si>
    <t>Burbank, CA 91504</t>
  </si>
  <si>
    <t>7373@ffcorp.biz</t>
  </si>
  <si>
    <t>818-243-4084</t>
  </si>
  <si>
    <t>213-985-6520</t>
  </si>
  <si>
    <t xml:space="preserve">Alejandra Martinez </t>
  </si>
  <si>
    <t>1124 W. Glenoaks Blvd.</t>
  </si>
  <si>
    <t>Glendale, CA 91202</t>
  </si>
  <si>
    <t>7382@ffcorp.biz</t>
  </si>
  <si>
    <t>818-236-3804</t>
  </si>
  <si>
    <t>747-252-2777</t>
  </si>
  <si>
    <t>Miriam Palma</t>
  </si>
  <si>
    <t>2030 Montrose Ave.</t>
  </si>
  <si>
    <t>Montrose, CA 91020</t>
  </si>
  <si>
    <t>7397@ffcorp.biz</t>
  </si>
  <si>
    <t>DF2</t>
  </si>
  <si>
    <t>626-351-1801</t>
  </si>
  <si>
    <t>626-318-8431</t>
  </si>
  <si>
    <t xml:space="preserve">Mark Lombos </t>
  </si>
  <si>
    <t>485 N. Rosemead Blvd.</t>
  </si>
  <si>
    <t>Pasadena, CA 91107</t>
  </si>
  <si>
    <t>7495@ffcorp.biz</t>
  </si>
  <si>
    <t>Dist03</t>
  </si>
  <si>
    <t>805-914-9392</t>
  </si>
  <si>
    <t xml:space="preserve">Felipe Martinez </t>
  </si>
  <si>
    <t>fmartinez@ffcorp.org</t>
  </si>
  <si>
    <t>818-892-2712</t>
  </si>
  <si>
    <t>818-268-8060</t>
  </si>
  <si>
    <t>Dora Baltazar</t>
  </si>
  <si>
    <t>14344 Roscoe Blvd</t>
  </si>
  <si>
    <t>Panorama City, CA 91402</t>
  </si>
  <si>
    <t>7355@ffcorp.biz</t>
  </si>
  <si>
    <t>818-762-3927</t>
  </si>
  <si>
    <t>818-649-0674</t>
  </si>
  <si>
    <t>Sandy Garcia</t>
  </si>
  <si>
    <t>6202 Laurel Canyon Blvd.</t>
  </si>
  <si>
    <t>North Hollywood, CA 91606</t>
  </si>
  <si>
    <t>7364@ffcorp.biz</t>
  </si>
  <si>
    <t>818-894-4341</t>
  </si>
  <si>
    <t>818-935-4794</t>
  </si>
  <si>
    <t>Maria Balbuena</t>
  </si>
  <si>
    <t>9505 Sepulveda Blvd.</t>
  </si>
  <si>
    <t>North Hills, CA 91343</t>
  </si>
  <si>
    <t>7389@ffcorp.biz</t>
  </si>
  <si>
    <t>818-288-0563</t>
  </si>
  <si>
    <t>818-397-6918</t>
  </si>
  <si>
    <t>Adriana Zarate</t>
  </si>
  <si>
    <t>7649 Van Nuys Blvd.</t>
  </si>
  <si>
    <t>Van Nuys, CA 91405</t>
  </si>
  <si>
    <t>7487@ffcorp.biz</t>
  </si>
  <si>
    <t>818-763-5240</t>
  </si>
  <si>
    <t>818-527-3679</t>
  </si>
  <si>
    <t>Ernesto Hernandez</t>
  </si>
  <si>
    <t>5166 Vineland Ave.</t>
  </si>
  <si>
    <t>North Hollywood, CA 91601</t>
  </si>
  <si>
    <t>7493@ffcorp.biz</t>
  </si>
  <si>
    <t>818-759-4708</t>
  </si>
  <si>
    <t>747-274-6557</t>
  </si>
  <si>
    <t>Roxana Rocha</t>
  </si>
  <si>
    <t>6601 Lankershim Blvd</t>
  </si>
  <si>
    <t>8150@ffcorp.biz</t>
  </si>
  <si>
    <t>Dist06</t>
  </si>
  <si>
    <t>818-970-0692</t>
  </si>
  <si>
    <t>Celia Gutierrez-Silva</t>
  </si>
  <si>
    <t>cgutierrez@ffcorp.org</t>
  </si>
  <si>
    <t>818-884-0783</t>
  </si>
  <si>
    <t>747-249-6515</t>
  </si>
  <si>
    <t>Liliana Alvarez</t>
  </si>
  <si>
    <t>6310 Platt Ave</t>
  </si>
  <si>
    <t>Woodland Hills, CA 91367</t>
  </si>
  <si>
    <t>7351@ffcorp.biz</t>
  </si>
  <si>
    <t>818-996-1068</t>
  </si>
  <si>
    <t>818-331-3525</t>
  </si>
  <si>
    <t>Yolanda Martinez</t>
  </si>
  <si>
    <t>19305 Victory Blvd</t>
  </si>
  <si>
    <t>Reseda, CA 91335</t>
  </si>
  <si>
    <t>7366@ffcorp.biz</t>
  </si>
  <si>
    <t>818-998-0188</t>
  </si>
  <si>
    <t>818-987-1082</t>
  </si>
  <si>
    <t>Eduviges de Santiago</t>
  </si>
  <si>
    <t>9861 De Soto Ave</t>
  </si>
  <si>
    <t>Chatsworth, CA 91311</t>
  </si>
  <si>
    <t>7379@ffcorp.biz</t>
  </si>
  <si>
    <t>818-709-5381</t>
  </si>
  <si>
    <t>818-709-0689</t>
  </si>
  <si>
    <t>818-254-6912</t>
  </si>
  <si>
    <t>Sandra Becerra</t>
  </si>
  <si>
    <t>20105 Saticoy St.</t>
  </si>
  <si>
    <t>Canoga Park, CA 91306</t>
  </si>
  <si>
    <t>7383@ffcorp.biz</t>
  </si>
  <si>
    <t>HN2</t>
  </si>
  <si>
    <t>818-996-1868</t>
  </si>
  <si>
    <t>818-587-6415</t>
  </si>
  <si>
    <t>Nancy Orellana</t>
  </si>
  <si>
    <t>19400 Ventura Blvd.</t>
  </si>
  <si>
    <t>Tarzana, CA 91356</t>
  </si>
  <si>
    <t>7384@ffcorp.biz</t>
  </si>
  <si>
    <t>818-716-0599</t>
  </si>
  <si>
    <t>424-356-8738</t>
  </si>
  <si>
    <t>Lorena Martinez</t>
  </si>
  <si>
    <t>21201 Sherman Way</t>
  </si>
  <si>
    <t>Canoga Park, CA 91303</t>
  </si>
  <si>
    <t>7400@ffcorp.biz</t>
  </si>
  <si>
    <t>818-700-8584</t>
  </si>
  <si>
    <t>818-809-0351</t>
  </si>
  <si>
    <t xml:space="preserve">Maria Devora </t>
  </si>
  <si>
    <t>20900 Roscoe Blvd.</t>
  </si>
  <si>
    <t>Canoga Park, CA 91304</t>
  </si>
  <si>
    <t>7401@ffcorp.biz</t>
  </si>
  <si>
    <t>Dist05</t>
  </si>
  <si>
    <t>657-325-1117</t>
  </si>
  <si>
    <t>Martin Rios</t>
  </si>
  <si>
    <t>doo@ffcorp.org</t>
  </si>
  <si>
    <t>818-881-8775</t>
  </si>
  <si>
    <t>818-799-9335</t>
  </si>
  <si>
    <t>Gabriela Sandoval</t>
  </si>
  <si>
    <t>18756 Sherman Way</t>
  </si>
  <si>
    <t>7359@ffcorp.biz</t>
  </si>
  <si>
    <t>818-994-2056</t>
  </si>
  <si>
    <t>818-267-9705</t>
  </si>
  <si>
    <t>Jose Calderon</t>
  </si>
  <si>
    <t>5575 Woodman Ave.</t>
  </si>
  <si>
    <t>Van Nuys, CA 91401</t>
  </si>
  <si>
    <t>7368@ffcorp.biz</t>
  </si>
  <si>
    <t>818-368-5177</t>
  </si>
  <si>
    <t>818-272-6149</t>
  </si>
  <si>
    <t xml:space="preserve">Esperanza Tomas </t>
  </si>
  <si>
    <t>16815 Devonshire St.</t>
  </si>
  <si>
    <t>Granada Hills, CA 91344</t>
  </si>
  <si>
    <t>7371@ffcorp.biz</t>
  </si>
  <si>
    <t>818-365-5587</t>
  </si>
  <si>
    <t>818-482-8503</t>
  </si>
  <si>
    <t>Ramon Perez</t>
  </si>
  <si>
    <t>11509 Laurel Canyon Blvd.</t>
  </si>
  <si>
    <t>San Fernando, CA 91340</t>
  </si>
  <si>
    <t>7376@ffcorp.biz</t>
  </si>
  <si>
    <t>818-781-6101</t>
  </si>
  <si>
    <t>818-804-7290</t>
  </si>
  <si>
    <t xml:space="preserve">Ignacio Cabral </t>
  </si>
  <si>
    <t>6457 Sepulveda Blvd</t>
  </si>
  <si>
    <t>Van Nuys, CA 91411</t>
  </si>
  <si>
    <t>7378@ffcorp.biz</t>
  </si>
  <si>
    <t>818-360-6125</t>
  </si>
  <si>
    <t>747-800-7951</t>
  </si>
  <si>
    <t>Besbe Vargas</t>
  </si>
  <si>
    <t>18090 Chatsworth St.</t>
  </si>
  <si>
    <t>7387@ffcorp.biz</t>
  </si>
  <si>
    <t>626-457-1133</t>
  </si>
  <si>
    <t>626-491-7453</t>
  </si>
  <si>
    <t xml:space="preserve">Veronica Mendoza </t>
  </si>
  <si>
    <t>2521 W. Commonwealth Ave.</t>
  </si>
  <si>
    <t>Alhambra, CA 91803</t>
  </si>
  <si>
    <t>7392@ffcorp.biz</t>
  </si>
  <si>
    <t>818-768-9227</t>
  </si>
  <si>
    <t>818-357-6979</t>
  </si>
  <si>
    <t>Esther Arcos</t>
  </si>
  <si>
    <t>8875 Glenoaks Blvd.</t>
  </si>
  <si>
    <t>Sun Valley, CA 91352</t>
  </si>
  <si>
    <t>7402@ffcorp.biz</t>
  </si>
  <si>
    <t>818-764-5888</t>
  </si>
  <si>
    <t>747-528-6795</t>
  </si>
  <si>
    <t xml:space="preserve">Celeste Ruiz-Peralta </t>
  </si>
  <si>
    <t>12653 Sherman Way</t>
  </si>
  <si>
    <t>North Hollywood, CA 91605</t>
  </si>
  <si>
    <t>7403@ffcorp.biz</t>
  </si>
  <si>
    <t>Region 2</t>
  </si>
  <si>
    <t>Dist02</t>
  </si>
  <si>
    <t>562-396-8102</t>
  </si>
  <si>
    <t>Alicia Murana-Venegas</t>
  </si>
  <si>
    <t>avenegas@ffcorp.org</t>
  </si>
  <si>
    <t>323-514-1457(C)</t>
  </si>
  <si>
    <t>323-724-5488</t>
  </si>
  <si>
    <t>323-216-6215</t>
  </si>
  <si>
    <t>Raquel Martinez</t>
  </si>
  <si>
    <t>5633 Whittier Blvd.</t>
  </si>
  <si>
    <t>Los Angeles, CA 90022</t>
  </si>
  <si>
    <t>7372@ffcorp.biz</t>
  </si>
  <si>
    <t>562-789-8045</t>
  </si>
  <si>
    <t>714-402-3042</t>
  </si>
  <si>
    <t>Gina Hernandez</t>
  </si>
  <si>
    <t>12358 Washington Blvd</t>
  </si>
  <si>
    <t>Whittier, CA 90606</t>
  </si>
  <si>
    <t>7374@ffcorp.biz</t>
  </si>
  <si>
    <t>714-402-3042(C)</t>
  </si>
  <si>
    <t>562-692-3114</t>
  </si>
  <si>
    <t>562-222-9638</t>
  </si>
  <si>
    <t>Alejandra Medina</t>
  </si>
  <si>
    <t>10409 Whittier Blvd.</t>
  </si>
  <si>
    <t>7381@ffcorp.biz</t>
  </si>
  <si>
    <t>626-622-8316(C)</t>
  </si>
  <si>
    <t>323-721-9989</t>
  </si>
  <si>
    <t>323-359-4509</t>
  </si>
  <si>
    <t xml:space="preserve">Sergio Garcia </t>
  </si>
  <si>
    <t>1471 N. Montebello Blvd.</t>
  </si>
  <si>
    <t>Montebello, CA 90640</t>
  </si>
  <si>
    <t>7492@ffcorp.biz</t>
  </si>
  <si>
    <t>626-354-0441(C)</t>
  </si>
  <si>
    <t>323-264-1122</t>
  </si>
  <si>
    <t>Maria Cruz</t>
  </si>
  <si>
    <t>1231 Avenida Cesar Chavez</t>
  </si>
  <si>
    <t>Monterey Park, CA 91754</t>
  </si>
  <si>
    <t>7489@ffcorp.biz</t>
  </si>
  <si>
    <t>323-441-8878</t>
  </si>
  <si>
    <t>323-770-6205</t>
  </si>
  <si>
    <t>Patricia de la Rosa</t>
  </si>
  <si>
    <t>3215 N. Broadway</t>
  </si>
  <si>
    <t>Los Angeles, CA 90031</t>
  </si>
  <si>
    <t>7625@ffcorp.biz</t>
  </si>
  <si>
    <t>Dist07</t>
  </si>
  <si>
    <t>909-344-6573</t>
  </si>
  <si>
    <t xml:space="preserve">Daniel Espinoza </t>
  </si>
  <si>
    <t>dist1@ffcorp.org</t>
  </si>
  <si>
    <t>626-962-3791</t>
  </si>
  <si>
    <t>626-962-2911</t>
  </si>
  <si>
    <t>626-423-4159</t>
  </si>
  <si>
    <t>Veronica Servin</t>
  </si>
  <si>
    <t>14080 Francisquito Ave.</t>
  </si>
  <si>
    <t>Baldwin Park, CA 91706</t>
  </si>
  <si>
    <t>7361@ffcorp.biz</t>
  </si>
  <si>
    <t>909-861-7327</t>
  </si>
  <si>
    <t>626-964-4441</t>
  </si>
  <si>
    <t>626-341-2223</t>
  </si>
  <si>
    <t xml:space="preserve">Hilaria Serrano </t>
  </si>
  <si>
    <t>18237 Colima Rd.</t>
  </si>
  <si>
    <t>Rowland Heights, CA 91748</t>
  </si>
  <si>
    <t>7363@ffcorp.biz</t>
  </si>
  <si>
    <t>Same as Phone</t>
  </si>
  <si>
    <t>626-965-4455</t>
  </si>
  <si>
    <t>909-235-0856</t>
  </si>
  <si>
    <t>Tony Lopez</t>
  </si>
  <si>
    <t>2400 S. Azusa Ave.</t>
  </si>
  <si>
    <t>West Covina, CA 91792</t>
  </si>
  <si>
    <t>7367@ffcorp.biz</t>
  </si>
  <si>
    <t xml:space="preserve">714-300-5862(C) </t>
  </si>
  <si>
    <t>626-330-7118</t>
  </si>
  <si>
    <t>323-736-7723</t>
  </si>
  <si>
    <t>Rita Hernandez</t>
  </si>
  <si>
    <t>210 S. Hacienda Blvd.</t>
  </si>
  <si>
    <t>City of Industry, CA 91744</t>
  </si>
  <si>
    <t>7377@ffcorp.biz</t>
  </si>
  <si>
    <t>626-332-3827</t>
  </si>
  <si>
    <t>626-331-2064</t>
  </si>
  <si>
    <t>626-632-5480</t>
  </si>
  <si>
    <t>Flor Pardo</t>
  </si>
  <si>
    <t>573 N. Azusa Ave.</t>
  </si>
  <si>
    <t>Covina, CA 91722</t>
  </si>
  <si>
    <t>7393@ffcorp.biz</t>
  </si>
  <si>
    <t>909-595-1075</t>
  </si>
  <si>
    <t>562-639-5687</t>
  </si>
  <si>
    <t>909-461-7967</t>
  </si>
  <si>
    <t>Eric Reyes</t>
  </si>
  <si>
    <t>19782 E. Walnut Dr. N</t>
  </si>
  <si>
    <t>City of Industry, CA 91789</t>
  </si>
  <si>
    <t>7398@ffcorp.biz</t>
  </si>
  <si>
    <t>562-261-6749(C)</t>
  </si>
  <si>
    <t>562-695-2510</t>
  </si>
  <si>
    <t>909-933-0485</t>
  </si>
  <si>
    <t>Juana Capilla</t>
  </si>
  <si>
    <t>13151 Crossroads Pkwy S.</t>
  </si>
  <si>
    <t>City of Industry, CA 91746</t>
  </si>
  <si>
    <t>7488@ffcorp.biz</t>
  </si>
  <si>
    <t>562-325-9742(C)</t>
  </si>
  <si>
    <t>562-902-1974</t>
  </si>
  <si>
    <t>562-713-1630</t>
  </si>
  <si>
    <t>Laura Sevilla</t>
  </si>
  <si>
    <t>15360 Whittier Blvd.</t>
  </si>
  <si>
    <t>Whittier, CA 90603</t>
  </si>
  <si>
    <t>7494@ffcorp.biz</t>
  </si>
  <si>
    <t>Dist09</t>
  </si>
  <si>
    <t>626-347-7741</t>
  </si>
  <si>
    <t>Ben Hernandez</t>
  </si>
  <si>
    <t>bhernandez@ffcorp.org</t>
  </si>
  <si>
    <t>562-458-8056 (C)</t>
  </si>
  <si>
    <t>626-452-0587</t>
  </si>
  <si>
    <t>626-722-2589</t>
  </si>
  <si>
    <t xml:space="preserve">Imelda Workman </t>
  </si>
  <si>
    <t>1625 Santa Anita Ave.</t>
  </si>
  <si>
    <t>S. El Monte, CA 91733</t>
  </si>
  <si>
    <t>7352@ffcorp.biz</t>
  </si>
  <si>
    <t>626-285-2881</t>
  </si>
  <si>
    <t>323-362-7245</t>
  </si>
  <si>
    <t>Marina Cruz</t>
  </si>
  <si>
    <t>9803 E Las Tunas Dr</t>
  </si>
  <si>
    <t>Temple City, CA 91780</t>
  </si>
  <si>
    <t>7358@ffcorp.biz</t>
  </si>
  <si>
    <t>626-447-3895</t>
  </si>
  <si>
    <t>626-447-4840</t>
  </si>
  <si>
    <t>626-378-9628</t>
  </si>
  <si>
    <t>Jonathan Tellez</t>
  </si>
  <si>
    <t>165 E. Duarte Rd.</t>
  </si>
  <si>
    <t>Arcadia, CA 91006</t>
  </si>
  <si>
    <t>7362@ffcorp.biz</t>
  </si>
  <si>
    <t>626-573-8480</t>
  </si>
  <si>
    <t>626-498-3757</t>
  </si>
  <si>
    <t xml:space="preserve">Rosa Bonallia </t>
  </si>
  <si>
    <t>1900 S San Gabriel Blvd.</t>
  </si>
  <si>
    <t>San Gabriel, CA 91776</t>
  </si>
  <si>
    <t>7375@ffcorp.biz</t>
  </si>
  <si>
    <t>626-289-5094</t>
  </si>
  <si>
    <t>626-289-9323</t>
  </si>
  <si>
    <t>626-422-1004</t>
  </si>
  <si>
    <t xml:space="preserve">Maria Perez </t>
  </si>
  <si>
    <t>505 W. Las Tunas Dr.</t>
  </si>
  <si>
    <t>7380@ffcorp.biz</t>
  </si>
  <si>
    <t>626-359-9412</t>
  </si>
  <si>
    <t>626-303-6319</t>
  </si>
  <si>
    <t>562-639-0789</t>
  </si>
  <si>
    <t>Jessica Ramirez</t>
  </si>
  <si>
    <t>1302 Huntington Dr.</t>
  </si>
  <si>
    <t>Duarte, CA 91010</t>
  </si>
  <si>
    <t>7396@ffcorp.biz</t>
  </si>
  <si>
    <t>626-334-4890</t>
  </si>
  <si>
    <t>626-334-5340</t>
  </si>
  <si>
    <t>909-675-8481</t>
  </si>
  <si>
    <t>Sindy Munoz  </t>
  </si>
  <si>
    <t>1190 W. Foothill Blvd.</t>
  </si>
  <si>
    <t>Azusa, CA 91702</t>
  </si>
  <si>
    <t>7491@ffcorp.biz</t>
  </si>
  <si>
    <t>Dist11</t>
  </si>
  <si>
    <t>714-512-1163</t>
  </si>
  <si>
    <t>Sergio Montero</t>
  </si>
  <si>
    <t>s.montero@ffcorp.org</t>
  </si>
  <si>
    <t>626-963-4010</t>
  </si>
  <si>
    <t>626-820-8825</t>
  </si>
  <si>
    <t>Jorge Valencia</t>
  </si>
  <si>
    <t>810 S. Grand Ave.</t>
  </si>
  <si>
    <t>Glendora, CA 91740</t>
  </si>
  <si>
    <t>7365@ffcorp.biz</t>
  </si>
  <si>
    <t>909-861-7136</t>
  </si>
  <si>
    <t>909-648-5572</t>
  </si>
  <si>
    <t>Indaleth Hermosillo</t>
  </si>
  <si>
    <t>141 S. Diamond Bar Blvd.</t>
  </si>
  <si>
    <t>Diamond Bar, CA 91765</t>
  </si>
  <si>
    <t>7369@ffcorp.biz</t>
  </si>
  <si>
    <t>Reg</t>
  </si>
  <si>
    <t>909-596-3914</t>
  </si>
  <si>
    <t>909-596-2814</t>
  </si>
  <si>
    <t>626-230-3118</t>
  </si>
  <si>
    <t xml:space="preserve">Aracely Jimenez </t>
  </si>
  <si>
    <t>1400 Foothill Blvd.</t>
  </si>
  <si>
    <t>La Verne, CA 91750</t>
  </si>
  <si>
    <t>7385@ffcorp.biz</t>
  </si>
  <si>
    <t>626-350-1642</t>
  </si>
  <si>
    <t>626-341-4698</t>
  </si>
  <si>
    <t>Norma Clara</t>
  </si>
  <si>
    <t>3832 Peck Rd.</t>
  </si>
  <si>
    <t>El Monte, CA 91732</t>
  </si>
  <si>
    <t>7386@ffcorp.biz</t>
  </si>
  <si>
    <t>626-331-8316</t>
  </si>
  <si>
    <t>626-331-3705</t>
  </si>
  <si>
    <t>909-775-0033</t>
  </si>
  <si>
    <t>Manuel Leon</t>
  </si>
  <si>
    <t>2980 E. Workman Ave.</t>
  </si>
  <si>
    <t>West Covina, CA 91791</t>
  </si>
  <si>
    <t>7391@ffcorp.biz</t>
  </si>
  <si>
    <t>909-392-7343</t>
  </si>
  <si>
    <t>626-557-7244</t>
  </si>
  <si>
    <t xml:space="preserve">Julio Andrade </t>
  </si>
  <si>
    <t>140 E. Foothill Blvd.</t>
  </si>
  <si>
    <t>Pomona, CA 91767</t>
  </si>
  <si>
    <t>7394@ffcorp.biz</t>
  </si>
  <si>
    <t>North</t>
  </si>
  <si>
    <t>707-843-6666</t>
  </si>
  <si>
    <t>Greg Funkhouser -VP</t>
  </si>
  <si>
    <t>rwwfunk@aol.com</t>
  </si>
  <si>
    <t>707-237-1047</t>
  </si>
  <si>
    <t>Isidro Camacho -DM</t>
  </si>
  <si>
    <t>icamacho@ffcorp.org</t>
  </si>
  <si>
    <t>2SH</t>
  </si>
  <si>
    <t>707-806-0321</t>
  </si>
  <si>
    <t>707-245-4137</t>
  </si>
  <si>
    <t xml:space="preserve">Annette McCormack </t>
  </si>
  <si>
    <t>3640 Industrial Dr.</t>
  </si>
  <si>
    <t>Santa Rosa, CA 95403</t>
  </si>
  <si>
    <t>861@ffcorp.biz</t>
  </si>
  <si>
    <t>707-806-0433</t>
  </si>
  <si>
    <t>707-331-7527</t>
  </si>
  <si>
    <t>Alondra Hernandez</t>
  </si>
  <si>
    <t>495 Stony Point Rd.</t>
  </si>
  <si>
    <t>Santa Rosa, CA 95401</t>
  </si>
  <si>
    <t>862@ffcorp.biz</t>
  </si>
  <si>
    <t>3SI</t>
  </si>
  <si>
    <t>REG</t>
  </si>
  <si>
    <t>707-806-0404</t>
  </si>
  <si>
    <t>707-583-6128</t>
  </si>
  <si>
    <t>Martin Mejia</t>
  </si>
  <si>
    <t>1037 Vine St</t>
  </si>
  <si>
    <t>Healdsburg, CA 95448</t>
  </si>
  <si>
    <t>863@ffcorp.biz</t>
  </si>
  <si>
    <t>707-806-0442</t>
  </si>
  <si>
    <t>707-235-4213</t>
  </si>
  <si>
    <t>Erwin Herrera</t>
  </si>
  <si>
    <t>6460 Redwood Dr</t>
  </si>
  <si>
    <t>Rohnert Park, CA 94928</t>
  </si>
  <si>
    <t>864@ffcorp.biz</t>
  </si>
  <si>
    <t>707-806-0443</t>
  </si>
  <si>
    <t>707 703-9809</t>
  </si>
  <si>
    <t>Matt White</t>
  </si>
  <si>
    <t>1000 Farmers Ln</t>
  </si>
  <si>
    <t>Santa Rosa, CA 95405</t>
  </si>
  <si>
    <t>866@ffcorp.biz</t>
  </si>
  <si>
    <t>707-806-0344</t>
  </si>
  <si>
    <t>707-596-0375</t>
  </si>
  <si>
    <t>373 Aviation Blvd</t>
  </si>
  <si>
    <t>7466@ffcorp.biz</t>
  </si>
  <si>
    <t>707-806-0332</t>
  </si>
  <si>
    <t>707-295-6519</t>
  </si>
  <si>
    <t>Tabitha Jarvis</t>
  </si>
  <si>
    <t>15895 Dam Road Ext</t>
  </si>
  <si>
    <t>Clearlake, CA 95422</t>
  </si>
  <si>
    <t>7780@ffcorp.biz</t>
  </si>
  <si>
    <t>Type</t>
  </si>
  <si>
    <t>Row Labels</t>
  </si>
  <si>
    <t>PREMIUM KMP &amp; BAG SMARTLINKS</t>
  </si>
  <si>
    <t>APPTZR ONION RING</t>
  </si>
  <si>
    <t>MUSTARD PC PCH CJR</t>
  </si>
  <si>
    <t>APPTZR ONION TANGLERS</t>
  </si>
  <si>
    <t>AVOCADO PULP FZN</t>
  </si>
  <si>
    <t>BACON 500 SLICE CARLS</t>
  </si>
  <si>
    <t>BAG QUESADILLA GB</t>
  </si>
  <si>
    <t>CHARGE COURIER</t>
  </si>
  <si>
    <t>BEAN CHIPOLTE FZN</t>
  </si>
  <si>
    <t>Tax</t>
  </si>
  <si>
    <t>BEEF CARNE ASADA</t>
  </si>
  <si>
    <t>BEEF GRND PTY 1.3Z</t>
  </si>
  <si>
    <t>BEEF GRND PTY 1.78Z</t>
  </si>
  <si>
    <t>BEEF GRND PTY 1.78Z IQF</t>
  </si>
  <si>
    <t>BEEF GRND PTY 3.5Z</t>
  </si>
  <si>
    <t>BEEF GRND PTY 3.5Z SCALLOP</t>
  </si>
  <si>
    <t>NO MORE</t>
  </si>
  <si>
    <t>BEEF GRND PTY 4Z NATURAL IQF</t>
  </si>
  <si>
    <t>BEEF GRND PTY ANGUS 3.95Z</t>
  </si>
  <si>
    <t>BEEF GRND PTY ANGUS 5.65Z</t>
  </si>
  <si>
    <t>BEEF GRND PTY SLIDER 1.33Z</t>
  </si>
  <si>
    <t>BREADING CHICK TNDR</t>
  </si>
  <si>
    <t>CAKE CHOC DOME</t>
  </si>
  <si>
    <t>CHEESE MEXICAN BLND SHRD FCY</t>
  </si>
  <si>
    <t>CHEESE PEPPER JACK</t>
  </si>
  <si>
    <t>BREAD SOURDOUGH SLI</t>
  </si>
  <si>
    <t>CHEESECAKE STAWBRY 3.5Z</t>
  </si>
  <si>
    <t>BUN HAMBURGER 4"</t>
  </si>
  <si>
    <t>CHICKEN TNDRLOIN STRIP 1.5Z</t>
  </si>
  <si>
    <t>BUN PREMIUM</t>
  </si>
  <si>
    <t>DRINK MIX LEMONADE PWDR</t>
  </si>
  <si>
    <t>CHEESE AMER SLI 144</t>
  </si>
  <si>
    <t>FRENCH TOAST</t>
  </si>
  <si>
    <t>CHEESE AMER SLI 184</t>
  </si>
  <si>
    <t>FRIES CRISS CUT SEASN</t>
  </si>
  <si>
    <t>CHEESE AMER SLI 230CT</t>
  </si>
  <si>
    <t>FRIES SS SK ON</t>
  </si>
  <si>
    <t>CHEESE COTIJA</t>
  </si>
  <si>
    <t>HASHBROWN RND ZTF</t>
  </si>
  <si>
    <t>CHEESE SWISS SLI 160</t>
  </si>
  <si>
    <t>ICE CREAM VANILLA SLOW MELT</t>
  </si>
  <si>
    <t>CHICKEN BRST FLT 5Z</t>
  </si>
  <si>
    <t>JALAPENO DICED</t>
  </si>
  <si>
    <t>CHICKEN FILET 5Z</t>
  </si>
  <si>
    <t>JAM STRAWBERRY .5Z PCH</t>
  </si>
  <si>
    <t>CHILE GRN STRIP</t>
  </si>
  <si>
    <t>KETCHUP PKT</t>
  </si>
  <si>
    <t>CHIP TORTILLA WHT CORN 4 CUT</t>
  </si>
  <si>
    <t>KETCHUP VOLPAK</t>
  </si>
  <si>
    <t>COATING PAN 22Z</t>
  </si>
  <si>
    <t>MARGARINE LIQ</t>
  </si>
  <si>
    <t>COFFEE DECAF 2.125Z</t>
  </si>
  <si>
    <t>MAYONNAISE PCH</t>
  </si>
  <si>
    <t>DRINK ENERGY MONSTER 16 OZ</t>
  </si>
  <si>
    <t>MILK 1%</t>
  </si>
  <si>
    <t>FRANKS BEEF PORK 6X1</t>
  </si>
  <si>
    <t>MUSTARD PCH</t>
  </si>
  <si>
    <t>GRAVY MIX TFF</t>
  </si>
  <si>
    <t>PEPPER PKT</t>
  </si>
  <si>
    <t>MILK 1% LF ESL 7Z PLS</t>
  </si>
  <si>
    <t>POLLOCK BRD</t>
  </si>
  <si>
    <t>MILK CHOC 1% LF ESL 7Z PLS</t>
  </si>
  <si>
    <t>SALSA PCH .43Z</t>
  </si>
  <si>
    <t>MUSTARD 2LB</t>
  </si>
  <si>
    <t>SALT GRANLTD PREM TOP-FLO</t>
  </si>
  <si>
    <t>OIL PAN&amp;GRILL BTR FLVR WHIRL</t>
  </si>
  <si>
    <t>SALT PKT</t>
  </si>
  <si>
    <t>PEPPER CHILI YLW WHL</t>
  </si>
  <si>
    <t>SAUCE BBQ</t>
  </si>
  <si>
    <t>PINEAPPLE SLI</t>
  </si>
  <si>
    <t>SAUCE BBQ SWEET &amp; BOLD CUP</t>
  </si>
  <si>
    <t>RICE WHT</t>
  </si>
  <si>
    <t>SAUCE BTRMILK RANCH CUP</t>
  </si>
  <si>
    <t>SAUCE CHILE PEQUIN HOT</t>
  </si>
  <si>
    <t>SAUCE BUFFALO CUP</t>
  </si>
  <si>
    <t>SAUCE GREEN</t>
  </si>
  <si>
    <t>SAUCE HOT MEX PC</t>
  </si>
  <si>
    <t>SAUCE HOT GREEN BURRITO</t>
  </si>
  <si>
    <t>SAUCE HOUSE CUP</t>
  </si>
  <si>
    <t>SAUCE RANCH</t>
  </si>
  <si>
    <t>SAUCE SANTA FE</t>
  </si>
  <si>
    <t>SAUCE TERIYAKI</t>
  </si>
  <si>
    <t>SAUCE SPECIAL</t>
  </si>
  <si>
    <t>SEASONING CILANTRO LIME</t>
  </si>
  <si>
    <t>SAUCE TARTAR</t>
  </si>
  <si>
    <t>SOUR CREAM CREMA MEXICANA</t>
  </si>
  <si>
    <t>SAUSAGE PTY</t>
  </si>
  <si>
    <t>SYRUP LEMONADE LT</t>
  </si>
  <si>
    <t>SHORTENING LIQ FRY PREM</t>
  </si>
  <si>
    <t>SYRUP ROOT BEER</t>
  </si>
  <si>
    <t>SODA FANTA STRAWBRY</t>
  </si>
  <si>
    <t>SYRUP STRAWBERRY SHAKE</t>
  </si>
  <si>
    <t>SPRAY GRILL PRIME</t>
  </si>
  <si>
    <t>TAQUITO CHICK 1.5Z</t>
  </si>
  <si>
    <t>SUGAR PKT 1/10Z</t>
  </si>
  <si>
    <t>TORTILLA CORN 6"</t>
  </si>
  <si>
    <t>SUGAR PWDRED CANE</t>
  </si>
  <si>
    <t>TORTILLA FLOUR 6.5"</t>
  </si>
  <si>
    <t>SURCHARGE FUEL</t>
  </si>
  <si>
    <t>PREMIUM TOY KIDS MEAL EMOJI M</t>
  </si>
  <si>
    <t>SWEETENER SACCHARIN PINK ECOS</t>
  </si>
  <si>
    <t>PREMIUM TOY KIDS MEAL PLANTS</t>
  </si>
  <si>
    <t>SWEETENER SACCHARIN YLW ECOST</t>
  </si>
  <si>
    <t>BAG FRENCH FRY #3 PIONEER</t>
  </si>
  <si>
    <t>SYRUP COKE CLASC BIB (HYCS)</t>
  </si>
  <si>
    <t>BAG KRAFT 12LB PIONEER</t>
  </si>
  <si>
    <t>SYRUP COKE DIET HIYLD BIB</t>
  </si>
  <si>
    <t>BAG KRAFT 8LB PIONEER</t>
  </si>
  <si>
    <t>SYRUP COKE ZERO SUGAR BIB</t>
  </si>
  <si>
    <t>BAG KRAFT PIONEER 4LB</t>
  </si>
  <si>
    <t>SYRUP DR PEPPER BIB</t>
  </si>
  <si>
    <t>BAG KRAFT PIONEER LG</t>
  </si>
  <si>
    <t>SYRUP DR PEPPER DIET BIB</t>
  </si>
  <si>
    <t>CARTON SLIDER DOUBLE SYSTEM</t>
  </si>
  <si>
    <t>SYRUP FANTA ORANGE</t>
  </si>
  <si>
    <t>CARTON SLIDER SINGLE SYSTEM</t>
  </si>
  <si>
    <t>SYRUP POWERADE MTN BLAST BIB</t>
  </si>
  <si>
    <t>CARTON SLIDER TRIPLE SYSTEM</t>
  </si>
  <si>
    <t>SYRUP SPRITE BIB (HYCS)</t>
  </si>
  <si>
    <t>CONTAINER PLS TACO SALAD</t>
  </si>
  <si>
    <t>SYRUP STRAWBRY BIB</t>
  </si>
  <si>
    <t>CUP 20Z COLD PIONEER</t>
  </si>
  <si>
    <t>SYRUP TABLE CUP</t>
  </si>
  <si>
    <t>CUP 30Z COLD PIONEER</t>
  </si>
  <si>
    <t>SYRUP TEA RASPBRY BIB</t>
  </si>
  <si>
    <t>CUP COLD 16Z PIONEER</t>
  </si>
  <si>
    <t>VINEGAR DISTILLED</t>
  </si>
  <si>
    <t>CUP PLS COLD 40Z PIONEER</t>
  </si>
  <si>
    <t>CARRIER 4-CUP</t>
  </si>
  <si>
    <t>CUP PLS PORTION 1.5Z TRANSL</t>
  </si>
  <si>
    <t>CONTAINER FOAM BISCUITS &amp; GRA</t>
  </si>
  <si>
    <t>FILM 18"X3000' CUTTERBOX</t>
  </si>
  <si>
    <t>CONTAINER PLS 24Z MICRO BLK M</t>
  </si>
  <si>
    <t>FOIL SHEET POP-UP 12X10.75 PL</t>
  </si>
  <si>
    <t>FILM 18"X3000' CUTTER BOX</t>
  </si>
  <si>
    <t>GLOVE POLY BLUE</t>
  </si>
  <si>
    <t>GLOVE SYNTH LG</t>
  </si>
  <si>
    <t>LID PCR PET 9X9 SQ CLR</t>
  </si>
  <si>
    <t>GLOVE SYNTH MED</t>
  </si>
  <si>
    <t>LID PLS 40Z CUP</t>
  </si>
  <si>
    <t>GLOVE SYNTH SM</t>
  </si>
  <si>
    <t>LID PLS CUP 16-21Z</t>
  </si>
  <si>
    <t>GLOVE SYNTH XLG</t>
  </si>
  <si>
    <t>TRAYLINER ALL STAR $5 PLACEMA</t>
  </si>
  <si>
    <t>LABEL 100% ACCURATE</t>
  </si>
  <si>
    <t>WRAP BRKFST BISCUIT</t>
  </si>
  <si>
    <t>LABEL DOUBLE</t>
  </si>
  <si>
    <t>WRAP BRKFST EGG CHS</t>
  </si>
  <si>
    <t>LABEL FISH</t>
  </si>
  <si>
    <t>WRAP BURGER CHS BURGER SPICY</t>
  </si>
  <si>
    <t>LABEL FRIDAY</t>
  </si>
  <si>
    <t>BROOM HEAD ANGLED LOBBY GREEN</t>
  </si>
  <si>
    <t>LABEL GUAC</t>
  </si>
  <si>
    <t>GRIDDEL SCREEN HVY DUTY SCRUB</t>
  </si>
  <si>
    <t>LABEL LOW CARB</t>
  </si>
  <si>
    <t>PAPER THERMAL ROLL PRINTED</t>
  </si>
  <si>
    <t>LABEL MONDAY</t>
  </si>
  <si>
    <t>PREMIUM SURFS UP 2 KIDS</t>
  </si>
  <si>
    <t>LABEL NO ONION</t>
  </si>
  <si>
    <t>TOWEL MULTIFOLD BRN</t>
  </si>
  <si>
    <t>LABEL SATURDAY</t>
  </si>
  <si>
    <t>TOWEL NON-WOVEN HVY RED</t>
  </si>
  <si>
    <t>LABEL SAUSAGE</t>
  </si>
  <si>
    <t>TOWEL NON-WOVEN MED DARK BLUE</t>
  </si>
  <si>
    <t>LABEL SPECIAL</t>
  </si>
  <si>
    <t>TOWEL PAPER ROLL ENMOTION BRN</t>
  </si>
  <si>
    <t>LABEL SUNDAY</t>
  </si>
  <si>
    <t>TOWEL ROLL ENVISION EPA BRN</t>
  </si>
  <si>
    <t>LABEL THURSDAY</t>
  </si>
  <si>
    <t>CUP PACIFIC RIM 2 40Z</t>
  </si>
  <si>
    <t>LABEL TUESDAY</t>
  </si>
  <si>
    <t>DISPLAY POP KIDS WWE RE</t>
  </si>
  <si>
    <t>LABEL USE FIRST</t>
  </si>
  <si>
    <t>PREMIUM SONIC BOOM</t>
  </si>
  <si>
    <t>LABEL WEDNESDAY</t>
  </si>
  <si>
    <t>CONTAINER PULP 48Z SQ NATRL</t>
  </si>
  <si>
    <t>LABEL WHITE</t>
  </si>
  <si>
    <t>CHEESE AMER SHRP</t>
  </si>
  <si>
    <t>LABEL YELLOW</t>
  </si>
  <si>
    <t>LID PLS DOME CONTAINER CLR</t>
  </si>
  <si>
    <t>PORK PULLED SMKD</t>
  </si>
  <si>
    <t>LID PLS DOME SHAKE CUP</t>
  </si>
  <si>
    <t>SAUCE MEMPHIS BBQ</t>
  </si>
  <si>
    <t>NAPKIN 13X12 BROWN</t>
  </si>
  <si>
    <t>SMOOTHIE MIX STRAWBRY</t>
  </si>
  <si>
    <t>STIRRER 7.75" RED</t>
  </si>
  <si>
    <t>TOPPING JOLLY RANCHER PCS</t>
  </si>
  <si>
    <t>TRAY MICRO</t>
  </si>
  <si>
    <t>CHICKEN BRST BBQ 4.25Z INTL</t>
  </si>
  <si>
    <t>BAG RESTROOM 14X13.5" WHT</t>
  </si>
  <si>
    <t>CUP PAPER 1.25Z PORTION</t>
  </si>
  <si>
    <t>BOTTLE W-SPRAY NOZZLE</t>
  </si>
  <si>
    <t>BOTTLE REFRIGERATOR 1GAL</t>
  </si>
  <si>
    <t>BROOM HEAD LOBBY 9" BLUE</t>
  </si>
  <si>
    <t>PREMIUM TROLLHUNTERS KIDS MEA</t>
  </si>
  <si>
    <t>BUCKET SQUEEGEE RECTNGL BLUE</t>
  </si>
  <si>
    <t>DISPLAY POP RE-SIGN TROLL HUN</t>
  </si>
  <si>
    <t>CLEANER DEGREE GRILL AND BUN</t>
  </si>
  <si>
    <t>DISPLAY POP EVERBRITE TROLL H</t>
  </si>
  <si>
    <t>CLEANER DELIMER CITRUS</t>
  </si>
  <si>
    <t>LABEL EL DIABLO</t>
  </si>
  <si>
    <t>SAUCE RANCH HABANERO BACON</t>
  </si>
  <si>
    <t>CLEANER RESTROOM CONTENDER</t>
  </si>
  <si>
    <t>CUP 30Z COLD STARS FOR HEROES</t>
  </si>
  <si>
    <t>DEGREASER INSIDE OUT HEAVY</t>
  </si>
  <si>
    <t>CUP 30Z STARS FOR HEROES</t>
  </si>
  <si>
    <t>DETERGENT DISH SUPER RAVE</t>
  </si>
  <si>
    <t>LID 10Z NON-LOGO</t>
  </si>
  <si>
    <t>DISPENSER SEAT COVER 1/2 FOLD</t>
  </si>
  <si>
    <t>CUP SKYSCRAPER 40Z</t>
  </si>
  <si>
    <t>DISPENSER TISSUE BATH JMBO JR</t>
  </si>
  <si>
    <t>DISPLAY POP TEEN TITANS GO RE</t>
  </si>
  <si>
    <t>DISPENSER TOWEL MULTI FOLD &amp;</t>
  </si>
  <si>
    <t>PREMIUM TOY KIDS MEAL TEEN TI</t>
  </si>
  <si>
    <t>DISPLAY POP TEEN TITANS GO EV</t>
  </si>
  <si>
    <t>HOLDER TOOL 4 POSITION</t>
  </si>
  <si>
    <t>SWEETENER FREESTYLE BIB</t>
  </si>
  <si>
    <t>LINER CAN 24X33 BLK</t>
  </si>
  <si>
    <t>NAPKIN ROLL SMARTSTOCK</t>
  </si>
  <si>
    <t>LINER CAN 38X44 BLK</t>
  </si>
  <si>
    <t>MOP HEAD BLUE UNIV CONNECTION</t>
  </si>
  <si>
    <t>LINER CAN 51X45 BLK</t>
  </si>
  <si>
    <t>TRAYLINER MOCHA MILKSHAKE</t>
  </si>
  <si>
    <t>MOP HEAD GREASE BEATER BLUE</t>
  </si>
  <si>
    <t>DISPLAY POP RE SIGN VOLTRON</t>
  </si>
  <si>
    <t>MOP HEAD GREASE BEATER GREEN</t>
  </si>
  <si>
    <t>PREMIUM KIDS MEAL VOLTRON</t>
  </si>
  <si>
    <t>PAD GRIDDLE W-PLS HNDL</t>
  </si>
  <si>
    <t>DISPLAY POP EVERBRITE VOLTRON</t>
  </si>
  <si>
    <t>PAD SCOUR GENERAL PURPOSE 6X9</t>
  </si>
  <si>
    <t>CUP 37.5Z PREDATOR</t>
  </si>
  <si>
    <t>POLISH STNLS</t>
  </si>
  <si>
    <t>COATING PAN AEROSOL 22Z</t>
  </si>
  <si>
    <t>SEAT COVER PAPER PERSONAL 1/2</t>
  </si>
  <si>
    <t>DISPLAY POP EVERBRITE TROLLS</t>
  </si>
  <si>
    <t>TEST STRIP QUATENARY</t>
  </si>
  <si>
    <t>DISPLAY POP RE SIGN TROLLS TV</t>
  </si>
  <si>
    <t>TISSUE BATH 1PLY 9" JMBO JR</t>
  </si>
  <si>
    <t>BEAN CHIPOTLE FZN</t>
  </si>
  <si>
    <t>TISSUE BATH 1PLY STND WHT</t>
  </si>
  <si>
    <t>CUP ALITA MOVIE</t>
  </si>
  <si>
    <t>TOWEL PAPER DISP ROLL BRN</t>
  </si>
  <si>
    <t>CUP 37.5Z MORTAL ENGINES</t>
  </si>
  <si>
    <t>TRIGGER SPRAY BOTTLE</t>
  </si>
  <si>
    <t>DISPLAY POP RE SIGN STARLINK</t>
  </si>
  <si>
    <t>URINAL SCREEN DEODORANT BLOCK</t>
  </si>
  <si>
    <t>DISPLAY POP EVERBRIGHT STARLI</t>
  </si>
  <si>
    <t>WRINGER MOP DOWN PRESS BLUE</t>
  </si>
  <si>
    <t>BURGER VEGAN 4.25" 4Z BEYOND</t>
  </si>
  <si>
    <t>CHICKEN PTY SPCY 3Z</t>
  </si>
  <si>
    <t>CUP 24Z CLR PET</t>
  </si>
  <si>
    <t>MUSTARD YLW VOL PK</t>
  </si>
  <si>
    <t>CUP 37.5Z AMAZON THE BOYS STA</t>
  </si>
  <si>
    <t>LABEL BACON</t>
  </si>
  <si>
    <t>WRAP QUICK 12.5X12.5</t>
  </si>
  <si>
    <t>LABEL CHICKEN</t>
  </si>
  <si>
    <t>TISSUE BATH 2PLY 9" JMBO JR</t>
  </si>
  <si>
    <t>TAPE REGISTER SOS 3</t>
  </si>
  <si>
    <t>GRAVY MIX PEPPER INST ZTF</t>
  </si>
  <si>
    <t>DISPLAY POP HOBBY KIDS EVERBR</t>
  </si>
  <si>
    <t>DISPENSER TISSUE 2-ROLL OPEN</t>
  </si>
  <si>
    <t>CUP 37.5 IT CHAPTER 2 PROMO</t>
  </si>
  <si>
    <t>BREAD SOURDOUGH THICKER SLI</t>
  </si>
  <si>
    <t>DRESSING 1000 ISLAND</t>
  </si>
  <si>
    <t>LABEL STEAK</t>
  </si>
  <si>
    <t>MILK 1% LF</t>
  </si>
  <si>
    <t>PEPPER CHILE YLW WHL</t>
  </si>
  <si>
    <t>TRAYLINER REALLY BIG CARL 201</t>
  </si>
  <si>
    <t>PEPPER CHILE GRN STRIP</t>
  </si>
  <si>
    <t>DISPLAY POP WWE RE SIGN</t>
  </si>
  <si>
    <t>SYRUP ROOT BEER BIB</t>
  </si>
  <si>
    <t>JUICE ORANGE GUAVA PASSIONFRU</t>
  </si>
  <si>
    <t>MILK 1% LF ESL</t>
  </si>
  <si>
    <t>DISPLAY POP WWE EVERBRITE</t>
  </si>
  <si>
    <t>SYRUP LEMONADE LT BIB</t>
  </si>
  <si>
    <t>WRAP 12X12 WAVEHOUSE</t>
  </si>
  <si>
    <t>BROOM HEAD ANGLED LOBBY GRN</t>
  </si>
  <si>
    <t>BEEF GRND PTY 3.95Z ANGUS FC</t>
  </si>
  <si>
    <t>CUP PLS 37.5Z</t>
  </si>
  <si>
    <t>SAUCE BOOM BOOM</t>
  </si>
  <si>
    <t>TOWEL PAPER MULTIFOLD BRN EF</t>
  </si>
  <si>
    <t>BEEF GRND PTY 3.95Z ANGUS FZN</t>
  </si>
  <si>
    <t>LABEL LOADED BLUE</t>
  </si>
  <si>
    <t>BEEF GRND PTY 3.95Z ANGUS</t>
  </si>
  <si>
    <t>TOWEL RED HVY WGT</t>
  </si>
  <si>
    <t>BAG COOKIE W-TAPE 5.25X7.25</t>
  </si>
  <si>
    <t>CHEESE AMER SHRP SLI 144CT</t>
  </si>
  <si>
    <t>WRAP BREAKFAST BISCUIT 2020</t>
  </si>
  <si>
    <t>TRAYLINER FAMOUS STAR FOOD ST</t>
  </si>
  <si>
    <t>DISPLAY POP MY SINGING MONSTE</t>
  </si>
  <si>
    <t>TOWEL DRK BLUE</t>
  </si>
  <si>
    <t>PREMIUM TOY KIDS MEAL MY SING</t>
  </si>
  <si>
    <t>CHEESE SWISS SLI 160CT</t>
  </si>
  <si>
    <t>BAG QUESADILLA PFC FREE</t>
  </si>
  <si>
    <t>CREAMER HALF &amp; HALF ESL</t>
  </si>
  <si>
    <t>TOWEL ROLL RECYCLED BRN</t>
  </si>
  <si>
    <t>BACON 500 SLICE</t>
  </si>
  <si>
    <t>TOPPING OREO CRUMBLE</t>
  </si>
  <si>
    <t>PEPPER JALAPENO NACHO SLI</t>
  </si>
  <si>
    <t>TOWEL PAPER ROLL BRN</t>
  </si>
  <si>
    <t>CUP COLD 12Z FOOD STORY</t>
  </si>
  <si>
    <t>COFFEE DRK RST BLND</t>
  </si>
  <si>
    <t>CUP COLD 20Z FOOD STORY</t>
  </si>
  <si>
    <t>LID PLS SLOT 16-24Z CLR</t>
  </si>
  <si>
    <t>CUP COLD 29Z FOOD STORY</t>
  </si>
  <si>
    <t>CARTON FRY MED FOOD STORY</t>
  </si>
  <si>
    <t>APPTZR JALAPENO BRD CHSE BITE</t>
  </si>
  <si>
    <t>CARTON FRY LARGE FOOD STORY</t>
  </si>
  <si>
    <t>DELIVERY SERVICE CHARGE</t>
  </si>
  <si>
    <t>LINER ICE TEA URN 3.5GAL</t>
  </si>
  <si>
    <t>SAUCE CLASSIC SHELF STABLE</t>
  </si>
  <si>
    <t>TEA BLK CLASSIC BLND .9Z</t>
  </si>
  <si>
    <t>CARTON FRY SMALL FOOD STORY</t>
  </si>
  <si>
    <t>FILTER BEV 12 CUP 9.5X4.25</t>
  </si>
  <si>
    <t>LID PLS 24Z DOME CLR</t>
  </si>
  <si>
    <t>HANDLE ALUM UNIVERSAL 54"</t>
  </si>
  <si>
    <t>BAG FOOD STORY 8LB</t>
  </si>
  <si>
    <t>BAG FOOD STORY 12LB</t>
  </si>
  <si>
    <t>FEE RESTOCKING</t>
  </si>
  <si>
    <t>BAG FOOD STORY LG</t>
  </si>
  <si>
    <t>BEEF STEAK FC</t>
  </si>
  <si>
    <t>CREAMER HALF &amp; HALF ASEPTIC P</t>
  </si>
  <si>
    <t>WHIP TOPPING NON DAIRY 15Z AE</t>
  </si>
  <si>
    <t>BAG ALL PURPOSE PFC FREE</t>
  </si>
  <si>
    <t>COFFEE DECAF SGL</t>
  </si>
  <si>
    <t>CHICKEN NUGGET BRD STAR SHP</t>
  </si>
  <si>
    <t>CHICKEN RSTD SEARED</t>
  </si>
  <si>
    <t>LID RECLOSEABLE CJ</t>
  </si>
  <si>
    <t>CUP PAPER HOT 16Z FOOD STORY</t>
  </si>
  <si>
    <t>GRIDDLE SCREEN 4X5.5" SCOTCH-</t>
  </si>
  <si>
    <t>SEASONING S&amp;P BLND</t>
  </si>
  <si>
    <t>CUP PAPER HOT 20Z FOOD STORY</t>
  </si>
  <si>
    <t>CUP PAPER HOT 12Z FOOD STORY</t>
  </si>
  <si>
    <t>TISSUE BATH CORELESS 2PLY</t>
  </si>
  <si>
    <t>LABEL PROMO 1" CIRCLE</t>
  </si>
  <si>
    <t>STRAW PAPER WRPD GIANT 10.25"</t>
  </si>
  <si>
    <t>LID PLS SLOT CUP 32Z TRANSL</t>
  </si>
  <si>
    <t>DEGREASER CLINGING</t>
  </si>
  <si>
    <t>DEGREASER REMOVE PLUS NTF</t>
  </si>
  <si>
    <t>DETERGENT GUARDIAN POT &amp; PAN</t>
  </si>
  <si>
    <t>PEROXIDE MSC&amp;D</t>
  </si>
  <si>
    <t>SANITIZER HAND MYSTIC NEXA</t>
  </si>
  <si>
    <t>SOAP HAND MYSTIC NEXA</t>
  </si>
  <si>
    <t>LINER PAN 11.5X16 SIL</t>
  </si>
  <si>
    <t>BREADING CHICK</t>
  </si>
  <si>
    <t>STRAW WRPD GIANT 9" RED</t>
  </si>
  <si>
    <t>PRODUCT NON-TAX</t>
  </si>
  <si>
    <t>CUP SOUFFLE 1.5Z</t>
  </si>
  <si>
    <t>SANITIZER SUPER-SAN</t>
  </si>
  <si>
    <t>SYRUP FLASHIN FRUIT PUNCH 2.5</t>
  </si>
  <si>
    <t>LID PLS SLOT CUP 12Z-22Z TRAN</t>
  </si>
  <si>
    <t>SYRUP COKE CHERRY 4.75X1 BIB</t>
  </si>
  <si>
    <t>PAPER THERMAL BOGOSANDWICH 3.</t>
  </si>
  <si>
    <t>BISCUIT BUTTERMILK PARBKD</t>
  </si>
  <si>
    <t>CONTAINER CLAMSHELL FINGERFOO</t>
  </si>
  <si>
    <t>CUP SHAKE DUAL BRAND 16Z</t>
  </si>
  <si>
    <t>LABEL 2.5X8" DELIVERY</t>
  </si>
  <si>
    <t>MILK CHOC 1% LF 7Z PLS ESL</t>
  </si>
  <si>
    <t>PICKLE GARLIC DELI SLI 3/16"</t>
  </si>
  <si>
    <t>BAG TEMPERING W-TAPE CLOSURE</t>
  </si>
  <si>
    <t>BAG T-SHIRT DUALBRAND STAR</t>
  </si>
  <si>
    <t>CONTAINER CLAMSHELL DUAL SIDE</t>
  </si>
  <si>
    <t>LETTUCE SHRD 1/4"</t>
  </si>
  <si>
    <t>SAUCE AU JUS ZTF</t>
  </si>
  <si>
    <t>MASK FACE DISPOSABLE</t>
  </si>
  <si>
    <t>CHEESE AMER SHRP SLI 200CT SM</t>
  </si>
  <si>
    <t>BURGER BEYOND MEAT 3.7Z</t>
  </si>
  <si>
    <t>LABEL NEW</t>
  </si>
  <si>
    <t>BUTTERMILK 1% LF</t>
  </si>
  <si>
    <t>PAIL SANITIZER</t>
  </si>
  <si>
    <t>ONION YLW SLI 3/16"</t>
  </si>
  <si>
    <t>SPOON WRPD BLK</t>
  </si>
  <si>
    <t>LINER CAN 37X44 CLR</t>
  </si>
  <si>
    <t>LABEL 2" HND BRD CHICK</t>
  </si>
  <si>
    <t>FORK WRPD BLK</t>
  </si>
  <si>
    <t>KNIFE WRPD BLK</t>
  </si>
  <si>
    <t>ICING STRING WHT</t>
  </si>
  <si>
    <t>ROLL CINN</t>
  </si>
  <si>
    <t>SYRUP SHAKE CHOC</t>
  </si>
  <si>
    <t>SYRUP SHAKE VANILLA</t>
  </si>
  <si>
    <t>SYRUP SHAKE STRAWBRY</t>
  </si>
  <si>
    <t>WRAP WESTERN SUPER 4 WAY</t>
  </si>
  <si>
    <t>WRAP PAPR FAMOUS BIG 4</t>
  </si>
  <si>
    <t>BAG FRY FOOD STORY</t>
  </si>
  <si>
    <t>WRAP PAPR HAMBURGER CHSE SPCY</t>
  </si>
  <si>
    <t>JUICE ORANGE ORIG SIMPLY</t>
  </si>
  <si>
    <t>POLLOCK BRD PANKO 3.2Z</t>
  </si>
  <si>
    <t>WRAP PAPR SOURDOUGH TERIYAKI</t>
  </si>
  <si>
    <t>WRAP PAPR CHICK 2015</t>
  </si>
  <si>
    <t>FREESTYLE MIX FRUIT PUNCH FLV</t>
  </si>
  <si>
    <t>CILANTRO CELLO CLEANED</t>
  </si>
  <si>
    <t>TOMATO RED 5X5 BULK 25LB</t>
  </si>
  <si>
    <t>WRAP FOIL BRKFST</t>
  </si>
  <si>
    <t>LETTUCE GRN LEAF</t>
  </si>
  <si>
    <t>LEMON FANCY</t>
  </si>
  <si>
    <t>SAUCE CHOLULA STAR</t>
  </si>
  <si>
    <t>LID SOUFFLE CUP 1.5Z</t>
  </si>
  <si>
    <t>LABEL GRILLED</t>
  </si>
  <si>
    <t>CHICKEN BRST FLT MARNTD 3.5Z</t>
  </si>
  <si>
    <t>ONION RED JMBO</t>
  </si>
  <si>
    <t>BEEF GRND PTY 3.5Z SCALLOP FZ</t>
  </si>
  <si>
    <t>WRAP PAPR BIG CARL PROMO</t>
  </si>
  <si>
    <t>CHICKEN BRST GR SAVOR 4.25Z C</t>
  </si>
  <si>
    <t>PICKLE CHIP DELI 3/16" CC</t>
  </si>
  <si>
    <t>PREMIUM TOY KIDS MEAL NATIONA</t>
  </si>
  <si>
    <t>DISPLAY POP RESIGN NATIONAL P</t>
  </si>
  <si>
    <t>CHARGE RESTOCKING</t>
  </si>
  <si>
    <t>WRAP PAPR BRKFST BISCUIT 2020</t>
  </si>
  <si>
    <t>DRESSING RANCH DIPPING</t>
  </si>
  <si>
    <t>DISPLAY POP EVERBRITE NATIONA</t>
  </si>
  <si>
    <t>SAUCE HONEY MUSTARD DIP CUP</t>
  </si>
  <si>
    <t>SAUCE BUFFALO PC DIP CUP 1.5Z</t>
  </si>
  <si>
    <t>DRESSING RANCH LITE 1Z CUP</t>
  </si>
  <si>
    <t>CUP PLS 37.5Z 80TH ANNIVERSAR</t>
  </si>
  <si>
    <t>LID PLS DOME 16-24Z W-HOLE CL</t>
  </si>
  <si>
    <t>DRESSING RANCH BFY PC CUP 1Z</t>
  </si>
  <si>
    <t>LID PLS DOME XLG HOLE CLR</t>
  </si>
  <si>
    <t>CHICKEN TENDER CHNK MARNTD</t>
  </si>
  <si>
    <t>DISPLAY POP EVERBRITE FF SPY</t>
  </si>
  <si>
    <t>DISPLAY POP RESIGN FF SPY RAC</t>
  </si>
  <si>
    <t>PREMIUM TOY KIDS MEAL FF SPY</t>
  </si>
  <si>
    <t>COOKIE CHOC CHIP THWSRV 1.25Z</t>
  </si>
  <si>
    <t>SQUASH ZUCCHINI BRD SLI</t>
  </si>
  <si>
    <t>TAPE THERMAL ROLL 2.25"X85'</t>
  </si>
  <si>
    <t>BEEF BRISKET SMKD SLI RTE FZN</t>
  </si>
  <si>
    <t>SAUCE HNY HOT BULK 24Z</t>
  </si>
  <si>
    <t>SAUCE HNY HOT PC 1.5Z</t>
  </si>
  <si>
    <t>DRESSING VINGRT BALSAMIC</t>
  </si>
  <si>
    <t>LID FLAT 37.5Z</t>
  </si>
  <si>
    <t>PAD ALCOHOL PREP THERMO-2</t>
  </si>
  <si>
    <t>CUP 37.5Z ADULT SWIM COLOR</t>
  </si>
  <si>
    <t>PREMIUM FIGURINE ADULT SWIM</t>
  </si>
  <si>
    <t>WATER PURIFIED FLAT CAP DASAN</t>
  </si>
  <si>
    <t>WRAP QUICK 13 CARLS JR</t>
  </si>
  <si>
    <t>CARTON ALL PURPOSE</t>
  </si>
  <si>
    <t>CUP 37.5Z ADULT SWIM B&amp;W</t>
  </si>
  <si>
    <t>PREMIUM TOY KIDS MEAL CAMP CR</t>
  </si>
  <si>
    <t>DISPLAY POP EVERBRITE CAMP CR</t>
  </si>
  <si>
    <t>DISPLAY POP RESIGN CAMP CRETA</t>
  </si>
  <si>
    <t>BUN WHL WHEAT EBT 2.5</t>
  </si>
  <si>
    <t>DRESSING VINGRT BALSAMIC SGNT</t>
  </si>
  <si>
    <t>FREESTYLE MIX VANILLA FLVR</t>
  </si>
  <si>
    <t>SAUCE BBQ DIP PC CUP 1.5Z CAT</t>
  </si>
  <si>
    <t>MAYONNAISE GARLIC AIOLI 24Z</t>
  </si>
  <si>
    <t>DISPENSER SOAP HAND MANUAL 12</t>
  </si>
  <si>
    <t>TOWEL CHIX PRO QUAT LT BLUE</t>
  </si>
  <si>
    <t>WATER MINERAL 12Z TOPO CHICO</t>
  </si>
  <si>
    <t>WHIP CREAM AEROSOL</t>
  </si>
  <si>
    <t>BROWNIE PRE-CUT 2.58Z FZN</t>
  </si>
  <si>
    <t>WRAP QUICK DUAL BRANDED</t>
  </si>
  <si>
    <t>CHICKEN BRST MARNTD PCS FZN</t>
  </si>
  <si>
    <t>DISPLAY POP RESIGN PLAY MONST</t>
  </si>
  <si>
    <t>PREMIUM TOY KIDS MEAL PLAY MO</t>
  </si>
  <si>
    <t>DISPLAY POP EVERBRITE PLAY MO</t>
  </si>
  <si>
    <t>CUP 37.5Z WHEEL OF TIME HEROE</t>
  </si>
  <si>
    <t>CUP WATER 10Z CLR</t>
  </si>
  <si>
    <t>WHIP TOPPING NON DAIRY 14Z AE</t>
  </si>
  <si>
    <t>CUP 37.5Z WHEEL OF TIME VILLA</t>
  </si>
  <si>
    <t>BOWL 8Z COMBO W-LID</t>
  </si>
  <si>
    <t>CUP SOUFFLE 2Z</t>
  </si>
  <si>
    <t>FREESTYLE MIX HI-C MD</t>
  </si>
  <si>
    <t>FREESTYLE MIX RASBERRY FLVR</t>
  </si>
  <si>
    <t>FREESTYLE MIX SPRITE/ZERO</t>
  </si>
  <si>
    <t>TORTILLA FLOUR 10" FZN</t>
  </si>
  <si>
    <t>LID SOUFFLE CUP 2Z</t>
  </si>
  <si>
    <t>STRAW WRPD 8" WHT</t>
  </si>
  <si>
    <t>SAUCE STAR</t>
  </si>
  <si>
    <t>FREESTYLE MIX ROOT BEER DIET</t>
  </si>
  <si>
    <t>SAUCE SPCY GLAZE</t>
  </si>
  <si>
    <t>FREESTYLE MIX CHERRY FLVR</t>
  </si>
  <si>
    <t>EGG LIQ WHL W-CITRIC ACID BIB</t>
  </si>
  <si>
    <t>WATER PURIFIED 16.9Z DASANI</t>
  </si>
  <si>
    <t>SAUCE BBQ DUKES CAROLINA GOLD</t>
  </si>
  <si>
    <t>LID PLS 12-24Z CLR RPET IMPAC</t>
  </si>
  <si>
    <t>SAUCE BBQ DIPPING</t>
  </si>
  <si>
    <t>BAG #4 FOOD STORY 2</t>
  </si>
  <si>
    <t>PREMIUM TOY KIDS MEAL HASBRO</t>
  </si>
  <si>
    <t>DISPLAY POP RESIGN HASBRO</t>
  </si>
  <si>
    <t>BAG #8 FOOD STORY 2</t>
  </si>
  <si>
    <t>SAUCE HNY MSTRD DIPPING CUP</t>
  </si>
  <si>
    <t>CUP 37.5Z GUILD OF WARS 2</t>
  </si>
  <si>
    <t>DISPLAY POP EVERBRIGHT HASBRO</t>
  </si>
  <si>
    <t>BAG #12 FOOD STORY 2</t>
  </si>
  <si>
    <t>WRAP BRKFST SEC/BEC/MB/13</t>
  </si>
  <si>
    <t>CUP PAPER COLD 20Z</t>
  </si>
  <si>
    <t>BAG LG FOOD STORY 2</t>
  </si>
  <si>
    <t>LID 12-20Z CUP</t>
  </si>
  <si>
    <t>ICE CREAM CONE STRWBRY SHORTC</t>
  </si>
  <si>
    <t>HAIRNET NYLON 28" LTWT BLK</t>
  </si>
  <si>
    <t>LIDS FLAT 12-24Z</t>
  </si>
  <si>
    <t>PREMIUM TOY KIDS MEAL BAD GUY</t>
  </si>
  <si>
    <t>DISPLAY POP RESIGN BAD GUYS</t>
  </si>
  <si>
    <t>TOPPING OREO CRUMBLE 24LB</t>
  </si>
  <si>
    <t>DISPLAY POP EVERBRITE BAD GUY</t>
  </si>
  <si>
    <t>PORK PULLED CKD NO SCE FC</t>
  </si>
  <si>
    <t>LABEL PROMO CARLS JR</t>
  </si>
  <si>
    <t>BEEF PRIME RIB SEASN CKD</t>
  </si>
  <si>
    <t>CHEESE CHDR YLW NATRL SMK 32Z</t>
  </si>
  <si>
    <t>SAUCE SANTA FE W-CAGE FREE EG</t>
  </si>
  <si>
    <t>LABEL SPECIAL CARLS JR</t>
  </si>
  <si>
    <t>LABEL WEDNESDAY 1X1 COLD TEMP</t>
  </si>
  <si>
    <t>LABEL BEYOND MEAT CARLS JR</t>
  </si>
  <si>
    <t>LABEL FRIDAY 1X1 COLD TEMP CA</t>
  </si>
  <si>
    <t>LABEL SATURDAY 1X1 COLD TEMP</t>
  </si>
  <si>
    <t>LID PLS 6-16Z VENTED HANDI KU</t>
  </si>
  <si>
    <t>LABEL MONDAY 1X1 COLD TEMP CA</t>
  </si>
  <si>
    <t>LABEL TUESDAY 1X1 COLD TEMP C</t>
  </si>
  <si>
    <t>CUP PAPER PORTION 1Z SQUAT SO</t>
  </si>
  <si>
    <t>DISPENSER NAPKIN FULL FOLD</t>
  </si>
  <si>
    <t>LABEL SUNDAY 1X1 COLD TEMP CA</t>
  </si>
  <si>
    <t>LABEL THURSDAY 1X1 COLD TEMP</t>
  </si>
  <si>
    <t>SUGAR GRANLTD XFINE CANE</t>
  </si>
  <si>
    <t>LABEL HANDBREADED CK 2" CARLS</t>
  </si>
  <si>
    <t>PLATE FOAM 9" WHT 3CMPT</t>
  </si>
  <si>
    <t>LABEL LOW CARB CARLS JR</t>
  </si>
  <si>
    <t>LABEL USE FIRST CARLS JR</t>
  </si>
  <si>
    <t>CLEAN FREEZE</t>
  </si>
  <si>
    <t>CUP 37.5Z JURASSIC</t>
  </si>
  <si>
    <t>DISPLAY POP RESIGN JURASSIC W</t>
  </si>
  <si>
    <t>EGG FRESH LG PSTRZD CAGE FREE</t>
  </si>
  <si>
    <t>PREMIUM JURASSIC WORLD TOY &amp;</t>
  </si>
  <si>
    <t>MAYONNAISE W-CAGE FREE EGG</t>
  </si>
  <si>
    <t>LID PLS PORTION CUP 1.5Z-2.5Z</t>
  </si>
  <si>
    <t>LABEL DELIVERY 2.5X8" SECUREI</t>
  </si>
  <si>
    <t>BOWL FOAM 6Z PRINTED</t>
  </si>
  <si>
    <t>LABEL NO ONION CARLS JR</t>
  </si>
  <si>
    <t>COATING PAN SPRAY 22Z</t>
  </si>
  <si>
    <t>BEEF TACO FILLING</t>
  </si>
  <si>
    <t>LID PLS DOME 5Z-10Z BOWL CLR</t>
  </si>
  <si>
    <t>DISPLAY POP EVERBRITE JURASSI</t>
  </si>
  <si>
    <t>LABEL CHICKEN CARLS JR</t>
  </si>
  <si>
    <t>MILK0.01</t>
  </si>
  <si>
    <t>WRAP CHICKEN 15</t>
  </si>
  <si>
    <t>TAQUITO CHICK POSADA 1.1Z</t>
  </si>
  <si>
    <t>LABEL NEW CARLS JR</t>
  </si>
  <si>
    <t>LABEL DOUBLE CARLS JR</t>
  </si>
  <si>
    <t>TORTILLA FLOUR 12.5" FZN</t>
  </si>
  <si>
    <t>CLEANER COFFEE DISPENSER</t>
  </si>
  <si>
    <t>BOWL PLS 8Z MICRO BLK</t>
  </si>
  <si>
    <t>SAUCE CLASSIC W-CAGE FREE EGG</t>
  </si>
  <si>
    <t>LABEL GUAC CARLS JR</t>
  </si>
  <si>
    <t>TORTILLA FLOUR 6.5" FZN</t>
  </si>
  <si>
    <t>JUICE LIMEADE CONC 32Z FZN</t>
  </si>
  <si>
    <t>POTATO ROUNDABOUT SUPREME</t>
  </si>
  <si>
    <t>WHIP CREAM AEROSOL 17Z</t>
  </si>
  <si>
    <t>ICE CREAM CONE COOKIES &amp; CRM</t>
  </si>
  <si>
    <t>FREESTYLE MIX COCA-COLA</t>
  </si>
  <si>
    <t>FREESTYLE MIX COKE ZERO SUGAR</t>
  </si>
  <si>
    <t>FREESTYLE MIX DR PEPPER DIET</t>
  </si>
  <si>
    <t>STIRRER 7.75" UNWRPD BLK</t>
  </si>
  <si>
    <t>LABEL BACON 1" CIRCLE</t>
  </si>
  <si>
    <t>LID 6.5X9" OVAL PLATTER MED C</t>
  </si>
  <si>
    <t>LABEL WHITE BLANK 1" CARLS JR</t>
  </si>
  <si>
    <t>BAG PLS T-SHIRT HAPPY STAR</t>
  </si>
  <si>
    <t>FREESTYLE MIX POWERADE ZERO</t>
  </si>
  <si>
    <t>LABEL BLANK YLW 1" CARLS JR</t>
  </si>
  <si>
    <t>CARTON MED FRY 2022</t>
  </si>
  <si>
    <t>ONION YLW</t>
  </si>
  <si>
    <t>LABEL LOADED CARLS JR</t>
  </si>
  <si>
    <t>BOWL 6Z FOAM</t>
  </si>
  <si>
    <t>Dispensers</t>
  </si>
  <si>
    <t>Metal Cleaner</t>
  </si>
  <si>
    <t>Headwear</t>
  </si>
  <si>
    <t>Bowls</t>
  </si>
  <si>
    <t>Jams &amp; Jellies</t>
  </si>
  <si>
    <t>Delivery</t>
  </si>
  <si>
    <t>All Purpose Cleaner</t>
  </si>
  <si>
    <t>Buckets &amp; Pails</t>
  </si>
  <si>
    <t>Lemons (Fresh)</t>
  </si>
  <si>
    <t>Vinegar</t>
  </si>
  <si>
    <t>Dry Ingredients</t>
  </si>
  <si>
    <t>Gravies</t>
  </si>
  <si>
    <t>Handles</t>
  </si>
  <si>
    <t>Pan Liners</t>
  </si>
  <si>
    <t>Freezer Cleaner</t>
  </si>
  <si>
    <t>MUSTARD DISP PK</t>
  </si>
  <si>
    <t>LABEL 100% ACCURATE 2" CARLS</t>
  </si>
  <si>
    <t>SAUCE BUFFALO RANCH</t>
  </si>
  <si>
    <t>MAYONNAISE PC PCH CJR</t>
  </si>
  <si>
    <t>SYRUP CUP CJR</t>
  </si>
  <si>
    <t>LETTUCE GREEN LEAF LINER</t>
  </si>
  <si>
    <t>CARTON SMALL FRY 2022</t>
  </si>
  <si>
    <t>ROLL CORNBREAD JALP 3.5"</t>
  </si>
  <si>
    <t>NAPKIN DISP BRN INTERFOLD 2PL</t>
  </si>
  <si>
    <t>LABEL SAUSAGE CARLS JR</t>
  </si>
  <si>
    <t>TAPE REGISTER ROLL SURVEY 3.1</t>
  </si>
  <si>
    <t>JELLY STRAWBRY JAM PC PCH CJR</t>
  </si>
  <si>
    <t>WIPER ANTMIC FOOD SERVICE WHT</t>
  </si>
  <si>
    <t>CREAMER HALF &amp; HALF</t>
  </si>
  <si>
    <t>TRAYLINER FLVR TRAIL CARLS JR</t>
  </si>
  <si>
    <t>CUP 37.5Z SCORE SWEEPS</t>
  </si>
  <si>
    <t>CUP COLD 29Z FLV TRL</t>
  </si>
  <si>
    <t>LID 12-20Z</t>
  </si>
  <si>
    <t>LID 29Z</t>
  </si>
  <si>
    <t>SAUCE RANCH INTL</t>
  </si>
  <si>
    <t>CUP COLD 12Z FLV TRL</t>
  </si>
  <si>
    <t>LINER COMPACTOR 25X24X52</t>
  </si>
  <si>
    <t>BEEF CARNE ASADA 2LB FC FZN</t>
  </si>
  <si>
    <t>COOKIE CHOC CHIP 1.125Z</t>
  </si>
  <si>
    <t>SAUCE BBQ INTL</t>
  </si>
  <si>
    <t>SAUCE SPECIAL INTL</t>
  </si>
  <si>
    <t>DISPLAY, POP RESIGN SUBWAY SURFERS</t>
  </si>
  <si>
    <t>PREMIUM, TOY BAG KIDS MEAL SUBWAY SURFER</t>
  </si>
  <si>
    <t>SAUCE, WING ORIG BUFFALO RED HOT</t>
  </si>
  <si>
    <t>ICE MELT, PROFESSIONAL ICEAWAY</t>
  </si>
  <si>
    <t>CLEANER, COFFEE DISPENSER</t>
  </si>
  <si>
    <t>FEE, RESTOCKING</t>
  </si>
  <si>
    <t>BUN, WHL WHEAT EBT 2.5</t>
  </si>
  <si>
    <t>BUN, HAMBURGER 4"</t>
  </si>
  <si>
    <t>BRUSH, DECK 10" BLUE</t>
  </si>
  <si>
    <t>SAUCE,  STEAK A1 THICK &amp; HEARTY BULK</t>
  </si>
  <si>
    <t>SEASONING, STEAK CANADIAN PCH</t>
  </si>
  <si>
    <t>SQUEEGEE, FLOOR 22" BLUE</t>
  </si>
  <si>
    <t>URINAL SCREEN, DEODORANT BLOCK</t>
  </si>
  <si>
    <t>FEE, LABELING</t>
  </si>
  <si>
    <t>COATING, PAN SPRAY 22Z</t>
  </si>
  <si>
    <t>PREMIUM, TOY KIDS MEAL KUNG FU PANDA</t>
  </si>
  <si>
    <t>CHARGE, RESTOCKING</t>
  </si>
  <si>
    <t>DISPLAY, POP RESIGN KUNG FU PANDA</t>
  </si>
  <si>
    <t>HOLDER, TOOL 4 POSITION</t>
  </si>
  <si>
    <t>PLATTER, FIBER OVAL 7.5X10"</t>
  </si>
  <si>
    <t>SEASONING, CILANTRO LIME</t>
  </si>
  <si>
    <t>DISPLAY, POP EVERBRITE KUNG FU PANDA</t>
  </si>
  <si>
    <t>PINEAPPLE, SLI IN JCE IMP</t>
  </si>
  <si>
    <t>SPREAD, CHEEZ WHIZ</t>
  </si>
  <si>
    <t>FAJITA BLEND, FIRE RSTD IQF</t>
  </si>
  <si>
    <t>POLLOCK, BRD PANKO 3.2Z</t>
  </si>
  <si>
    <t>SAUCE, A1 THICK &amp; HEARTY</t>
  </si>
  <si>
    <t>SAUCE, TARTAR</t>
  </si>
  <si>
    <t>DISPLAY, POP RESIGN CROODS</t>
  </si>
  <si>
    <t>PREMIUM, TOY KIDS MEAL CROODS</t>
  </si>
  <si>
    <t>DISPLAY, POP EVERBRITE CROODS</t>
  </si>
  <si>
    <t>PREMIUM, TOY KIDS MEAL KUNG FU</t>
  </si>
  <si>
    <t>FEE, PALLET</t>
  </si>
  <si>
    <t>DISPLAY, POP RESIGN TITAN UNIVERSE</t>
  </si>
  <si>
    <t>DISPLAY, POP RESIGN TITAN UNIV</t>
  </si>
  <si>
    <t>SYRUP, SODA SWEETENER COKE DISP MIX BIB</t>
  </si>
  <si>
    <t>DISPLAY, POP EVERBRITE TITAN UNIVERSE</t>
  </si>
  <si>
    <t>DRINK MIX, MANGO</t>
  </si>
  <si>
    <t>PREMIUM, DISPLAY POP RESIGN LO</t>
  </si>
  <si>
    <t>PREMIUM, DISPLAY POP EVERBRITE LOONEY TU</t>
  </si>
  <si>
    <t>PREMIUM, DISPLAY POP RESIGN LOONEY TUNES</t>
  </si>
  <si>
    <t>SAUCE, WING ORIG BUFFALO RED H</t>
  </si>
  <si>
    <t>CLEANER, GLASS MULTISHEEN RTU</t>
  </si>
  <si>
    <t>SQUEEGEE, WINDOW CLEANING TOOL KIT</t>
  </si>
  <si>
    <t>Payment Detail Customer ref</t>
  </si>
  <si>
    <t>DUST PAN HVY DTY PLS CHARCOAL</t>
  </si>
  <si>
    <t>SQUEEGEES</t>
  </si>
  <si>
    <t>DUST PAN</t>
  </si>
  <si>
    <t>SCREENS</t>
  </si>
  <si>
    <t>SERVINGWARE</t>
  </si>
  <si>
    <t>KITCHEN UTENSILS</t>
  </si>
  <si>
    <t>SPONGE MED DTY SCRUB COMBO YL</t>
  </si>
  <si>
    <t>LABEL HAWAIIAN CHICK SNDWCH</t>
  </si>
  <si>
    <t>LID PLS SLOT CUP 12Z-24Z CLR</t>
  </si>
  <si>
    <t>REGISTER ROLLS</t>
  </si>
  <si>
    <t>MOP WRINGERS</t>
  </si>
  <si>
    <t>BRUSH PASTRY 4" NYLON PLS</t>
  </si>
  <si>
    <t>HOT DOGS CORN DOGS</t>
  </si>
  <si>
    <t>COOKIES DOUGH</t>
  </si>
  <si>
    <t>Courier</t>
  </si>
  <si>
    <t>ZUCCHINI</t>
  </si>
  <si>
    <t>CLAMSHELL RED PIONEER</t>
  </si>
  <si>
    <t>LID PLASTIC 40 OZ (CLEAR)</t>
  </si>
  <si>
    <t>TAX REFUND</t>
  </si>
  <si>
    <t>1000 ISLAND DRESSING</t>
  </si>
  <si>
    <t>RACK STEEL PLS BASE</t>
  </si>
  <si>
    <t>BOXES</t>
  </si>
  <si>
    <t>RACKS</t>
  </si>
  <si>
    <t>Week Ending:</t>
  </si>
  <si>
    <t>Labor Cost</t>
  </si>
  <si>
    <t>Food Cost</t>
  </si>
  <si>
    <t>General 
Manager</t>
  </si>
  <si>
    <t>This 
Year</t>
  </si>
  <si>
    <t>Last
Year</t>
  </si>
  <si>
    <t>$Variance
Prior Year</t>
  </si>
  <si>
    <t>% of Prior</t>
  </si>
  <si>
    <t>Grave
yard
Sales</t>
  </si>
  <si>
    <t>Dollars</t>
  </si>
  <si>
    <t>Actual
Percent</t>
  </si>
  <si>
    <t>Labor Matrix</t>
  </si>
  <si>
    <t>$ Variance vs 
Matrix</t>
  </si>
  <si>
    <t>Overtime Dollars</t>
  </si>
  <si>
    <t>Actual
Dollars</t>
  </si>
  <si>
    <t>Ideal Percent</t>
  </si>
  <si>
    <t>Dollar
Variance</t>
  </si>
  <si>
    <t>Percent
Variance</t>
  </si>
  <si>
    <t>H/D Scores</t>
  </si>
  <si>
    <t>Trans Count</t>
  </si>
  <si>
    <t>Average Check</t>
  </si>
  <si>
    <t>Ending Inventory</t>
  </si>
  <si>
    <t>Jose Arteaga - DISTRICT 1</t>
  </si>
  <si>
    <t>Francisco Arias</t>
  </si>
  <si>
    <t>Maria Vasquez</t>
  </si>
  <si>
    <t>Oscar Anguiano</t>
  </si>
  <si>
    <t>Graciela Martinez</t>
  </si>
  <si>
    <t xml:space="preserve">Elizabeth Valadez GMIT </t>
  </si>
  <si>
    <t xml:space="preserve">Irene Garcia </t>
  </si>
  <si>
    <t>D1</t>
  </si>
  <si>
    <t>Jose Arteaga </t>
  </si>
  <si>
    <t>Mario Amezcua - DISTRICT 2</t>
  </si>
  <si>
    <t>Alicia Venegas </t>
  </si>
  <si>
    <t>Efren Cobarrubias</t>
  </si>
  <si>
    <t>Ricardo Castillo </t>
  </si>
  <si>
    <t>Maria Perez GM</t>
  </si>
  <si>
    <t xml:space="preserve">Yesica Sanchez </t>
  </si>
  <si>
    <t xml:space="preserve">Martha Vera </t>
  </si>
  <si>
    <t xml:space="preserve">Neomi Morales </t>
  </si>
  <si>
    <t xml:space="preserve">Patricia de la Rosa </t>
  </si>
  <si>
    <t>Argelia Vega</t>
  </si>
  <si>
    <t>D2</t>
  </si>
  <si>
    <t>Mario Amezcua</t>
  </si>
  <si>
    <t>Fellipe - DISTRICT 3</t>
  </si>
  <si>
    <t>Karla Tovar</t>
  </si>
  <si>
    <t xml:space="preserve">Sara Rodriguez GMIT </t>
  </si>
  <si>
    <t>Blessing Monroy</t>
  </si>
  <si>
    <t>Yazmin Rodriguez</t>
  </si>
  <si>
    <t>Rebecca Zermeno </t>
  </si>
  <si>
    <t>Angie Garcia</t>
  </si>
  <si>
    <t>D3</t>
  </si>
  <si>
    <t>Fellipe Martinez</t>
  </si>
  <si>
    <t>Dennis Dionisio - DISTRICT 04</t>
  </si>
  <si>
    <t>Leticia Arroyo GM</t>
  </si>
  <si>
    <t xml:space="preserve">Anayelli Jaimes </t>
  </si>
  <si>
    <t xml:space="preserve">Isidro Alvarez </t>
  </si>
  <si>
    <t>David Kier</t>
  </si>
  <si>
    <t>Duane Alexander</t>
  </si>
  <si>
    <t>Eduardo Solis</t>
  </si>
  <si>
    <t xml:space="preserve">Felix Pardo </t>
  </si>
  <si>
    <t xml:space="preserve">Rosa Estrada </t>
  </si>
  <si>
    <t>Renae  Reyes</t>
  </si>
  <si>
    <t>D4</t>
  </si>
  <si>
    <t>Dennis Dionisio</t>
  </si>
  <si>
    <t>Martin Rios - DISTRICT 05</t>
  </si>
  <si>
    <t>Nery Roldan</t>
  </si>
  <si>
    <t>Amanda Avila</t>
  </si>
  <si>
    <t>Janette Romero</t>
  </si>
  <si>
    <t xml:space="preserve">Nelly Washington </t>
  </si>
  <si>
    <t>Moises Pahua</t>
  </si>
  <si>
    <t>Lili Salazar</t>
  </si>
  <si>
    <t>Cesar Sandoval</t>
  </si>
  <si>
    <t>D5</t>
  </si>
  <si>
    <t>Celia Gutierrez - Sivca  DISTRICT 06</t>
  </si>
  <si>
    <t xml:space="preserve">Katherine Zavala </t>
  </si>
  <si>
    <t>Genaro Lozano</t>
  </si>
  <si>
    <t>Andrea Collazos DM</t>
  </si>
  <si>
    <t>Ester Martínez  GMIT</t>
  </si>
  <si>
    <t>Helen Gallardo</t>
  </si>
  <si>
    <t>Vicky Santiago</t>
  </si>
  <si>
    <t>D6</t>
  </si>
  <si>
    <t>Daniel Espinoza - DISTRICT 8</t>
  </si>
  <si>
    <t>Nicole Elligson </t>
  </si>
  <si>
    <t>Mercedes Murillo</t>
  </si>
  <si>
    <t>Carmen Pardo</t>
  </si>
  <si>
    <t>Elpidio Hernandez </t>
  </si>
  <si>
    <t xml:space="preserve">Griselda Cervantes </t>
  </si>
  <si>
    <t xml:space="preserve">Maribel  </t>
  </si>
  <si>
    <t xml:space="preserve">Amanda Montes </t>
  </si>
  <si>
    <t>D7</t>
  </si>
  <si>
    <t>Daniel Espinoza</t>
  </si>
  <si>
    <t>Comp Units Total</t>
  </si>
  <si>
    <t>Per Store Avg</t>
  </si>
  <si>
    <t>Martin Rodriguez</t>
  </si>
  <si>
    <t>Eduardo Solis (GMIT)</t>
  </si>
  <si>
    <t xml:space="preserve">Octavio Lopez GMIT </t>
  </si>
  <si>
    <t xml:space="preserve">Alejandro Miranda </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</si>
</sst>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7">
    <numFmt numFmtId="176" formatCode="#,##0.0"/>
    <numFmt numFmtId="177" formatCode="###0.00_);[Red]\(###0.00\)"/>
    <numFmt numFmtId="178" formatCode="&quot;$&quot;#,##0.00_);[Red]\(&quot;$&quot;#,##0.00\)"/>
    <numFmt numFmtId="179" formatCode="0.000_);[Red]\(0.000\)"/>
    <numFmt numFmtId="180" formatCode="_(* #,##0_);_(* \(#,##0\);_(* &quot;-&quot;??_);_(@_)"/>
    <numFmt numFmtId="181" formatCode="_(* #,##0.00_);_(* \(#,##0.00\);_(* \-??_);_(@_)"/>
    <numFmt numFmtId="182" formatCode="&quot;$&quot;#,##0"/>
    <numFmt numFmtId="183" formatCode="mm/dd/yy\ ddd"/>
    <numFmt numFmtId="184" formatCode="0.0000"/>
    <numFmt numFmtId="185" formatCode="mm/dd/yy;@"/>
    <numFmt numFmtId="186" formatCode="_(* #,##0_);_(* \(#,##0\);_(* \-??_);_(@_)"/>
    <numFmt numFmtId="187" formatCode="#0.00%"/>
    <numFmt numFmtId="188" formatCode="mmm\,\ d\ yyyy"/>
    <numFmt numFmtId="189" formatCode="0_);[Red]\(0\)"/>
    <numFmt numFmtId="190" formatCode="_(&quot;$&quot;* #,##0_);_(&quot;$&quot;* \(#,##0\);_(&quot;$&quot;* \-??_);_(@_)"/>
    <numFmt numFmtId="191" formatCode="_(&quot;$&quot;* #,##0_);_(&quot;$&quot;* \(#,##0\);_(&quot;$&quot;* \-_);_(@_)"/>
    <numFmt numFmtId="192" formatCode="_ &quot;₹&quot;* #,##0_ ;_ &quot;₹&quot;* \-#,##0_ ;_ &quot;₹&quot;* &quot;-&quot;_ ;_ @_ "/>
    <numFmt numFmtId="193" formatCode="_ * #,##0_ ;_ * \-#,##0_ ;_ * &quot;-&quot;_ ;_ @_ "/>
    <numFmt numFmtId="194" formatCode="_(&quot;$&quot;* #,##0_);_(&quot;$&quot;* \(#,##0\);&quot;&quot;;_(@_)"/>
    <numFmt numFmtId="195" formatCode="dd\-mm\-yyyy"/>
    <numFmt numFmtId="196" formatCode="#,##0.0_);[Red]\(#,##0.0\)"/>
    <numFmt numFmtId="197" formatCode="0.0"/>
    <numFmt numFmtId="198" formatCode="0.0%"/>
    <numFmt numFmtId="199" formatCode="_(* #,##0.00_);_(* \(#,##0.00\);_(* &quot;-&quot;??_);_(@_)"/>
    <numFmt numFmtId="200" formatCode="_ * #,##0.00_ ;_ * \-#,##0.00_ ;_ * &quot;-&quot;??_ ;_ @_ "/>
    <numFmt numFmtId="201" formatCode="0.0_);[Red]\(0.0\)"/>
    <numFmt numFmtId="202" formatCode="_ &quot;₹&quot;* #,##0.00_ ;_ &quot;₹&quot;* \-#,##0.00_ ;_ &quot;₹&quot;* &quot;-&quot;??_ ;_ @_ "/>
  </numFmts>
  <fonts count="51">
    <font>
      <sz val="11"/>
      <color theme="1"/>
      <name val="Calibri"/>
      <charset val="134"/>
      <scheme val="minor"/>
    </font>
    <font>
      <sz val="11"/>
      <name val="Arial"/>
      <charset val="134"/>
    </font>
    <font>
      <b val="1"/>
      <sz val="9"/>
      <color indexed="18"/>
      <name val="Arial"/>
      <charset val="134"/>
    </font>
    <font>
      <b val="1"/>
      <sz val="9"/>
      <name val="Arial"/>
      <charset val="134"/>
    </font>
    <font>
      <b val="1"/>
      <sz val="11"/>
      <name val="Arial"/>
      <charset val="134"/>
    </font>
    <font>
      <b val="1"/>
      <sz val="11"/>
      <color indexed="10"/>
      <name val="Arial"/>
      <charset val="134"/>
    </font>
    <font>
      <b val="1"/>
      <sz val="9"/>
      <color indexed="10"/>
      <name val="Arial"/>
      <charset val="134"/>
    </font>
    <font>
      <sz val="9"/>
      <name val="Arial"/>
      <charset val="134"/>
    </font>
    <font>
      <b val="1"/>
      <sz val="9"/>
      <name val="Arial Narrow"/>
      <charset val="134"/>
    </font>
    <font>
      <sz val="10"/>
      <name val="Arial"/>
      <charset val="134"/>
    </font>
    <font>
      <b val="1"/>
      <i val="1"/>
      <sz val="9"/>
      <color indexed="18"/>
      <name val="Arial"/>
      <charset val="134"/>
    </font>
    <font>
      <b val="1"/>
      <sz val="10"/>
      <name val="Arial"/>
      <charset val="134"/>
    </font>
    <font>
      <sz val="9"/>
      <color indexed="18"/>
      <name val="Arial"/>
      <charset val="134"/>
    </font>
    <font>
      <b val="1"/>
      <sz val="18"/>
      <name val="Arial"/>
      <charset val="134"/>
    </font>
    <font>
      <sz val="11"/>
      <color theme="1"/>
      <name val="Calibri"/>
      <charset val="134"/>
      <scheme val="minor"/>
    </font>
    <font>
      <b val="1"/>
      <sz val="14"/>
      <name val="Arial Narrow"/>
      <charset val="134"/>
    </font>
    <font>
      <b val="1"/>
      <sz val="36"/>
      <name val="Arial"/>
      <charset val="134"/>
    </font>
    <font>
      <b val="1"/>
      <sz val="16"/>
      <name val="Arial"/>
      <charset val="134"/>
    </font>
    <font>
      <b val="1"/>
      <sz val="28"/>
      <name val="Arial"/>
      <charset val="134"/>
    </font>
    <font>
      <b val="1"/>
      <sz val="14"/>
      <color theme="1"/>
      <name val="Arial Narrow"/>
      <charset val="134"/>
    </font>
    <font>
      <b val="1"/>
      <sz val="14"/>
      <name val="Arial"/>
      <charset val="134"/>
    </font>
    <font>
      <b val="1"/>
      <sz val="14"/>
      <color rgb="FFFF0000"/>
      <name val="Arial Narrow"/>
      <charset val="134"/>
    </font>
    <font>
      <sz val="14"/>
      <name val="Times New Roman"/>
      <charset val="134"/>
    </font>
    <font>
      <sz val="10"/>
      <name val="Arial Narrow"/>
      <charset val="134"/>
    </font>
    <font>
      <sz val="10"/>
      <color rgb="FF000000"/>
      <name val="Arial Narrow"/>
      <charset val="134"/>
    </font>
    <font>
      <sz val="11"/>
      <color rgb="FF000000"/>
      <name val="Calibri"/>
      <charset val="134"/>
    </font>
    <font>
      <sz val="11"/>
      <color indexed="8"/>
      <name val="Calibri"/>
      <charset val="134"/>
    </font>
    <font>
      <sz val="12"/>
      <color theme="1"/>
      <name val="Calibri"/>
      <charset val="134"/>
      <scheme val="minor"/>
    </font>
    <font>
      <sz val="10"/>
      <color rgb="FF444444"/>
      <name val="Arial"/>
      <charset val="134"/>
    </font>
    <font>
      <b val="1"/>
      <sz val="11"/>
      <color theme="1"/>
      <name val="Calibri"/>
      <charset val="134"/>
      <scheme val="minor"/>
    </font>
    <font>
      <u/>
      <sz val="11"/>
      <color rgb="FF0000FF"/>
      <name val="Calibri"/>
      <charset val="0"/>
      <scheme val="minor"/>
    </font>
    <font>
      <sz val="11"/>
      <color theme="0"/>
      <name val="Calibri"/>
      <charset val="0"/>
      <scheme val="minor"/>
    </font>
    <font>
      <b val="1"/>
      <sz val="18"/>
      <color theme="3"/>
      <name val="Calibri"/>
      <charset val="134"/>
      <scheme val="minor"/>
    </font>
    <font>
      <sz val="11"/>
      <color theme="1"/>
      <name val="Calibri"/>
      <charset val="0"/>
      <scheme val="minor"/>
    </font>
    <font>
      <i val="1"/>
      <sz val="11"/>
      <color rgb="FF7F7F7F"/>
      <name val="Calibri"/>
      <charset val="0"/>
      <scheme val="minor"/>
    </font>
    <font>
      <u/>
      <sz val="11"/>
      <color rgb="FF800080"/>
      <name val="Calibri"/>
      <charset val="0"/>
      <scheme val="minor"/>
    </font>
    <font>
      <b val="1"/>
      <sz val="11"/>
      <color theme="3"/>
      <name val="Calibri"/>
      <charset val="134"/>
      <scheme val="minor"/>
    </font>
    <font>
      <sz val="11"/>
      <color rgb="FF3F3F76"/>
      <name val="Calibri"/>
      <charset val="0"/>
      <scheme val="minor"/>
    </font>
    <font>
      <b val="1"/>
      <sz val="13"/>
      <color theme="3"/>
      <name val="Calibri"/>
      <charset val="134"/>
      <scheme val="minor"/>
    </font>
    <font>
      <b val="1"/>
      <sz val="11"/>
      <color theme="1"/>
      <name val="Calibri"/>
      <charset val="0"/>
      <scheme val="minor"/>
    </font>
    <font>
      <sz val="11"/>
      <color rgb="FF9C0006"/>
      <name val="Calibri"/>
      <charset val="0"/>
      <scheme val="minor"/>
    </font>
    <font>
      <b val="1"/>
      <sz val="11"/>
      <color rgb="FF3F3F3F"/>
      <name val="Calibri"/>
      <charset val="0"/>
      <scheme val="minor"/>
    </font>
    <font>
      <b val="1"/>
      <sz val="11"/>
      <color rgb="FFFA7D00"/>
      <name val="Calibri"/>
      <charset val="0"/>
      <scheme val="minor"/>
    </font>
    <font>
      <sz val="11"/>
      <color rgb="FFFA7D00"/>
      <name val="Calibri"/>
      <charset val="0"/>
      <scheme val="minor"/>
    </font>
    <font>
      <sz val="11"/>
      <color rgb="FF9C6500"/>
      <name val="Calibri"/>
      <charset val="0"/>
      <scheme val="minor"/>
    </font>
    <font>
      <b val="1"/>
      <sz val="11"/>
      <color rgb="FFFFFFFF"/>
      <name val="Calibri"/>
      <charset val="0"/>
      <scheme val="minor"/>
    </font>
    <font>
      <sz val="11"/>
      <color rgb="FF006100"/>
      <name val="Calibri"/>
      <charset val="0"/>
      <scheme val="minor"/>
    </font>
    <font>
      <b val="1"/>
      <sz val="15"/>
      <color theme="3"/>
      <name val="Calibri"/>
      <charset val="134"/>
      <scheme val="minor"/>
    </font>
    <font>
      <sz val="11"/>
      <color rgb="FFFF0000"/>
      <name val="Calibri"/>
      <charset val="0"/>
      <scheme val="minor"/>
    </font>
    <font>
      <sz val="9"/>
      <name val="Tahoma"/>
      <charset val="134"/>
    </font>
    <font>
      <b val="1"/>
      <sz val="9"/>
      <name val="Tahoma"/>
      <charset val="134"/>
    </font>
  </fonts>
  <fills count="58">
    <fill>
      <patternFill patternType="none"/>
    </fill>
    <fill>
      <patternFill patternType="gray125"/>
    </fill>
    <fill>
      <patternFill patternType="solid">
        <fgColor rgb="FFFFFF00"/>
        <bgColor indexed="64"/>
      </patternFill>
    </fill>
    <fill>
      <patternFill patternType="solid">
        <fgColor rgb="FF99FFCC"/>
        <bgColor indexed="64"/>
      </patternFill>
    </fill>
    <fill>
      <patternFill patternType="solid">
        <fgColor indexed="13"/>
        <bgColor indexed="34"/>
      </patternFill>
    </fill>
    <fill>
      <patternFill patternType="solid">
        <fgColor indexed="19"/>
        <bgColor indexed="55"/>
      </patternFill>
    </fill>
    <fill>
      <patternFill patternType="solid">
        <fgColor indexed="9"/>
        <bgColor indexed="26"/>
      </patternFill>
    </fill>
    <fill>
      <patternFill patternType="solid">
        <fgColor rgb="FFFFFF00"/>
        <bgColor indexed="34"/>
      </patternFill>
    </fill>
    <fill>
      <patternFill patternType="solid">
        <fgColor rgb="FFFFCCCC"/>
        <bgColor indexed="64"/>
      </patternFill>
    </fill>
    <fill>
      <patternFill patternType="solid">
        <fgColor theme="9" tint="-0.249977111117893"/>
        <bgColor indexed="64"/>
      </patternFill>
    </fill>
    <fill>
      <patternFill patternType="solid">
        <fgColor indexed="13"/>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FFC000"/>
        <bgColor indexed="64"/>
      </patternFill>
    </fill>
    <fill>
      <patternFill patternType="solid">
        <fgColor theme="0"/>
        <bgColor indexed="64"/>
      </patternFill>
    </fill>
    <fill>
      <patternFill patternType="solid">
        <fgColor theme="0" tint="-0.0499893185216834"/>
        <bgColor indexed="64"/>
      </patternFill>
    </fill>
    <fill>
      <patternFill patternType="solid">
        <fgColor theme="4" tint="0.799981688894314"/>
        <bgColor indexed="64"/>
      </patternFill>
    </fill>
    <fill>
      <patternFill patternType="solid">
        <fgColor rgb="FF00B0F0"/>
        <bgColor indexed="64"/>
      </patternFill>
    </fill>
    <fill>
      <patternFill patternType="solid">
        <fgColor rgb="FF92D050"/>
        <bgColor indexed="64"/>
      </patternFill>
    </fill>
    <fill>
      <patternFill patternType="solid">
        <fgColor rgb="FFFFFFFF"/>
        <bgColor rgb="FFFFFFFF"/>
      </patternFill>
    </fill>
    <fill>
      <patternFill patternType="solid">
        <fgColor theme="7" tint="0.399975585192419"/>
        <bgColor indexed="64"/>
      </patternFill>
    </fill>
    <fill>
      <patternFill patternType="solid">
        <fgColor theme="6" tint="0.399975585192419"/>
        <bgColor indexed="64"/>
      </patternFill>
    </fill>
    <fill>
      <patternFill patternType="solid">
        <fgColor rgb="FFCCFFCC"/>
        <bgColor indexed="64"/>
      </patternFill>
    </fill>
    <fill>
      <patternFill patternType="solid">
        <fgColor theme="5" tint="0.599993896298105"/>
        <bgColor indexed="64"/>
      </patternFill>
    </fill>
    <fill>
      <patternFill patternType="solid">
        <fgColor theme="6" tint="-0.249977111117893"/>
        <bgColor indexed="64"/>
      </patternFill>
    </fill>
    <fill>
      <patternFill patternType="solid">
        <fgColor rgb="FF66FFFF"/>
        <bgColor indexed="64"/>
      </patternFill>
    </fill>
    <fill>
      <patternFill patternType="solid">
        <fgColor theme="3"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5"/>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8"/>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7"/>
        <bgColor indexed="64"/>
      </patternFill>
    </fill>
    <fill>
      <patternFill patternType="solid">
        <fgColor rgb="FFA5A5A5"/>
        <bgColor indexed="64"/>
      </patternFill>
    </fill>
    <fill>
      <patternFill patternType="solid">
        <fgColor theme="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53">
    <border>
      <left/>
      <right/>
      <top/>
      <bottom/>
      <diagonal/>
    </border>
    <border>
      <left/>
      <right/>
      <top style="medium">
        <color indexed="8"/>
      </top>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8"/>
      </right>
      <top/>
      <bottom/>
      <diagonal/>
    </border>
    <border>
      <left/>
      <right style="thin">
        <color indexed="8"/>
      </right>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diagonal/>
    </border>
    <border>
      <left style="thin">
        <color indexed="8"/>
      </left>
      <right style="thin">
        <color indexed="8"/>
      </right>
      <top/>
      <bottom style="thin">
        <color indexed="8"/>
      </bottom>
      <diagonal/>
    </border>
    <border>
      <left style="thin">
        <color indexed="8"/>
      </left>
      <right style="medium">
        <color indexed="8"/>
      </right>
      <top style="medium">
        <color indexed="8"/>
      </top>
      <bottom style="medium">
        <color indexed="8"/>
      </bottom>
      <diagonal/>
    </border>
    <border>
      <left/>
      <right/>
      <top style="medium">
        <color indexed="8"/>
      </top>
      <bottom style="medium">
        <color indexed="8"/>
      </bottom>
      <diagonal/>
    </border>
    <border>
      <left style="thin">
        <color indexed="8"/>
      </left>
      <right style="medium">
        <color indexed="8"/>
      </right>
      <top/>
      <bottom/>
      <diagonal/>
    </border>
    <border>
      <left style="thin">
        <color indexed="8"/>
      </left>
      <right/>
      <top/>
      <bottom/>
      <diagonal/>
    </border>
    <border>
      <left style="thin">
        <color indexed="8"/>
      </left>
      <right style="thin">
        <color indexed="8"/>
      </right>
      <top style="thin">
        <color indexed="8"/>
      </top>
      <bottom/>
      <diagonal/>
    </border>
    <border>
      <left/>
      <right style="medium">
        <color indexed="8"/>
      </right>
      <top style="medium">
        <color indexed="8"/>
      </top>
      <bottom style="medium">
        <color indexed="8"/>
      </bottom>
      <diagonal/>
    </border>
    <border>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style="thin">
        <color auto="true"/>
      </left>
      <right style="thin">
        <color auto="true"/>
      </right>
      <top style="thin">
        <color auto="true"/>
      </top>
      <bottom style="thin">
        <color auto="true"/>
      </bottom>
      <diagonal/>
    </border>
    <border>
      <left style="medium">
        <color auto="true"/>
      </left>
      <right/>
      <top style="medium">
        <color auto="true"/>
      </top>
      <bottom/>
      <diagonal/>
    </border>
    <border>
      <left/>
      <right/>
      <top style="medium">
        <color auto="true"/>
      </top>
      <bottom/>
      <diagonal/>
    </border>
    <border>
      <left style="medium">
        <color auto="true"/>
      </left>
      <right/>
      <top/>
      <bottom/>
      <diagonal/>
    </border>
    <border>
      <left style="medium">
        <color auto="true"/>
      </left>
      <right style="thin">
        <color auto="true"/>
      </right>
      <top style="thin">
        <color auto="true"/>
      </top>
      <bottom style="thin">
        <color auto="true"/>
      </bottom>
      <diagonal/>
    </border>
    <border>
      <left style="medium">
        <color auto="true"/>
      </left>
      <right style="thin">
        <color auto="true"/>
      </right>
      <top style="medium">
        <color auto="true"/>
      </top>
      <bottom style="thin">
        <color auto="true"/>
      </bottom>
      <diagonal/>
    </border>
    <border>
      <left style="thin">
        <color auto="true"/>
      </left>
      <right style="thin">
        <color auto="true"/>
      </right>
      <top style="medium">
        <color auto="true"/>
      </top>
      <bottom style="thin">
        <color auto="true"/>
      </bottom>
      <diagonal/>
    </border>
    <border>
      <left style="medium">
        <color auto="true"/>
      </left>
      <right style="thin">
        <color auto="true"/>
      </right>
      <top style="thin">
        <color auto="true"/>
      </top>
      <bottom style="medium">
        <color auto="true"/>
      </bottom>
      <diagonal/>
    </border>
    <border>
      <left style="thin">
        <color auto="true"/>
      </left>
      <right style="thin">
        <color auto="true"/>
      </right>
      <top style="thin">
        <color auto="true"/>
      </top>
      <bottom style="medium">
        <color auto="true"/>
      </bottom>
      <diagonal/>
    </border>
    <border>
      <left style="medium">
        <color auto="true"/>
      </left>
      <right style="thin">
        <color auto="true"/>
      </right>
      <top style="thin">
        <color auto="true"/>
      </top>
      <bottom/>
      <diagonal/>
    </border>
    <border>
      <left style="thin">
        <color auto="true"/>
      </left>
      <right style="thin">
        <color auto="true"/>
      </right>
      <top style="thin">
        <color auto="true"/>
      </top>
      <bottom/>
      <diagonal/>
    </border>
    <border>
      <left style="medium">
        <color auto="true"/>
      </left>
      <right style="thin">
        <color auto="true"/>
      </right>
      <top/>
      <bottom style="thin">
        <color auto="true"/>
      </bottom>
      <diagonal/>
    </border>
    <border>
      <left style="thin">
        <color auto="true"/>
      </left>
      <right style="thin">
        <color auto="true"/>
      </right>
      <top/>
      <bottom style="thin">
        <color auto="true"/>
      </bottom>
      <diagonal/>
    </border>
    <border>
      <left style="thin">
        <color auto="true"/>
      </left>
      <right style="thin">
        <color auto="true"/>
      </right>
      <top/>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auto="true"/>
      </right>
      <top style="thin">
        <color indexed="8"/>
      </top>
      <bottom style="thin">
        <color indexed="8"/>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CCCCCC"/>
      </left>
      <right style="thin">
        <color rgb="FFCCCCCC"/>
      </right>
      <top style="thin">
        <color rgb="FFCCCCCC"/>
      </top>
      <bottom style="thin">
        <color rgb="FFCCCCCC"/>
      </bottom>
      <diagonal/>
    </border>
    <border>
      <left style="medium">
        <color auto="true"/>
      </left>
      <right/>
      <top style="medium">
        <color auto="true"/>
      </top>
      <bottom style="medium">
        <color auto="true"/>
      </bottom>
      <diagonal/>
    </border>
    <border>
      <left/>
      <right/>
      <top style="medium">
        <color auto="true"/>
      </top>
      <bottom style="medium">
        <color auto="true"/>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xf numFmtId="0" fontId="31" fillId="57" borderId="0" applyNumberFormat="false" applyBorder="false" applyAlignment="false" applyProtection="false">
      <alignment vertical="center"/>
    </xf>
    <xf numFmtId="0" fontId="33" fillId="56" borderId="0" applyNumberFormat="false" applyBorder="false" applyAlignment="false" applyProtection="false">
      <alignment vertical="center"/>
    </xf>
    <xf numFmtId="0" fontId="31" fillId="46" borderId="0" applyNumberFormat="false" applyBorder="false" applyAlignment="false" applyProtection="false">
      <alignment vertical="center"/>
    </xf>
    <xf numFmtId="0" fontId="31" fillId="51" borderId="0" applyNumberFormat="false" applyBorder="false" applyAlignment="false" applyProtection="false">
      <alignment vertical="center"/>
    </xf>
    <xf numFmtId="0" fontId="33" fillId="52" borderId="0" applyNumberFormat="false" applyBorder="false" applyAlignment="false" applyProtection="false">
      <alignment vertical="center"/>
    </xf>
    <xf numFmtId="0" fontId="33" fillId="47" borderId="0" applyNumberFormat="false" applyBorder="false" applyAlignment="false" applyProtection="false">
      <alignment vertical="center"/>
    </xf>
    <xf numFmtId="0" fontId="31" fillId="37" borderId="0" applyNumberFormat="false" applyBorder="false" applyAlignment="false" applyProtection="false">
      <alignment vertical="center"/>
    </xf>
    <xf numFmtId="0" fontId="31" fillId="45" borderId="0" applyNumberFormat="false" applyBorder="false" applyAlignment="false" applyProtection="false">
      <alignment vertical="center"/>
    </xf>
    <xf numFmtId="0" fontId="33" fillId="41" borderId="0" applyNumberFormat="false" applyBorder="false" applyAlignment="false" applyProtection="false">
      <alignment vertical="center"/>
    </xf>
    <xf numFmtId="0" fontId="31" fillId="49" borderId="0" applyNumberFormat="false" applyBorder="false" applyAlignment="false" applyProtection="false">
      <alignment vertical="center"/>
    </xf>
    <xf numFmtId="0" fontId="43" fillId="0" borderId="50" applyNumberFormat="false" applyFill="false" applyAlignment="false" applyProtection="false">
      <alignment vertical="center"/>
    </xf>
    <xf numFmtId="0" fontId="33" fillId="40" borderId="0" applyNumberFormat="false" applyBorder="false" applyAlignment="false" applyProtection="false">
      <alignment vertical="center"/>
    </xf>
    <xf numFmtId="0" fontId="31" fillId="44" borderId="0" applyNumberFormat="false" applyBorder="false" applyAlignment="false" applyProtection="false">
      <alignment vertical="center"/>
    </xf>
    <xf numFmtId="0" fontId="31" fillId="43" borderId="0" applyNumberFormat="false" applyBorder="false" applyAlignment="false" applyProtection="false">
      <alignment vertical="center"/>
    </xf>
    <xf numFmtId="0" fontId="33" fillId="53" borderId="0" applyNumberFormat="false" applyBorder="false" applyAlignment="false" applyProtection="false">
      <alignment vertical="center"/>
    </xf>
    <xf numFmtId="0" fontId="33" fillId="55" borderId="0" applyNumberFormat="false" applyBorder="false" applyAlignment="false" applyProtection="false">
      <alignment vertical="center"/>
    </xf>
    <xf numFmtId="0" fontId="31" fillId="31" borderId="0" applyNumberFormat="false" applyBorder="false" applyAlignment="false" applyProtection="false">
      <alignment vertical="center"/>
    </xf>
    <xf numFmtId="0" fontId="33" fillId="38" borderId="0" applyNumberFormat="false" applyBorder="false" applyAlignment="false" applyProtection="false">
      <alignment vertical="center"/>
    </xf>
    <xf numFmtId="0" fontId="33" fillId="39" borderId="0" applyNumberFormat="false" applyBorder="false" applyAlignment="false" applyProtection="false">
      <alignment vertical="center"/>
    </xf>
    <xf numFmtId="0" fontId="31" fillId="35" borderId="0" applyNumberFormat="false" applyBorder="false" applyAlignment="false" applyProtection="false">
      <alignment vertical="center"/>
    </xf>
    <xf numFmtId="0" fontId="44" fillId="48" borderId="0" applyNumberFormat="false" applyBorder="false" applyAlignment="false" applyProtection="false">
      <alignment vertical="center"/>
    </xf>
    <xf numFmtId="0" fontId="31" fillId="29" borderId="0" applyNumberFormat="false" applyBorder="false" applyAlignment="false" applyProtection="false">
      <alignment vertical="center"/>
    </xf>
    <xf numFmtId="0" fontId="40" fillId="34" borderId="0" applyNumberFormat="false" applyBorder="false" applyAlignment="false" applyProtection="false">
      <alignment vertical="center"/>
    </xf>
    <xf numFmtId="0" fontId="33" fillId="28" borderId="0" applyNumberFormat="false" applyBorder="false" applyAlignment="false" applyProtection="false">
      <alignment vertical="center"/>
    </xf>
    <xf numFmtId="0" fontId="39" fillId="0" borderId="47" applyNumberFormat="false" applyFill="false" applyAlignment="false" applyProtection="false">
      <alignment vertical="center"/>
    </xf>
    <xf numFmtId="0" fontId="41" fillId="36" borderId="49" applyNumberFormat="false" applyAlignment="false" applyProtection="false">
      <alignment vertical="center"/>
    </xf>
    <xf numFmtId="202" fontId="14" fillId="0" borderId="0" applyFont="false" applyFill="false" applyBorder="false" applyAlignment="false" applyProtection="false">
      <alignment vertical="center"/>
    </xf>
    <xf numFmtId="0" fontId="33" fillId="33" borderId="0" applyNumberFormat="false" applyBorder="false" applyAlignment="false" applyProtection="false">
      <alignment vertical="center"/>
    </xf>
    <xf numFmtId="0" fontId="14" fillId="32" borderId="48" applyNumberFormat="false" applyFont="false" applyAlignment="false" applyProtection="false">
      <alignment vertical="center"/>
    </xf>
    <xf numFmtId="0" fontId="37" fillId="30" borderId="45" applyNumberFormat="false" applyAlignment="false" applyProtection="false">
      <alignment vertical="center"/>
    </xf>
    <xf numFmtId="0" fontId="36" fillId="0" borderId="0" applyNumberFormat="false" applyFill="false" applyBorder="false" applyAlignment="false" applyProtection="false">
      <alignment vertical="center"/>
    </xf>
    <xf numFmtId="0" fontId="42" fillId="36" borderId="45" applyNumberFormat="false" applyAlignment="false" applyProtection="false">
      <alignment vertical="center"/>
    </xf>
    <xf numFmtId="0" fontId="46" fillId="54" borderId="0" applyNumberFormat="false" applyBorder="false" applyAlignment="false" applyProtection="false">
      <alignment vertical="center"/>
    </xf>
    <xf numFmtId="0" fontId="36" fillId="0" borderId="52" applyNumberFormat="false" applyFill="false" applyAlignment="false" applyProtection="false">
      <alignment vertical="center"/>
    </xf>
    <xf numFmtId="0" fontId="34" fillId="0" borderId="0" applyNumberFormat="false" applyFill="false" applyBorder="false" applyAlignment="false" applyProtection="false">
      <alignment vertical="center"/>
    </xf>
    <xf numFmtId="0" fontId="47" fillId="0" borderId="46" applyNumberFormat="false" applyFill="false" applyAlignment="false" applyProtection="false">
      <alignment vertical="center"/>
    </xf>
    <xf numFmtId="193" fontId="14" fillId="0" borderId="0" applyFont="false" applyFill="false" applyBorder="false" applyAlignment="false" applyProtection="false">
      <alignment vertical="center"/>
    </xf>
    <xf numFmtId="0" fontId="33" fillId="42" borderId="0" applyNumberFormat="false" applyBorder="false" applyAlignment="false" applyProtection="false">
      <alignment vertical="center"/>
    </xf>
    <xf numFmtId="0" fontId="32" fillId="0" borderId="0" applyNumberFormat="false" applyFill="false" applyBorder="false" applyAlignment="false" applyProtection="false">
      <alignment vertical="center"/>
    </xf>
    <xf numFmtId="192" fontId="14" fillId="0" borderId="0" applyFont="false" applyFill="false" applyBorder="false" applyAlignment="false" applyProtection="false">
      <alignment vertical="center"/>
    </xf>
    <xf numFmtId="0" fontId="48" fillId="0" borderId="0" applyNumberFormat="false" applyFill="false" applyBorder="false" applyAlignment="false" applyProtection="false">
      <alignment vertical="center"/>
    </xf>
    <xf numFmtId="0" fontId="35" fillId="0" borderId="0" applyNumberFormat="false" applyFill="false" applyBorder="false" applyAlignment="false" applyProtection="false">
      <alignment vertical="center"/>
    </xf>
    <xf numFmtId="0" fontId="38" fillId="0" borderId="46" applyNumberFormat="false" applyFill="false" applyAlignment="false" applyProtection="false">
      <alignment vertical="center"/>
    </xf>
    <xf numFmtId="200" fontId="14" fillId="0" borderId="0" applyFont="false" applyFill="false" applyBorder="false" applyAlignment="false" applyProtection="false">
      <alignment vertical="center"/>
    </xf>
    <xf numFmtId="0" fontId="45" fillId="50" borderId="51" applyNumberFormat="false" applyAlignment="false" applyProtection="false">
      <alignment vertical="center"/>
    </xf>
    <xf numFmtId="0" fontId="31" fillId="27" borderId="0" applyNumberFormat="false" applyBorder="false" applyAlignment="false" applyProtection="false">
      <alignment vertical="center"/>
    </xf>
    <xf numFmtId="9" fontId="14" fillId="0" borderId="0" applyFont="false" applyFill="false" applyBorder="false" applyAlignment="false" applyProtection="false">
      <alignment vertical="center"/>
    </xf>
    <xf numFmtId="0" fontId="30" fillId="0" borderId="0" applyNumberFormat="false" applyFill="false" applyBorder="false" applyAlignment="false" applyProtection="false">
      <alignment vertical="center"/>
    </xf>
  </cellStyleXfs>
  <cellXfs count="266">
    <xf numFmtId="0" fontId="0" fillId="0" borderId="0" xfId="0"/>
    <xf numFmtId="0" fontId="1" fillId="0" borderId="0" xfId="0" applyFont="true"/>
    <xf numFmtId="0" fontId="1" fillId="0" borderId="0" xfId="0" applyFont="true" applyAlignment="true">
      <alignment horizontal="center"/>
    </xf>
    <xf numFmtId="0" fontId="1" fillId="2" borderId="0" xfId="0" applyFont="true" applyFill="true" applyAlignment="true">
      <alignment horizontal="center"/>
    </xf>
    <xf numFmtId="199" fontId="1" fillId="3" borderId="0" xfId="0" applyNumberFormat="true" applyFont="true" applyFill="true"/>
    <xf numFmtId="0" fontId="2" fillId="0" borderId="1" xfId="0" applyFont="true" applyBorder="true" applyAlignment="true">
      <alignment horizontal="center"/>
    </xf>
    <xf numFmtId="38" fontId="3" fillId="0" borderId="1" xfId="0" applyNumberFormat="true" applyFont="true" applyBorder="true" applyAlignment="true">
      <alignment horizontal="right"/>
    </xf>
    <xf numFmtId="195" fontId="4" fillId="4" borderId="0" xfId="0" applyNumberFormat="true" applyFont="true" applyFill="true" applyAlignment="true" applyProtection="true">
      <alignment horizontal="center"/>
      <protection locked="false"/>
    </xf>
    <xf numFmtId="0" fontId="4" fillId="0" borderId="0" xfId="0" applyFont="true"/>
    <xf numFmtId="0" fontId="5" fillId="0" borderId="0" xfId="0" applyFont="true"/>
    <xf numFmtId="0" fontId="4" fillId="5" borderId="2" xfId="0" applyFont="true" applyFill="true" applyBorder="true" applyAlignment="true">
      <alignment horizontal="center" vertical="center"/>
    </xf>
    <xf numFmtId="0" fontId="4" fillId="5" borderId="3" xfId="0" applyFont="true" applyFill="true" applyBorder="true" applyAlignment="true">
      <alignment horizontal="center" vertical="center" wrapText="true"/>
    </xf>
    <xf numFmtId="0" fontId="4" fillId="5" borderId="4" xfId="0" applyFont="true" applyFill="true" applyBorder="true" applyAlignment="true">
      <alignment horizontal="center" vertical="center" wrapText="true"/>
    </xf>
    <xf numFmtId="0" fontId="4" fillId="5" borderId="5" xfId="0" applyFont="true" applyFill="true" applyBorder="true" applyAlignment="true">
      <alignment horizontal="center" vertical="center"/>
    </xf>
    <xf numFmtId="0" fontId="4" fillId="5" borderId="6" xfId="0" applyFont="true" applyFill="true" applyBorder="true" applyAlignment="true">
      <alignment horizontal="center" vertical="center" wrapText="true"/>
    </xf>
    <xf numFmtId="0" fontId="4" fillId="5" borderId="1" xfId="0" applyFont="true" applyFill="true" applyBorder="true" applyAlignment="true">
      <alignment horizontal="center" vertical="center" wrapText="true"/>
    </xf>
    <xf numFmtId="0" fontId="4" fillId="5" borderId="7" xfId="0" applyFont="true" applyFill="true" applyBorder="true" applyAlignment="true">
      <alignment horizontal="center" vertical="center" wrapText="true"/>
    </xf>
    <xf numFmtId="0" fontId="6" fillId="0" borderId="8" xfId="0" applyFont="true" applyBorder="true"/>
    <xf numFmtId="0" fontId="4" fillId="0" borderId="6" xfId="0" applyFont="true" applyBorder="true" applyAlignment="true">
      <alignment horizontal="center" vertical="center" wrapText="true"/>
    </xf>
    <xf numFmtId="0" fontId="6" fillId="0" borderId="7" xfId="0" applyFont="true" applyBorder="true"/>
    <xf numFmtId="0" fontId="4" fillId="0" borderId="7" xfId="0" applyFont="true" applyBorder="true" applyAlignment="true">
      <alignment horizontal="center" vertical="center" wrapText="true"/>
    </xf>
    <xf numFmtId="0" fontId="7" fillId="0" borderId="8" xfId="0" applyFont="true" applyBorder="true" applyAlignment="true">
      <alignment horizontal="center"/>
    </xf>
    <xf numFmtId="0" fontId="8" fillId="6" borderId="9" xfId="0" applyFont="true" applyFill="true" applyBorder="true" applyAlignment="true" applyProtection="true">
      <alignment horizontal="left"/>
      <protection locked="false"/>
    </xf>
    <xf numFmtId="194" fontId="9" fillId="4" borderId="8" xfId="0" applyNumberFormat="true" applyFont="true" applyFill="true" applyBorder="true" applyProtection="true">
      <protection locked="false"/>
    </xf>
    <xf numFmtId="0" fontId="2" fillId="0" borderId="10" xfId="0" applyFont="true" applyBorder="true" applyAlignment="true">
      <alignment horizontal="center"/>
    </xf>
    <xf numFmtId="190" fontId="2" fillId="0" borderId="8" xfId="0" applyNumberFormat="true" applyFont="true" applyBorder="true" applyAlignment="true">
      <alignment horizontal="center"/>
    </xf>
    <xf numFmtId="38" fontId="2" fillId="4" borderId="8" xfId="0" applyNumberFormat="true" applyFont="true" applyFill="true" applyBorder="true"/>
    <xf numFmtId="38" fontId="2" fillId="0" borderId="8" xfId="0" applyNumberFormat="true" applyFont="true" applyBorder="true"/>
    <xf numFmtId="0" fontId="2" fillId="0" borderId="0" xfId="0" applyFont="true" applyAlignment="true">
      <alignment horizontal="center"/>
    </xf>
    <xf numFmtId="0" fontId="6" fillId="0" borderId="11" xfId="0" applyFont="true" applyBorder="true"/>
    <xf numFmtId="201" fontId="3" fillId="0" borderId="1" xfId="0" applyNumberFormat="true" applyFont="true" applyBorder="true" applyAlignment="true">
      <alignment horizontal="right"/>
    </xf>
    <xf numFmtId="38" fontId="3" fillId="0" borderId="0" xfId="0" applyNumberFormat="true" applyFont="true" applyAlignment="true">
      <alignment horizontal="right"/>
    </xf>
    <xf numFmtId="201" fontId="5" fillId="0" borderId="0" xfId="0" applyNumberFormat="true" applyFont="true" applyAlignment="true">
      <alignment horizontal="left"/>
    </xf>
    <xf numFmtId="0" fontId="4" fillId="5" borderId="12" xfId="0" applyFont="true" applyFill="true" applyBorder="true" applyAlignment="true">
      <alignment horizontal="center" vertical="center" wrapText="true"/>
    </xf>
    <xf numFmtId="0" fontId="4" fillId="0" borderId="13" xfId="0" applyFont="true" applyBorder="true" applyAlignment="true">
      <alignment horizontal="center" vertical="center" wrapText="true"/>
    </xf>
    <xf numFmtId="0" fontId="4" fillId="5" borderId="14" xfId="0" applyFont="true" applyFill="true" applyBorder="true" applyAlignment="true">
      <alignment horizontal="center" vertical="center" wrapText="true"/>
    </xf>
    <xf numFmtId="0" fontId="4" fillId="0" borderId="0" xfId="0" applyFont="true" applyAlignment="true">
      <alignment horizontal="center" vertical="center" wrapText="true"/>
    </xf>
    <xf numFmtId="0" fontId="4" fillId="0" borderId="15" xfId="0" applyFont="true" applyBorder="true" applyAlignment="true">
      <alignment horizontal="center" vertical="center" wrapText="true"/>
    </xf>
    <xf numFmtId="38" fontId="7" fillId="0" borderId="8" xfId="0" applyNumberFormat="true" applyFont="true" applyBorder="true" applyAlignment="true">
      <alignment horizontal="right"/>
    </xf>
    <xf numFmtId="201" fontId="7" fillId="0" borderId="8" xfId="0" applyNumberFormat="true" applyFont="true" applyBorder="true" applyAlignment="true">
      <alignment horizontal="right"/>
    </xf>
    <xf numFmtId="194" fontId="9" fillId="0" borderId="8" xfId="0" applyNumberFormat="true" applyFont="true" applyBorder="true" applyProtection="true">
      <protection locked="false"/>
    </xf>
    <xf numFmtId="201" fontId="3" fillId="0" borderId="8" xfId="0" applyNumberFormat="true" applyFont="true" applyBorder="true" applyAlignment="true">
      <alignment horizontal="right"/>
    </xf>
    <xf numFmtId="38" fontId="3" fillId="0" borderId="8" xfId="0" applyNumberFormat="true" applyFont="true" applyBorder="true" applyAlignment="true">
      <alignment horizontal="right"/>
    </xf>
    <xf numFmtId="201" fontId="2" fillId="0" borderId="8" xfId="0" applyNumberFormat="true" applyFont="true" applyBorder="true"/>
    <xf numFmtId="38" fontId="2" fillId="0" borderId="16" xfId="0" applyNumberFormat="true" applyFont="true" applyBorder="true"/>
    <xf numFmtId="38" fontId="2" fillId="4" borderId="16" xfId="0" applyNumberFormat="true" applyFont="true" applyFill="true" applyBorder="true"/>
    <xf numFmtId="194" fontId="9" fillId="7" borderId="8" xfId="0" applyNumberFormat="true" applyFont="true" applyFill="true" applyBorder="true" applyProtection="true">
      <protection locked="false"/>
    </xf>
    <xf numFmtId="38" fontId="10" fillId="0" borderId="0" xfId="0" applyNumberFormat="true" applyFont="true" applyAlignment="true">
      <alignment horizontal="right"/>
    </xf>
    <xf numFmtId="198" fontId="10" fillId="0" borderId="0" xfId="0" applyNumberFormat="true" applyFont="true" applyAlignment="true">
      <alignment horizontal="right" shrinkToFit="true"/>
    </xf>
    <xf numFmtId="199" fontId="10" fillId="0" borderId="0" xfId="0" applyNumberFormat="true" applyFont="true" applyAlignment="true">
      <alignment horizontal="right"/>
    </xf>
    <xf numFmtId="191" fontId="10" fillId="0" borderId="0" xfId="0" applyNumberFormat="true" applyFont="true" applyAlignment="true">
      <alignment horizontal="right"/>
    </xf>
    <xf numFmtId="0" fontId="4" fillId="0" borderId="0" xfId="0" applyFont="true" applyAlignment="true">
      <alignment horizontal="center"/>
    </xf>
    <xf numFmtId="189" fontId="4" fillId="5" borderId="4" xfId="0" applyNumberFormat="true" applyFont="true" applyFill="true" applyBorder="true" applyAlignment="true">
      <alignment horizontal="center" shrinkToFit="true" vertical="center" wrapText="true"/>
    </xf>
    <xf numFmtId="189" fontId="4" fillId="5" borderId="7" xfId="0" applyNumberFormat="true" applyFont="true" applyFill="true" applyBorder="true" applyAlignment="true">
      <alignment horizontal="center" shrinkToFit="true" vertical="center" wrapText="true"/>
    </xf>
    <xf numFmtId="0" fontId="4" fillId="0" borderId="6" xfId="0" applyFont="true" applyBorder="true" applyAlignment="true">
      <alignment horizontal="center" vertical="center"/>
    </xf>
    <xf numFmtId="189" fontId="4" fillId="0" borderId="7" xfId="0" applyNumberFormat="true" applyFont="true" applyBorder="true" applyAlignment="true">
      <alignment horizontal="center" shrinkToFit="true" vertical="center" wrapText="true"/>
    </xf>
    <xf numFmtId="198" fontId="7" fillId="0" borderId="8" xfId="0" applyNumberFormat="true" applyFont="true" applyBorder="true"/>
    <xf numFmtId="198" fontId="2" fillId="0" borderId="8" xfId="0" applyNumberFormat="true" applyFont="true" applyBorder="true" applyAlignment="true">
      <alignment horizontal="right" shrinkToFit="true"/>
    </xf>
    <xf numFmtId="198" fontId="2" fillId="0" borderId="8" xfId="0" applyNumberFormat="true" applyFont="true" applyBorder="true" applyAlignment="true">
      <alignment horizontal="right"/>
    </xf>
    <xf numFmtId="38" fontId="6" fillId="0" borderId="8" xfId="0" applyNumberFormat="true" applyFont="true" applyBorder="true" applyAlignment="true">
      <alignment horizontal="right"/>
    </xf>
    <xf numFmtId="10" fontId="10" fillId="0" borderId="0" xfId="0" applyNumberFormat="true" applyFont="true" applyAlignment="true">
      <alignment horizontal="right"/>
    </xf>
    <xf numFmtId="0" fontId="4" fillId="5" borderId="2" xfId="0" applyFont="true" applyFill="true" applyBorder="true" applyAlignment="true">
      <alignment horizontal="center" vertical="center" wrapText="true"/>
    </xf>
    <xf numFmtId="0" fontId="4" fillId="5" borderId="5" xfId="0" applyFont="true" applyFill="true" applyBorder="true" applyAlignment="true">
      <alignment horizontal="center" vertical="center" wrapText="true"/>
    </xf>
    <xf numFmtId="187" fontId="7" fillId="0" borderId="8" xfId="0" applyNumberFormat="true" applyFont="true" applyBorder="true" applyAlignment="true">
      <alignment horizontal="right"/>
    </xf>
    <xf numFmtId="38" fontId="2" fillId="0" borderId="8" xfId="0" applyNumberFormat="true" applyFont="true" applyBorder="true" applyAlignment="true">
      <alignment horizontal="right"/>
    </xf>
    <xf numFmtId="187" fontId="2" fillId="0" borderId="8" xfId="0" applyNumberFormat="true" applyFont="true" applyBorder="true" applyAlignment="true">
      <alignment horizontal="right"/>
    </xf>
    <xf numFmtId="187" fontId="6" fillId="0" borderId="8" xfId="0" applyNumberFormat="true" applyFont="true" applyBorder="true"/>
    <xf numFmtId="186" fontId="10" fillId="0" borderId="0" xfId="0" applyNumberFormat="true" applyFont="true" applyAlignment="true">
      <alignment horizontal="right"/>
    </xf>
    <xf numFmtId="49" fontId="4" fillId="0" borderId="0" xfId="0" applyNumberFormat="true" applyFont="true"/>
    <xf numFmtId="189" fontId="1" fillId="0" borderId="0" xfId="0" applyNumberFormat="true" applyFont="true" applyAlignment="true">
      <alignment horizontal="center"/>
    </xf>
    <xf numFmtId="189" fontId="4" fillId="5" borderId="4" xfId="0" applyNumberFormat="true" applyFont="true" applyFill="true" applyBorder="true" applyAlignment="true">
      <alignment horizontal="center" vertical="center" wrapText="true"/>
    </xf>
    <xf numFmtId="0" fontId="4" fillId="5" borderId="17" xfId="0" applyFont="true" applyFill="true" applyBorder="true" applyAlignment="true">
      <alignment horizontal="center" vertical="center" wrapText="true"/>
    </xf>
    <xf numFmtId="189" fontId="4" fillId="5" borderId="7" xfId="0" applyNumberFormat="true" applyFont="true" applyFill="true" applyBorder="true" applyAlignment="true">
      <alignment horizontal="center" vertical="center" wrapText="true"/>
    </xf>
    <xf numFmtId="0" fontId="4" fillId="5" borderId="15" xfId="0" applyFont="true" applyFill="true" applyBorder="true" applyAlignment="true">
      <alignment horizontal="center" vertical="center" wrapText="true"/>
    </xf>
    <xf numFmtId="0" fontId="4" fillId="5" borderId="0" xfId="0" applyFont="true" applyFill="true" applyAlignment="true">
      <alignment horizontal="center" vertical="center" wrapText="true"/>
    </xf>
    <xf numFmtId="189" fontId="4" fillId="0" borderId="7" xfId="0" applyNumberFormat="true" applyFont="true" applyBorder="true" applyAlignment="true">
      <alignment horizontal="center" vertical="center" wrapText="true"/>
    </xf>
    <xf numFmtId="187" fontId="7" fillId="2" borderId="8" xfId="0" applyNumberFormat="true" applyFont="true" applyFill="true" applyBorder="true" applyAlignment="true">
      <alignment horizontal="right"/>
    </xf>
    <xf numFmtId="0" fontId="1" fillId="0" borderId="18" xfId="0" applyFont="true" applyBorder="true" applyAlignment="true">
      <alignment horizontal="center"/>
    </xf>
    <xf numFmtId="187" fontId="2" fillId="4" borderId="8" xfId="0" applyNumberFormat="true" applyFont="true" applyFill="true" applyBorder="true" applyAlignment="true">
      <alignment horizontal="right"/>
    </xf>
    <xf numFmtId="0" fontId="5" fillId="0" borderId="0" xfId="0" applyFont="true" applyAlignment="true">
      <alignment horizontal="center"/>
    </xf>
    <xf numFmtId="0" fontId="7" fillId="0" borderId="8" xfId="0" applyFont="true" applyBorder="true" applyAlignment="true">
      <alignment horizontal="right"/>
    </xf>
    <xf numFmtId="199" fontId="6" fillId="0" borderId="8" xfId="0" applyNumberFormat="true" applyFont="true" applyBorder="true"/>
    <xf numFmtId="187" fontId="3" fillId="0" borderId="8" xfId="0" applyNumberFormat="true" applyFont="true" applyBorder="true" applyAlignment="true">
      <alignment horizontal="right"/>
    </xf>
    <xf numFmtId="2" fontId="1" fillId="0" borderId="0" xfId="0" applyNumberFormat="true" applyFont="true"/>
    <xf numFmtId="2" fontId="4" fillId="5" borderId="12" xfId="0" applyNumberFormat="true" applyFont="true" applyFill="true" applyBorder="true" applyAlignment="true">
      <alignment horizontal="center" vertical="center" wrapText="true"/>
    </xf>
    <xf numFmtId="2" fontId="4" fillId="5" borderId="15" xfId="0" applyNumberFormat="true" applyFont="true" applyFill="true" applyBorder="true" applyAlignment="true">
      <alignment horizontal="center" vertical="center" wrapText="true"/>
    </xf>
    <xf numFmtId="2" fontId="4" fillId="0" borderId="0" xfId="0" applyNumberFormat="true" applyFont="true"/>
    <xf numFmtId="0" fontId="9" fillId="4" borderId="8" xfId="0" applyFont="true" applyFill="true" applyBorder="true" applyProtection="true">
      <protection locked="false"/>
    </xf>
    <xf numFmtId="2" fontId="1" fillId="0" borderId="8" xfId="0" applyNumberFormat="true" applyFont="true" applyBorder="true"/>
    <xf numFmtId="2" fontId="9" fillId="0" borderId="4" xfId="0" applyNumberFormat="true" applyFont="true" applyBorder="true"/>
    <xf numFmtId="0" fontId="6" fillId="0" borderId="8" xfId="0" applyFont="true" applyBorder="true" applyAlignment="true">
      <alignment horizontal="right"/>
    </xf>
    <xf numFmtId="0" fontId="2" fillId="0" borderId="0" xfId="0" applyFont="true"/>
    <xf numFmtId="2" fontId="9" fillId="0" borderId="0" xfId="0" applyNumberFormat="true" applyFont="true"/>
    <xf numFmtId="184" fontId="1" fillId="0" borderId="0" xfId="0" applyNumberFormat="true" applyFont="true"/>
    <xf numFmtId="3" fontId="1" fillId="0" borderId="0" xfId="0" applyNumberFormat="true" applyFont="true"/>
    <xf numFmtId="184" fontId="4" fillId="0" borderId="0" xfId="0" applyNumberFormat="true" applyFont="true"/>
    <xf numFmtId="3" fontId="4" fillId="5" borderId="12" xfId="0" applyNumberFormat="true" applyFont="true" applyFill="true" applyBorder="true" applyAlignment="true">
      <alignment horizontal="center" vertical="center" wrapText="true"/>
    </xf>
    <xf numFmtId="3" fontId="4" fillId="0" borderId="0" xfId="0" applyNumberFormat="true" applyFont="true"/>
    <xf numFmtId="3" fontId="2" fillId="0" borderId="8" xfId="0" applyNumberFormat="true" applyFont="true" applyBorder="true"/>
    <xf numFmtId="199" fontId="11" fillId="3" borderId="0" xfId="0" applyNumberFormat="true" applyFont="true" applyFill="true"/>
    <xf numFmtId="0" fontId="2" fillId="0" borderId="1" xfId="0" applyFont="true" applyBorder="true"/>
    <xf numFmtId="38" fontId="2" fillId="0" borderId="1" xfId="0" applyNumberFormat="true" applyFont="true" applyBorder="true" applyAlignment="true">
      <alignment horizontal="right"/>
    </xf>
    <xf numFmtId="0" fontId="2" fillId="0" borderId="19" xfId="0" applyFont="true" applyBorder="true"/>
    <xf numFmtId="0" fontId="2" fillId="0" borderId="3" xfId="0" applyFont="true" applyBorder="true"/>
    <xf numFmtId="38" fontId="3" fillId="0" borderId="4" xfId="0" applyNumberFormat="true" applyFont="true" applyBorder="true" applyAlignment="true">
      <alignment horizontal="right"/>
    </xf>
    <xf numFmtId="38" fontId="7" fillId="0" borderId="16" xfId="0" applyNumberFormat="true" applyFont="true" applyBorder="true" applyAlignment="true">
      <alignment horizontal="right"/>
    </xf>
    <xf numFmtId="201" fontId="7" fillId="0" borderId="16" xfId="0" applyNumberFormat="true" applyFont="true" applyBorder="true" applyAlignment="true">
      <alignment horizontal="right"/>
    </xf>
    <xf numFmtId="38" fontId="7" fillId="0" borderId="4" xfId="0" applyNumberFormat="true" applyFont="true" applyBorder="true" applyAlignment="true">
      <alignment horizontal="right"/>
    </xf>
    <xf numFmtId="201" fontId="7" fillId="0" borderId="4" xfId="0" applyNumberFormat="true" applyFont="true" applyBorder="true" applyAlignment="true">
      <alignment horizontal="right"/>
    </xf>
    <xf numFmtId="38" fontId="3" fillId="0" borderId="12" xfId="0" applyNumberFormat="true" applyFont="true" applyBorder="true" applyAlignment="true">
      <alignment horizontal="right"/>
    </xf>
    <xf numFmtId="198" fontId="3" fillId="0" borderId="0" xfId="0" applyNumberFormat="true" applyFont="true" applyAlignment="true">
      <alignment horizontal="right" shrinkToFit="true"/>
    </xf>
    <xf numFmtId="197" fontId="3" fillId="0" borderId="0" xfId="0" applyNumberFormat="true" applyFont="true" applyAlignment="true">
      <alignment horizontal="right"/>
    </xf>
    <xf numFmtId="182" fontId="9" fillId="4" borderId="8" xfId="0" applyNumberFormat="true" applyFont="true" applyFill="true" applyBorder="true" applyProtection="true">
      <protection locked="false"/>
    </xf>
    <xf numFmtId="181" fontId="2" fillId="0" borderId="0" xfId="0" applyNumberFormat="true" applyFont="true" applyAlignment="true">
      <alignment horizontal="center"/>
    </xf>
    <xf numFmtId="179" fontId="3" fillId="0" borderId="0" xfId="0" applyNumberFormat="true" applyFont="true" applyAlignment="true">
      <alignment horizontal="right"/>
    </xf>
    <xf numFmtId="2" fontId="1" fillId="0" borderId="7" xfId="0" applyNumberFormat="true" applyFont="true" applyBorder="true"/>
    <xf numFmtId="0" fontId="12" fillId="4" borderId="8" xfId="0" applyFont="true" applyFill="true" applyBorder="true"/>
    <xf numFmtId="0" fontId="9" fillId="0" borderId="0" xfId="0" applyFont="true"/>
    <xf numFmtId="0" fontId="13" fillId="0" borderId="0" xfId="0" applyFont="true"/>
    <xf numFmtId="0" fontId="9" fillId="2" borderId="0" xfId="0" applyFont="true" applyFill="true"/>
    <xf numFmtId="0" fontId="9" fillId="0" borderId="0" xfId="0" applyFont="true" applyAlignment="true">
      <alignment horizontal="left"/>
    </xf>
    <xf numFmtId="0" fontId="9" fillId="2" borderId="0" xfId="0" applyFont="true" applyFill="true" applyAlignment="true">
      <alignment horizontal="left"/>
    </xf>
    <xf numFmtId="0" fontId="9" fillId="8" borderId="0" xfId="0" applyFont="true" applyFill="true"/>
    <xf numFmtId="0" fontId="9" fillId="9" borderId="0" xfId="0" applyFont="true" applyFill="true"/>
    <xf numFmtId="0" fontId="9" fillId="10" borderId="0" xfId="0" applyFont="true" applyFill="true"/>
    <xf numFmtId="0" fontId="9" fillId="11" borderId="0" xfId="0" applyFont="true" applyFill="true"/>
    <xf numFmtId="0" fontId="9" fillId="12" borderId="0" xfId="0" applyFont="true" applyFill="true"/>
    <xf numFmtId="0" fontId="11" fillId="0" borderId="0" xfId="0" applyFont="true"/>
    <xf numFmtId="0" fontId="9" fillId="13" borderId="0" xfId="0" applyFont="true" applyFill="true"/>
    <xf numFmtId="0" fontId="14" fillId="14" borderId="0" xfId="0" applyFont="true" applyFill="true"/>
    <xf numFmtId="0" fontId="14" fillId="15" borderId="0" xfId="0" applyFont="true" applyFill="true"/>
    <xf numFmtId="0" fontId="15" fillId="0" borderId="0" xfId="0" applyFont="true"/>
    <xf numFmtId="0" fontId="15" fillId="0" borderId="0" xfId="0" applyFont="true" applyAlignment="true">
      <alignment horizontal="left"/>
    </xf>
    <xf numFmtId="49" fontId="15" fillId="0" borderId="20" xfId="0" applyNumberFormat="true" applyFont="true" applyBorder="true"/>
    <xf numFmtId="0" fontId="15" fillId="14" borderId="0" xfId="0" applyFont="true" applyFill="true"/>
    <xf numFmtId="0" fontId="16" fillId="16" borderId="21" xfId="0" applyFont="true" applyFill="true" applyBorder="true" applyAlignment="true">
      <alignment horizontal="left"/>
    </xf>
    <xf numFmtId="0" fontId="16" fillId="16" borderId="22" xfId="0" applyFont="true" applyFill="true" applyBorder="true" applyAlignment="true">
      <alignment horizontal="left"/>
    </xf>
    <xf numFmtId="0" fontId="17" fillId="16" borderId="23" xfId="0" applyFont="true" applyFill="true" applyBorder="true" applyAlignment="true">
      <alignment horizontal="left"/>
    </xf>
    <xf numFmtId="0" fontId="18" fillId="16" borderId="0" xfId="0" applyFont="true" applyFill="true" applyAlignment="true">
      <alignment horizontal="left"/>
    </xf>
    <xf numFmtId="0" fontId="15" fillId="14" borderId="23" xfId="0" applyFont="true" applyFill="true" applyBorder="true" applyAlignment="true">
      <alignment horizontal="center"/>
    </xf>
    <xf numFmtId="0" fontId="15" fillId="2" borderId="20" xfId="0" applyFont="true" applyFill="true" applyBorder="true"/>
    <xf numFmtId="0" fontId="15" fillId="17" borderId="24" xfId="0" applyFont="true" applyFill="true" applyBorder="true" applyAlignment="true">
      <alignment horizontal="left"/>
    </xf>
    <xf numFmtId="0" fontId="15" fillId="17" borderId="20" xfId="0" applyFont="true" applyFill="true" applyBorder="true"/>
    <xf numFmtId="0" fontId="15" fillId="17" borderId="20" xfId="0" applyFont="true" applyFill="true" applyBorder="true" applyAlignment="true">
      <alignment horizontal="left"/>
    </xf>
    <xf numFmtId="0" fontId="15" fillId="14" borderId="24" xfId="0" applyFont="true" applyFill="true" applyBorder="true" applyAlignment="true">
      <alignment horizontal="left"/>
    </xf>
    <xf numFmtId="0" fontId="15" fillId="14" borderId="20" xfId="0" applyFont="true" applyFill="true" applyBorder="true"/>
    <xf numFmtId="0" fontId="15" fillId="14" borderId="20" xfId="0" applyFont="true" applyFill="true" applyBorder="true" applyAlignment="true">
      <alignment horizontal="left"/>
    </xf>
    <xf numFmtId="0" fontId="15" fillId="18" borderId="24" xfId="0" applyFont="true" applyFill="true" applyBorder="true" applyAlignment="true">
      <alignment horizontal="left"/>
    </xf>
    <xf numFmtId="0" fontId="15" fillId="18" borderId="20" xfId="0" applyFont="true" applyFill="true" applyBorder="true"/>
    <xf numFmtId="0" fontId="15" fillId="18" borderId="20" xfId="0" applyFont="true" applyFill="true" applyBorder="true" applyAlignment="true">
      <alignment horizontal="left"/>
    </xf>
    <xf numFmtId="0" fontId="15" fillId="15" borderId="0" xfId="0" applyFont="true" applyFill="true"/>
    <xf numFmtId="0" fontId="19" fillId="14" borderId="24" xfId="0" applyFont="true" applyFill="true" applyBorder="true" applyAlignment="true">
      <alignment horizontal="left"/>
    </xf>
    <xf numFmtId="0" fontId="19" fillId="14" borderId="20" xfId="0" applyFont="true" applyFill="true" applyBorder="true"/>
    <xf numFmtId="0" fontId="19" fillId="14" borderId="20" xfId="0" applyFont="true" applyFill="true" applyBorder="true" applyAlignment="true">
      <alignment horizontal="left"/>
    </xf>
    <xf numFmtId="0" fontId="15" fillId="0" borderId="24" xfId="0" applyFont="true" applyBorder="true" applyAlignment="true">
      <alignment horizontal="left"/>
    </xf>
    <xf numFmtId="0" fontId="15" fillId="0" borderId="20" xfId="0" applyFont="true" applyBorder="true"/>
    <xf numFmtId="0" fontId="15" fillId="0" borderId="20" xfId="0" applyFont="true" applyBorder="true" applyAlignment="true">
      <alignment horizontal="left"/>
    </xf>
    <xf numFmtId="0" fontId="15" fillId="17" borderId="25" xfId="0" applyFont="true" applyFill="true" applyBorder="true" applyAlignment="true">
      <alignment horizontal="left"/>
    </xf>
    <xf numFmtId="0" fontId="15" fillId="17" borderId="26" xfId="0" applyFont="true" applyFill="true" applyBorder="true" applyAlignment="true">
      <alignment horizontal="left"/>
    </xf>
    <xf numFmtId="0" fontId="15" fillId="0" borderId="27" xfId="0" applyFont="true" applyBorder="true" applyAlignment="true">
      <alignment horizontal="left"/>
    </xf>
    <xf numFmtId="0" fontId="15" fillId="0" borderId="28" xfId="0" applyFont="true" applyBorder="true"/>
    <xf numFmtId="0" fontId="15" fillId="0" borderId="28" xfId="0" applyFont="true" applyBorder="true" applyAlignment="true">
      <alignment horizontal="left"/>
    </xf>
    <xf numFmtId="0" fontId="15" fillId="18" borderId="29" xfId="0" applyFont="true" applyFill="true" applyBorder="true" applyAlignment="true">
      <alignment horizontal="left"/>
    </xf>
    <xf numFmtId="0" fontId="15" fillId="18" borderId="30" xfId="0" applyFont="true" applyFill="true" applyBorder="true"/>
    <xf numFmtId="0" fontId="15" fillId="18" borderId="30" xfId="0" applyFont="true" applyFill="true" applyBorder="true" applyAlignment="true">
      <alignment horizontal="left"/>
    </xf>
    <xf numFmtId="0" fontId="15" fillId="2" borderId="20" xfId="0" applyFont="true" applyFill="true" applyBorder="true" applyAlignment="true">
      <alignment horizontal="left"/>
    </xf>
    <xf numFmtId="0" fontId="15" fillId="14" borderId="31" xfId="0" applyFont="true" applyFill="true" applyBorder="true" applyAlignment="true">
      <alignment horizontal="left"/>
    </xf>
    <xf numFmtId="0" fontId="15" fillId="14" borderId="32" xfId="0" applyFont="true" applyFill="true" applyBorder="true"/>
    <xf numFmtId="0" fontId="15" fillId="14" borderId="32" xfId="0" applyFont="true" applyFill="true" applyBorder="true" applyAlignment="true">
      <alignment horizontal="left"/>
    </xf>
    <xf numFmtId="0" fontId="11" fillId="14" borderId="0" xfId="0" applyFont="true" applyFill="true"/>
    <xf numFmtId="0" fontId="15" fillId="14" borderId="27" xfId="0" applyFont="true" applyFill="true" applyBorder="true" applyAlignment="true">
      <alignment horizontal="left"/>
    </xf>
    <xf numFmtId="0" fontId="15" fillId="14" borderId="28" xfId="0" applyFont="true" applyFill="true" applyBorder="true"/>
    <xf numFmtId="0" fontId="15" fillId="14" borderId="28" xfId="0" applyFont="true" applyFill="true" applyBorder="true" applyAlignment="true">
      <alignment horizontal="left"/>
    </xf>
    <xf numFmtId="0" fontId="15" fillId="14" borderId="0" xfId="0" applyFont="true" applyFill="true" applyAlignment="true">
      <alignment horizontal="left"/>
    </xf>
    <xf numFmtId="195" fontId="20" fillId="16" borderId="0" xfId="0" applyNumberFormat="true" applyFont="true" applyFill="true" applyAlignment="true">
      <alignment horizontal="left"/>
    </xf>
    <xf numFmtId="188" fontId="18" fillId="16" borderId="0" xfId="0" applyNumberFormat="true" applyFont="true" applyFill="true" applyAlignment="true">
      <alignment horizontal="left"/>
    </xf>
    <xf numFmtId="0" fontId="15" fillId="17" borderId="20" xfId="0" applyFont="true" applyFill="true" applyBorder="true" applyAlignment="true">
      <alignment horizontal="center"/>
    </xf>
    <xf numFmtId="0" fontId="19" fillId="17" borderId="20" xfId="0" applyFont="true" applyFill="true" applyBorder="true" applyAlignment="true">
      <alignment horizontal="left"/>
    </xf>
    <xf numFmtId="0" fontId="15" fillId="14" borderId="33" xfId="0" applyFont="true" applyFill="true" applyBorder="true"/>
    <xf numFmtId="49" fontId="16" fillId="16" borderId="20" xfId="0" applyNumberFormat="true" applyFont="true" applyFill="true" applyBorder="true" applyAlignment="true">
      <alignment horizontal="left"/>
    </xf>
    <xf numFmtId="0" fontId="16" fillId="0" borderId="0" xfId="0" applyFont="true" applyAlignment="true">
      <alignment horizontal="left"/>
    </xf>
    <xf numFmtId="49" fontId="18" fillId="16" borderId="20" xfId="0" applyNumberFormat="true" applyFont="true" applyFill="true" applyBorder="true" applyAlignment="true">
      <alignment horizontal="left"/>
    </xf>
    <xf numFmtId="188" fontId="18" fillId="0" borderId="0" xfId="0" applyNumberFormat="true" applyFont="true" applyAlignment="true">
      <alignment horizontal="left"/>
    </xf>
    <xf numFmtId="49" fontId="15" fillId="14" borderId="20" xfId="0" applyNumberFormat="true" applyFont="true" applyFill="true" applyBorder="true"/>
    <xf numFmtId="49" fontId="15" fillId="2" borderId="20" xfId="0" applyNumberFormat="true" applyFont="true" applyFill="true" applyBorder="true"/>
    <xf numFmtId="49" fontId="15" fillId="17" borderId="20" xfId="0" applyNumberFormat="true" applyFont="true" applyFill="true" applyBorder="true"/>
    <xf numFmtId="49" fontId="15" fillId="18" borderId="20" xfId="0" applyNumberFormat="true" applyFont="true" applyFill="true" applyBorder="true"/>
    <xf numFmtId="0" fontId="15" fillId="17" borderId="24" xfId="0" applyFont="true" applyFill="true" applyBorder="true"/>
    <xf numFmtId="49" fontId="15" fillId="14" borderId="0" xfId="0" applyNumberFormat="true" applyFont="true" applyFill="true"/>
    <xf numFmtId="49" fontId="15" fillId="0" borderId="0" xfId="0" applyNumberFormat="true" applyFont="true"/>
    <xf numFmtId="0" fontId="11" fillId="0" borderId="34" xfId="0" applyFont="true" applyBorder="true" applyAlignment="true">
      <alignment horizontal="center" vertical="center" wrapText="true"/>
    </xf>
    <xf numFmtId="0" fontId="11" fillId="4" borderId="34" xfId="0" applyFont="true" applyFill="true" applyBorder="true" applyAlignment="true">
      <alignment horizontal="center" wrapText="true"/>
    </xf>
    <xf numFmtId="0" fontId="14" fillId="0" borderId="0" xfId="0" applyFont="true" applyAlignment="true">
      <alignment horizontal="center" vertical="center"/>
    </xf>
    <xf numFmtId="0" fontId="15" fillId="6" borderId="11" xfId="0" applyFont="true" applyFill="true" applyBorder="true" applyAlignment="true">
      <alignment horizontal="center"/>
    </xf>
    <xf numFmtId="40" fontId="14" fillId="4" borderId="34" xfId="0" applyNumberFormat="true" applyFont="true" applyFill="true" applyBorder="true"/>
    <xf numFmtId="0" fontId="15" fillId="6" borderId="8" xfId="0" applyFont="true" applyFill="true" applyBorder="true" applyAlignment="true">
      <alignment horizontal="center"/>
    </xf>
    <xf numFmtId="0" fontId="15" fillId="0" borderId="8" xfId="0" applyFont="true" applyBorder="true" applyAlignment="true">
      <alignment horizontal="center"/>
    </xf>
    <xf numFmtId="0" fontId="15" fillId="0" borderId="20" xfId="0" applyFont="true" applyBorder="true" applyAlignment="true">
      <alignment horizontal="center"/>
    </xf>
    <xf numFmtId="40" fontId="14" fillId="4" borderId="35" xfId="0" applyNumberFormat="true" applyFont="true" applyFill="true" applyBorder="true"/>
    <xf numFmtId="0" fontId="15" fillId="14" borderId="20" xfId="0" applyFont="true" applyFill="true" applyBorder="true" applyAlignment="true">
      <alignment horizontal="center"/>
    </xf>
    <xf numFmtId="0" fontId="21" fillId="6" borderId="8" xfId="0" applyFont="true" applyFill="true" applyBorder="true" applyAlignment="true">
      <alignment horizontal="center"/>
    </xf>
    <xf numFmtId="0" fontId="21" fillId="14" borderId="20" xfId="0" applyFont="true" applyFill="true" applyBorder="true" applyAlignment="true">
      <alignment horizontal="center"/>
    </xf>
    <xf numFmtId="0" fontId="22" fillId="0" borderId="36" xfId="0" applyFont="true" applyBorder="true" applyAlignment="true">
      <alignment horizontal="center" vertical="top" wrapText="true"/>
    </xf>
    <xf numFmtId="0" fontId="15" fillId="14" borderId="24" xfId="0" applyFont="true" applyFill="true" applyBorder="true" applyAlignment="true">
      <alignment horizontal="center"/>
    </xf>
    <xf numFmtId="40" fontId="14" fillId="4" borderId="34" xfId="0" applyNumberFormat="true" applyFont="true" applyFill="true" applyBorder="true" applyAlignment="true">
      <alignment horizontal="center"/>
    </xf>
    <xf numFmtId="0" fontId="23" fillId="14" borderId="31" xfId="0" applyFont="true" applyFill="true" applyBorder="true" applyAlignment="true" applyProtection="true">
      <alignment horizontal="center"/>
      <protection locked="false"/>
    </xf>
    <xf numFmtId="3" fontId="23" fillId="14" borderId="32" xfId="0" applyNumberFormat="true" applyFont="true" applyFill="true" applyBorder="true" applyAlignment="true">
      <alignment horizontal="center"/>
    </xf>
    <xf numFmtId="0" fontId="23" fillId="14" borderId="24" xfId="0" applyFont="true" applyFill="true" applyBorder="true" applyAlignment="true" applyProtection="true">
      <alignment horizontal="center"/>
      <protection locked="false"/>
    </xf>
    <xf numFmtId="0" fontId="23" fillId="14" borderId="20" xfId="0" applyFont="true" applyFill="true" applyBorder="true" applyAlignment="true" applyProtection="true">
      <alignment horizontal="center"/>
      <protection locked="false"/>
    </xf>
    <xf numFmtId="0" fontId="23" fillId="6" borderId="20" xfId="0" applyFont="true" applyFill="true" applyBorder="true" applyAlignment="true" applyProtection="true">
      <alignment horizontal="center"/>
      <protection locked="false"/>
    </xf>
    <xf numFmtId="0" fontId="23" fillId="6" borderId="37" xfId="0" applyFont="true" applyFill="true" applyBorder="true" applyAlignment="true" applyProtection="true">
      <alignment horizontal="center"/>
      <protection locked="false"/>
    </xf>
    <xf numFmtId="0" fontId="23" fillId="6" borderId="38" xfId="0" applyFont="true" applyFill="true" applyBorder="true" applyAlignment="true" applyProtection="true">
      <alignment horizontal="center"/>
      <protection locked="false"/>
    </xf>
    <xf numFmtId="0" fontId="23" fillId="6" borderId="39" xfId="0" applyFont="true" applyFill="true" applyBorder="true" applyAlignment="true" applyProtection="true">
      <alignment horizontal="center"/>
      <protection locked="false"/>
    </xf>
    <xf numFmtId="0" fontId="24" fillId="19" borderId="40" xfId="0" applyFont="true" applyFill="true" applyBorder="true" applyAlignment="true" applyProtection="true">
      <alignment horizontal="center"/>
      <protection locked="false"/>
    </xf>
    <xf numFmtId="0" fontId="14" fillId="2" borderId="0" xfId="0" applyFont="true" applyFill="true"/>
    <xf numFmtId="0" fontId="14" fillId="0" borderId="0" xfId="0" applyFont="true" applyAlignment="true">
      <alignment horizontal="left"/>
    </xf>
    <xf numFmtId="0" fontId="14" fillId="0" borderId="0" xfId="0" applyFont="true"/>
    <xf numFmtId="0" fontId="14" fillId="20" borderId="0" xfId="0" applyFont="true" applyFill="true"/>
    <xf numFmtId="0" fontId="14" fillId="10" borderId="0" xfId="0" applyFont="true" applyFill="true"/>
    <xf numFmtId="0" fontId="25" fillId="2" borderId="0" xfId="0" applyFont="true" applyFill="true"/>
    <xf numFmtId="195" fontId="14" fillId="0" borderId="0" xfId="0" applyNumberFormat="true" applyFont="true"/>
    <xf numFmtId="0" fontId="26" fillId="0" borderId="0" xfId="0" applyFont="true"/>
    <xf numFmtId="2" fontId="14" fillId="0" borderId="0" xfId="0" applyNumberFormat="true" applyFont="true"/>
    <xf numFmtId="0" fontId="14" fillId="0" borderId="0" xfId="0" applyFont="true" applyAlignment="true">
      <alignment horizontal="center"/>
    </xf>
    <xf numFmtId="0" fontId="27" fillId="0" borderId="0" xfId="0" applyFont="true"/>
    <xf numFmtId="0" fontId="14" fillId="0" borderId="41" xfId="0" applyFont="true" applyBorder="true" applyAlignment="true">
      <alignment horizontal="center" wrapText="true"/>
    </xf>
    <xf numFmtId="195" fontId="14" fillId="0" borderId="41" xfId="0" applyNumberFormat="true" applyFont="true" applyBorder="true" applyAlignment="true">
      <alignment wrapText="true"/>
    </xf>
    <xf numFmtId="0" fontId="27" fillId="0" borderId="41" xfId="0" applyFont="true" applyBorder="true" applyAlignment="true">
      <alignment wrapText="true"/>
    </xf>
    <xf numFmtId="185" fontId="14" fillId="0" borderId="0" xfId="0" applyNumberFormat="true" applyFont="true"/>
    <xf numFmtId="4" fontId="14" fillId="0" borderId="0" xfId="0" applyNumberFormat="true" applyFont="true"/>
    <xf numFmtId="1" fontId="14" fillId="0" borderId="0" xfId="0" applyNumberFormat="true" applyFont="true"/>
    <xf numFmtId="0" fontId="14" fillId="21" borderId="0" xfId="0" applyFont="true" applyFill="true"/>
    <xf numFmtId="0" fontId="14" fillId="22" borderId="0" xfId="0" applyFont="true" applyFill="true"/>
    <xf numFmtId="0" fontId="14" fillId="23" borderId="0" xfId="0" applyFont="true" applyFill="true"/>
    <xf numFmtId="0" fontId="14" fillId="24" borderId="0" xfId="0" applyFont="true" applyFill="true"/>
    <xf numFmtId="195" fontId="14" fillId="24" borderId="0" xfId="0" applyNumberFormat="true" applyFont="true" applyFill="true"/>
    <xf numFmtId="2" fontId="14" fillId="24" borderId="0" xfId="0" applyNumberFormat="true" applyFont="true" applyFill="true"/>
    <xf numFmtId="0" fontId="9" fillId="23" borderId="0" xfId="0" applyFont="true" applyFill="true"/>
    <xf numFmtId="0" fontId="9" fillId="21" borderId="0" xfId="0" applyFont="true" applyFill="true"/>
    <xf numFmtId="40" fontId="14" fillId="22" borderId="0" xfId="0" applyNumberFormat="true" applyFont="true" applyFill="true"/>
    <xf numFmtId="178" fontId="14" fillId="0" borderId="0" xfId="0" applyNumberFormat="true" applyFont="true"/>
    <xf numFmtId="0" fontId="28" fillId="0" borderId="42" xfId="0" applyFont="true" applyBorder="true" applyAlignment="true">
      <alignment horizontal="left" vertical="center"/>
    </xf>
    <xf numFmtId="195" fontId="28" fillId="0" borderId="42" xfId="0" applyNumberFormat="true" applyFont="true" applyBorder="true" applyAlignment="true">
      <alignment horizontal="left" vertical="center"/>
    </xf>
    <xf numFmtId="177" fontId="28" fillId="0" borderId="42" xfId="0" applyNumberFormat="true" applyFont="true" applyBorder="true" applyAlignment="true">
      <alignment horizontal="right" vertical="center"/>
    </xf>
    <xf numFmtId="40" fontId="28" fillId="0" borderId="42" xfId="0" applyNumberFormat="true" applyFont="true" applyBorder="true" applyAlignment="true">
      <alignment horizontal="right" vertical="center"/>
    </xf>
    <xf numFmtId="0" fontId="28" fillId="0" borderId="42" xfId="0" applyFont="true" applyBorder="true" applyAlignment="true">
      <alignment horizontal="right" vertical="center"/>
    </xf>
    <xf numFmtId="183" fontId="14" fillId="0" borderId="0" xfId="0" applyNumberFormat="true" applyFont="true"/>
    <xf numFmtId="180" fontId="14" fillId="0" borderId="0" xfId="0" applyNumberFormat="true" applyFont="true"/>
    <xf numFmtId="183" fontId="14" fillId="2" borderId="0" xfId="0" applyNumberFormat="true" applyFont="true" applyFill="true"/>
    <xf numFmtId="199" fontId="14" fillId="0" borderId="0" xfId="0" applyNumberFormat="true" applyFont="true"/>
    <xf numFmtId="0" fontId="14" fillId="0" borderId="0" xfId="0" applyFont="true" applyAlignment="true">
      <alignment horizontal="center" vertical="center" wrapText="true"/>
    </xf>
    <xf numFmtId="38" fontId="29" fillId="0" borderId="0" xfId="0" applyNumberFormat="true" applyFont="true" applyAlignment="true">
      <alignment horizontal="center"/>
    </xf>
    <xf numFmtId="38" fontId="14" fillId="0" borderId="0" xfId="0" applyNumberFormat="true" applyFont="true"/>
    <xf numFmtId="0" fontId="29" fillId="2" borderId="0" xfId="0" applyFont="true" applyFill="true" applyAlignment="true">
      <alignment horizontal="center" vertical="center" wrapText="true"/>
    </xf>
    <xf numFmtId="0" fontId="29" fillId="0" borderId="0" xfId="0" applyFont="true" applyAlignment="true">
      <alignment horizontal="center" vertical="center" wrapText="true"/>
    </xf>
    <xf numFmtId="38" fontId="29" fillId="0" borderId="43" xfId="0" applyNumberFormat="true" applyFont="true" applyBorder="true" applyAlignment="true">
      <alignment horizontal="center"/>
    </xf>
    <xf numFmtId="38" fontId="29" fillId="0" borderId="44" xfId="0" applyNumberFormat="true" applyFont="true" applyBorder="true" applyAlignment="true">
      <alignment horizontal="right"/>
    </xf>
    <xf numFmtId="38" fontId="29" fillId="0" borderId="44" xfId="0" applyNumberFormat="true" applyFont="true" applyBorder="true" applyAlignment="true">
      <alignment horizontal="center"/>
    </xf>
    <xf numFmtId="0" fontId="29" fillId="25" borderId="0" xfId="0" applyFont="true" applyFill="true" applyAlignment="true">
      <alignment horizontal="center" vertical="center" wrapText="true"/>
    </xf>
    <xf numFmtId="38" fontId="14" fillId="26" borderId="0" xfId="0" applyNumberFormat="true" applyFont="true" applyFill="true" applyAlignment="true">
      <alignment horizontal="center" vertical="center" wrapText="true"/>
    </xf>
    <xf numFmtId="3" fontId="14" fillId="0" borderId="0" xfId="0" applyNumberFormat="true" applyFont="true" applyAlignment="true">
      <alignment horizontal="center"/>
    </xf>
    <xf numFmtId="176" fontId="14" fillId="0" borderId="0" xfId="0" applyNumberFormat="true" applyFont="true" applyAlignment="true">
      <alignment horizontal="center"/>
    </xf>
    <xf numFmtId="38" fontId="14" fillId="0" borderId="0" xfId="0" applyNumberFormat="true" applyFont="true" applyAlignment="true">
      <alignment horizontal="center"/>
    </xf>
    <xf numFmtId="196" fontId="29" fillId="0" borderId="44" xfId="0" applyNumberFormat="true" applyFont="true" applyBorder="true" applyAlignment="true">
      <alignment horizontal="center"/>
    </xf>
    <xf numFmtId="0" fontId="14" fillId="0" borderId="0" xfId="0" applyFont="true" applyAlignment="true">
      <alignment horizontal="left" vertical="top" wrapText="true"/>
    </xf>
    <xf numFmtId="0" fontId="14" fillId="0" borderId="0" xfId="0" applyFont="true" applyAlignment="true">
      <alignment horizontal="left" inden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ont>
        <color indexed="10"/>
      </font>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Relationship Id="rId9" Target="worksheets/sheet9.xml" Type="http://schemas.openxmlformats.org/officeDocument/2006/relationships/worksheet"></Relationship><Relationship Id="rId8" Target="worksheets/sheet8.xml" Type="http://schemas.openxmlformats.org/officeDocument/2006/relationships/worksheet"></Relationship><Relationship Id="rId7" Target="worksheets/sheet7.xml" Type="http://schemas.openxmlformats.org/officeDocument/2006/relationships/worksheet"></Relationship><Relationship Id="rId6" Target="worksheets/sheet6.xml" Type="http://schemas.openxmlformats.org/officeDocument/2006/relationships/worksheet"></Relationship><Relationship Id="rId5" Target="worksheets/sheet5.xml" Type="http://schemas.openxmlformats.org/officeDocument/2006/relationships/worksheet"></Relationship><Relationship Id="rId4" Target="worksheets/sheet4.xml" Type="http://schemas.openxmlformats.org/officeDocument/2006/relationships/worksheet"></Relationship><Relationship Id="rId3" Target="worksheets/sheet3.xml" Type="http://schemas.openxmlformats.org/officeDocument/2006/relationships/worksheet"></Relationship><Relationship Id="rId2" Target="worksheets/sheet2.xml" Type="http://schemas.openxmlformats.org/officeDocument/2006/relationships/worksheet"></Relationship><Relationship Id="rId15" Target="/xl/sharedStrings.xml" Type="http://schemas.openxmlformats.org/officeDocument/2006/relationships/sharedStrings"></Relationship><Relationship Id="rId14" Target="styles.xml" Type="http://schemas.openxmlformats.org/officeDocument/2006/relationships/styles"></Relationship><Relationship Id="rId13" Target="theme/theme1.xml" Type="http://schemas.openxmlformats.org/officeDocument/2006/relationships/theme"></Relationship><Relationship Id="rId12" Target="worksheets/sheet12.xml" Type="http://schemas.openxmlformats.org/officeDocument/2006/relationships/worksheet"></Relationship><Relationship Id="rId11" Target="worksheets/sheet11.xml" Type="http://schemas.openxmlformats.org/officeDocument/2006/relationships/worksheet"></Relationship><Relationship Id="rId10" Target="worksheets/sheet10.xml" Type="http://schemas.openxmlformats.org/officeDocument/2006/relationships/worksheet"></Relationship><Relationship Id="rId1" Target="worksheets/sheet1.xml" Type="http://schemas.openxmlformats.org/officeDocument/2006/relationships/worksheet"></Relationship><Relationship Id="rId16" Target="/xl/pivotCache/pivotCacheDefinition1.xml" Type="http://schemas.openxmlformats.org/officeDocument/2006/relationships/pivotCacheDefinition"></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655320</xdr:colOff>
      <xdr:row>0</xdr:row>
      <xdr:rowOff>167640</xdr:rowOff>
    </xdr:from>
    <xdr:to>
      <xdr:col>1</xdr:col>
      <xdr:colOff>609600</xdr:colOff>
      <xdr:row>4</xdr:row>
      <xdr:rowOff>38100</xdr:rowOff>
    </xdr:to>
    <xdr:pic>
      <xdr:nvPicPr>
        <xdr:cNvPr id="2" name="Picture 1"/>
        <xdr:cNvPicPr>
          <a:picLocks noChangeAspect="1"/>
        </xdr:cNvPicPr>
      </xdr:nvPicPr>
      <xdr:blipFill>
        <a:blip r:embed="rId1" cstate="print"/>
        <a:stretch>
          <a:fillRect/>
        </a:stretch>
      </xdr:blipFill>
      <xdr:spPr>
        <a:xfrm>
          <a:off x="584835" y="167640"/>
          <a:ext cx="609600" cy="632460"/>
        </a:xfrm>
        <a:prstGeom prst="rect">
          <a:avLst/>
        </a:prstGeom>
      </xdr:spPr>
    </xdr:pic>
    <xdr:clientData/>
  </xdr:twoCellAnchor>
  <xdr:twoCellAnchor editAs="oneCell">
    <xdr:from>
      <xdr:col>0</xdr:col>
      <xdr:colOff>655320</xdr:colOff>
      <xdr:row>86</xdr:row>
      <xdr:rowOff>167640</xdr:rowOff>
    </xdr:from>
    <xdr:to>
      <xdr:col>1</xdr:col>
      <xdr:colOff>609600</xdr:colOff>
      <xdr:row>90</xdr:row>
      <xdr:rowOff>38100</xdr:rowOff>
    </xdr:to>
    <xdr:pic>
      <xdr:nvPicPr>
        <xdr:cNvPr id="3" name="Picture 2"/>
        <xdr:cNvPicPr>
          <a:picLocks noChangeAspect="1"/>
        </xdr:cNvPicPr>
      </xdr:nvPicPr>
      <xdr:blipFill>
        <a:blip r:embed="rId1" cstate="print"/>
        <a:stretch>
          <a:fillRect/>
        </a:stretch>
      </xdr:blipFill>
      <xdr:spPr>
        <a:xfrm>
          <a:off x="584835" y="17274540"/>
          <a:ext cx="609600" cy="632460"/>
        </a:xfrm>
        <a:prstGeom prst="rect">
          <a:avLst/>
        </a:prstGeom>
      </xdr:spPr>
    </xdr:pic>
    <xdr:clientData/>
  </xdr:twoCellAnchor>
  <xdr:twoCellAnchor editAs="oneCell">
    <xdr:from>
      <xdr:col>0</xdr:col>
      <xdr:colOff>655320</xdr:colOff>
      <xdr:row>173</xdr:row>
      <xdr:rowOff>167640</xdr:rowOff>
    </xdr:from>
    <xdr:to>
      <xdr:col>1</xdr:col>
      <xdr:colOff>609600</xdr:colOff>
      <xdr:row>177</xdr:row>
      <xdr:rowOff>38100</xdr:rowOff>
    </xdr:to>
    <xdr:pic>
      <xdr:nvPicPr>
        <xdr:cNvPr id="4" name="Picture 3"/>
        <xdr:cNvPicPr>
          <a:picLocks noChangeAspect="1"/>
        </xdr:cNvPicPr>
      </xdr:nvPicPr>
      <xdr:blipFill>
        <a:blip r:embed="rId1" cstate="print"/>
        <a:stretch>
          <a:fillRect/>
        </a:stretch>
      </xdr:blipFill>
      <xdr:spPr>
        <a:xfrm>
          <a:off x="584835" y="34571940"/>
          <a:ext cx="609600" cy="632460"/>
        </a:xfrm>
        <a:prstGeom prst="rect">
          <a:avLst/>
        </a:prstGeom>
      </xdr:spPr>
    </xdr:pic>
    <xdr:clientData/>
  </xdr:twoCellAnchor>
  <xdr:twoCellAnchor editAs="oneCell">
    <xdr:from>
      <xdr:col>0</xdr:col>
      <xdr:colOff>655320</xdr:colOff>
      <xdr:row>260</xdr:row>
      <xdr:rowOff>167640</xdr:rowOff>
    </xdr:from>
    <xdr:to>
      <xdr:col>1</xdr:col>
      <xdr:colOff>609600</xdr:colOff>
      <xdr:row>264</xdr:row>
      <xdr:rowOff>38100</xdr:rowOff>
    </xdr:to>
    <xdr:pic>
      <xdr:nvPicPr>
        <xdr:cNvPr id="5" name="Picture 4"/>
        <xdr:cNvPicPr>
          <a:picLocks noChangeAspect="1"/>
        </xdr:cNvPicPr>
      </xdr:nvPicPr>
      <xdr:blipFill>
        <a:blip r:embed="rId1" cstate="print"/>
        <a:stretch>
          <a:fillRect/>
        </a:stretch>
      </xdr:blipFill>
      <xdr:spPr>
        <a:xfrm>
          <a:off x="584835" y="51869340"/>
          <a:ext cx="609600" cy="632460"/>
        </a:xfrm>
        <a:prstGeom prst="rect">
          <a:avLst/>
        </a:prstGeom>
      </xdr:spPr>
    </xdr:pic>
    <xdr:clientData/>
  </xdr:twoCellAnchor>
</xdr:wsDr>
</file>

<file path=xl/pivotCache/pivotCacheDefinition1.xml><?xml version="1.0" encoding="utf-8"?>
<pivotCacheDefinition xmlns="http://schemas.openxmlformats.org/spreadsheetml/2006/main" saveData="false" refreshOnLoad="true" backgroundQuery="false" createdVersion="3" refreshedVersion="3" minRefreshableVersion="3">
  <cacheSource type="worksheet">
    <worksheetSource ref="A3:M57" sheet="Summary"/>
  </cacheSource>
  <cacheFields count="13">
    <cacheField name="#" numFmtId="0">
      <sharedItems count="0"/>
    </cacheField>
    <cacheField name="Store" numFmtId="0">
      <sharedItems count="0"/>
    </cacheField>
    <cacheField name="Dist" numFmtId="0">
      <sharedItems count="1">
        <s v=""/>
      </sharedItems>
    </cacheField>
    <cacheField name="Region" numFmtId="0">
      <sharedItems count="0"/>
    </cacheField>
    <cacheField name="Sales MTD" numFmtId="0">
      <sharedItems count="0"/>
    </cacheField>
    <cacheField name="Supplies Shamrock MTD" numFmtId="0">
      <sharedItems count="0"/>
    </cacheField>
    <cacheField name="Supplies %" numFmtId="0">
      <sharedItems count="0"/>
    </cacheField>
    <cacheField name="Supplies  $ Limit Full Month 0.6%" numFmtId="0">
      <sharedItems count="0"/>
    </cacheField>
    <cacheField name="Balance Avaiable" numFmtId="0">
      <sharedItems count="0"/>
    </cacheField>
    <cacheField name="Paper Shamrock MTD" numFmtId="0">
      <sharedItems count="0"/>
    </cacheField>
    <cacheField name="Paper% MTD" numFmtId="0">
      <sharedItems count="0"/>
    </cacheField>
    <cacheField name="Paper  $ Limit  Full Month 1.9%" numFmtId="0">
      <sharedItems count="0"/>
    </cacheField>
    <cacheField name="Balance Avaiable" numFmtId="0">
      <sharedItems count="0"/>
    </cacheField>
  </cacheFields>
</pivotCacheDefinition>
</file>

<file path=xl/pivotTables/_rels/pivotTable1.xml.rels><?xml version="1.0" encoding="UTF-8"?>
<Relationships xmlns="http://schemas.openxmlformats.org/package/2006/relationships"><Relationship Id="rId1" Target="../pivotCache/pivotCacheDefinition1.xml" Type="http://schemas.openxmlformats.org/officeDocument/2006/relationships/pivotCacheDefinition"></Relationship></Relationships>
</file>

<file path=xl/pivotTables/pivotTable1.xml><?xml version="1.0" encoding="utf-8"?>
<pivotTableDefinition xmlns="http://schemas.openxmlformats.org/spreadsheetml/2006/main" name="Pivot Table1" cacheId="2" dataCaption="Values" showError="false" updatedVersion="3" minRefreshableVersion="3" showDrill="true" useAutoFormatting="false" pageOverThenDown="false" rowGrandTotals="true" colGrandTotals="true" mergeItem="false" createdVersion="3" compactData="false">
  <location ref="A3:Z25" firstHeaderRow="1" firstDataRow="1" firstDataCol="1"/>
  <pivotFields count="13">
    <pivotField showAll="false"/>
    <pivotField showAll="false"/>
    <pivotField axis="axisRow" compact="false" outline="false" showAll="false" defaultSubtotal="false">
      <items count="1">
        <item x="0"/>
      </items>
    </pivotField>
    <pivotField axis="axisRow" compact="false" outline="false" showAll="false" defaultSubtotal="true">
      <items count="1">
        <item t="default"/>
      </items>
    </pivotField>
    <pivotField dataField="true" showAll="false"/>
    <pivotField dataField="true" showAll="false"/>
    <pivotField dataField="true" showAll="false"/>
    <pivotField dataField="true" showAll="false"/>
    <pivotField dataField="true" showAll="false"/>
    <pivotField dataField="true" showAll="false"/>
    <pivotField dataField="true" showAll="false"/>
    <pivotField dataField="true" showAll="false"/>
    <pivotField dataField="true" showAll="false"/>
  </pivotFields>
  <rowFields count="2">
    <field x="3"/>
    <field x="2"/>
  </rowFields>
  <rowItems count="1">
    <i>
      <x/>
      <x/>
    </i>
  </rowItems>
  <colFields count="1">
    <field x="-2"/>
  </colFields>
  <colItems count="1">
    <i/>
  </colItems>
  <dataFields count="8">
    <dataField name="Sum of Sales MTD" fld="4" subtotal="sum"/>
    <dataField name="Sum of Supplies Shamrock MTD" fld="5" subtotal="sum"/>
    <dataField name="Average of Supplies" fld="6" subtotal="average"/>
    <dataField name="Sum of Supplies  $ Limit Full Month 0.6%" fld="7" subtotal="sum"/>
    <dataField name="Sum of Balance Available" fld="8" subtotal="sum"/>
    <dataField name="Sum of Paper Shamrock MTD" fld="9" subtotal="sum"/>
    <dataField name="Average of Paper% MTD" fld="10" subtotal="average"/>
    <dataField name="Sum of Paper  $ Limit  Full Month 1.9%" fld="11" subtotal="sum"/>
  </dataFields>
  <pivotTableStyleInfo name="PivotStyleLight16" showRowHeaders="true" showColHeaders="true" showLastColumn="true"/>
</pivotTableDefinition>
</file>

<file path=xl/theme/theme1.xml><?xml version="1.0" encoding="utf-8"?>
<theme xmlns="http://schemas.openxmlformats.org/drawingml/2006/main" xmlns:a="http://schemas.openxmlformats.org/drawingml/2006/main" xmlns:r="http://schemas.openxmlformats.org/officeDocument/2006/relationships" name="Office Theme 2007 - 2010">
  <themeElements>
    <clrScheme name="Office 2007 - 2010">
      <dk1>
        <sysClr val="windowText" lastClr="000000"/>
      </dk1>
      <lt1>
        <sysClr val="window" lastClr="FFFFFF"/>
      </lt1>
      <dk2>
        <srgbClr val="1F497D"/>
      </dk2>
      <lt2>
        <srgbClr val="EEECE1"/>
      </lt2>
      <accent1>
        <srgbClr val="4F81BD"/>
      </accent1>
      <accent2>
        <srgbClr val="C0504D"/>
      </accent2>
      <accent3>
        <srgbClr val="9BBB59"/>
      </accent3>
      <accent4>
        <srgbClr val="8064A2"/>
      </accent4>
      <accent5>
        <srgbClr val="4BACC6"/>
      </accent5>
      <accent6>
        <srgbClr val="F79646"/>
      </accent6>
      <hlink>
        <srgbClr val="0000FF"/>
      </hlink>
      <folHlink>
        <srgbClr val="800080"/>
      </folHlink>
    </clrScheme>
    <fontScheme name="Office 2007 - 2010">
      <majorFont>
        <latin typeface="Cambria"/>
        <ea typeface=""/>
        <cs typeface=""/>
        <font script="Jpan" typeface="ＭＳ Ｐゴシック"/>
        <font script="Hang" typeface="맑은 고딕"/>
        <font script="Hans" typeface="宋体"/>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ea typeface=""/>
        <cs typeface=""/>
        <font script="Jpan" typeface="ＭＳ Ｐゴシック"/>
        <font script="Hang" typeface="맑은 고딕"/>
        <font script="Hans" typeface="宋体"/>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2007 - 2010">
      <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fillStyleLst>
      <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lnStyleLst>
      <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effectStyleLst>
      <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bgFillStyleLst>
    </fmtScheme>
  </themeElements>
  <objectDefaults/>
  <extraClrSchemeLst/>
</theme>
</file>

<file path=xl/worksheets/_rels/sheet1.xml.rels><?xml version="1.0" encoding="UTF-8"?>
<Relationships xmlns="http://schemas.openxmlformats.org/package/2006/relationships"><Relationship Id="rId1" Target="../pivotTables/pivotTable1.xml" Type="http://schemas.openxmlformats.org/officeDocument/2006/relationships/pivotTable"></Relationship></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9.xml.rels><?xml version="1.0" encoding="UTF-8" standalone="yes"?>
<Relationships xmlns="http://schemas.openxmlformats.org/package/2006/relationships"><Relationship Id="rId9" Type="http://schemas.openxmlformats.org/officeDocument/2006/relationships/hyperlink" Target="mailto:7389@ffcorp.biz" TargetMode="External"/><Relationship Id="rId8" Type="http://schemas.openxmlformats.org/officeDocument/2006/relationships/hyperlink" Target="mailto:7364@ffcorp.biz" TargetMode="External"/><Relationship Id="rId7" Type="http://schemas.openxmlformats.org/officeDocument/2006/relationships/hyperlink" Target="mailto:7355@ffcorp.biz" TargetMode="External"/><Relationship Id="rId6" Type="http://schemas.openxmlformats.org/officeDocument/2006/relationships/hyperlink" Target="mailto:fmartinez@ffcorp.org" TargetMode="External"/><Relationship Id="rId59" Type="http://schemas.openxmlformats.org/officeDocument/2006/relationships/hyperlink" Target="mailto:7780@ffcorp.biz" TargetMode="External"/><Relationship Id="rId58" Type="http://schemas.openxmlformats.org/officeDocument/2006/relationships/hyperlink" Target="mailto:7466@ffcorp.biz" TargetMode="External"/><Relationship Id="rId57" Type="http://schemas.openxmlformats.org/officeDocument/2006/relationships/hyperlink" Target="mailto:866@ffcorp.biz" TargetMode="External"/><Relationship Id="rId56" Type="http://schemas.openxmlformats.org/officeDocument/2006/relationships/hyperlink" Target="mailto:864@ffcorp.biz" TargetMode="External"/><Relationship Id="rId55" Type="http://schemas.openxmlformats.org/officeDocument/2006/relationships/hyperlink" Target="mailto:863@ffcorp.biz" TargetMode="External"/><Relationship Id="rId54" Type="http://schemas.openxmlformats.org/officeDocument/2006/relationships/hyperlink" Target="mailto:861@ffcorp.biz" TargetMode="External"/><Relationship Id="rId53" Type="http://schemas.openxmlformats.org/officeDocument/2006/relationships/hyperlink" Target="mailto:7394@ffcorp.biz" TargetMode="External"/><Relationship Id="rId52" Type="http://schemas.openxmlformats.org/officeDocument/2006/relationships/hyperlink" Target="mailto:7391@ffcorp.biz" TargetMode="External"/><Relationship Id="rId51" Type="http://schemas.openxmlformats.org/officeDocument/2006/relationships/hyperlink" Target="mailto:7386@ffcorp.biz" TargetMode="External"/><Relationship Id="rId50" Type="http://schemas.openxmlformats.org/officeDocument/2006/relationships/hyperlink" Target="mailto:7385@ffcorp.biz" TargetMode="External"/><Relationship Id="rId5" Type="http://schemas.openxmlformats.org/officeDocument/2006/relationships/hyperlink" Target="mailto:7495@ffcorp.biz" TargetMode="External"/><Relationship Id="rId49" Type="http://schemas.openxmlformats.org/officeDocument/2006/relationships/hyperlink" Target="mailto:7369@ffcorp.biz" TargetMode="External"/><Relationship Id="rId48" Type="http://schemas.openxmlformats.org/officeDocument/2006/relationships/hyperlink" Target="mailto:7365@ffcorp.biz" TargetMode="External"/><Relationship Id="rId47" Type="http://schemas.openxmlformats.org/officeDocument/2006/relationships/hyperlink" Target="mailto:7491@ffcorp.biz" TargetMode="External"/><Relationship Id="rId46" Type="http://schemas.openxmlformats.org/officeDocument/2006/relationships/hyperlink" Target="mailto:7396@ffcorp.biz" TargetMode="External"/><Relationship Id="rId45" Type="http://schemas.openxmlformats.org/officeDocument/2006/relationships/hyperlink" Target="mailto:7380@ffcorp.biz" TargetMode="External"/><Relationship Id="rId44" Type="http://schemas.openxmlformats.org/officeDocument/2006/relationships/hyperlink" Target="mailto:7375@ffcorp.biz" TargetMode="External"/><Relationship Id="rId43" Type="http://schemas.openxmlformats.org/officeDocument/2006/relationships/hyperlink" Target="mailto:7362@ffcorp.biz" TargetMode="External"/><Relationship Id="rId42" Type="http://schemas.openxmlformats.org/officeDocument/2006/relationships/hyperlink" Target="mailto:7358@ffcorp.biz" TargetMode="External"/><Relationship Id="rId41" Type="http://schemas.openxmlformats.org/officeDocument/2006/relationships/hyperlink" Target="mailto:7352@ffcorp.biz" TargetMode="External"/><Relationship Id="rId40" Type="http://schemas.openxmlformats.org/officeDocument/2006/relationships/hyperlink" Target="mailto:7494@ffcorp.biz" TargetMode="External"/><Relationship Id="rId4" Type="http://schemas.openxmlformats.org/officeDocument/2006/relationships/hyperlink" Target="mailto:7397@ffcorp.biz" TargetMode="External"/><Relationship Id="rId39" Type="http://schemas.openxmlformats.org/officeDocument/2006/relationships/hyperlink" Target="mailto:7488@ffcorp.biz" TargetMode="External"/><Relationship Id="rId38" Type="http://schemas.openxmlformats.org/officeDocument/2006/relationships/hyperlink" Target="mailto:7398@ffcorp.biz" TargetMode="External"/><Relationship Id="rId37" Type="http://schemas.openxmlformats.org/officeDocument/2006/relationships/hyperlink" Target="mailto:7393@ffcorp.biz" TargetMode="External"/><Relationship Id="rId36" Type="http://schemas.openxmlformats.org/officeDocument/2006/relationships/hyperlink" Target="mailto:7377@ffcorp.biz" TargetMode="External"/><Relationship Id="rId35" Type="http://schemas.openxmlformats.org/officeDocument/2006/relationships/hyperlink" Target="mailto:7367@ffcorp.biz" TargetMode="External"/><Relationship Id="rId34" Type="http://schemas.openxmlformats.org/officeDocument/2006/relationships/hyperlink" Target="mailto:7363@ffcorp.biz" TargetMode="External"/><Relationship Id="rId33" Type="http://schemas.openxmlformats.org/officeDocument/2006/relationships/hyperlink" Target="mailto:7361@ffcorp.biz" TargetMode="External"/><Relationship Id="rId32" Type="http://schemas.openxmlformats.org/officeDocument/2006/relationships/hyperlink" Target="mailto:7625@ffcorp.biz" TargetMode="External"/><Relationship Id="rId31" Type="http://schemas.openxmlformats.org/officeDocument/2006/relationships/hyperlink" Target="mailto:7489@ffcorp.biz" TargetMode="External"/><Relationship Id="rId30" Type="http://schemas.openxmlformats.org/officeDocument/2006/relationships/hyperlink" Target="mailto:7492@ffcorp.biz" TargetMode="External"/><Relationship Id="rId3" Type="http://schemas.openxmlformats.org/officeDocument/2006/relationships/hyperlink" Target="mailto:7382@ffcorp.biz" TargetMode="External"/><Relationship Id="rId29" Type="http://schemas.openxmlformats.org/officeDocument/2006/relationships/hyperlink" Target="mailto:7381@ffcorp.biz" TargetMode="External"/><Relationship Id="rId28" Type="http://schemas.openxmlformats.org/officeDocument/2006/relationships/hyperlink" Target="mailto:7374@ffcorp.biz" TargetMode="External"/><Relationship Id="rId27" Type="http://schemas.openxmlformats.org/officeDocument/2006/relationships/hyperlink" Target="mailto:7372@ffcorp.biz" TargetMode="External"/><Relationship Id="rId26" Type="http://schemas.openxmlformats.org/officeDocument/2006/relationships/hyperlink" Target="mailto:7392@ffcorp.biz" TargetMode="External"/><Relationship Id="rId25" Type="http://schemas.openxmlformats.org/officeDocument/2006/relationships/hyperlink" Target="mailto:7387@ffcorp.biz" TargetMode="External"/><Relationship Id="rId24" Type="http://schemas.openxmlformats.org/officeDocument/2006/relationships/hyperlink" Target="mailto:7378@ffcorp.biz" TargetMode="External"/><Relationship Id="rId23" Type="http://schemas.openxmlformats.org/officeDocument/2006/relationships/hyperlink" Target="mailto:7376@ffcorp.biz" TargetMode="External"/><Relationship Id="rId22" Type="http://schemas.openxmlformats.org/officeDocument/2006/relationships/hyperlink" Target="mailto:7368@ffcorp.biz" TargetMode="External"/><Relationship Id="rId21" Type="http://schemas.openxmlformats.org/officeDocument/2006/relationships/hyperlink" Target="mailto:doo@ffcorp.org" TargetMode="External"/><Relationship Id="rId20" Type="http://schemas.openxmlformats.org/officeDocument/2006/relationships/hyperlink" Target="mailto:7401@ffcorp.biz" TargetMode="External"/><Relationship Id="rId2" Type="http://schemas.openxmlformats.org/officeDocument/2006/relationships/hyperlink" Target="mailto:7373@ffcorp.biz" TargetMode="External"/><Relationship Id="rId19" Type="http://schemas.openxmlformats.org/officeDocument/2006/relationships/hyperlink" Target="mailto:7400@ffcorp.biz" TargetMode="External"/><Relationship Id="rId18" Type="http://schemas.openxmlformats.org/officeDocument/2006/relationships/hyperlink" Target="mailto:7384@ffcorp.biz" TargetMode="External"/><Relationship Id="rId17" Type="http://schemas.openxmlformats.org/officeDocument/2006/relationships/hyperlink" Target="mailto:7383@ffcorp.biz" TargetMode="External"/><Relationship Id="rId16" Type="http://schemas.openxmlformats.org/officeDocument/2006/relationships/hyperlink" Target="mailto:7379@ffcorp.biz" TargetMode="External"/><Relationship Id="rId15" Type="http://schemas.openxmlformats.org/officeDocument/2006/relationships/hyperlink" Target="mailto:7366@ffcorp.biz" TargetMode="External"/><Relationship Id="rId14" Type="http://schemas.openxmlformats.org/officeDocument/2006/relationships/hyperlink" Target="mailto:7351@ffcorp.biz" TargetMode="External"/><Relationship Id="rId13" Type="http://schemas.openxmlformats.org/officeDocument/2006/relationships/hyperlink" Target="mailto:cgutierrez@ffcorp.org" TargetMode="External"/><Relationship Id="rId12" Type="http://schemas.openxmlformats.org/officeDocument/2006/relationships/hyperlink" Target="mailto:8150@ffcorp.biz" TargetMode="External"/><Relationship Id="rId11" Type="http://schemas.openxmlformats.org/officeDocument/2006/relationships/hyperlink" Target="mailto:7493@ffcorp.biz" TargetMode="External"/><Relationship Id="rId10" Type="http://schemas.openxmlformats.org/officeDocument/2006/relationships/hyperlink" Target="mailto:7487@ffcorp.biz" TargetMode="External"/><Relationship Id="rId1" Type="http://schemas.openxmlformats.org/officeDocument/2006/relationships/hyperlink" Target="mailto:mamezcua@ffcorp.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J14"/>
  <sheetViews>
    <sheetView zoomScale="98" zoomScaleNormal="98" workbookViewId="0">
      <selection activeCell="A3" sqref="A3"/>
    </sheetView>
  </sheetViews>
  <sheetFormatPr defaultColWidth="9" defaultRowHeight="15"/>
  <cols>
    <col min="1" max="1" width="11.2866666666667" customWidth="1"/>
    <col min="2" max="2" width="16.8533333333333" customWidth="1"/>
    <col min="3" max="3" width="29.2866666666667" customWidth="1"/>
    <col min="4" max="4" width="20.8533333333333" customWidth="1"/>
    <col min="5" max="5" width="37.4266666666667" customWidth="1"/>
    <col min="6" max="6" width="23" customWidth="1"/>
    <col min="7" max="7" width="26.8533333333333" customWidth="1"/>
    <col min="8" max="8" width="22.7133333333333" customWidth="1"/>
    <col min="9" max="9" width="35.4266666666667" customWidth="1"/>
    <col min="10" max="10" width="24.4266666666667" customWidth="1"/>
    <col min="11" max="11" width="26.14" customWidth="1"/>
    <col min="12" max="12" width="23.4266666666667" customWidth="1"/>
    <col min="13" max="13" width="22.4266666666667" customWidth="1"/>
    <col min="14" max="14" width="34.8533333333333" customWidth="1"/>
    <col min="15" max="15" width="24.4266666666667" customWidth="1"/>
  </cols>
  <sheetData>
    <row r="4" spans="1:10">
      <c r="A4" s="215"/>
      <c r="B4" s="216"/>
      <c r="C4" s="216"/>
      <c r="D4" s="216"/>
      <c r="E4" s="216"/>
      <c r="F4" s="216"/>
      <c r="G4" s="216"/>
      <c r="H4" s="216"/>
      <c r="I4" s="216"/>
      <c r="J4" s="216"/>
    </row>
    <row r="5" spans="1:10">
      <c r="A5" s="265"/>
      <c r="B5" s="216"/>
      <c r="C5" s="216"/>
      <c r="D5" s="216"/>
      <c r="E5" s="216"/>
      <c r="F5" s="216"/>
      <c r="G5" s="216"/>
      <c r="H5" s="216"/>
      <c r="I5" s="216"/>
      <c r="J5" s="216"/>
    </row>
    <row r="6" spans="1:10">
      <c r="A6" s="265"/>
      <c r="B6" s="216"/>
      <c r="C6" s="216"/>
      <c r="D6" s="216"/>
      <c r="E6" s="216"/>
      <c r="F6" s="216"/>
      <c r="G6" s="216"/>
      <c r="H6" s="216"/>
      <c r="I6" s="216"/>
      <c r="J6" s="216"/>
    </row>
    <row r="7" spans="1:10">
      <c r="A7" s="265"/>
      <c r="B7" s="216"/>
      <c r="C7" s="216"/>
      <c r="D7" s="216"/>
      <c r="E7" s="216"/>
      <c r="F7" s="216"/>
      <c r="G7" s="216"/>
      <c r="H7" s="216"/>
      <c r="I7" s="216"/>
      <c r="J7" s="216"/>
    </row>
    <row r="8" spans="1:10">
      <c r="A8" s="265"/>
      <c r="B8" s="216"/>
      <c r="C8" s="216"/>
      <c r="D8" s="216"/>
      <c r="E8" s="216"/>
      <c r="F8" s="216"/>
      <c r="G8" s="216"/>
      <c r="H8" s="216"/>
      <c r="I8" s="216"/>
      <c r="J8" s="216"/>
    </row>
    <row r="9" spans="1:10">
      <c r="A9" s="215"/>
      <c r="B9" s="216"/>
      <c r="C9" s="216"/>
      <c r="D9" s="216"/>
      <c r="E9" s="216"/>
      <c r="F9" s="216"/>
      <c r="G9" s="216"/>
      <c r="H9" s="216"/>
      <c r="I9" s="216"/>
      <c r="J9" s="216"/>
    </row>
    <row r="10" spans="1:10">
      <c r="A10" s="265"/>
      <c r="B10" s="216"/>
      <c r="C10" s="216"/>
      <c r="D10" s="216"/>
      <c r="E10" s="216"/>
      <c r="F10" s="216"/>
      <c r="G10" s="216"/>
      <c r="H10" s="216"/>
      <c r="I10" s="216"/>
      <c r="J10" s="216"/>
    </row>
    <row r="11" spans="1:10">
      <c r="A11" s="265"/>
      <c r="B11" s="216"/>
      <c r="C11" s="216"/>
      <c r="D11" s="216"/>
      <c r="E11" s="216"/>
      <c r="F11" s="216"/>
      <c r="G11" s="216"/>
      <c r="H11" s="216"/>
      <c r="I11" s="216"/>
      <c r="J11" s="216"/>
    </row>
    <row r="12" spans="1:10">
      <c r="A12" s="265"/>
      <c r="B12" s="216"/>
      <c r="C12" s="216"/>
      <c r="D12" s="216"/>
      <c r="E12" s="216"/>
      <c r="F12" s="216"/>
      <c r="G12" s="216"/>
      <c r="H12" s="216"/>
      <c r="I12" s="216"/>
      <c r="J12" s="216"/>
    </row>
    <row r="13" spans="1:10">
      <c r="A13" s="265"/>
      <c r="B13" s="216"/>
      <c r="C13" s="216"/>
      <c r="D13" s="216"/>
      <c r="E13" s="216"/>
      <c r="F13" s="216"/>
      <c r="G13" s="216"/>
      <c r="H13" s="216"/>
      <c r="I13" s="216"/>
      <c r="J13" s="216"/>
    </row>
    <row r="14" spans="1:10">
      <c r="A14" s="215"/>
      <c r="B14" s="216"/>
      <c r="C14" s="216"/>
      <c r="D14" s="216"/>
      <c r="E14" s="216"/>
      <c r="F14" s="216"/>
      <c r="G14" s="216"/>
      <c r="H14" s="216"/>
      <c r="I14" s="216"/>
      <c r="J14" s="216"/>
    </row>
  </sheetData>
  <pageMargins left="0.7" right="0.7" top="0.75" bottom="0.75" header="0.3" footer="0.3"/>
  <pageSetup paperSize="1" orientation="portrait" useFirstPageNumber="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04"/>
  <sheetViews>
    <sheetView workbookViewId="0">
      <selection activeCell="I41" sqref="I41"/>
    </sheetView>
  </sheetViews>
  <sheetFormatPr defaultColWidth="7.2" defaultRowHeight="12.75" customHeight="1"/>
  <cols>
    <col min="1" max="1" width="5.71333333333333" style="117" customWidth="1"/>
    <col min="2" max="2" width="12.6866666666667" style="117" customWidth="1"/>
    <col min="3" max="3" width="34.9666666666667" style="117" customWidth="1"/>
    <col min="4" max="8" width="7.2" style="117" customWidth="1"/>
    <col min="9" max="9" width="17.4866666666667" style="117" customWidth="1"/>
    <col min="10" max="16384" width="7.2" style="117" customWidth="1"/>
  </cols>
  <sheetData>
    <row r="1" s="117" customFormat="1" spans="1:11">
      <c r="A1" s="127" t="s">
        <v>3</v>
      </c>
      <c r="B1" s="127" t="s">
        <v>1609</v>
      </c>
      <c r="C1" s="127" t="s">
        <v>1610</v>
      </c>
      <c r="D1" s="117" t="s">
        <v>41</v>
      </c>
      <c r="E1" s="117" t="s">
        <v>983</v>
      </c>
      <c r="H1" s="117" t="s">
        <v>983</v>
      </c>
      <c r="I1" s="117" t="s">
        <v>984</v>
      </c>
      <c r="J1" s="117" t="s">
        <v>41</v>
      </c>
      <c r="K1" s="117" t="s">
        <v>983</v>
      </c>
    </row>
    <row r="2" s="117" customFormat="1" spans="1:14">
      <c r="A2" s="117">
        <v>1</v>
      </c>
      <c r="B2" s="117" t="s">
        <v>988</v>
      </c>
      <c r="C2" s="117" t="s">
        <v>73</v>
      </c>
      <c r="D2" s="117">
        <f>VLOOKUP(B2,I:J,2,0)</f>
        <v>50007</v>
      </c>
      <c r="E2" s="117">
        <f>VLOOKUP(D2,J:K,2,0)</f>
        <v>100</v>
      </c>
      <c r="F2" s="117" t="s">
        <v>988</v>
      </c>
      <c r="H2" s="119">
        <v>100</v>
      </c>
      <c r="I2" s="119" t="s">
        <v>988</v>
      </c>
      <c r="J2" s="119">
        <v>50007</v>
      </c>
      <c r="K2" s="119">
        <f t="shared" ref="K2:K9" si="0">H2</f>
        <v>100</v>
      </c>
      <c r="N2" s="117" t="s">
        <v>1611</v>
      </c>
    </row>
    <row r="3" s="117" customFormat="1" spans="1:14">
      <c r="A3" s="117">
        <v>2</v>
      </c>
      <c r="B3" s="117" t="s">
        <v>988</v>
      </c>
      <c r="C3" s="117" t="s">
        <v>1612</v>
      </c>
      <c r="D3" s="117">
        <f>VLOOKUP(B3,I:J,2,0)</f>
        <v>50007</v>
      </c>
      <c r="E3" s="117">
        <f>VLOOKUP(D3,J:K,2,0)</f>
        <v>100</v>
      </c>
      <c r="F3" s="117" t="s">
        <v>988</v>
      </c>
      <c r="H3" s="119">
        <v>1000</v>
      </c>
      <c r="I3" s="119" t="s">
        <v>1</v>
      </c>
      <c r="J3" s="119">
        <v>51001</v>
      </c>
      <c r="K3" s="119">
        <f t="shared" si="0"/>
        <v>1000</v>
      </c>
      <c r="N3" s="117" t="s">
        <v>1613</v>
      </c>
    </row>
    <row r="4" s="117" customFormat="1" spans="1:11">
      <c r="A4" s="117">
        <v>3</v>
      </c>
      <c r="B4" s="117" t="s">
        <v>988</v>
      </c>
      <c r="C4" s="117" t="s">
        <v>1614</v>
      </c>
      <c r="D4" s="117">
        <f>VLOOKUP(B4,I:J,2,0)</f>
        <v>50007</v>
      </c>
      <c r="E4" s="117">
        <f>VLOOKUP(D4,J:K,2,0)</f>
        <v>100</v>
      </c>
      <c r="F4" s="117" t="s">
        <v>988</v>
      </c>
      <c r="H4" s="128">
        <v>1100</v>
      </c>
      <c r="I4" s="128" t="s">
        <v>990</v>
      </c>
      <c r="J4" s="128">
        <v>51001</v>
      </c>
      <c r="K4" s="119">
        <f t="shared" si="0"/>
        <v>1100</v>
      </c>
    </row>
    <row r="5" s="117" customFormat="1" spans="1:11">
      <c r="A5" s="117">
        <v>4</v>
      </c>
      <c r="B5" s="117" t="s">
        <v>988</v>
      </c>
      <c r="C5" s="117" t="s">
        <v>1615</v>
      </c>
      <c r="D5" s="117">
        <f>VLOOKUP(B5,I:J,2,0)</f>
        <v>50007</v>
      </c>
      <c r="E5" s="117">
        <f>VLOOKUP(D5,J:K,2,0)</f>
        <v>100</v>
      </c>
      <c r="F5" s="117" t="s">
        <v>988</v>
      </c>
      <c r="H5" s="117">
        <v>1200</v>
      </c>
      <c r="I5" s="117" t="s">
        <v>0</v>
      </c>
      <c r="J5" s="117">
        <v>60507</v>
      </c>
      <c r="K5" s="117">
        <v>1200</v>
      </c>
    </row>
    <row r="6" s="117" customFormat="1" spans="1:11">
      <c r="A6" s="117">
        <v>5</v>
      </c>
      <c r="B6" s="117" t="s">
        <v>988</v>
      </c>
      <c r="C6" s="117" t="s">
        <v>1616</v>
      </c>
      <c r="D6" s="117">
        <f>VLOOKUP(B6,I:J,2,0)</f>
        <v>50007</v>
      </c>
      <c r="E6" s="117">
        <f>VLOOKUP(D6,J:K,2,0)</f>
        <v>100</v>
      </c>
      <c r="F6" s="117" t="s">
        <v>988</v>
      </c>
      <c r="H6" s="119">
        <v>2000</v>
      </c>
      <c r="I6" s="119" t="s">
        <v>993</v>
      </c>
      <c r="J6" s="119">
        <v>56050</v>
      </c>
      <c r="K6" s="119">
        <f t="shared" si="0"/>
        <v>2000</v>
      </c>
    </row>
    <row r="7" s="117" customFormat="1" spans="1:11">
      <c r="A7" s="117">
        <v>6</v>
      </c>
      <c r="B7" s="117" t="s">
        <v>988</v>
      </c>
      <c r="C7" s="117" t="s">
        <v>1090</v>
      </c>
      <c r="D7" s="117">
        <f>VLOOKUP(B7,I:J,2,0)</f>
        <v>50007</v>
      </c>
      <c r="E7" s="117">
        <f>VLOOKUP(D7,J:K,2,0)</f>
        <v>100</v>
      </c>
      <c r="F7" s="117" t="s">
        <v>988</v>
      </c>
      <c r="H7" s="119">
        <v>5041</v>
      </c>
      <c r="I7" s="119" t="s">
        <v>1000</v>
      </c>
      <c r="J7" s="119">
        <v>51001</v>
      </c>
      <c r="K7" s="119">
        <f t="shared" si="0"/>
        <v>5041</v>
      </c>
    </row>
    <row r="8" s="117" customFormat="1" spans="1:11">
      <c r="A8" s="117">
        <v>7</v>
      </c>
      <c r="B8" s="117" t="s">
        <v>1</v>
      </c>
      <c r="C8" s="117" t="s">
        <v>1617</v>
      </c>
      <c r="D8" s="117">
        <f>VLOOKUP(B8,I:J,2,0)</f>
        <v>51001</v>
      </c>
      <c r="E8" s="117">
        <f>VLOOKUP(D8,J:K,2,0)</f>
        <v>1000</v>
      </c>
      <c r="F8" s="117" t="s">
        <v>1</v>
      </c>
      <c r="H8" s="119">
        <v>100</v>
      </c>
      <c r="I8" s="119" t="s">
        <v>1618</v>
      </c>
      <c r="J8" s="119">
        <v>50007</v>
      </c>
      <c r="K8" s="119">
        <f t="shared" si="0"/>
        <v>100</v>
      </c>
    </row>
    <row r="9" s="117" customFormat="1" spans="1:11">
      <c r="A9" s="117">
        <v>8</v>
      </c>
      <c r="B9" s="117" t="s">
        <v>1</v>
      </c>
      <c r="C9" s="117" t="s">
        <v>1139</v>
      </c>
      <c r="D9" s="117">
        <f>VLOOKUP(B9,I:J,2,0)</f>
        <v>51001</v>
      </c>
      <c r="E9" s="117">
        <f>VLOOKUP(D9,J:K,2,0)</f>
        <v>1000</v>
      </c>
      <c r="F9" s="117" t="s">
        <v>1</v>
      </c>
      <c r="H9" s="119">
        <v>4000</v>
      </c>
      <c r="I9" s="119" t="s">
        <v>995</v>
      </c>
      <c r="J9" s="119">
        <v>68000</v>
      </c>
      <c r="K9" s="119">
        <f t="shared" si="0"/>
        <v>4000</v>
      </c>
    </row>
    <row r="10" s="117" customFormat="1" spans="1:11">
      <c r="A10" s="117">
        <v>9</v>
      </c>
      <c r="B10" s="117" t="s">
        <v>988</v>
      </c>
      <c r="C10" s="117" t="s">
        <v>1619</v>
      </c>
      <c r="D10" s="117">
        <f>VLOOKUP(B10,I:J,2,0)</f>
        <v>50007</v>
      </c>
      <c r="E10" s="117">
        <f>VLOOKUP(D10,J:K,2,0)</f>
        <v>100</v>
      </c>
      <c r="F10" s="117" t="s">
        <v>988</v>
      </c>
      <c r="H10" s="119">
        <v>3000</v>
      </c>
      <c r="I10" s="117" t="s">
        <v>1620</v>
      </c>
      <c r="J10" s="117">
        <v>60507</v>
      </c>
      <c r="K10" s="117">
        <v>1200</v>
      </c>
    </row>
    <row r="11" s="117" customFormat="1" spans="1:6">
      <c r="A11" s="117">
        <v>10</v>
      </c>
      <c r="B11" s="117" t="s">
        <v>988</v>
      </c>
      <c r="C11" s="117" t="s">
        <v>1621</v>
      </c>
      <c r="D11" s="117">
        <f>VLOOKUP(B11,I:J,2,0)</f>
        <v>50007</v>
      </c>
      <c r="E11" s="117">
        <f>VLOOKUP(D11,J:K,2,0)</f>
        <v>100</v>
      </c>
      <c r="F11" s="117" t="s">
        <v>988</v>
      </c>
    </row>
    <row r="12" s="117" customFormat="1" spans="1:6">
      <c r="A12" s="117">
        <v>11</v>
      </c>
      <c r="B12" s="117" t="s">
        <v>988</v>
      </c>
      <c r="C12" s="117" t="s">
        <v>1622</v>
      </c>
      <c r="D12" s="117">
        <f>VLOOKUP(B12,I:J,2,0)</f>
        <v>50007</v>
      </c>
      <c r="E12" s="117">
        <f>VLOOKUP(D12,J:K,2,0)</f>
        <v>100</v>
      </c>
      <c r="F12" s="117" t="s">
        <v>988</v>
      </c>
    </row>
    <row r="13" s="117" customFormat="1" spans="1:6">
      <c r="A13" s="117">
        <v>12</v>
      </c>
      <c r="B13" s="117" t="s">
        <v>988</v>
      </c>
      <c r="C13" s="117" t="s">
        <v>1623</v>
      </c>
      <c r="D13" s="117">
        <f>VLOOKUP(B13,I:J,2,0)</f>
        <v>50007</v>
      </c>
      <c r="E13" s="117">
        <f>VLOOKUP(D13,J:K,2,0)</f>
        <v>100</v>
      </c>
      <c r="F13" s="117" t="s">
        <v>988</v>
      </c>
    </row>
    <row r="14" s="117" customFormat="1" spans="1:6">
      <c r="A14" s="117">
        <v>13</v>
      </c>
      <c r="B14" s="117" t="s">
        <v>988</v>
      </c>
      <c r="C14" s="117" t="s">
        <v>1624</v>
      </c>
      <c r="D14" s="117">
        <f>VLOOKUP(B14,I:J,2,0)</f>
        <v>50007</v>
      </c>
      <c r="E14" s="117">
        <f>VLOOKUP(D14,J:K,2,0)</f>
        <v>100</v>
      </c>
      <c r="F14" s="117" t="s">
        <v>988</v>
      </c>
    </row>
    <row r="15" s="117" customFormat="1" spans="1:6">
      <c r="A15" s="117">
        <v>14</v>
      </c>
      <c r="B15" s="117" t="s">
        <v>988</v>
      </c>
      <c r="C15" s="117" t="s">
        <v>1625</v>
      </c>
      <c r="D15" s="117">
        <f>VLOOKUP(B15,I:J,2,0)</f>
        <v>50007</v>
      </c>
      <c r="E15" s="117">
        <f>VLOOKUP(D15,J:K,2,0)</f>
        <v>100</v>
      </c>
      <c r="F15" s="117" t="s">
        <v>988</v>
      </c>
    </row>
    <row r="16" s="117" customFormat="1" spans="1:8">
      <c r="A16" s="117">
        <v>15</v>
      </c>
      <c r="B16" s="117" t="s">
        <v>988</v>
      </c>
      <c r="C16" s="117" t="s">
        <v>1626</v>
      </c>
      <c r="D16" s="117">
        <f>VLOOKUP(B16,I:J,2,0)</f>
        <v>50007</v>
      </c>
      <c r="E16" s="117">
        <f>VLOOKUP(D16,J:K,2,0)</f>
        <v>100</v>
      </c>
      <c r="F16" s="117" t="s">
        <v>988</v>
      </c>
      <c r="H16" s="117" t="s">
        <v>1627</v>
      </c>
    </row>
    <row r="17" s="117" customFormat="1" spans="1:8">
      <c r="A17" s="117">
        <v>16</v>
      </c>
      <c r="B17" s="117" t="s">
        <v>988</v>
      </c>
      <c r="C17" s="117" t="s">
        <v>1628</v>
      </c>
      <c r="D17" s="117">
        <f>VLOOKUP(B17,I:J,2,0)</f>
        <v>50007</v>
      </c>
      <c r="E17" s="117">
        <f>VLOOKUP(D17,J:K,2,0)</f>
        <v>100</v>
      </c>
      <c r="F17" s="117" t="s">
        <v>988</v>
      </c>
      <c r="H17" s="117" t="s">
        <v>1614</v>
      </c>
    </row>
    <row r="18" s="117" customFormat="1" spans="1:8">
      <c r="A18" s="117">
        <v>17</v>
      </c>
      <c r="B18" s="117" t="s">
        <v>988</v>
      </c>
      <c r="C18" s="117" t="s">
        <v>1629</v>
      </c>
      <c r="D18" s="117">
        <f>VLOOKUP(B18,I:J,2,0)</f>
        <v>50007</v>
      </c>
      <c r="E18" s="117">
        <f>VLOOKUP(D18,J:K,2,0)</f>
        <v>100</v>
      </c>
      <c r="F18" s="117" t="s">
        <v>988</v>
      </c>
      <c r="H18" s="117" t="s">
        <v>1616</v>
      </c>
    </row>
    <row r="19" s="117" customFormat="1" spans="1:8">
      <c r="A19" s="117">
        <v>18</v>
      </c>
      <c r="B19" s="117" t="s">
        <v>988</v>
      </c>
      <c r="C19" s="117" t="s">
        <v>1630</v>
      </c>
      <c r="D19" s="117">
        <f>VLOOKUP(B19,I:J,2,0)</f>
        <v>50007</v>
      </c>
      <c r="E19" s="117">
        <f>VLOOKUP(D19,J:K,2,0)</f>
        <v>100</v>
      </c>
      <c r="F19" s="117" t="s">
        <v>988</v>
      </c>
      <c r="H19" s="117" t="s">
        <v>1617</v>
      </c>
    </row>
    <row r="20" s="117" customFormat="1" spans="1:8">
      <c r="A20" s="117">
        <v>19</v>
      </c>
      <c r="B20" s="117" t="s">
        <v>988</v>
      </c>
      <c r="C20" s="117" t="s">
        <v>1631</v>
      </c>
      <c r="D20" s="117">
        <f>VLOOKUP(B20,I:J,2,0)</f>
        <v>50007</v>
      </c>
      <c r="E20" s="117">
        <f>VLOOKUP(D20,J:K,2,0)</f>
        <v>100</v>
      </c>
      <c r="F20" s="117" t="s">
        <v>988</v>
      </c>
      <c r="H20" s="117" t="s">
        <v>1619</v>
      </c>
    </row>
    <row r="21" s="117" customFormat="1" spans="1:8">
      <c r="A21" s="117">
        <v>20</v>
      </c>
      <c r="B21" s="117" t="s">
        <v>988</v>
      </c>
      <c r="C21" s="117" t="s">
        <v>1632</v>
      </c>
      <c r="D21" s="117">
        <f>VLOOKUP(B21,I:J,2,0)</f>
        <v>50007</v>
      </c>
      <c r="E21" s="117">
        <f>VLOOKUP(D21,J:K,2,0)</f>
        <v>100</v>
      </c>
      <c r="F21" s="117" t="s">
        <v>988</v>
      </c>
      <c r="H21" s="117" t="s">
        <v>1622</v>
      </c>
    </row>
    <row r="22" s="117" customFormat="1" spans="1:8">
      <c r="A22" s="117">
        <v>21</v>
      </c>
      <c r="B22" s="117" t="s">
        <v>988</v>
      </c>
      <c r="C22" s="117" t="s">
        <v>1633</v>
      </c>
      <c r="D22" s="117">
        <f>VLOOKUP(B22,I:J,2,0)</f>
        <v>50007</v>
      </c>
      <c r="E22" s="117">
        <f>VLOOKUP(D22,J:K,2,0)</f>
        <v>100</v>
      </c>
      <c r="F22" s="117" t="s">
        <v>988</v>
      </c>
      <c r="H22" s="117" t="s">
        <v>1626</v>
      </c>
    </row>
    <row r="23" s="117" customFormat="1" spans="1:8">
      <c r="A23" s="117">
        <v>22</v>
      </c>
      <c r="B23" s="117" t="s">
        <v>988</v>
      </c>
      <c r="C23" s="117" t="s">
        <v>1634</v>
      </c>
      <c r="D23" s="117">
        <f>VLOOKUP(B23,I:J,2,0)</f>
        <v>50007</v>
      </c>
      <c r="E23" s="117">
        <f>VLOOKUP(D23,J:K,2,0)</f>
        <v>100</v>
      </c>
      <c r="F23" s="117" t="s">
        <v>988</v>
      </c>
      <c r="H23" s="117" t="s">
        <v>1628</v>
      </c>
    </row>
    <row r="24" s="117" customFormat="1" spans="1:8">
      <c r="A24" s="117">
        <v>23</v>
      </c>
      <c r="B24" s="117" t="s">
        <v>988</v>
      </c>
      <c r="C24" s="117" t="s">
        <v>1635</v>
      </c>
      <c r="D24" s="117">
        <f>VLOOKUP(B24,I:J,2,0)</f>
        <v>50007</v>
      </c>
      <c r="E24" s="117">
        <f>VLOOKUP(D24,J:K,2,0)</f>
        <v>100</v>
      </c>
      <c r="F24" s="117" t="s">
        <v>988</v>
      </c>
      <c r="H24" s="117" t="s">
        <v>1636</v>
      </c>
    </row>
    <row r="25" s="117" customFormat="1" spans="1:8">
      <c r="A25" s="117">
        <v>24</v>
      </c>
      <c r="B25" s="117" t="s">
        <v>988</v>
      </c>
      <c r="C25" s="117" t="s">
        <v>1637</v>
      </c>
      <c r="D25" s="117">
        <f>VLOOKUP(B25,I:J,2,0)</f>
        <v>50007</v>
      </c>
      <c r="E25" s="117">
        <f>VLOOKUP(D25,J:K,2,0)</f>
        <v>100</v>
      </c>
      <c r="F25" s="117" t="s">
        <v>988</v>
      </c>
      <c r="H25" s="117" t="s">
        <v>1638</v>
      </c>
    </row>
    <row r="26" s="117" customFormat="1" spans="1:8">
      <c r="A26" s="117">
        <v>25</v>
      </c>
      <c r="B26" s="117" t="s">
        <v>988</v>
      </c>
      <c r="C26" s="117" t="s">
        <v>1639</v>
      </c>
      <c r="D26" s="117">
        <f>VLOOKUP(B26,I:J,2,0)</f>
        <v>50007</v>
      </c>
      <c r="E26" s="117">
        <f>VLOOKUP(D26,J:K,2,0)</f>
        <v>100</v>
      </c>
      <c r="F26" s="117" t="s">
        <v>988</v>
      </c>
      <c r="H26" s="117" t="s">
        <v>1640</v>
      </c>
    </row>
    <row r="27" s="117" customFormat="1" spans="1:8">
      <c r="A27" s="117">
        <v>26</v>
      </c>
      <c r="B27" s="117" t="s">
        <v>988</v>
      </c>
      <c r="C27" s="117" t="s">
        <v>1641</v>
      </c>
      <c r="D27" s="117">
        <f>VLOOKUP(B27,I:J,2,0)</f>
        <v>50007</v>
      </c>
      <c r="E27" s="117">
        <f>VLOOKUP(D27,J:K,2,0)</f>
        <v>100</v>
      </c>
      <c r="F27" s="117" t="s">
        <v>988</v>
      </c>
      <c r="H27" s="117" t="s">
        <v>1642</v>
      </c>
    </row>
    <row r="28" s="117" customFormat="1" spans="1:8">
      <c r="A28" s="117">
        <v>27</v>
      </c>
      <c r="B28" s="117" t="s">
        <v>988</v>
      </c>
      <c r="C28" s="117" t="s">
        <v>1643</v>
      </c>
      <c r="D28" s="117">
        <f>VLOOKUP(B28,I:J,2,0)</f>
        <v>50007</v>
      </c>
      <c r="E28" s="117">
        <f>VLOOKUP(D28,J:K,2,0)</f>
        <v>100</v>
      </c>
      <c r="F28" s="117" t="s">
        <v>988</v>
      </c>
      <c r="H28" s="117" t="s">
        <v>1644</v>
      </c>
    </row>
    <row r="29" s="117" customFormat="1" spans="1:8">
      <c r="A29" s="117">
        <v>28</v>
      </c>
      <c r="B29" s="117" t="s">
        <v>988</v>
      </c>
      <c r="C29" s="117" t="s">
        <v>1645</v>
      </c>
      <c r="D29" s="117">
        <f>VLOOKUP(B29,I:J,2,0)</f>
        <v>50007</v>
      </c>
      <c r="E29" s="117">
        <f>VLOOKUP(D29,J:K,2,0)</f>
        <v>100</v>
      </c>
      <c r="F29" s="117" t="s">
        <v>988</v>
      </c>
      <c r="H29" s="117" t="s">
        <v>1646</v>
      </c>
    </row>
    <row r="30" s="117" customFormat="1" spans="1:8">
      <c r="A30" s="117">
        <v>29</v>
      </c>
      <c r="B30" s="117" t="s">
        <v>988</v>
      </c>
      <c r="C30" s="117" t="s">
        <v>1647</v>
      </c>
      <c r="D30" s="117">
        <f>VLOOKUP(B30,I:J,2,0)</f>
        <v>50007</v>
      </c>
      <c r="E30" s="117">
        <f>VLOOKUP(D30,J:K,2,0)</f>
        <v>100</v>
      </c>
      <c r="F30" s="117" t="s">
        <v>988</v>
      </c>
      <c r="H30" s="117" t="s">
        <v>1648</v>
      </c>
    </row>
    <row r="31" s="117" customFormat="1" spans="1:8">
      <c r="A31" s="117">
        <v>30</v>
      </c>
      <c r="B31" s="117" t="s">
        <v>988</v>
      </c>
      <c r="C31" s="117" t="s">
        <v>1649</v>
      </c>
      <c r="D31" s="117">
        <f>VLOOKUP(B31,I:J,2,0)</f>
        <v>50007</v>
      </c>
      <c r="E31" s="117">
        <f>VLOOKUP(D31,J:K,2,0)</f>
        <v>100</v>
      </c>
      <c r="F31" s="117" t="s">
        <v>988</v>
      </c>
      <c r="H31" s="117" t="s">
        <v>1650</v>
      </c>
    </row>
    <row r="32" s="117" customFormat="1" spans="1:8">
      <c r="A32" s="117">
        <v>31</v>
      </c>
      <c r="B32" s="117" t="s">
        <v>988</v>
      </c>
      <c r="C32" s="117" t="s">
        <v>1651</v>
      </c>
      <c r="D32" s="117">
        <f>VLOOKUP(B32,I:J,2,0)</f>
        <v>50007</v>
      </c>
      <c r="E32" s="117">
        <f>VLOOKUP(D32,J:K,2,0)</f>
        <v>100</v>
      </c>
      <c r="F32" s="117" t="s">
        <v>988</v>
      </c>
      <c r="H32" s="117" t="s">
        <v>1652</v>
      </c>
    </row>
    <row r="33" s="117" customFormat="1" spans="1:8">
      <c r="A33" s="117">
        <v>32</v>
      </c>
      <c r="B33" s="117" t="s">
        <v>988</v>
      </c>
      <c r="C33" s="117" t="s">
        <v>1653</v>
      </c>
      <c r="D33" s="117">
        <f>VLOOKUP(B33,I:J,2,0)</f>
        <v>50007</v>
      </c>
      <c r="E33" s="117">
        <f>VLOOKUP(D33,J:K,2,0)</f>
        <v>100</v>
      </c>
      <c r="F33" s="117" t="s">
        <v>988</v>
      </c>
      <c r="H33" s="117" t="s">
        <v>1654</v>
      </c>
    </row>
    <row r="34" s="117" customFormat="1" spans="1:8">
      <c r="A34" s="117">
        <v>33</v>
      </c>
      <c r="B34" s="117" t="s">
        <v>988</v>
      </c>
      <c r="C34" s="117" t="s">
        <v>1655</v>
      </c>
      <c r="D34" s="117">
        <f>VLOOKUP(B34,I:J,2,0)</f>
        <v>50007</v>
      </c>
      <c r="E34" s="117">
        <f>VLOOKUP(D34,J:K,2,0)</f>
        <v>100</v>
      </c>
      <c r="F34" s="117" t="s">
        <v>988</v>
      </c>
      <c r="H34" s="117" t="s">
        <v>1656</v>
      </c>
    </row>
    <row r="35" s="117" customFormat="1" spans="1:8">
      <c r="A35" s="117">
        <v>34</v>
      </c>
      <c r="B35" s="117" t="s">
        <v>988</v>
      </c>
      <c r="C35" s="117" t="s">
        <v>1657</v>
      </c>
      <c r="D35" s="117">
        <f>VLOOKUP(B35,I:J,2,0)</f>
        <v>50007</v>
      </c>
      <c r="E35" s="117">
        <f>VLOOKUP(D35,J:K,2,0)</f>
        <v>100</v>
      </c>
      <c r="F35" s="117" t="s">
        <v>988</v>
      </c>
      <c r="H35" s="117" t="s">
        <v>1658</v>
      </c>
    </row>
    <row r="36" s="117" customFormat="1" spans="1:8">
      <c r="A36" s="117">
        <v>35</v>
      </c>
      <c r="B36" s="117" t="s">
        <v>988</v>
      </c>
      <c r="C36" s="117" t="s">
        <v>1659</v>
      </c>
      <c r="D36" s="117">
        <f>VLOOKUP(B36,I:J,2,0)</f>
        <v>50007</v>
      </c>
      <c r="E36" s="117">
        <f>VLOOKUP(D36,J:K,2,0)</f>
        <v>100</v>
      </c>
      <c r="F36" s="117" t="s">
        <v>988</v>
      </c>
      <c r="H36" s="117" t="s">
        <v>1660</v>
      </c>
    </row>
    <row r="37" s="117" customFormat="1" spans="1:8">
      <c r="A37" s="117">
        <v>36</v>
      </c>
      <c r="B37" s="117" t="s">
        <v>988</v>
      </c>
      <c r="C37" s="117" t="s">
        <v>1661</v>
      </c>
      <c r="D37" s="117">
        <f>VLOOKUP(B37,I:J,2,0)</f>
        <v>50007</v>
      </c>
      <c r="E37" s="117">
        <f>VLOOKUP(D37,J:K,2,0)</f>
        <v>100</v>
      </c>
      <c r="F37" s="117" t="s">
        <v>988</v>
      </c>
      <c r="H37" s="117" t="s">
        <v>1662</v>
      </c>
    </row>
    <row r="38" s="117" customFormat="1" spans="1:8">
      <c r="A38" s="117">
        <v>37</v>
      </c>
      <c r="B38" s="117" t="s">
        <v>988</v>
      </c>
      <c r="C38" s="117" t="s">
        <v>1663</v>
      </c>
      <c r="D38" s="117">
        <f>VLOOKUP(B38,I:J,2,0)</f>
        <v>50007</v>
      </c>
      <c r="E38" s="117">
        <f>VLOOKUP(D38,J:K,2,0)</f>
        <v>100</v>
      </c>
      <c r="F38" s="117" t="s">
        <v>988</v>
      </c>
      <c r="H38" s="117" t="s">
        <v>1664</v>
      </c>
    </row>
    <row r="39" s="117" customFormat="1" spans="1:8">
      <c r="A39" s="117">
        <v>38</v>
      </c>
      <c r="B39" s="117" t="s">
        <v>988</v>
      </c>
      <c r="C39" s="117" t="s">
        <v>1665</v>
      </c>
      <c r="D39" s="117">
        <f>VLOOKUP(B39,I:J,2,0)</f>
        <v>50007</v>
      </c>
      <c r="E39" s="117">
        <f>VLOOKUP(D39,J:K,2,0)</f>
        <v>100</v>
      </c>
      <c r="F39" s="117" t="s">
        <v>988</v>
      </c>
      <c r="H39" s="117" t="s">
        <v>1666</v>
      </c>
    </row>
    <row r="40" s="117" customFormat="1" spans="1:8">
      <c r="A40" s="117">
        <v>39</v>
      </c>
      <c r="B40" s="117" t="s">
        <v>988</v>
      </c>
      <c r="C40" s="117" t="s">
        <v>1667</v>
      </c>
      <c r="D40" s="117">
        <f>VLOOKUP(B40,I:J,2,0)</f>
        <v>50007</v>
      </c>
      <c r="E40" s="117">
        <f>VLOOKUP(D40,J:K,2,0)</f>
        <v>100</v>
      </c>
      <c r="F40" s="117" t="s">
        <v>988</v>
      </c>
      <c r="H40" s="117" t="s">
        <v>1668</v>
      </c>
    </row>
    <row r="41" s="117" customFormat="1" spans="1:8">
      <c r="A41" s="117">
        <v>40</v>
      </c>
      <c r="B41" s="117" t="s">
        <v>988</v>
      </c>
      <c r="C41" s="117" t="s">
        <v>1669</v>
      </c>
      <c r="D41" s="117">
        <f>VLOOKUP(B41,I:J,2,0)</f>
        <v>50007</v>
      </c>
      <c r="E41" s="117">
        <f>VLOOKUP(D41,J:K,2,0)</f>
        <v>100</v>
      </c>
      <c r="F41" s="117" t="s">
        <v>988</v>
      </c>
      <c r="H41" s="117" t="s">
        <v>1670</v>
      </c>
    </row>
    <row r="42" s="117" customFormat="1" spans="1:8">
      <c r="A42" s="117">
        <v>41</v>
      </c>
      <c r="B42" s="117" t="s">
        <v>988</v>
      </c>
      <c r="C42" s="117" t="s">
        <v>1671</v>
      </c>
      <c r="D42" s="117">
        <f>VLOOKUP(B42,I:J,2,0)</f>
        <v>50007</v>
      </c>
      <c r="E42" s="117">
        <f>VLOOKUP(D42,J:K,2,0)</f>
        <v>100</v>
      </c>
      <c r="F42" s="117" t="s">
        <v>988</v>
      </c>
      <c r="H42" s="117" t="s">
        <v>1672</v>
      </c>
    </row>
    <row r="43" s="117" customFormat="1" spans="1:8">
      <c r="A43" s="117">
        <v>42</v>
      </c>
      <c r="B43" s="117" t="s">
        <v>988</v>
      </c>
      <c r="C43" s="117" t="s">
        <v>1673</v>
      </c>
      <c r="D43" s="117">
        <f>VLOOKUP(B43,I:J,2,0)</f>
        <v>50007</v>
      </c>
      <c r="E43" s="117">
        <f>VLOOKUP(D43,J:K,2,0)</f>
        <v>100</v>
      </c>
      <c r="F43" s="117" t="s">
        <v>988</v>
      </c>
      <c r="H43" s="117" t="s">
        <v>1674</v>
      </c>
    </row>
    <row r="44" s="117" customFormat="1" spans="1:8">
      <c r="A44" s="117">
        <v>43</v>
      </c>
      <c r="B44" s="117" t="s">
        <v>988</v>
      </c>
      <c r="C44" s="117" t="s">
        <v>1675</v>
      </c>
      <c r="D44" s="117">
        <f>VLOOKUP(B44,I:J,2,0)</f>
        <v>50007</v>
      </c>
      <c r="E44" s="117">
        <f>VLOOKUP(D44,J:K,2,0)</f>
        <v>100</v>
      </c>
      <c r="F44" s="117" t="s">
        <v>988</v>
      </c>
      <c r="H44" s="117" t="s">
        <v>1676</v>
      </c>
    </row>
    <row r="45" s="117" customFormat="1" spans="1:8">
      <c r="A45" s="117">
        <v>44</v>
      </c>
      <c r="B45" s="117" t="s">
        <v>988</v>
      </c>
      <c r="C45" s="117" t="s">
        <v>1677</v>
      </c>
      <c r="D45" s="117">
        <f>VLOOKUP(B45,I:J,2,0)</f>
        <v>50007</v>
      </c>
      <c r="E45" s="117">
        <f>VLOOKUP(D45,J:K,2,0)</f>
        <v>100</v>
      </c>
      <c r="F45" s="117" t="s">
        <v>988</v>
      </c>
      <c r="H45" s="117" t="s">
        <v>1678</v>
      </c>
    </row>
    <row r="46" s="117" customFormat="1" spans="1:8">
      <c r="A46" s="117">
        <v>45</v>
      </c>
      <c r="B46" s="117" t="s">
        <v>988</v>
      </c>
      <c r="C46" s="117" t="s">
        <v>1679</v>
      </c>
      <c r="D46" s="117">
        <f>VLOOKUP(B46,I:J,2,0)</f>
        <v>50007</v>
      </c>
      <c r="E46" s="117">
        <f>VLOOKUP(D46,J:K,2,0)</f>
        <v>100</v>
      </c>
      <c r="F46" s="117" t="s">
        <v>988</v>
      </c>
      <c r="H46" s="117" t="s">
        <v>1680</v>
      </c>
    </row>
    <row r="47" s="117" customFormat="1" spans="1:8">
      <c r="A47" s="117">
        <v>46</v>
      </c>
      <c r="B47" s="117" t="s">
        <v>988</v>
      </c>
      <c r="C47" s="117" t="s">
        <v>1681</v>
      </c>
      <c r="D47" s="117">
        <f>VLOOKUP(B47,I:J,2,0)</f>
        <v>50007</v>
      </c>
      <c r="E47" s="117">
        <f>VLOOKUP(D47,J:K,2,0)</f>
        <v>100</v>
      </c>
      <c r="F47" s="117" t="s">
        <v>988</v>
      </c>
      <c r="H47" s="117" t="s">
        <v>1682</v>
      </c>
    </row>
    <row r="48" s="117" customFormat="1" spans="1:8">
      <c r="A48" s="117">
        <v>47</v>
      </c>
      <c r="B48" s="117" t="s">
        <v>988</v>
      </c>
      <c r="C48" s="117" t="s">
        <v>1683</v>
      </c>
      <c r="D48" s="117">
        <f>VLOOKUP(B48,I:J,2,0)</f>
        <v>50007</v>
      </c>
      <c r="E48" s="117">
        <f>VLOOKUP(D48,J:K,2,0)</f>
        <v>100</v>
      </c>
      <c r="F48" s="117" t="s">
        <v>988</v>
      </c>
      <c r="H48" s="117" t="s">
        <v>1684</v>
      </c>
    </row>
    <row r="49" s="117" customFormat="1" spans="1:8">
      <c r="A49" s="117">
        <v>48</v>
      </c>
      <c r="B49" s="117" t="s">
        <v>988</v>
      </c>
      <c r="C49" s="117" t="s">
        <v>1685</v>
      </c>
      <c r="D49" s="117">
        <f>VLOOKUP(B49,I:J,2,0)</f>
        <v>50007</v>
      </c>
      <c r="E49" s="117">
        <f>VLOOKUP(D49,J:K,2,0)</f>
        <v>100</v>
      </c>
      <c r="F49" s="117" t="s">
        <v>988</v>
      </c>
      <c r="H49" s="117" t="s">
        <v>1686</v>
      </c>
    </row>
    <row r="50" s="117" customFormat="1" spans="1:8">
      <c r="A50" s="117">
        <v>49</v>
      </c>
      <c r="B50" s="117" t="s">
        <v>988</v>
      </c>
      <c r="C50" s="117" t="s">
        <v>1687</v>
      </c>
      <c r="D50" s="117">
        <f>VLOOKUP(B50,I:J,2,0)</f>
        <v>50007</v>
      </c>
      <c r="E50" s="117">
        <f>VLOOKUP(D50,J:K,2,0)</f>
        <v>100</v>
      </c>
      <c r="F50" s="117" t="s">
        <v>988</v>
      </c>
      <c r="H50" s="117" t="s">
        <v>1688</v>
      </c>
    </row>
    <row r="51" s="117" customFormat="1" spans="1:8">
      <c r="A51" s="117">
        <v>50</v>
      </c>
      <c r="B51" s="117" t="s">
        <v>988</v>
      </c>
      <c r="C51" s="117" t="s">
        <v>1689</v>
      </c>
      <c r="D51" s="117">
        <f>VLOOKUP(B51,I:J,2,0)</f>
        <v>50007</v>
      </c>
      <c r="E51" s="117">
        <f>VLOOKUP(D51,J:K,2,0)</f>
        <v>100</v>
      </c>
      <c r="F51" s="117" t="s">
        <v>988</v>
      </c>
      <c r="H51" s="117" t="s">
        <v>1690</v>
      </c>
    </row>
    <row r="52" s="117" customFormat="1" spans="1:8">
      <c r="A52" s="117">
        <v>51</v>
      </c>
      <c r="B52" s="117" t="s">
        <v>988</v>
      </c>
      <c r="C52" s="117" t="s">
        <v>1691</v>
      </c>
      <c r="D52" s="117">
        <f>VLOOKUP(B52,I:J,2,0)</f>
        <v>50007</v>
      </c>
      <c r="E52" s="117">
        <f>VLOOKUP(D52,J:K,2,0)</f>
        <v>100</v>
      </c>
      <c r="F52" s="117" t="s">
        <v>988</v>
      </c>
      <c r="H52" s="117" t="s">
        <v>1692</v>
      </c>
    </row>
    <row r="53" s="117" customFormat="1" spans="1:8">
      <c r="A53" s="117">
        <v>52</v>
      </c>
      <c r="B53" s="117" t="s">
        <v>988</v>
      </c>
      <c r="C53" s="117" t="s">
        <v>1693</v>
      </c>
      <c r="D53" s="117">
        <f>VLOOKUP(B53,I:J,2,0)</f>
        <v>50007</v>
      </c>
      <c r="E53" s="117">
        <f>VLOOKUP(D53,J:K,2,0)</f>
        <v>100</v>
      </c>
      <c r="F53" s="117" t="s">
        <v>988</v>
      </c>
      <c r="H53" s="117" t="s">
        <v>1694</v>
      </c>
    </row>
    <row r="54" s="117" customFormat="1" spans="1:8">
      <c r="A54" s="117">
        <v>53</v>
      </c>
      <c r="B54" s="117" t="s">
        <v>988</v>
      </c>
      <c r="C54" s="117" t="s">
        <v>1695</v>
      </c>
      <c r="D54" s="117">
        <f>VLOOKUP(B54,I:J,2,0)</f>
        <v>50007</v>
      </c>
      <c r="E54" s="117">
        <f>VLOOKUP(D54,J:K,2,0)</f>
        <v>100</v>
      </c>
      <c r="F54" s="117" t="s">
        <v>988</v>
      </c>
      <c r="H54" s="117" t="s">
        <v>1696</v>
      </c>
    </row>
    <row r="55" s="117" customFormat="1" spans="1:8">
      <c r="A55" s="117">
        <v>54</v>
      </c>
      <c r="B55" s="117" t="s">
        <v>988</v>
      </c>
      <c r="C55" s="117" t="s">
        <v>1697</v>
      </c>
      <c r="D55" s="117">
        <f>VLOOKUP(B55,I:J,2,0)</f>
        <v>50007</v>
      </c>
      <c r="E55" s="117">
        <f>VLOOKUP(D55,J:K,2,0)</f>
        <v>100</v>
      </c>
      <c r="F55" s="117" t="s">
        <v>988</v>
      </c>
      <c r="H55" s="117" t="s">
        <v>1698</v>
      </c>
    </row>
    <row r="56" s="117" customFormat="1" spans="1:8">
      <c r="A56" s="117">
        <v>55</v>
      </c>
      <c r="B56" s="117" t="s">
        <v>988</v>
      </c>
      <c r="C56" s="117" t="s">
        <v>1699</v>
      </c>
      <c r="D56" s="117">
        <f>VLOOKUP(B56,I:J,2,0)</f>
        <v>50007</v>
      </c>
      <c r="E56" s="117">
        <f>VLOOKUP(D56,J:K,2,0)</f>
        <v>100</v>
      </c>
      <c r="F56" s="117" t="s">
        <v>988</v>
      </c>
      <c r="H56" s="117" t="s">
        <v>1700</v>
      </c>
    </row>
    <row r="57" s="117" customFormat="1" spans="1:8">
      <c r="A57" s="117">
        <v>56</v>
      </c>
      <c r="B57" s="117" t="s">
        <v>988</v>
      </c>
      <c r="C57" s="117" t="s">
        <v>1701</v>
      </c>
      <c r="D57" s="117">
        <f>VLOOKUP(B57,I:J,2,0)</f>
        <v>50007</v>
      </c>
      <c r="E57" s="117">
        <f>VLOOKUP(D57,J:K,2,0)</f>
        <v>100</v>
      </c>
      <c r="F57" s="117" t="s">
        <v>988</v>
      </c>
      <c r="H57" s="117" t="s">
        <v>1702</v>
      </c>
    </row>
    <row r="58" s="117" customFormat="1" spans="1:8">
      <c r="A58" s="117">
        <v>57</v>
      </c>
      <c r="B58" s="117" t="s">
        <v>988</v>
      </c>
      <c r="C58" s="117" t="s">
        <v>1703</v>
      </c>
      <c r="D58" s="117">
        <f>VLOOKUP(B58,I:J,2,0)</f>
        <v>50007</v>
      </c>
      <c r="E58" s="117">
        <f>VLOOKUP(D58,J:K,2,0)</f>
        <v>100</v>
      </c>
      <c r="F58" s="117" t="s">
        <v>988</v>
      </c>
      <c r="H58" s="117" t="s">
        <v>1704</v>
      </c>
    </row>
    <row r="59" s="117" customFormat="1" spans="1:8">
      <c r="A59" s="117">
        <v>58</v>
      </c>
      <c r="B59" s="117" t="s">
        <v>988</v>
      </c>
      <c r="C59" s="117" t="s">
        <v>1705</v>
      </c>
      <c r="D59" s="117">
        <f>VLOOKUP(B59,I:J,2,0)</f>
        <v>50007</v>
      </c>
      <c r="E59" s="117">
        <f>VLOOKUP(D59,J:K,2,0)</f>
        <v>100</v>
      </c>
      <c r="F59" s="117" t="s">
        <v>988</v>
      </c>
      <c r="H59" s="117" t="s">
        <v>1706</v>
      </c>
    </row>
    <row r="60" s="117" customFormat="1" spans="1:8">
      <c r="A60" s="117">
        <v>59</v>
      </c>
      <c r="B60" s="117" t="s">
        <v>988</v>
      </c>
      <c r="C60" s="117" t="s">
        <v>1707</v>
      </c>
      <c r="D60" s="117">
        <f>VLOOKUP(B60,I:J,2,0)</f>
        <v>50007</v>
      </c>
      <c r="E60" s="117">
        <f>VLOOKUP(D60,J:K,2,0)</f>
        <v>100</v>
      </c>
      <c r="F60" s="117" t="s">
        <v>988</v>
      </c>
      <c r="H60" s="117" t="s">
        <v>1708</v>
      </c>
    </row>
    <row r="61" s="117" customFormat="1" spans="1:8">
      <c r="A61" s="117">
        <v>60</v>
      </c>
      <c r="B61" s="119" t="s">
        <v>988</v>
      </c>
      <c r="C61" s="117" t="s">
        <v>1709</v>
      </c>
      <c r="D61" s="117">
        <f>VLOOKUP(B61,I:J,2,0)</f>
        <v>50007</v>
      </c>
      <c r="E61" s="117">
        <f>VLOOKUP(D61,J:K,2,0)</f>
        <v>100</v>
      </c>
      <c r="F61" s="117" t="s">
        <v>988</v>
      </c>
      <c r="H61" s="117" t="s">
        <v>1710</v>
      </c>
    </row>
    <row r="62" s="117" customFormat="1" spans="1:8">
      <c r="A62" s="117">
        <v>61</v>
      </c>
      <c r="B62" s="117" t="s">
        <v>988</v>
      </c>
      <c r="C62" s="117" t="s">
        <v>1711</v>
      </c>
      <c r="D62" s="117">
        <f>VLOOKUP(B62,I:J,2,0)</f>
        <v>50007</v>
      </c>
      <c r="E62" s="117">
        <f>VLOOKUP(D62,J:K,2,0)</f>
        <v>100</v>
      </c>
      <c r="F62" s="117" t="s">
        <v>988</v>
      </c>
      <c r="H62" s="117" t="s">
        <v>1712</v>
      </c>
    </row>
    <row r="63" s="117" customFormat="1" spans="1:8">
      <c r="A63" s="117">
        <v>62</v>
      </c>
      <c r="B63" s="117" t="s">
        <v>988</v>
      </c>
      <c r="C63" s="117" t="s">
        <v>1713</v>
      </c>
      <c r="D63" s="117">
        <f>VLOOKUP(B63,I:J,2,0)</f>
        <v>50007</v>
      </c>
      <c r="E63" s="117">
        <f>VLOOKUP(D63,J:K,2,0)</f>
        <v>100</v>
      </c>
      <c r="F63" s="117" t="s">
        <v>988</v>
      </c>
      <c r="H63" s="117" t="s">
        <v>1714</v>
      </c>
    </row>
    <row r="64" s="117" customFormat="1" spans="1:8">
      <c r="A64" s="117">
        <v>63</v>
      </c>
      <c r="B64" s="117" t="s">
        <v>988</v>
      </c>
      <c r="C64" s="117" t="s">
        <v>1715</v>
      </c>
      <c r="D64" s="117">
        <f>VLOOKUP(B64,I:J,2,0)</f>
        <v>50007</v>
      </c>
      <c r="E64" s="117">
        <f>VLOOKUP(D64,J:K,2,0)</f>
        <v>100</v>
      </c>
      <c r="F64" s="117" t="s">
        <v>988</v>
      </c>
      <c r="H64" s="117" t="s">
        <v>1716</v>
      </c>
    </row>
    <row r="65" s="117" customFormat="1" spans="1:8">
      <c r="A65" s="117">
        <v>64</v>
      </c>
      <c r="B65" s="117" t="s">
        <v>988</v>
      </c>
      <c r="C65" s="117" t="s">
        <v>1717</v>
      </c>
      <c r="D65" s="117">
        <f>VLOOKUP(B65,I:J,2,0)</f>
        <v>50007</v>
      </c>
      <c r="E65" s="117">
        <f>VLOOKUP(D65,J:K,2,0)</f>
        <v>100</v>
      </c>
      <c r="F65" s="117" t="s">
        <v>988</v>
      </c>
      <c r="H65" s="117" t="s">
        <v>1718</v>
      </c>
    </row>
    <row r="66" s="117" customFormat="1" spans="1:8">
      <c r="A66" s="117">
        <v>65</v>
      </c>
      <c r="B66" s="117" t="s">
        <v>988</v>
      </c>
      <c r="C66" s="117" t="s">
        <v>1719</v>
      </c>
      <c r="D66" s="117">
        <f>VLOOKUP(B66,I:J,2,0)</f>
        <v>50007</v>
      </c>
      <c r="E66" s="117">
        <f>VLOOKUP(D66,J:K,2,0)</f>
        <v>100</v>
      </c>
      <c r="F66" s="117" t="s">
        <v>988</v>
      </c>
      <c r="H66" s="117" t="s">
        <v>1720</v>
      </c>
    </row>
    <row r="67" s="117" customFormat="1" spans="1:8">
      <c r="A67" s="117">
        <v>66</v>
      </c>
      <c r="B67" s="117" t="s">
        <v>988</v>
      </c>
      <c r="C67" s="117" t="s">
        <v>1721</v>
      </c>
      <c r="D67" s="117">
        <f>VLOOKUP(B67,I:J,2,0)</f>
        <v>50007</v>
      </c>
      <c r="E67" s="117">
        <f>VLOOKUP(D67,J:K,2,0)</f>
        <v>100</v>
      </c>
      <c r="F67" s="117" t="s">
        <v>988</v>
      </c>
      <c r="H67" s="117" t="s">
        <v>1722</v>
      </c>
    </row>
    <row r="68" s="117" customFormat="1" spans="1:8">
      <c r="A68" s="117">
        <v>67</v>
      </c>
      <c r="B68" s="117" t="s">
        <v>988</v>
      </c>
      <c r="C68" s="117" t="s">
        <v>1723</v>
      </c>
      <c r="D68" s="117">
        <f>VLOOKUP(B68,I:J,2,0)</f>
        <v>50007</v>
      </c>
      <c r="E68" s="117">
        <f>VLOOKUP(D68,J:K,2,0)</f>
        <v>100</v>
      </c>
      <c r="F68" s="117" t="s">
        <v>988</v>
      </c>
      <c r="H68" s="117" t="s">
        <v>1724</v>
      </c>
    </row>
    <row r="69" s="117" customFormat="1" spans="1:8">
      <c r="A69" s="117">
        <v>68</v>
      </c>
      <c r="B69" s="117" t="s">
        <v>988</v>
      </c>
      <c r="C69" s="117" t="s">
        <v>1725</v>
      </c>
      <c r="D69" s="117">
        <f>VLOOKUP(B69,I:J,2,0)</f>
        <v>50007</v>
      </c>
      <c r="E69" s="117">
        <f>VLOOKUP(D69,J:K,2,0)</f>
        <v>100</v>
      </c>
      <c r="F69" s="117" t="s">
        <v>988</v>
      </c>
      <c r="H69" s="117" t="s">
        <v>1726</v>
      </c>
    </row>
    <row r="70" s="117" customFormat="1" spans="1:8">
      <c r="A70" s="117">
        <v>69</v>
      </c>
      <c r="B70" s="117" t="s">
        <v>988</v>
      </c>
      <c r="C70" s="117" t="s">
        <v>1727</v>
      </c>
      <c r="D70" s="117">
        <f>VLOOKUP(B70,I:J,2,0)</f>
        <v>50007</v>
      </c>
      <c r="E70" s="117">
        <f>VLOOKUP(D70,J:K,2,0)</f>
        <v>100</v>
      </c>
      <c r="F70" s="117" t="s">
        <v>988</v>
      </c>
      <c r="H70" s="117" t="s">
        <v>1728</v>
      </c>
    </row>
    <row r="71" s="117" customFormat="1" spans="1:8">
      <c r="A71" s="117">
        <v>70</v>
      </c>
      <c r="B71" s="117" t="s">
        <v>988</v>
      </c>
      <c r="C71" s="117" t="s">
        <v>1729</v>
      </c>
      <c r="D71" s="117">
        <f>VLOOKUP(B71,I:J,2,0)</f>
        <v>50007</v>
      </c>
      <c r="E71" s="117">
        <f>VLOOKUP(D71,J:K,2,0)</f>
        <v>100</v>
      </c>
      <c r="F71" s="117" t="s">
        <v>988</v>
      </c>
      <c r="H71" s="117" t="s">
        <v>1730</v>
      </c>
    </row>
    <row r="72" s="117" customFormat="1" spans="1:8">
      <c r="A72" s="117">
        <v>71</v>
      </c>
      <c r="B72" s="117" t="s">
        <v>988</v>
      </c>
      <c r="C72" s="117" t="s">
        <v>1731</v>
      </c>
      <c r="D72" s="117">
        <f>VLOOKUP(B72,I:J,2,0)</f>
        <v>50007</v>
      </c>
      <c r="E72" s="117">
        <f>VLOOKUP(D72,J:K,2,0)</f>
        <v>100</v>
      </c>
      <c r="F72" s="117" t="s">
        <v>988</v>
      </c>
      <c r="H72" s="117" t="s">
        <v>1732</v>
      </c>
    </row>
    <row r="73" s="117" customFormat="1" spans="1:8">
      <c r="A73" s="117">
        <v>72</v>
      </c>
      <c r="B73" s="117" t="s">
        <v>988</v>
      </c>
      <c r="C73" s="117" t="s">
        <v>1733</v>
      </c>
      <c r="D73" s="117">
        <f>VLOOKUP(B73,I:J,2,0)</f>
        <v>50007</v>
      </c>
      <c r="E73" s="117">
        <f>VLOOKUP(D73,J:K,2,0)</f>
        <v>100</v>
      </c>
      <c r="F73" s="117" t="s">
        <v>988</v>
      </c>
      <c r="H73" s="117" t="s">
        <v>1734</v>
      </c>
    </row>
    <row r="74" s="117" customFormat="1" spans="1:8">
      <c r="A74" s="117">
        <v>73</v>
      </c>
      <c r="B74" s="117" t="s">
        <v>988</v>
      </c>
      <c r="C74" s="117" t="s">
        <v>1735</v>
      </c>
      <c r="D74" s="117">
        <f>VLOOKUP(B74,I:J,2,0)</f>
        <v>50007</v>
      </c>
      <c r="E74" s="117">
        <f>VLOOKUP(D74,J:K,2,0)</f>
        <v>100</v>
      </c>
      <c r="F74" s="119" t="s">
        <v>988</v>
      </c>
      <c r="H74" s="117" t="s">
        <v>1736</v>
      </c>
    </row>
    <row r="75" s="117" customFormat="1" spans="1:8">
      <c r="A75" s="117">
        <v>74</v>
      </c>
      <c r="B75" s="117" t="s">
        <v>988</v>
      </c>
      <c r="C75" s="117" t="s">
        <v>1737</v>
      </c>
      <c r="D75" s="117">
        <f>VLOOKUP(B75,I:J,2,0)</f>
        <v>50007</v>
      </c>
      <c r="E75" s="117">
        <f>VLOOKUP(D75,J:K,2,0)</f>
        <v>100</v>
      </c>
      <c r="F75" s="117" t="s">
        <v>988</v>
      </c>
      <c r="H75" s="117" t="s">
        <v>1738</v>
      </c>
    </row>
    <row r="76" s="117" customFormat="1" spans="1:8">
      <c r="A76" s="117">
        <v>75</v>
      </c>
      <c r="B76" s="117" t="s">
        <v>1</v>
      </c>
      <c r="C76" s="117" t="s">
        <v>1739</v>
      </c>
      <c r="D76" s="117">
        <f>VLOOKUP(B76,I:J,2,0)</f>
        <v>51001</v>
      </c>
      <c r="E76" s="117">
        <f>VLOOKUP(D76,J:K,2,0)</f>
        <v>1000</v>
      </c>
      <c r="F76" s="117" t="s">
        <v>988</v>
      </c>
      <c r="H76" s="117" t="s">
        <v>1740</v>
      </c>
    </row>
    <row r="77" s="117" customFormat="1" spans="1:8">
      <c r="A77" s="117">
        <v>76</v>
      </c>
      <c r="B77" s="117" t="s">
        <v>1</v>
      </c>
      <c r="C77" s="117" t="s">
        <v>1741</v>
      </c>
      <c r="D77" s="117">
        <f>VLOOKUP(B77,I:J,2,0)</f>
        <v>51001</v>
      </c>
      <c r="E77" s="117">
        <f>VLOOKUP(D77,J:K,2,0)</f>
        <v>1000</v>
      </c>
      <c r="F77" s="117" t="s">
        <v>988</v>
      </c>
      <c r="H77" s="117" t="s">
        <v>1742</v>
      </c>
    </row>
    <row r="78" s="117" customFormat="1" spans="1:8">
      <c r="A78" s="117">
        <v>77</v>
      </c>
      <c r="B78" s="117" t="s">
        <v>1</v>
      </c>
      <c r="C78" s="117" t="s">
        <v>1743</v>
      </c>
      <c r="D78" s="117">
        <f>VLOOKUP(B78,I:J,2,0)</f>
        <v>51001</v>
      </c>
      <c r="E78" s="117">
        <f>VLOOKUP(D78,J:K,2,0)</f>
        <v>1000</v>
      </c>
      <c r="F78" s="117" t="s">
        <v>988</v>
      </c>
      <c r="H78" s="117" t="s">
        <v>1744</v>
      </c>
    </row>
    <row r="79" s="117" customFormat="1" spans="1:8">
      <c r="A79" s="117">
        <v>78</v>
      </c>
      <c r="B79" s="117" t="s">
        <v>1</v>
      </c>
      <c r="C79" s="117" t="s">
        <v>1745</v>
      </c>
      <c r="D79" s="117">
        <f>VLOOKUP(B79,I:J,2,0)</f>
        <v>51001</v>
      </c>
      <c r="E79" s="117">
        <f>VLOOKUP(D79,J:K,2,0)</f>
        <v>1000</v>
      </c>
      <c r="F79" s="117" t="s">
        <v>988</v>
      </c>
      <c r="H79" s="117" t="s">
        <v>1746</v>
      </c>
    </row>
    <row r="80" s="117" customFormat="1" spans="1:8">
      <c r="A80" s="117">
        <v>79</v>
      </c>
      <c r="B80" s="117" t="s">
        <v>1</v>
      </c>
      <c r="C80" s="117" t="s">
        <v>1747</v>
      </c>
      <c r="D80" s="117">
        <f>VLOOKUP(B80,I:J,2,0)</f>
        <v>51001</v>
      </c>
      <c r="E80" s="117">
        <f>VLOOKUP(D80,J:K,2,0)</f>
        <v>1000</v>
      </c>
      <c r="F80" s="117" t="s">
        <v>988</v>
      </c>
      <c r="H80" s="117" t="s">
        <v>1748</v>
      </c>
    </row>
    <row r="81" s="117" customFormat="1" spans="1:8">
      <c r="A81" s="117">
        <v>80</v>
      </c>
      <c r="B81" s="117" t="s">
        <v>1</v>
      </c>
      <c r="C81" s="117" t="s">
        <v>1749</v>
      </c>
      <c r="D81" s="117">
        <f>VLOOKUP(B81,I:J,2,0)</f>
        <v>51001</v>
      </c>
      <c r="E81" s="117">
        <f>VLOOKUP(D81,J:K,2,0)</f>
        <v>1000</v>
      </c>
      <c r="F81" s="117" t="s">
        <v>988</v>
      </c>
      <c r="H81" s="117" t="s">
        <v>1750</v>
      </c>
    </row>
    <row r="82" s="117" customFormat="1" spans="1:8">
      <c r="A82" s="117">
        <v>81</v>
      </c>
      <c r="B82" s="117" t="s">
        <v>1</v>
      </c>
      <c r="C82" s="117" t="s">
        <v>1751</v>
      </c>
      <c r="D82" s="117">
        <f>VLOOKUP(B82,I:J,2,0)</f>
        <v>51001</v>
      </c>
      <c r="E82" s="117">
        <f>VLOOKUP(D82,J:K,2,0)</f>
        <v>1000</v>
      </c>
      <c r="F82" s="117" t="s">
        <v>988</v>
      </c>
      <c r="H82" s="117" t="s">
        <v>1752</v>
      </c>
    </row>
    <row r="83" s="117" customFormat="1" spans="1:8">
      <c r="A83" s="117">
        <v>82</v>
      </c>
      <c r="B83" s="117" t="s">
        <v>1</v>
      </c>
      <c r="C83" s="117" t="s">
        <v>1753</v>
      </c>
      <c r="D83" s="117">
        <f>VLOOKUP(B83,I:J,2,0)</f>
        <v>51001</v>
      </c>
      <c r="E83" s="117">
        <f>VLOOKUP(D83,J:K,2,0)</f>
        <v>1000</v>
      </c>
      <c r="F83" s="117" t="s">
        <v>988</v>
      </c>
      <c r="H83" s="117" t="s">
        <v>1754</v>
      </c>
    </row>
    <row r="84" s="117" customFormat="1" spans="1:8">
      <c r="A84" s="117">
        <v>83</v>
      </c>
      <c r="B84" s="117" t="s">
        <v>1</v>
      </c>
      <c r="C84" s="117" t="s">
        <v>1755</v>
      </c>
      <c r="D84" s="117">
        <f>VLOOKUP(B84,I:J,2,0)</f>
        <v>51001</v>
      </c>
      <c r="E84" s="117">
        <f>VLOOKUP(D84,J:K,2,0)</f>
        <v>1000</v>
      </c>
      <c r="F84" s="117" t="s">
        <v>988</v>
      </c>
      <c r="H84" s="117" t="s">
        <v>1756</v>
      </c>
    </row>
    <row r="85" s="117" customFormat="1" spans="1:8">
      <c r="A85" s="117">
        <v>84</v>
      </c>
      <c r="B85" s="117" t="s">
        <v>1</v>
      </c>
      <c r="C85" s="117" t="s">
        <v>1757</v>
      </c>
      <c r="D85" s="117">
        <f>VLOOKUP(B85,I:J,2,0)</f>
        <v>51001</v>
      </c>
      <c r="E85" s="117">
        <f>VLOOKUP(D85,J:K,2,0)</f>
        <v>1000</v>
      </c>
      <c r="F85" s="117" t="s">
        <v>988</v>
      </c>
      <c r="H85" s="117" t="s">
        <v>1758</v>
      </c>
    </row>
    <row r="86" s="117" customFormat="1" spans="1:8">
      <c r="A86" s="117">
        <v>85</v>
      </c>
      <c r="B86" s="117" t="s">
        <v>1</v>
      </c>
      <c r="C86" s="117" t="s">
        <v>1759</v>
      </c>
      <c r="D86" s="117">
        <f>VLOOKUP(B86,I:J,2,0)</f>
        <v>51001</v>
      </c>
      <c r="E86" s="117">
        <f>VLOOKUP(D86,J:K,2,0)</f>
        <v>1000</v>
      </c>
      <c r="F86" s="117" t="s">
        <v>988</v>
      </c>
      <c r="H86" s="117" t="s">
        <v>1760</v>
      </c>
    </row>
    <row r="87" s="117" customFormat="1" spans="1:8">
      <c r="A87" s="117">
        <v>86</v>
      </c>
      <c r="B87" s="117" t="s">
        <v>1</v>
      </c>
      <c r="C87" s="117" t="s">
        <v>1761</v>
      </c>
      <c r="D87" s="117">
        <f>VLOOKUP(B87,I:J,2,0)</f>
        <v>51001</v>
      </c>
      <c r="E87" s="117">
        <f>VLOOKUP(D87,J:K,2,0)</f>
        <v>1000</v>
      </c>
      <c r="F87" s="117" t="s">
        <v>988</v>
      </c>
      <c r="H87" s="117" t="s">
        <v>1762</v>
      </c>
    </row>
    <row r="88" s="117" customFormat="1" spans="1:8">
      <c r="A88" s="117">
        <v>87</v>
      </c>
      <c r="B88" s="117" t="s">
        <v>1</v>
      </c>
      <c r="C88" s="117" t="s">
        <v>1763</v>
      </c>
      <c r="D88" s="117">
        <f>VLOOKUP(B88,I:J,2,0)</f>
        <v>51001</v>
      </c>
      <c r="E88" s="117">
        <f>VLOOKUP(D88,J:K,2,0)</f>
        <v>1000</v>
      </c>
      <c r="F88" s="117" t="s">
        <v>988</v>
      </c>
      <c r="H88" s="117" t="s">
        <v>1764</v>
      </c>
    </row>
    <row r="89" s="117" customFormat="1" spans="1:8">
      <c r="A89" s="117">
        <v>88</v>
      </c>
      <c r="B89" s="117" t="s">
        <v>1</v>
      </c>
      <c r="C89" s="117" t="s">
        <v>1765</v>
      </c>
      <c r="D89" s="117">
        <f>VLOOKUP(B89,I:J,2,0)</f>
        <v>51001</v>
      </c>
      <c r="E89" s="117">
        <f>VLOOKUP(D89,J:K,2,0)</f>
        <v>1000</v>
      </c>
      <c r="F89" s="117" t="s">
        <v>988</v>
      </c>
      <c r="H89" s="117" t="s">
        <v>1766</v>
      </c>
    </row>
    <row r="90" s="117" customFormat="1" spans="1:8">
      <c r="A90" s="117">
        <v>89</v>
      </c>
      <c r="B90" s="117" t="s">
        <v>1</v>
      </c>
      <c r="C90" s="117" t="s">
        <v>1767</v>
      </c>
      <c r="D90" s="117">
        <f>VLOOKUP(B90,I:J,2,0)</f>
        <v>51001</v>
      </c>
      <c r="E90" s="117">
        <f>VLOOKUP(D90,J:K,2,0)</f>
        <v>1000</v>
      </c>
      <c r="F90" s="117" t="s">
        <v>988</v>
      </c>
      <c r="H90" s="117" t="s">
        <v>1768</v>
      </c>
    </row>
    <row r="91" s="117" customFormat="1" spans="1:8">
      <c r="A91" s="117">
        <v>90</v>
      </c>
      <c r="B91" s="117" t="s">
        <v>1</v>
      </c>
      <c r="C91" s="117" t="s">
        <v>1769</v>
      </c>
      <c r="D91" s="117">
        <f>VLOOKUP(B91,I:J,2,0)</f>
        <v>51001</v>
      </c>
      <c r="E91" s="117">
        <f>VLOOKUP(D91,J:K,2,0)</f>
        <v>1000</v>
      </c>
      <c r="F91" s="117" t="s">
        <v>988</v>
      </c>
      <c r="H91" s="117" t="s">
        <v>1770</v>
      </c>
    </row>
    <row r="92" s="117" customFormat="1" spans="1:8">
      <c r="A92" s="117">
        <v>91</v>
      </c>
      <c r="B92" s="117" t="s">
        <v>1</v>
      </c>
      <c r="C92" s="117" t="s">
        <v>1771</v>
      </c>
      <c r="D92" s="117">
        <f>VLOOKUP(B92,I:J,2,0)</f>
        <v>51001</v>
      </c>
      <c r="E92" s="117">
        <f>VLOOKUP(D92,J:K,2,0)</f>
        <v>1000</v>
      </c>
      <c r="F92" s="117" t="s">
        <v>988</v>
      </c>
      <c r="H92" s="117" t="s">
        <v>1772</v>
      </c>
    </row>
    <row r="93" s="117" customFormat="1" spans="1:8">
      <c r="A93" s="117">
        <v>92</v>
      </c>
      <c r="B93" s="117" t="s">
        <v>1</v>
      </c>
      <c r="C93" s="117" t="s">
        <v>1773</v>
      </c>
      <c r="D93" s="117">
        <f>VLOOKUP(B93,I:J,2,0)</f>
        <v>51001</v>
      </c>
      <c r="E93" s="117">
        <f>VLOOKUP(D93,J:K,2,0)</f>
        <v>1000</v>
      </c>
      <c r="F93" s="117" t="s">
        <v>988</v>
      </c>
      <c r="H93" s="117" t="s">
        <v>1774</v>
      </c>
    </row>
    <row r="94" s="117" customFormat="1" spans="1:8">
      <c r="A94" s="117">
        <v>93</v>
      </c>
      <c r="B94" s="117" t="s">
        <v>1</v>
      </c>
      <c r="C94" s="117" t="s">
        <v>1775</v>
      </c>
      <c r="D94" s="117">
        <f>VLOOKUP(B94,I:J,2,0)</f>
        <v>51001</v>
      </c>
      <c r="E94" s="117">
        <f>VLOOKUP(D94,J:K,2,0)</f>
        <v>1000</v>
      </c>
      <c r="F94" s="117" t="s">
        <v>988</v>
      </c>
      <c r="H94" s="117" t="s">
        <v>1776</v>
      </c>
    </row>
    <row r="95" s="117" customFormat="1" spans="1:8">
      <c r="A95" s="117">
        <v>94</v>
      </c>
      <c r="B95" s="117" t="s">
        <v>1</v>
      </c>
      <c r="C95" s="117" t="s">
        <v>1777</v>
      </c>
      <c r="D95" s="117">
        <f>VLOOKUP(B95,I:J,2,0)</f>
        <v>51001</v>
      </c>
      <c r="E95" s="117">
        <f>VLOOKUP(D95,J:K,2,0)</f>
        <v>1000</v>
      </c>
      <c r="F95" s="117" t="s">
        <v>988</v>
      </c>
      <c r="H95" s="117" t="s">
        <v>1778</v>
      </c>
    </row>
    <row r="96" s="117" customFormat="1" spans="1:8">
      <c r="A96" s="117">
        <v>95</v>
      </c>
      <c r="B96" s="117" t="s">
        <v>1</v>
      </c>
      <c r="C96" s="117" t="s">
        <v>1779</v>
      </c>
      <c r="D96" s="117">
        <f>VLOOKUP(B96,I:J,2,0)</f>
        <v>51001</v>
      </c>
      <c r="E96" s="117">
        <f>VLOOKUP(D96,J:K,2,0)</f>
        <v>1000</v>
      </c>
      <c r="F96" s="117" t="s">
        <v>988</v>
      </c>
      <c r="H96" s="126" t="s">
        <v>1780</v>
      </c>
    </row>
    <row r="97" s="117" customFormat="1" spans="1:8">
      <c r="A97" s="117">
        <v>96</v>
      </c>
      <c r="B97" s="117" t="s">
        <v>1</v>
      </c>
      <c r="C97" s="117" t="s">
        <v>1781</v>
      </c>
      <c r="D97" s="117">
        <f>VLOOKUP(B97,I:J,2,0)</f>
        <v>51001</v>
      </c>
      <c r="E97" s="117">
        <f>VLOOKUP(D97,J:K,2,0)</f>
        <v>1000</v>
      </c>
      <c r="F97" s="117" t="s">
        <v>988</v>
      </c>
      <c r="H97" s="126" t="s">
        <v>1782</v>
      </c>
    </row>
    <row r="98" s="117" customFormat="1" spans="1:8">
      <c r="A98" s="117">
        <v>97</v>
      </c>
      <c r="B98" s="117" t="s">
        <v>1</v>
      </c>
      <c r="C98" s="117" t="s">
        <v>1783</v>
      </c>
      <c r="D98" s="117">
        <f>VLOOKUP(B98,I:J,2,0)</f>
        <v>51001</v>
      </c>
      <c r="E98" s="117">
        <f>VLOOKUP(D98,J:K,2,0)</f>
        <v>1000</v>
      </c>
      <c r="F98" s="117" t="s">
        <v>988</v>
      </c>
      <c r="H98" s="126" t="s">
        <v>1784</v>
      </c>
    </row>
    <row r="99" s="117" customFormat="1" spans="1:8">
      <c r="A99" s="117">
        <v>98</v>
      </c>
      <c r="B99" s="117" t="s">
        <v>1</v>
      </c>
      <c r="C99" s="117" t="s">
        <v>1785</v>
      </c>
      <c r="D99" s="117">
        <f>VLOOKUP(B99,I:J,2,0)</f>
        <v>51001</v>
      </c>
      <c r="E99" s="117">
        <f>VLOOKUP(D99,J:K,2,0)</f>
        <v>1000</v>
      </c>
      <c r="F99" s="117" t="s">
        <v>988</v>
      </c>
      <c r="H99" s="126" t="s">
        <v>1786</v>
      </c>
    </row>
    <row r="100" s="117" customFormat="1" spans="1:8">
      <c r="A100" s="117">
        <v>99</v>
      </c>
      <c r="B100" s="117" t="s">
        <v>1</v>
      </c>
      <c r="C100" s="117" t="s">
        <v>1787</v>
      </c>
      <c r="D100" s="117">
        <f>VLOOKUP(B100,I:J,2,0)</f>
        <v>51001</v>
      </c>
      <c r="E100" s="117">
        <f>VLOOKUP(D100,J:K,2,0)</f>
        <v>1000</v>
      </c>
      <c r="F100" s="117" t="s">
        <v>988</v>
      </c>
      <c r="H100" s="117" t="s">
        <v>1788</v>
      </c>
    </row>
    <row r="101" s="117" customFormat="1" spans="1:8">
      <c r="A101" s="117">
        <v>100</v>
      </c>
      <c r="B101" s="117" t="s">
        <v>1</v>
      </c>
      <c r="C101" s="117" t="s">
        <v>1789</v>
      </c>
      <c r="D101" s="117">
        <f>VLOOKUP(B101,I:J,2,0)</f>
        <v>51001</v>
      </c>
      <c r="E101" s="117">
        <f>VLOOKUP(D101,J:K,2,0)</f>
        <v>1000</v>
      </c>
      <c r="F101" s="117" t="s">
        <v>988</v>
      </c>
      <c r="H101" s="117" t="s">
        <v>1138</v>
      </c>
    </row>
    <row r="102" s="117" customFormat="1" spans="1:8">
      <c r="A102" s="117">
        <v>101</v>
      </c>
      <c r="B102" s="117" t="s">
        <v>1</v>
      </c>
      <c r="C102" s="117" t="s">
        <v>1790</v>
      </c>
      <c r="D102" s="117">
        <f>VLOOKUP(B102,I:J,2,0)</f>
        <v>51001</v>
      </c>
      <c r="E102" s="117">
        <f>VLOOKUP(D102,J:K,2,0)</f>
        <v>1000</v>
      </c>
      <c r="F102" s="117" t="s">
        <v>988</v>
      </c>
      <c r="H102" s="117" t="s">
        <v>1791</v>
      </c>
    </row>
    <row r="103" s="117" customFormat="1" spans="1:8">
      <c r="A103" s="117">
        <v>102</v>
      </c>
      <c r="B103" s="117" t="s">
        <v>1</v>
      </c>
      <c r="C103" s="117" t="s">
        <v>1792</v>
      </c>
      <c r="D103" s="117">
        <f>VLOOKUP(B103,I:J,2,0)</f>
        <v>51001</v>
      </c>
      <c r="E103" s="117">
        <f>VLOOKUP(D103,J:K,2,0)</f>
        <v>1000</v>
      </c>
      <c r="F103" s="117" t="s">
        <v>988</v>
      </c>
      <c r="H103" s="117" t="s">
        <v>1793</v>
      </c>
    </row>
    <row r="104" s="117" customFormat="1" spans="1:8">
      <c r="A104" s="117">
        <v>103</v>
      </c>
      <c r="B104" s="117" t="s">
        <v>1</v>
      </c>
      <c r="C104" s="117" t="s">
        <v>1794</v>
      </c>
      <c r="D104" s="117">
        <f>VLOOKUP(B104,I:J,2,0)</f>
        <v>51001</v>
      </c>
      <c r="E104" s="117">
        <f>VLOOKUP(D104,J:K,2,0)</f>
        <v>1000</v>
      </c>
      <c r="F104" s="117" t="s">
        <v>988</v>
      </c>
      <c r="H104" s="117" t="s">
        <v>1795</v>
      </c>
    </row>
    <row r="105" s="117" customFormat="1" spans="1:8">
      <c r="A105" s="117">
        <v>104</v>
      </c>
      <c r="B105" s="117" t="s">
        <v>1</v>
      </c>
      <c r="C105" s="117" t="s">
        <v>1796</v>
      </c>
      <c r="D105" s="117">
        <f>VLOOKUP(B105,I:J,2,0)</f>
        <v>51001</v>
      </c>
      <c r="E105" s="117">
        <f>VLOOKUP(D105,J:K,2,0)</f>
        <v>1000</v>
      </c>
      <c r="F105" s="117" t="s">
        <v>988</v>
      </c>
      <c r="H105" s="117" t="s">
        <v>1797</v>
      </c>
    </row>
    <row r="106" s="117" customFormat="1" spans="1:8">
      <c r="A106" s="117">
        <v>105</v>
      </c>
      <c r="B106" s="117" t="s">
        <v>1</v>
      </c>
      <c r="C106" s="117" t="s">
        <v>1798</v>
      </c>
      <c r="D106" s="117">
        <f>VLOOKUP(B106,I:J,2,0)</f>
        <v>51001</v>
      </c>
      <c r="E106" s="117">
        <f>VLOOKUP(D106,J:K,2,0)</f>
        <v>1000</v>
      </c>
      <c r="F106" s="117" t="s">
        <v>988</v>
      </c>
      <c r="H106" s="117" t="s">
        <v>1799</v>
      </c>
    </row>
    <row r="107" s="117" customFormat="1" spans="1:8">
      <c r="A107" s="117">
        <v>106</v>
      </c>
      <c r="B107" s="117" t="s">
        <v>0</v>
      </c>
      <c r="C107" s="117" t="s">
        <v>1800</v>
      </c>
      <c r="D107" s="117">
        <f>VLOOKUP(B107,I:J,2,0)</f>
        <v>60507</v>
      </c>
      <c r="E107" s="117">
        <f>VLOOKUP(D107,J:K,2,0)</f>
        <v>1200</v>
      </c>
      <c r="F107" s="117" t="s">
        <v>988</v>
      </c>
      <c r="H107" s="117" t="s">
        <v>1801</v>
      </c>
    </row>
    <row r="108" s="117" customFormat="1" spans="1:8">
      <c r="A108" s="117">
        <v>107</v>
      </c>
      <c r="B108" s="117" t="s">
        <v>0</v>
      </c>
      <c r="C108" s="117" t="s">
        <v>1802</v>
      </c>
      <c r="D108" s="117">
        <f>VLOOKUP(B108,I:J,2,0)</f>
        <v>60507</v>
      </c>
      <c r="E108" s="117">
        <f>VLOOKUP(D108,J:K,2,0)</f>
        <v>1200</v>
      </c>
      <c r="F108" s="117" t="s">
        <v>988</v>
      </c>
      <c r="H108" s="117" t="s">
        <v>1803</v>
      </c>
    </row>
    <row r="109" s="117" customFormat="1" spans="1:8">
      <c r="A109" s="117">
        <v>108</v>
      </c>
      <c r="B109" s="117" t="s">
        <v>0</v>
      </c>
      <c r="C109" s="117" t="s">
        <v>1804</v>
      </c>
      <c r="D109" s="117">
        <f>VLOOKUP(B109,I:J,2,0)</f>
        <v>60507</v>
      </c>
      <c r="E109" s="117">
        <f>VLOOKUP(D109,J:K,2,0)</f>
        <v>1200</v>
      </c>
      <c r="F109" s="117" t="s">
        <v>988</v>
      </c>
      <c r="H109" s="117" t="s">
        <v>1805</v>
      </c>
    </row>
    <row r="110" s="117" customFormat="1" spans="1:8">
      <c r="A110" s="117">
        <v>109</v>
      </c>
      <c r="B110" s="117" t="s">
        <v>0</v>
      </c>
      <c r="C110" s="117" t="s">
        <v>1806</v>
      </c>
      <c r="D110" s="117">
        <f>VLOOKUP(B110,I:J,2,0)</f>
        <v>60507</v>
      </c>
      <c r="E110" s="117">
        <f>VLOOKUP(D110,J:K,2,0)</f>
        <v>1200</v>
      </c>
      <c r="F110" s="117" t="s">
        <v>988</v>
      </c>
      <c r="H110" s="117" t="s">
        <v>1807</v>
      </c>
    </row>
    <row r="111" s="117" customFormat="1" spans="1:8">
      <c r="A111" s="117">
        <v>110</v>
      </c>
      <c r="B111" s="117" t="s">
        <v>0</v>
      </c>
      <c r="C111" s="117" t="s">
        <v>1808</v>
      </c>
      <c r="D111" s="117">
        <f>VLOOKUP(B111,I:J,2,0)</f>
        <v>60507</v>
      </c>
      <c r="E111" s="117">
        <f>VLOOKUP(D111,J:K,2,0)</f>
        <v>1200</v>
      </c>
      <c r="F111" s="117" t="s">
        <v>988</v>
      </c>
      <c r="H111" s="117" t="s">
        <v>1809</v>
      </c>
    </row>
    <row r="112" s="117" customFormat="1" spans="1:8">
      <c r="A112" s="117">
        <v>111</v>
      </c>
      <c r="B112" s="117" t="s">
        <v>0</v>
      </c>
      <c r="C112" s="117" t="s">
        <v>1810</v>
      </c>
      <c r="D112" s="117">
        <f>VLOOKUP(B112,I:J,2,0)</f>
        <v>60507</v>
      </c>
      <c r="E112" s="117">
        <f>VLOOKUP(D112,J:K,2,0)</f>
        <v>1200</v>
      </c>
      <c r="F112" s="117" t="s">
        <v>988</v>
      </c>
      <c r="H112" s="117" t="s">
        <v>1811</v>
      </c>
    </row>
    <row r="113" s="117" customFormat="1" spans="1:8">
      <c r="A113" s="117">
        <v>112</v>
      </c>
      <c r="B113" s="117" t="s">
        <v>0</v>
      </c>
      <c r="C113" s="117" t="s">
        <v>1144</v>
      </c>
      <c r="D113" s="117">
        <f>VLOOKUP(B113,I:J,2,0)</f>
        <v>60507</v>
      </c>
      <c r="E113" s="117">
        <f>VLOOKUP(D113,J:K,2,0)</f>
        <v>1200</v>
      </c>
      <c r="F113" s="117" t="s">
        <v>988</v>
      </c>
      <c r="H113" s="117" t="s">
        <v>1812</v>
      </c>
    </row>
    <row r="114" s="117" customFormat="1" spans="1:8">
      <c r="A114" s="117">
        <v>113</v>
      </c>
      <c r="B114" s="117" t="s">
        <v>0</v>
      </c>
      <c r="C114" s="117" t="s">
        <v>1813</v>
      </c>
      <c r="D114" s="117">
        <f>VLOOKUP(B114,I:J,2,0)</f>
        <v>60507</v>
      </c>
      <c r="E114" s="117">
        <f>VLOOKUP(D114,J:K,2,0)</f>
        <v>1200</v>
      </c>
      <c r="F114" s="117" t="s">
        <v>988</v>
      </c>
      <c r="H114" s="117" t="s">
        <v>1814</v>
      </c>
    </row>
    <row r="115" s="117" customFormat="1" spans="1:8">
      <c r="A115" s="117">
        <v>114</v>
      </c>
      <c r="B115" s="117" t="s">
        <v>0</v>
      </c>
      <c r="C115" s="117" t="s">
        <v>1815</v>
      </c>
      <c r="D115" s="117">
        <f>VLOOKUP(B115,I:J,2,0)</f>
        <v>60507</v>
      </c>
      <c r="E115" s="117">
        <f>VLOOKUP(D115,J:K,2,0)</f>
        <v>1200</v>
      </c>
      <c r="F115" s="117" t="s">
        <v>988</v>
      </c>
      <c r="H115" s="117" t="s">
        <v>1816</v>
      </c>
    </row>
    <row r="116" s="117" customFormat="1" spans="1:8">
      <c r="A116" s="117">
        <v>115</v>
      </c>
      <c r="B116" s="117" t="s">
        <v>0</v>
      </c>
      <c r="C116" s="117" t="s">
        <v>1817</v>
      </c>
      <c r="D116" s="117">
        <f>VLOOKUP(B116,I:J,2,0)</f>
        <v>60507</v>
      </c>
      <c r="E116" s="117">
        <f>VLOOKUP(D116,J:K,2,0)</f>
        <v>1200</v>
      </c>
      <c r="F116" s="117" t="s">
        <v>988</v>
      </c>
      <c r="H116" s="117" t="s">
        <v>1818</v>
      </c>
    </row>
    <row r="117" s="117" customFormat="1" spans="1:8">
      <c r="A117" s="117">
        <v>116</v>
      </c>
      <c r="B117" s="117" t="s">
        <v>0</v>
      </c>
      <c r="C117" s="117" t="s">
        <v>1819</v>
      </c>
      <c r="D117" s="117">
        <f>VLOOKUP(B117,I:J,2,0)</f>
        <v>60507</v>
      </c>
      <c r="E117" s="117">
        <f>VLOOKUP(D117,J:K,2,0)</f>
        <v>1200</v>
      </c>
      <c r="F117" s="117" t="s">
        <v>988</v>
      </c>
      <c r="H117" s="117" t="s">
        <v>1820</v>
      </c>
    </row>
    <row r="118" s="117" customFormat="1" spans="1:8">
      <c r="A118" s="117">
        <v>117</v>
      </c>
      <c r="B118" s="117" t="s">
        <v>0</v>
      </c>
      <c r="C118" s="117" t="s">
        <v>1821</v>
      </c>
      <c r="D118" s="117">
        <f>VLOOKUP(B118,I:J,2,0)</f>
        <v>60507</v>
      </c>
      <c r="E118" s="117">
        <f>VLOOKUP(D118,J:K,2,0)</f>
        <v>1200</v>
      </c>
      <c r="F118" s="117" t="s">
        <v>988</v>
      </c>
      <c r="H118" s="117" t="s">
        <v>1822</v>
      </c>
    </row>
    <row r="119" s="117" customFormat="1" spans="1:8">
      <c r="A119" s="117">
        <v>118</v>
      </c>
      <c r="B119" s="117" t="s">
        <v>0</v>
      </c>
      <c r="C119" s="117" t="s">
        <v>1823</v>
      </c>
      <c r="D119" s="117">
        <f>VLOOKUP(B119,I:J,2,0)</f>
        <v>60507</v>
      </c>
      <c r="E119" s="117">
        <f>VLOOKUP(D119,J:K,2,0)</f>
        <v>1200</v>
      </c>
      <c r="F119" s="117" t="s">
        <v>988</v>
      </c>
      <c r="H119" s="117" t="s">
        <v>1824</v>
      </c>
    </row>
    <row r="120" s="117" customFormat="1" spans="1:8">
      <c r="A120" s="117">
        <v>119</v>
      </c>
      <c r="B120" s="117" t="s">
        <v>0</v>
      </c>
      <c r="C120" s="117" t="s">
        <v>1132</v>
      </c>
      <c r="D120" s="117">
        <f>VLOOKUP(B120,I:J,2,0)</f>
        <v>60507</v>
      </c>
      <c r="E120" s="117">
        <f>VLOOKUP(D120,J:K,2,0)</f>
        <v>1200</v>
      </c>
      <c r="F120" s="117" t="s">
        <v>988</v>
      </c>
      <c r="H120" s="117" t="s">
        <v>1825</v>
      </c>
    </row>
    <row r="121" s="117" customFormat="1" spans="1:8">
      <c r="A121" s="117">
        <v>120</v>
      </c>
      <c r="B121" s="117" t="s">
        <v>0</v>
      </c>
      <c r="C121" s="117" t="s">
        <v>1826</v>
      </c>
      <c r="D121" s="117">
        <f>VLOOKUP(B121,I:J,2,0)</f>
        <v>60507</v>
      </c>
      <c r="E121" s="117">
        <f>VLOOKUP(D121,J:K,2,0)</f>
        <v>1200</v>
      </c>
      <c r="F121" s="117" t="s">
        <v>988</v>
      </c>
      <c r="H121" s="117" t="s">
        <v>1827</v>
      </c>
    </row>
    <row r="122" s="117" customFormat="1" spans="1:8">
      <c r="A122" s="117">
        <v>121</v>
      </c>
      <c r="B122" s="117" t="s">
        <v>0</v>
      </c>
      <c r="C122" s="117" t="s">
        <v>1828</v>
      </c>
      <c r="D122" s="117">
        <f>VLOOKUP(B122,I:J,2,0)</f>
        <v>60507</v>
      </c>
      <c r="E122" s="117">
        <f>VLOOKUP(D122,J:K,2,0)</f>
        <v>1200</v>
      </c>
      <c r="F122" s="117" t="s">
        <v>988</v>
      </c>
      <c r="H122" s="117" t="s">
        <v>1829</v>
      </c>
    </row>
    <row r="123" s="117" customFormat="1" spans="1:8">
      <c r="A123" s="117">
        <v>122</v>
      </c>
      <c r="B123" s="117" t="s">
        <v>0</v>
      </c>
      <c r="C123" s="117" t="s">
        <v>1830</v>
      </c>
      <c r="D123" s="117">
        <f>VLOOKUP(B123,I:J,2,0)</f>
        <v>60507</v>
      </c>
      <c r="E123" s="117">
        <f>VLOOKUP(D123,J:K,2,0)</f>
        <v>1200</v>
      </c>
      <c r="F123" s="117" t="s">
        <v>988</v>
      </c>
      <c r="H123" s="117" t="s">
        <v>1831</v>
      </c>
    </row>
    <row r="124" s="117" customFormat="1" spans="1:8">
      <c r="A124" s="117">
        <v>123</v>
      </c>
      <c r="B124" s="117" t="s">
        <v>0</v>
      </c>
      <c r="C124" s="117" t="s">
        <v>1832</v>
      </c>
      <c r="D124" s="117">
        <f>VLOOKUP(B124,I:J,2,0)</f>
        <v>60507</v>
      </c>
      <c r="E124" s="117">
        <f>VLOOKUP(D124,J:K,2,0)</f>
        <v>1200</v>
      </c>
      <c r="F124" s="117" t="s">
        <v>988</v>
      </c>
      <c r="H124" s="117" t="s">
        <v>1833</v>
      </c>
    </row>
    <row r="125" s="117" customFormat="1" spans="1:8">
      <c r="A125" s="117">
        <v>124</v>
      </c>
      <c r="B125" s="117" t="s">
        <v>0</v>
      </c>
      <c r="C125" s="117" t="s">
        <v>1834</v>
      </c>
      <c r="D125" s="117">
        <f>VLOOKUP(B125,I:J,2,0)</f>
        <v>60507</v>
      </c>
      <c r="E125" s="117">
        <f>VLOOKUP(D125,J:K,2,0)</f>
        <v>1200</v>
      </c>
      <c r="F125" s="117" t="s">
        <v>988</v>
      </c>
      <c r="H125" s="117" t="s">
        <v>1835</v>
      </c>
    </row>
    <row r="126" s="117" customFormat="1" spans="1:8">
      <c r="A126" s="117">
        <v>125</v>
      </c>
      <c r="B126" s="117" t="s">
        <v>0</v>
      </c>
      <c r="C126" s="117" t="s">
        <v>1836</v>
      </c>
      <c r="D126" s="117">
        <f>VLOOKUP(B126,I:J,2,0)</f>
        <v>60507</v>
      </c>
      <c r="E126" s="117">
        <f>VLOOKUP(D126,J:K,2,0)</f>
        <v>1200</v>
      </c>
      <c r="F126" s="117" t="s">
        <v>988</v>
      </c>
      <c r="H126" s="117" t="s">
        <v>1837</v>
      </c>
    </row>
    <row r="127" s="117" customFormat="1" spans="1:8">
      <c r="A127" s="117">
        <v>126</v>
      </c>
      <c r="B127" s="117" t="s">
        <v>0</v>
      </c>
      <c r="C127" s="117" t="s">
        <v>1838</v>
      </c>
      <c r="D127" s="117">
        <f>VLOOKUP(B127,I:J,2,0)</f>
        <v>60507</v>
      </c>
      <c r="E127" s="117">
        <f>VLOOKUP(D127,J:K,2,0)</f>
        <v>1200</v>
      </c>
      <c r="F127" s="117" t="s">
        <v>988</v>
      </c>
      <c r="H127" s="117" t="s">
        <v>1839</v>
      </c>
    </row>
    <row r="128" s="117" customFormat="1" spans="1:8">
      <c r="A128" s="117">
        <v>127</v>
      </c>
      <c r="B128" s="117" t="s">
        <v>0</v>
      </c>
      <c r="C128" s="117" t="s">
        <v>1840</v>
      </c>
      <c r="D128" s="117">
        <f>VLOOKUP(B128,I:J,2,0)</f>
        <v>60507</v>
      </c>
      <c r="E128" s="117">
        <f>VLOOKUP(D128,J:K,2,0)</f>
        <v>1200</v>
      </c>
      <c r="F128" s="117" t="s">
        <v>988</v>
      </c>
      <c r="H128" s="117" t="s">
        <v>1841</v>
      </c>
    </row>
    <row r="129" s="117" customFormat="1" spans="1:8">
      <c r="A129" s="117">
        <v>128</v>
      </c>
      <c r="B129" s="117" t="s">
        <v>0</v>
      </c>
      <c r="C129" s="117" t="s">
        <v>1842</v>
      </c>
      <c r="D129" s="117">
        <f>VLOOKUP(B129,I:J,2,0)</f>
        <v>60507</v>
      </c>
      <c r="E129" s="117">
        <f>VLOOKUP(D129,J:K,2,0)</f>
        <v>1200</v>
      </c>
      <c r="F129" s="117" t="s">
        <v>988</v>
      </c>
      <c r="H129" s="117" t="s">
        <v>1843</v>
      </c>
    </row>
    <row r="130" s="117" customFormat="1" spans="1:8">
      <c r="A130" s="117">
        <v>129</v>
      </c>
      <c r="B130" s="117" t="s">
        <v>0</v>
      </c>
      <c r="C130" s="117" t="s">
        <v>1844</v>
      </c>
      <c r="D130" s="117">
        <f>VLOOKUP(B130,I:J,2,0)</f>
        <v>60507</v>
      </c>
      <c r="E130" s="117">
        <f>VLOOKUP(D130,J:K,2,0)</f>
        <v>1200</v>
      </c>
      <c r="F130" s="117" t="s">
        <v>988</v>
      </c>
      <c r="H130" s="117" t="s">
        <v>1845</v>
      </c>
    </row>
    <row r="131" s="117" customFormat="1" spans="1:8">
      <c r="A131" s="117">
        <v>130</v>
      </c>
      <c r="B131" s="117" t="s">
        <v>0</v>
      </c>
      <c r="C131" s="117" t="s">
        <v>1846</v>
      </c>
      <c r="D131" s="117">
        <f>VLOOKUP(B131,I:J,2,0)</f>
        <v>60507</v>
      </c>
      <c r="E131" s="117">
        <f>VLOOKUP(D131,J:K,2,0)</f>
        <v>1200</v>
      </c>
      <c r="F131" s="119" t="s">
        <v>988</v>
      </c>
      <c r="H131" s="117" t="s">
        <v>1847</v>
      </c>
    </row>
    <row r="132" s="117" customFormat="1" spans="1:8">
      <c r="A132" s="117">
        <v>131</v>
      </c>
      <c r="B132" s="117" t="s">
        <v>0</v>
      </c>
      <c r="C132" s="117" t="s">
        <v>1848</v>
      </c>
      <c r="D132" s="117">
        <f>VLOOKUP(B132,I:J,2,0)</f>
        <v>60507</v>
      </c>
      <c r="E132" s="117">
        <f>VLOOKUP(D132,J:K,2,0)</f>
        <v>1200</v>
      </c>
      <c r="F132" s="117" t="s">
        <v>988</v>
      </c>
      <c r="H132" s="117" t="s">
        <v>1849</v>
      </c>
    </row>
    <row r="133" s="117" customFormat="1" spans="1:8">
      <c r="A133" s="117">
        <v>132</v>
      </c>
      <c r="B133" s="117" t="s">
        <v>0</v>
      </c>
      <c r="C133" s="117" t="s">
        <v>1850</v>
      </c>
      <c r="D133" s="117">
        <f>VLOOKUP(B133,I:J,2,0)</f>
        <v>60507</v>
      </c>
      <c r="E133" s="117">
        <f>VLOOKUP(D133,J:K,2,0)</f>
        <v>1200</v>
      </c>
      <c r="F133" s="117" t="s">
        <v>988</v>
      </c>
      <c r="H133" s="117" t="s">
        <v>1851</v>
      </c>
    </row>
    <row r="134" s="117" customFormat="1" spans="1:8">
      <c r="A134" s="117">
        <v>133</v>
      </c>
      <c r="B134" s="117" t="s">
        <v>0</v>
      </c>
      <c r="C134" s="117" t="s">
        <v>1852</v>
      </c>
      <c r="D134" s="117">
        <f>VLOOKUP(B134,I:J,2,0)</f>
        <v>60507</v>
      </c>
      <c r="E134" s="117">
        <f>VLOOKUP(D134,J:K,2,0)</f>
        <v>1200</v>
      </c>
      <c r="F134" s="117" t="s">
        <v>988</v>
      </c>
      <c r="H134" s="117" t="s">
        <v>1853</v>
      </c>
    </row>
    <row r="135" s="117" customFormat="1" spans="1:8">
      <c r="A135" s="117">
        <v>134</v>
      </c>
      <c r="B135" s="117" t="s">
        <v>0</v>
      </c>
      <c r="C135" s="117" t="s">
        <v>1854</v>
      </c>
      <c r="D135" s="117">
        <f>VLOOKUP(B135,I:J,2,0)</f>
        <v>60507</v>
      </c>
      <c r="E135" s="117">
        <f>VLOOKUP(D135,J:K,2,0)</f>
        <v>1200</v>
      </c>
      <c r="F135" s="117" t="s">
        <v>988</v>
      </c>
      <c r="H135" s="117" t="s">
        <v>1855</v>
      </c>
    </row>
    <row r="136" s="117" customFormat="1" spans="1:8">
      <c r="A136" s="117">
        <v>135</v>
      </c>
      <c r="B136" s="117" t="s">
        <v>0</v>
      </c>
      <c r="C136" s="117" t="s">
        <v>1856</v>
      </c>
      <c r="D136" s="117">
        <f>VLOOKUP(B136,I:J,2,0)</f>
        <v>60507</v>
      </c>
      <c r="E136" s="117">
        <f>VLOOKUP(D136,J:K,2,0)</f>
        <v>1200</v>
      </c>
      <c r="F136" s="117" t="s">
        <v>988</v>
      </c>
      <c r="H136" s="117" t="s">
        <v>1857</v>
      </c>
    </row>
    <row r="137" s="117" customFormat="1" spans="1:8">
      <c r="A137" s="117">
        <v>136</v>
      </c>
      <c r="B137" s="117" t="s">
        <v>0</v>
      </c>
      <c r="C137" s="117" t="s">
        <v>1858</v>
      </c>
      <c r="D137" s="117">
        <f>VLOOKUP(B137,I:J,2,0)</f>
        <v>60507</v>
      </c>
      <c r="E137" s="117">
        <f>VLOOKUP(D137,J:K,2,0)</f>
        <v>1200</v>
      </c>
      <c r="F137" s="117" t="s">
        <v>988</v>
      </c>
      <c r="H137" s="117" t="s">
        <v>1859</v>
      </c>
    </row>
    <row r="138" s="117" customFormat="1" spans="1:8">
      <c r="A138" s="117">
        <v>137</v>
      </c>
      <c r="B138" s="117" t="s">
        <v>988</v>
      </c>
      <c r="C138" s="126" t="s">
        <v>1860</v>
      </c>
      <c r="D138" s="117">
        <f>VLOOKUP(B138,I:J,2,0)</f>
        <v>50007</v>
      </c>
      <c r="E138" s="117">
        <f>VLOOKUP(D138,J:K,2,0)</f>
        <v>100</v>
      </c>
      <c r="F138" s="117" t="s">
        <v>988</v>
      </c>
      <c r="H138" s="117" t="s">
        <v>1861</v>
      </c>
    </row>
    <row r="139" s="117" customFormat="1" spans="1:8">
      <c r="A139" s="117">
        <v>138</v>
      </c>
      <c r="B139" s="117" t="s">
        <v>988</v>
      </c>
      <c r="C139" s="126" t="s">
        <v>1862</v>
      </c>
      <c r="D139" s="117">
        <f>VLOOKUP(B139,I:J,2,0)</f>
        <v>50007</v>
      </c>
      <c r="E139" s="117">
        <f>VLOOKUP(D139,J:K,2,0)</f>
        <v>100</v>
      </c>
      <c r="F139" s="117" t="s">
        <v>988</v>
      </c>
      <c r="H139" s="117" t="s">
        <v>1863</v>
      </c>
    </row>
    <row r="140" s="117" customFormat="1" spans="1:8">
      <c r="A140" s="117">
        <v>139</v>
      </c>
      <c r="B140" s="117" t="s">
        <v>1</v>
      </c>
      <c r="C140" s="126" t="s">
        <v>1864</v>
      </c>
      <c r="D140" s="117">
        <f>VLOOKUP(B140,I:J,2,0)</f>
        <v>51001</v>
      </c>
      <c r="E140" s="117">
        <f>VLOOKUP(D140,J:K,2,0)</f>
        <v>1000</v>
      </c>
      <c r="F140" s="117" t="s">
        <v>988</v>
      </c>
      <c r="H140" s="117" t="s">
        <v>1865</v>
      </c>
    </row>
    <row r="141" s="117" customFormat="1" spans="1:8">
      <c r="A141" s="117">
        <v>140</v>
      </c>
      <c r="B141" s="117" t="s">
        <v>1</v>
      </c>
      <c r="C141" s="126" t="s">
        <v>1866</v>
      </c>
      <c r="D141" s="117">
        <f>VLOOKUP(B141,I:J,2,0)</f>
        <v>51001</v>
      </c>
      <c r="E141" s="117">
        <f>VLOOKUP(D141,J:K,2,0)</f>
        <v>1000</v>
      </c>
      <c r="F141" s="117" t="s">
        <v>988</v>
      </c>
      <c r="H141" s="117" t="s">
        <v>1867</v>
      </c>
    </row>
    <row r="142" s="117" customFormat="1" spans="1:8">
      <c r="A142" s="117">
        <v>141</v>
      </c>
      <c r="B142" s="117" t="s">
        <v>0</v>
      </c>
      <c r="C142" s="126" t="s">
        <v>1868</v>
      </c>
      <c r="D142" s="117">
        <f>VLOOKUP(B142,I:J,2,0)</f>
        <v>60507</v>
      </c>
      <c r="E142" s="117">
        <f>VLOOKUP(D142,J:K,2,0)</f>
        <v>1200</v>
      </c>
      <c r="F142" s="117" t="s">
        <v>988</v>
      </c>
      <c r="H142" s="117" t="s">
        <v>1151</v>
      </c>
    </row>
    <row r="143" s="117" customFormat="1" spans="1:8">
      <c r="A143" s="117">
        <v>142</v>
      </c>
      <c r="B143" s="117" t="s">
        <v>988</v>
      </c>
      <c r="C143" s="126" t="s">
        <v>1869</v>
      </c>
      <c r="D143" s="117">
        <f>VLOOKUP(B143,I:J,2,0)</f>
        <v>50007</v>
      </c>
      <c r="E143" s="117">
        <f>VLOOKUP(D143,J:K,2,0)</f>
        <v>100</v>
      </c>
      <c r="F143" s="117" t="s">
        <v>988</v>
      </c>
      <c r="H143" s="117" t="s">
        <v>1870</v>
      </c>
    </row>
    <row r="144" s="117" customFormat="1" spans="1:8">
      <c r="A144" s="117">
        <v>143</v>
      </c>
      <c r="B144" s="117" t="s">
        <v>0</v>
      </c>
      <c r="C144" s="126" t="s">
        <v>1871</v>
      </c>
      <c r="D144" s="117">
        <f>VLOOKUP(B144,I:J,2,0)</f>
        <v>60507</v>
      </c>
      <c r="E144" s="117">
        <f>VLOOKUP(D144,J:K,2,0)</f>
        <v>1200</v>
      </c>
      <c r="F144" s="117" t="s">
        <v>988</v>
      </c>
      <c r="H144" s="117" t="s">
        <v>1872</v>
      </c>
    </row>
    <row r="145" s="117" customFormat="1" spans="1:8">
      <c r="A145" s="117">
        <v>144</v>
      </c>
      <c r="B145" s="117" t="s">
        <v>988</v>
      </c>
      <c r="C145" s="117" t="s">
        <v>1873</v>
      </c>
      <c r="D145" s="117">
        <f>VLOOKUP(B145,I:J,2,0)</f>
        <v>50007</v>
      </c>
      <c r="E145" s="117">
        <f>VLOOKUP(D145,J:K,2,0)</f>
        <v>100</v>
      </c>
      <c r="F145" s="117" t="s">
        <v>988</v>
      </c>
      <c r="H145" s="117" t="s">
        <v>1874</v>
      </c>
    </row>
    <row r="146" s="117" customFormat="1" spans="1:8">
      <c r="A146" s="117">
        <v>145</v>
      </c>
      <c r="B146" s="117" t="s">
        <v>1</v>
      </c>
      <c r="C146" s="117" t="s">
        <v>1875</v>
      </c>
      <c r="D146" s="117">
        <f>VLOOKUP(B146,I:J,2,0)</f>
        <v>51001</v>
      </c>
      <c r="E146" s="117">
        <f>VLOOKUP(D146,J:K,2,0)</f>
        <v>1000</v>
      </c>
      <c r="F146" s="117" t="s">
        <v>988</v>
      </c>
      <c r="H146" s="117" t="s">
        <v>1876</v>
      </c>
    </row>
    <row r="147" s="117" customFormat="1" spans="1:8">
      <c r="A147" s="117">
        <v>146</v>
      </c>
      <c r="B147" s="117" t="s">
        <v>988</v>
      </c>
      <c r="C147" s="117" t="s">
        <v>1877</v>
      </c>
      <c r="D147" s="117">
        <f>VLOOKUP(B147,I:J,2,0)</f>
        <v>50007</v>
      </c>
      <c r="E147" s="117">
        <f>VLOOKUP(D147,J:K,2,0)</f>
        <v>100</v>
      </c>
      <c r="F147" s="117" t="s">
        <v>988</v>
      </c>
      <c r="H147" s="117" t="s">
        <v>1878</v>
      </c>
    </row>
    <row r="148" s="117" customFormat="1" spans="1:8">
      <c r="A148" s="117">
        <v>147</v>
      </c>
      <c r="B148" s="117" t="s">
        <v>988</v>
      </c>
      <c r="C148" s="117" t="s">
        <v>1879</v>
      </c>
      <c r="D148" s="117">
        <f>VLOOKUP(B148,I:J,2,0)</f>
        <v>50007</v>
      </c>
      <c r="E148" s="117">
        <f>VLOOKUP(D148,J:K,2,0)</f>
        <v>100</v>
      </c>
      <c r="F148" s="117" t="s">
        <v>988</v>
      </c>
      <c r="H148" s="117" t="s">
        <v>1880</v>
      </c>
    </row>
    <row r="149" s="117" customFormat="1" spans="1:8">
      <c r="A149" s="117">
        <v>148</v>
      </c>
      <c r="B149" s="117" t="s">
        <v>988</v>
      </c>
      <c r="C149" s="117" t="s">
        <v>1881</v>
      </c>
      <c r="D149" s="117">
        <f>VLOOKUP(B149,I:J,2,0)</f>
        <v>50007</v>
      </c>
      <c r="E149" s="117">
        <f>VLOOKUP(D149,J:K,2,0)</f>
        <v>100</v>
      </c>
      <c r="F149" s="117" t="s">
        <v>988</v>
      </c>
      <c r="H149" s="117" t="s">
        <v>1882</v>
      </c>
    </row>
    <row r="150" s="117" customFormat="1" spans="1:8">
      <c r="A150" s="117">
        <v>149</v>
      </c>
      <c r="B150" s="117" t="s">
        <v>988</v>
      </c>
      <c r="C150" s="117" t="s">
        <v>1883</v>
      </c>
      <c r="D150" s="117">
        <f>VLOOKUP(B150,I:J,2,0)</f>
        <v>50007</v>
      </c>
      <c r="E150" s="117">
        <f>VLOOKUP(D150,J:K,2,0)</f>
        <v>100</v>
      </c>
      <c r="F150" s="117" t="s">
        <v>988</v>
      </c>
      <c r="H150" s="117" t="s">
        <v>1884</v>
      </c>
    </row>
    <row r="151" s="117" customFormat="1" spans="1:8">
      <c r="A151" s="117">
        <v>150</v>
      </c>
      <c r="B151" s="117" t="s">
        <v>988</v>
      </c>
      <c r="C151" s="117" t="s">
        <v>1885</v>
      </c>
      <c r="D151" s="117">
        <f>VLOOKUP(B151,I:J,2,0)</f>
        <v>50007</v>
      </c>
      <c r="E151" s="117">
        <f>VLOOKUP(D151,J:K,2,0)</f>
        <v>100</v>
      </c>
      <c r="F151" s="117" t="s">
        <v>988</v>
      </c>
      <c r="H151" s="117" t="s">
        <v>1886</v>
      </c>
    </row>
    <row r="152" s="117" customFormat="1" spans="1:8">
      <c r="A152" s="117">
        <v>151</v>
      </c>
      <c r="B152" s="117" t="s">
        <v>0</v>
      </c>
      <c r="C152" s="117" t="s">
        <v>1887</v>
      </c>
      <c r="D152" s="117">
        <f>VLOOKUP(B152,I:J,2,0)</f>
        <v>60507</v>
      </c>
      <c r="E152" s="117">
        <f>VLOOKUP(D152,J:K,2,0)</f>
        <v>1200</v>
      </c>
      <c r="F152" s="117" t="s">
        <v>988</v>
      </c>
      <c r="H152" s="117" t="s">
        <v>1888</v>
      </c>
    </row>
    <row r="153" s="117" customFormat="1" spans="1:8">
      <c r="A153" s="117">
        <v>152</v>
      </c>
      <c r="B153" s="117" t="s">
        <v>1</v>
      </c>
      <c r="C153" s="117" t="s">
        <v>1889</v>
      </c>
      <c r="D153" s="117">
        <f>VLOOKUP(B153,I:J,2,0)</f>
        <v>51001</v>
      </c>
      <c r="E153" s="117">
        <f>VLOOKUP(D153,J:K,2,0)</f>
        <v>1000</v>
      </c>
      <c r="F153" s="117" t="s">
        <v>988</v>
      </c>
      <c r="H153" s="117" t="s">
        <v>1890</v>
      </c>
    </row>
    <row r="154" s="117" customFormat="1" spans="1:8">
      <c r="A154" s="117">
        <v>153</v>
      </c>
      <c r="B154" s="117" t="s">
        <v>0</v>
      </c>
      <c r="C154" s="117" t="s">
        <v>1891</v>
      </c>
      <c r="D154" s="117">
        <f>VLOOKUP(B154,I:J,2,0)</f>
        <v>60507</v>
      </c>
      <c r="E154" s="117">
        <f>VLOOKUP(D154,J:K,2,0)</f>
        <v>1200</v>
      </c>
      <c r="F154" s="117" t="s">
        <v>988</v>
      </c>
      <c r="H154" s="117" t="s">
        <v>1892</v>
      </c>
    </row>
    <row r="155" s="117" customFormat="1" spans="1:8">
      <c r="A155" s="117">
        <v>154</v>
      </c>
      <c r="B155" s="117" t="s">
        <v>1</v>
      </c>
      <c r="C155" s="117" t="s">
        <v>1893</v>
      </c>
      <c r="D155" s="117">
        <f>VLOOKUP(B155,I:J,2,0)</f>
        <v>51001</v>
      </c>
      <c r="E155" s="117">
        <f>VLOOKUP(D155,J:K,2,0)</f>
        <v>1000</v>
      </c>
      <c r="F155" s="117" t="s">
        <v>988</v>
      </c>
      <c r="H155" s="117" t="s">
        <v>1894</v>
      </c>
    </row>
    <row r="156" s="117" customFormat="1" spans="1:8">
      <c r="A156" s="117">
        <v>155</v>
      </c>
      <c r="B156" s="117" t="s">
        <v>0</v>
      </c>
      <c r="C156" s="117" t="s">
        <v>1895</v>
      </c>
      <c r="D156" s="117">
        <f>VLOOKUP(B156,I:J,2,0)</f>
        <v>60507</v>
      </c>
      <c r="E156" s="117">
        <f>VLOOKUP(D156,J:K,2,0)</f>
        <v>1200</v>
      </c>
      <c r="F156" s="117" t="s">
        <v>988</v>
      </c>
      <c r="H156" s="117" t="s">
        <v>1896</v>
      </c>
    </row>
    <row r="157" s="117" customFormat="1" spans="1:8">
      <c r="A157" s="117">
        <v>156</v>
      </c>
      <c r="B157" s="117" t="s">
        <v>988</v>
      </c>
      <c r="C157" s="117" t="s">
        <v>1897</v>
      </c>
      <c r="D157" s="117">
        <f>VLOOKUP(B157,I:J,2,0)</f>
        <v>50007</v>
      </c>
      <c r="E157" s="117">
        <f>VLOOKUP(D157,J:K,2,0)</f>
        <v>100</v>
      </c>
      <c r="F157" s="117" t="s">
        <v>988</v>
      </c>
      <c r="H157" s="117" t="s">
        <v>1898</v>
      </c>
    </row>
    <row r="158" s="117" customFormat="1" spans="1:8">
      <c r="A158" s="117">
        <v>157</v>
      </c>
      <c r="B158" s="117" t="s">
        <v>1</v>
      </c>
      <c r="C158" s="117" t="s">
        <v>1899</v>
      </c>
      <c r="D158" s="117">
        <f>VLOOKUP(B158,I:J,2,0)</f>
        <v>51001</v>
      </c>
      <c r="E158" s="117">
        <f>VLOOKUP(D158,J:K,2,0)</f>
        <v>1000</v>
      </c>
      <c r="F158" s="117" t="s">
        <v>988</v>
      </c>
      <c r="H158" s="117" t="s">
        <v>1900</v>
      </c>
    </row>
    <row r="159" s="117" customFormat="1" spans="1:8">
      <c r="A159" s="117">
        <v>158</v>
      </c>
      <c r="B159" s="117" t="s">
        <v>0</v>
      </c>
      <c r="C159" s="117" t="s">
        <v>1901</v>
      </c>
      <c r="D159" s="117">
        <f>VLOOKUP(B159,I:J,2,0)</f>
        <v>60507</v>
      </c>
      <c r="E159" s="117">
        <f>VLOOKUP(D159,J:K,2,0)</f>
        <v>1200</v>
      </c>
      <c r="F159" s="117" t="s">
        <v>988</v>
      </c>
      <c r="H159" s="117" t="s">
        <v>1902</v>
      </c>
    </row>
    <row r="160" s="117" customFormat="1" spans="1:8">
      <c r="A160" s="117">
        <v>159</v>
      </c>
      <c r="B160" s="117" t="s">
        <v>988</v>
      </c>
      <c r="C160" s="117" t="s">
        <v>1903</v>
      </c>
      <c r="D160" s="117">
        <f>VLOOKUP(B160,I:J,2,0)</f>
        <v>50007</v>
      </c>
      <c r="E160" s="117">
        <f>VLOOKUP(D160,J:K,2,0)</f>
        <v>100</v>
      </c>
      <c r="F160" s="117" t="s">
        <v>988</v>
      </c>
      <c r="H160" s="117" t="s">
        <v>1904</v>
      </c>
    </row>
    <row r="161" s="117" customFormat="1" spans="1:6">
      <c r="A161" s="117">
        <v>160</v>
      </c>
      <c r="B161" s="117" t="s">
        <v>988</v>
      </c>
      <c r="C161" s="117" t="s">
        <v>1905</v>
      </c>
      <c r="D161" s="117">
        <f>VLOOKUP(B161,I:J,2,0)</f>
        <v>50007</v>
      </c>
      <c r="E161" s="117">
        <f>VLOOKUP(D161,J:K,2,0)</f>
        <v>100</v>
      </c>
      <c r="F161" s="117" t="s">
        <v>988</v>
      </c>
    </row>
    <row r="162" s="117" customFormat="1" spans="1:6">
      <c r="A162" s="117">
        <v>161</v>
      </c>
      <c r="B162" s="117" t="s">
        <v>0</v>
      </c>
      <c r="C162" s="117" t="s">
        <v>1906</v>
      </c>
      <c r="D162" s="117">
        <f>VLOOKUP(B162,I:J,2,0)</f>
        <v>60507</v>
      </c>
      <c r="E162" s="117">
        <f>VLOOKUP(D162,J:K,2,0)</f>
        <v>1200</v>
      </c>
      <c r="F162" s="117" t="s">
        <v>988</v>
      </c>
    </row>
    <row r="163" s="117" customFormat="1" spans="1:6">
      <c r="A163" s="117">
        <v>162</v>
      </c>
      <c r="B163" s="117" t="s">
        <v>988</v>
      </c>
      <c r="C163" s="117" t="s">
        <v>1907</v>
      </c>
      <c r="D163" s="117">
        <f>VLOOKUP(B163,I:J,2,0)</f>
        <v>50007</v>
      </c>
      <c r="E163" s="117">
        <f>VLOOKUP(D163,J:K,2,0)</f>
        <v>100</v>
      </c>
      <c r="F163" s="117" t="s">
        <v>988</v>
      </c>
    </row>
    <row r="164" s="117" customFormat="1" spans="1:6">
      <c r="A164" s="117">
        <v>163</v>
      </c>
      <c r="B164" s="117" t="s">
        <v>988</v>
      </c>
      <c r="C164" s="117" t="s">
        <v>1908</v>
      </c>
      <c r="D164" s="117">
        <f>VLOOKUP(B164,I:J,2,0)</f>
        <v>50007</v>
      </c>
      <c r="E164" s="117">
        <f>VLOOKUP(D164,J:K,2,0)</f>
        <v>100</v>
      </c>
      <c r="F164" s="117" t="s">
        <v>988</v>
      </c>
    </row>
    <row r="165" s="117" customFormat="1" spans="1:6">
      <c r="A165" s="117">
        <v>164</v>
      </c>
      <c r="B165" s="117" t="s">
        <v>988</v>
      </c>
      <c r="C165" s="117" t="s">
        <v>1909</v>
      </c>
      <c r="D165" s="117">
        <f>VLOOKUP(B165,I:J,2,0)</f>
        <v>50007</v>
      </c>
      <c r="E165" s="117">
        <f>VLOOKUP(D165,J:K,2,0)</f>
        <v>100</v>
      </c>
      <c r="F165" s="117" t="s">
        <v>990</v>
      </c>
    </row>
    <row r="166" s="117" customFormat="1" spans="1:6">
      <c r="A166" s="117">
        <v>165</v>
      </c>
      <c r="B166" s="117" t="s">
        <v>0</v>
      </c>
      <c r="C166" s="117" t="s">
        <v>1910</v>
      </c>
      <c r="D166" s="117">
        <f>VLOOKUP(B166,I:J,2,0)</f>
        <v>60507</v>
      </c>
      <c r="E166" s="117">
        <f>VLOOKUP(D166,J:K,2,0)</f>
        <v>1200</v>
      </c>
      <c r="F166" s="117" t="s">
        <v>990</v>
      </c>
    </row>
    <row r="167" s="117" customFormat="1" spans="1:6">
      <c r="A167" s="117">
        <v>166</v>
      </c>
      <c r="B167" s="117" t="s">
        <v>1</v>
      </c>
      <c r="C167" s="126" t="s">
        <v>1911</v>
      </c>
      <c r="D167" s="117">
        <f>VLOOKUP(B167,I:J,2,0)</f>
        <v>51001</v>
      </c>
      <c r="E167" s="117">
        <f>VLOOKUP(D167,J:K,2,0)</f>
        <v>1000</v>
      </c>
      <c r="F167" s="117" t="s">
        <v>1</v>
      </c>
    </row>
    <row r="168" s="117" customFormat="1" spans="1:6">
      <c r="A168" s="117">
        <v>167</v>
      </c>
      <c r="B168" s="117" t="s">
        <v>988</v>
      </c>
      <c r="C168" s="117" t="s">
        <v>1912</v>
      </c>
      <c r="D168" s="117">
        <f>VLOOKUP(B168,I:J,2,0)</f>
        <v>50007</v>
      </c>
      <c r="E168" s="117">
        <f>VLOOKUP(D168,J:K,2,0)</f>
        <v>100</v>
      </c>
      <c r="F168" s="117" t="s">
        <v>1</v>
      </c>
    </row>
    <row r="169" s="117" customFormat="1" spans="1:6">
      <c r="A169" s="117">
        <v>168</v>
      </c>
      <c r="B169" s="117" t="s">
        <v>1</v>
      </c>
      <c r="C169" s="117" t="s">
        <v>1913</v>
      </c>
      <c r="D169" s="117">
        <f>VLOOKUP(B169,I:J,2,0)</f>
        <v>51001</v>
      </c>
      <c r="E169" s="117">
        <f>VLOOKUP(D169,J:K,2,0)</f>
        <v>1000</v>
      </c>
      <c r="F169" s="117" t="s">
        <v>1</v>
      </c>
    </row>
    <row r="170" s="117" customFormat="1" spans="1:6">
      <c r="A170" s="117">
        <v>169</v>
      </c>
      <c r="B170" s="117" t="s">
        <v>1</v>
      </c>
      <c r="C170" s="117" t="s">
        <v>1914</v>
      </c>
      <c r="D170" s="117">
        <f>VLOOKUP(B170,I:J,2,0)</f>
        <v>51001</v>
      </c>
      <c r="E170" s="117">
        <f>VLOOKUP(D170,J:K,2,0)</f>
        <v>1000</v>
      </c>
      <c r="F170" s="117" t="s">
        <v>1</v>
      </c>
    </row>
    <row r="171" s="117" customFormat="1" spans="1:6">
      <c r="A171" s="117">
        <v>170</v>
      </c>
      <c r="B171" s="117" t="s">
        <v>1</v>
      </c>
      <c r="C171" s="117" t="s">
        <v>1915</v>
      </c>
      <c r="D171" s="117">
        <f>VLOOKUP(B171,I:J,2,0)</f>
        <v>51001</v>
      </c>
      <c r="E171" s="117">
        <f>VLOOKUP(D171,J:K,2,0)</f>
        <v>1000</v>
      </c>
      <c r="F171" s="117" t="s">
        <v>1</v>
      </c>
    </row>
    <row r="172" s="117" customFormat="1" spans="1:6">
      <c r="A172" s="117">
        <v>171</v>
      </c>
      <c r="B172" s="117" t="s">
        <v>1</v>
      </c>
      <c r="C172" s="117" t="s">
        <v>1916</v>
      </c>
      <c r="D172" s="117">
        <f>VLOOKUP(B172,I:J,2,0)</f>
        <v>51001</v>
      </c>
      <c r="E172" s="117">
        <f>VLOOKUP(D172,J:K,2,0)</f>
        <v>1000</v>
      </c>
      <c r="F172" s="117" t="s">
        <v>1</v>
      </c>
    </row>
    <row r="173" s="117" customFormat="1" spans="1:6">
      <c r="A173" s="117">
        <v>172</v>
      </c>
      <c r="B173" s="117" t="s">
        <v>988</v>
      </c>
      <c r="C173" s="117" t="s">
        <v>1043</v>
      </c>
      <c r="D173" s="117">
        <f>VLOOKUP(B173,I:J,2,0)</f>
        <v>50007</v>
      </c>
      <c r="E173" s="117">
        <f>VLOOKUP(D173,J:K,2,0)</f>
        <v>100</v>
      </c>
      <c r="F173" s="117" t="s">
        <v>1</v>
      </c>
    </row>
    <row r="174" s="117" customFormat="1" spans="1:6">
      <c r="A174" s="117">
        <v>173</v>
      </c>
      <c r="B174" s="117" t="s">
        <v>988</v>
      </c>
      <c r="C174" s="117" t="s">
        <v>1917</v>
      </c>
      <c r="D174" s="117">
        <f>VLOOKUP(B174,I:J,2,0)</f>
        <v>50007</v>
      </c>
      <c r="E174" s="117">
        <f>VLOOKUP(D174,J:K,2,0)</f>
        <v>100</v>
      </c>
      <c r="F174" s="117" t="s">
        <v>1</v>
      </c>
    </row>
    <row r="175" s="117" customFormat="1" spans="1:6">
      <c r="A175" s="117">
        <v>174</v>
      </c>
      <c r="B175" s="117" t="s">
        <v>1</v>
      </c>
      <c r="C175" s="117" t="s">
        <v>1918</v>
      </c>
      <c r="D175" s="117">
        <f>VLOOKUP(B175,I:J,2,0)</f>
        <v>51001</v>
      </c>
      <c r="E175" s="117">
        <f>VLOOKUP(D175,J:K,2,0)</f>
        <v>1000</v>
      </c>
      <c r="F175" s="117" t="s">
        <v>1</v>
      </c>
    </row>
    <row r="176" s="117" customFormat="1" spans="1:6">
      <c r="A176" s="117">
        <v>175</v>
      </c>
      <c r="B176" s="117" t="s">
        <v>988</v>
      </c>
      <c r="C176" s="117" t="s">
        <v>1919</v>
      </c>
      <c r="D176" s="117">
        <f>VLOOKUP(B176,I:J,2,0)</f>
        <v>50007</v>
      </c>
      <c r="E176" s="117">
        <f>VLOOKUP(D176,J:K,2,0)</f>
        <v>100</v>
      </c>
      <c r="F176" s="117" t="s">
        <v>1</v>
      </c>
    </row>
    <row r="177" s="117" customFormat="1" spans="1:6">
      <c r="A177" s="117">
        <v>176</v>
      </c>
      <c r="B177" s="117" t="s">
        <v>0</v>
      </c>
      <c r="C177" s="117" t="s">
        <v>1920</v>
      </c>
      <c r="D177" s="117">
        <f>VLOOKUP(B177,I:J,2,0)</f>
        <v>60507</v>
      </c>
      <c r="E177" s="117">
        <f>VLOOKUP(D177,J:K,2,0)</f>
        <v>1200</v>
      </c>
      <c r="F177" s="117" t="s">
        <v>1</v>
      </c>
    </row>
    <row r="178" s="117" customFormat="1" spans="1:6">
      <c r="A178" s="117">
        <v>177</v>
      </c>
      <c r="B178" s="117" t="s">
        <v>988</v>
      </c>
      <c r="C178" s="117" t="s">
        <v>1921</v>
      </c>
      <c r="D178" s="117">
        <f>VLOOKUP(B178,I:J,2,0)</f>
        <v>50007</v>
      </c>
      <c r="E178" s="117">
        <f>VLOOKUP(D178,J:K,2,0)</f>
        <v>100</v>
      </c>
      <c r="F178" s="117" t="s">
        <v>1</v>
      </c>
    </row>
    <row r="179" s="117" customFormat="1" spans="1:6">
      <c r="A179" s="117">
        <v>178</v>
      </c>
      <c r="B179" s="117" t="s">
        <v>988</v>
      </c>
      <c r="C179" s="117" t="s">
        <v>1922</v>
      </c>
      <c r="D179" s="117">
        <f>VLOOKUP(B179,I:J,2,0)</f>
        <v>50007</v>
      </c>
      <c r="E179" s="117">
        <f>VLOOKUP(D179,J:K,2,0)</f>
        <v>100</v>
      </c>
      <c r="F179" s="117" t="s">
        <v>1</v>
      </c>
    </row>
    <row r="180" s="117" customFormat="1" spans="1:6">
      <c r="A180" s="117">
        <v>179</v>
      </c>
      <c r="B180" s="117" t="s">
        <v>1</v>
      </c>
      <c r="C180" s="117" t="s">
        <v>1923</v>
      </c>
      <c r="D180" s="117">
        <f>VLOOKUP(B180,I:J,2,0)</f>
        <v>51001</v>
      </c>
      <c r="E180" s="117">
        <f>VLOOKUP(D180,J:K,2,0)</f>
        <v>1000</v>
      </c>
      <c r="F180" s="117" t="s">
        <v>1</v>
      </c>
    </row>
    <row r="181" s="117" customFormat="1" spans="1:6">
      <c r="A181" s="117">
        <v>180</v>
      </c>
      <c r="B181" s="117" t="s">
        <v>1</v>
      </c>
      <c r="C181" s="117" t="e">
        <f>#REF!</f>
        <v>#REF!</v>
      </c>
      <c r="D181" s="117">
        <f>VLOOKUP(B181,I:J,2,0)</f>
        <v>51001</v>
      </c>
      <c r="E181" s="117">
        <f>VLOOKUP(D181,J:K,2,0)</f>
        <v>1000</v>
      </c>
      <c r="F181" s="117" t="s">
        <v>1</v>
      </c>
    </row>
    <row r="182" s="117" customFormat="1" spans="1:6">
      <c r="A182" s="117">
        <v>181</v>
      </c>
      <c r="B182" s="117" t="s">
        <v>1</v>
      </c>
      <c r="C182" s="117" t="s">
        <v>1924</v>
      </c>
      <c r="D182" s="117">
        <f>VLOOKUP(B182,I:J,2,0)</f>
        <v>51001</v>
      </c>
      <c r="E182" s="117">
        <f>VLOOKUP(D182,J:K,2,0)</f>
        <v>1000</v>
      </c>
      <c r="F182" s="117" t="s">
        <v>1</v>
      </c>
    </row>
    <row r="183" s="117" customFormat="1" spans="1:6">
      <c r="A183" s="117">
        <v>182</v>
      </c>
      <c r="B183" s="117" t="s">
        <v>1</v>
      </c>
      <c r="C183" s="117" t="s">
        <v>1925</v>
      </c>
      <c r="D183" s="117">
        <f>VLOOKUP(B183,I:J,2,0)</f>
        <v>51001</v>
      </c>
      <c r="E183" s="117">
        <f>VLOOKUP(D183,J:K,2,0)</f>
        <v>1000</v>
      </c>
      <c r="F183" s="117" t="s">
        <v>1</v>
      </c>
    </row>
    <row r="184" s="117" customFormat="1" spans="1:6">
      <c r="A184" s="117">
        <v>183</v>
      </c>
      <c r="B184" s="117" t="s">
        <v>0</v>
      </c>
      <c r="C184" s="117" t="s">
        <v>1926</v>
      </c>
      <c r="D184" s="117">
        <f>VLOOKUP(B184,I:J,2,0)</f>
        <v>60507</v>
      </c>
      <c r="E184" s="117">
        <f>VLOOKUP(D184,J:K,2,0)</f>
        <v>1200</v>
      </c>
      <c r="F184" s="117" t="s">
        <v>1</v>
      </c>
    </row>
    <row r="185" s="117" customFormat="1" spans="1:6">
      <c r="A185" s="117">
        <v>184</v>
      </c>
      <c r="B185" s="117" t="s">
        <v>1</v>
      </c>
      <c r="C185" s="117" t="s">
        <v>1927</v>
      </c>
      <c r="D185" s="117">
        <f>VLOOKUP(B185,I:J,2,0)</f>
        <v>51001</v>
      </c>
      <c r="E185" s="117">
        <f>VLOOKUP(D185,J:K,2,0)</f>
        <v>1000</v>
      </c>
      <c r="F185" s="117" t="s">
        <v>1</v>
      </c>
    </row>
    <row r="186" s="117" customFormat="1" spans="1:6">
      <c r="A186" s="117">
        <v>185</v>
      </c>
      <c r="B186" s="117" t="s">
        <v>1</v>
      </c>
      <c r="C186" s="117" t="s">
        <v>1928</v>
      </c>
      <c r="D186" s="117">
        <f>VLOOKUP(B186,I:J,2,0)</f>
        <v>51001</v>
      </c>
      <c r="E186" s="117">
        <f>VLOOKUP(D186,J:K,2,0)</f>
        <v>1000</v>
      </c>
      <c r="F186" s="117" t="s">
        <v>1</v>
      </c>
    </row>
    <row r="187" s="117" customFormat="1" spans="1:6">
      <c r="A187" s="117">
        <v>186</v>
      </c>
      <c r="B187" s="117" t="s">
        <v>988</v>
      </c>
      <c r="C187" s="117" t="s">
        <v>1929</v>
      </c>
      <c r="D187" s="117">
        <f>VLOOKUP(B187,I:J,2,0)</f>
        <v>50007</v>
      </c>
      <c r="E187" s="117">
        <f>VLOOKUP(D187,J:K,2,0)</f>
        <v>100</v>
      </c>
      <c r="F187" s="117" t="s">
        <v>1</v>
      </c>
    </row>
    <row r="188" s="117" customFormat="1" spans="1:6">
      <c r="A188" s="117">
        <v>187</v>
      </c>
      <c r="B188" s="117" t="s">
        <v>1</v>
      </c>
      <c r="C188" s="117" t="s">
        <v>1930</v>
      </c>
      <c r="D188" s="117">
        <f>VLOOKUP(B188,I:J,2,0)</f>
        <v>51001</v>
      </c>
      <c r="E188" s="117">
        <f>VLOOKUP(D188,J:K,2,0)</f>
        <v>1000</v>
      </c>
      <c r="F188" s="117" t="s">
        <v>1</v>
      </c>
    </row>
    <row r="189" s="117" customFormat="1" spans="1:6">
      <c r="A189" s="117">
        <v>188</v>
      </c>
      <c r="B189" s="117" t="s">
        <v>988</v>
      </c>
      <c r="C189" s="117" t="s">
        <v>1931</v>
      </c>
      <c r="D189" s="117">
        <f>VLOOKUP(B189,I:J,2,0)</f>
        <v>50007</v>
      </c>
      <c r="E189" s="117">
        <f>VLOOKUP(D189,J:K,2,0)</f>
        <v>100</v>
      </c>
      <c r="F189" s="117" t="s">
        <v>1</v>
      </c>
    </row>
    <row r="190" s="117" customFormat="1" spans="1:6">
      <c r="A190" s="117">
        <v>189</v>
      </c>
      <c r="B190" s="117" t="s">
        <v>988</v>
      </c>
      <c r="C190" s="117" t="s">
        <v>1932</v>
      </c>
      <c r="D190" s="117">
        <f>VLOOKUP(B190,I:J,2,0)</f>
        <v>50007</v>
      </c>
      <c r="E190" s="117">
        <f>VLOOKUP(D190,J:K,2,0)</f>
        <v>100</v>
      </c>
      <c r="F190" s="117" t="s">
        <v>1</v>
      </c>
    </row>
    <row r="191" s="117" customFormat="1" spans="1:6">
      <c r="A191" s="117">
        <v>190</v>
      </c>
      <c r="B191" s="117" t="s">
        <v>988</v>
      </c>
      <c r="C191" s="117" t="s">
        <v>1933</v>
      </c>
      <c r="D191" s="117">
        <f>VLOOKUP(B191,I:J,2,0)</f>
        <v>50007</v>
      </c>
      <c r="E191" s="117">
        <f>VLOOKUP(D191,J:K,2,0)</f>
        <v>100</v>
      </c>
      <c r="F191" s="117" t="s">
        <v>1</v>
      </c>
    </row>
    <row r="192" s="117" customFormat="1" spans="1:6">
      <c r="A192" s="117">
        <v>191</v>
      </c>
      <c r="B192" s="117" t="s">
        <v>1</v>
      </c>
      <c r="C192" s="117" t="s">
        <v>1934</v>
      </c>
      <c r="D192" s="117">
        <f>VLOOKUP(B192,I:J,2,0)</f>
        <v>51001</v>
      </c>
      <c r="E192" s="117">
        <f>VLOOKUP(D192,J:K,2,0)</f>
        <v>1000</v>
      </c>
      <c r="F192" s="117" t="s">
        <v>1</v>
      </c>
    </row>
    <row r="193" s="117" customFormat="1" spans="1:6">
      <c r="A193" s="117">
        <v>192</v>
      </c>
      <c r="B193" s="117" t="s">
        <v>988</v>
      </c>
      <c r="C193" s="117" t="s">
        <v>1935</v>
      </c>
      <c r="D193" s="117">
        <f>VLOOKUP(B193,I:J,2,0)</f>
        <v>50007</v>
      </c>
      <c r="E193" s="117">
        <f>VLOOKUP(D193,J:K,2,0)</f>
        <v>100</v>
      </c>
      <c r="F193" s="117" t="s">
        <v>1</v>
      </c>
    </row>
    <row r="194" s="117" customFormat="1" spans="1:6">
      <c r="A194" s="117">
        <v>193</v>
      </c>
      <c r="B194" s="117" t="s">
        <v>988</v>
      </c>
      <c r="C194" s="117" t="s">
        <v>1936</v>
      </c>
      <c r="D194" s="117">
        <f>VLOOKUP(B194,I:J,2,0)</f>
        <v>50007</v>
      </c>
      <c r="E194" s="117">
        <f>VLOOKUP(D194,J:K,2,0)</f>
        <v>100</v>
      </c>
      <c r="F194" s="117" t="s">
        <v>1</v>
      </c>
    </row>
    <row r="195" s="117" customFormat="1" spans="1:6">
      <c r="A195" s="117">
        <v>194</v>
      </c>
      <c r="B195" s="117" t="s">
        <v>1</v>
      </c>
      <c r="C195" s="117" t="s">
        <v>1152</v>
      </c>
      <c r="D195" s="117">
        <f>VLOOKUP(B195,I:J,2,0)</f>
        <v>51001</v>
      </c>
      <c r="E195" s="117">
        <f>VLOOKUP(D195,J:K,2,0)</f>
        <v>1000</v>
      </c>
      <c r="F195" s="117" t="s">
        <v>1</v>
      </c>
    </row>
    <row r="196" s="117" customFormat="1" spans="1:6">
      <c r="A196" s="117">
        <v>195</v>
      </c>
      <c r="B196" s="117" t="s">
        <v>988</v>
      </c>
      <c r="C196" s="117" t="s">
        <v>1153</v>
      </c>
      <c r="D196" s="117">
        <f>VLOOKUP(B196,I:J,2,0)</f>
        <v>50007</v>
      </c>
      <c r="E196" s="117">
        <f>VLOOKUP(D196,J:K,2,0)</f>
        <v>100</v>
      </c>
      <c r="F196" s="117" t="s">
        <v>1</v>
      </c>
    </row>
    <row r="197" s="117" customFormat="1" spans="1:6">
      <c r="A197" s="117">
        <v>196</v>
      </c>
      <c r="B197" s="117" t="s">
        <v>988</v>
      </c>
      <c r="C197" s="117" t="s">
        <v>1154</v>
      </c>
      <c r="D197" s="117">
        <f>VLOOKUP(B197,I:J,2,0)</f>
        <v>50007</v>
      </c>
      <c r="E197" s="117">
        <f>VLOOKUP(D197,J:K,2,0)</f>
        <v>100</v>
      </c>
      <c r="F197" s="117" t="s">
        <v>1</v>
      </c>
    </row>
    <row r="198" s="117" customFormat="1" spans="1:6">
      <c r="A198" s="117">
        <v>197</v>
      </c>
      <c r="B198" s="117" t="s">
        <v>988</v>
      </c>
      <c r="C198" s="117" t="s">
        <v>1937</v>
      </c>
      <c r="D198" s="117">
        <f>VLOOKUP(B198,I:J,2,0)</f>
        <v>50007</v>
      </c>
      <c r="E198" s="117">
        <f>VLOOKUP(D198,J:K,2,0)</f>
        <v>100</v>
      </c>
      <c r="F198" s="117" t="s">
        <v>1</v>
      </c>
    </row>
    <row r="199" s="117" customFormat="1" spans="1:6">
      <c r="A199" s="117">
        <v>198</v>
      </c>
      <c r="B199" s="117" t="s">
        <v>1</v>
      </c>
      <c r="C199" s="117" t="s">
        <v>1938</v>
      </c>
      <c r="D199" s="117">
        <f>VLOOKUP(B199,I:J,2,0)</f>
        <v>51001</v>
      </c>
      <c r="E199" s="117">
        <f>VLOOKUP(D199,J:K,2,0)</f>
        <v>1000</v>
      </c>
      <c r="F199" s="117" t="s">
        <v>1</v>
      </c>
    </row>
    <row r="200" s="117" customFormat="1" spans="1:6">
      <c r="A200" s="117">
        <v>199</v>
      </c>
      <c r="B200" s="117" t="s">
        <v>1</v>
      </c>
      <c r="C200" s="117" t="s">
        <v>1939</v>
      </c>
      <c r="D200" s="117">
        <f>VLOOKUP(B200,I:J,2,0)</f>
        <v>51001</v>
      </c>
      <c r="E200" s="117">
        <f>VLOOKUP(D200,J:K,2,0)</f>
        <v>1000</v>
      </c>
      <c r="F200" s="117" t="s">
        <v>1</v>
      </c>
    </row>
    <row r="201" s="117" customFormat="1" spans="1:6">
      <c r="A201" s="117">
        <v>200</v>
      </c>
      <c r="B201" s="117" t="s">
        <v>0</v>
      </c>
      <c r="C201" s="117" t="s">
        <v>1940</v>
      </c>
      <c r="D201" s="117">
        <f>VLOOKUP(B201,I:J,2,0)</f>
        <v>60507</v>
      </c>
      <c r="E201" s="117">
        <f>VLOOKUP(D201,J:K,2,0)</f>
        <v>1200</v>
      </c>
      <c r="F201" s="117" t="s">
        <v>1</v>
      </c>
    </row>
    <row r="202" s="117" customFormat="1" spans="1:6">
      <c r="A202" s="117">
        <v>201</v>
      </c>
      <c r="B202" s="117" t="s">
        <v>988</v>
      </c>
      <c r="C202" s="117" t="s">
        <v>1941</v>
      </c>
      <c r="D202" s="117">
        <f>VLOOKUP(B202,I:J,2,0)</f>
        <v>50007</v>
      </c>
      <c r="E202" s="117">
        <f>VLOOKUP(D202,J:K,2,0)</f>
        <v>100</v>
      </c>
      <c r="F202" s="117" t="s">
        <v>1</v>
      </c>
    </row>
    <row r="203" s="117" customFormat="1" spans="1:6">
      <c r="A203" s="117">
        <v>202</v>
      </c>
      <c r="B203" s="117" t="s">
        <v>1</v>
      </c>
      <c r="C203" s="117" t="s">
        <v>1942</v>
      </c>
      <c r="D203" s="117">
        <f>VLOOKUP(B203,I:J,2,0)</f>
        <v>51001</v>
      </c>
      <c r="E203" s="117">
        <f>VLOOKUP(D203,J:K,2,0)</f>
        <v>1000</v>
      </c>
      <c r="F203" s="117" t="s">
        <v>1</v>
      </c>
    </row>
    <row r="204" s="117" customFormat="1" spans="1:6">
      <c r="A204" s="117">
        <v>203</v>
      </c>
      <c r="B204" s="117" t="s">
        <v>1</v>
      </c>
      <c r="C204" s="117" t="s">
        <v>1943</v>
      </c>
      <c r="D204" s="117">
        <f>VLOOKUP(B204,I:J,2,0)</f>
        <v>51001</v>
      </c>
      <c r="E204" s="117">
        <f>VLOOKUP(D204,J:K,2,0)</f>
        <v>1000</v>
      </c>
      <c r="F204" s="117" t="s">
        <v>1</v>
      </c>
    </row>
    <row r="205" s="117" customFormat="1" spans="1:6">
      <c r="A205" s="117">
        <v>204</v>
      </c>
      <c r="B205" s="117" t="s">
        <v>0</v>
      </c>
      <c r="C205" s="117" t="s">
        <v>1944</v>
      </c>
      <c r="D205" s="117">
        <f>VLOOKUP(B205,I:J,2,0)</f>
        <v>60507</v>
      </c>
      <c r="E205" s="117">
        <f>VLOOKUP(D205,J:K,2,0)</f>
        <v>1200</v>
      </c>
      <c r="F205" s="117" t="s">
        <v>1</v>
      </c>
    </row>
    <row r="206" s="117" customFormat="1" spans="1:6">
      <c r="A206" s="117">
        <v>205</v>
      </c>
      <c r="B206" s="117" t="s">
        <v>1</v>
      </c>
      <c r="C206" s="117" t="s">
        <v>1945</v>
      </c>
      <c r="D206" s="117">
        <f>VLOOKUP(B206,I:J,2,0)</f>
        <v>51001</v>
      </c>
      <c r="E206" s="117">
        <f>VLOOKUP(D206,J:K,2,0)</f>
        <v>1000</v>
      </c>
      <c r="F206" s="117" t="s">
        <v>1</v>
      </c>
    </row>
    <row r="207" s="117" customFormat="1" spans="1:6">
      <c r="A207" s="117">
        <v>206</v>
      </c>
      <c r="B207" s="117" t="s">
        <v>1</v>
      </c>
      <c r="C207" s="117" t="s">
        <v>1946</v>
      </c>
      <c r="D207" s="117">
        <f>VLOOKUP(B207,I:J,2,0)</f>
        <v>51001</v>
      </c>
      <c r="E207" s="117">
        <f>VLOOKUP(D207,J:K,2,0)</f>
        <v>1000</v>
      </c>
      <c r="F207" s="117" t="s">
        <v>1</v>
      </c>
    </row>
    <row r="208" s="117" customFormat="1" spans="1:6">
      <c r="A208" s="117">
        <v>207</v>
      </c>
      <c r="B208" s="117" t="s">
        <v>1</v>
      </c>
      <c r="C208" s="117" t="s">
        <v>1947</v>
      </c>
      <c r="D208" s="117">
        <f>VLOOKUP(B208,I:J,2,0)</f>
        <v>51001</v>
      </c>
      <c r="E208" s="117">
        <f>VLOOKUP(D208,J:K,2,0)</f>
        <v>1000</v>
      </c>
      <c r="F208" s="117" t="s">
        <v>1</v>
      </c>
    </row>
    <row r="209" s="117" customFormat="1" spans="1:6">
      <c r="A209" s="117">
        <v>208</v>
      </c>
      <c r="B209" s="117" t="s">
        <v>0</v>
      </c>
      <c r="C209" s="117" t="s">
        <v>1948</v>
      </c>
      <c r="D209" s="117">
        <f>VLOOKUP(B209,I:J,2,0)</f>
        <v>60507</v>
      </c>
      <c r="E209" s="117">
        <f>VLOOKUP(D209,J:K,2,0)</f>
        <v>1200</v>
      </c>
      <c r="F209" s="117" t="s">
        <v>1</v>
      </c>
    </row>
    <row r="210" s="117" customFormat="1" spans="1:6">
      <c r="A210" s="117">
        <v>209</v>
      </c>
      <c r="B210" s="117" t="s">
        <v>0</v>
      </c>
      <c r="C210" s="117" t="s">
        <v>1949</v>
      </c>
      <c r="D210" s="117">
        <f>VLOOKUP(B210,I:J,2,0)</f>
        <v>60507</v>
      </c>
      <c r="E210" s="117">
        <f>VLOOKUP(D210,J:K,2,0)</f>
        <v>1200</v>
      </c>
      <c r="F210" s="117" t="s">
        <v>1</v>
      </c>
    </row>
    <row r="211" s="117" customFormat="1" ht="13.5" customHeight="1" spans="1:6">
      <c r="A211" s="117">
        <v>210</v>
      </c>
      <c r="B211" s="117" t="s">
        <v>0</v>
      </c>
      <c r="C211" s="117" t="s">
        <v>1950</v>
      </c>
      <c r="D211" s="117">
        <f>VLOOKUP(B211,I:J,2,0)</f>
        <v>60507</v>
      </c>
      <c r="E211" s="117">
        <f>VLOOKUP(D211,J:K,2,0)</f>
        <v>1200</v>
      </c>
      <c r="F211" s="117" t="s">
        <v>1</v>
      </c>
    </row>
    <row r="212" s="117" customFormat="1" spans="1:6">
      <c r="A212" s="117">
        <v>211</v>
      </c>
      <c r="B212" s="117" t="s">
        <v>0</v>
      </c>
      <c r="C212" s="117" t="s">
        <v>1951</v>
      </c>
      <c r="D212" s="117">
        <f>VLOOKUP(B212,I:J,2,0)</f>
        <v>60507</v>
      </c>
      <c r="E212" s="117">
        <f>VLOOKUP(D212,J:K,2,0)</f>
        <v>1200</v>
      </c>
      <c r="F212" s="117" t="s">
        <v>1</v>
      </c>
    </row>
    <row r="213" s="117" customFormat="1" spans="1:6">
      <c r="A213" s="117">
        <v>212</v>
      </c>
      <c r="B213" s="117" t="s">
        <v>0</v>
      </c>
      <c r="C213" s="117" t="s">
        <v>1952</v>
      </c>
      <c r="D213" s="117">
        <f>VLOOKUP(B213,I:J,2,0)</f>
        <v>60507</v>
      </c>
      <c r="E213" s="117">
        <f>VLOOKUP(D213,J:K,2,0)</f>
        <v>1200</v>
      </c>
      <c r="F213" s="117" t="s">
        <v>1</v>
      </c>
    </row>
    <row r="214" s="117" customFormat="1" spans="1:6">
      <c r="A214" s="117">
        <v>213</v>
      </c>
      <c r="B214" s="117" t="s">
        <v>0</v>
      </c>
      <c r="C214" s="117" t="s">
        <v>1953</v>
      </c>
      <c r="D214" s="117">
        <f>VLOOKUP(B214,I:J,2,0)</f>
        <v>60507</v>
      </c>
      <c r="E214" s="117">
        <f>VLOOKUP(D214,J:K,2,0)</f>
        <v>1200</v>
      </c>
      <c r="F214" s="117" t="s">
        <v>1</v>
      </c>
    </row>
    <row r="215" s="117" customFormat="1" spans="1:6">
      <c r="A215" s="117">
        <v>214</v>
      </c>
      <c r="B215" s="117" t="s">
        <v>0</v>
      </c>
      <c r="C215" s="117" t="s">
        <v>907</v>
      </c>
      <c r="D215" s="117">
        <f>VLOOKUP(B215,I:J,2,0)</f>
        <v>60507</v>
      </c>
      <c r="E215" s="117">
        <f>VLOOKUP(D215,J:K,2,0)</f>
        <v>1200</v>
      </c>
      <c r="F215" s="117" t="s">
        <v>1</v>
      </c>
    </row>
    <row r="216" s="117" customFormat="1" spans="1:6">
      <c r="A216" s="117">
        <v>215</v>
      </c>
      <c r="B216" s="117" t="s">
        <v>0</v>
      </c>
      <c r="C216" s="117" t="s">
        <v>1954</v>
      </c>
      <c r="D216" s="117">
        <f>VLOOKUP(B216,I:J,2,0)</f>
        <v>60507</v>
      </c>
      <c r="E216" s="117">
        <f>VLOOKUP(D216,J:K,2,0)</f>
        <v>1200</v>
      </c>
      <c r="F216" s="117" t="s">
        <v>1</v>
      </c>
    </row>
    <row r="217" s="117" customFormat="1" spans="1:6">
      <c r="A217" s="117">
        <v>216</v>
      </c>
      <c r="B217" s="117" t="s">
        <v>988</v>
      </c>
      <c r="C217" s="117" t="s">
        <v>1955</v>
      </c>
      <c r="D217" s="117">
        <f>VLOOKUP(B217,I:J,2,0)</f>
        <v>50007</v>
      </c>
      <c r="E217" s="117">
        <f>VLOOKUP(D217,J:K,2,0)</f>
        <v>100</v>
      </c>
      <c r="F217" s="117" t="s">
        <v>1</v>
      </c>
    </row>
    <row r="218" s="117" customFormat="1" spans="1:6">
      <c r="A218" s="117">
        <v>217</v>
      </c>
      <c r="B218" s="117" t="s">
        <v>1</v>
      </c>
      <c r="C218" s="117" t="s">
        <v>1956</v>
      </c>
      <c r="D218" s="117">
        <f>VLOOKUP(B218,I:J,2,0)</f>
        <v>51001</v>
      </c>
      <c r="E218" s="117">
        <f>VLOOKUP(D218,J:K,2,0)</f>
        <v>1000</v>
      </c>
      <c r="F218" s="117" t="s">
        <v>1</v>
      </c>
    </row>
    <row r="219" s="117" customFormat="1" spans="1:6">
      <c r="A219" s="117">
        <v>218</v>
      </c>
      <c r="B219" s="117" t="s">
        <v>1620</v>
      </c>
      <c r="C219" s="117" t="s">
        <v>1957</v>
      </c>
      <c r="D219" s="117">
        <f>VLOOKUP(B219,I:J,2,0)</f>
        <v>60507</v>
      </c>
      <c r="E219" s="117">
        <f>VLOOKUP(D219,J:K,2,0)</f>
        <v>1200</v>
      </c>
      <c r="F219" s="117" t="s">
        <v>1</v>
      </c>
    </row>
    <row r="220" s="117" customFormat="1" spans="1:6">
      <c r="A220" s="117">
        <v>219</v>
      </c>
      <c r="B220" s="117" t="s">
        <v>1</v>
      </c>
      <c r="C220" s="117" t="s">
        <v>1958</v>
      </c>
      <c r="D220" s="117">
        <f>VLOOKUP(B220,I:J,2,0)</f>
        <v>51001</v>
      </c>
      <c r="E220" s="117">
        <f>VLOOKUP(D220,J:K,2,0)</f>
        <v>1000</v>
      </c>
      <c r="F220" s="117" t="s">
        <v>1</v>
      </c>
    </row>
    <row r="221" s="117" customFormat="1" spans="1:6">
      <c r="A221" s="117">
        <v>220</v>
      </c>
      <c r="B221" s="117" t="s">
        <v>0</v>
      </c>
      <c r="C221" s="117" t="s">
        <v>1959</v>
      </c>
      <c r="D221" s="117">
        <f>VLOOKUP(B221,I:J,2,0)</f>
        <v>60507</v>
      </c>
      <c r="E221" s="117">
        <f>VLOOKUP(D221,J:K,2,0)</f>
        <v>1200</v>
      </c>
      <c r="F221" s="117" t="s">
        <v>1</v>
      </c>
    </row>
    <row r="222" s="117" customFormat="1" spans="1:6">
      <c r="A222" s="117">
        <v>221</v>
      </c>
      <c r="B222" s="117" t="s">
        <v>988</v>
      </c>
      <c r="C222" s="117" t="s">
        <v>1960</v>
      </c>
      <c r="D222" s="117">
        <f>VLOOKUP(B222,I:J,2,0)</f>
        <v>50007</v>
      </c>
      <c r="E222" s="117">
        <f>VLOOKUP(D222,J:K,2,0)</f>
        <v>100</v>
      </c>
      <c r="F222" s="117" t="s">
        <v>1</v>
      </c>
    </row>
    <row r="223" s="117" customFormat="1" spans="1:6">
      <c r="A223" s="117">
        <v>222</v>
      </c>
      <c r="B223" s="117" t="s">
        <v>1</v>
      </c>
      <c r="C223" s="117" t="s">
        <v>1961</v>
      </c>
      <c r="D223" s="117">
        <f>VLOOKUP(B223,I:J,2,0)</f>
        <v>51001</v>
      </c>
      <c r="E223" s="117">
        <f>VLOOKUP(D223,J:K,2,0)</f>
        <v>1000</v>
      </c>
      <c r="F223" s="117" t="s">
        <v>1</v>
      </c>
    </row>
    <row r="224" s="117" customFormat="1" spans="1:6">
      <c r="A224" s="117">
        <v>223</v>
      </c>
      <c r="B224" s="117" t="s">
        <v>988</v>
      </c>
      <c r="C224" s="117" t="s">
        <v>1962</v>
      </c>
      <c r="D224" s="117">
        <f>VLOOKUP(B224,I:J,2,0)</f>
        <v>50007</v>
      </c>
      <c r="E224" s="117">
        <f>VLOOKUP(D224,J:K,2,0)</f>
        <v>100</v>
      </c>
      <c r="F224" s="117" t="s">
        <v>1</v>
      </c>
    </row>
    <row r="225" s="117" customFormat="1" spans="1:6">
      <c r="A225" s="117">
        <v>224</v>
      </c>
      <c r="B225" s="117" t="s">
        <v>1</v>
      </c>
      <c r="C225" s="117" t="s">
        <v>1963</v>
      </c>
      <c r="D225" s="117">
        <f>VLOOKUP(B225,I:J,2,0)</f>
        <v>51001</v>
      </c>
      <c r="E225" s="117">
        <f>VLOOKUP(D225,J:K,2,0)</f>
        <v>1000</v>
      </c>
      <c r="F225" s="117" t="s">
        <v>1</v>
      </c>
    </row>
    <row r="226" s="117" customFormat="1" spans="1:6">
      <c r="A226" s="117">
        <v>225</v>
      </c>
      <c r="B226" s="117" t="s">
        <v>988</v>
      </c>
      <c r="C226" s="117" t="s">
        <v>1964</v>
      </c>
      <c r="D226" s="117">
        <f>VLOOKUP(B226,I:J,2,0)</f>
        <v>50007</v>
      </c>
      <c r="E226" s="117">
        <f>VLOOKUP(D226,J:K,2,0)</f>
        <v>100</v>
      </c>
      <c r="F226" s="117" t="s">
        <v>1</v>
      </c>
    </row>
    <row r="227" s="117" customFormat="1" spans="1:6">
      <c r="A227" s="117">
        <v>226</v>
      </c>
      <c r="B227" s="117" t="s">
        <v>1</v>
      </c>
      <c r="C227" s="117" t="s">
        <v>1965</v>
      </c>
      <c r="D227" s="117">
        <f>VLOOKUP(B227,I:J,2,0)</f>
        <v>51001</v>
      </c>
      <c r="E227" s="117">
        <f>VLOOKUP(D227,J:K,2,0)</f>
        <v>1000</v>
      </c>
      <c r="F227" s="117" t="s">
        <v>1</v>
      </c>
    </row>
    <row r="228" s="117" customFormat="1" spans="1:6">
      <c r="A228" s="117">
        <v>227</v>
      </c>
      <c r="B228" s="117" t="s">
        <v>1</v>
      </c>
      <c r="C228" s="117" t="s">
        <v>1966</v>
      </c>
      <c r="D228" s="117">
        <f>VLOOKUP(B228,I:J,2,0)</f>
        <v>51001</v>
      </c>
      <c r="E228" s="117">
        <f>VLOOKUP(D228,J:K,2,0)</f>
        <v>1000</v>
      </c>
      <c r="F228" s="117" t="s">
        <v>1</v>
      </c>
    </row>
    <row r="229" s="117" customFormat="1" spans="1:6">
      <c r="A229" s="117">
        <v>228</v>
      </c>
      <c r="B229" s="117" t="s">
        <v>1</v>
      </c>
      <c r="C229" s="117" t="s">
        <v>1967</v>
      </c>
      <c r="D229" s="117">
        <f>VLOOKUP(B229,I:J,2,0)</f>
        <v>51001</v>
      </c>
      <c r="E229" s="117">
        <f>VLOOKUP(D229,J:K,2,0)</f>
        <v>1000</v>
      </c>
      <c r="F229" s="117" t="s">
        <v>1</v>
      </c>
    </row>
    <row r="230" s="117" customFormat="1" spans="1:6">
      <c r="A230" s="117">
        <v>229</v>
      </c>
      <c r="B230" s="117" t="s">
        <v>988</v>
      </c>
      <c r="C230" s="117" t="s">
        <v>1968</v>
      </c>
      <c r="D230" s="117">
        <f>VLOOKUP(B230,I:J,2,0)</f>
        <v>50007</v>
      </c>
      <c r="E230" s="117">
        <f>VLOOKUP(D230,J:K,2,0)</f>
        <v>100</v>
      </c>
      <c r="F230" s="117" t="s">
        <v>1</v>
      </c>
    </row>
    <row r="231" s="117" customFormat="1" spans="1:6">
      <c r="A231" s="117">
        <v>230</v>
      </c>
      <c r="B231" s="117" t="s">
        <v>988</v>
      </c>
      <c r="C231" s="117" t="s">
        <v>1969</v>
      </c>
      <c r="D231" s="117">
        <f>VLOOKUP(B231,I:J,2,0)</f>
        <v>50007</v>
      </c>
      <c r="E231" s="117">
        <f>VLOOKUP(D231,J:K,2,0)</f>
        <v>100</v>
      </c>
      <c r="F231" s="117" t="s">
        <v>1</v>
      </c>
    </row>
    <row r="232" s="117" customFormat="1" spans="1:6">
      <c r="A232" s="117">
        <v>231</v>
      </c>
      <c r="B232" s="117" t="s">
        <v>1</v>
      </c>
      <c r="C232" s="117" t="s">
        <v>1970</v>
      </c>
      <c r="D232" s="117">
        <f>VLOOKUP(B232,I:J,2,0)</f>
        <v>51001</v>
      </c>
      <c r="E232" s="117">
        <f>VLOOKUP(D232,J:K,2,0)</f>
        <v>1000</v>
      </c>
      <c r="F232" s="117" t="s">
        <v>1</v>
      </c>
    </row>
    <row r="233" s="117" customFormat="1" spans="1:6">
      <c r="A233" s="117">
        <v>232</v>
      </c>
      <c r="B233" s="117" t="s">
        <v>1</v>
      </c>
      <c r="C233" s="117" t="s">
        <v>1971</v>
      </c>
      <c r="D233" s="117">
        <f>VLOOKUP(B233,I:J,2,0)</f>
        <v>51001</v>
      </c>
      <c r="E233" s="117">
        <f>VLOOKUP(D233,J:K,2,0)</f>
        <v>1000</v>
      </c>
      <c r="F233" s="117" t="s">
        <v>1</v>
      </c>
    </row>
    <row r="234" s="117" customFormat="1" spans="1:6">
      <c r="A234" s="117">
        <v>233</v>
      </c>
      <c r="B234" s="117" t="s">
        <v>1</v>
      </c>
      <c r="C234" s="117" t="s">
        <v>1972</v>
      </c>
      <c r="D234" s="117">
        <f>VLOOKUP(B234,I:J,2,0)</f>
        <v>51001</v>
      </c>
      <c r="E234" s="117">
        <f>VLOOKUP(D234,J:K,2,0)</f>
        <v>1000</v>
      </c>
      <c r="F234" s="117" t="s">
        <v>1</v>
      </c>
    </row>
    <row r="235" s="117" customFormat="1" spans="1:6">
      <c r="A235" s="117">
        <v>234</v>
      </c>
      <c r="B235" s="117" t="s">
        <v>988</v>
      </c>
      <c r="C235" s="117" t="s">
        <v>1973</v>
      </c>
      <c r="D235" s="117">
        <f>VLOOKUP(B235,I:J,2,0)</f>
        <v>50007</v>
      </c>
      <c r="E235" s="117">
        <f>VLOOKUP(D235,J:K,2,0)</f>
        <v>100</v>
      </c>
      <c r="F235" s="117" t="s">
        <v>1</v>
      </c>
    </row>
    <row r="236" s="117" customFormat="1" spans="1:6">
      <c r="A236" s="117">
        <v>235</v>
      </c>
      <c r="B236" s="117" t="s">
        <v>988</v>
      </c>
      <c r="C236" s="117" t="s">
        <v>1974</v>
      </c>
      <c r="D236" s="117">
        <f>VLOOKUP(B236,I:J,2,0)</f>
        <v>50007</v>
      </c>
      <c r="E236" s="117">
        <f>VLOOKUP(D236,J:K,2,0)</f>
        <v>100</v>
      </c>
      <c r="F236" s="117" t="s">
        <v>1</v>
      </c>
    </row>
    <row r="237" s="117" customFormat="1" spans="1:6">
      <c r="A237" s="117">
        <v>236</v>
      </c>
      <c r="B237" s="117" t="s">
        <v>0</v>
      </c>
      <c r="C237" s="117" t="s">
        <v>1975</v>
      </c>
      <c r="D237" s="117">
        <f>VLOOKUP(B237,I:J,2,0)</f>
        <v>60507</v>
      </c>
      <c r="E237" s="117">
        <f>VLOOKUP(D237,J:K,2,0)</f>
        <v>1200</v>
      </c>
      <c r="F237" s="117" t="s">
        <v>1</v>
      </c>
    </row>
    <row r="238" s="117" customFormat="1" spans="1:6">
      <c r="A238" s="117">
        <v>237</v>
      </c>
      <c r="B238" s="117" t="s">
        <v>988</v>
      </c>
      <c r="C238" s="117" t="s">
        <v>1976</v>
      </c>
      <c r="D238" s="117">
        <f>VLOOKUP(B238,I:J,2,0)</f>
        <v>50007</v>
      </c>
      <c r="E238" s="117">
        <f>VLOOKUP(D238,J:K,2,0)</f>
        <v>100</v>
      </c>
      <c r="F238" s="117" t="s">
        <v>1</v>
      </c>
    </row>
    <row r="239" s="117" customFormat="1" spans="1:6">
      <c r="A239" s="117">
        <v>238</v>
      </c>
      <c r="B239" s="117" t="s">
        <v>988</v>
      </c>
      <c r="C239" s="117" t="s">
        <v>1977</v>
      </c>
      <c r="D239" s="117">
        <f>VLOOKUP(B239,I:J,2,0)</f>
        <v>50007</v>
      </c>
      <c r="E239" s="117">
        <f>VLOOKUP(D239,J:K,2,0)</f>
        <v>100</v>
      </c>
      <c r="F239" s="117" t="s">
        <v>1</v>
      </c>
    </row>
    <row r="240" s="117" customFormat="1" spans="1:6">
      <c r="A240" s="117">
        <v>239</v>
      </c>
      <c r="B240" s="117" t="s">
        <v>1</v>
      </c>
      <c r="C240" s="117" t="s">
        <v>1978</v>
      </c>
      <c r="D240" s="117">
        <f>VLOOKUP(B240,I:J,2,0)</f>
        <v>51001</v>
      </c>
      <c r="E240" s="117">
        <f>VLOOKUP(D240,J:K,2,0)</f>
        <v>1000</v>
      </c>
      <c r="F240" s="117" t="s">
        <v>1</v>
      </c>
    </row>
    <row r="241" s="117" customFormat="1" spans="1:6">
      <c r="A241" s="117">
        <v>240</v>
      </c>
      <c r="B241" s="117" t="s">
        <v>988</v>
      </c>
      <c r="C241" s="117" t="s">
        <v>1979</v>
      </c>
      <c r="D241" s="117">
        <f>VLOOKUP(B241,I:J,2,0)</f>
        <v>50007</v>
      </c>
      <c r="E241" s="117">
        <f>VLOOKUP(D241,J:K,2,0)</f>
        <v>100</v>
      </c>
      <c r="F241" s="117" t="s">
        <v>1</v>
      </c>
    </row>
    <row r="242" s="117" customFormat="1" spans="1:6">
      <c r="A242" s="117">
        <v>241</v>
      </c>
      <c r="B242" s="117" t="s">
        <v>0</v>
      </c>
      <c r="C242" s="117" t="s">
        <v>1980</v>
      </c>
      <c r="D242" s="117">
        <f>VLOOKUP(B242,I:J,2,0)</f>
        <v>60507</v>
      </c>
      <c r="E242" s="117">
        <f>VLOOKUP(D242,J:K,2,0)</f>
        <v>1200</v>
      </c>
      <c r="F242" s="117" t="s">
        <v>1</v>
      </c>
    </row>
    <row r="243" s="117" customFormat="1" spans="1:6">
      <c r="A243" s="117">
        <v>242</v>
      </c>
      <c r="B243" s="117" t="s">
        <v>988</v>
      </c>
      <c r="C243" s="117" t="s">
        <v>1981</v>
      </c>
      <c r="D243" s="117">
        <f>VLOOKUP(B243,I:J,2,0)</f>
        <v>50007</v>
      </c>
      <c r="E243" s="117">
        <f>VLOOKUP(D243,J:K,2,0)</f>
        <v>100</v>
      </c>
      <c r="F243" s="117" t="s">
        <v>1</v>
      </c>
    </row>
    <row r="244" s="117" customFormat="1" spans="1:6">
      <c r="A244" s="117">
        <v>243</v>
      </c>
      <c r="B244" s="117" t="s">
        <v>0</v>
      </c>
      <c r="C244" s="117" t="s">
        <v>1982</v>
      </c>
      <c r="D244" s="117">
        <f>VLOOKUP(B244,I:J,2,0)</f>
        <v>60507</v>
      </c>
      <c r="E244" s="117">
        <f>VLOOKUP(D244,J:K,2,0)</f>
        <v>1200</v>
      </c>
      <c r="F244" s="117" t="s">
        <v>1</v>
      </c>
    </row>
    <row r="245" s="117" customFormat="1" spans="1:6">
      <c r="A245" s="117">
        <v>244</v>
      </c>
      <c r="B245" s="117" t="s">
        <v>0</v>
      </c>
      <c r="C245" s="117" t="s">
        <v>1983</v>
      </c>
      <c r="D245" s="117">
        <f>VLOOKUP(B245,I:J,2,0)</f>
        <v>60507</v>
      </c>
      <c r="E245" s="117">
        <f>VLOOKUP(D245,J:K,2,0)</f>
        <v>1200</v>
      </c>
      <c r="F245" s="117" t="s">
        <v>1</v>
      </c>
    </row>
    <row r="246" s="117" customFormat="1" spans="1:6">
      <c r="A246" s="117">
        <v>245</v>
      </c>
      <c r="B246" s="117" t="s">
        <v>1</v>
      </c>
      <c r="C246" s="117" t="s">
        <v>1984</v>
      </c>
      <c r="D246" s="117">
        <f>VLOOKUP(B246,I:J,2,0)</f>
        <v>51001</v>
      </c>
      <c r="E246" s="117">
        <f>VLOOKUP(D246,J:K,2,0)</f>
        <v>1000</v>
      </c>
      <c r="F246" s="117" t="s">
        <v>1</v>
      </c>
    </row>
    <row r="247" s="117" customFormat="1" spans="1:6">
      <c r="A247" s="117">
        <v>246</v>
      </c>
      <c r="B247" s="117" t="s">
        <v>1</v>
      </c>
      <c r="C247" s="117" t="s">
        <v>1985</v>
      </c>
      <c r="D247" s="117">
        <f>VLOOKUP(B247,I:J,2,0)</f>
        <v>51001</v>
      </c>
      <c r="E247" s="117">
        <f>VLOOKUP(D247,J:K,2,0)</f>
        <v>1000</v>
      </c>
      <c r="F247" s="117" t="s">
        <v>1</v>
      </c>
    </row>
    <row r="248" s="117" customFormat="1" spans="1:6">
      <c r="A248" s="117">
        <v>247</v>
      </c>
      <c r="B248" s="117" t="s">
        <v>1</v>
      </c>
      <c r="C248" s="117" t="s">
        <v>1986</v>
      </c>
      <c r="D248" s="117">
        <f>VLOOKUP(B248,I:J,2,0)</f>
        <v>51001</v>
      </c>
      <c r="E248" s="117">
        <f>VLOOKUP(D248,J:K,2,0)</f>
        <v>1000</v>
      </c>
      <c r="F248" s="117" t="s">
        <v>1</v>
      </c>
    </row>
    <row r="249" s="117" customFormat="1" spans="1:6">
      <c r="A249" s="117">
        <v>248</v>
      </c>
      <c r="B249" s="117" t="s">
        <v>988</v>
      </c>
      <c r="C249" s="117" t="s">
        <v>1987</v>
      </c>
      <c r="D249" s="117">
        <f>VLOOKUP(B249,I:J,2,0)</f>
        <v>50007</v>
      </c>
      <c r="E249" s="117">
        <f>VLOOKUP(D249,J:K,2,0)</f>
        <v>100</v>
      </c>
      <c r="F249" s="117" t="s">
        <v>1</v>
      </c>
    </row>
    <row r="250" s="117" customFormat="1" spans="1:6">
      <c r="A250" s="117">
        <v>249</v>
      </c>
      <c r="B250" s="117" t="s">
        <v>988</v>
      </c>
      <c r="C250" s="117" t="s">
        <v>1988</v>
      </c>
      <c r="D250" s="117">
        <f>VLOOKUP(B250,I:J,2,0)</f>
        <v>50007</v>
      </c>
      <c r="E250" s="117">
        <f>VLOOKUP(D250,J:K,2,0)</f>
        <v>100</v>
      </c>
      <c r="F250" s="117" t="s">
        <v>1</v>
      </c>
    </row>
    <row r="251" s="117" customFormat="1" spans="1:6">
      <c r="A251" s="117">
        <v>250</v>
      </c>
      <c r="B251" s="117" t="s">
        <v>988</v>
      </c>
      <c r="C251" s="117" t="s">
        <v>1989</v>
      </c>
      <c r="D251" s="117">
        <f>VLOOKUP(B251,I:J,2,0)</f>
        <v>50007</v>
      </c>
      <c r="E251" s="117">
        <f>VLOOKUP(D251,J:K,2,0)</f>
        <v>100</v>
      </c>
      <c r="F251" s="117" t="s">
        <v>1</v>
      </c>
    </row>
    <row r="252" s="117" customFormat="1" spans="1:6">
      <c r="A252" s="117">
        <v>251</v>
      </c>
      <c r="B252" s="117" t="s">
        <v>988</v>
      </c>
      <c r="C252" s="117" t="s">
        <v>1990</v>
      </c>
      <c r="D252" s="117">
        <f>VLOOKUP(B252,I:J,2,0)</f>
        <v>50007</v>
      </c>
      <c r="E252" s="117">
        <f>VLOOKUP(D252,J:K,2,0)</f>
        <v>100</v>
      </c>
      <c r="F252" s="117" t="s">
        <v>1</v>
      </c>
    </row>
    <row r="253" s="117" customFormat="1" spans="1:6">
      <c r="A253" s="117">
        <v>252</v>
      </c>
      <c r="B253" s="117" t="s">
        <v>988</v>
      </c>
      <c r="C253" s="117" t="s">
        <v>1991</v>
      </c>
      <c r="D253" s="117">
        <f>VLOOKUP(B253,I:J,2,0)</f>
        <v>50007</v>
      </c>
      <c r="E253" s="117">
        <f>VLOOKUP(D253,J:K,2,0)</f>
        <v>100</v>
      </c>
      <c r="F253" s="117" t="s">
        <v>1</v>
      </c>
    </row>
    <row r="254" s="117" customFormat="1" spans="1:6">
      <c r="A254" s="117">
        <v>253</v>
      </c>
      <c r="B254" s="117" t="s">
        <v>1</v>
      </c>
      <c r="C254" s="117" t="s">
        <v>1992</v>
      </c>
      <c r="D254" s="117">
        <f>VLOOKUP(B254,I:J,2,0)</f>
        <v>51001</v>
      </c>
      <c r="E254" s="117">
        <f>VLOOKUP(D254,J:K,2,0)</f>
        <v>1000</v>
      </c>
      <c r="F254" s="117" t="s">
        <v>1</v>
      </c>
    </row>
    <row r="255" s="117" customFormat="1" spans="1:6">
      <c r="A255" s="117">
        <v>254</v>
      </c>
      <c r="B255" s="117" t="s">
        <v>1</v>
      </c>
      <c r="C255" s="117" t="s">
        <v>1993</v>
      </c>
      <c r="D255" s="117">
        <f>VLOOKUP(B255,I:J,2,0)</f>
        <v>51001</v>
      </c>
      <c r="E255" s="117">
        <f>VLOOKUP(D255,J:K,2,0)</f>
        <v>1000</v>
      </c>
      <c r="F255" s="117" t="s">
        <v>1</v>
      </c>
    </row>
    <row r="256" s="117" customFormat="1" spans="1:6">
      <c r="A256" s="117">
        <v>255</v>
      </c>
      <c r="B256" s="117" t="s">
        <v>1</v>
      </c>
      <c r="C256" s="117" t="s">
        <v>1994</v>
      </c>
      <c r="D256" s="117">
        <f>VLOOKUP(B256,I:J,2,0)</f>
        <v>51001</v>
      </c>
      <c r="E256" s="117">
        <f>VLOOKUP(D256,J:K,2,0)</f>
        <v>1000</v>
      </c>
      <c r="F256" s="117" t="s">
        <v>1</v>
      </c>
    </row>
    <row r="257" s="117" customFormat="1" spans="1:6">
      <c r="A257" s="117">
        <v>256</v>
      </c>
      <c r="B257" s="117" t="s">
        <v>1</v>
      </c>
      <c r="C257" s="117" t="s">
        <v>1995</v>
      </c>
      <c r="D257" s="117">
        <f>VLOOKUP(B257,I:J,2,0)</f>
        <v>51001</v>
      </c>
      <c r="E257" s="117">
        <f>VLOOKUP(D257,J:K,2,0)</f>
        <v>1000</v>
      </c>
      <c r="F257" s="117" t="s">
        <v>1</v>
      </c>
    </row>
    <row r="258" s="117" customFormat="1" spans="1:6">
      <c r="A258" s="117">
        <v>257</v>
      </c>
      <c r="B258" s="117" t="s">
        <v>988</v>
      </c>
      <c r="C258" s="117" t="s">
        <v>1996</v>
      </c>
      <c r="D258" s="117">
        <f>VLOOKUP(B258,I:J,2,0)</f>
        <v>50007</v>
      </c>
      <c r="E258" s="117">
        <f>VLOOKUP(D258,J:K,2,0)</f>
        <v>100</v>
      </c>
      <c r="F258" s="117" t="s">
        <v>1</v>
      </c>
    </row>
    <row r="259" s="117" customFormat="1" spans="1:6">
      <c r="A259" s="117">
        <v>258</v>
      </c>
      <c r="B259" s="117" t="s">
        <v>988</v>
      </c>
      <c r="C259" s="117" t="s">
        <v>1997</v>
      </c>
      <c r="D259" s="117">
        <f>VLOOKUP(B259,I:J,2,0)</f>
        <v>50007</v>
      </c>
      <c r="E259" s="117">
        <f>VLOOKUP(D259,J:K,2,0)</f>
        <v>100</v>
      </c>
      <c r="F259" s="117" t="s">
        <v>1</v>
      </c>
    </row>
    <row r="260" s="117" customFormat="1" spans="1:6">
      <c r="A260" s="117">
        <v>259</v>
      </c>
      <c r="B260" s="117" t="s">
        <v>1</v>
      </c>
      <c r="C260" s="117" t="s">
        <v>1998</v>
      </c>
      <c r="D260" s="117">
        <f>VLOOKUP(B260,I:J,2,0)</f>
        <v>51001</v>
      </c>
      <c r="E260" s="117">
        <f>VLOOKUP(D260,J:K,2,0)</f>
        <v>1000</v>
      </c>
      <c r="F260" s="117" t="s">
        <v>1</v>
      </c>
    </row>
    <row r="261" s="117" customFormat="1" spans="1:6">
      <c r="A261" s="117">
        <v>260</v>
      </c>
      <c r="B261" s="117" t="s">
        <v>1</v>
      </c>
      <c r="C261" s="117" t="s">
        <v>1999</v>
      </c>
      <c r="D261" s="117">
        <f>VLOOKUP(B261,I:J,2,0)</f>
        <v>51001</v>
      </c>
      <c r="E261" s="117">
        <f>VLOOKUP(D261,J:K,2,0)</f>
        <v>1000</v>
      </c>
      <c r="F261" s="117" t="s">
        <v>1</v>
      </c>
    </row>
    <row r="262" s="117" customFormat="1" spans="1:6">
      <c r="A262" s="117">
        <v>261</v>
      </c>
      <c r="B262" s="117" t="s">
        <v>988</v>
      </c>
      <c r="C262" s="117" t="s">
        <v>2000</v>
      </c>
      <c r="D262" s="117">
        <f>VLOOKUP(B262,I:J,2,0)</f>
        <v>50007</v>
      </c>
      <c r="E262" s="117">
        <f>VLOOKUP(D262,J:K,2,0)</f>
        <v>100</v>
      </c>
      <c r="F262" s="117" t="s">
        <v>1</v>
      </c>
    </row>
    <row r="263" s="117" customFormat="1" spans="1:6">
      <c r="A263" s="117">
        <v>262</v>
      </c>
      <c r="B263" s="117" t="s">
        <v>988</v>
      </c>
      <c r="C263" s="117" t="s">
        <v>2001</v>
      </c>
      <c r="D263" s="117">
        <f>VLOOKUP(B263,I:J,2,0)</f>
        <v>50007</v>
      </c>
      <c r="E263" s="117">
        <f>VLOOKUP(D263,J:K,2,0)</f>
        <v>100</v>
      </c>
      <c r="F263" s="117" t="s">
        <v>1</v>
      </c>
    </row>
    <row r="264" s="117" customFormat="1" spans="1:6">
      <c r="A264" s="117">
        <v>263</v>
      </c>
      <c r="B264" s="117" t="s">
        <v>988</v>
      </c>
      <c r="C264" s="117" t="s">
        <v>2002</v>
      </c>
      <c r="D264" s="117">
        <f>VLOOKUP(B264,I:J,2,0)</f>
        <v>50007</v>
      </c>
      <c r="E264" s="117">
        <f>VLOOKUP(D264,J:K,2,0)</f>
        <v>100</v>
      </c>
      <c r="F264" s="117" t="s">
        <v>1</v>
      </c>
    </row>
    <row r="265" s="117" customFormat="1" spans="1:6">
      <c r="A265" s="117">
        <v>264</v>
      </c>
      <c r="B265" s="117" t="s">
        <v>1</v>
      </c>
      <c r="C265" s="117" t="s">
        <v>2003</v>
      </c>
      <c r="D265" s="117">
        <f>VLOOKUP(B265,I:J,2,0)</f>
        <v>51001</v>
      </c>
      <c r="E265" s="117">
        <f>VLOOKUP(D265,J:K,2,0)</f>
        <v>1000</v>
      </c>
      <c r="F265" s="117" t="s">
        <v>1</v>
      </c>
    </row>
    <row r="266" s="117" customFormat="1" spans="1:6">
      <c r="A266" s="117">
        <v>265</v>
      </c>
      <c r="B266" s="117" t="s">
        <v>988</v>
      </c>
      <c r="C266" s="117" t="s">
        <v>2004</v>
      </c>
      <c r="D266" s="117">
        <f>VLOOKUP(B266,I:J,2,0)</f>
        <v>50007</v>
      </c>
      <c r="E266" s="117">
        <f>VLOOKUP(D266,J:K,2,0)</f>
        <v>100</v>
      </c>
      <c r="F266" s="117" t="s">
        <v>0</v>
      </c>
    </row>
    <row r="267" s="117" customFormat="1" spans="1:6">
      <c r="A267" s="117">
        <v>266</v>
      </c>
      <c r="B267" s="117" t="s">
        <v>988</v>
      </c>
      <c r="C267" s="117" t="s">
        <v>2005</v>
      </c>
      <c r="D267" s="117">
        <f>VLOOKUP(B267,I:J,2,0)</f>
        <v>50007</v>
      </c>
      <c r="E267" s="117">
        <f>VLOOKUP(D267,J:K,2,0)</f>
        <v>100</v>
      </c>
      <c r="F267" s="117" t="s">
        <v>1</v>
      </c>
    </row>
    <row r="268" s="117" customFormat="1" spans="1:6">
      <c r="A268" s="117">
        <v>267</v>
      </c>
      <c r="B268" s="117" t="s">
        <v>988</v>
      </c>
      <c r="C268" s="117" t="s">
        <v>2006</v>
      </c>
      <c r="D268" s="117">
        <f>VLOOKUP(B268,I:J,2,0)</f>
        <v>50007</v>
      </c>
      <c r="E268" s="117">
        <f>VLOOKUP(D268,J:K,2,0)</f>
        <v>100</v>
      </c>
      <c r="F268" s="117" t="s">
        <v>0</v>
      </c>
    </row>
    <row r="269" s="117" customFormat="1" spans="1:6">
      <c r="A269" s="117">
        <v>268</v>
      </c>
      <c r="B269" s="117" t="s">
        <v>1</v>
      </c>
      <c r="C269" s="117" t="s">
        <v>2007</v>
      </c>
      <c r="D269" s="117">
        <f>VLOOKUP(B269,I:J,2,0)</f>
        <v>51001</v>
      </c>
      <c r="E269" s="117">
        <f>VLOOKUP(D269,J:K,2,0)</f>
        <v>1000</v>
      </c>
      <c r="F269" s="117" t="s">
        <v>0</v>
      </c>
    </row>
    <row r="270" s="117" customFormat="1" spans="1:6">
      <c r="A270" s="117">
        <v>269</v>
      </c>
      <c r="B270" s="117" t="s">
        <v>1</v>
      </c>
      <c r="C270" s="117" t="s">
        <v>2008</v>
      </c>
      <c r="D270" s="117">
        <f>VLOOKUP(B270,I:J,2,0)</f>
        <v>51001</v>
      </c>
      <c r="E270" s="117">
        <f>VLOOKUP(D270,J:K,2,0)</f>
        <v>1000</v>
      </c>
      <c r="F270" s="117" t="s">
        <v>0</v>
      </c>
    </row>
    <row r="271" s="117" customFormat="1" spans="1:6">
      <c r="A271" s="117">
        <v>270</v>
      </c>
      <c r="B271" s="117" t="s">
        <v>988</v>
      </c>
      <c r="C271" s="117" t="s">
        <v>2009</v>
      </c>
      <c r="D271" s="117">
        <f>VLOOKUP(B271,I:J,2,0)</f>
        <v>50007</v>
      </c>
      <c r="E271" s="117">
        <f>VLOOKUP(D271,J:K,2,0)</f>
        <v>100</v>
      </c>
      <c r="F271" s="117" t="s">
        <v>0</v>
      </c>
    </row>
    <row r="272" s="117" customFormat="1" spans="1:6">
      <c r="A272" s="117">
        <v>271</v>
      </c>
      <c r="B272" s="117" t="s">
        <v>988</v>
      </c>
      <c r="C272" s="117" t="s">
        <v>2010</v>
      </c>
      <c r="D272" s="117">
        <f>VLOOKUP(B272,I:J,2,0)</f>
        <v>50007</v>
      </c>
      <c r="E272" s="117">
        <f>VLOOKUP(D272,J:K,2,0)</f>
        <v>100</v>
      </c>
      <c r="F272" s="117" t="s">
        <v>0</v>
      </c>
    </row>
    <row r="273" s="117" customFormat="1" spans="1:6">
      <c r="A273" s="117">
        <v>272</v>
      </c>
      <c r="B273" s="117" t="s">
        <v>988</v>
      </c>
      <c r="C273" s="117" t="s">
        <v>2011</v>
      </c>
      <c r="D273" s="117">
        <f>VLOOKUP(B273,I:J,2,0)</f>
        <v>50007</v>
      </c>
      <c r="E273" s="117">
        <f>VLOOKUP(D273,J:K,2,0)</f>
        <v>100</v>
      </c>
      <c r="F273" s="117" t="s">
        <v>0</v>
      </c>
    </row>
    <row r="274" s="117" customFormat="1" spans="1:6">
      <c r="A274" s="117">
        <v>273</v>
      </c>
      <c r="B274" s="117" t="s">
        <v>1</v>
      </c>
      <c r="C274" s="117" t="s">
        <v>2012</v>
      </c>
      <c r="D274" s="117">
        <f>VLOOKUP(B274,I:J,2,0)</f>
        <v>51001</v>
      </c>
      <c r="E274" s="117">
        <f>VLOOKUP(D274,J:K,2,0)</f>
        <v>1000</v>
      </c>
      <c r="F274" s="117" t="s">
        <v>0</v>
      </c>
    </row>
    <row r="275" s="117" customFormat="1" spans="1:6">
      <c r="A275" s="117">
        <v>274</v>
      </c>
      <c r="B275" s="117" t="s">
        <v>988</v>
      </c>
      <c r="C275" s="117" t="s">
        <v>2013</v>
      </c>
      <c r="D275" s="117">
        <f>VLOOKUP(B275,I:J,2,0)</f>
        <v>50007</v>
      </c>
      <c r="E275" s="117">
        <f>VLOOKUP(D275,J:K,2,0)</f>
        <v>100</v>
      </c>
      <c r="F275" s="117" t="s">
        <v>0</v>
      </c>
    </row>
    <row r="276" s="117" customFormat="1" spans="1:6">
      <c r="A276" s="117">
        <v>275</v>
      </c>
      <c r="B276" s="117" t="s">
        <v>988</v>
      </c>
      <c r="C276" s="117" t="s">
        <v>2014</v>
      </c>
      <c r="D276" s="117">
        <f>VLOOKUP(B276,I:J,2,0)</f>
        <v>50007</v>
      </c>
      <c r="E276" s="117">
        <f>VLOOKUP(D276,J:K,2,0)</f>
        <v>100</v>
      </c>
      <c r="F276" s="117" t="s">
        <v>0</v>
      </c>
    </row>
    <row r="277" s="117" customFormat="1" spans="1:6">
      <c r="A277" s="117">
        <v>276</v>
      </c>
      <c r="B277" s="117" t="s">
        <v>990</v>
      </c>
      <c r="C277" s="117" t="s">
        <v>2015</v>
      </c>
      <c r="D277" s="117">
        <f>VLOOKUP(B277,I:J,2,0)</f>
        <v>51001</v>
      </c>
      <c r="E277" s="117">
        <f>VLOOKUP(D277,J:K,2,0)</f>
        <v>1000</v>
      </c>
      <c r="F277" s="117" t="s">
        <v>0</v>
      </c>
    </row>
    <row r="278" s="117" customFormat="1" spans="1:6">
      <c r="A278" s="117">
        <v>277</v>
      </c>
      <c r="B278" s="117" t="s">
        <v>995</v>
      </c>
      <c r="C278" s="117" t="s">
        <v>2016</v>
      </c>
      <c r="D278" s="117">
        <f>VLOOKUP(B278,I:J,2,0)</f>
        <v>68000</v>
      </c>
      <c r="E278" s="117">
        <f>VLOOKUP(D278,J:K,2,0)</f>
        <v>4000</v>
      </c>
      <c r="F278" s="117" t="s">
        <v>0</v>
      </c>
    </row>
    <row r="279" s="117" customFormat="1" spans="1:6">
      <c r="A279" s="117">
        <v>278</v>
      </c>
      <c r="B279" s="119" t="s">
        <v>988</v>
      </c>
      <c r="C279" s="126" t="s">
        <v>2017</v>
      </c>
      <c r="D279" s="117">
        <f>VLOOKUP(B279,I:J,2,0)</f>
        <v>50007</v>
      </c>
      <c r="E279" s="117">
        <f>VLOOKUP(D279,J:K,2,0)</f>
        <v>100</v>
      </c>
      <c r="F279" s="117" t="s">
        <v>0</v>
      </c>
    </row>
    <row r="280" s="117" customFormat="1" spans="1:6">
      <c r="A280" s="117">
        <v>279</v>
      </c>
      <c r="B280" s="117" t="s">
        <v>1</v>
      </c>
      <c r="C280" s="117" t="s">
        <v>2018</v>
      </c>
      <c r="D280" s="117">
        <f>VLOOKUP(B280,I:J,2,0)</f>
        <v>51001</v>
      </c>
      <c r="E280" s="117">
        <f>VLOOKUP(D280,J:K,2,0)</f>
        <v>1000</v>
      </c>
      <c r="F280" s="117" t="s">
        <v>0</v>
      </c>
    </row>
    <row r="281" s="117" customFormat="1" spans="1:6">
      <c r="A281" s="117">
        <v>280</v>
      </c>
      <c r="B281" s="117" t="s">
        <v>988</v>
      </c>
      <c r="C281" s="117" t="s">
        <v>2019</v>
      </c>
      <c r="D281" s="117">
        <f>VLOOKUP(B281,I:J,2,0)</f>
        <v>50007</v>
      </c>
      <c r="E281" s="117">
        <f>VLOOKUP(D281,J:K,2,0)</f>
        <v>100</v>
      </c>
      <c r="F281" s="117" t="s">
        <v>0</v>
      </c>
    </row>
    <row r="282" s="117" customFormat="1" spans="1:6">
      <c r="A282" s="117">
        <v>281</v>
      </c>
      <c r="B282" s="117" t="s">
        <v>995</v>
      </c>
      <c r="C282" s="117" t="s">
        <v>2020</v>
      </c>
      <c r="D282" s="117">
        <f>VLOOKUP(B282,I:J,2,0)</f>
        <v>68000</v>
      </c>
      <c r="E282" s="117">
        <f>VLOOKUP(D282,J:K,2,0)</f>
        <v>4000</v>
      </c>
      <c r="F282" s="117" t="s">
        <v>0</v>
      </c>
    </row>
    <row r="283" s="117" customFormat="1" spans="1:6">
      <c r="A283" s="117">
        <v>282</v>
      </c>
      <c r="B283" s="117" t="s">
        <v>0</v>
      </c>
      <c r="C283" s="117" t="s">
        <v>1143</v>
      </c>
      <c r="D283" s="117">
        <f>VLOOKUP(B283,I:J,2,0)</f>
        <v>60507</v>
      </c>
      <c r="E283" s="117">
        <f>VLOOKUP(D283,J:K,2,0)</f>
        <v>1200</v>
      </c>
      <c r="F283" s="117" t="s">
        <v>0</v>
      </c>
    </row>
    <row r="284" s="117" customFormat="1" spans="1:6">
      <c r="A284" s="117">
        <v>283</v>
      </c>
      <c r="B284" s="117" t="s">
        <v>988</v>
      </c>
      <c r="C284" s="117" t="s">
        <v>2021</v>
      </c>
      <c r="D284" s="117">
        <f>VLOOKUP(B284,I:J,2,0)</f>
        <v>50007</v>
      </c>
      <c r="E284" s="117">
        <f>VLOOKUP(D284,J:K,2,0)</f>
        <v>100</v>
      </c>
      <c r="F284" s="117" t="s">
        <v>0</v>
      </c>
    </row>
    <row r="285" s="117" customFormat="1" spans="1:6">
      <c r="A285" s="117">
        <v>284</v>
      </c>
      <c r="B285" s="117" t="s">
        <v>988</v>
      </c>
      <c r="C285" s="117" t="s">
        <v>2022</v>
      </c>
      <c r="D285" s="117">
        <f>VLOOKUP(B285,I:J,2,0)</f>
        <v>50007</v>
      </c>
      <c r="E285" s="117">
        <f>VLOOKUP(D285,J:K,2,0)</f>
        <v>100</v>
      </c>
      <c r="F285" s="117" t="s">
        <v>0</v>
      </c>
    </row>
    <row r="286" s="117" customFormat="1" spans="1:6">
      <c r="A286" s="117">
        <v>285</v>
      </c>
      <c r="B286" s="117" t="s">
        <v>988</v>
      </c>
      <c r="C286" s="117" t="s">
        <v>2023</v>
      </c>
      <c r="D286" s="117">
        <f>VLOOKUP(B286,I:J,2,0)</f>
        <v>50007</v>
      </c>
      <c r="E286" s="117">
        <f>VLOOKUP(D286,J:K,2,0)</f>
        <v>100</v>
      </c>
      <c r="F286" s="117" t="s">
        <v>0</v>
      </c>
    </row>
    <row r="287" s="117" customFormat="1" spans="1:6">
      <c r="A287" s="117">
        <v>286</v>
      </c>
      <c r="B287" s="117" t="s">
        <v>1</v>
      </c>
      <c r="C287" s="117" t="s">
        <v>2024</v>
      </c>
      <c r="D287" s="117">
        <f>VLOOKUP(B287,I:J,2,0)</f>
        <v>51001</v>
      </c>
      <c r="E287" s="117">
        <f>VLOOKUP(D287,J:K,2,0)</f>
        <v>1000</v>
      </c>
      <c r="F287" s="117" t="s">
        <v>0</v>
      </c>
    </row>
    <row r="288" s="117" customFormat="1" spans="1:6">
      <c r="A288" s="117">
        <v>287</v>
      </c>
      <c r="B288" s="117" t="s">
        <v>1</v>
      </c>
      <c r="C288" s="117" t="s">
        <v>2025</v>
      </c>
      <c r="D288" s="117">
        <f>VLOOKUP(B288,I:J,2,0)</f>
        <v>51001</v>
      </c>
      <c r="E288" s="117">
        <f>VLOOKUP(D288,J:K,2,0)</f>
        <v>1000</v>
      </c>
      <c r="F288" s="117" t="s">
        <v>0</v>
      </c>
    </row>
    <row r="289" s="117" customFormat="1" spans="1:6">
      <c r="A289" s="117">
        <v>288</v>
      </c>
      <c r="B289" s="119" t="s">
        <v>988</v>
      </c>
      <c r="C289" s="117" t="s">
        <v>2026</v>
      </c>
      <c r="D289" s="117">
        <f>VLOOKUP(B289,I:J,2,0)</f>
        <v>50007</v>
      </c>
      <c r="E289" s="117">
        <f>VLOOKUP(D289,J:K,2,0)</f>
        <v>100</v>
      </c>
      <c r="F289" s="117" t="s">
        <v>0</v>
      </c>
    </row>
    <row r="290" s="117" customFormat="1" spans="1:6">
      <c r="A290" s="117">
        <v>289</v>
      </c>
      <c r="B290" s="117" t="s">
        <v>1</v>
      </c>
      <c r="C290" s="117" t="s">
        <v>2027</v>
      </c>
      <c r="D290" s="117">
        <f>VLOOKUP(B290,I:J,2,0)</f>
        <v>51001</v>
      </c>
      <c r="E290" s="117">
        <f>VLOOKUP(D290,J:K,2,0)</f>
        <v>1000</v>
      </c>
      <c r="F290" s="117" t="s">
        <v>0</v>
      </c>
    </row>
    <row r="291" s="117" customFormat="1" spans="1:6">
      <c r="A291" s="117">
        <v>290</v>
      </c>
      <c r="B291" s="117" t="s">
        <v>988</v>
      </c>
      <c r="C291" s="117" t="s">
        <v>2028</v>
      </c>
      <c r="D291" s="117">
        <f>VLOOKUP(B291,I:J,2,0)</f>
        <v>50007</v>
      </c>
      <c r="E291" s="117">
        <f>VLOOKUP(D291,J:K,2,0)</f>
        <v>100</v>
      </c>
      <c r="F291" s="117" t="s">
        <v>0</v>
      </c>
    </row>
    <row r="292" s="117" customFormat="1" spans="1:6">
      <c r="A292" s="117">
        <v>291</v>
      </c>
      <c r="B292" s="117" t="s">
        <v>995</v>
      </c>
      <c r="C292" s="117" t="s">
        <v>2029</v>
      </c>
      <c r="D292" s="117">
        <f>VLOOKUP(B292,I:J,2,0)</f>
        <v>68000</v>
      </c>
      <c r="E292" s="117">
        <f>VLOOKUP(D292,J:K,2,0)</f>
        <v>4000</v>
      </c>
      <c r="F292" s="117" t="s">
        <v>0</v>
      </c>
    </row>
    <row r="293" s="117" customFormat="1" spans="1:6">
      <c r="A293" s="117">
        <v>292</v>
      </c>
      <c r="B293" s="117" t="s">
        <v>995</v>
      </c>
      <c r="C293" s="117" t="s">
        <v>2030</v>
      </c>
      <c r="D293" s="117">
        <f>VLOOKUP(B293,I:J,2,0)</f>
        <v>68000</v>
      </c>
      <c r="E293" s="117">
        <f>VLOOKUP(D293,J:K,2,0)</f>
        <v>4000</v>
      </c>
      <c r="F293" s="117" t="s">
        <v>0</v>
      </c>
    </row>
    <row r="294" s="117" customFormat="1" spans="1:6">
      <c r="A294" s="117">
        <v>293</v>
      </c>
      <c r="B294" s="117" t="s">
        <v>990</v>
      </c>
      <c r="C294" s="117" t="s">
        <v>2031</v>
      </c>
      <c r="D294" s="117">
        <f>VLOOKUP(B294,I:J,2,0)</f>
        <v>51001</v>
      </c>
      <c r="E294" s="117">
        <f>VLOOKUP(D294,J:K,2,0)</f>
        <v>1000</v>
      </c>
      <c r="F294" s="117" t="s">
        <v>0</v>
      </c>
    </row>
    <row r="295" s="117" customFormat="1" spans="1:6">
      <c r="A295" s="117">
        <v>294</v>
      </c>
      <c r="B295" s="117" t="s">
        <v>988</v>
      </c>
      <c r="C295" s="117" t="s">
        <v>2032</v>
      </c>
      <c r="D295" s="117">
        <f>VLOOKUP(B295,I:J,2,0)</f>
        <v>50007</v>
      </c>
      <c r="E295" s="117">
        <f>VLOOKUP(D295,J:K,2,0)</f>
        <v>100</v>
      </c>
      <c r="F295" s="117" t="s">
        <v>995</v>
      </c>
    </row>
    <row r="296" s="117" customFormat="1" spans="1:6">
      <c r="A296" s="117">
        <v>295</v>
      </c>
      <c r="B296" s="117" t="s">
        <v>988</v>
      </c>
      <c r="C296" s="117" t="s">
        <v>2033</v>
      </c>
      <c r="D296" s="117">
        <f>VLOOKUP(B296,I:J,2,0)</f>
        <v>50007</v>
      </c>
      <c r="E296" s="117">
        <f>VLOOKUP(D296,J:K,2,0)</f>
        <v>100</v>
      </c>
      <c r="F296" s="117" t="s">
        <v>0</v>
      </c>
    </row>
    <row r="297" s="117" customFormat="1" spans="1:6">
      <c r="A297" s="117">
        <v>296</v>
      </c>
      <c r="B297" s="117" t="s">
        <v>0</v>
      </c>
      <c r="C297" s="117" t="s">
        <v>2034</v>
      </c>
      <c r="D297" s="117">
        <f>VLOOKUP(B297,I:J,2,0)</f>
        <v>60507</v>
      </c>
      <c r="E297" s="117">
        <f>VLOOKUP(D297,J:K,2,0)</f>
        <v>1200</v>
      </c>
      <c r="F297" s="117" t="s">
        <v>0</v>
      </c>
    </row>
    <row r="298" s="117" customFormat="1" spans="1:6">
      <c r="A298" s="117">
        <v>297</v>
      </c>
      <c r="B298" s="117" t="s">
        <v>988</v>
      </c>
      <c r="C298" s="117" t="s">
        <v>2035</v>
      </c>
      <c r="D298" s="117">
        <f>VLOOKUP(B298,I:J,2,0)</f>
        <v>50007</v>
      </c>
      <c r="E298" s="117">
        <f>VLOOKUP(D298,J:K,2,0)</f>
        <v>100</v>
      </c>
      <c r="F298" s="117" t="s">
        <v>0</v>
      </c>
    </row>
    <row r="299" s="117" customFormat="1" spans="1:6">
      <c r="A299" s="117">
        <v>298</v>
      </c>
      <c r="B299" s="117" t="s">
        <v>988</v>
      </c>
      <c r="C299" s="117" t="s">
        <v>2036</v>
      </c>
      <c r="D299" s="117">
        <f>VLOOKUP(B299,I:J,2,0)</f>
        <v>50007</v>
      </c>
      <c r="E299" s="117">
        <f>VLOOKUP(D299,J:K,2,0)</f>
        <v>100</v>
      </c>
      <c r="F299" s="117" t="s">
        <v>0</v>
      </c>
    </row>
    <row r="300" s="117" customFormat="1" spans="1:6">
      <c r="A300" s="117">
        <v>299</v>
      </c>
      <c r="B300" s="117" t="s">
        <v>988</v>
      </c>
      <c r="C300" s="117" t="s">
        <v>2037</v>
      </c>
      <c r="D300" s="117">
        <f>VLOOKUP(B300,I:J,2,0)</f>
        <v>50007</v>
      </c>
      <c r="E300" s="117">
        <f>VLOOKUP(D300,J:K,2,0)</f>
        <v>100</v>
      </c>
      <c r="F300" s="117" t="s">
        <v>0</v>
      </c>
    </row>
    <row r="301" s="117" customFormat="1" spans="1:6">
      <c r="A301" s="117">
        <v>300</v>
      </c>
      <c r="B301" s="117" t="s">
        <v>988</v>
      </c>
      <c r="C301" s="117" t="s">
        <v>2038</v>
      </c>
      <c r="D301" s="117">
        <f>VLOOKUP(B301,I:J,2,0)</f>
        <v>50007</v>
      </c>
      <c r="E301" s="117">
        <f>VLOOKUP(D301,J:K,2,0)</f>
        <v>100</v>
      </c>
      <c r="F301" s="117" t="s">
        <v>0</v>
      </c>
    </row>
    <row r="302" s="117" customFormat="1" spans="1:6">
      <c r="A302" s="117">
        <v>301</v>
      </c>
      <c r="B302" s="117" t="s">
        <v>1</v>
      </c>
      <c r="C302" s="117" t="s">
        <v>2039</v>
      </c>
      <c r="D302" s="117">
        <f>VLOOKUP(B302,I:J,2,0)</f>
        <v>51001</v>
      </c>
      <c r="E302" s="117">
        <f>VLOOKUP(D302,J:K,2,0)</f>
        <v>1000</v>
      </c>
      <c r="F302" s="117" t="s">
        <v>0</v>
      </c>
    </row>
    <row r="303" s="117" customFormat="1" spans="1:6">
      <c r="A303" s="117">
        <v>302</v>
      </c>
      <c r="B303" s="117" t="s">
        <v>0</v>
      </c>
      <c r="C303" s="117" t="s">
        <v>2040</v>
      </c>
      <c r="D303" s="117">
        <f>VLOOKUP(B303,I:J,2,0)</f>
        <v>60507</v>
      </c>
      <c r="E303" s="117">
        <f>VLOOKUP(D303,J:K,2,0)</f>
        <v>1200</v>
      </c>
      <c r="F303" s="117" t="s">
        <v>0</v>
      </c>
    </row>
    <row r="304" s="117" customFormat="1" spans="1:6">
      <c r="A304" s="117">
        <v>303</v>
      </c>
      <c r="B304" s="117" t="s">
        <v>1</v>
      </c>
      <c r="C304" s="117" t="s">
        <v>2041</v>
      </c>
      <c r="D304" s="117">
        <f>VLOOKUP(B304,I:J,2,0)</f>
        <v>51001</v>
      </c>
      <c r="E304" s="117">
        <f>VLOOKUP(D304,J:K,2,0)</f>
        <v>1000</v>
      </c>
      <c r="F304" s="117" t="s">
        <v>0</v>
      </c>
    </row>
    <row r="305" s="117" customFormat="1" spans="1:6">
      <c r="A305" s="117">
        <v>304</v>
      </c>
      <c r="B305" s="117" t="s">
        <v>990</v>
      </c>
      <c r="C305" s="117" t="s">
        <v>2042</v>
      </c>
      <c r="D305" s="117">
        <f>VLOOKUP(B305,I:J,2,0)</f>
        <v>51001</v>
      </c>
      <c r="E305" s="117">
        <f>VLOOKUP(D305,J:K,2,0)</f>
        <v>1000</v>
      </c>
      <c r="F305" s="117" t="s">
        <v>0</v>
      </c>
    </row>
    <row r="306" s="117" customFormat="1" spans="1:6">
      <c r="A306" s="117">
        <v>305</v>
      </c>
      <c r="B306" s="117" t="s">
        <v>988</v>
      </c>
      <c r="C306" s="117" t="s">
        <v>2043</v>
      </c>
      <c r="D306" s="117">
        <f>VLOOKUP(B306,I:J,2,0)</f>
        <v>50007</v>
      </c>
      <c r="E306" s="117">
        <f>VLOOKUP(D306,J:K,2,0)</f>
        <v>100</v>
      </c>
      <c r="F306" s="117" t="s">
        <v>0</v>
      </c>
    </row>
    <row r="307" s="117" customFormat="1" spans="1:6">
      <c r="A307" s="117">
        <v>306</v>
      </c>
      <c r="B307" s="117" t="s">
        <v>1</v>
      </c>
      <c r="C307" s="117" t="s">
        <v>2044</v>
      </c>
      <c r="D307" s="117">
        <f>VLOOKUP(B307,I:J,2,0)</f>
        <v>51001</v>
      </c>
      <c r="E307" s="117">
        <f>VLOOKUP(D307,J:K,2,0)</f>
        <v>1000</v>
      </c>
      <c r="F307" s="117" t="s">
        <v>0</v>
      </c>
    </row>
    <row r="308" s="117" customFormat="1" spans="1:6">
      <c r="A308" s="117">
        <v>307</v>
      </c>
      <c r="B308" s="117" t="s">
        <v>1</v>
      </c>
      <c r="C308" s="117" t="s">
        <v>2045</v>
      </c>
      <c r="D308" s="117">
        <f>VLOOKUP(B308,I:J,2,0)</f>
        <v>51001</v>
      </c>
      <c r="E308" s="117">
        <f>VLOOKUP(D308,J:K,2,0)</f>
        <v>1000</v>
      </c>
      <c r="F308" s="117" t="s">
        <v>0</v>
      </c>
    </row>
    <row r="309" s="117" customFormat="1" spans="1:6">
      <c r="A309" s="117">
        <v>308</v>
      </c>
      <c r="B309" s="117" t="s">
        <v>1</v>
      </c>
      <c r="C309" s="117" t="s">
        <v>2046</v>
      </c>
      <c r="D309" s="117">
        <f>VLOOKUP(B309,I:J,2,0)</f>
        <v>51001</v>
      </c>
      <c r="E309" s="117">
        <f>VLOOKUP(D309,J:K,2,0)</f>
        <v>1000</v>
      </c>
      <c r="F309" s="117" t="s">
        <v>0</v>
      </c>
    </row>
    <row r="310" s="117" customFormat="1" spans="1:6">
      <c r="A310" s="117">
        <v>309</v>
      </c>
      <c r="B310" s="117" t="s">
        <v>990</v>
      </c>
      <c r="C310" s="117" t="s">
        <v>2047</v>
      </c>
      <c r="D310" s="117">
        <f>VLOOKUP(B310,I:J,2,0)</f>
        <v>51001</v>
      </c>
      <c r="E310" s="117">
        <f>VLOOKUP(D310,J:K,2,0)</f>
        <v>1000</v>
      </c>
      <c r="F310" s="117" t="s">
        <v>0</v>
      </c>
    </row>
    <row r="311" s="117" customFormat="1" spans="1:6">
      <c r="A311" s="117">
        <v>310</v>
      </c>
      <c r="B311" s="117" t="s">
        <v>995</v>
      </c>
      <c r="C311" s="117" t="s">
        <v>2048</v>
      </c>
      <c r="D311" s="117">
        <f>VLOOKUP(B311,I:J,2,0)</f>
        <v>68000</v>
      </c>
      <c r="E311" s="117">
        <f>VLOOKUP(D311,J:K,2,0)</f>
        <v>4000</v>
      </c>
      <c r="F311" s="117" t="s">
        <v>1</v>
      </c>
    </row>
    <row r="312" s="117" customFormat="1" spans="1:6">
      <c r="A312" s="117">
        <v>311</v>
      </c>
      <c r="B312" s="117" t="s">
        <v>995</v>
      </c>
      <c r="C312" s="117" t="s">
        <v>2049</v>
      </c>
      <c r="D312" s="117">
        <f>VLOOKUP(B312,I:J,2,0)</f>
        <v>68000</v>
      </c>
      <c r="E312" s="117">
        <f>VLOOKUP(D312,J:K,2,0)</f>
        <v>4000</v>
      </c>
      <c r="F312" s="117" t="s">
        <v>0</v>
      </c>
    </row>
    <row r="313" s="117" customFormat="1" spans="1:6">
      <c r="A313" s="117">
        <v>312</v>
      </c>
      <c r="B313" s="117" t="s">
        <v>988</v>
      </c>
      <c r="C313" s="117" t="s">
        <v>2050</v>
      </c>
      <c r="D313" s="117">
        <f>VLOOKUP(B313,I:J,2,0)</f>
        <v>50007</v>
      </c>
      <c r="E313" s="117">
        <f>VLOOKUP(D313,J:K,2,0)</f>
        <v>100</v>
      </c>
      <c r="F313" s="117" t="s">
        <v>0</v>
      </c>
    </row>
    <row r="314" s="117" customFormat="1" spans="1:6">
      <c r="A314" s="117">
        <v>313</v>
      </c>
      <c r="B314" s="117" t="s">
        <v>988</v>
      </c>
      <c r="C314" s="117" t="s">
        <v>2051</v>
      </c>
      <c r="D314" s="117">
        <f>VLOOKUP(B314,I:J,2,0)</f>
        <v>50007</v>
      </c>
      <c r="E314" s="117">
        <f>VLOOKUP(D314,J:K,2,0)</f>
        <v>100</v>
      </c>
      <c r="F314" s="117" t="s">
        <v>0</v>
      </c>
    </row>
    <row r="315" s="117" customFormat="1" spans="1:6">
      <c r="A315" s="117">
        <v>314</v>
      </c>
      <c r="B315" s="117" t="s">
        <v>988</v>
      </c>
      <c r="C315" s="117" t="s">
        <v>2052</v>
      </c>
      <c r="D315" s="117">
        <f>VLOOKUP(B315,I:J,2,0)</f>
        <v>50007</v>
      </c>
      <c r="E315" s="117">
        <f>VLOOKUP(D315,J:K,2,0)</f>
        <v>100</v>
      </c>
      <c r="F315" s="117" t="s">
        <v>0</v>
      </c>
    </row>
    <row r="316" s="117" customFormat="1" spans="1:6">
      <c r="A316" s="117">
        <v>315</v>
      </c>
      <c r="B316" s="117" t="s">
        <v>988</v>
      </c>
      <c r="C316" s="117" t="s">
        <v>2053</v>
      </c>
      <c r="D316" s="117">
        <f>VLOOKUP(B316,I:J,2,0)</f>
        <v>50007</v>
      </c>
      <c r="E316" s="117">
        <f>VLOOKUP(D316,J:K,2,0)</f>
        <v>100</v>
      </c>
      <c r="F316" s="117" t="s">
        <v>0</v>
      </c>
    </row>
    <row r="317" s="117" customFormat="1" spans="1:6">
      <c r="A317" s="117">
        <v>316</v>
      </c>
      <c r="B317" s="117" t="s">
        <v>988</v>
      </c>
      <c r="C317" s="117" t="s">
        <v>2054</v>
      </c>
      <c r="D317" s="117">
        <f>VLOOKUP(B317,I:J,2,0)</f>
        <v>50007</v>
      </c>
      <c r="E317" s="117">
        <f>VLOOKUP(D317,J:K,2,0)</f>
        <v>100</v>
      </c>
      <c r="F317" s="117" t="s">
        <v>0</v>
      </c>
    </row>
    <row r="318" s="117" customFormat="1" spans="1:6">
      <c r="A318" s="117">
        <v>317</v>
      </c>
      <c r="B318" s="117" t="s">
        <v>0</v>
      </c>
      <c r="C318" s="117" t="s">
        <v>2055</v>
      </c>
      <c r="D318" s="117">
        <f>VLOOKUP(B318,I:J,2,0)</f>
        <v>60507</v>
      </c>
      <c r="E318" s="117">
        <f>VLOOKUP(D318,J:K,2,0)</f>
        <v>1200</v>
      </c>
      <c r="F318" s="117" t="s">
        <v>0</v>
      </c>
    </row>
    <row r="319" s="117" customFormat="1" spans="1:6">
      <c r="A319" s="117">
        <v>318</v>
      </c>
      <c r="B319" s="117" t="s">
        <v>0</v>
      </c>
      <c r="C319" s="117" t="s">
        <v>2056</v>
      </c>
      <c r="D319" s="117">
        <f>VLOOKUP(B319,I:J,2,0)</f>
        <v>60507</v>
      </c>
      <c r="E319" s="117">
        <f>VLOOKUP(D319,J:K,2,0)</f>
        <v>1200</v>
      </c>
      <c r="F319" s="117" t="s">
        <v>0</v>
      </c>
    </row>
    <row r="320" s="117" customFormat="1" spans="1:6">
      <c r="A320" s="117">
        <v>319</v>
      </c>
      <c r="B320" s="117" t="s">
        <v>988</v>
      </c>
      <c r="C320" s="117" t="s">
        <v>2057</v>
      </c>
      <c r="D320" s="117">
        <f>VLOOKUP(B320,I:J,2,0)</f>
        <v>50007</v>
      </c>
      <c r="E320" s="117">
        <f>VLOOKUP(D320,J:K,2,0)</f>
        <v>100</v>
      </c>
      <c r="F320" s="117" t="s">
        <v>0</v>
      </c>
    </row>
    <row r="321" s="117" customFormat="1" spans="1:6">
      <c r="A321" s="117">
        <v>320</v>
      </c>
      <c r="B321" s="117" t="s">
        <v>988</v>
      </c>
      <c r="C321" s="117" t="s">
        <v>2058</v>
      </c>
      <c r="D321" s="117">
        <f>VLOOKUP(B321,I:J,2,0)</f>
        <v>50007</v>
      </c>
      <c r="E321" s="117">
        <f>VLOOKUP(D321,J:K,2,0)</f>
        <v>100</v>
      </c>
      <c r="F321" s="117" t="s">
        <v>0</v>
      </c>
    </row>
    <row r="322" s="117" customFormat="1" spans="1:6">
      <c r="A322" s="117">
        <v>321</v>
      </c>
      <c r="B322" s="117" t="s">
        <v>988</v>
      </c>
      <c r="C322" s="117" t="s">
        <v>2059</v>
      </c>
      <c r="D322" s="117">
        <f>VLOOKUP(B322,I:J,2,0)</f>
        <v>50007</v>
      </c>
      <c r="E322" s="117">
        <f>VLOOKUP(D322,J:K,2,0)</f>
        <v>100</v>
      </c>
      <c r="F322" s="117" t="s">
        <v>0</v>
      </c>
    </row>
    <row r="323" s="117" customFormat="1" spans="1:6">
      <c r="A323" s="117">
        <v>322</v>
      </c>
      <c r="B323" s="117" t="s">
        <v>1</v>
      </c>
      <c r="C323" s="117" t="s">
        <v>2060</v>
      </c>
      <c r="D323" s="117">
        <f>VLOOKUP(B323,I:J,2,0)</f>
        <v>51001</v>
      </c>
      <c r="E323" s="117">
        <f>VLOOKUP(D323,J:K,2,0)</f>
        <v>1000</v>
      </c>
      <c r="F323" s="117" t="s">
        <v>0</v>
      </c>
    </row>
    <row r="324" s="117" customFormat="1" spans="1:6">
      <c r="A324" s="117">
        <v>323</v>
      </c>
      <c r="B324" s="117" t="s">
        <v>988</v>
      </c>
      <c r="C324" s="117" t="s">
        <v>2061</v>
      </c>
      <c r="D324" s="117">
        <f>VLOOKUP(B324,I:J,2,0)</f>
        <v>50007</v>
      </c>
      <c r="E324" s="117">
        <f>VLOOKUP(D324,J:K,2,0)</f>
        <v>100</v>
      </c>
      <c r="F324" s="117" t="s">
        <v>0</v>
      </c>
    </row>
    <row r="325" s="117" customFormat="1" spans="1:6">
      <c r="A325" s="117">
        <v>324</v>
      </c>
      <c r="B325" s="117" t="s">
        <v>995</v>
      </c>
      <c r="C325" s="117" t="s">
        <v>2062</v>
      </c>
      <c r="D325" s="117">
        <f>VLOOKUP(B325,I:J,2,0)</f>
        <v>68000</v>
      </c>
      <c r="E325" s="117">
        <f>VLOOKUP(D325,J:K,2,0)</f>
        <v>4000</v>
      </c>
      <c r="F325" s="117" t="s">
        <v>0</v>
      </c>
    </row>
    <row r="326" s="117" customFormat="1" spans="1:6">
      <c r="A326" s="117">
        <v>325</v>
      </c>
      <c r="B326" s="117" t="s">
        <v>990</v>
      </c>
      <c r="C326" s="117" t="s">
        <v>2063</v>
      </c>
      <c r="D326" s="117">
        <f>VLOOKUP(B326,I:J,2,0)</f>
        <v>51001</v>
      </c>
      <c r="E326" s="117">
        <f>VLOOKUP(D326,J:K,2,0)</f>
        <v>1000</v>
      </c>
      <c r="F326" s="117" t="s">
        <v>0</v>
      </c>
    </row>
    <row r="327" s="117" customFormat="1" spans="1:6">
      <c r="A327" s="117">
        <v>326</v>
      </c>
      <c r="B327" s="117" t="s">
        <v>995</v>
      </c>
      <c r="C327" s="117" t="s">
        <v>2064</v>
      </c>
      <c r="D327" s="117">
        <f>VLOOKUP(B327,I:J,2,0)</f>
        <v>68000</v>
      </c>
      <c r="E327" s="117">
        <f>VLOOKUP(D327,J:K,2,0)</f>
        <v>4000</v>
      </c>
      <c r="F327" s="117" t="s">
        <v>0</v>
      </c>
    </row>
    <row r="328" s="117" customFormat="1" spans="1:6">
      <c r="A328" s="117">
        <v>327</v>
      </c>
      <c r="B328" s="117" t="s">
        <v>1</v>
      </c>
      <c r="C328" s="117" t="s">
        <v>2065</v>
      </c>
      <c r="D328" s="117">
        <f>VLOOKUP(B328,I:J,2,0)</f>
        <v>51001</v>
      </c>
      <c r="E328" s="117">
        <f>VLOOKUP(D328,J:K,2,0)</f>
        <v>1000</v>
      </c>
      <c r="F328" s="117" t="s">
        <v>0</v>
      </c>
    </row>
    <row r="329" s="117" customFormat="1" spans="1:6">
      <c r="A329" s="117">
        <v>328</v>
      </c>
      <c r="B329" s="117" t="s">
        <v>1</v>
      </c>
      <c r="C329" s="117" t="s">
        <v>2066</v>
      </c>
      <c r="D329" s="117">
        <f>VLOOKUP(B329,I:J,2,0)</f>
        <v>51001</v>
      </c>
      <c r="E329" s="117">
        <f>VLOOKUP(D329,J:K,2,0)</f>
        <v>1000</v>
      </c>
      <c r="F329" s="117" t="s">
        <v>0</v>
      </c>
    </row>
    <row r="330" s="117" customFormat="1" spans="1:6">
      <c r="A330" s="117">
        <v>329</v>
      </c>
      <c r="B330" s="117" t="s">
        <v>988</v>
      </c>
      <c r="C330" s="117" t="s">
        <v>2067</v>
      </c>
      <c r="D330" s="117">
        <f>VLOOKUP(B330,I:J,2,0)</f>
        <v>50007</v>
      </c>
      <c r="E330" s="117">
        <f>VLOOKUP(D330,J:K,2,0)</f>
        <v>100</v>
      </c>
      <c r="F330" s="117" t="s">
        <v>0</v>
      </c>
    </row>
    <row r="331" s="117" customFormat="1" spans="1:6">
      <c r="A331" s="117">
        <v>330</v>
      </c>
      <c r="B331" s="117" t="s">
        <v>1</v>
      </c>
      <c r="C331" s="117" t="s">
        <v>2068</v>
      </c>
      <c r="D331" s="117">
        <f>VLOOKUP(B331,I:J,2,0)</f>
        <v>51001</v>
      </c>
      <c r="E331" s="117">
        <f>VLOOKUP(D331,J:K,2,0)</f>
        <v>1000</v>
      </c>
      <c r="F331" s="117" t="s">
        <v>0</v>
      </c>
    </row>
    <row r="332" s="117" customFormat="1" spans="1:6">
      <c r="A332" s="117">
        <v>331</v>
      </c>
      <c r="B332" s="117" t="s">
        <v>1</v>
      </c>
      <c r="C332" s="117" t="s">
        <v>2069</v>
      </c>
      <c r="D332" s="117">
        <f>VLOOKUP(B332,I:J,2,0)</f>
        <v>51001</v>
      </c>
      <c r="E332" s="117">
        <f>VLOOKUP(D332,J:K,2,0)</f>
        <v>1000</v>
      </c>
      <c r="F332" s="117" t="s">
        <v>0</v>
      </c>
    </row>
    <row r="333" s="117" customFormat="1" spans="1:6">
      <c r="A333" s="117">
        <v>332</v>
      </c>
      <c r="B333" s="117" t="s">
        <v>1</v>
      </c>
      <c r="C333" s="117" t="s">
        <v>2070</v>
      </c>
      <c r="D333" s="117">
        <f>VLOOKUP(B333,I:J,2,0)</f>
        <v>51001</v>
      </c>
      <c r="E333" s="117">
        <f>VLOOKUP(D333,J:K,2,0)</f>
        <v>1000</v>
      </c>
      <c r="F333" s="117" t="s">
        <v>0</v>
      </c>
    </row>
    <row r="334" s="117" customFormat="1" spans="1:6">
      <c r="A334" s="117">
        <v>333</v>
      </c>
      <c r="B334" s="117" t="s">
        <v>988</v>
      </c>
      <c r="C334" s="117" t="s">
        <v>2071</v>
      </c>
      <c r="D334" s="117">
        <f>VLOOKUP(B334,I:J,2,0)</f>
        <v>50007</v>
      </c>
      <c r="E334" s="117">
        <f>VLOOKUP(D334,J:K,2,0)</f>
        <v>100</v>
      </c>
      <c r="F334" s="117" t="s">
        <v>0</v>
      </c>
    </row>
    <row r="335" s="117" customFormat="1" spans="1:6">
      <c r="A335" s="117">
        <v>334</v>
      </c>
      <c r="B335" s="117" t="s">
        <v>988</v>
      </c>
      <c r="C335" s="117" t="s">
        <v>2072</v>
      </c>
      <c r="D335" s="117">
        <f>VLOOKUP(B335,I:J,2,0)</f>
        <v>50007</v>
      </c>
      <c r="E335" s="117">
        <f>VLOOKUP(D335,J:K,2,0)</f>
        <v>100</v>
      </c>
      <c r="F335" s="117" t="s">
        <v>1</v>
      </c>
    </row>
    <row r="336" s="117" customFormat="1" spans="1:6">
      <c r="A336" s="117">
        <v>335</v>
      </c>
      <c r="B336" s="117" t="s">
        <v>988</v>
      </c>
      <c r="C336" s="117" t="s">
        <v>2073</v>
      </c>
      <c r="D336" s="117">
        <f>VLOOKUP(B336,I:J,2,0)</f>
        <v>50007</v>
      </c>
      <c r="E336" s="117">
        <f>VLOOKUP(D336,J:K,2,0)</f>
        <v>100</v>
      </c>
      <c r="F336" s="117" t="s">
        <v>1</v>
      </c>
    </row>
    <row r="337" s="117" customFormat="1" spans="1:6">
      <c r="A337" s="117">
        <v>336</v>
      </c>
      <c r="B337" s="117" t="s">
        <v>988</v>
      </c>
      <c r="C337" s="117" t="s">
        <v>2074</v>
      </c>
      <c r="D337" s="117">
        <f>VLOOKUP(B337,I:J,2,0)</f>
        <v>50007</v>
      </c>
      <c r="E337" s="117">
        <f>VLOOKUP(D337,J:K,2,0)</f>
        <v>100</v>
      </c>
      <c r="F337" s="117" t="s">
        <v>990</v>
      </c>
    </row>
    <row r="338" s="117" customFormat="1" spans="1:6">
      <c r="A338" s="117">
        <v>337</v>
      </c>
      <c r="B338" s="117" t="s">
        <v>1</v>
      </c>
      <c r="C338" s="117" t="s">
        <v>2075</v>
      </c>
      <c r="D338" s="117">
        <f>VLOOKUP(B338,I:J,2,0)</f>
        <v>51001</v>
      </c>
      <c r="E338" s="117">
        <f>VLOOKUP(D338,J:K,2,0)</f>
        <v>1000</v>
      </c>
      <c r="F338" s="117" t="s">
        <v>1</v>
      </c>
    </row>
    <row r="339" s="117" customFormat="1" spans="1:6">
      <c r="A339" s="117">
        <v>338</v>
      </c>
      <c r="B339" s="117" t="s">
        <v>1</v>
      </c>
      <c r="C339" s="117" t="s">
        <v>2076</v>
      </c>
      <c r="D339" s="117">
        <f>VLOOKUP(B339,I:J,2,0)</f>
        <v>51001</v>
      </c>
      <c r="E339" s="117">
        <f>VLOOKUP(D339,J:K,2,0)</f>
        <v>1000</v>
      </c>
      <c r="F339" s="117" t="s">
        <v>995</v>
      </c>
    </row>
    <row r="340" s="117" customFormat="1" spans="1:6">
      <c r="A340" s="117">
        <v>339</v>
      </c>
      <c r="B340" s="117" t="s">
        <v>988</v>
      </c>
      <c r="C340" s="117" t="s">
        <v>2077</v>
      </c>
      <c r="D340" s="117">
        <f>VLOOKUP(B340,I:J,2,0)</f>
        <v>50007</v>
      </c>
      <c r="E340" s="117">
        <f>VLOOKUP(D340,J:K,2,0)</f>
        <v>100</v>
      </c>
      <c r="F340" s="117" t="s">
        <v>1</v>
      </c>
    </row>
    <row r="341" s="117" customFormat="1" spans="1:6">
      <c r="A341" s="117">
        <v>340</v>
      </c>
      <c r="B341" s="117" t="s">
        <v>988</v>
      </c>
      <c r="C341" s="117" t="s">
        <v>2078</v>
      </c>
      <c r="D341" s="117">
        <f>VLOOKUP(B341,I:J,2,0)</f>
        <v>50007</v>
      </c>
      <c r="E341" s="117">
        <f>VLOOKUP(D341,J:K,2,0)</f>
        <v>100</v>
      </c>
      <c r="F341" s="117" t="s">
        <v>0</v>
      </c>
    </row>
    <row r="342" s="117" customFormat="1" spans="1:6">
      <c r="A342" s="117">
        <v>341</v>
      </c>
      <c r="B342" s="117" t="s">
        <v>988</v>
      </c>
      <c r="C342" s="117" t="s">
        <v>2079</v>
      </c>
      <c r="D342" s="117">
        <f>VLOOKUP(B342,I:J,2,0)</f>
        <v>50007</v>
      </c>
      <c r="E342" s="117">
        <f>VLOOKUP(D342,J:K,2,0)</f>
        <v>100</v>
      </c>
      <c r="F342" s="117" t="s">
        <v>0</v>
      </c>
    </row>
    <row r="343" s="117" customFormat="1" spans="1:6">
      <c r="A343" s="117">
        <v>342</v>
      </c>
      <c r="B343" s="117" t="s">
        <v>988</v>
      </c>
      <c r="C343" s="117" t="s">
        <v>2080</v>
      </c>
      <c r="D343" s="117">
        <f>VLOOKUP(B343,I:J,2,0)</f>
        <v>50007</v>
      </c>
      <c r="E343" s="117">
        <f>VLOOKUP(D343,J:K,2,0)</f>
        <v>100</v>
      </c>
      <c r="F343" s="117" t="s">
        <v>1</v>
      </c>
    </row>
    <row r="344" s="117" customFormat="1" spans="1:6">
      <c r="A344" s="117">
        <v>343</v>
      </c>
      <c r="B344" s="117" t="s">
        <v>988</v>
      </c>
      <c r="C344" s="117" t="s">
        <v>2081</v>
      </c>
      <c r="D344" s="117">
        <f>VLOOKUP(B344,I:J,2,0)</f>
        <v>50007</v>
      </c>
      <c r="E344" s="117">
        <f>VLOOKUP(D344,J:K,2,0)</f>
        <v>100</v>
      </c>
      <c r="F344" s="117" t="s">
        <v>988</v>
      </c>
    </row>
    <row r="345" s="117" customFormat="1" spans="1:6">
      <c r="A345" s="117">
        <v>344</v>
      </c>
      <c r="B345" s="117" t="s">
        <v>988</v>
      </c>
      <c r="C345" s="117" t="s">
        <v>2082</v>
      </c>
      <c r="D345" s="117">
        <f>VLOOKUP(B345,I:J,2,0)</f>
        <v>50007</v>
      </c>
      <c r="E345" s="117">
        <f>VLOOKUP(D345,J:K,2,0)</f>
        <v>100</v>
      </c>
      <c r="F345" s="117" t="s">
        <v>988</v>
      </c>
    </row>
    <row r="346" s="117" customFormat="1" spans="1:6">
      <c r="A346" s="117">
        <v>345</v>
      </c>
      <c r="B346" s="117" t="s">
        <v>988</v>
      </c>
      <c r="C346" s="117" t="s">
        <v>2083</v>
      </c>
      <c r="D346" s="117">
        <f>VLOOKUP(B346,I:J,2,0)</f>
        <v>50007</v>
      </c>
      <c r="E346" s="117">
        <f>VLOOKUP(D346,J:K,2,0)</f>
        <v>100</v>
      </c>
      <c r="F346" s="117" t="s">
        <v>1</v>
      </c>
    </row>
    <row r="347" s="117" customFormat="1" spans="1:6">
      <c r="A347" s="117">
        <v>346</v>
      </c>
      <c r="B347" s="117" t="s">
        <v>1</v>
      </c>
      <c r="C347" s="117" t="s">
        <v>2084</v>
      </c>
      <c r="D347" s="117">
        <f>VLOOKUP(B347,I:J,2,0)</f>
        <v>51001</v>
      </c>
      <c r="E347" s="117">
        <f>VLOOKUP(D347,J:K,2,0)</f>
        <v>1000</v>
      </c>
      <c r="F347" s="117" t="s">
        <v>1</v>
      </c>
    </row>
    <row r="348" s="117" customFormat="1" spans="1:6">
      <c r="A348" s="117">
        <v>347</v>
      </c>
      <c r="B348" s="117" t="s">
        <v>988</v>
      </c>
      <c r="C348" s="117" t="s">
        <v>2085</v>
      </c>
      <c r="D348" s="117">
        <f>VLOOKUP(B348,I:J,2,0)</f>
        <v>50007</v>
      </c>
      <c r="E348" s="117">
        <f>VLOOKUP(D348,J:K,2,0)</f>
        <v>100</v>
      </c>
      <c r="F348" s="117" t="s">
        <v>1</v>
      </c>
    </row>
    <row r="349" s="117" customFormat="1" spans="1:6">
      <c r="A349" s="117">
        <v>348</v>
      </c>
      <c r="B349" s="117" t="s">
        <v>1</v>
      </c>
      <c r="C349" s="117" t="s">
        <v>2086</v>
      </c>
      <c r="D349" s="117">
        <f>VLOOKUP(B349,I:J,2,0)</f>
        <v>51001</v>
      </c>
      <c r="E349" s="117">
        <f>VLOOKUP(D349,J:K,2,0)</f>
        <v>1000</v>
      </c>
      <c r="F349" s="117" t="s">
        <v>1</v>
      </c>
    </row>
    <row r="350" s="117" customFormat="1" spans="1:6">
      <c r="A350" s="117">
        <v>349</v>
      </c>
      <c r="B350" s="117" t="s">
        <v>990</v>
      </c>
      <c r="C350" s="117" t="s">
        <v>2087</v>
      </c>
      <c r="D350" s="117">
        <f>VLOOKUP(B350,I:J,2,0)</f>
        <v>51001</v>
      </c>
      <c r="E350" s="117">
        <f>VLOOKUP(D350,J:K,2,0)</f>
        <v>1000</v>
      </c>
      <c r="F350" s="117" t="s">
        <v>1</v>
      </c>
    </row>
    <row r="351" s="117" customFormat="1" spans="1:6">
      <c r="A351" s="117">
        <v>350</v>
      </c>
      <c r="B351" s="117" t="s">
        <v>995</v>
      </c>
      <c r="C351" s="117" t="s">
        <v>2088</v>
      </c>
      <c r="D351" s="117">
        <f>VLOOKUP(B351,I:J,2,0)</f>
        <v>68000</v>
      </c>
      <c r="E351" s="117">
        <f>VLOOKUP(D351,J:K,2,0)</f>
        <v>4000</v>
      </c>
      <c r="F351" s="117" t="s">
        <v>0</v>
      </c>
    </row>
    <row r="352" s="117" customFormat="1" spans="1:6">
      <c r="A352" s="117">
        <v>351</v>
      </c>
      <c r="B352" s="117" t="s">
        <v>1</v>
      </c>
      <c r="C352" s="117" t="s">
        <v>2089</v>
      </c>
      <c r="D352" s="117">
        <f>VLOOKUP(B352,I:J,2,0)</f>
        <v>51001</v>
      </c>
      <c r="E352" s="117">
        <f>VLOOKUP(D352,J:K,2,0)</f>
        <v>1000</v>
      </c>
      <c r="F352" s="117" t="s">
        <v>988</v>
      </c>
    </row>
    <row r="353" s="117" customFormat="1" spans="1:6">
      <c r="A353" s="117">
        <v>352</v>
      </c>
      <c r="B353" s="117" t="s">
        <v>988</v>
      </c>
      <c r="C353" s="117" t="s">
        <v>2090</v>
      </c>
      <c r="D353" s="117">
        <f>VLOOKUP(B353,I:J,2,0)</f>
        <v>50007</v>
      </c>
      <c r="E353" s="117">
        <f>VLOOKUP(D353,J:K,2,0)</f>
        <v>100</v>
      </c>
      <c r="F353" s="117" t="s">
        <v>1</v>
      </c>
    </row>
    <row r="354" s="117" customFormat="1" spans="1:6">
      <c r="A354" s="117">
        <v>353</v>
      </c>
      <c r="B354" s="117" t="s">
        <v>1</v>
      </c>
      <c r="C354" s="117" t="s">
        <v>2091</v>
      </c>
      <c r="D354" s="117">
        <f>VLOOKUP(B354,I:J,2,0)</f>
        <v>51001</v>
      </c>
      <c r="E354" s="117">
        <f>VLOOKUP(D354,J:K,2,0)</f>
        <v>1000</v>
      </c>
      <c r="F354" s="119" t="s">
        <v>988</v>
      </c>
    </row>
    <row r="355" s="117" customFormat="1" spans="1:6">
      <c r="A355" s="117">
        <v>354</v>
      </c>
      <c r="B355" s="117" t="s">
        <v>995</v>
      </c>
      <c r="C355" s="117" t="s">
        <v>2092</v>
      </c>
      <c r="D355" s="117">
        <f>VLOOKUP(B355,I:J,2,0)</f>
        <v>68000</v>
      </c>
      <c r="E355" s="117">
        <f>VLOOKUP(D355,J:K,2,0)</f>
        <v>4000</v>
      </c>
      <c r="F355" s="117" t="s">
        <v>0</v>
      </c>
    </row>
    <row r="356" s="117" customFormat="1" spans="1:6">
      <c r="A356" s="117">
        <v>355</v>
      </c>
      <c r="B356" s="117" t="s">
        <v>1</v>
      </c>
      <c r="C356" s="117" t="s">
        <v>2093</v>
      </c>
      <c r="D356" s="117">
        <f>VLOOKUP(B356,I:J,2,0)</f>
        <v>51001</v>
      </c>
      <c r="E356" s="117">
        <f>VLOOKUP(D356,J:K,2,0)</f>
        <v>1000</v>
      </c>
      <c r="F356" s="117" t="s">
        <v>0</v>
      </c>
    </row>
    <row r="357" s="117" customFormat="1" spans="1:6">
      <c r="A357" s="117">
        <v>356</v>
      </c>
      <c r="B357" s="117" t="s">
        <v>1</v>
      </c>
      <c r="C357" s="117" t="s">
        <v>2094</v>
      </c>
      <c r="D357" s="117">
        <f>VLOOKUP(B357,I:J,2,0)</f>
        <v>51001</v>
      </c>
      <c r="E357" s="117">
        <f>VLOOKUP(D357,J:K,2,0)</f>
        <v>1000</v>
      </c>
      <c r="F357" s="117" t="s">
        <v>0</v>
      </c>
    </row>
    <row r="358" s="117" customFormat="1" spans="1:6">
      <c r="A358" s="117">
        <v>357</v>
      </c>
      <c r="B358" s="117" t="s">
        <v>1</v>
      </c>
      <c r="C358" s="117" t="s">
        <v>2095</v>
      </c>
      <c r="D358" s="117">
        <f>VLOOKUP(B358,I:J,2,0)</f>
        <v>51001</v>
      </c>
      <c r="E358" s="117">
        <f>VLOOKUP(D358,J:K,2,0)</f>
        <v>1000</v>
      </c>
      <c r="F358" s="117" t="s">
        <v>0</v>
      </c>
    </row>
    <row r="359" s="117" customFormat="1" spans="1:6">
      <c r="A359" s="117">
        <v>358</v>
      </c>
      <c r="B359" s="117" t="s">
        <v>1</v>
      </c>
      <c r="C359" s="117" t="s">
        <v>2096</v>
      </c>
      <c r="D359" s="117">
        <f>VLOOKUP(B359,I:J,2,0)</f>
        <v>51001</v>
      </c>
      <c r="E359" s="117">
        <f>VLOOKUP(D359,J:K,2,0)</f>
        <v>1000</v>
      </c>
      <c r="F359" s="117" t="s">
        <v>0</v>
      </c>
    </row>
    <row r="360" s="117" customFormat="1" spans="1:6">
      <c r="A360" s="117">
        <v>359</v>
      </c>
      <c r="B360" s="117" t="s">
        <v>1</v>
      </c>
      <c r="C360" s="117" t="s">
        <v>2097</v>
      </c>
      <c r="D360" s="117">
        <f>VLOOKUP(B360,I:J,2,0)</f>
        <v>51001</v>
      </c>
      <c r="E360" s="117">
        <f>VLOOKUP(D360,J:K,2,0)</f>
        <v>1000</v>
      </c>
      <c r="F360" s="117" t="s">
        <v>988</v>
      </c>
    </row>
    <row r="361" s="117" customFormat="1" spans="1:6">
      <c r="A361" s="117">
        <v>360</v>
      </c>
      <c r="B361" s="117" t="s">
        <v>988</v>
      </c>
      <c r="C361" s="117" t="s">
        <v>2098</v>
      </c>
      <c r="D361" s="117">
        <f>VLOOKUP(B361,I:J,2,0)</f>
        <v>50007</v>
      </c>
      <c r="E361" s="117">
        <f>VLOOKUP(D361,J:K,2,0)</f>
        <v>100</v>
      </c>
      <c r="F361" s="117" t="s">
        <v>988</v>
      </c>
    </row>
    <row r="362" s="117" customFormat="1" spans="1:6">
      <c r="A362" s="117">
        <v>361</v>
      </c>
      <c r="B362" s="117" t="s">
        <v>0</v>
      </c>
      <c r="C362" s="117" t="s">
        <v>2099</v>
      </c>
      <c r="D362" s="117">
        <f>VLOOKUP(B362,I:J,2,0)</f>
        <v>60507</v>
      </c>
      <c r="E362" s="117">
        <f>VLOOKUP(D362,J:K,2,0)</f>
        <v>1200</v>
      </c>
      <c r="F362" s="117" t="s">
        <v>988</v>
      </c>
    </row>
    <row r="363" s="117" customFormat="1" spans="1:6">
      <c r="A363" s="117">
        <v>362</v>
      </c>
      <c r="B363" s="117" t="s">
        <v>1</v>
      </c>
      <c r="C363" s="117" t="s">
        <v>2100</v>
      </c>
      <c r="D363" s="117">
        <f>VLOOKUP(B363,I:J,2,0)</f>
        <v>51001</v>
      </c>
      <c r="E363" s="117">
        <f>VLOOKUP(D363,J:K,2,0)</f>
        <v>1000</v>
      </c>
      <c r="F363" s="117" t="s">
        <v>988</v>
      </c>
    </row>
    <row r="364" s="117" customFormat="1" spans="1:6">
      <c r="A364" s="117">
        <v>363</v>
      </c>
      <c r="B364" s="117" t="s">
        <v>990</v>
      </c>
      <c r="C364" s="117" t="s">
        <v>2101</v>
      </c>
      <c r="D364" s="117">
        <f>VLOOKUP(B364,I:J,2,0)</f>
        <v>51001</v>
      </c>
      <c r="E364" s="117">
        <f>VLOOKUP(D364,J:K,2,0)</f>
        <v>1000</v>
      </c>
      <c r="F364" s="117" t="s">
        <v>988</v>
      </c>
    </row>
    <row r="365" s="117" customFormat="1" spans="1:6">
      <c r="A365" s="117">
        <v>364</v>
      </c>
      <c r="B365" s="117" t="s">
        <v>995</v>
      </c>
      <c r="C365" s="117" t="s">
        <v>2102</v>
      </c>
      <c r="D365" s="117">
        <f>VLOOKUP(B365,I:J,2,0)</f>
        <v>68000</v>
      </c>
      <c r="E365" s="117">
        <f>VLOOKUP(D365,J:K,2,0)</f>
        <v>4000</v>
      </c>
      <c r="F365" s="117" t="s">
        <v>988</v>
      </c>
    </row>
    <row r="366" s="117" customFormat="1" spans="1:6">
      <c r="A366" s="117">
        <v>365</v>
      </c>
      <c r="B366" s="117" t="s">
        <v>988</v>
      </c>
      <c r="C366" s="117" t="s">
        <v>2103</v>
      </c>
      <c r="D366" s="117">
        <f>VLOOKUP(B366,I:J,2,0)</f>
        <v>50007</v>
      </c>
      <c r="E366" s="117">
        <f>VLOOKUP(D366,J:K,2,0)</f>
        <v>100</v>
      </c>
      <c r="F366" s="117" t="s">
        <v>988</v>
      </c>
    </row>
    <row r="367" s="117" customFormat="1" spans="1:6">
      <c r="A367" s="117">
        <v>366</v>
      </c>
      <c r="B367" s="117" t="s">
        <v>995</v>
      </c>
      <c r="C367" s="117" t="s">
        <v>2104</v>
      </c>
      <c r="D367" s="117">
        <f>VLOOKUP(B367,I:J,2,0)</f>
        <v>68000</v>
      </c>
      <c r="E367" s="117">
        <f>VLOOKUP(D367,J:K,2,0)</f>
        <v>4000</v>
      </c>
      <c r="F367" s="117" t="s">
        <v>988</v>
      </c>
    </row>
    <row r="368" s="117" customFormat="1" spans="1:6">
      <c r="A368" s="117">
        <v>367</v>
      </c>
      <c r="B368" s="117" t="s">
        <v>988</v>
      </c>
      <c r="C368" s="117" t="s">
        <v>2105</v>
      </c>
      <c r="D368" s="117">
        <f>VLOOKUP(B368,I:J,2,0)</f>
        <v>50007</v>
      </c>
      <c r="E368" s="117">
        <f>VLOOKUP(D368,J:K,2,0)</f>
        <v>100</v>
      </c>
      <c r="F368" s="117" t="s">
        <v>988</v>
      </c>
    </row>
    <row r="369" s="117" customFormat="1" spans="1:6">
      <c r="A369" s="117">
        <v>368</v>
      </c>
      <c r="B369" s="117" t="s">
        <v>1</v>
      </c>
      <c r="C369" s="117" t="s">
        <v>2106</v>
      </c>
      <c r="D369" s="117">
        <f>VLOOKUP(B369,I:J,2,0)</f>
        <v>51001</v>
      </c>
      <c r="E369" s="117">
        <f>VLOOKUP(D369,J:K,2,0)</f>
        <v>1000</v>
      </c>
      <c r="F369" s="117" t="s">
        <v>0</v>
      </c>
    </row>
    <row r="370" s="117" customFormat="1" spans="1:6">
      <c r="A370" s="117">
        <v>369</v>
      </c>
      <c r="B370" s="117" t="s">
        <v>988</v>
      </c>
      <c r="C370" s="117" t="s">
        <v>2107</v>
      </c>
      <c r="D370" s="117">
        <f>VLOOKUP(B370,I:J,2,0)</f>
        <v>50007</v>
      </c>
      <c r="E370" s="117">
        <f>VLOOKUP(D370,J:K,2,0)</f>
        <v>100</v>
      </c>
      <c r="F370" s="117" t="s">
        <v>1</v>
      </c>
    </row>
    <row r="371" s="117" customFormat="1" spans="1:6">
      <c r="A371" s="117">
        <v>370</v>
      </c>
      <c r="B371" s="117" t="s">
        <v>988</v>
      </c>
      <c r="C371" s="117" t="s">
        <v>2108</v>
      </c>
      <c r="D371" s="117">
        <f>VLOOKUP(B371,I:J,2,0)</f>
        <v>50007</v>
      </c>
      <c r="E371" s="117">
        <f>VLOOKUP(D371,J:K,2,0)</f>
        <v>100</v>
      </c>
      <c r="F371" s="117" t="s">
        <v>1</v>
      </c>
    </row>
    <row r="372" s="117" customFormat="1" spans="1:6">
      <c r="A372" s="117">
        <v>371</v>
      </c>
      <c r="B372" s="117" t="s">
        <v>988</v>
      </c>
      <c r="C372" s="117" t="s">
        <v>2109</v>
      </c>
      <c r="D372" s="117">
        <f>VLOOKUP(B372,I:J,2,0)</f>
        <v>50007</v>
      </c>
      <c r="E372" s="117">
        <f>VLOOKUP(D372,J:K,2,0)</f>
        <v>100</v>
      </c>
      <c r="F372" s="117" t="s">
        <v>988</v>
      </c>
    </row>
    <row r="373" s="117" customFormat="1" spans="1:6">
      <c r="A373" s="117">
        <v>372</v>
      </c>
      <c r="B373" s="117" t="s">
        <v>1</v>
      </c>
      <c r="C373" s="117" t="s">
        <v>2110</v>
      </c>
      <c r="D373" s="117">
        <f>VLOOKUP(B373,I:J,2,0)</f>
        <v>51001</v>
      </c>
      <c r="E373" s="117">
        <f>VLOOKUP(D373,J:K,2,0)</f>
        <v>1000</v>
      </c>
      <c r="F373" s="117" t="s">
        <v>1</v>
      </c>
    </row>
    <row r="374" s="117" customFormat="1" spans="1:6">
      <c r="A374" s="117">
        <v>373</v>
      </c>
      <c r="B374" s="117" t="s">
        <v>1</v>
      </c>
      <c r="C374" s="117" t="s">
        <v>2111</v>
      </c>
      <c r="D374" s="117">
        <f>VLOOKUP(B374,I:J,2,0)</f>
        <v>51001</v>
      </c>
      <c r="E374" s="117">
        <f>VLOOKUP(D374,J:K,2,0)</f>
        <v>1000</v>
      </c>
      <c r="F374" s="117" t="s">
        <v>0</v>
      </c>
    </row>
    <row r="375" s="117" customFormat="1" spans="1:6">
      <c r="A375" s="117">
        <v>374</v>
      </c>
      <c r="B375" s="117" t="s">
        <v>1</v>
      </c>
      <c r="C375" s="117" t="s">
        <v>2110</v>
      </c>
      <c r="D375" s="117">
        <f>VLOOKUP(B375,I:J,2,0)</f>
        <v>51001</v>
      </c>
      <c r="E375" s="117">
        <f>VLOOKUP(D375,J:K,2,0)</f>
        <v>1000</v>
      </c>
      <c r="F375" s="117" t="s">
        <v>1</v>
      </c>
    </row>
    <row r="376" s="117" customFormat="1" spans="1:6">
      <c r="A376" s="117">
        <v>375</v>
      </c>
      <c r="B376" s="117" t="s">
        <v>1</v>
      </c>
      <c r="C376" s="117" t="s">
        <v>2112</v>
      </c>
      <c r="D376" s="117">
        <f>VLOOKUP(B376,I:J,2,0)</f>
        <v>51001</v>
      </c>
      <c r="E376" s="117">
        <f>VLOOKUP(D376,J:K,2,0)</f>
        <v>1000</v>
      </c>
      <c r="F376" s="117" t="s">
        <v>1</v>
      </c>
    </row>
    <row r="377" s="117" customFormat="1" spans="1:6">
      <c r="A377" s="117">
        <v>376</v>
      </c>
      <c r="B377" s="117" t="s">
        <v>1</v>
      </c>
      <c r="C377" s="117" t="s">
        <v>2113</v>
      </c>
      <c r="D377" s="117">
        <f>VLOOKUP(B377,I:J,2,0)</f>
        <v>51001</v>
      </c>
      <c r="E377" s="117">
        <f>VLOOKUP(D377,J:K,2,0)</f>
        <v>1000</v>
      </c>
      <c r="F377" s="117" t="s">
        <v>990</v>
      </c>
    </row>
    <row r="378" s="117" customFormat="1" spans="1:6">
      <c r="A378" s="117">
        <v>377</v>
      </c>
      <c r="B378" s="117" t="s">
        <v>1</v>
      </c>
      <c r="C378" s="117" t="s">
        <v>2114</v>
      </c>
      <c r="D378" s="117">
        <f>VLOOKUP(B378,I:J,2,0)</f>
        <v>51001</v>
      </c>
      <c r="E378" s="117">
        <f>VLOOKUP(D378,J:K,2,0)</f>
        <v>1000</v>
      </c>
      <c r="F378" s="117" t="s">
        <v>995</v>
      </c>
    </row>
    <row r="379" s="117" customFormat="1" spans="1:6">
      <c r="A379" s="117">
        <v>378</v>
      </c>
      <c r="B379" s="117" t="s">
        <v>1</v>
      </c>
      <c r="C379" s="117" t="s">
        <v>2115</v>
      </c>
      <c r="D379" s="117">
        <f>VLOOKUP(B379,I:J,2,0)</f>
        <v>51001</v>
      </c>
      <c r="E379" s="117">
        <f>VLOOKUP(D379,J:K,2,0)</f>
        <v>1000</v>
      </c>
      <c r="F379" s="117" t="s">
        <v>995</v>
      </c>
    </row>
    <row r="380" s="117" customFormat="1" spans="1:6">
      <c r="A380" s="117">
        <v>379</v>
      </c>
      <c r="B380" s="117" t="s">
        <v>1</v>
      </c>
      <c r="C380" s="117" t="s">
        <v>2116</v>
      </c>
      <c r="D380" s="117">
        <f>VLOOKUP(B380,I:J,2,0)</f>
        <v>51001</v>
      </c>
      <c r="E380" s="117">
        <f>VLOOKUP(D380,J:K,2,0)</f>
        <v>1000</v>
      </c>
      <c r="F380" s="117" t="s">
        <v>988</v>
      </c>
    </row>
    <row r="381" s="117" customFormat="1" spans="1:6">
      <c r="A381" s="117">
        <v>380</v>
      </c>
      <c r="B381" s="117" t="s">
        <v>1</v>
      </c>
      <c r="C381" s="117" t="s">
        <v>2117</v>
      </c>
      <c r="D381" s="117">
        <f>VLOOKUP(B381,I:J,2,0)</f>
        <v>51001</v>
      </c>
      <c r="E381" s="117">
        <f>VLOOKUP(D381,J:K,2,0)</f>
        <v>1000</v>
      </c>
      <c r="F381" s="117" t="s">
        <v>1</v>
      </c>
    </row>
    <row r="382" s="117" customFormat="1" spans="1:6">
      <c r="A382" s="117">
        <v>381</v>
      </c>
      <c r="B382" s="117" t="s">
        <v>1</v>
      </c>
      <c r="C382" s="117" t="s">
        <v>2118</v>
      </c>
      <c r="D382" s="117">
        <f>VLOOKUP(B382,I:J,2,0)</f>
        <v>51001</v>
      </c>
      <c r="E382" s="117">
        <f>VLOOKUP(D382,J:K,2,0)</f>
        <v>1000</v>
      </c>
      <c r="F382" s="117" t="s">
        <v>988</v>
      </c>
    </row>
    <row r="383" s="117" customFormat="1" spans="1:6">
      <c r="A383" s="117">
        <v>382</v>
      </c>
      <c r="B383" s="117" t="s">
        <v>0</v>
      </c>
      <c r="C383" s="117" t="s">
        <v>2119</v>
      </c>
      <c r="D383" s="117">
        <f>VLOOKUP(B383,I:J,2,0)</f>
        <v>60507</v>
      </c>
      <c r="E383" s="117">
        <f>VLOOKUP(D383,J:K,2,0)</f>
        <v>1200</v>
      </c>
      <c r="F383" s="117" t="s">
        <v>1</v>
      </c>
    </row>
    <row r="384" s="117" customFormat="1" spans="1:6">
      <c r="A384" s="117">
        <v>383</v>
      </c>
      <c r="B384" s="117" t="s">
        <v>1</v>
      </c>
      <c r="C384" s="117" t="s">
        <v>2120</v>
      </c>
      <c r="D384" s="117">
        <f>VLOOKUP(B384,I:J,2,0)</f>
        <v>51001</v>
      </c>
      <c r="E384" s="117">
        <f>VLOOKUP(D384,J:K,2,0)</f>
        <v>1000</v>
      </c>
      <c r="F384" s="117" t="s">
        <v>988</v>
      </c>
    </row>
    <row r="385" s="117" customFormat="1" spans="1:6">
      <c r="A385" s="117">
        <v>384</v>
      </c>
      <c r="B385" s="117" t="s">
        <v>1</v>
      </c>
      <c r="C385" s="117" t="s">
        <v>2121</v>
      </c>
      <c r="D385" s="117">
        <f>VLOOKUP(B385,I:J,2,0)</f>
        <v>51001</v>
      </c>
      <c r="E385" s="117">
        <f>VLOOKUP(D385,J:K,2,0)</f>
        <v>1000</v>
      </c>
      <c r="F385" s="117" t="s">
        <v>1</v>
      </c>
    </row>
    <row r="386" s="117" customFormat="1" spans="1:6">
      <c r="A386" s="117">
        <v>385</v>
      </c>
      <c r="B386" s="117" t="s">
        <v>988</v>
      </c>
      <c r="C386" s="117" t="s">
        <v>2122</v>
      </c>
      <c r="D386" s="117">
        <f>VLOOKUP(B386,I:J,2,0)</f>
        <v>50007</v>
      </c>
      <c r="E386" s="117">
        <f>VLOOKUP(D386,J:K,2,0)</f>
        <v>100</v>
      </c>
      <c r="F386" s="117" t="s">
        <v>1</v>
      </c>
    </row>
    <row r="387" s="117" customFormat="1" spans="1:6">
      <c r="A387" s="117">
        <v>386</v>
      </c>
      <c r="B387" s="117" t="s">
        <v>1</v>
      </c>
      <c r="C387" s="117" t="s">
        <v>2123</v>
      </c>
      <c r="D387" s="117">
        <f>VLOOKUP(B387,I:J,2,0)</f>
        <v>51001</v>
      </c>
      <c r="E387" s="117">
        <f>VLOOKUP(D387,J:K,2,0)</f>
        <v>1000</v>
      </c>
      <c r="F387" s="117" t="s">
        <v>1</v>
      </c>
    </row>
    <row r="388" s="117" customFormat="1" spans="1:6">
      <c r="A388" s="117">
        <v>387</v>
      </c>
      <c r="B388" s="117" t="s">
        <v>1</v>
      </c>
      <c r="C388" s="117" t="s">
        <v>2124</v>
      </c>
      <c r="D388" s="117">
        <f>VLOOKUP(B388,I:J,2,0)</f>
        <v>51001</v>
      </c>
      <c r="E388" s="117">
        <f>VLOOKUP(D388,J:K,2,0)</f>
        <v>1000</v>
      </c>
      <c r="F388" s="117" t="s">
        <v>988</v>
      </c>
    </row>
    <row r="389" s="117" customFormat="1" spans="1:6">
      <c r="A389" s="117">
        <v>388</v>
      </c>
      <c r="B389" s="117" t="s">
        <v>1</v>
      </c>
      <c r="C389" s="117" t="s">
        <v>2125</v>
      </c>
      <c r="D389" s="117">
        <f>VLOOKUP(B389,I:J,2,0)</f>
        <v>51001</v>
      </c>
      <c r="E389" s="117">
        <f>VLOOKUP(D389,J:K,2,0)</f>
        <v>1000</v>
      </c>
      <c r="F389" s="117" t="s">
        <v>988</v>
      </c>
    </row>
    <row r="390" s="117" customFormat="1" spans="1:6">
      <c r="A390" s="117">
        <v>389</v>
      </c>
      <c r="B390" s="117" t="s">
        <v>1</v>
      </c>
      <c r="C390" s="117" t="s">
        <v>2126</v>
      </c>
      <c r="D390" s="117">
        <f>VLOOKUP(B390,I:J,2,0)</f>
        <v>51001</v>
      </c>
      <c r="E390" s="117">
        <f>VLOOKUP(D390,J:K,2,0)</f>
        <v>1000</v>
      </c>
      <c r="F390" s="117" t="s">
        <v>1</v>
      </c>
    </row>
    <row r="391" s="117" customFormat="1" spans="1:6">
      <c r="A391" s="117">
        <v>390</v>
      </c>
      <c r="B391" s="117" t="s">
        <v>0</v>
      </c>
      <c r="C391" s="117" t="s">
        <v>2127</v>
      </c>
      <c r="D391" s="117">
        <f>VLOOKUP(B391,I:J,2,0)</f>
        <v>60507</v>
      </c>
      <c r="E391" s="117">
        <f>VLOOKUP(D391,J:K,2,0)</f>
        <v>1200</v>
      </c>
      <c r="F391" s="117" t="s">
        <v>1</v>
      </c>
    </row>
    <row r="392" s="117" customFormat="1" spans="1:6">
      <c r="A392" s="117">
        <v>391</v>
      </c>
      <c r="B392" s="117" t="s">
        <v>1</v>
      </c>
      <c r="C392" s="117" t="s">
        <v>2128</v>
      </c>
      <c r="D392" s="117">
        <f>VLOOKUP(B392,I:J,2,0)</f>
        <v>51001</v>
      </c>
      <c r="E392" s="117">
        <f>VLOOKUP(D392,J:K,2,0)</f>
        <v>1000</v>
      </c>
      <c r="F392" s="117" t="s">
        <v>0</v>
      </c>
    </row>
    <row r="393" s="117" customFormat="1" spans="1:6">
      <c r="A393" s="117">
        <v>392</v>
      </c>
      <c r="B393" s="117" t="s">
        <v>995</v>
      </c>
      <c r="C393" s="117" t="s">
        <v>2129</v>
      </c>
      <c r="D393" s="117">
        <f>VLOOKUP(B393,I:J,2,0)</f>
        <v>68000</v>
      </c>
      <c r="E393" s="117">
        <f>VLOOKUP(D393,J:K,2,0)</f>
        <v>4000</v>
      </c>
      <c r="F393" s="117" t="s">
        <v>988</v>
      </c>
    </row>
    <row r="394" s="117" customFormat="1" spans="1:6">
      <c r="A394" s="117">
        <v>393</v>
      </c>
      <c r="B394" s="117" t="s">
        <v>988</v>
      </c>
      <c r="C394" s="117" t="s">
        <v>2130</v>
      </c>
      <c r="D394" s="117">
        <f>VLOOKUP(B394,I:J,2,0)</f>
        <v>50007</v>
      </c>
      <c r="E394" s="117">
        <f>VLOOKUP(D394,J:K,2,0)</f>
        <v>100</v>
      </c>
      <c r="F394" s="117" t="s">
        <v>1</v>
      </c>
    </row>
    <row r="395" s="117" customFormat="1" spans="1:6">
      <c r="A395" s="117">
        <v>394</v>
      </c>
      <c r="B395" s="117" t="s">
        <v>990</v>
      </c>
      <c r="C395" s="117" t="s">
        <v>2131</v>
      </c>
      <c r="D395" s="117">
        <f>VLOOKUP(B395,I:J,2,0)</f>
        <v>51001</v>
      </c>
      <c r="E395" s="117">
        <f>VLOOKUP(D395,J:K,2,0)</f>
        <v>1000</v>
      </c>
      <c r="F395" s="117" t="s">
        <v>1</v>
      </c>
    </row>
    <row r="396" s="117" customFormat="1" spans="1:6">
      <c r="A396" s="117">
        <v>395</v>
      </c>
      <c r="B396" s="117" t="s">
        <v>988</v>
      </c>
      <c r="C396" s="117" t="s">
        <v>2132</v>
      </c>
      <c r="D396" s="117">
        <f>VLOOKUP(B396,I:J,2,0)</f>
        <v>50007</v>
      </c>
      <c r="E396" s="117">
        <f>VLOOKUP(D396,J:K,2,0)</f>
        <v>100</v>
      </c>
      <c r="F396" s="117" t="s">
        <v>0</v>
      </c>
    </row>
    <row r="397" s="117" customFormat="1" spans="1:6">
      <c r="A397" s="117">
        <v>396</v>
      </c>
      <c r="B397" s="117" t="s">
        <v>1</v>
      </c>
      <c r="C397" s="117" t="s">
        <v>2133</v>
      </c>
      <c r="D397" s="117">
        <f>VLOOKUP(B397,I:J,2,0)</f>
        <v>51001</v>
      </c>
      <c r="E397" s="117">
        <f>VLOOKUP(D397,J:K,2,0)</f>
        <v>1000</v>
      </c>
      <c r="F397" s="117" t="s">
        <v>988</v>
      </c>
    </row>
    <row r="398" s="117" customFormat="1" spans="1:6">
      <c r="A398" s="117">
        <v>397</v>
      </c>
      <c r="B398" s="117" t="s">
        <v>1</v>
      </c>
      <c r="C398" s="117" t="s">
        <v>2134</v>
      </c>
      <c r="D398" s="117">
        <f>VLOOKUP(B398,I:J,2,0)</f>
        <v>51001</v>
      </c>
      <c r="E398" s="117">
        <f>VLOOKUP(D398,J:K,2,0)</f>
        <v>1000</v>
      </c>
      <c r="F398" s="117" t="s">
        <v>1</v>
      </c>
    </row>
    <row r="399" s="117" customFormat="1" spans="1:6">
      <c r="A399" s="117">
        <v>398</v>
      </c>
      <c r="B399" s="117" t="s">
        <v>1</v>
      </c>
      <c r="C399" s="117" t="s">
        <v>2135</v>
      </c>
      <c r="D399" s="117">
        <f>VLOOKUP(B399,I:J,2,0)</f>
        <v>51001</v>
      </c>
      <c r="E399" s="117">
        <f>VLOOKUP(D399,J:K,2,0)</f>
        <v>1000</v>
      </c>
      <c r="F399" s="117" t="s">
        <v>995</v>
      </c>
    </row>
    <row r="400" s="117" customFormat="1" spans="1:6">
      <c r="A400" s="117">
        <v>399</v>
      </c>
      <c r="B400" s="117" t="s">
        <v>1</v>
      </c>
      <c r="C400" s="117" t="s">
        <v>2136</v>
      </c>
      <c r="D400" s="117">
        <f>VLOOKUP(B400,I:J,2,0)</f>
        <v>51001</v>
      </c>
      <c r="E400" s="117">
        <f>VLOOKUP(D400,J:K,2,0)</f>
        <v>1000</v>
      </c>
      <c r="F400" s="117" t="s">
        <v>990</v>
      </c>
    </row>
    <row r="401" s="117" customFormat="1" spans="1:6">
      <c r="A401" s="117">
        <v>400</v>
      </c>
      <c r="B401" s="117" t="s">
        <v>0</v>
      </c>
      <c r="C401" s="117" t="s">
        <v>2137</v>
      </c>
      <c r="D401" s="117">
        <f>VLOOKUP(B401,I:J,2,0)</f>
        <v>60507</v>
      </c>
      <c r="E401" s="117">
        <f>VLOOKUP(D401,J:K,2,0)</f>
        <v>1200</v>
      </c>
      <c r="F401" s="117" t="s">
        <v>988</v>
      </c>
    </row>
    <row r="402" s="117" customFormat="1" spans="1:6">
      <c r="A402" s="117">
        <v>401</v>
      </c>
      <c r="B402" s="117" t="s">
        <v>988</v>
      </c>
      <c r="C402" s="117" t="s">
        <v>2138</v>
      </c>
      <c r="D402" s="117">
        <f>VLOOKUP(B402,I:J,2,0)</f>
        <v>50007</v>
      </c>
      <c r="E402" s="117">
        <f>VLOOKUP(D402,J:K,2,0)</f>
        <v>100</v>
      </c>
      <c r="F402" s="117" t="s">
        <v>988</v>
      </c>
    </row>
    <row r="403" s="117" customFormat="1" spans="1:6">
      <c r="A403" s="117">
        <v>402</v>
      </c>
      <c r="B403" s="117" t="s">
        <v>1</v>
      </c>
      <c r="C403" s="117" t="s">
        <v>2139</v>
      </c>
      <c r="D403" s="117">
        <f>VLOOKUP(B403,I:J,2,0)</f>
        <v>51001</v>
      </c>
      <c r="E403" s="117">
        <f>VLOOKUP(D403,J:K,2,0)</f>
        <v>1000</v>
      </c>
      <c r="F403" s="117" t="s">
        <v>995</v>
      </c>
    </row>
    <row r="404" s="117" customFormat="1" spans="1:6">
      <c r="A404" s="117">
        <v>403</v>
      </c>
      <c r="B404" s="117" t="s">
        <v>995</v>
      </c>
      <c r="C404" s="117" t="s">
        <v>2140</v>
      </c>
      <c r="D404" s="117">
        <f>VLOOKUP(B404,I:J,2,0)</f>
        <v>68000</v>
      </c>
      <c r="E404" s="117">
        <f>VLOOKUP(D404,J:K,2,0)</f>
        <v>4000</v>
      </c>
      <c r="F404" s="117" t="s">
        <v>988</v>
      </c>
    </row>
    <row r="405" s="117" customFormat="1" spans="1:6">
      <c r="A405" s="117">
        <v>404</v>
      </c>
      <c r="B405" s="117" t="s">
        <v>0</v>
      </c>
      <c r="C405" s="117" t="s">
        <v>1140</v>
      </c>
      <c r="D405" s="117">
        <f>VLOOKUP(B405,I:J,2,0)</f>
        <v>60507</v>
      </c>
      <c r="E405" s="117">
        <f>VLOOKUP(D405,J:K,2,0)</f>
        <v>1200</v>
      </c>
      <c r="F405" s="117" t="s">
        <v>988</v>
      </c>
    </row>
    <row r="406" s="117" customFormat="1" spans="1:6">
      <c r="A406" s="117">
        <v>405</v>
      </c>
      <c r="B406" s="117" t="s">
        <v>1</v>
      </c>
      <c r="C406" s="117" t="s">
        <v>2141</v>
      </c>
      <c r="D406" s="117">
        <f>VLOOKUP(B406,I:J,2,0)</f>
        <v>51001</v>
      </c>
      <c r="E406" s="117">
        <f>VLOOKUP(D406,J:K,2,0)</f>
        <v>1000</v>
      </c>
      <c r="F406" s="117" t="s">
        <v>1</v>
      </c>
    </row>
    <row r="407" s="117" customFormat="1" spans="1:6">
      <c r="A407" s="117">
        <v>406</v>
      </c>
      <c r="B407" s="117" t="s">
        <v>988</v>
      </c>
      <c r="C407" s="117" t="s">
        <v>2142</v>
      </c>
      <c r="D407" s="117">
        <f>VLOOKUP(B407,I:J,2,0)</f>
        <v>50007</v>
      </c>
      <c r="E407" s="117">
        <f>VLOOKUP(D407,J:K,2,0)</f>
        <v>100</v>
      </c>
      <c r="F407" s="117" t="s">
        <v>0</v>
      </c>
    </row>
    <row r="408" s="117" customFormat="1" spans="1:6">
      <c r="A408" s="117">
        <v>407</v>
      </c>
      <c r="B408" s="117" t="s">
        <v>1</v>
      </c>
      <c r="C408" s="117" t="s">
        <v>2143</v>
      </c>
      <c r="D408" s="117">
        <f>VLOOKUP(B408,I:J,2,0)</f>
        <v>51001</v>
      </c>
      <c r="E408" s="117">
        <f>VLOOKUP(D408,J:K,2,0)</f>
        <v>1000</v>
      </c>
      <c r="F408" s="117" t="s">
        <v>0</v>
      </c>
    </row>
    <row r="409" s="117" customFormat="1" spans="1:6">
      <c r="A409" s="117">
        <v>408</v>
      </c>
      <c r="B409" s="117" t="s">
        <v>988</v>
      </c>
      <c r="C409" s="117" t="s">
        <v>2144</v>
      </c>
      <c r="D409" s="117">
        <f>VLOOKUP(B409,I:J,2,0)</f>
        <v>50007</v>
      </c>
      <c r="E409" s="117">
        <f>VLOOKUP(D409,J:K,2,0)</f>
        <v>100</v>
      </c>
      <c r="F409" s="117" t="s">
        <v>0</v>
      </c>
    </row>
    <row r="410" s="117" customFormat="1" spans="1:6">
      <c r="A410" s="117">
        <v>409</v>
      </c>
      <c r="B410" s="117" t="s">
        <v>1</v>
      </c>
      <c r="C410" s="117" t="s">
        <v>2145</v>
      </c>
      <c r="D410" s="117">
        <f>VLOOKUP(B410,I:J,2,0)</f>
        <v>51001</v>
      </c>
      <c r="E410" s="117">
        <f>VLOOKUP(D410,J:K,2,0)</f>
        <v>1000</v>
      </c>
      <c r="F410" s="117" t="s">
        <v>1</v>
      </c>
    </row>
    <row r="411" s="117" customFormat="1" spans="1:6">
      <c r="A411" s="117">
        <v>410</v>
      </c>
      <c r="B411" s="117" t="s">
        <v>1</v>
      </c>
      <c r="C411" s="117" t="s">
        <v>2146</v>
      </c>
      <c r="D411" s="117">
        <f>VLOOKUP(B411,I:J,2,0)</f>
        <v>51001</v>
      </c>
      <c r="E411" s="117">
        <f>VLOOKUP(D411,J:K,2,0)</f>
        <v>1000</v>
      </c>
      <c r="F411" s="117" t="s">
        <v>1</v>
      </c>
    </row>
    <row r="412" s="117" customFormat="1" spans="1:6">
      <c r="A412" s="117">
        <v>411</v>
      </c>
      <c r="B412" s="117" t="s">
        <v>988</v>
      </c>
      <c r="C412" s="117" t="s">
        <v>2147</v>
      </c>
      <c r="D412" s="117">
        <f>VLOOKUP(B412,I:J,2,0)</f>
        <v>50007</v>
      </c>
      <c r="E412" s="117">
        <f>VLOOKUP(D412,J:K,2,0)</f>
        <v>100</v>
      </c>
      <c r="F412" s="117" t="s">
        <v>1</v>
      </c>
    </row>
    <row r="413" s="117" customFormat="1" spans="1:6">
      <c r="A413" s="117">
        <v>412</v>
      </c>
      <c r="B413" s="117" t="s">
        <v>0</v>
      </c>
      <c r="C413" s="117" t="s">
        <v>2148</v>
      </c>
      <c r="D413" s="117">
        <f>VLOOKUP(B413,I:J,2,0)</f>
        <v>60507</v>
      </c>
      <c r="E413" s="117">
        <f>VLOOKUP(D413,J:K,2,0)</f>
        <v>1200</v>
      </c>
      <c r="F413" s="117" t="s">
        <v>1</v>
      </c>
    </row>
    <row r="414" s="117" customFormat="1" spans="1:6">
      <c r="A414" s="117">
        <v>413</v>
      </c>
      <c r="B414" s="117" t="s">
        <v>1</v>
      </c>
      <c r="C414" s="117" t="s">
        <v>2149</v>
      </c>
      <c r="D414" s="117">
        <f>VLOOKUP(B414,I:J,2,0)</f>
        <v>51001</v>
      </c>
      <c r="E414" s="117">
        <f>VLOOKUP(D414,J:K,2,0)</f>
        <v>1000</v>
      </c>
      <c r="F414" s="117" t="s">
        <v>988</v>
      </c>
    </row>
    <row r="415" s="117" customFormat="1" spans="1:6">
      <c r="A415" s="117">
        <v>414</v>
      </c>
      <c r="B415" s="117" t="s">
        <v>988</v>
      </c>
      <c r="C415" s="117" t="s">
        <v>2150</v>
      </c>
      <c r="D415" s="117">
        <f>VLOOKUP(B415,I:J,2,0)</f>
        <v>50007</v>
      </c>
      <c r="E415" s="117">
        <f>VLOOKUP(D415,J:K,2,0)</f>
        <v>100</v>
      </c>
      <c r="F415" s="117" t="s">
        <v>988</v>
      </c>
    </row>
    <row r="416" s="117" customFormat="1" spans="1:6">
      <c r="A416" s="117">
        <v>415</v>
      </c>
      <c r="B416" s="117" t="s">
        <v>1</v>
      </c>
      <c r="C416" s="117" t="s">
        <v>2151</v>
      </c>
      <c r="D416" s="117">
        <f>VLOOKUP(B416,I:J,2,0)</f>
        <v>51001</v>
      </c>
      <c r="E416" s="117">
        <f>VLOOKUP(D416,J:K,2,0)</f>
        <v>1000</v>
      </c>
      <c r="F416" s="117" t="s">
        <v>988</v>
      </c>
    </row>
    <row r="417" s="117" customFormat="1" spans="1:6">
      <c r="A417" s="117">
        <v>416</v>
      </c>
      <c r="B417" s="117" t="s">
        <v>988</v>
      </c>
      <c r="C417" s="117" t="s">
        <v>2152</v>
      </c>
      <c r="D417" s="117">
        <f>VLOOKUP(B417,I:J,2,0)</f>
        <v>50007</v>
      </c>
      <c r="E417" s="117">
        <f>VLOOKUP(D417,J:K,2,0)</f>
        <v>100</v>
      </c>
      <c r="F417" s="117" t="s">
        <v>988</v>
      </c>
    </row>
    <row r="418" s="117" customFormat="1" spans="1:6">
      <c r="A418" s="117">
        <v>417</v>
      </c>
      <c r="B418" s="117" t="s">
        <v>988</v>
      </c>
      <c r="C418" s="117" t="s">
        <v>2153</v>
      </c>
      <c r="D418" s="117">
        <f>VLOOKUP(B418,I:J,2,0)</f>
        <v>50007</v>
      </c>
      <c r="E418" s="117">
        <f>VLOOKUP(D418,J:K,2,0)</f>
        <v>100</v>
      </c>
      <c r="F418" s="117" t="s">
        <v>988</v>
      </c>
    </row>
    <row r="419" s="117" customFormat="1" spans="1:6">
      <c r="A419" s="117">
        <v>418</v>
      </c>
      <c r="B419" s="117" t="s">
        <v>988</v>
      </c>
      <c r="C419" s="117" t="s">
        <v>2154</v>
      </c>
      <c r="D419" s="117">
        <f>VLOOKUP(B419,I:J,2,0)</f>
        <v>50007</v>
      </c>
      <c r="E419" s="117">
        <f>VLOOKUP(D419,J:K,2,0)</f>
        <v>100</v>
      </c>
      <c r="F419" s="117" t="s">
        <v>995</v>
      </c>
    </row>
    <row r="420" s="117" customFormat="1" spans="1:6">
      <c r="A420" s="117">
        <v>419</v>
      </c>
      <c r="B420" s="117" t="s">
        <v>988</v>
      </c>
      <c r="C420" s="117" t="s">
        <v>2155</v>
      </c>
      <c r="D420" s="117">
        <f>VLOOKUP(B420,I:J,2,0)</f>
        <v>50007</v>
      </c>
      <c r="E420" s="117">
        <f>VLOOKUP(D420,J:K,2,0)</f>
        <v>100</v>
      </c>
      <c r="F420" s="117" t="s">
        <v>990</v>
      </c>
    </row>
    <row r="421" s="117" customFormat="1" spans="1:6">
      <c r="A421" s="117">
        <v>420</v>
      </c>
      <c r="B421" s="117" t="s">
        <v>988</v>
      </c>
      <c r="C421" s="117" t="s">
        <v>2156</v>
      </c>
      <c r="D421" s="117">
        <f>VLOOKUP(B421,I:J,2,0)</f>
        <v>50007</v>
      </c>
      <c r="E421" s="117">
        <f>VLOOKUP(D421,J:K,2,0)</f>
        <v>100</v>
      </c>
      <c r="F421" s="117" t="s">
        <v>995</v>
      </c>
    </row>
    <row r="422" s="117" customFormat="1" spans="1:6">
      <c r="A422" s="117">
        <v>421</v>
      </c>
      <c r="B422" s="117" t="s">
        <v>988</v>
      </c>
      <c r="C422" s="117" t="s">
        <v>2157</v>
      </c>
      <c r="D422" s="117">
        <f>VLOOKUP(B422,I:J,2,0)</f>
        <v>50007</v>
      </c>
      <c r="E422" s="117">
        <f>VLOOKUP(D422,J:K,2,0)</f>
        <v>100</v>
      </c>
      <c r="F422" s="117" t="s">
        <v>1</v>
      </c>
    </row>
    <row r="423" s="117" customFormat="1" spans="1:6">
      <c r="A423" s="117">
        <v>422</v>
      </c>
      <c r="B423" s="117" t="s">
        <v>988</v>
      </c>
      <c r="C423" s="117" t="s">
        <v>2158</v>
      </c>
      <c r="D423" s="117">
        <f>VLOOKUP(B423,I:J,2,0)</f>
        <v>50007</v>
      </c>
      <c r="E423" s="117">
        <f>VLOOKUP(D423,J:K,2,0)</f>
        <v>100</v>
      </c>
      <c r="F423" s="117" t="s">
        <v>988</v>
      </c>
    </row>
    <row r="424" s="117" customFormat="1" spans="1:6">
      <c r="A424" s="117">
        <v>423</v>
      </c>
      <c r="B424" s="117" t="s">
        <v>988</v>
      </c>
      <c r="C424" s="117" t="s">
        <v>2159</v>
      </c>
      <c r="D424" s="117">
        <f>VLOOKUP(B424,I:J,2,0)</f>
        <v>50007</v>
      </c>
      <c r="E424" s="117">
        <f>VLOOKUP(D424,J:K,2,0)</f>
        <v>100</v>
      </c>
      <c r="F424" s="117" t="s">
        <v>1</v>
      </c>
    </row>
    <row r="425" s="117" customFormat="1" spans="1:6">
      <c r="A425" s="117">
        <v>424</v>
      </c>
      <c r="B425" s="117" t="s">
        <v>1</v>
      </c>
      <c r="C425" s="117" t="s">
        <v>2160</v>
      </c>
      <c r="D425" s="117">
        <f>VLOOKUP(B425,I:J,2,0)</f>
        <v>51001</v>
      </c>
      <c r="E425" s="117">
        <f>VLOOKUP(D425,J:K,2,0)</f>
        <v>1000</v>
      </c>
      <c r="F425" s="117" t="s">
        <v>0</v>
      </c>
    </row>
    <row r="426" s="117" customFormat="1" spans="1:6">
      <c r="A426" s="117">
        <v>425</v>
      </c>
      <c r="B426" s="117" t="s">
        <v>1</v>
      </c>
      <c r="C426" s="117" t="s">
        <v>2161</v>
      </c>
      <c r="D426" s="117">
        <f>VLOOKUP(B426,I:J,2,0)</f>
        <v>51001</v>
      </c>
      <c r="E426" s="117">
        <f>VLOOKUP(D426,J:K,2,0)</f>
        <v>1000</v>
      </c>
      <c r="F426" s="117" t="s">
        <v>1</v>
      </c>
    </row>
    <row r="427" s="117" customFormat="1" spans="1:6">
      <c r="A427" s="117">
        <v>426</v>
      </c>
      <c r="B427" s="117" t="s">
        <v>1</v>
      </c>
      <c r="C427" s="117" t="s">
        <v>2162</v>
      </c>
      <c r="D427" s="117">
        <f>VLOOKUP(B427,I:J,2,0)</f>
        <v>51001</v>
      </c>
      <c r="E427" s="117">
        <f>VLOOKUP(D427,J:K,2,0)</f>
        <v>1000</v>
      </c>
      <c r="F427" s="117" t="s">
        <v>988</v>
      </c>
    </row>
    <row r="428" s="117" customFormat="1" spans="1:6">
      <c r="A428" s="117">
        <v>427</v>
      </c>
      <c r="B428" s="117" t="s">
        <v>1</v>
      </c>
      <c r="C428" s="117" t="s">
        <v>2163</v>
      </c>
      <c r="D428" s="117">
        <f>VLOOKUP(B428,I:J,2,0)</f>
        <v>51001</v>
      </c>
      <c r="E428" s="117">
        <f>VLOOKUP(D428,J:K,2,0)</f>
        <v>1000</v>
      </c>
      <c r="F428" s="117" t="s">
        <v>0</v>
      </c>
    </row>
    <row r="429" s="117" customFormat="1" spans="1:6">
      <c r="A429" s="117">
        <v>428</v>
      </c>
      <c r="B429" s="117" t="s">
        <v>1</v>
      </c>
      <c r="C429" s="117" t="s">
        <v>2164</v>
      </c>
      <c r="D429" s="117">
        <f>VLOOKUP(B429,I:J,2,0)</f>
        <v>51001</v>
      </c>
      <c r="E429" s="117">
        <f>VLOOKUP(D429,J:K,2,0)</f>
        <v>1000</v>
      </c>
      <c r="F429" s="117" t="s">
        <v>988</v>
      </c>
    </row>
    <row r="430" s="117" customFormat="1" spans="1:6">
      <c r="A430" s="117">
        <v>429</v>
      </c>
      <c r="B430" s="117" t="s">
        <v>988</v>
      </c>
      <c r="C430" s="117" t="s">
        <v>2165</v>
      </c>
      <c r="D430" s="117">
        <f>VLOOKUP(B430,I:J,2,0)</f>
        <v>50007</v>
      </c>
      <c r="E430" s="117">
        <f>VLOOKUP(D430,J:K,2,0)</f>
        <v>100</v>
      </c>
      <c r="F430" s="117" t="s">
        <v>988</v>
      </c>
    </row>
    <row r="431" s="117" customFormat="1" spans="1:6">
      <c r="A431" s="117">
        <v>430</v>
      </c>
      <c r="B431" s="117" t="s">
        <v>1</v>
      </c>
      <c r="C431" s="117" t="s">
        <v>2166</v>
      </c>
      <c r="D431" s="117">
        <f>VLOOKUP(B431,I:J,2,0)</f>
        <v>51001</v>
      </c>
      <c r="E431" s="117">
        <f>VLOOKUP(D431,J:K,2,0)</f>
        <v>1000</v>
      </c>
      <c r="F431" s="117" t="s">
        <v>988</v>
      </c>
    </row>
    <row r="432" s="117" customFormat="1" spans="1:6">
      <c r="A432" s="117">
        <v>431</v>
      </c>
      <c r="B432" s="117" t="s">
        <v>1</v>
      </c>
      <c r="C432" s="117" t="s">
        <v>1896</v>
      </c>
      <c r="D432" s="117">
        <f>VLOOKUP(B432,I:J,2,0)</f>
        <v>51001</v>
      </c>
      <c r="E432" s="117">
        <f>VLOOKUP(D432,J:K,2,0)</f>
        <v>1000</v>
      </c>
      <c r="F432" s="117" t="s">
        <v>995</v>
      </c>
    </row>
    <row r="433" s="117" customFormat="1" spans="1:6">
      <c r="A433" s="117">
        <v>432</v>
      </c>
      <c r="B433" s="117" t="s">
        <v>1</v>
      </c>
      <c r="C433" s="117" t="s">
        <v>2167</v>
      </c>
      <c r="D433" s="117">
        <f>VLOOKUP(B433,I:J,2,0)</f>
        <v>51001</v>
      </c>
      <c r="E433" s="117">
        <f>VLOOKUP(D433,J:K,2,0)</f>
        <v>1000</v>
      </c>
      <c r="F433" s="117" t="s">
        <v>995</v>
      </c>
    </row>
    <row r="434" s="117" customFormat="1" spans="1:6">
      <c r="A434" s="117">
        <v>433</v>
      </c>
      <c r="B434" s="117" t="s">
        <v>988</v>
      </c>
      <c r="C434" s="117" t="s">
        <v>2168</v>
      </c>
      <c r="D434" s="117">
        <f>VLOOKUP(B434,I:J,2,0)</f>
        <v>50007</v>
      </c>
      <c r="E434" s="117">
        <f>VLOOKUP(D434,J:K,2,0)</f>
        <v>100</v>
      </c>
      <c r="F434" s="117" t="s">
        <v>990</v>
      </c>
    </row>
    <row r="435" s="117" customFormat="1" spans="1:6">
      <c r="A435" s="117">
        <v>434</v>
      </c>
      <c r="B435" s="117" t="s">
        <v>1</v>
      </c>
      <c r="C435" s="117" t="s">
        <v>2169</v>
      </c>
      <c r="D435" s="117">
        <f>VLOOKUP(B435,I:J,2,0)</f>
        <v>51001</v>
      </c>
      <c r="E435" s="117">
        <f>VLOOKUP(D435,J:K,2,0)</f>
        <v>1000</v>
      </c>
      <c r="F435" s="117" t="s">
        <v>988</v>
      </c>
    </row>
    <row r="436" s="117" customFormat="1" spans="1:6">
      <c r="A436" s="117">
        <v>435</v>
      </c>
      <c r="B436" s="117" t="s">
        <v>1</v>
      </c>
      <c r="C436" s="117" t="s">
        <v>2170</v>
      </c>
      <c r="D436" s="117">
        <f>VLOOKUP(B436,I:J,2,0)</f>
        <v>51001</v>
      </c>
      <c r="E436" s="117">
        <f>VLOOKUP(D436,J:K,2,0)</f>
        <v>1000</v>
      </c>
      <c r="F436" s="117" t="s">
        <v>1</v>
      </c>
    </row>
    <row r="437" s="117" customFormat="1" spans="1:6">
      <c r="A437" s="117">
        <v>436</v>
      </c>
      <c r="B437" s="117" t="s">
        <v>988</v>
      </c>
      <c r="C437" s="117" t="s">
        <v>414</v>
      </c>
      <c r="D437" s="117">
        <f>VLOOKUP(B437,I:J,2,0)</f>
        <v>50007</v>
      </c>
      <c r="E437" s="117">
        <f>VLOOKUP(D437,J:K,2,0)</f>
        <v>100</v>
      </c>
      <c r="F437" s="117" t="s">
        <v>988</v>
      </c>
    </row>
    <row r="438" s="117" customFormat="1" spans="1:6">
      <c r="A438" s="117">
        <v>437</v>
      </c>
      <c r="B438" s="117" t="s">
        <v>988</v>
      </c>
      <c r="C438" s="117" t="s">
        <v>98</v>
      </c>
      <c r="D438" s="117">
        <f>VLOOKUP(B438,I:J,2,0)</f>
        <v>50007</v>
      </c>
      <c r="E438" s="117">
        <f>VLOOKUP(D438,J:K,2,0)</f>
        <v>100</v>
      </c>
      <c r="F438" s="117" t="s">
        <v>1</v>
      </c>
    </row>
    <row r="439" s="117" customFormat="1" spans="1:6">
      <c r="A439" s="117">
        <v>438</v>
      </c>
      <c r="B439" s="117" t="s">
        <v>988</v>
      </c>
      <c r="C439" s="117" t="s">
        <v>102</v>
      </c>
      <c r="D439" s="117">
        <f>VLOOKUP(B439,I:J,2,0)</f>
        <v>50007</v>
      </c>
      <c r="E439" s="117">
        <f>VLOOKUP(D439,J:K,2,0)</f>
        <v>100</v>
      </c>
      <c r="F439" s="117" t="s">
        <v>988</v>
      </c>
    </row>
    <row r="440" s="117" customFormat="1" spans="1:6">
      <c r="A440" s="117">
        <v>439</v>
      </c>
      <c r="B440" s="117" t="s">
        <v>0</v>
      </c>
      <c r="C440" s="117" t="s">
        <v>535</v>
      </c>
      <c r="D440" s="117">
        <f>VLOOKUP(B440,I:J,2,0)</f>
        <v>60507</v>
      </c>
      <c r="E440" s="117">
        <f>VLOOKUP(D440,J:K,2,0)</f>
        <v>1200</v>
      </c>
      <c r="F440" s="117" t="s">
        <v>0</v>
      </c>
    </row>
    <row r="441" s="117" customFormat="1" spans="1:6">
      <c r="A441" s="117">
        <v>440</v>
      </c>
      <c r="B441" s="117" t="s">
        <v>988</v>
      </c>
      <c r="C441" s="117" t="s">
        <v>80</v>
      </c>
      <c r="D441" s="117">
        <f>VLOOKUP(B441,I:J,2,0)</f>
        <v>50007</v>
      </c>
      <c r="E441" s="117">
        <f>VLOOKUP(D441,J:K,2,0)</f>
        <v>100</v>
      </c>
      <c r="F441" s="117" t="s">
        <v>988</v>
      </c>
    </row>
    <row r="442" s="117" customFormat="1" spans="1:6">
      <c r="A442" s="117">
        <v>441</v>
      </c>
      <c r="B442" s="117" t="s">
        <v>988</v>
      </c>
      <c r="C442" s="117" t="s">
        <v>76</v>
      </c>
      <c r="D442" s="117">
        <f>VLOOKUP(B442,I:J,2,0)</f>
        <v>50007</v>
      </c>
      <c r="E442" s="117">
        <f>VLOOKUP(D442,J:K,2,0)</f>
        <v>100</v>
      </c>
      <c r="F442" s="117" t="s">
        <v>988</v>
      </c>
    </row>
    <row r="443" s="117" customFormat="1" spans="1:6">
      <c r="A443" s="117">
        <v>442</v>
      </c>
      <c r="B443" s="117" t="s">
        <v>988</v>
      </c>
      <c r="C443" s="117" t="s">
        <v>305</v>
      </c>
      <c r="D443" s="117">
        <f>VLOOKUP(B443,I:J,2,0)</f>
        <v>50007</v>
      </c>
      <c r="E443" s="117">
        <f>VLOOKUP(D443,J:K,2,0)</f>
        <v>100</v>
      </c>
      <c r="F443" s="117" t="s">
        <v>1</v>
      </c>
    </row>
    <row r="444" s="117" customFormat="1" spans="1:6">
      <c r="A444" s="117">
        <v>443</v>
      </c>
      <c r="B444" s="117" t="s">
        <v>988</v>
      </c>
      <c r="C444" s="117" t="s">
        <v>588</v>
      </c>
      <c r="D444" s="117">
        <f>VLOOKUP(B444,I:J,2,0)</f>
        <v>50007</v>
      </c>
      <c r="E444" s="117">
        <f>VLOOKUP(D444,J:K,2,0)</f>
        <v>100</v>
      </c>
      <c r="F444" s="117" t="s">
        <v>988</v>
      </c>
    </row>
    <row r="445" s="117" customFormat="1" spans="1:6">
      <c r="A445" s="117">
        <v>444</v>
      </c>
      <c r="B445" s="117" t="s">
        <v>988</v>
      </c>
      <c r="C445" s="117" t="s">
        <v>105</v>
      </c>
      <c r="D445" s="117">
        <f>VLOOKUP(B445,I:J,2,0)</f>
        <v>50007</v>
      </c>
      <c r="E445" s="117">
        <f>VLOOKUP(D445,J:K,2,0)</f>
        <v>100</v>
      </c>
      <c r="F445" s="117" t="s">
        <v>988</v>
      </c>
    </row>
    <row r="446" s="117" customFormat="1" spans="1:6">
      <c r="A446" s="117">
        <v>445</v>
      </c>
      <c r="B446" s="117" t="s">
        <v>988</v>
      </c>
      <c r="C446" s="117" t="s">
        <v>244</v>
      </c>
      <c r="D446" s="117">
        <f>VLOOKUP(B446,I:J,2,0)</f>
        <v>50007</v>
      </c>
      <c r="E446" s="117">
        <f>VLOOKUP(D446,J:K,2,0)</f>
        <v>100</v>
      </c>
      <c r="F446" s="117" t="s">
        <v>995</v>
      </c>
    </row>
    <row r="447" s="117" customFormat="1" spans="1:6">
      <c r="A447" s="117">
        <v>446</v>
      </c>
      <c r="B447" s="117" t="s">
        <v>988</v>
      </c>
      <c r="C447" s="117" t="s">
        <v>90</v>
      </c>
      <c r="D447" s="117">
        <f>VLOOKUP(B447,I:J,2,0)</f>
        <v>50007</v>
      </c>
      <c r="E447" s="117">
        <f>VLOOKUP(D447,J:K,2,0)</f>
        <v>100</v>
      </c>
      <c r="F447" s="117" t="s">
        <v>990</v>
      </c>
    </row>
    <row r="448" s="117" customFormat="1" spans="1:6">
      <c r="A448" s="117">
        <v>447</v>
      </c>
      <c r="B448" s="117" t="s">
        <v>988</v>
      </c>
      <c r="C448" s="117" t="s">
        <v>94</v>
      </c>
      <c r="D448" s="117">
        <f>VLOOKUP(B448,I:J,2,0)</f>
        <v>50007</v>
      </c>
      <c r="E448" s="117">
        <f>VLOOKUP(D448,J:K,2,0)</f>
        <v>100</v>
      </c>
      <c r="F448" s="117" t="s">
        <v>995</v>
      </c>
    </row>
    <row r="449" s="117" customFormat="1" spans="1:6">
      <c r="A449" s="117">
        <v>448</v>
      </c>
      <c r="B449" s="117" t="s">
        <v>0</v>
      </c>
      <c r="C449" s="117" t="s">
        <v>109</v>
      </c>
      <c r="D449" s="117">
        <f>VLOOKUP(B449,I:J,2,0)</f>
        <v>60507</v>
      </c>
      <c r="E449" s="117">
        <f>VLOOKUP(D449,J:K,2,0)</f>
        <v>1200</v>
      </c>
      <c r="F449" s="117" t="s">
        <v>1</v>
      </c>
    </row>
    <row r="450" s="117" customFormat="1" spans="1:6">
      <c r="A450" s="117">
        <v>449</v>
      </c>
      <c r="B450" s="117" t="s">
        <v>1</v>
      </c>
      <c r="C450" s="117" t="s">
        <v>400</v>
      </c>
      <c r="D450" s="117">
        <f>VLOOKUP(B450,I:J,2,0)</f>
        <v>51001</v>
      </c>
      <c r="E450" s="117">
        <f>VLOOKUP(D450,J:K,2,0)</f>
        <v>1000</v>
      </c>
      <c r="F450" s="117" t="s">
        <v>988</v>
      </c>
    </row>
    <row r="451" s="117" customFormat="1" spans="1:6">
      <c r="A451" s="117">
        <v>450</v>
      </c>
      <c r="B451" s="117" t="s">
        <v>988</v>
      </c>
      <c r="C451" s="117" t="s">
        <v>56</v>
      </c>
      <c r="D451" s="117">
        <f>VLOOKUP(B451,I:J,2,0)</f>
        <v>50007</v>
      </c>
      <c r="E451" s="117">
        <f>VLOOKUP(D451,J:K,2,0)</f>
        <v>100</v>
      </c>
      <c r="F451" s="117" t="s">
        <v>988</v>
      </c>
    </row>
    <row r="452" s="117" customFormat="1" spans="1:6">
      <c r="A452" s="117">
        <v>451</v>
      </c>
      <c r="B452" s="117" t="s">
        <v>988</v>
      </c>
      <c r="C452" s="117" t="s">
        <v>113</v>
      </c>
      <c r="D452" s="117">
        <f>VLOOKUP(B452,I:J,2,0)</f>
        <v>50007</v>
      </c>
      <c r="E452" s="117">
        <f>VLOOKUP(D452,J:K,2,0)</f>
        <v>100</v>
      </c>
      <c r="F452" s="117" t="s">
        <v>988</v>
      </c>
    </row>
    <row r="453" s="117" customFormat="1" spans="1:6">
      <c r="A453" s="117">
        <v>452</v>
      </c>
      <c r="B453" s="117" t="s">
        <v>988</v>
      </c>
      <c r="C453" s="117" t="s">
        <v>117</v>
      </c>
      <c r="D453" s="117">
        <f>VLOOKUP(B453,I:J,2,0)</f>
        <v>50007</v>
      </c>
      <c r="E453" s="117">
        <f>VLOOKUP(D453,J:K,2,0)</f>
        <v>100</v>
      </c>
      <c r="F453" s="117" t="s">
        <v>988</v>
      </c>
    </row>
    <row r="454" s="117" customFormat="1" spans="1:6">
      <c r="A454" s="117">
        <v>453</v>
      </c>
      <c r="B454" s="117" t="s">
        <v>988</v>
      </c>
      <c r="C454" s="117" t="s">
        <v>121</v>
      </c>
      <c r="D454" s="117">
        <f>VLOOKUP(B454,I:J,2,0)</f>
        <v>50007</v>
      </c>
      <c r="E454" s="117">
        <f>VLOOKUP(D454,J:K,2,0)</f>
        <v>100</v>
      </c>
      <c r="F454" s="117" t="s">
        <v>988</v>
      </c>
    </row>
    <row r="455" s="117" customFormat="1" spans="1:6">
      <c r="A455" s="117">
        <v>454</v>
      </c>
      <c r="B455" s="117" t="s">
        <v>988</v>
      </c>
      <c r="C455" s="117" t="s">
        <v>125</v>
      </c>
      <c r="D455" s="117">
        <f>VLOOKUP(B455,I:J,2,0)</f>
        <v>50007</v>
      </c>
      <c r="E455" s="117">
        <f>VLOOKUP(D455,J:K,2,0)</f>
        <v>100</v>
      </c>
      <c r="F455" s="117" t="s">
        <v>1</v>
      </c>
    </row>
    <row r="456" s="117" customFormat="1" spans="1:6">
      <c r="A456" s="117">
        <v>455</v>
      </c>
      <c r="B456" s="117" t="s">
        <v>988</v>
      </c>
      <c r="C456" s="117" t="s">
        <v>316</v>
      </c>
      <c r="D456" s="117">
        <f>VLOOKUP(B456,I:J,2,0)</f>
        <v>50007</v>
      </c>
      <c r="E456" s="117">
        <f>VLOOKUP(D456,J:K,2,0)</f>
        <v>100</v>
      </c>
      <c r="F456" s="117" t="s">
        <v>1</v>
      </c>
    </row>
    <row r="457" s="117" customFormat="1" spans="1:6">
      <c r="A457" s="117">
        <v>456</v>
      </c>
      <c r="B457" s="117" t="s">
        <v>1</v>
      </c>
      <c r="C457" s="117" t="s">
        <v>319</v>
      </c>
      <c r="D457" s="117">
        <f>VLOOKUP(B457,I:J,2,0)</f>
        <v>51001</v>
      </c>
      <c r="E457" s="117">
        <f>VLOOKUP(D457,J:K,2,0)</f>
        <v>1000</v>
      </c>
      <c r="F457" s="117" t="s">
        <v>1</v>
      </c>
    </row>
    <row r="458" s="117" customFormat="1" spans="1:6">
      <c r="A458" s="117">
        <v>457</v>
      </c>
      <c r="B458" s="117" t="s">
        <v>988</v>
      </c>
      <c r="C458" s="117" t="s">
        <v>129</v>
      </c>
      <c r="D458" s="117">
        <f>VLOOKUP(B458,I:J,2,0)</f>
        <v>50007</v>
      </c>
      <c r="E458" s="117">
        <f>VLOOKUP(D458,J:K,2,0)</f>
        <v>100</v>
      </c>
      <c r="F458" s="117" t="s">
        <v>988</v>
      </c>
    </row>
    <row r="459" s="117" customFormat="1" spans="1:6">
      <c r="A459" s="117">
        <v>458</v>
      </c>
      <c r="B459" s="117" t="s">
        <v>988</v>
      </c>
      <c r="C459" s="117" t="s">
        <v>325</v>
      </c>
      <c r="D459" s="117">
        <f>VLOOKUP(B459,I:J,2,0)</f>
        <v>50007</v>
      </c>
      <c r="E459" s="117">
        <f>VLOOKUP(D459,J:K,2,0)</f>
        <v>100</v>
      </c>
      <c r="F459" s="117" t="s">
        <v>988</v>
      </c>
    </row>
    <row r="460" s="117" customFormat="1" spans="1:6">
      <c r="A460" s="117">
        <v>459</v>
      </c>
      <c r="B460" s="117" t="s">
        <v>988</v>
      </c>
      <c r="C460" s="117" t="s">
        <v>272</v>
      </c>
      <c r="D460" s="117">
        <f>VLOOKUP(B460,I:J,2,0)</f>
        <v>50007</v>
      </c>
      <c r="E460" s="117">
        <f>VLOOKUP(D460,J:K,2,0)</f>
        <v>100</v>
      </c>
      <c r="F460" s="117" t="s">
        <v>988</v>
      </c>
    </row>
    <row r="461" s="117" customFormat="1" spans="1:6">
      <c r="A461" s="117">
        <v>460</v>
      </c>
      <c r="B461" s="117" t="s">
        <v>988</v>
      </c>
      <c r="C461" s="117" t="s">
        <v>142</v>
      </c>
      <c r="D461" s="117">
        <f>VLOOKUP(B461,I:J,2,0)</f>
        <v>50007</v>
      </c>
      <c r="E461" s="117">
        <f>VLOOKUP(D461,J:K,2,0)</f>
        <v>100</v>
      </c>
      <c r="F461" s="117" t="s">
        <v>1</v>
      </c>
    </row>
    <row r="462" s="117" customFormat="1" spans="1:6">
      <c r="A462" s="117">
        <v>461</v>
      </c>
      <c r="B462" s="117" t="s">
        <v>988</v>
      </c>
      <c r="C462" s="117" t="s">
        <v>146</v>
      </c>
      <c r="D462" s="117">
        <f>VLOOKUP(B462,I:J,2,0)</f>
        <v>50007</v>
      </c>
      <c r="E462" s="117">
        <f>VLOOKUP(D462,J:K,2,0)</f>
        <v>100</v>
      </c>
      <c r="F462" s="117" t="s">
        <v>0</v>
      </c>
    </row>
    <row r="463" s="117" customFormat="1" spans="1:6">
      <c r="A463" s="117">
        <v>462</v>
      </c>
      <c r="B463" s="117" t="s">
        <v>988</v>
      </c>
      <c r="C463" s="117" t="s">
        <v>265</v>
      </c>
      <c r="D463" s="117">
        <f>VLOOKUP(B463,I:J,2,0)</f>
        <v>50007</v>
      </c>
      <c r="E463" s="117">
        <f>VLOOKUP(D463,J:K,2,0)</f>
        <v>100</v>
      </c>
      <c r="F463" s="117" t="s">
        <v>1</v>
      </c>
    </row>
    <row r="464" s="117" customFormat="1" spans="1:6">
      <c r="A464" s="117">
        <v>463</v>
      </c>
      <c r="B464" s="117" t="s">
        <v>988</v>
      </c>
      <c r="C464" s="117" t="s">
        <v>152</v>
      </c>
      <c r="D464" s="117">
        <f>VLOOKUP(B464,I:J,2,0)</f>
        <v>50007</v>
      </c>
      <c r="E464" s="117">
        <f>VLOOKUP(D464,J:K,2,0)</f>
        <v>100</v>
      </c>
      <c r="F464" s="117" t="s">
        <v>988</v>
      </c>
    </row>
    <row r="465" s="117" customFormat="1" spans="1:6">
      <c r="A465" s="117">
        <v>464</v>
      </c>
      <c r="B465" s="117" t="s">
        <v>988</v>
      </c>
      <c r="C465" s="117" t="s">
        <v>156</v>
      </c>
      <c r="D465" s="117">
        <f>VLOOKUP(B465,I:J,2,0)</f>
        <v>50007</v>
      </c>
      <c r="E465" s="117">
        <f>VLOOKUP(D465,J:K,2,0)</f>
        <v>100</v>
      </c>
      <c r="F465" s="117" t="s">
        <v>990</v>
      </c>
    </row>
    <row r="466" s="117" customFormat="1" spans="1:6">
      <c r="A466" s="117">
        <v>465</v>
      </c>
      <c r="B466" s="117" t="s">
        <v>988</v>
      </c>
      <c r="C466" s="117" t="s">
        <v>160</v>
      </c>
      <c r="D466" s="117">
        <f>VLOOKUP(B466,I:J,2,0)</f>
        <v>50007</v>
      </c>
      <c r="E466" s="117">
        <f>VLOOKUP(D466,J:K,2,0)</f>
        <v>100</v>
      </c>
      <c r="F466" s="117" t="s">
        <v>995</v>
      </c>
    </row>
    <row r="467" s="117" customFormat="1" spans="1:6">
      <c r="A467" s="117">
        <v>466</v>
      </c>
      <c r="B467" s="117" t="s">
        <v>988</v>
      </c>
      <c r="C467" s="117" t="s">
        <v>417</v>
      </c>
      <c r="D467" s="117">
        <f>VLOOKUP(B467,I:J,2,0)</f>
        <v>50007</v>
      </c>
      <c r="E467" s="117">
        <f>VLOOKUP(D467,J:K,2,0)</f>
        <v>100</v>
      </c>
      <c r="F467" s="117" t="s">
        <v>1</v>
      </c>
    </row>
    <row r="468" s="117" customFormat="1" spans="1:6">
      <c r="A468" s="117">
        <v>467</v>
      </c>
      <c r="B468" s="117" t="s">
        <v>988</v>
      </c>
      <c r="C468" s="117" t="s">
        <v>170</v>
      </c>
      <c r="D468" s="117">
        <f>VLOOKUP(B468,I:J,2,0)</f>
        <v>50007</v>
      </c>
      <c r="E468" s="117">
        <f>VLOOKUP(D468,J:K,2,0)</f>
        <v>100</v>
      </c>
      <c r="F468" s="117" t="s">
        <v>0</v>
      </c>
    </row>
    <row r="469" s="117" customFormat="1" spans="1:6">
      <c r="A469" s="117">
        <v>468</v>
      </c>
      <c r="B469" s="117" t="s">
        <v>988</v>
      </c>
      <c r="C469" s="117" t="s">
        <v>345</v>
      </c>
      <c r="D469" s="117">
        <f>VLOOKUP(B469,I:J,2,0)</f>
        <v>50007</v>
      </c>
      <c r="E469" s="117">
        <f>VLOOKUP(D469,J:K,2,0)</f>
        <v>100</v>
      </c>
      <c r="F469" s="117" t="s">
        <v>995</v>
      </c>
    </row>
    <row r="470" s="117" customFormat="1" spans="1:6">
      <c r="A470" s="117">
        <v>469</v>
      </c>
      <c r="B470" s="117" t="s">
        <v>1</v>
      </c>
      <c r="C470" s="117" t="s">
        <v>236</v>
      </c>
      <c r="D470" s="117">
        <f>VLOOKUP(B470,I:J,2,0)</f>
        <v>51001</v>
      </c>
      <c r="E470" s="117">
        <f>VLOOKUP(D470,J:K,2,0)</f>
        <v>1000</v>
      </c>
      <c r="F470" s="117" t="s">
        <v>1</v>
      </c>
    </row>
    <row r="471" s="117" customFormat="1" spans="1:6">
      <c r="A471" s="117">
        <v>470</v>
      </c>
      <c r="B471" s="117" t="s">
        <v>1</v>
      </c>
      <c r="C471" s="117" t="s">
        <v>240</v>
      </c>
      <c r="D471" s="117">
        <f>VLOOKUP(B471,I:J,2,0)</f>
        <v>51001</v>
      </c>
      <c r="E471" s="117">
        <f>VLOOKUP(D471,J:K,2,0)</f>
        <v>1000</v>
      </c>
      <c r="F471" s="117" t="s">
        <v>988</v>
      </c>
    </row>
    <row r="472" s="117" customFormat="1" spans="1:6">
      <c r="A472" s="117">
        <v>471</v>
      </c>
      <c r="B472" s="117" t="s">
        <v>988</v>
      </c>
      <c r="C472" s="117" t="s">
        <v>593</v>
      </c>
      <c r="D472" s="117">
        <f>VLOOKUP(B472,I:J,2,0)</f>
        <v>50007</v>
      </c>
      <c r="E472" s="117">
        <f>VLOOKUP(D472,J:K,2,0)</f>
        <v>100</v>
      </c>
      <c r="F472" s="117" t="s">
        <v>988</v>
      </c>
    </row>
    <row r="473" s="117" customFormat="1" spans="1:6">
      <c r="A473" s="117">
        <v>472</v>
      </c>
      <c r="B473" s="117" t="s">
        <v>988</v>
      </c>
      <c r="C473" s="117" t="s">
        <v>358</v>
      </c>
      <c r="D473" s="117">
        <f>VLOOKUP(B473,I:J,2,0)</f>
        <v>50007</v>
      </c>
      <c r="E473" s="117">
        <f>VLOOKUP(D473,J:K,2,0)</f>
        <v>100</v>
      </c>
      <c r="F473" s="117" t="s">
        <v>1</v>
      </c>
    </row>
    <row r="474" s="117" customFormat="1" spans="1:6">
      <c r="A474" s="117">
        <v>473</v>
      </c>
      <c r="B474" s="117" t="s">
        <v>988</v>
      </c>
      <c r="C474" s="117" t="s">
        <v>179</v>
      </c>
      <c r="D474" s="117">
        <f>VLOOKUP(B474,I:J,2,0)</f>
        <v>50007</v>
      </c>
      <c r="E474" s="117">
        <f>VLOOKUP(D474,J:K,2,0)</f>
        <v>100</v>
      </c>
      <c r="F474" s="117" t="s">
        <v>1</v>
      </c>
    </row>
    <row r="475" s="117" customFormat="1" spans="1:6">
      <c r="A475" s="117">
        <v>474</v>
      </c>
      <c r="B475" s="117" t="s">
        <v>988</v>
      </c>
      <c r="C475" s="117" t="s">
        <v>362</v>
      </c>
      <c r="D475" s="117">
        <f>VLOOKUP(B475,I:J,2,0)</f>
        <v>50007</v>
      </c>
      <c r="E475" s="117">
        <f>VLOOKUP(D475,J:K,2,0)</f>
        <v>100</v>
      </c>
      <c r="F475" s="117" t="s">
        <v>1</v>
      </c>
    </row>
    <row r="476" s="117" customFormat="1" spans="1:6">
      <c r="A476" s="117">
        <v>475</v>
      </c>
      <c r="B476" s="117" t="s">
        <v>1</v>
      </c>
      <c r="C476" s="117" t="s">
        <v>366</v>
      </c>
      <c r="D476" s="117">
        <f>VLOOKUP(B476,I:J,2,0)</f>
        <v>51001</v>
      </c>
      <c r="E476" s="117">
        <f>VLOOKUP(D476,J:K,2,0)</f>
        <v>1000</v>
      </c>
      <c r="F476" s="117" t="s">
        <v>1</v>
      </c>
    </row>
    <row r="477" s="117" customFormat="1" spans="1:6">
      <c r="A477" s="117">
        <v>476</v>
      </c>
      <c r="B477" s="117" t="s">
        <v>988</v>
      </c>
      <c r="C477" s="117" t="s">
        <v>206</v>
      </c>
      <c r="D477" s="117">
        <f>VLOOKUP(B477,I:J,2,0)</f>
        <v>50007</v>
      </c>
      <c r="E477" s="117">
        <f>VLOOKUP(D477,J:K,2,0)</f>
        <v>100</v>
      </c>
      <c r="F477" s="117" t="s">
        <v>988</v>
      </c>
    </row>
    <row r="478" s="117" customFormat="1" spans="1:6">
      <c r="A478" s="117">
        <v>477</v>
      </c>
      <c r="B478" s="117" t="s">
        <v>988</v>
      </c>
      <c r="C478" s="117" t="s">
        <v>210</v>
      </c>
      <c r="D478" s="117">
        <f>VLOOKUP(B478,I:J,2,0)</f>
        <v>50007</v>
      </c>
      <c r="E478" s="117">
        <f>VLOOKUP(D478,J:K,2,0)</f>
        <v>100</v>
      </c>
      <c r="F478" s="117" t="s">
        <v>988</v>
      </c>
    </row>
    <row r="479" s="117" customFormat="1" spans="1:6">
      <c r="A479" s="117">
        <v>478</v>
      </c>
      <c r="B479" s="117" t="s">
        <v>988</v>
      </c>
      <c r="C479" s="117" t="s">
        <v>457</v>
      </c>
      <c r="D479" s="117">
        <f>VLOOKUP(B479,I:J,2,0)</f>
        <v>50007</v>
      </c>
      <c r="E479" s="117">
        <f>VLOOKUP(D479,J:K,2,0)</f>
        <v>100</v>
      </c>
      <c r="F479" s="117" t="s">
        <v>0</v>
      </c>
    </row>
    <row r="480" s="117" customFormat="1" spans="1:6">
      <c r="A480" s="117">
        <v>479</v>
      </c>
      <c r="B480" s="117" t="s">
        <v>988</v>
      </c>
      <c r="C480" s="117" t="s">
        <v>214</v>
      </c>
      <c r="D480" s="117">
        <f>VLOOKUP(B480,I:J,2,0)</f>
        <v>50007</v>
      </c>
      <c r="E480" s="117">
        <f>VLOOKUP(D480,J:K,2,0)</f>
        <v>100</v>
      </c>
      <c r="F480" s="117" t="s">
        <v>1</v>
      </c>
    </row>
    <row r="481" s="117" customFormat="1" spans="1:6">
      <c r="A481" s="117">
        <v>480</v>
      </c>
      <c r="B481" s="117" t="s">
        <v>990</v>
      </c>
      <c r="C481" s="117" t="s">
        <v>62</v>
      </c>
      <c r="D481" s="117">
        <f>VLOOKUP(B481,I:J,2,0)</f>
        <v>51001</v>
      </c>
      <c r="E481" s="117">
        <f>VLOOKUP(D481,J:K,2,0)</f>
        <v>1000</v>
      </c>
      <c r="F481" s="117" t="s">
        <v>988</v>
      </c>
    </row>
    <row r="482" s="117" customFormat="1" spans="1:6">
      <c r="A482" s="117">
        <v>481</v>
      </c>
      <c r="B482" s="117" t="s">
        <v>1</v>
      </c>
      <c r="C482" s="117" t="s">
        <v>493</v>
      </c>
      <c r="D482" s="117">
        <f>VLOOKUP(B482,I:J,2,0)</f>
        <v>51001</v>
      </c>
      <c r="E482" s="117">
        <f>VLOOKUP(D482,J:K,2,0)</f>
        <v>1000</v>
      </c>
      <c r="F482" s="117" t="s">
        <v>988</v>
      </c>
    </row>
    <row r="483" s="117" customFormat="1" spans="1:6">
      <c r="A483" s="117">
        <v>482</v>
      </c>
      <c r="B483" s="117" t="s">
        <v>988</v>
      </c>
      <c r="C483" s="117" t="s">
        <v>268</v>
      </c>
      <c r="D483" s="117">
        <f>VLOOKUP(B483,I:J,2,0)</f>
        <v>50007</v>
      </c>
      <c r="E483" s="117">
        <f>VLOOKUP(D483,J:K,2,0)</f>
        <v>100</v>
      </c>
      <c r="F483" s="117" t="s">
        <v>988</v>
      </c>
    </row>
    <row r="484" s="117" customFormat="1" spans="1:6">
      <c r="A484" s="117">
        <v>483</v>
      </c>
      <c r="B484" s="117" t="s">
        <v>988</v>
      </c>
      <c r="C484" s="117" t="s">
        <v>72</v>
      </c>
      <c r="D484" s="117">
        <f>VLOOKUP(B484,I:J,2,0)</f>
        <v>50007</v>
      </c>
      <c r="E484" s="117">
        <f>VLOOKUP(D484,J:K,2,0)</f>
        <v>100</v>
      </c>
      <c r="F484" s="117" t="s">
        <v>988</v>
      </c>
    </row>
    <row r="485" s="117" customFormat="1" spans="1:6">
      <c r="A485" s="117">
        <v>484</v>
      </c>
      <c r="B485" s="117" t="s">
        <v>1</v>
      </c>
      <c r="C485" s="117" t="s">
        <v>232</v>
      </c>
      <c r="D485" s="117">
        <f>VLOOKUP(B485,I:J,2,0)</f>
        <v>51001</v>
      </c>
      <c r="E485" s="117">
        <f>VLOOKUP(D485,J:K,2,0)</f>
        <v>1000</v>
      </c>
      <c r="F485" s="117" t="s">
        <v>988</v>
      </c>
    </row>
    <row r="486" s="117" customFormat="1" spans="1:6">
      <c r="A486" s="117">
        <v>485</v>
      </c>
      <c r="B486" s="117" t="s">
        <v>988</v>
      </c>
      <c r="C486" s="117" t="s">
        <v>310</v>
      </c>
      <c r="D486" s="117">
        <f>VLOOKUP(B486,I:J,2,0)</f>
        <v>50007</v>
      </c>
      <c r="E486" s="117">
        <f>VLOOKUP(D486,J:K,2,0)</f>
        <v>100</v>
      </c>
      <c r="F486" s="117" t="s">
        <v>0</v>
      </c>
    </row>
    <row r="487" s="117" customFormat="1" spans="1:6">
      <c r="A487" s="117">
        <v>486</v>
      </c>
      <c r="B487" s="117" t="s">
        <v>1</v>
      </c>
      <c r="C487" s="117" t="s">
        <v>625</v>
      </c>
      <c r="D487" s="117">
        <f>VLOOKUP(B487,I:J,2,0)</f>
        <v>51001</v>
      </c>
      <c r="E487" s="117">
        <f>VLOOKUP(D487,J:K,2,0)</f>
        <v>1000</v>
      </c>
      <c r="F487" s="117" t="s">
        <v>988</v>
      </c>
    </row>
    <row r="488" s="117" customFormat="1" spans="1:6">
      <c r="A488" s="117">
        <v>487</v>
      </c>
      <c r="B488" s="117" t="s">
        <v>988</v>
      </c>
      <c r="C488" s="117" t="s">
        <v>228</v>
      </c>
      <c r="D488" s="117">
        <f>VLOOKUP(B488,I:J,2,0)</f>
        <v>50007</v>
      </c>
      <c r="E488" s="117">
        <f>VLOOKUP(D488,J:K,2,0)</f>
        <v>100</v>
      </c>
      <c r="F488" s="117" t="s">
        <v>1</v>
      </c>
    </row>
    <row r="489" s="117" customFormat="1" spans="1:6">
      <c r="A489" s="117">
        <v>488</v>
      </c>
      <c r="B489" s="117" t="s">
        <v>988</v>
      </c>
      <c r="C489" s="117" t="s">
        <v>614</v>
      </c>
      <c r="D489" s="117">
        <f>VLOOKUP(B489,I:J,2,0)</f>
        <v>50007</v>
      </c>
      <c r="E489" s="117">
        <f>VLOOKUP(D489,J:K,2,0)</f>
        <v>100</v>
      </c>
      <c r="F489" s="117" t="s">
        <v>1</v>
      </c>
    </row>
    <row r="490" s="117" customFormat="1" spans="1:6">
      <c r="A490" s="117">
        <v>489</v>
      </c>
      <c r="B490" s="117" t="s">
        <v>988</v>
      </c>
      <c r="C490" s="117" t="s">
        <v>220</v>
      </c>
      <c r="D490" s="117">
        <f>VLOOKUP(B490,I:J,2,0)</f>
        <v>50007</v>
      </c>
      <c r="E490" s="117">
        <f>VLOOKUP(D490,J:K,2,0)</f>
        <v>100</v>
      </c>
      <c r="F490" s="117" t="s">
        <v>1</v>
      </c>
    </row>
    <row r="491" s="117" customFormat="1" spans="1:6">
      <c r="A491" s="117">
        <v>490</v>
      </c>
      <c r="B491" s="117" t="s">
        <v>988</v>
      </c>
      <c r="C491" s="117" t="s">
        <v>370</v>
      </c>
      <c r="D491" s="117">
        <f>VLOOKUP(B491,I:J,2,0)</f>
        <v>50007</v>
      </c>
      <c r="E491" s="117">
        <f>VLOOKUP(D491,J:K,2,0)</f>
        <v>100</v>
      </c>
      <c r="F491" s="117" t="s">
        <v>990</v>
      </c>
    </row>
    <row r="492" s="117" customFormat="1" spans="1:6">
      <c r="A492" s="117">
        <v>491</v>
      </c>
      <c r="B492" s="117" t="s">
        <v>1</v>
      </c>
      <c r="C492" s="117" t="s">
        <v>567</v>
      </c>
      <c r="D492" s="117">
        <f>VLOOKUP(B492,I:J,2,0)</f>
        <v>51001</v>
      </c>
      <c r="E492" s="117">
        <f>VLOOKUP(D492,J:K,2,0)</f>
        <v>1000</v>
      </c>
      <c r="F492" s="117" t="s">
        <v>995</v>
      </c>
    </row>
    <row r="493" s="117" customFormat="1" spans="1:6">
      <c r="A493" s="117">
        <v>492</v>
      </c>
      <c r="B493" s="117" t="s">
        <v>988</v>
      </c>
      <c r="C493" s="117" t="s">
        <v>138</v>
      </c>
      <c r="D493" s="117">
        <f>VLOOKUP(B493,I:J,2,0)</f>
        <v>50007</v>
      </c>
      <c r="E493" s="117">
        <f>VLOOKUP(D493,J:K,2,0)</f>
        <v>100</v>
      </c>
      <c r="F493" s="117" t="s">
        <v>995</v>
      </c>
    </row>
    <row r="494" s="117" customFormat="1" spans="1:6">
      <c r="A494" s="117">
        <v>493</v>
      </c>
      <c r="B494" s="117" t="s">
        <v>0</v>
      </c>
      <c r="C494" s="117" t="s">
        <v>600</v>
      </c>
      <c r="D494" s="117">
        <f>VLOOKUP(B494,I:J,2,0)</f>
        <v>60507</v>
      </c>
      <c r="E494" s="117">
        <f>VLOOKUP(D494,J:K,2,0)</f>
        <v>1200</v>
      </c>
      <c r="F494" s="117" t="s">
        <v>1</v>
      </c>
    </row>
    <row r="495" s="117" customFormat="1" spans="1:6">
      <c r="A495" s="117">
        <v>494</v>
      </c>
      <c r="B495" s="117" t="s">
        <v>1</v>
      </c>
      <c r="C495" s="117" t="s">
        <v>202</v>
      </c>
      <c r="D495" s="117">
        <f>VLOOKUP(B495,I:J,2,0)</f>
        <v>51001</v>
      </c>
      <c r="E495" s="117">
        <f>VLOOKUP(D495,J:K,2,0)</f>
        <v>1000</v>
      </c>
      <c r="F495" s="117" t="s">
        <v>1</v>
      </c>
    </row>
    <row r="496" s="117" customFormat="1" spans="1:6">
      <c r="A496" s="117">
        <v>495</v>
      </c>
      <c r="B496" s="117" t="s">
        <v>1</v>
      </c>
      <c r="C496" s="117" t="s">
        <v>224</v>
      </c>
      <c r="D496" s="117">
        <f>VLOOKUP(B496,I:J,2,0)</f>
        <v>51001</v>
      </c>
      <c r="E496" s="117">
        <f>VLOOKUP(D496,J:K,2,0)</f>
        <v>1000</v>
      </c>
      <c r="F496" s="117" t="s">
        <v>1</v>
      </c>
    </row>
    <row r="497" s="117" customFormat="1" spans="1:6">
      <c r="A497" s="117">
        <v>496</v>
      </c>
      <c r="B497" s="117" t="s">
        <v>0</v>
      </c>
      <c r="C497" s="117" t="s">
        <v>67</v>
      </c>
      <c r="D497" s="117">
        <f>VLOOKUP(B497,I:J,2,0)</f>
        <v>60507</v>
      </c>
      <c r="E497" s="117">
        <f>VLOOKUP(D497,J:K,2,0)</f>
        <v>1200</v>
      </c>
      <c r="F497" s="117" t="s">
        <v>0</v>
      </c>
    </row>
    <row r="498" s="117" customFormat="1" spans="1:6">
      <c r="A498" s="117">
        <v>497</v>
      </c>
      <c r="B498" s="117" t="s">
        <v>0</v>
      </c>
      <c r="C498" s="117" t="s">
        <v>430</v>
      </c>
      <c r="D498" s="117">
        <f>VLOOKUP(B498,I:J,2,0)</f>
        <v>60507</v>
      </c>
      <c r="E498" s="117">
        <f>VLOOKUP(D498,J:K,2,0)</f>
        <v>1200</v>
      </c>
      <c r="F498" s="117" t="s">
        <v>1</v>
      </c>
    </row>
    <row r="499" s="117" customFormat="1" spans="1:6">
      <c r="A499" s="117">
        <v>498</v>
      </c>
      <c r="B499" s="117" t="s">
        <v>0</v>
      </c>
      <c r="C499" s="117" t="s">
        <v>439</v>
      </c>
      <c r="D499" s="117">
        <f>VLOOKUP(B499,I:J,2,0)</f>
        <v>60507</v>
      </c>
      <c r="E499" s="117">
        <f>VLOOKUP(D499,J:K,2,0)</f>
        <v>1200</v>
      </c>
      <c r="F499" s="117" t="s">
        <v>1</v>
      </c>
    </row>
    <row r="500" s="117" customFormat="1" spans="1:6">
      <c r="A500" s="117">
        <v>499</v>
      </c>
      <c r="B500" s="117" t="s">
        <v>0</v>
      </c>
      <c r="C500" s="117" t="s">
        <v>2171</v>
      </c>
      <c r="D500" s="117">
        <f>VLOOKUP(B500,I:J,2,0)</f>
        <v>60507</v>
      </c>
      <c r="E500" s="117">
        <f>VLOOKUP(D500,J:K,2,0)</f>
        <v>1200</v>
      </c>
      <c r="F500" s="117" t="s">
        <v>1</v>
      </c>
    </row>
    <row r="501" s="117" customFormat="1" spans="1:6">
      <c r="A501" s="117">
        <v>500</v>
      </c>
      <c r="B501" s="117" t="s">
        <v>988</v>
      </c>
      <c r="C501" s="117" t="s">
        <v>710</v>
      </c>
      <c r="D501" s="117">
        <f>VLOOKUP(B501,I:J,2,0)</f>
        <v>50007</v>
      </c>
      <c r="E501" s="117">
        <f>VLOOKUP(D501,J:K,2,0)</f>
        <v>100</v>
      </c>
      <c r="F501" s="117" t="s">
        <v>988</v>
      </c>
    </row>
    <row r="502" s="117" customFormat="1" spans="1:6">
      <c r="A502" s="117">
        <v>501</v>
      </c>
      <c r="B502" s="117" t="s">
        <v>0</v>
      </c>
      <c r="C502" s="117" t="s">
        <v>329</v>
      </c>
      <c r="D502" s="117">
        <f>VLOOKUP(B502,I:J,2,0)</f>
        <v>60507</v>
      </c>
      <c r="E502" s="117">
        <f>VLOOKUP(D502,J:K,2,0)</f>
        <v>1200</v>
      </c>
      <c r="F502" s="117" t="s">
        <v>988</v>
      </c>
    </row>
    <row r="503" s="117" customFormat="1" spans="1:6">
      <c r="A503" s="117">
        <v>502</v>
      </c>
      <c r="B503" s="117" t="s">
        <v>0</v>
      </c>
      <c r="C503" s="117" t="s">
        <v>524</v>
      </c>
      <c r="D503" s="117">
        <f>VLOOKUP(B503,I:J,2,0)</f>
        <v>60507</v>
      </c>
      <c r="E503" s="117">
        <f>VLOOKUP(D503,J:K,2,0)</f>
        <v>1200</v>
      </c>
      <c r="F503" s="117" t="s">
        <v>1620</v>
      </c>
    </row>
    <row r="504" s="117" customFormat="1" spans="1:6">
      <c r="A504" s="117">
        <v>503</v>
      </c>
      <c r="B504" s="117" t="s">
        <v>0</v>
      </c>
      <c r="C504" s="117" t="s">
        <v>463</v>
      </c>
      <c r="D504" s="117">
        <f>VLOOKUP(B504,I:J,2,0)</f>
        <v>60507</v>
      </c>
      <c r="E504" s="117">
        <f>VLOOKUP(D504,J:K,2,0)</f>
        <v>1200</v>
      </c>
      <c r="F504" s="117" t="s">
        <v>988</v>
      </c>
    </row>
    <row r="505" s="117" customFormat="1" spans="1:6">
      <c r="A505" s="117">
        <v>504</v>
      </c>
      <c r="B505" s="117" t="s">
        <v>988</v>
      </c>
      <c r="C505" s="117" t="s">
        <v>197</v>
      </c>
      <c r="D505" s="117">
        <f>VLOOKUP(B505,I:J,2,0)</f>
        <v>50007</v>
      </c>
      <c r="E505" s="117">
        <f>VLOOKUP(D505,J:K,2,0)</f>
        <v>100</v>
      </c>
      <c r="F505" s="117" t="s">
        <v>1</v>
      </c>
    </row>
    <row r="506" s="117" customFormat="1" spans="1:6">
      <c r="A506" s="117">
        <v>505</v>
      </c>
      <c r="B506" s="117" t="s">
        <v>0</v>
      </c>
      <c r="C506" s="117" t="s">
        <v>2172</v>
      </c>
      <c r="D506" s="117">
        <f>VLOOKUP(B506,I:J,2,0)</f>
        <v>60507</v>
      </c>
      <c r="E506" s="117">
        <f>VLOOKUP(D506,J:K,2,0)</f>
        <v>1200</v>
      </c>
      <c r="F506" s="117" t="s">
        <v>1</v>
      </c>
    </row>
    <row r="507" s="117" customFormat="1" spans="1:6">
      <c r="A507" s="117">
        <v>506</v>
      </c>
      <c r="B507" s="117" t="s">
        <v>0</v>
      </c>
      <c r="C507" s="117" t="s">
        <v>301</v>
      </c>
      <c r="D507" s="117">
        <f>VLOOKUP(B507,I:J,2,0)</f>
        <v>60507</v>
      </c>
      <c r="E507" s="117">
        <f>VLOOKUP(D507,J:K,2,0)</f>
        <v>1200</v>
      </c>
      <c r="F507" s="117" t="s">
        <v>1</v>
      </c>
    </row>
    <row r="508" s="117" customFormat="1" spans="1:6">
      <c r="A508" s="117">
        <v>507</v>
      </c>
      <c r="B508" s="117" t="s">
        <v>988</v>
      </c>
      <c r="C508" s="117" t="s">
        <v>541</v>
      </c>
      <c r="D508" s="117">
        <f>VLOOKUP(B508,I:J,2,0)</f>
        <v>50007</v>
      </c>
      <c r="E508" s="117">
        <f>VLOOKUP(D508,J:K,2,0)</f>
        <v>100</v>
      </c>
      <c r="F508" s="117" t="s">
        <v>988</v>
      </c>
    </row>
    <row r="509" s="117" customFormat="1" spans="1:6">
      <c r="A509" s="117">
        <v>508</v>
      </c>
      <c r="B509" s="117" t="s">
        <v>0</v>
      </c>
      <c r="C509" s="117" t="s">
        <v>475</v>
      </c>
      <c r="D509" s="117">
        <f>VLOOKUP(B509,I:J,2,0)</f>
        <v>60507</v>
      </c>
      <c r="E509" s="117">
        <f>VLOOKUP(D509,J:K,2,0)</f>
        <v>1200</v>
      </c>
      <c r="F509" s="117" t="s">
        <v>1</v>
      </c>
    </row>
    <row r="510" s="117" customFormat="1" spans="1:6">
      <c r="A510" s="117">
        <v>509</v>
      </c>
      <c r="B510" s="117" t="s">
        <v>0</v>
      </c>
      <c r="C510" s="117" t="s">
        <v>490</v>
      </c>
      <c r="D510" s="117">
        <f>VLOOKUP(B510,I:J,2,0)</f>
        <v>60507</v>
      </c>
      <c r="E510" s="117">
        <f>VLOOKUP(D510,J:K,2,0)</f>
        <v>1200</v>
      </c>
      <c r="F510" s="117" t="s">
        <v>1</v>
      </c>
    </row>
    <row r="511" s="117" customFormat="1" spans="1:6">
      <c r="A511" s="117">
        <v>510</v>
      </c>
      <c r="B511" s="117" t="s">
        <v>0</v>
      </c>
      <c r="C511" s="117" t="s">
        <v>531</v>
      </c>
      <c r="D511" s="117">
        <f>VLOOKUP(B511,I:J,2,0)</f>
        <v>60507</v>
      </c>
      <c r="E511" s="117">
        <f>VLOOKUP(D511,J:K,2,0)</f>
        <v>1200</v>
      </c>
      <c r="F511" s="117" t="s">
        <v>1</v>
      </c>
    </row>
    <row r="512" s="117" customFormat="1" spans="1:6">
      <c r="A512" s="117">
        <v>511</v>
      </c>
      <c r="B512" s="117" t="s">
        <v>0</v>
      </c>
      <c r="C512" s="117" t="s">
        <v>2173</v>
      </c>
      <c r="D512" s="117">
        <f>VLOOKUP(B512,I:J,2,0)</f>
        <v>60507</v>
      </c>
      <c r="E512" s="117">
        <f>VLOOKUP(D512,J:K,2,0)</f>
        <v>1200</v>
      </c>
      <c r="F512" s="117" t="s">
        <v>988</v>
      </c>
    </row>
    <row r="513" s="117" customFormat="1" spans="1:6">
      <c r="A513" s="117">
        <v>512</v>
      </c>
      <c r="B513" s="117" t="s">
        <v>1</v>
      </c>
      <c r="C513" s="117" t="s">
        <v>761</v>
      </c>
      <c r="D513" s="117">
        <f>VLOOKUP(B513,I:J,2,0)</f>
        <v>51001</v>
      </c>
      <c r="E513" s="117">
        <f>VLOOKUP(D513,J:K,2,0)</f>
        <v>1000</v>
      </c>
      <c r="F513" s="117" t="s">
        <v>1</v>
      </c>
    </row>
    <row r="514" s="117" customFormat="1" spans="1:6">
      <c r="A514" s="117">
        <v>513</v>
      </c>
      <c r="B514" s="117" t="s">
        <v>988</v>
      </c>
      <c r="C514" s="117" t="s">
        <v>554</v>
      </c>
      <c r="D514" s="117">
        <f>VLOOKUP(B514,I:J,2,0)</f>
        <v>50007</v>
      </c>
      <c r="E514" s="117">
        <f>VLOOKUP(D514,J:K,2,0)</f>
        <v>100</v>
      </c>
      <c r="F514" s="117" t="s">
        <v>988</v>
      </c>
    </row>
    <row r="515" s="117" customFormat="1" spans="1:6">
      <c r="A515" s="117">
        <v>514</v>
      </c>
      <c r="B515" s="117" t="s">
        <v>1</v>
      </c>
      <c r="C515" s="117" t="s">
        <v>677</v>
      </c>
      <c r="D515" s="117">
        <f>VLOOKUP(B515,I:J,2,0)</f>
        <v>51001</v>
      </c>
      <c r="E515" s="117">
        <f>VLOOKUP(D515,J:K,2,0)</f>
        <v>1000</v>
      </c>
      <c r="F515" s="117" t="s">
        <v>995</v>
      </c>
    </row>
    <row r="516" s="117" customFormat="1" spans="1:6">
      <c r="A516" s="117">
        <v>515</v>
      </c>
      <c r="B516" s="117" t="s">
        <v>0</v>
      </c>
      <c r="C516" s="117" t="s">
        <v>924</v>
      </c>
      <c r="D516" s="117">
        <f>VLOOKUP(B516,I:J,2,0)</f>
        <v>60507</v>
      </c>
      <c r="E516" s="117">
        <f>VLOOKUP(D516,J:K,2,0)</f>
        <v>1200</v>
      </c>
      <c r="F516" s="117" t="s">
        <v>990</v>
      </c>
    </row>
    <row r="517" s="117" customFormat="1" spans="1:6">
      <c r="A517" s="117">
        <v>516</v>
      </c>
      <c r="B517" s="117" t="s">
        <v>988</v>
      </c>
      <c r="C517" s="117" t="s">
        <v>483</v>
      </c>
      <c r="D517" s="117">
        <f>VLOOKUP(B517,I:J,2,0)</f>
        <v>50007</v>
      </c>
      <c r="E517" s="117">
        <f>VLOOKUP(D517,J:K,2,0)</f>
        <v>100</v>
      </c>
      <c r="F517" s="117" t="s">
        <v>988</v>
      </c>
    </row>
    <row r="518" s="117" customFormat="1" spans="1:6">
      <c r="A518" s="117">
        <v>517</v>
      </c>
      <c r="B518" s="117" t="s">
        <v>1</v>
      </c>
      <c r="C518" s="117" t="s">
        <v>2174</v>
      </c>
      <c r="D518" s="117">
        <f>VLOOKUP(B518,I:J,2,0)</f>
        <v>51001</v>
      </c>
      <c r="E518" s="117">
        <f>VLOOKUP(D518,J:K,2,0)</f>
        <v>1000</v>
      </c>
      <c r="F518" s="117" t="s">
        <v>995</v>
      </c>
    </row>
    <row r="519" s="117" customFormat="1" spans="1:6">
      <c r="A519" s="117">
        <v>518</v>
      </c>
      <c r="B519" s="117" t="s">
        <v>0</v>
      </c>
      <c r="C519" s="117" t="s">
        <v>637</v>
      </c>
      <c r="D519" s="117">
        <f>VLOOKUP(B519,I:J,2,0)</f>
        <v>60507</v>
      </c>
      <c r="E519" s="117">
        <f>VLOOKUP(D519,J:K,2,0)</f>
        <v>1200</v>
      </c>
      <c r="F519" s="117" t="s">
        <v>988</v>
      </c>
    </row>
    <row r="520" s="117" customFormat="1" spans="1:6">
      <c r="A520" s="117">
        <v>519</v>
      </c>
      <c r="B520" s="117" t="s">
        <v>1</v>
      </c>
      <c r="C520" s="117" t="s">
        <v>951</v>
      </c>
      <c r="D520" s="117">
        <f>VLOOKUP(B520,I:J,2,0)</f>
        <v>51001</v>
      </c>
      <c r="E520" s="117">
        <f>VLOOKUP(D520,J:K,2,0)</f>
        <v>1000</v>
      </c>
      <c r="F520" s="117" t="s">
        <v>1</v>
      </c>
    </row>
    <row r="521" s="117" customFormat="1" spans="1:6">
      <c r="A521" s="117">
        <v>520</v>
      </c>
      <c r="B521" s="117" t="s">
        <v>0</v>
      </c>
      <c r="C521" s="117" t="s">
        <v>538</v>
      </c>
      <c r="D521" s="117">
        <f>VLOOKUP(B521,I:J,2,0)</f>
        <v>60507</v>
      </c>
      <c r="E521" s="117">
        <f>VLOOKUP(D521,J:K,2,0)</f>
        <v>1200</v>
      </c>
      <c r="F521" s="117" t="s">
        <v>1</v>
      </c>
    </row>
    <row r="522" s="117" customFormat="1" spans="1:6">
      <c r="A522" s="117">
        <v>521</v>
      </c>
      <c r="B522" s="117" t="s">
        <v>988</v>
      </c>
      <c r="C522" s="117" t="s">
        <v>2175</v>
      </c>
      <c r="D522" s="117">
        <f>VLOOKUP(B522,I:J,2,0)</f>
        <v>50007</v>
      </c>
      <c r="E522" s="117">
        <f>VLOOKUP(D522,J:K,2,0)</f>
        <v>100</v>
      </c>
      <c r="F522" s="117" t="s">
        <v>988</v>
      </c>
    </row>
    <row r="523" s="117" customFormat="1" spans="1:6">
      <c r="A523" s="117">
        <v>522</v>
      </c>
      <c r="B523" s="117" t="s">
        <v>988</v>
      </c>
      <c r="C523" s="117" t="s">
        <v>336</v>
      </c>
      <c r="D523" s="117">
        <f>VLOOKUP(B523,I:J,2,0)</f>
        <v>50007</v>
      </c>
      <c r="E523" s="117">
        <f>VLOOKUP(D523,J:K,2,0)</f>
        <v>100</v>
      </c>
      <c r="F523" s="117" t="s">
        <v>0</v>
      </c>
    </row>
    <row r="524" s="117" customFormat="1" spans="1:6">
      <c r="A524" s="117">
        <v>523</v>
      </c>
      <c r="B524" s="117" t="s">
        <v>0</v>
      </c>
      <c r="C524" s="117" t="s">
        <v>906</v>
      </c>
      <c r="D524" s="117">
        <f>VLOOKUP(B524,I:J,2,0)</f>
        <v>60507</v>
      </c>
      <c r="E524" s="117">
        <f>VLOOKUP(D524,J:K,2,0)</f>
        <v>1200</v>
      </c>
      <c r="F524" s="117" t="s">
        <v>1</v>
      </c>
    </row>
    <row r="525" s="117" customFormat="1" spans="1:6">
      <c r="A525" s="117">
        <v>524</v>
      </c>
      <c r="B525" s="117" t="s">
        <v>988</v>
      </c>
      <c r="C525" s="117" t="s">
        <v>2176</v>
      </c>
      <c r="D525" s="117">
        <f>VLOOKUP(B525,I:J,2,0)</f>
        <v>50007</v>
      </c>
      <c r="E525" s="117">
        <f>VLOOKUP(D525,J:K,2,0)</f>
        <v>100</v>
      </c>
      <c r="F525" s="117" t="s">
        <v>988</v>
      </c>
    </row>
    <row r="526" s="117" customFormat="1" spans="1:6">
      <c r="A526" s="117">
        <v>525</v>
      </c>
      <c r="B526" s="117" t="s">
        <v>0</v>
      </c>
      <c r="C526" s="117" t="s">
        <v>609</v>
      </c>
      <c r="D526" s="117">
        <f>VLOOKUP(B526,I:J,2,0)</f>
        <v>60507</v>
      </c>
      <c r="E526" s="117">
        <f>VLOOKUP(D526,J:K,2,0)</f>
        <v>1200</v>
      </c>
      <c r="F526" s="117" t="s">
        <v>988</v>
      </c>
    </row>
    <row r="527" s="117" customFormat="1" spans="1:6">
      <c r="A527" s="117">
        <v>526</v>
      </c>
      <c r="B527" s="117" t="s">
        <v>0</v>
      </c>
      <c r="C527" s="117" t="s">
        <v>2177</v>
      </c>
      <c r="D527" s="117">
        <f>VLOOKUP(B527,I:J,2,0)</f>
        <v>60507</v>
      </c>
      <c r="E527" s="117">
        <f>VLOOKUP(D527,J:K,2,0)</f>
        <v>1200</v>
      </c>
      <c r="F527" s="117" t="s">
        <v>1</v>
      </c>
    </row>
    <row r="528" s="117" customFormat="1" spans="1:6">
      <c r="A528" s="117">
        <v>527</v>
      </c>
      <c r="B528" s="117" t="s">
        <v>0</v>
      </c>
      <c r="C528" s="117" t="s">
        <v>890</v>
      </c>
      <c r="D528" s="117">
        <f>VLOOKUP(B528,I:J,2,0)</f>
        <v>60507</v>
      </c>
      <c r="E528" s="117">
        <f>VLOOKUP(D528,J:K,2,0)</f>
        <v>1200</v>
      </c>
      <c r="F528" s="117" t="s">
        <v>1</v>
      </c>
    </row>
    <row r="529" s="117" customFormat="1" spans="1:6">
      <c r="A529" s="117">
        <v>528</v>
      </c>
      <c r="B529" s="117" t="s">
        <v>988</v>
      </c>
      <c r="C529" s="117" t="s">
        <v>191</v>
      </c>
      <c r="D529" s="117">
        <f>VLOOKUP(B529,I:J,2,0)</f>
        <v>50007</v>
      </c>
      <c r="E529" s="117">
        <f>VLOOKUP(D529,J:K,2,0)</f>
        <v>100</v>
      </c>
      <c r="F529" s="117" t="s">
        <v>1</v>
      </c>
    </row>
    <row r="530" s="117" customFormat="1" spans="1:6">
      <c r="A530" s="117">
        <v>529</v>
      </c>
      <c r="B530" s="117" t="s">
        <v>988</v>
      </c>
      <c r="C530" s="117" t="s">
        <v>421</v>
      </c>
      <c r="D530" s="117">
        <f>VLOOKUP(B530,I:J,2,0)</f>
        <v>50007</v>
      </c>
      <c r="E530" s="117">
        <f>VLOOKUP(D530,J:K,2,0)</f>
        <v>100</v>
      </c>
      <c r="F530" s="117" t="s">
        <v>1</v>
      </c>
    </row>
    <row r="531" s="117" customFormat="1" spans="1:6">
      <c r="A531" s="117">
        <v>530</v>
      </c>
      <c r="B531" s="117" t="s">
        <v>0</v>
      </c>
      <c r="C531" s="117" t="s">
        <v>2178</v>
      </c>
      <c r="D531" s="117">
        <f>VLOOKUP(B531,I:J,2,0)</f>
        <v>60507</v>
      </c>
      <c r="E531" s="117">
        <f>VLOOKUP(D531,J:K,2,0)</f>
        <v>1200</v>
      </c>
      <c r="F531" s="117" t="s">
        <v>988</v>
      </c>
    </row>
    <row r="532" s="117" customFormat="1" spans="1:6">
      <c r="A532" s="117">
        <v>531</v>
      </c>
      <c r="B532" s="117" t="s">
        <v>988</v>
      </c>
      <c r="C532" s="117" t="s">
        <v>2179</v>
      </c>
      <c r="D532" s="117">
        <f>VLOOKUP(B532,I:J,2,0)</f>
        <v>50007</v>
      </c>
      <c r="E532" s="117">
        <f>VLOOKUP(D532,J:K,2,0)</f>
        <v>100</v>
      </c>
      <c r="F532" s="117" t="s">
        <v>0</v>
      </c>
    </row>
    <row r="533" s="117" customFormat="1" spans="1:6">
      <c r="A533" s="117">
        <v>532</v>
      </c>
      <c r="B533" s="117" t="s">
        <v>0</v>
      </c>
      <c r="C533" s="117" t="s">
        <v>916</v>
      </c>
      <c r="D533" s="117">
        <f>VLOOKUP(B533,I:J,2,0)</f>
        <v>60507</v>
      </c>
      <c r="E533" s="117">
        <f>VLOOKUP(D533,J:K,2,0)</f>
        <v>1200</v>
      </c>
      <c r="F533" s="117" t="s">
        <v>988</v>
      </c>
    </row>
    <row r="534" s="117" customFormat="1" spans="1:6">
      <c r="A534" s="117">
        <v>533</v>
      </c>
      <c r="B534" s="117" t="s">
        <v>988</v>
      </c>
      <c r="C534" s="117" t="s">
        <v>2180</v>
      </c>
      <c r="D534" s="117">
        <f>VLOOKUP(B534,I:J,2,0)</f>
        <v>50007</v>
      </c>
      <c r="E534" s="117">
        <f>VLOOKUP(D534,J:K,2,0)</f>
        <v>100</v>
      </c>
      <c r="F534" s="117" t="s">
        <v>1</v>
      </c>
    </row>
    <row r="535" s="117" customFormat="1" spans="1:6">
      <c r="A535" s="117">
        <v>534</v>
      </c>
      <c r="B535" s="117" t="s">
        <v>1</v>
      </c>
      <c r="C535" s="117" t="s">
        <v>352</v>
      </c>
      <c r="D535" s="117">
        <f>VLOOKUP(B535,I:J,2,0)</f>
        <v>51001</v>
      </c>
      <c r="E535" s="117">
        <f>VLOOKUP(D535,J:K,2,0)</f>
        <v>1000</v>
      </c>
      <c r="F535" s="117" t="s">
        <v>988</v>
      </c>
    </row>
    <row r="536" s="117" customFormat="1" spans="1:6">
      <c r="A536" s="117">
        <v>535</v>
      </c>
      <c r="B536" s="117" t="s">
        <v>988</v>
      </c>
      <c r="C536" s="117" t="s">
        <v>2181</v>
      </c>
      <c r="D536" s="117">
        <f>VLOOKUP(B536,I:J,2,0)</f>
        <v>50007</v>
      </c>
      <c r="E536" s="117">
        <f>VLOOKUP(D536,J:K,2,0)</f>
        <v>100</v>
      </c>
      <c r="F536" s="117" t="s">
        <v>988</v>
      </c>
    </row>
    <row r="537" s="117" customFormat="1" spans="1:6">
      <c r="A537" s="117">
        <v>536</v>
      </c>
      <c r="B537" s="117" t="s">
        <v>988</v>
      </c>
      <c r="C537" s="117" t="s">
        <v>2182</v>
      </c>
      <c r="D537" s="117">
        <f>VLOOKUP(B537,I:J,2,0)</f>
        <v>50007</v>
      </c>
      <c r="E537" s="117">
        <f>VLOOKUP(D537,J:K,2,0)</f>
        <v>100</v>
      </c>
      <c r="F537" s="117" t="s">
        <v>995</v>
      </c>
    </row>
    <row r="538" s="117" customFormat="1" spans="1:6">
      <c r="A538" s="117">
        <v>537</v>
      </c>
      <c r="B538" s="119" t="s">
        <v>988</v>
      </c>
      <c r="C538" s="117" t="s">
        <v>276</v>
      </c>
      <c r="D538" s="117">
        <f>VLOOKUP(B538,I:J,2,0)</f>
        <v>50007</v>
      </c>
      <c r="E538" s="117">
        <f>VLOOKUP(D538,J:K,2,0)</f>
        <v>100</v>
      </c>
      <c r="F538" s="117" t="s">
        <v>990</v>
      </c>
    </row>
    <row r="539" s="117" customFormat="1" spans="1:6">
      <c r="A539" s="117">
        <v>538</v>
      </c>
      <c r="B539" s="117" t="s">
        <v>988</v>
      </c>
      <c r="C539" s="117" t="s">
        <v>633</v>
      </c>
      <c r="D539" s="117">
        <f>VLOOKUP(B539,I:J,2,0)</f>
        <v>50007</v>
      </c>
      <c r="E539" s="117">
        <f>VLOOKUP(D539,J:K,2,0)</f>
        <v>100</v>
      </c>
      <c r="F539" s="117" t="s">
        <v>995</v>
      </c>
    </row>
    <row r="540" s="117" customFormat="1" spans="1:6">
      <c r="A540" s="117">
        <v>539</v>
      </c>
      <c r="B540" s="117" t="s">
        <v>0</v>
      </c>
      <c r="C540" s="117" t="s">
        <v>2183</v>
      </c>
      <c r="D540" s="117">
        <f>VLOOKUP(B540,I:J,2,0)</f>
        <v>60507</v>
      </c>
      <c r="E540" s="117">
        <f>VLOOKUP(D540,J:K,2,0)</f>
        <v>1200</v>
      </c>
      <c r="F540" s="117" t="s">
        <v>1</v>
      </c>
    </row>
    <row r="541" s="117" customFormat="1" spans="1:6">
      <c r="A541" s="117">
        <v>540</v>
      </c>
      <c r="B541" s="117" t="s">
        <v>0</v>
      </c>
      <c r="C541" s="117" t="s">
        <v>2184</v>
      </c>
      <c r="D541" s="117">
        <f>VLOOKUP(B541,I:J,2,0)</f>
        <v>60507</v>
      </c>
      <c r="E541" s="117">
        <f>VLOOKUP(D541,J:K,2,0)</f>
        <v>1200</v>
      </c>
      <c r="F541" s="117" t="s">
        <v>988</v>
      </c>
    </row>
    <row r="542" s="117" customFormat="1" spans="1:6">
      <c r="A542" s="117">
        <v>541</v>
      </c>
      <c r="B542" s="117" t="s">
        <v>988</v>
      </c>
      <c r="C542" s="117" t="s">
        <v>714</v>
      </c>
      <c r="D542" s="117">
        <f>VLOOKUP(B542,I:J,2,0)</f>
        <v>50007</v>
      </c>
      <c r="E542" s="117">
        <f>VLOOKUP(D542,J:K,2,0)</f>
        <v>100</v>
      </c>
      <c r="F542" s="117" t="s">
        <v>988</v>
      </c>
    </row>
    <row r="543" s="117" customFormat="1" spans="1:6">
      <c r="A543" s="117">
        <v>542</v>
      </c>
      <c r="B543" s="117" t="s">
        <v>0</v>
      </c>
      <c r="C543" s="117" t="s">
        <v>2185</v>
      </c>
      <c r="D543" s="117">
        <f>VLOOKUP(B543,I:J,2,0)</f>
        <v>60507</v>
      </c>
      <c r="E543" s="117">
        <f>VLOOKUP(D543,J:K,2,0)</f>
        <v>1200</v>
      </c>
      <c r="F543" s="117" t="s">
        <v>988</v>
      </c>
    </row>
    <row r="544" s="117" customFormat="1" spans="1:6">
      <c r="A544" s="117">
        <v>543</v>
      </c>
      <c r="B544" s="117" t="s">
        <v>988</v>
      </c>
      <c r="C544" s="117" t="s">
        <v>2186</v>
      </c>
      <c r="D544" s="117">
        <f>VLOOKUP(B544,I:J,2,0)</f>
        <v>50007</v>
      </c>
      <c r="E544" s="117">
        <f>VLOOKUP(D544,J:K,2,0)</f>
        <v>100</v>
      </c>
      <c r="F544" s="117" t="s">
        <v>1</v>
      </c>
    </row>
    <row r="545" s="117" customFormat="1" spans="1:6">
      <c r="A545" s="117">
        <v>544</v>
      </c>
      <c r="B545" s="117" t="s">
        <v>1</v>
      </c>
      <c r="C545" s="117" t="s">
        <v>2187</v>
      </c>
      <c r="D545" s="117">
        <f>VLOOKUP(B545,I:J,2,0)</f>
        <v>51001</v>
      </c>
      <c r="E545" s="117">
        <f>VLOOKUP(D545,J:K,2,0)</f>
        <v>1000</v>
      </c>
      <c r="F545" s="117" t="s">
        <v>1</v>
      </c>
    </row>
    <row r="546" s="117" customFormat="1" spans="1:6">
      <c r="A546" s="117">
        <v>545</v>
      </c>
      <c r="B546" s="117" t="s">
        <v>988</v>
      </c>
      <c r="C546" s="117" t="s">
        <v>2188</v>
      </c>
      <c r="D546" s="117">
        <f>VLOOKUP(B546,I:J,2,0)</f>
        <v>50007</v>
      </c>
      <c r="E546" s="117">
        <f>VLOOKUP(D546,J:K,2,0)</f>
        <v>100</v>
      </c>
      <c r="F546" s="117" t="s">
        <v>988</v>
      </c>
    </row>
    <row r="547" s="117" customFormat="1" spans="1:6">
      <c r="A547" s="117">
        <v>546</v>
      </c>
      <c r="B547" s="117" t="s">
        <v>988</v>
      </c>
      <c r="C547" s="117" t="s">
        <v>2189</v>
      </c>
      <c r="D547" s="117">
        <f>VLOOKUP(B547,I:J,2,0)</f>
        <v>50007</v>
      </c>
      <c r="E547" s="117">
        <f>VLOOKUP(D547,J:K,2,0)</f>
        <v>100</v>
      </c>
      <c r="F547" s="117" t="s">
        <v>995</v>
      </c>
    </row>
    <row r="548" s="117" customFormat="1" spans="1:6">
      <c r="A548" s="117">
        <v>547</v>
      </c>
      <c r="B548" s="117" t="s">
        <v>988</v>
      </c>
      <c r="C548" s="117" t="s">
        <v>2190</v>
      </c>
      <c r="D548" s="117">
        <f>VLOOKUP(B548,I:J,2,0)</f>
        <v>50007</v>
      </c>
      <c r="E548" s="117">
        <f>VLOOKUP(D548,J:K,2,0)</f>
        <v>100</v>
      </c>
      <c r="F548" s="117" t="s">
        <v>990</v>
      </c>
    </row>
    <row r="549" s="117" customFormat="1" spans="1:6">
      <c r="A549" s="117">
        <v>548</v>
      </c>
      <c r="B549" s="117" t="s">
        <v>988</v>
      </c>
      <c r="C549" s="117" t="s">
        <v>2191</v>
      </c>
      <c r="D549" s="117">
        <f>VLOOKUP(B549,I:J,2,0)</f>
        <v>50007</v>
      </c>
      <c r="E549" s="117">
        <f>VLOOKUP(D549,J:K,2,0)</f>
        <v>100</v>
      </c>
      <c r="F549" s="117" t="s">
        <v>1</v>
      </c>
    </row>
    <row r="550" s="117" customFormat="1" spans="1:6">
      <c r="A550" s="117">
        <v>549</v>
      </c>
      <c r="B550" s="117" t="s">
        <v>1</v>
      </c>
      <c r="C550" s="117" t="s">
        <v>2192</v>
      </c>
      <c r="D550" s="117">
        <f>VLOOKUP(B550,I:J,2,0)</f>
        <v>51001</v>
      </c>
      <c r="E550" s="117">
        <f>VLOOKUP(D550,J:K,2,0)</f>
        <v>1000</v>
      </c>
      <c r="F550" s="117" t="s">
        <v>988</v>
      </c>
    </row>
    <row r="551" s="117" customFormat="1" spans="1:6">
      <c r="A551" s="117">
        <v>550</v>
      </c>
      <c r="B551" s="117" t="s">
        <v>988</v>
      </c>
      <c r="C551" s="117" t="s">
        <v>2193</v>
      </c>
      <c r="D551" s="117">
        <f>VLOOKUP(B551,I:J,2,0)</f>
        <v>50007</v>
      </c>
      <c r="E551" s="117">
        <f>VLOOKUP(D551,J:K,2,0)</f>
        <v>100</v>
      </c>
      <c r="F551" s="117" t="s">
        <v>995</v>
      </c>
    </row>
    <row r="552" s="117" customFormat="1" spans="1:6">
      <c r="A552" s="117">
        <v>551</v>
      </c>
      <c r="B552" s="117" t="s">
        <v>1</v>
      </c>
      <c r="C552" s="117" t="s">
        <v>2194</v>
      </c>
      <c r="D552" s="117">
        <f>VLOOKUP(B552,I:J,2,0)</f>
        <v>51001</v>
      </c>
      <c r="E552" s="117">
        <f>VLOOKUP(D552,J:K,2,0)</f>
        <v>1000</v>
      </c>
      <c r="F552" s="117" t="s">
        <v>1</v>
      </c>
    </row>
    <row r="553" s="117" customFormat="1" spans="1:6">
      <c r="A553" s="117">
        <v>552</v>
      </c>
      <c r="B553" s="117" t="s">
        <v>1</v>
      </c>
      <c r="C553" s="117" t="s">
        <v>2195</v>
      </c>
      <c r="D553" s="117">
        <f>VLOOKUP(B553,I:J,2,0)</f>
        <v>51001</v>
      </c>
      <c r="E553" s="117">
        <f>VLOOKUP(D553,J:K,2,0)</f>
        <v>1000</v>
      </c>
      <c r="F553" s="117" t="s">
        <v>0</v>
      </c>
    </row>
    <row r="554" s="117" customFormat="1" spans="1:6">
      <c r="A554" s="117">
        <v>553</v>
      </c>
      <c r="B554" s="117" t="s">
        <v>0</v>
      </c>
      <c r="C554" s="117" t="s">
        <v>2196</v>
      </c>
      <c r="D554" s="117">
        <f>VLOOKUP(B554,I:J,2,0)</f>
        <v>60507</v>
      </c>
      <c r="E554" s="117">
        <f>VLOOKUP(D554,J:K,2,0)</f>
        <v>1200</v>
      </c>
      <c r="F554" s="117" t="s">
        <v>988</v>
      </c>
    </row>
    <row r="555" s="117" customFormat="1" spans="1:6">
      <c r="A555" s="117">
        <v>554</v>
      </c>
      <c r="B555" s="117" t="s">
        <v>988</v>
      </c>
      <c r="C555" s="117" t="s">
        <v>2197</v>
      </c>
      <c r="D555" s="117">
        <f>VLOOKUP(B555,I:J,2,0)</f>
        <v>50007</v>
      </c>
      <c r="E555" s="117">
        <f>VLOOKUP(D555,J:K,2,0)</f>
        <v>100</v>
      </c>
      <c r="F555" s="117" t="s">
        <v>1</v>
      </c>
    </row>
    <row r="556" s="117" customFormat="1" spans="1:6">
      <c r="A556" s="117">
        <v>555</v>
      </c>
      <c r="B556" s="117" t="s">
        <v>1</v>
      </c>
      <c r="C556" s="117" t="s">
        <v>2198</v>
      </c>
      <c r="D556" s="117">
        <f>VLOOKUP(B556,I:J,2,0)</f>
        <v>51001</v>
      </c>
      <c r="E556" s="117">
        <f>VLOOKUP(D556,J:K,2,0)</f>
        <v>1000</v>
      </c>
      <c r="F556" s="117" t="s">
        <v>988</v>
      </c>
    </row>
    <row r="557" s="117" customFormat="1" spans="1:6">
      <c r="A557" s="117">
        <v>556</v>
      </c>
      <c r="B557" s="117" t="s">
        <v>988</v>
      </c>
      <c r="C557" s="117" t="s">
        <v>2199</v>
      </c>
      <c r="D557" s="117">
        <f>VLOOKUP(B557,I:J,2,0)</f>
        <v>50007</v>
      </c>
      <c r="E557" s="117">
        <f>VLOOKUP(D557,J:K,2,0)</f>
        <v>100</v>
      </c>
      <c r="F557" s="117" t="s">
        <v>988</v>
      </c>
    </row>
    <row r="558" s="117" customFormat="1" spans="1:6">
      <c r="A558" s="117">
        <v>557</v>
      </c>
      <c r="B558" s="117" t="s">
        <v>988</v>
      </c>
      <c r="C558" s="117" t="s">
        <v>1613</v>
      </c>
      <c r="D558" s="117">
        <f>VLOOKUP(B558,I:J,2,0)</f>
        <v>50007</v>
      </c>
      <c r="E558" s="117">
        <f>VLOOKUP(D558,J:K,2,0)</f>
        <v>100</v>
      </c>
      <c r="F558" s="117" t="s">
        <v>988</v>
      </c>
    </row>
    <row r="559" s="117" customFormat="1" spans="1:6">
      <c r="A559" s="117">
        <v>558</v>
      </c>
      <c r="B559" s="117" t="s">
        <v>0</v>
      </c>
      <c r="C559" s="117" t="s">
        <v>1611</v>
      </c>
      <c r="D559" s="117">
        <f>VLOOKUP(B559,I:J,2,0)</f>
        <v>60507</v>
      </c>
      <c r="E559" s="117">
        <f>VLOOKUP(D559,J:K,2,0)</f>
        <v>1200</v>
      </c>
      <c r="F559" s="117" t="s">
        <v>1</v>
      </c>
    </row>
    <row r="560" s="117" customFormat="1" spans="1:6">
      <c r="A560" s="117">
        <v>559</v>
      </c>
      <c r="B560" s="117" t="s">
        <v>1</v>
      </c>
      <c r="C560" s="117" t="s">
        <v>2200</v>
      </c>
      <c r="D560" s="117">
        <f>VLOOKUP(B560,I:J,2,0)</f>
        <v>51001</v>
      </c>
      <c r="E560" s="117">
        <f>VLOOKUP(D560,J:K,2,0)</f>
        <v>1000</v>
      </c>
      <c r="F560" s="117" t="s">
        <v>988</v>
      </c>
    </row>
    <row r="561" s="117" customFormat="1" spans="1:6">
      <c r="A561" s="117">
        <v>560</v>
      </c>
      <c r="B561" s="117" t="s">
        <v>1</v>
      </c>
      <c r="C561" s="117" t="s">
        <v>2201</v>
      </c>
      <c r="D561" s="117">
        <f>VLOOKUP(B561,I:J,2,0)</f>
        <v>51001</v>
      </c>
      <c r="E561" s="117">
        <f>VLOOKUP(D561,J:K,2,0)</f>
        <v>1000</v>
      </c>
      <c r="F561" s="117" t="s">
        <v>1</v>
      </c>
    </row>
    <row r="562" s="117" customFormat="1" spans="1:6">
      <c r="A562" s="117">
        <v>561</v>
      </c>
      <c r="B562" s="117" t="s">
        <v>1</v>
      </c>
      <c r="C562" s="117" t="s">
        <v>2202</v>
      </c>
      <c r="D562" s="117">
        <f>VLOOKUP(B562,I:J,2,0)</f>
        <v>51001</v>
      </c>
      <c r="E562" s="117">
        <f>VLOOKUP(D562,J:K,2,0)</f>
        <v>1000</v>
      </c>
      <c r="F562" s="117" t="s">
        <v>0</v>
      </c>
    </row>
    <row r="563" s="117" customFormat="1" spans="1:6">
      <c r="A563" s="117">
        <v>562</v>
      </c>
      <c r="B563" s="117" t="s">
        <v>1</v>
      </c>
      <c r="C563" s="117" t="s">
        <v>2203</v>
      </c>
      <c r="D563" s="117">
        <f>VLOOKUP(B563,I:J,2,0)</f>
        <v>51001</v>
      </c>
      <c r="E563" s="117">
        <f>VLOOKUP(D563,J:K,2,0)</f>
        <v>1000</v>
      </c>
      <c r="F563" s="117" t="s">
        <v>1</v>
      </c>
    </row>
    <row r="564" s="117" customFormat="1" spans="1:6">
      <c r="A564" s="117">
        <v>563</v>
      </c>
      <c r="B564" s="117" t="s">
        <v>1</v>
      </c>
      <c r="C564" s="117" t="s">
        <v>2204</v>
      </c>
      <c r="D564" s="117">
        <f>VLOOKUP(B564,I:J,2,0)</f>
        <v>51001</v>
      </c>
      <c r="E564" s="117">
        <f>VLOOKUP(D564,J:K,2,0)</f>
        <v>1000</v>
      </c>
      <c r="F564" s="117" t="s">
        <v>1</v>
      </c>
    </row>
    <row r="565" s="117" customFormat="1" spans="1:6">
      <c r="A565" s="117">
        <v>564</v>
      </c>
      <c r="B565" s="117" t="s">
        <v>988</v>
      </c>
      <c r="C565" s="117" t="s">
        <v>2205</v>
      </c>
      <c r="D565" s="117">
        <f>VLOOKUP(B565,I:J,2,0)</f>
        <v>50007</v>
      </c>
      <c r="E565" s="117">
        <f>VLOOKUP(D565,J:K,2,0)</f>
        <v>100</v>
      </c>
      <c r="F565" s="117" t="s">
        <v>988</v>
      </c>
    </row>
    <row r="566" s="117" customFormat="1" spans="1:6">
      <c r="A566" s="117">
        <v>565</v>
      </c>
      <c r="B566" s="117" t="s">
        <v>1</v>
      </c>
      <c r="C566" s="117" t="s">
        <v>2206</v>
      </c>
      <c r="D566" s="117">
        <f>VLOOKUP(B566,I:J,2,0)</f>
        <v>51001</v>
      </c>
      <c r="E566" s="117">
        <f>VLOOKUP(D566,J:K,2,0)</f>
        <v>1000</v>
      </c>
      <c r="F566" s="117" t="s">
        <v>1</v>
      </c>
    </row>
    <row r="567" s="117" customFormat="1" spans="1:6">
      <c r="A567" s="117">
        <v>566</v>
      </c>
      <c r="B567" s="117" t="s">
        <v>0</v>
      </c>
      <c r="C567" s="117" t="s">
        <v>2207</v>
      </c>
      <c r="D567" s="117">
        <f>VLOOKUP(B567,I:J,2,0)</f>
        <v>60507</v>
      </c>
      <c r="E567" s="117">
        <f>VLOOKUP(D567,J:K,2,0)</f>
        <v>1200</v>
      </c>
      <c r="F567" s="117" t="s">
        <v>1</v>
      </c>
    </row>
    <row r="568" s="117" customFormat="1" spans="1:6">
      <c r="A568" s="117">
        <v>567</v>
      </c>
      <c r="B568" s="117" t="s">
        <v>988</v>
      </c>
      <c r="C568" s="117" t="s">
        <v>2208</v>
      </c>
      <c r="D568" s="117">
        <f>VLOOKUP(B568,I:J,2,0)</f>
        <v>50007</v>
      </c>
      <c r="E568" s="117">
        <f>VLOOKUP(D568,J:K,2,0)</f>
        <v>100</v>
      </c>
      <c r="F568" s="117" t="s">
        <v>1</v>
      </c>
    </row>
    <row r="569" s="117" customFormat="1" spans="1:6">
      <c r="A569" s="117">
        <v>568</v>
      </c>
      <c r="B569" s="117" t="s">
        <v>988</v>
      </c>
      <c r="C569" s="117" t="s">
        <v>2209</v>
      </c>
      <c r="D569" s="117">
        <f>VLOOKUP(B569,I:J,2,0)</f>
        <v>50007</v>
      </c>
      <c r="E569" s="117">
        <f>VLOOKUP(D569,J:K,2,0)</f>
        <v>100</v>
      </c>
      <c r="F569" s="117" t="s">
        <v>0</v>
      </c>
    </row>
    <row r="570" s="117" customFormat="1" spans="1:6">
      <c r="A570" s="117">
        <v>569</v>
      </c>
      <c r="B570" s="117" t="s">
        <v>988</v>
      </c>
      <c r="C570" s="117" t="s">
        <v>2210</v>
      </c>
      <c r="D570" s="117">
        <f>VLOOKUP(B570,I:J,2,0)</f>
        <v>50007</v>
      </c>
      <c r="E570" s="117">
        <f>VLOOKUP(D570,J:K,2,0)</f>
        <v>100</v>
      </c>
      <c r="F570" s="117" t="s">
        <v>0</v>
      </c>
    </row>
    <row r="571" s="117" customFormat="1" spans="1:6">
      <c r="A571" s="117">
        <v>570</v>
      </c>
      <c r="B571" s="117" t="s">
        <v>988</v>
      </c>
      <c r="C571" s="117" t="s">
        <v>2211</v>
      </c>
      <c r="D571" s="117">
        <f>VLOOKUP(B571,I:J,2,0)</f>
        <v>50007</v>
      </c>
      <c r="E571" s="117">
        <f>VLOOKUP(D571,J:K,2,0)</f>
        <v>100</v>
      </c>
      <c r="F571" s="117" t="s">
        <v>0</v>
      </c>
    </row>
    <row r="572" s="117" customFormat="1" spans="1:6">
      <c r="A572" s="117">
        <v>571</v>
      </c>
      <c r="B572" s="117" t="s">
        <v>995</v>
      </c>
      <c r="C572" s="117" t="s">
        <v>2212</v>
      </c>
      <c r="D572" s="117">
        <f>VLOOKUP(B572,I:J,2,0)</f>
        <v>68000</v>
      </c>
      <c r="E572" s="117">
        <f>VLOOKUP(D572,J:K,2,0)</f>
        <v>4000</v>
      </c>
      <c r="F572" s="117" t="s">
        <v>0</v>
      </c>
    </row>
    <row r="573" s="117" customFormat="1" spans="1:6">
      <c r="A573" s="117">
        <v>572</v>
      </c>
      <c r="B573" s="117" t="s">
        <v>990</v>
      </c>
      <c r="C573" s="117" t="s">
        <v>2213</v>
      </c>
      <c r="D573" s="117">
        <f>VLOOKUP(B573,I:J,2,0)</f>
        <v>51001</v>
      </c>
      <c r="E573" s="117">
        <f>VLOOKUP(D573,J:K,2,0)</f>
        <v>1000</v>
      </c>
      <c r="F573" s="117" t="s">
        <v>0</v>
      </c>
    </row>
    <row r="574" s="117" customFormat="1" spans="1:6">
      <c r="A574" s="117">
        <v>573</v>
      </c>
      <c r="B574" s="117" t="s">
        <v>988</v>
      </c>
      <c r="C574" s="117" t="s">
        <v>192</v>
      </c>
      <c r="D574" s="117">
        <f>VLOOKUP(B574,I:J,2,0)</f>
        <v>50007</v>
      </c>
      <c r="E574" s="117">
        <f>VLOOKUP(D574,J:K,2,0)</f>
        <v>100</v>
      </c>
      <c r="F574" s="117" t="s">
        <v>0</v>
      </c>
    </row>
    <row r="575" s="117" customFormat="1" spans="1:6">
      <c r="A575" s="117">
        <v>574</v>
      </c>
      <c r="B575" s="117" t="s">
        <v>988</v>
      </c>
      <c r="C575" s="117" t="s">
        <v>2214</v>
      </c>
      <c r="D575" s="117">
        <f>VLOOKUP(B575,I:J,2,0)</f>
        <v>50007</v>
      </c>
      <c r="E575" s="117">
        <f>VLOOKUP(D575,J:K,2,0)</f>
        <v>100</v>
      </c>
      <c r="F575" s="117" t="s">
        <v>0</v>
      </c>
    </row>
    <row r="576" s="117" customFormat="1" spans="1:6">
      <c r="A576" s="117">
        <v>575</v>
      </c>
      <c r="B576" s="117" t="s">
        <v>988</v>
      </c>
      <c r="C576" s="117" t="s">
        <v>2215</v>
      </c>
      <c r="D576" s="117">
        <f>VLOOKUP(B576,I:J,2,0)</f>
        <v>50007</v>
      </c>
      <c r="E576" s="117">
        <f>VLOOKUP(D576,J:K,2,0)</f>
        <v>100</v>
      </c>
      <c r="F576" s="117" t="s">
        <v>1</v>
      </c>
    </row>
    <row r="577" s="117" customFormat="1" spans="1:6">
      <c r="A577" s="117">
        <v>576</v>
      </c>
      <c r="B577" s="117" t="s">
        <v>988</v>
      </c>
      <c r="C577" s="117" t="s">
        <v>418</v>
      </c>
      <c r="D577" s="117">
        <f>VLOOKUP(B577,I:J,2,0)</f>
        <v>50007</v>
      </c>
      <c r="E577" s="117">
        <f>VLOOKUP(D577,J:K,2,0)</f>
        <v>100</v>
      </c>
      <c r="F577" s="117" t="s">
        <v>988</v>
      </c>
    </row>
    <row r="578" s="117" customFormat="1" spans="1:6">
      <c r="A578" s="117">
        <v>577</v>
      </c>
      <c r="B578" s="117" t="s">
        <v>0</v>
      </c>
      <c r="C578" s="117" t="s">
        <v>2216</v>
      </c>
      <c r="D578" s="117">
        <f>VLOOKUP(B578,I:J,2,0)</f>
        <v>60507</v>
      </c>
      <c r="E578" s="117">
        <f>VLOOKUP(D578,J:K,2,0)</f>
        <v>1200</v>
      </c>
      <c r="F578" s="117" t="s">
        <v>0</v>
      </c>
    </row>
    <row r="579" s="117" customFormat="1" spans="1:6">
      <c r="A579" s="117">
        <v>578</v>
      </c>
      <c r="B579" s="117" t="s">
        <v>988</v>
      </c>
      <c r="C579" s="117" t="s">
        <v>2217</v>
      </c>
      <c r="D579" s="117">
        <f>VLOOKUP(B579,I:J,2,0)</f>
        <v>50007</v>
      </c>
      <c r="E579" s="117">
        <f>VLOOKUP(D579,J:K,2,0)</f>
        <v>100</v>
      </c>
      <c r="F579" s="117" t="s">
        <v>988</v>
      </c>
    </row>
    <row r="580" s="117" customFormat="1" spans="1:6">
      <c r="A580" s="117">
        <v>579</v>
      </c>
      <c r="B580" s="117" t="s">
        <v>988</v>
      </c>
      <c r="C580" s="117" t="s">
        <v>2218</v>
      </c>
      <c r="D580" s="117">
        <f>VLOOKUP(B580,I:J,2,0)</f>
        <v>50007</v>
      </c>
      <c r="E580" s="117">
        <f>VLOOKUP(D580,J:K,2,0)</f>
        <v>100</v>
      </c>
      <c r="F580" s="117" t="s">
        <v>1</v>
      </c>
    </row>
    <row r="581" s="117" customFormat="1" spans="1:6">
      <c r="A581" s="117">
        <v>580</v>
      </c>
      <c r="B581" s="117" t="s">
        <v>988</v>
      </c>
      <c r="C581" s="117" t="s">
        <v>2219</v>
      </c>
      <c r="D581" s="117">
        <f>VLOOKUP(B581,I:J,2,0)</f>
        <v>50007</v>
      </c>
      <c r="E581" s="117">
        <f>VLOOKUP(D581,J:K,2,0)</f>
        <v>100</v>
      </c>
      <c r="F581" s="117" t="s">
        <v>988</v>
      </c>
    </row>
    <row r="582" s="117" customFormat="1" spans="1:6">
      <c r="A582" s="117">
        <v>581</v>
      </c>
      <c r="B582" s="117" t="s">
        <v>0</v>
      </c>
      <c r="C582" s="117" t="s">
        <v>2220</v>
      </c>
      <c r="D582" s="117">
        <f>VLOOKUP(B582,I:J,2,0)</f>
        <v>60507</v>
      </c>
      <c r="E582" s="117">
        <f>VLOOKUP(D582,J:K,2,0)</f>
        <v>1200</v>
      </c>
      <c r="F582" s="117" t="s">
        <v>988</v>
      </c>
    </row>
    <row r="583" s="117" customFormat="1" spans="1:6">
      <c r="A583" s="117">
        <v>582</v>
      </c>
      <c r="B583" s="117" t="s">
        <v>988</v>
      </c>
      <c r="C583" s="117" t="s">
        <v>2221</v>
      </c>
      <c r="D583" s="117">
        <f>VLOOKUP(B583,I:J,2,0)</f>
        <v>50007</v>
      </c>
      <c r="E583" s="117">
        <f>VLOOKUP(D583,J:K,2,0)</f>
        <v>100</v>
      </c>
      <c r="F583" s="117" t="s">
        <v>1</v>
      </c>
    </row>
    <row r="584" s="117" customFormat="1" spans="1:6">
      <c r="A584" s="117">
        <v>583</v>
      </c>
      <c r="B584" s="117" t="s">
        <v>988</v>
      </c>
      <c r="C584" s="117" t="s">
        <v>2222</v>
      </c>
      <c r="D584" s="117">
        <f>VLOOKUP(B584,I:J,2,0)</f>
        <v>50007</v>
      </c>
      <c r="E584" s="117">
        <f>VLOOKUP(D584,J:K,2,0)</f>
        <v>100</v>
      </c>
      <c r="F584" s="117" t="s">
        <v>988</v>
      </c>
    </row>
    <row r="585" s="117" customFormat="1" spans="1:6">
      <c r="A585" s="117">
        <v>584</v>
      </c>
      <c r="B585" s="117" t="s">
        <v>0</v>
      </c>
      <c r="C585" s="117" t="s">
        <v>2223</v>
      </c>
      <c r="D585" s="117">
        <f>VLOOKUP(B585,I:J,2,0)</f>
        <v>60507</v>
      </c>
      <c r="E585" s="117">
        <f>VLOOKUP(D585,J:K,2,0)</f>
        <v>1200</v>
      </c>
      <c r="F585" s="117" t="s">
        <v>1</v>
      </c>
    </row>
    <row r="586" s="117" customFormat="1" spans="1:6">
      <c r="A586" s="117">
        <v>585</v>
      </c>
      <c r="B586" s="117" t="s">
        <v>0</v>
      </c>
      <c r="C586" s="117" t="s">
        <v>2224</v>
      </c>
      <c r="D586" s="117">
        <f>VLOOKUP(B586,I:J,2,0)</f>
        <v>60507</v>
      </c>
      <c r="E586" s="117">
        <f>VLOOKUP(D586,J:K,2,0)</f>
        <v>1200</v>
      </c>
      <c r="F586" s="117" t="s">
        <v>1</v>
      </c>
    </row>
    <row r="587" s="117" customFormat="1" spans="1:6">
      <c r="A587" s="117">
        <v>586</v>
      </c>
      <c r="B587" s="117" t="s">
        <v>988</v>
      </c>
      <c r="C587" s="117" t="s">
        <v>2225</v>
      </c>
      <c r="D587" s="117">
        <f>VLOOKUP(B587,I:J,2,0)</f>
        <v>50007</v>
      </c>
      <c r="E587" s="117">
        <f>VLOOKUP(D587,J:K,2,0)</f>
        <v>100</v>
      </c>
      <c r="F587" s="117" t="s">
        <v>1620</v>
      </c>
    </row>
    <row r="588" s="117" customFormat="1" spans="1:6">
      <c r="A588" s="117">
        <v>587</v>
      </c>
      <c r="B588" s="117" t="s">
        <v>0</v>
      </c>
      <c r="C588" s="117" t="s">
        <v>2226</v>
      </c>
      <c r="D588" s="117">
        <f>VLOOKUP(B588,I:J,2,0)</f>
        <v>60507</v>
      </c>
      <c r="E588" s="117">
        <f>VLOOKUP(D588,J:K,2,0)</f>
        <v>1200</v>
      </c>
      <c r="F588" s="117" t="s">
        <v>1</v>
      </c>
    </row>
    <row r="589" s="117" customFormat="1" spans="1:6">
      <c r="A589" s="117">
        <v>588</v>
      </c>
      <c r="B589" s="117" t="s">
        <v>990</v>
      </c>
      <c r="C589" s="117" t="s">
        <v>2227</v>
      </c>
      <c r="D589" s="117">
        <f>VLOOKUP(B589,I:J,2,0)</f>
        <v>51001</v>
      </c>
      <c r="E589" s="117">
        <f>VLOOKUP(D589,J:K,2,0)</f>
        <v>1000</v>
      </c>
      <c r="F589" s="117" t="s">
        <v>1</v>
      </c>
    </row>
    <row r="590" s="117" customFormat="1" spans="1:6">
      <c r="A590" s="117">
        <v>589</v>
      </c>
      <c r="B590" s="117" t="s">
        <v>988</v>
      </c>
      <c r="C590" s="117" t="s">
        <v>2228</v>
      </c>
      <c r="D590" s="117">
        <f>VLOOKUP(B590,I:J,2,0)</f>
        <v>50007</v>
      </c>
      <c r="E590" s="117">
        <f>VLOOKUP(D590,J:K,2,0)</f>
        <v>100</v>
      </c>
      <c r="F590" s="117" t="s">
        <v>0</v>
      </c>
    </row>
    <row r="591" s="117" customFormat="1" spans="1:6">
      <c r="A591" s="117">
        <v>590</v>
      </c>
      <c r="B591" s="117" t="s">
        <v>995</v>
      </c>
      <c r="C591" s="117" t="s">
        <v>2229</v>
      </c>
      <c r="D591" s="117">
        <f>VLOOKUP(B591,I:J,2,0)</f>
        <v>68000</v>
      </c>
      <c r="E591" s="117">
        <f>VLOOKUP(D591,J:K,2,0)</f>
        <v>4000</v>
      </c>
      <c r="F591" s="117" t="s">
        <v>995</v>
      </c>
    </row>
    <row r="592" s="117" customFormat="1" spans="1:6">
      <c r="A592" s="117">
        <v>591</v>
      </c>
      <c r="B592" s="117" t="s">
        <v>0</v>
      </c>
      <c r="C592" s="117" t="s">
        <v>2230</v>
      </c>
      <c r="D592" s="117">
        <f>VLOOKUP(B592,I:J,2,0)</f>
        <v>60507</v>
      </c>
      <c r="E592" s="117">
        <f>VLOOKUP(D592,J:K,2,0)</f>
        <v>1200</v>
      </c>
      <c r="F592" s="117" t="s">
        <v>990</v>
      </c>
    </row>
    <row r="593" s="117" customFormat="1" spans="1:6">
      <c r="A593" s="117">
        <v>592</v>
      </c>
      <c r="B593" s="117" t="s">
        <v>1</v>
      </c>
      <c r="C593" s="117" t="s">
        <v>2231</v>
      </c>
      <c r="D593" s="117">
        <f>VLOOKUP(B593,I:J,2,0)</f>
        <v>51001</v>
      </c>
      <c r="E593" s="117">
        <f>VLOOKUP(D593,J:K,2,0)</f>
        <v>1000</v>
      </c>
      <c r="F593" s="117" t="s">
        <v>988</v>
      </c>
    </row>
    <row r="594" s="117" customFormat="1" spans="1:6">
      <c r="A594" s="117">
        <v>593</v>
      </c>
      <c r="B594" s="117" t="s">
        <v>988</v>
      </c>
      <c r="C594" s="117" t="s">
        <v>2232</v>
      </c>
      <c r="D594" s="117">
        <f>VLOOKUP(B594,I:J,2,0)</f>
        <v>50007</v>
      </c>
      <c r="E594" s="117">
        <f>VLOOKUP(D594,J:K,2,0)</f>
        <v>100</v>
      </c>
      <c r="F594" s="117" t="s">
        <v>988</v>
      </c>
    </row>
    <row r="595" s="117" customFormat="1" spans="1:6">
      <c r="A595" s="117">
        <v>594</v>
      </c>
      <c r="B595" s="117" t="s">
        <v>995</v>
      </c>
      <c r="C595" s="117" t="s">
        <v>2233</v>
      </c>
      <c r="D595" s="117">
        <f>VLOOKUP(B595,I:J,2,0)</f>
        <v>68000</v>
      </c>
      <c r="E595" s="117">
        <f>VLOOKUP(D595,J:K,2,0)</f>
        <v>4000</v>
      </c>
      <c r="F595" s="117" t="s">
        <v>988</v>
      </c>
    </row>
    <row r="596" s="117" customFormat="1" spans="1:6">
      <c r="A596" s="117">
        <v>595</v>
      </c>
      <c r="B596" s="117" t="s">
        <v>988</v>
      </c>
      <c r="C596" s="117" t="s">
        <v>2234</v>
      </c>
      <c r="D596" s="117">
        <f>VLOOKUP(B596,I:J,2,0)</f>
        <v>50007</v>
      </c>
      <c r="E596" s="117">
        <f>VLOOKUP(D596,J:K,2,0)</f>
        <v>100</v>
      </c>
      <c r="F596" s="117" t="s">
        <v>988</v>
      </c>
    </row>
    <row r="597" s="117" customFormat="1" spans="1:6">
      <c r="A597" s="117">
        <v>596</v>
      </c>
      <c r="B597" s="117" t="s">
        <v>988</v>
      </c>
      <c r="C597" s="117" t="s">
        <v>2235</v>
      </c>
      <c r="D597" s="117">
        <f>VLOOKUP(B597,I:J,2,0)</f>
        <v>50007</v>
      </c>
      <c r="E597" s="117">
        <f>VLOOKUP(D597,J:K,2,0)</f>
        <v>100</v>
      </c>
      <c r="F597" s="117" t="s">
        <v>1</v>
      </c>
    </row>
    <row r="598" s="117" customFormat="1" spans="1:6">
      <c r="A598" s="117">
        <v>597</v>
      </c>
      <c r="B598" s="117" t="s">
        <v>988</v>
      </c>
      <c r="C598" s="117" t="s">
        <v>2236</v>
      </c>
      <c r="D598" s="117">
        <f>VLOOKUP(B598,I:J,2,0)</f>
        <v>50007</v>
      </c>
      <c r="E598" s="117">
        <f>VLOOKUP(D598,J:K,2,0)</f>
        <v>100</v>
      </c>
      <c r="F598" s="117" t="s">
        <v>988</v>
      </c>
    </row>
    <row r="599" s="117" customFormat="1" spans="1:6">
      <c r="A599" s="117">
        <v>598</v>
      </c>
      <c r="B599" s="117" t="s">
        <v>988</v>
      </c>
      <c r="C599" s="117" t="s">
        <v>2237</v>
      </c>
      <c r="D599" s="117">
        <f>VLOOKUP(B599,I:J,2,0)</f>
        <v>50007</v>
      </c>
      <c r="E599" s="117">
        <f>VLOOKUP(D599,J:K,2,0)</f>
        <v>100</v>
      </c>
      <c r="F599" s="117" t="s">
        <v>988</v>
      </c>
    </row>
    <row r="600" s="117" customFormat="1" spans="1:6">
      <c r="A600" s="117">
        <v>599</v>
      </c>
      <c r="B600" s="117" t="s">
        <v>988</v>
      </c>
      <c r="C600" s="117" t="s">
        <v>2238</v>
      </c>
      <c r="D600" s="117">
        <f>VLOOKUP(B600,I:J,2,0)</f>
        <v>50007</v>
      </c>
      <c r="E600" s="117">
        <f>VLOOKUP(D600,J:K,2,0)</f>
        <v>100</v>
      </c>
      <c r="F600" s="117" t="s">
        <v>1</v>
      </c>
    </row>
    <row r="601" s="117" customFormat="1" spans="1:6">
      <c r="A601" s="117">
        <v>600</v>
      </c>
      <c r="B601" s="117" t="s">
        <v>988</v>
      </c>
      <c r="C601" s="117" t="s">
        <v>2239</v>
      </c>
      <c r="D601" s="117">
        <f>VLOOKUP(B601,I:J,2,0)</f>
        <v>50007</v>
      </c>
      <c r="E601" s="117">
        <f>VLOOKUP(D601,J:K,2,0)</f>
        <v>100</v>
      </c>
      <c r="F601" s="117" t="s">
        <v>988</v>
      </c>
    </row>
    <row r="602" s="117" customFormat="1" spans="1:6">
      <c r="A602" s="117">
        <v>601</v>
      </c>
      <c r="B602" s="117" t="s">
        <v>995</v>
      </c>
      <c r="C602" s="117" t="s">
        <v>2240</v>
      </c>
      <c r="D602" s="117">
        <f>VLOOKUP(B602,I:J,2,0)</f>
        <v>68000</v>
      </c>
      <c r="E602" s="117">
        <f>VLOOKUP(D602,J:K,2,0)</f>
        <v>4000</v>
      </c>
      <c r="F602" s="117" t="s">
        <v>1</v>
      </c>
    </row>
    <row r="603" s="117" customFormat="1" spans="1:6">
      <c r="A603" s="117">
        <v>602</v>
      </c>
      <c r="B603" s="117" t="s">
        <v>990</v>
      </c>
      <c r="C603" s="117" t="s">
        <v>2241</v>
      </c>
      <c r="D603" s="117">
        <f>VLOOKUP(B603,I:J,2,0)</f>
        <v>51001</v>
      </c>
      <c r="E603" s="117">
        <f>VLOOKUP(D603,J:K,2,0)</f>
        <v>1000</v>
      </c>
      <c r="F603" s="117" t="s">
        <v>1</v>
      </c>
    </row>
    <row r="604" s="117" customFormat="1" spans="1:6">
      <c r="A604" s="117">
        <v>603</v>
      </c>
      <c r="B604" s="117" t="s">
        <v>995</v>
      </c>
      <c r="C604" s="117" t="s">
        <v>2242</v>
      </c>
      <c r="D604" s="117">
        <f>VLOOKUP(B604,I:J,2,0)</f>
        <v>68000</v>
      </c>
      <c r="E604" s="117">
        <f>VLOOKUP(D604,J:K,2,0)</f>
        <v>4000</v>
      </c>
      <c r="F604" s="117" t="s">
        <v>0</v>
      </c>
    </row>
    <row r="605" s="117" customFormat="1" spans="1:6">
      <c r="A605" s="117">
        <v>604</v>
      </c>
      <c r="B605" s="117" t="s">
        <v>990</v>
      </c>
      <c r="C605" s="117" t="s">
        <v>2243</v>
      </c>
      <c r="D605" s="117">
        <f>VLOOKUP(B605,I:J,2,0)</f>
        <v>51001</v>
      </c>
      <c r="E605" s="117">
        <f>VLOOKUP(D605,J:K,2,0)</f>
        <v>1000</v>
      </c>
      <c r="F605" s="117" t="s">
        <v>1</v>
      </c>
    </row>
    <row r="606" s="117" customFormat="1" spans="1:6">
      <c r="A606" s="117">
        <v>605</v>
      </c>
      <c r="B606" s="117" t="s">
        <v>988</v>
      </c>
      <c r="C606" s="117" t="s">
        <v>2244</v>
      </c>
      <c r="D606" s="117">
        <f>VLOOKUP(B606,I:J,2,0)</f>
        <v>50007</v>
      </c>
      <c r="E606" s="117">
        <f>VLOOKUP(D606,J:K,2,0)</f>
        <v>100</v>
      </c>
      <c r="F606" s="117" t="s">
        <v>1</v>
      </c>
    </row>
    <row r="607" s="117" customFormat="1" spans="1:6">
      <c r="A607" s="117">
        <v>606</v>
      </c>
      <c r="B607" s="117" t="s">
        <v>995</v>
      </c>
      <c r="C607" s="117" t="s">
        <v>2245</v>
      </c>
      <c r="D607" s="117">
        <f>VLOOKUP(B607,I:J,2,0)</f>
        <v>68000</v>
      </c>
      <c r="E607" s="117">
        <f>VLOOKUP(D607,J:K,2,0)</f>
        <v>4000</v>
      </c>
      <c r="F607" s="117" t="s">
        <v>988</v>
      </c>
    </row>
    <row r="608" s="117" customFormat="1" spans="1:6">
      <c r="A608" s="117">
        <v>607</v>
      </c>
      <c r="B608" s="117" t="s">
        <v>995</v>
      </c>
      <c r="C608" s="117" t="s">
        <v>2246</v>
      </c>
      <c r="D608" s="117">
        <f>VLOOKUP(B608,I:J,2,0)</f>
        <v>68000</v>
      </c>
      <c r="E608" s="117">
        <f>VLOOKUP(D608,J:K,2,0)</f>
        <v>4000</v>
      </c>
      <c r="F608" s="117" t="s">
        <v>0</v>
      </c>
    </row>
    <row r="609" s="117" customFormat="1" spans="1:6">
      <c r="A609" s="117">
        <v>608</v>
      </c>
      <c r="B609" s="117" t="s">
        <v>988</v>
      </c>
      <c r="C609" s="117" t="s">
        <v>2247</v>
      </c>
      <c r="D609" s="117">
        <f>VLOOKUP(B609,I:J,2,0)</f>
        <v>50007</v>
      </c>
      <c r="E609" s="117">
        <f>VLOOKUP(D609,J:K,2,0)</f>
        <v>100</v>
      </c>
      <c r="F609" s="117" t="s">
        <v>995</v>
      </c>
    </row>
    <row r="610" s="117" customFormat="1" spans="1:6">
      <c r="A610" s="117">
        <v>609</v>
      </c>
      <c r="B610" s="117" t="s">
        <v>995</v>
      </c>
      <c r="C610" s="117" t="s">
        <v>2248</v>
      </c>
      <c r="D610" s="117">
        <f>VLOOKUP(B610,I:J,2,0)</f>
        <v>68000</v>
      </c>
      <c r="E610" s="117">
        <f>VLOOKUP(D610,J:K,2,0)</f>
        <v>4000</v>
      </c>
      <c r="F610" s="117" t="s">
        <v>990</v>
      </c>
    </row>
    <row r="611" s="117" customFormat="1" spans="1:6">
      <c r="A611" s="117">
        <v>610</v>
      </c>
      <c r="B611" s="117" t="s">
        <v>988</v>
      </c>
      <c r="C611" s="128" t="s">
        <v>2249</v>
      </c>
      <c r="D611" s="117">
        <f>VLOOKUP(B611,I:J,2,0)</f>
        <v>50007</v>
      </c>
      <c r="E611" s="117">
        <f>VLOOKUP(D611,J:K,2,0)</f>
        <v>100</v>
      </c>
      <c r="F611" s="117" t="s">
        <v>988</v>
      </c>
    </row>
    <row r="612" s="117" customFormat="1" spans="1:6">
      <c r="A612" s="117">
        <v>611</v>
      </c>
      <c r="B612" s="117" t="s">
        <v>995</v>
      </c>
      <c r="C612" s="117" t="s">
        <v>2250</v>
      </c>
      <c r="D612" s="117">
        <f>VLOOKUP(B612,I:J,2,0)</f>
        <v>68000</v>
      </c>
      <c r="E612" s="117">
        <f>VLOOKUP(D612,J:K,2,0)</f>
        <v>4000</v>
      </c>
      <c r="F612" s="117" t="s">
        <v>988</v>
      </c>
    </row>
    <row r="613" s="117" customFormat="1" spans="1:6">
      <c r="A613" s="117">
        <v>612</v>
      </c>
      <c r="B613" s="117" t="s">
        <v>995</v>
      </c>
      <c r="C613" s="117" t="s">
        <v>2251</v>
      </c>
      <c r="D613" s="117">
        <f>VLOOKUP(B613,I:J,2,0)</f>
        <v>68000</v>
      </c>
      <c r="E613" s="117">
        <f>VLOOKUP(D613,J:K,2,0)</f>
        <v>4000</v>
      </c>
      <c r="F613" s="117" t="s">
        <v>0</v>
      </c>
    </row>
    <row r="614" s="117" customFormat="1" spans="1:6">
      <c r="A614" s="117">
        <v>613</v>
      </c>
      <c r="B614" s="117" t="s">
        <v>995</v>
      </c>
      <c r="C614" s="117" t="s">
        <v>2252</v>
      </c>
      <c r="D614" s="117">
        <f>VLOOKUP(B614,I:J,2,0)</f>
        <v>68000</v>
      </c>
      <c r="E614" s="117">
        <f>VLOOKUP(D614,J:K,2,0)</f>
        <v>4000</v>
      </c>
      <c r="F614" s="117" t="s">
        <v>0</v>
      </c>
    </row>
    <row r="615" s="117" customFormat="1" spans="1:6">
      <c r="A615" s="117">
        <v>614</v>
      </c>
      <c r="B615" s="117" t="s">
        <v>988</v>
      </c>
      <c r="C615" s="117" t="s">
        <v>2253</v>
      </c>
      <c r="D615" s="117">
        <f>VLOOKUP(B615,I:J,2,0)</f>
        <v>50007</v>
      </c>
      <c r="E615" s="117">
        <f>VLOOKUP(D615,J:K,2,0)</f>
        <v>100</v>
      </c>
      <c r="F615" s="117" t="s">
        <v>0</v>
      </c>
    </row>
    <row r="616" s="117" customFormat="1" spans="1:6">
      <c r="A616" s="117">
        <v>615</v>
      </c>
      <c r="B616" s="117" t="s">
        <v>0</v>
      </c>
      <c r="C616" s="117" t="s">
        <v>2254</v>
      </c>
      <c r="D616" s="117">
        <f>VLOOKUP(B616,I:J,2,0)</f>
        <v>60507</v>
      </c>
      <c r="E616" s="117">
        <f>VLOOKUP(D616,J:K,2,0)</f>
        <v>1200</v>
      </c>
      <c r="F616" s="117" t="s">
        <v>1</v>
      </c>
    </row>
    <row r="617" s="117" customFormat="1" spans="1:6">
      <c r="A617" s="117">
        <v>616</v>
      </c>
      <c r="B617" s="117" t="s">
        <v>0</v>
      </c>
      <c r="C617" s="117" t="s">
        <v>2255</v>
      </c>
      <c r="D617" s="117">
        <f>VLOOKUP(B617,I:J,2,0)</f>
        <v>60507</v>
      </c>
      <c r="E617" s="117">
        <f>VLOOKUP(D617,J:K,2,0)</f>
        <v>1200</v>
      </c>
      <c r="F617" s="117" t="s">
        <v>1</v>
      </c>
    </row>
    <row r="618" s="117" customFormat="1" spans="4:6">
      <c r="D618" s="117" t="e">
        <f>VLOOKUP(B618,I:J,2,0)</f>
        <v>#N/A</v>
      </c>
      <c r="E618" s="117" t="e">
        <f>VLOOKUP(D618,J:K,2,0)</f>
        <v>#N/A</v>
      </c>
      <c r="F618" s="117" t="s">
        <v>1</v>
      </c>
    </row>
    <row r="619" s="117" customFormat="1" spans="4:6">
      <c r="D619" s="117" t="e">
        <f>VLOOKUP(B619,I:J,2,0)</f>
        <v>#N/A</v>
      </c>
      <c r="E619" s="117" t="e">
        <f>VLOOKUP(D619,J:K,2,0)</f>
        <v>#N/A</v>
      </c>
      <c r="F619" s="117" t="s">
        <v>988</v>
      </c>
    </row>
    <row r="620" s="117" customFormat="1" spans="4:6">
      <c r="D620" s="117" t="e">
        <f>VLOOKUP(B620,I:J,2,0)</f>
        <v>#N/A</v>
      </c>
      <c r="E620" s="117" t="e">
        <f>VLOOKUP(D620,J:K,2,0)</f>
        <v>#N/A</v>
      </c>
      <c r="F620" s="117" t="s">
        <v>988</v>
      </c>
    </row>
    <row r="621" s="117" customFormat="1" spans="4:6">
      <c r="D621" s="117" t="e">
        <f>VLOOKUP(B621,I:J,2,0)</f>
        <v>#N/A</v>
      </c>
      <c r="E621" s="117" t="e">
        <f>VLOOKUP(D621,J:K,2,0)</f>
        <v>#N/A</v>
      </c>
      <c r="F621" s="117" t="s">
        <v>988</v>
      </c>
    </row>
    <row r="622" s="117" customFormat="1" spans="4:6">
      <c r="D622" s="117" t="e">
        <f>VLOOKUP(B622,I:J,2,0)</f>
        <v>#N/A</v>
      </c>
      <c r="E622" s="117" t="e">
        <f>VLOOKUP(D622,J:K,2,0)</f>
        <v>#N/A</v>
      </c>
      <c r="F622" s="117" t="s">
        <v>988</v>
      </c>
    </row>
    <row r="623" s="117" customFormat="1" spans="4:6">
      <c r="D623" s="117" t="e">
        <f>VLOOKUP(B623,I:J,2,0)</f>
        <v>#N/A</v>
      </c>
      <c r="E623" s="117" t="e">
        <f>VLOOKUP(D623,J:K,2,0)</f>
        <v>#N/A</v>
      </c>
      <c r="F623" s="117" t="s">
        <v>0</v>
      </c>
    </row>
    <row r="624" s="117" customFormat="1" spans="4:6">
      <c r="D624" s="117" t="e">
        <f>VLOOKUP(B624,I:J,2,0)</f>
        <v>#N/A</v>
      </c>
      <c r="E624" s="117" t="e">
        <f>VLOOKUP(D624,J:K,2,0)</f>
        <v>#N/A</v>
      </c>
      <c r="F624" s="117" t="s">
        <v>0</v>
      </c>
    </row>
    <row r="625" s="117" customFormat="1" spans="4:6">
      <c r="D625" s="117" t="e">
        <f>VLOOKUP(B625,I:J,2,0)</f>
        <v>#N/A</v>
      </c>
      <c r="E625" s="117" t="e">
        <f>VLOOKUP(D625,J:K,2,0)</f>
        <v>#N/A</v>
      </c>
      <c r="F625" s="117" t="s">
        <v>1</v>
      </c>
    </row>
    <row r="626" s="117" customFormat="1" spans="4:6">
      <c r="D626" s="117" t="e">
        <f>VLOOKUP(B626,I:J,2,0)</f>
        <v>#N/A</v>
      </c>
      <c r="E626" s="117" t="e">
        <f>VLOOKUP(D626,J:K,2,0)</f>
        <v>#N/A</v>
      </c>
      <c r="F626" s="117" t="s">
        <v>988</v>
      </c>
    </row>
    <row r="627" s="117" customFormat="1" spans="4:6">
      <c r="D627" s="117" t="e">
        <f>VLOOKUP(B627,I:J,2,0)</f>
        <v>#N/A</v>
      </c>
      <c r="E627" s="117" t="e">
        <f>VLOOKUP(D627,J:K,2,0)</f>
        <v>#N/A</v>
      </c>
      <c r="F627" s="117" t="s">
        <v>988</v>
      </c>
    </row>
    <row r="628" s="117" customFormat="1" spans="4:6">
      <c r="D628" s="117" t="e">
        <f>VLOOKUP(B628,I:J,2,0)</f>
        <v>#N/A</v>
      </c>
      <c r="E628" s="117" t="e">
        <f>VLOOKUP(D628,J:K,2,0)</f>
        <v>#N/A</v>
      </c>
      <c r="F628" s="117" t="s">
        <v>1</v>
      </c>
    </row>
    <row r="629" s="117" customFormat="1" spans="4:6">
      <c r="D629" s="117" t="e">
        <f>VLOOKUP(B629,I:J,2,0)</f>
        <v>#N/A</v>
      </c>
      <c r="E629" s="117" t="e">
        <f>VLOOKUP(D629,J:K,2,0)</f>
        <v>#N/A</v>
      </c>
      <c r="F629" s="117" t="s">
        <v>1</v>
      </c>
    </row>
    <row r="630" s="117" customFormat="1" spans="4:6">
      <c r="D630" s="117" t="e">
        <f>VLOOKUP(B630,I:J,2,0)</f>
        <v>#N/A</v>
      </c>
      <c r="E630" s="117" t="e">
        <f>VLOOKUP(D630,J:K,2,0)</f>
        <v>#N/A</v>
      </c>
      <c r="F630" s="117" t="s">
        <v>1</v>
      </c>
    </row>
    <row r="631" s="117" customFormat="1" spans="4:6">
      <c r="D631" s="117" t="e">
        <f>VLOOKUP(B631,I:J,2,0)</f>
        <v>#N/A</v>
      </c>
      <c r="E631" s="117" t="e">
        <f>VLOOKUP(D631,J:K,2,0)</f>
        <v>#N/A</v>
      </c>
      <c r="F631" s="117" t="s">
        <v>988</v>
      </c>
    </row>
    <row r="632" s="117" customFormat="1" spans="4:6">
      <c r="D632" s="117" t="e">
        <f>VLOOKUP(B632,I:J,2,0)</f>
        <v>#N/A</v>
      </c>
      <c r="E632" s="117" t="e">
        <f>VLOOKUP(D632,J:K,2,0)</f>
        <v>#N/A</v>
      </c>
      <c r="F632" s="117" t="s">
        <v>1</v>
      </c>
    </row>
    <row r="633" s="117" customFormat="1" spans="4:6">
      <c r="D633" s="117" t="e">
        <f>VLOOKUP(B633,I:J,2,0)</f>
        <v>#N/A</v>
      </c>
      <c r="E633" s="117" t="e">
        <f>VLOOKUP(D633,J:K,2,0)</f>
        <v>#N/A</v>
      </c>
      <c r="F633" s="117" t="s">
        <v>988</v>
      </c>
    </row>
    <row r="634" s="117" customFormat="1" spans="4:6">
      <c r="D634" s="117" t="e">
        <f>VLOOKUP(B634,I:J,2,0)</f>
        <v>#N/A</v>
      </c>
      <c r="E634" s="117" t="e">
        <f>VLOOKUP(D634,J:K,2,0)</f>
        <v>#N/A</v>
      </c>
      <c r="F634" s="117" t="s">
        <v>0</v>
      </c>
    </row>
    <row r="635" s="117" customFormat="1" spans="4:6">
      <c r="D635" s="117" t="e">
        <f>VLOOKUP(B635,I:J,2,0)</f>
        <v>#N/A</v>
      </c>
      <c r="E635" s="117" t="e">
        <f>VLOOKUP(D635,J:K,2,0)</f>
        <v>#N/A</v>
      </c>
      <c r="F635" s="117" t="s">
        <v>1</v>
      </c>
    </row>
    <row r="636" s="117" customFormat="1" spans="4:6">
      <c r="D636" s="117" t="e">
        <f>VLOOKUP(B636,I:J,2,0)</f>
        <v>#N/A</v>
      </c>
      <c r="E636" s="117" t="e">
        <f>VLOOKUP(D636,J:K,2,0)</f>
        <v>#N/A</v>
      </c>
      <c r="F636" s="117" t="s">
        <v>995</v>
      </c>
    </row>
    <row r="637" s="117" customFormat="1" spans="4:6">
      <c r="D637" s="117" t="e">
        <f>VLOOKUP(B637,I:J,2,0)</f>
        <v>#N/A</v>
      </c>
      <c r="E637" s="117" t="e">
        <f>VLOOKUP(D637,J:K,2,0)</f>
        <v>#N/A</v>
      </c>
      <c r="F637" s="117" t="s">
        <v>990</v>
      </c>
    </row>
    <row r="638" s="117" customFormat="1" spans="4:6">
      <c r="D638" s="117" t="e">
        <f>VLOOKUP(B638,I:J,2,0)</f>
        <v>#N/A</v>
      </c>
      <c r="E638" s="117" t="e">
        <f>VLOOKUP(D638,J:K,2,0)</f>
        <v>#N/A</v>
      </c>
      <c r="F638" s="117" t="s">
        <v>1</v>
      </c>
    </row>
    <row r="639" s="117" customFormat="1" spans="4:6">
      <c r="D639" s="117" t="e">
        <f>VLOOKUP(B639,I:J,2,0)</f>
        <v>#N/A</v>
      </c>
      <c r="E639" s="117" t="e">
        <f>VLOOKUP(D639,J:K,2,0)</f>
        <v>#N/A</v>
      </c>
      <c r="F639" s="117" t="s">
        <v>995</v>
      </c>
    </row>
    <row r="640" s="117" customFormat="1" spans="4:6">
      <c r="D640" s="117" t="e">
        <f>VLOOKUP(B640,I:J,2,0)</f>
        <v>#N/A</v>
      </c>
      <c r="E640" s="117" t="e">
        <f>VLOOKUP(D640,J:K,2,0)</f>
        <v>#N/A</v>
      </c>
      <c r="F640" s="117" t="s">
        <v>988</v>
      </c>
    </row>
    <row r="641" s="117" customFormat="1" spans="4:6">
      <c r="D641" s="117" t="e">
        <f>VLOOKUP(B641,I:J,2,0)</f>
        <v>#N/A</v>
      </c>
      <c r="E641" s="117" t="e">
        <f>VLOOKUP(D641,J:K,2,0)</f>
        <v>#N/A</v>
      </c>
      <c r="F641" s="117" t="s">
        <v>988</v>
      </c>
    </row>
    <row r="642" s="117" customFormat="1" spans="4:6">
      <c r="D642" s="117" t="e">
        <f>VLOOKUP(B642,I:J,2,0)</f>
        <v>#N/A</v>
      </c>
      <c r="E642" s="117" t="e">
        <f>VLOOKUP(D642,J:K,2,0)</f>
        <v>#N/A</v>
      </c>
      <c r="F642" s="117" t="s">
        <v>1</v>
      </c>
    </row>
    <row r="643" s="117" customFormat="1" spans="4:6">
      <c r="D643" s="117" t="e">
        <f>VLOOKUP(B643,I:J,2,0)</f>
        <v>#N/A</v>
      </c>
      <c r="E643" s="117" t="e">
        <f>VLOOKUP(D643,J:K,2,0)</f>
        <v>#N/A</v>
      </c>
      <c r="F643" s="117" t="s">
        <v>1</v>
      </c>
    </row>
    <row r="644" s="117" customFormat="1" spans="4:6">
      <c r="D644" s="117" t="e">
        <f>VLOOKUP(B644,I:J,2,0)</f>
        <v>#N/A</v>
      </c>
      <c r="E644" s="117" t="e">
        <f>VLOOKUP(D644,J:K,2,0)</f>
        <v>#N/A</v>
      </c>
      <c r="F644" s="117" t="s">
        <v>988</v>
      </c>
    </row>
    <row r="645" s="117" customFormat="1" spans="4:6">
      <c r="D645" s="117" t="e">
        <f>VLOOKUP(B645,I:J,2,0)</f>
        <v>#N/A</v>
      </c>
      <c r="E645" s="117" t="e">
        <f>VLOOKUP(D645,J:K,2,0)</f>
        <v>#N/A</v>
      </c>
      <c r="F645" s="117" t="s">
        <v>1</v>
      </c>
    </row>
    <row r="646" s="117" customFormat="1" spans="4:6">
      <c r="D646" s="117" t="e">
        <f>VLOOKUP(B646,I:J,2,0)</f>
        <v>#N/A</v>
      </c>
      <c r="E646" s="117" t="e">
        <f>VLOOKUP(D646,J:K,2,0)</f>
        <v>#N/A</v>
      </c>
      <c r="F646" s="117" t="s">
        <v>1</v>
      </c>
    </row>
    <row r="647" s="117" customFormat="1" spans="4:6">
      <c r="D647" s="117" t="e">
        <f>VLOOKUP(B647,I:J,2,0)</f>
        <v>#N/A</v>
      </c>
      <c r="E647" s="117" t="e">
        <f>VLOOKUP(D647,J:K,2,0)</f>
        <v>#N/A</v>
      </c>
      <c r="F647" s="117" t="s">
        <v>1</v>
      </c>
    </row>
    <row r="648" s="117" customFormat="1" spans="4:6">
      <c r="D648" s="117" t="e">
        <f>VLOOKUP(B648,I:J,2,0)</f>
        <v>#N/A</v>
      </c>
      <c r="E648" s="117" t="e">
        <f>VLOOKUP(D648,J:K,2,0)</f>
        <v>#N/A</v>
      </c>
      <c r="F648" s="117" t="s">
        <v>988</v>
      </c>
    </row>
    <row r="649" s="117" customFormat="1" spans="4:6">
      <c r="D649" s="117" t="e">
        <f>VLOOKUP(B649,I:J,2,0)</f>
        <v>#N/A</v>
      </c>
      <c r="E649" s="117" t="e">
        <f>VLOOKUP(D649,J:K,2,0)</f>
        <v>#N/A</v>
      </c>
      <c r="F649" s="117" t="s">
        <v>988</v>
      </c>
    </row>
    <row r="650" s="117" customFormat="1" spans="4:6">
      <c r="D650" s="117" t="e">
        <f>VLOOKUP(B650,I:J,2,0)</f>
        <v>#N/A</v>
      </c>
      <c r="E650" s="117" t="e">
        <f>VLOOKUP(D650,J:K,2,0)</f>
        <v>#N/A</v>
      </c>
      <c r="F650" s="117" t="s">
        <v>988</v>
      </c>
    </row>
    <row r="651" s="117" customFormat="1" spans="4:6">
      <c r="D651" s="117" t="e">
        <f>VLOOKUP(B651,I:J,2,0)</f>
        <v>#N/A</v>
      </c>
      <c r="E651" s="117" t="e">
        <f>VLOOKUP(D651,J:K,2,0)</f>
        <v>#N/A</v>
      </c>
      <c r="F651" s="117" t="s">
        <v>988</v>
      </c>
    </row>
    <row r="652" s="117" customFormat="1" spans="4:6">
      <c r="D652" s="117" t="e">
        <f>VLOOKUP(B652,I:J,2,0)</f>
        <v>#N/A</v>
      </c>
      <c r="E652" s="117" t="e">
        <f>VLOOKUP(D652,J:K,2,0)</f>
        <v>#N/A</v>
      </c>
      <c r="F652" s="117" t="s">
        <v>0</v>
      </c>
    </row>
    <row r="653" s="117" customFormat="1" spans="4:6">
      <c r="D653" s="117" t="e">
        <f>VLOOKUP(B653,I:J,2,0)</f>
        <v>#N/A</v>
      </c>
      <c r="E653" s="117" t="e">
        <f>VLOOKUP(D653,J:K,2,0)</f>
        <v>#N/A</v>
      </c>
      <c r="F653" s="117" t="s">
        <v>0</v>
      </c>
    </row>
    <row r="654" s="117" customFormat="1" spans="4:6">
      <c r="D654" s="117" t="e">
        <f>VLOOKUP(B654,I:J,2,0)</f>
        <v>#N/A</v>
      </c>
      <c r="E654" s="117" t="e">
        <f>VLOOKUP(D654,J:K,2,0)</f>
        <v>#N/A</v>
      </c>
      <c r="F654" s="117" t="s">
        <v>988</v>
      </c>
    </row>
    <row r="655" s="117" customFormat="1" spans="4:6">
      <c r="D655" s="117" t="e">
        <f>VLOOKUP(B655,I:J,2,0)</f>
        <v>#N/A</v>
      </c>
      <c r="E655" s="117" t="e">
        <f>VLOOKUP(D655,J:K,2,0)</f>
        <v>#N/A</v>
      </c>
      <c r="F655" s="117" t="s">
        <v>988</v>
      </c>
    </row>
    <row r="656" s="117" customFormat="1" spans="4:6">
      <c r="D656" s="117" t="e">
        <f>VLOOKUP(B656,I:J,2,0)</f>
        <v>#N/A</v>
      </c>
      <c r="E656" s="117" t="e">
        <f>VLOOKUP(D656,J:K,2,0)</f>
        <v>#N/A</v>
      </c>
      <c r="F656" s="117" t="s">
        <v>988</v>
      </c>
    </row>
    <row r="657" s="117" customFormat="1" spans="4:6">
      <c r="D657" s="117" t="e">
        <f>VLOOKUP(B657,I:J,2,0)</f>
        <v>#N/A</v>
      </c>
      <c r="E657" s="117" t="e">
        <f>VLOOKUP(D657,J:K,2,0)</f>
        <v>#N/A</v>
      </c>
      <c r="F657" s="117" t="s">
        <v>988</v>
      </c>
    </row>
    <row r="658" s="117" customFormat="1" spans="4:6">
      <c r="D658" s="117" t="e">
        <f>VLOOKUP(B658,I:J,2,0)</f>
        <v>#N/A</v>
      </c>
      <c r="E658" s="117" t="e">
        <f>VLOOKUP(D658,J:K,2,0)</f>
        <v>#N/A</v>
      </c>
      <c r="F658" s="117" t="s">
        <v>0</v>
      </c>
    </row>
    <row r="659" s="117" customFormat="1" spans="4:6">
      <c r="D659" s="117" t="e">
        <f>VLOOKUP(B659,I:J,2,0)</f>
        <v>#N/A</v>
      </c>
      <c r="E659" s="117" t="e">
        <f>VLOOKUP(D659,J:K,2,0)</f>
        <v>#N/A</v>
      </c>
      <c r="F659" s="117" t="s">
        <v>1</v>
      </c>
    </row>
    <row r="660" s="117" customFormat="1" spans="4:6">
      <c r="D660" s="117" t="e">
        <f>VLOOKUP(B660,I:J,2,0)</f>
        <v>#N/A</v>
      </c>
      <c r="E660" s="117" t="e">
        <f>VLOOKUP(D660,J:K,2,0)</f>
        <v>#N/A</v>
      </c>
      <c r="F660" s="117" t="s">
        <v>988</v>
      </c>
    </row>
    <row r="661" s="117" customFormat="1" spans="4:6">
      <c r="D661" s="117" t="e">
        <f>VLOOKUP(B661,I:J,2,0)</f>
        <v>#N/A</v>
      </c>
      <c r="E661" s="117" t="e">
        <f>VLOOKUP(D661,J:K,2,0)</f>
        <v>#N/A</v>
      </c>
      <c r="F661" s="117" t="s">
        <v>0</v>
      </c>
    </row>
    <row r="662" s="117" customFormat="1" spans="4:6">
      <c r="D662" s="117" t="e">
        <f>VLOOKUP(B662,I:J,2,0)</f>
        <v>#N/A</v>
      </c>
      <c r="E662" s="117" t="e">
        <f>VLOOKUP(D662,J:K,2,0)</f>
        <v>#N/A</v>
      </c>
      <c r="F662" s="117" t="s">
        <v>988</v>
      </c>
    </row>
    <row r="663" s="117" customFormat="1" spans="4:6">
      <c r="D663" s="117" t="e">
        <f>VLOOKUP(B663,I:J,2,0)</f>
        <v>#N/A</v>
      </c>
      <c r="E663" s="117" t="e">
        <f>VLOOKUP(D663,J:K,2,0)</f>
        <v>#N/A</v>
      </c>
      <c r="F663" s="117" t="s">
        <v>988</v>
      </c>
    </row>
    <row r="664" s="117" customFormat="1" spans="4:6">
      <c r="D664" s="117" t="e">
        <f>VLOOKUP(B664,I:J,2,0)</f>
        <v>#N/A</v>
      </c>
      <c r="E664" s="117" t="e">
        <f>VLOOKUP(D664,J:K,2,0)</f>
        <v>#N/A</v>
      </c>
      <c r="F664" s="117" t="s">
        <v>990</v>
      </c>
    </row>
    <row r="665" s="117" customFormat="1" spans="4:6">
      <c r="D665" s="117" t="e">
        <f>VLOOKUP(B665,I:J,2,0)</f>
        <v>#N/A</v>
      </c>
      <c r="E665" s="117" t="e">
        <f>VLOOKUP(D665,J:K,2,0)</f>
        <v>#N/A</v>
      </c>
      <c r="F665" s="117" t="s">
        <v>988</v>
      </c>
    </row>
    <row r="666" s="117" customFormat="1" spans="4:6">
      <c r="D666" s="117" t="e">
        <f>VLOOKUP(B666,I:J,2,0)</f>
        <v>#N/A</v>
      </c>
      <c r="E666" s="117" t="e">
        <f>VLOOKUP(D666,J:K,2,0)</f>
        <v>#N/A</v>
      </c>
      <c r="F666" s="117" t="s">
        <v>1</v>
      </c>
    </row>
    <row r="667" s="117" customFormat="1" spans="4:6">
      <c r="D667" s="117" t="e">
        <f>VLOOKUP(B667,I:J,2,0)</f>
        <v>#N/A</v>
      </c>
      <c r="E667" s="117" t="e">
        <f>VLOOKUP(D667,J:K,2,0)</f>
        <v>#N/A</v>
      </c>
      <c r="F667" s="117" t="s">
        <v>988</v>
      </c>
    </row>
    <row r="668" s="117" customFormat="1" spans="4:6">
      <c r="D668" s="117" t="e">
        <f>VLOOKUP(B668,I:J,2,0)</f>
        <v>#N/A</v>
      </c>
      <c r="E668" s="117" t="e">
        <f>VLOOKUP(D668,J:K,2,0)</f>
        <v>#N/A</v>
      </c>
      <c r="F668" s="117" t="s">
        <v>988</v>
      </c>
    </row>
    <row r="669" s="117" customFormat="1" spans="4:6">
      <c r="D669" s="117" t="e">
        <f>VLOOKUP(B669,I:J,2,0)</f>
        <v>#N/A</v>
      </c>
      <c r="E669" s="117" t="e">
        <f>VLOOKUP(D669,J:K,2,0)</f>
        <v>#N/A</v>
      </c>
      <c r="F669" s="117" t="s">
        <v>0</v>
      </c>
    </row>
    <row r="670" s="117" customFormat="1" spans="4:6">
      <c r="D670" s="117" t="e">
        <f>VLOOKUP(B670,I:J,2,0)</f>
        <v>#N/A</v>
      </c>
      <c r="E670" s="117" t="e">
        <f>VLOOKUP(D670,J:K,2,0)</f>
        <v>#N/A</v>
      </c>
      <c r="F670" s="117" t="s">
        <v>988</v>
      </c>
    </row>
    <row r="671" s="117" customFormat="1" spans="4:6">
      <c r="D671" s="117" t="e">
        <f>VLOOKUP(B671,I:J,2,0)</f>
        <v>#N/A</v>
      </c>
      <c r="E671" s="117" t="e">
        <f>VLOOKUP(D671,J:K,2,0)</f>
        <v>#N/A</v>
      </c>
      <c r="F671" s="117" t="s">
        <v>988</v>
      </c>
    </row>
    <row r="672" s="117" customFormat="1" spans="4:6">
      <c r="D672" s="117" t="e">
        <f>VLOOKUP(B672,I:J,2,0)</f>
        <v>#N/A</v>
      </c>
      <c r="E672" s="117" t="e">
        <f>VLOOKUP(D672,J:K,2,0)</f>
        <v>#N/A</v>
      </c>
      <c r="F672" s="117" t="s">
        <v>990</v>
      </c>
    </row>
    <row r="673" s="117" customFormat="1" spans="4:6">
      <c r="D673" s="117" t="e">
        <f>VLOOKUP(B673,I:J,2,0)</f>
        <v>#N/A</v>
      </c>
      <c r="E673" s="117" t="e">
        <f>VLOOKUP(D673,J:K,2,0)</f>
        <v>#N/A</v>
      </c>
      <c r="F673" s="117" t="s">
        <v>0</v>
      </c>
    </row>
    <row r="674" s="117" customFormat="1" spans="4:6">
      <c r="D674" s="117" t="e">
        <f>VLOOKUP(B674,I:J,2,0)</f>
        <v>#N/A</v>
      </c>
      <c r="E674" s="117" t="e">
        <f>VLOOKUP(D674,J:K,2,0)</f>
        <v>#N/A</v>
      </c>
      <c r="F674" s="117" t="s">
        <v>0</v>
      </c>
    </row>
    <row r="675" s="117" customFormat="1" spans="4:6">
      <c r="D675" s="117" t="e">
        <f>VLOOKUP(B675,I:J,2,0)</f>
        <v>#N/A</v>
      </c>
      <c r="E675" s="117" t="e">
        <f>VLOOKUP(D675,J:K,2,0)</f>
        <v>#N/A</v>
      </c>
      <c r="F675" s="117" t="s">
        <v>1</v>
      </c>
    </row>
    <row r="676" s="117" customFormat="1" spans="4:6">
      <c r="D676" s="117" t="e">
        <f>VLOOKUP(B676,I:J,2,0)</f>
        <v>#N/A</v>
      </c>
      <c r="E676" s="117" t="e">
        <f>VLOOKUP(D676,J:K,2,0)</f>
        <v>#N/A</v>
      </c>
      <c r="F676" s="117" t="s">
        <v>1</v>
      </c>
    </row>
    <row r="677" s="117" customFormat="1" spans="4:6">
      <c r="D677" s="117" t="e">
        <f>VLOOKUP(B677,I:J,2,0)</f>
        <v>#N/A</v>
      </c>
      <c r="E677" s="117" t="e">
        <f>VLOOKUP(D677,J:K,2,0)</f>
        <v>#N/A</v>
      </c>
      <c r="F677" s="117" t="s">
        <v>990</v>
      </c>
    </row>
    <row r="678" s="117" customFormat="1" spans="4:6">
      <c r="D678" s="117" t="e">
        <f>VLOOKUP(B678,I:J,2,0)</f>
        <v>#N/A</v>
      </c>
      <c r="E678" s="117" t="e">
        <f>VLOOKUP(D678,J:K,2,0)</f>
        <v>#N/A</v>
      </c>
      <c r="F678" s="117" t="s">
        <v>1</v>
      </c>
    </row>
    <row r="679" s="117" customFormat="1" spans="4:6">
      <c r="D679" s="117" t="e">
        <f>VLOOKUP(B679,I:J,2,0)</f>
        <v>#N/A</v>
      </c>
      <c r="E679" s="117" t="e">
        <f>VLOOKUP(D679,J:K,2,0)</f>
        <v>#N/A</v>
      </c>
      <c r="F679" s="117" t="s">
        <v>988</v>
      </c>
    </row>
    <row r="680" s="117" customFormat="1" spans="4:6">
      <c r="D680" s="117" t="e">
        <f>VLOOKUP(B680,I:J,2,0)</f>
        <v>#N/A</v>
      </c>
      <c r="E680" s="117" t="e">
        <f>VLOOKUP(D680,J:K,2,0)</f>
        <v>#N/A</v>
      </c>
      <c r="F680" s="117" t="s">
        <v>988</v>
      </c>
    </row>
    <row r="681" s="117" customFormat="1" spans="4:6">
      <c r="D681" s="117" t="e">
        <f>VLOOKUP(B681,I:J,2,0)</f>
        <v>#N/A</v>
      </c>
      <c r="E681" s="117" t="e">
        <f>VLOOKUP(D681,J:K,2,0)</f>
        <v>#N/A</v>
      </c>
      <c r="F681" s="117" t="s">
        <v>990</v>
      </c>
    </row>
    <row r="682" s="117" customFormat="1" spans="4:6">
      <c r="D682" s="117" t="e">
        <f>VLOOKUP(B682,I:J,2,0)</f>
        <v>#N/A</v>
      </c>
      <c r="E682" s="117" t="e">
        <f>VLOOKUP(D682,J:K,2,0)</f>
        <v>#N/A</v>
      </c>
      <c r="F682" s="117" t="s">
        <v>995</v>
      </c>
    </row>
    <row r="683" s="117" customFormat="1" spans="4:6">
      <c r="D683" s="117" t="e">
        <f>VLOOKUP(B683,I:J,2,0)</f>
        <v>#N/A</v>
      </c>
      <c r="E683" s="117" t="e">
        <f>VLOOKUP(D683,J:K,2,0)</f>
        <v>#N/A</v>
      </c>
      <c r="F683" s="117" t="s">
        <v>988</v>
      </c>
    </row>
    <row r="684" s="117" customFormat="1" spans="4:6">
      <c r="D684" s="117" t="e">
        <f>VLOOKUP(B684,I:J,2,0)</f>
        <v>#N/A</v>
      </c>
      <c r="E684" s="117" t="e">
        <f>VLOOKUP(D684,J:K,2,0)</f>
        <v>#N/A</v>
      </c>
      <c r="F684" s="117" t="s">
        <v>995</v>
      </c>
    </row>
    <row r="685" s="117" customFormat="1" spans="4:6">
      <c r="D685" s="117" t="e">
        <f>VLOOKUP(B685,I:J,2,0)</f>
        <v>#N/A</v>
      </c>
      <c r="E685" s="117" t="e">
        <f>VLOOKUP(D685,J:K,2,0)</f>
        <v>#N/A</v>
      </c>
      <c r="F685" s="117" t="s">
        <v>988</v>
      </c>
    </row>
    <row r="686" s="117" customFormat="1" spans="4:6">
      <c r="D686" s="117" t="e">
        <f>VLOOKUP(B686,I:J,2,0)</f>
        <v>#N/A</v>
      </c>
      <c r="E686" s="117" t="e">
        <f>VLOOKUP(D686,J:K,2,0)</f>
        <v>#N/A</v>
      </c>
      <c r="F686" s="117" t="s">
        <v>988</v>
      </c>
    </row>
    <row r="687" s="117" customFormat="1" spans="4:6">
      <c r="D687" s="117" t="e">
        <f>VLOOKUP(B687,I:J,2,0)</f>
        <v>#N/A</v>
      </c>
      <c r="E687" s="117" t="e">
        <f>VLOOKUP(D687,J:K,2,0)</f>
        <v>#N/A</v>
      </c>
      <c r="F687" s="117" t="s">
        <v>0</v>
      </c>
    </row>
    <row r="688" s="117" customFormat="1" spans="4:6">
      <c r="D688" s="117" t="e">
        <f>VLOOKUP(B688,I:J,2,0)</f>
        <v>#N/A</v>
      </c>
      <c r="E688" s="117" t="e">
        <f>VLOOKUP(D688,J:K,2,0)</f>
        <v>#N/A</v>
      </c>
      <c r="F688" s="117" t="s">
        <v>988</v>
      </c>
    </row>
    <row r="689" s="117" customFormat="1" spans="4:6">
      <c r="D689" s="117" t="e">
        <f>VLOOKUP(B689,I:J,2,0)</f>
        <v>#N/A</v>
      </c>
      <c r="E689" s="117" t="e">
        <f>VLOOKUP(D689,J:K,2,0)</f>
        <v>#N/A</v>
      </c>
      <c r="F689" s="117" t="s">
        <v>0</v>
      </c>
    </row>
    <row r="690" s="117" customFormat="1" spans="4:6">
      <c r="D690" s="117" t="e">
        <f>VLOOKUP(B690,I:J,2,0)</f>
        <v>#N/A</v>
      </c>
      <c r="E690" s="117" t="e">
        <f>VLOOKUP(D690,J:K,2,0)</f>
        <v>#N/A</v>
      </c>
      <c r="F690" s="117" t="s">
        <v>0</v>
      </c>
    </row>
    <row r="691" s="117" customFormat="1" spans="4:6">
      <c r="D691" s="117" t="e">
        <f>VLOOKUP(B691,I:J,2,0)</f>
        <v>#N/A</v>
      </c>
      <c r="E691" s="117" t="e">
        <f>VLOOKUP(D691,J:K,2,0)</f>
        <v>#N/A</v>
      </c>
      <c r="F691" s="117" t="s">
        <v>988</v>
      </c>
    </row>
    <row r="692" s="117" customFormat="1" spans="4:6">
      <c r="D692" s="117" t="e">
        <f>VLOOKUP(B692,I:J,2,0)</f>
        <v>#N/A</v>
      </c>
      <c r="E692" s="117" t="e">
        <f>VLOOKUP(D692,J:K,2,0)</f>
        <v>#N/A</v>
      </c>
      <c r="F692" s="117" t="s">
        <v>988</v>
      </c>
    </row>
    <row r="693" s="117" customFormat="1" spans="4:6">
      <c r="D693" s="117" t="e">
        <f>VLOOKUP(B693,I:J,2,0)</f>
        <v>#N/A</v>
      </c>
      <c r="E693" s="117" t="e">
        <f>VLOOKUP(D693,J:K,2,0)</f>
        <v>#N/A</v>
      </c>
      <c r="F693" s="117" t="s">
        <v>988</v>
      </c>
    </row>
    <row r="694" s="117" customFormat="1" spans="4:6">
      <c r="D694" s="117" t="e">
        <f>VLOOKUP(B694,I:J,2,0)</f>
        <v>#N/A</v>
      </c>
      <c r="E694" s="117" t="e">
        <f>VLOOKUP(D694,J:K,2,0)</f>
        <v>#N/A</v>
      </c>
      <c r="F694" s="117" t="s">
        <v>988</v>
      </c>
    </row>
    <row r="695" s="117" customFormat="1" spans="4:6">
      <c r="D695" s="117" t="e">
        <f>VLOOKUP(B695,I:J,2,0)</f>
        <v>#N/A</v>
      </c>
      <c r="E695" s="117" t="e">
        <f>VLOOKUP(D695,J:K,2,0)</f>
        <v>#N/A</v>
      </c>
      <c r="F695" s="117" t="s">
        <v>988</v>
      </c>
    </row>
    <row r="696" s="117" customFormat="1" spans="4:6">
      <c r="D696" s="117" t="e">
        <f>VLOOKUP(B696,I:J,2,0)</f>
        <v>#N/A</v>
      </c>
      <c r="E696" s="117" t="e">
        <f>VLOOKUP(D696,J:K,2,0)</f>
        <v>#N/A</v>
      </c>
      <c r="F696" s="117" t="s">
        <v>988</v>
      </c>
    </row>
    <row r="697" s="117" customFormat="1" spans="4:6">
      <c r="D697" s="117" t="e">
        <f>VLOOKUP(B697,I:J,2,0)</f>
        <v>#N/A</v>
      </c>
      <c r="E697" s="117" t="e">
        <f>VLOOKUP(D697,J:K,2,0)</f>
        <v>#N/A</v>
      </c>
      <c r="F697" s="117" t="s">
        <v>988</v>
      </c>
    </row>
    <row r="698" s="117" customFormat="1" spans="4:6">
      <c r="D698" s="117" t="e">
        <f>VLOOKUP(B698,I:J,2,0)</f>
        <v>#N/A</v>
      </c>
      <c r="E698" s="117" t="e">
        <f>VLOOKUP(D698,J:K,2,0)</f>
        <v>#N/A</v>
      </c>
      <c r="F698" s="117" t="s">
        <v>0</v>
      </c>
    </row>
    <row r="699" s="117" customFormat="1" spans="4:6">
      <c r="D699" s="117" t="e">
        <f>VLOOKUP(B699,I:J,2,0)</f>
        <v>#N/A</v>
      </c>
      <c r="E699" s="117" t="e">
        <f>VLOOKUP(D699,J:K,2,0)</f>
        <v>#N/A</v>
      </c>
      <c r="F699" s="117" t="s">
        <v>988</v>
      </c>
    </row>
    <row r="700" s="117" customFormat="1" spans="4:6">
      <c r="D700" s="117" t="e">
        <f>VLOOKUP(B700,I:J,2,0)</f>
        <v>#N/A</v>
      </c>
      <c r="E700" s="117" t="e">
        <f>VLOOKUP(D700,J:K,2,0)</f>
        <v>#N/A</v>
      </c>
      <c r="F700" s="117" t="s">
        <v>988</v>
      </c>
    </row>
    <row r="701" s="117" customFormat="1" spans="4:6">
      <c r="D701" s="117" t="e">
        <f>VLOOKUP(B701,I:J,2,0)</f>
        <v>#N/A</v>
      </c>
      <c r="E701" s="117" t="e">
        <f>VLOOKUP(D701,J:K,2,0)</f>
        <v>#N/A</v>
      </c>
      <c r="F701" s="117" t="s">
        <v>0</v>
      </c>
    </row>
    <row r="702" s="117" customFormat="1" spans="4:6">
      <c r="D702" s="117" t="e">
        <f>VLOOKUP(B702,I:J,2,0)</f>
        <v>#N/A</v>
      </c>
      <c r="E702" s="117" t="e">
        <f>VLOOKUP(D702,J:K,2,0)</f>
        <v>#N/A</v>
      </c>
      <c r="F702" s="117" t="s">
        <v>990</v>
      </c>
    </row>
    <row r="703" s="117" customFormat="1" spans="4:6">
      <c r="D703" s="117" t="e">
        <f>VLOOKUP(B703,I:J,2,0)</f>
        <v>#N/A</v>
      </c>
      <c r="E703" s="117" t="e">
        <f>VLOOKUP(D703,J:K,2,0)</f>
        <v>#N/A</v>
      </c>
      <c r="F703" s="117" t="s">
        <v>0</v>
      </c>
    </row>
    <row r="704" s="117" customFormat="1" spans="4:6">
      <c r="D704" s="117" t="e">
        <f>VLOOKUP(B704,I:J,2,0)</f>
        <v>#N/A</v>
      </c>
      <c r="E704" s="117" t="e">
        <f>VLOOKUP(D704,J:K,2,0)</f>
        <v>#N/A</v>
      </c>
      <c r="F704" s="117" t="s">
        <v>995</v>
      </c>
    </row>
    <row r="705" s="117" customFormat="1" spans="4:6">
      <c r="D705" s="117" t="e">
        <f>VLOOKUP(B705,I:J,2,0)</f>
        <v>#N/A</v>
      </c>
      <c r="E705" s="117" t="e">
        <f>VLOOKUP(D705,J:K,2,0)</f>
        <v>#N/A</v>
      </c>
      <c r="F705" s="117" t="s">
        <v>990</v>
      </c>
    </row>
    <row r="706" s="117" customFormat="1" spans="4:6">
      <c r="D706" s="117" t="e">
        <f>VLOOKUP(B706,I:J,2,0)</f>
        <v>#N/A</v>
      </c>
      <c r="E706" s="117" t="e">
        <f>VLOOKUP(D706,J:K,2,0)</f>
        <v>#N/A</v>
      </c>
      <c r="F706" s="117" t="s">
        <v>1</v>
      </c>
    </row>
    <row r="707" s="117" customFormat="1" spans="4:6">
      <c r="D707" s="117" t="e">
        <f>VLOOKUP(B707,I:J,2,0)</f>
        <v>#N/A</v>
      </c>
      <c r="E707" s="117" t="e">
        <f>VLOOKUP(D707,J:K,2,0)</f>
        <v>#N/A</v>
      </c>
      <c r="F707" s="117" t="s">
        <v>0</v>
      </c>
    </row>
    <row r="708" s="117" customFormat="1" spans="4:6">
      <c r="D708" s="117" t="e">
        <f>VLOOKUP(B708,I:J,2,0)</f>
        <v>#N/A</v>
      </c>
      <c r="E708" s="117" t="e">
        <f>VLOOKUP(D708,J:K,2,0)</f>
        <v>#N/A</v>
      </c>
      <c r="F708" s="117" t="s">
        <v>1</v>
      </c>
    </row>
    <row r="709" s="117" customFormat="1" spans="4:6">
      <c r="D709" s="117" t="e">
        <f>VLOOKUP(B709,I:J,2,0)</f>
        <v>#N/A</v>
      </c>
      <c r="E709" s="117" t="e">
        <f>VLOOKUP(D709,J:K,2,0)</f>
        <v>#N/A</v>
      </c>
      <c r="F709" s="117" t="s">
        <v>995</v>
      </c>
    </row>
    <row r="710" s="117" customFormat="1" spans="4:6">
      <c r="D710" s="117" t="e">
        <f>VLOOKUP(B710,I:J,2,0)</f>
        <v>#N/A</v>
      </c>
      <c r="E710" s="117" t="e">
        <f>VLOOKUP(D710,J:K,2,0)</f>
        <v>#N/A</v>
      </c>
      <c r="F710" s="117" t="s">
        <v>1</v>
      </c>
    </row>
    <row r="711" s="117" customFormat="1" spans="4:6">
      <c r="D711" s="117" t="e">
        <f>VLOOKUP(B711,I:J,2,0)</f>
        <v>#N/A</v>
      </c>
      <c r="E711" s="117" t="e">
        <f>VLOOKUP(D711,J:K,2,0)</f>
        <v>#N/A</v>
      </c>
      <c r="F711" s="117" t="s">
        <v>1</v>
      </c>
    </row>
    <row r="712" s="117" customFormat="1" spans="4:6">
      <c r="D712" s="117" t="e">
        <f>VLOOKUP(B712,I:J,2,0)</f>
        <v>#N/A</v>
      </c>
      <c r="E712" s="117" t="e">
        <f>VLOOKUP(D712,J:K,2,0)</f>
        <v>#N/A</v>
      </c>
      <c r="F712" s="117" t="s">
        <v>1</v>
      </c>
    </row>
    <row r="713" s="117" customFormat="1" spans="4:6">
      <c r="D713" s="117" t="e">
        <f>VLOOKUP(B713,I:J,2,0)</f>
        <v>#N/A</v>
      </c>
      <c r="E713" s="117" t="e">
        <f>VLOOKUP(D713,J:K,2,0)</f>
        <v>#N/A</v>
      </c>
      <c r="F713" s="117" t="s">
        <v>0</v>
      </c>
    </row>
    <row r="714" s="117" customFormat="1" spans="4:6">
      <c r="D714" s="117" t="e">
        <f>VLOOKUP(B714,I:J,2,0)</f>
        <v>#N/A</v>
      </c>
      <c r="E714" s="117" t="e">
        <f>VLOOKUP(D714,J:K,2,0)</f>
        <v>#N/A</v>
      </c>
      <c r="F714" s="117" t="s">
        <v>988</v>
      </c>
    </row>
    <row r="715" s="117" customFormat="1" spans="4:6">
      <c r="D715" s="117" t="e">
        <f>VLOOKUP(B715,I:J,2,0)</f>
        <v>#N/A</v>
      </c>
      <c r="E715" s="117" t="e">
        <f>VLOOKUP(D715,J:K,2,0)</f>
        <v>#N/A</v>
      </c>
      <c r="F715" s="117" t="s">
        <v>988</v>
      </c>
    </row>
    <row r="716" s="117" customFormat="1" spans="4:6">
      <c r="D716" s="117" t="e">
        <f>VLOOKUP(B716,I:J,2,0)</f>
        <v>#N/A</v>
      </c>
      <c r="E716" s="117" t="e">
        <f>VLOOKUP(D716,J:K,2,0)</f>
        <v>#N/A</v>
      </c>
      <c r="F716" s="117" t="s">
        <v>0</v>
      </c>
    </row>
    <row r="717" s="117" customFormat="1" spans="4:6">
      <c r="D717" s="117" t="e">
        <f>VLOOKUP(B717,I:J,2,0)</f>
        <v>#N/A</v>
      </c>
      <c r="E717" s="117" t="e">
        <f>VLOOKUP(D717,J:K,2,0)</f>
        <v>#N/A</v>
      </c>
      <c r="F717" s="117" t="s">
        <v>988</v>
      </c>
    </row>
    <row r="718" s="117" customFormat="1" spans="4:6">
      <c r="D718" s="117" t="e">
        <f>VLOOKUP(B718,I:J,2,0)</f>
        <v>#N/A</v>
      </c>
      <c r="E718" s="117" t="e">
        <f>VLOOKUP(D718,J:K,2,0)</f>
        <v>#N/A</v>
      </c>
      <c r="F718" s="117" t="s">
        <v>0</v>
      </c>
    </row>
    <row r="719" s="117" customFormat="1" spans="4:6">
      <c r="D719" s="117" t="e">
        <f>VLOOKUP(B719,I:J,2,0)</f>
        <v>#N/A</v>
      </c>
      <c r="E719" s="117" t="e">
        <f>VLOOKUP(D719,J:K,2,0)</f>
        <v>#N/A</v>
      </c>
      <c r="F719" s="117" t="s">
        <v>1</v>
      </c>
    </row>
    <row r="720" s="117" customFormat="1" spans="4:6">
      <c r="D720" s="117" t="e">
        <f>VLOOKUP(B720,I:J,2,0)</f>
        <v>#N/A</v>
      </c>
      <c r="E720" s="117" t="e">
        <f>VLOOKUP(D720,J:K,2,0)</f>
        <v>#N/A</v>
      </c>
      <c r="F720" s="117" t="s">
        <v>988</v>
      </c>
    </row>
    <row r="721" s="117" customFormat="1" spans="4:6">
      <c r="D721" s="117" t="e">
        <f>VLOOKUP(B721,I:J,2,0)</f>
        <v>#N/A</v>
      </c>
      <c r="E721" s="117" t="e">
        <f>VLOOKUP(D721,J:K,2,0)</f>
        <v>#N/A</v>
      </c>
      <c r="F721" s="117" t="s">
        <v>1</v>
      </c>
    </row>
    <row r="722" s="117" customFormat="1" spans="4:6">
      <c r="D722" s="117" t="e">
        <f>VLOOKUP(B722,I:J,2,0)</f>
        <v>#N/A</v>
      </c>
      <c r="E722" s="117" t="e">
        <f>VLOOKUP(D722,J:K,2,0)</f>
        <v>#N/A</v>
      </c>
      <c r="F722" s="117" t="s">
        <v>0</v>
      </c>
    </row>
    <row r="723" s="117" customFormat="1" spans="4:6">
      <c r="D723" s="117" t="e">
        <f>VLOOKUP(B723,I:J,2,0)</f>
        <v>#N/A</v>
      </c>
      <c r="E723" s="117" t="e">
        <f>VLOOKUP(D723,J:K,2,0)</f>
        <v>#N/A</v>
      </c>
      <c r="F723" s="117" t="s">
        <v>1</v>
      </c>
    </row>
    <row r="724" s="117" customFormat="1" spans="4:6">
      <c r="D724" s="117" t="e">
        <f>VLOOKUP(B724,I:J,2,0)</f>
        <v>#N/A</v>
      </c>
      <c r="E724" s="117" t="e">
        <f>VLOOKUP(D724,J:K,2,0)</f>
        <v>#N/A</v>
      </c>
      <c r="F724" s="117" t="s">
        <v>988</v>
      </c>
    </row>
    <row r="725" s="117" customFormat="1" spans="4:6">
      <c r="D725" s="117" t="e">
        <f>VLOOKUP(B725,I:J,2,0)</f>
        <v>#N/A</v>
      </c>
      <c r="E725" s="117" t="e">
        <f>VLOOKUP(D725,J:K,2,0)</f>
        <v>#N/A</v>
      </c>
      <c r="F725" s="117" t="s">
        <v>988</v>
      </c>
    </row>
    <row r="726" s="117" customFormat="1" spans="4:6">
      <c r="D726" s="117" t="e">
        <f>VLOOKUP(B726,I:J,2,0)</f>
        <v>#N/A</v>
      </c>
      <c r="E726" s="117" t="e">
        <f>VLOOKUP(D726,J:K,2,0)</f>
        <v>#N/A</v>
      </c>
      <c r="F726" s="117" t="s">
        <v>988</v>
      </c>
    </row>
    <row r="727" s="117" customFormat="1" spans="4:6">
      <c r="D727" s="117" t="e">
        <f>VLOOKUP(B727,I:J,2,0)</f>
        <v>#N/A</v>
      </c>
      <c r="E727" s="117" t="e">
        <f>VLOOKUP(D727,J:K,2,0)</f>
        <v>#N/A</v>
      </c>
      <c r="F727" s="117" t="s">
        <v>988</v>
      </c>
    </row>
    <row r="728" s="117" customFormat="1" spans="4:6">
      <c r="D728" s="117" t="e">
        <f>VLOOKUP(B728,I:J,2,0)</f>
        <v>#N/A</v>
      </c>
      <c r="E728" s="117" t="e">
        <f>VLOOKUP(D728,J:K,2,0)</f>
        <v>#N/A</v>
      </c>
      <c r="F728" s="117" t="s">
        <v>988</v>
      </c>
    </row>
    <row r="729" s="117" customFormat="1" spans="4:6">
      <c r="D729" s="117" t="e">
        <f>VLOOKUP(B729,I:J,2,0)</f>
        <v>#N/A</v>
      </c>
      <c r="E729" s="117" t="e">
        <f>VLOOKUP(D729,J:K,2,0)</f>
        <v>#N/A</v>
      </c>
      <c r="F729" s="117" t="s">
        <v>988</v>
      </c>
    </row>
    <row r="730" s="117" customFormat="1" spans="4:6">
      <c r="D730" s="117" t="e">
        <f>VLOOKUP(B730,I:J,2,0)</f>
        <v>#N/A</v>
      </c>
      <c r="E730" s="117" t="e">
        <f>VLOOKUP(D730,J:K,2,0)</f>
        <v>#N/A</v>
      </c>
      <c r="F730" s="117" t="s">
        <v>988</v>
      </c>
    </row>
    <row r="731" s="117" customFormat="1" spans="4:6">
      <c r="D731" s="117" t="e">
        <f>VLOOKUP(B731,I:J,2,0)</f>
        <v>#N/A</v>
      </c>
      <c r="E731" s="117" t="e">
        <f>VLOOKUP(D731,J:K,2,0)</f>
        <v>#N/A</v>
      </c>
      <c r="F731" s="117" t="s">
        <v>1</v>
      </c>
    </row>
    <row r="732" s="117" customFormat="1" spans="4:6">
      <c r="D732" s="117" t="e">
        <f>VLOOKUP(B732,I:J,2,0)</f>
        <v>#N/A</v>
      </c>
      <c r="E732" s="117" t="e">
        <f>VLOOKUP(D732,J:K,2,0)</f>
        <v>#N/A</v>
      </c>
      <c r="F732" s="117" t="s">
        <v>988</v>
      </c>
    </row>
    <row r="733" s="117" customFormat="1" spans="4:6">
      <c r="D733" s="117" t="e">
        <f>VLOOKUP(B733,I:J,2,0)</f>
        <v>#N/A</v>
      </c>
      <c r="E733" s="117" t="e">
        <f>VLOOKUP(D733,J:K,2,0)</f>
        <v>#N/A</v>
      </c>
      <c r="F733" s="117" t="s">
        <v>988</v>
      </c>
    </row>
    <row r="734" s="117" customFormat="1" spans="4:6">
      <c r="D734" s="117" t="e">
        <f>VLOOKUP(B734,I:J,2,0)</f>
        <v>#N/A</v>
      </c>
      <c r="E734" s="117" t="e">
        <f>VLOOKUP(D734,J:K,2,0)</f>
        <v>#N/A</v>
      </c>
      <c r="F734" s="117" t="s">
        <v>988</v>
      </c>
    </row>
    <row r="735" s="117" customFormat="1" spans="4:6">
      <c r="D735" s="117" t="e">
        <f>VLOOKUP(B735,I:J,2,0)</f>
        <v>#N/A</v>
      </c>
      <c r="E735" s="117" t="e">
        <f>VLOOKUP(D735,J:K,2,0)</f>
        <v>#N/A</v>
      </c>
      <c r="F735" s="117" t="s">
        <v>988</v>
      </c>
    </row>
    <row r="736" s="117" customFormat="1" spans="4:6">
      <c r="D736" s="117" t="e">
        <f>VLOOKUP(B736,I:J,2,0)</f>
        <v>#N/A</v>
      </c>
      <c r="E736" s="117" t="e">
        <f>VLOOKUP(D736,J:K,2,0)</f>
        <v>#N/A</v>
      </c>
      <c r="F736" s="117" t="s">
        <v>1</v>
      </c>
    </row>
    <row r="737" s="117" customFormat="1" spans="4:6">
      <c r="D737" s="117" t="e">
        <f>VLOOKUP(B737,I:J,2,0)</f>
        <v>#N/A</v>
      </c>
      <c r="E737" s="117" t="e">
        <f>VLOOKUP(D737,J:K,2,0)</f>
        <v>#N/A</v>
      </c>
      <c r="F737" s="117" t="s">
        <v>988</v>
      </c>
    </row>
    <row r="738" s="117" customFormat="1" spans="4:6">
      <c r="D738" s="117" t="e">
        <f>VLOOKUP(B738,I:J,2,0)</f>
        <v>#N/A</v>
      </c>
      <c r="E738" s="117" t="e">
        <f>VLOOKUP(D738,J:K,2,0)</f>
        <v>#N/A</v>
      </c>
      <c r="F738" s="117" t="s">
        <v>1</v>
      </c>
    </row>
    <row r="739" s="117" customFormat="1" spans="4:6">
      <c r="D739" s="117" t="e">
        <f>VLOOKUP(B739,I:J,2,0)</f>
        <v>#N/A</v>
      </c>
      <c r="E739" s="117" t="e">
        <f>VLOOKUP(D739,J:K,2,0)</f>
        <v>#N/A</v>
      </c>
      <c r="F739" s="117" t="s">
        <v>995</v>
      </c>
    </row>
    <row r="740" s="117" customFormat="1" spans="4:6">
      <c r="D740" s="117" t="e">
        <f>VLOOKUP(B740,I:J,2,0)</f>
        <v>#N/A</v>
      </c>
      <c r="E740" s="117" t="e">
        <f>VLOOKUP(D740,J:K,2,0)</f>
        <v>#N/A</v>
      </c>
      <c r="F740" s="117" t="s">
        <v>990</v>
      </c>
    </row>
    <row r="741" s="117" customFormat="1" spans="4:6">
      <c r="D741" s="117" t="e">
        <f>VLOOKUP(B741,I:J,2,0)</f>
        <v>#N/A</v>
      </c>
      <c r="E741" s="117" t="e">
        <f>VLOOKUP(D741,J:K,2,0)</f>
        <v>#N/A</v>
      </c>
      <c r="F741" s="117" t="s">
        <v>988</v>
      </c>
    </row>
    <row r="742" s="117" customFormat="1" spans="4:6">
      <c r="D742" s="117" t="e">
        <f>VLOOKUP(B742,I:J,2,0)</f>
        <v>#N/A</v>
      </c>
      <c r="E742" s="117" t="e">
        <f>VLOOKUP(D742,J:K,2,0)</f>
        <v>#N/A</v>
      </c>
      <c r="F742" s="117" t="s">
        <v>995</v>
      </c>
    </row>
    <row r="743" s="117" customFormat="1" spans="4:6">
      <c r="D743" s="117" t="e">
        <f>VLOOKUP(B743,I:J,2,0)</f>
        <v>#N/A</v>
      </c>
      <c r="E743" s="117" t="e">
        <f>VLOOKUP(D743,J:K,2,0)</f>
        <v>#N/A</v>
      </c>
      <c r="F743" s="117" t="s">
        <v>1</v>
      </c>
    </row>
    <row r="744" s="117" customFormat="1" spans="4:6">
      <c r="D744" s="117" t="e">
        <f>VLOOKUP(B744,I:J,2,0)</f>
        <v>#N/A</v>
      </c>
      <c r="E744" s="117" t="e">
        <f>VLOOKUP(D744,J:K,2,0)</f>
        <v>#N/A</v>
      </c>
      <c r="F744" s="117" t="s">
        <v>0</v>
      </c>
    </row>
    <row r="745" s="117" customFormat="1" spans="4:6">
      <c r="D745" s="117" t="e">
        <f>VLOOKUP(B745,I:J,2,0)</f>
        <v>#N/A</v>
      </c>
      <c r="E745" s="117" t="e">
        <f>VLOOKUP(D745,J:K,2,0)</f>
        <v>#N/A</v>
      </c>
      <c r="F745" s="117" t="s">
        <v>988</v>
      </c>
    </row>
    <row r="746" s="117" customFormat="1" spans="4:6">
      <c r="D746" s="117" t="e">
        <f>VLOOKUP(B746,I:J,2,0)</f>
        <v>#N/A</v>
      </c>
      <c r="E746" s="117" t="e">
        <f>VLOOKUP(D746,J:K,2,0)</f>
        <v>#N/A</v>
      </c>
      <c r="F746" s="117" t="s">
        <v>988</v>
      </c>
    </row>
    <row r="747" s="117" customFormat="1" spans="4:6">
      <c r="D747" s="117" t="e">
        <f>VLOOKUP(B747,I:J,2,0)</f>
        <v>#N/A</v>
      </c>
      <c r="E747" s="117" t="e">
        <f>VLOOKUP(D747,J:K,2,0)</f>
        <v>#N/A</v>
      </c>
      <c r="F747" s="117" t="s">
        <v>988</v>
      </c>
    </row>
    <row r="748" s="117" customFormat="1" spans="4:6">
      <c r="D748" s="117" t="e">
        <f>VLOOKUP(B748,I:J,2,0)</f>
        <v>#N/A</v>
      </c>
      <c r="E748" s="117" t="e">
        <f>VLOOKUP(D748,J:K,2,0)</f>
        <v>#N/A</v>
      </c>
      <c r="F748" s="117" t="s">
        <v>988</v>
      </c>
    </row>
    <row r="749" s="117" customFormat="1" spans="4:6">
      <c r="D749" s="117" t="e">
        <f>VLOOKUP(B749,I:J,2,0)</f>
        <v>#N/A</v>
      </c>
      <c r="E749" s="117" t="e">
        <f>VLOOKUP(D749,J:K,2,0)</f>
        <v>#N/A</v>
      </c>
      <c r="F749" s="117" t="s">
        <v>1</v>
      </c>
    </row>
    <row r="750" s="117" customFormat="1" spans="4:6">
      <c r="D750" s="117" t="e">
        <f>VLOOKUP(B750,I:J,2,0)</f>
        <v>#N/A</v>
      </c>
      <c r="E750" s="117" t="e">
        <f>VLOOKUP(D750,J:K,2,0)</f>
        <v>#N/A</v>
      </c>
      <c r="F750" s="117" t="s">
        <v>988</v>
      </c>
    </row>
    <row r="751" s="117" customFormat="1" spans="4:6">
      <c r="D751" s="117" t="e">
        <f>VLOOKUP(B751,I:J,2,0)</f>
        <v>#N/A</v>
      </c>
      <c r="E751" s="117" t="e">
        <f>VLOOKUP(D751,J:K,2,0)</f>
        <v>#N/A</v>
      </c>
      <c r="F751" s="117" t="s">
        <v>1</v>
      </c>
    </row>
    <row r="752" s="117" customFormat="1" spans="4:6">
      <c r="D752" s="117" t="e">
        <f>VLOOKUP(B752,I:J,2,0)</f>
        <v>#N/A</v>
      </c>
      <c r="E752" s="117" t="e">
        <f>VLOOKUP(D752,J:K,2,0)</f>
        <v>#N/A</v>
      </c>
      <c r="F752" s="117" t="s">
        <v>988</v>
      </c>
    </row>
    <row r="753" s="117" customFormat="1" spans="4:6">
      <c r="D753" s="117" t="e">
        <f>VLOOKUP(B753,I:J,2,0)</f>
        <v>#N/A</v>
      </c>
      <c r="E753" s="117" t="e">
        <f>VLOOKUP(D753,J:K,2,0)</f>
        <v>#N/A</v>
      </c>
      <c r="F753" s="117" t="s">
        <v>988</v>
      </c>
    </row>
    <row r="754" s="117" customFormat="1" spans="4:6">
      <c r="D754" s="117" t="e">
        <f>VLOOKUP(B754,I:J,2,0)</f>
        <v>#N/A</v>
      </c>
      <c r="E754" s="117" t="e">
        <f>VLOOKUP(D754,J:K,2,0)</f>
        <v>#N/A</v>
      </c>
      <c r="F754" s="117" t="s">
        <v>988</v>
      </c>
    </row>
    <row r="755" s="117" customFormat="1" spans="4:6">
      <c r="D755" s="117" t="e">
        <f>VLOOKUP(B755,I:J,2,0)</f>
        <v>#N/A</v>
      </c>
      <c r="E755" s="117" t="e">
        <f>VLOOKUP(D755,J:K,2,0)</f>
        <v>#N/A</v>
      </c>
      <c r="F755" s="117" t="s">
        <v>988</v>
      </c>
    </row>
    <row r="756" s="117" customFormat="1" spans="4:6">
      <c r="D756" s="117" t="e">
        <f>VLOOKUP(B756,I:J,2,0)</f>
        <v>#N/A</v>
      </c>
      <c r="E756" s="117" t="e">
        <f>VLOOKUP(D756,J:K,2,0)</f>
        <v>#N/A</v>
      </c>
      <c r="F756" s="117" t="s">
        <v>988</v>
      </c>
    </row>
    <row r="757" s="117" customFormat="1" spans="4:6">
      <c r="D757" s="117" t="e">
        <f>VLOOKUP(B757,I:J,2,0)</f>
        <v>#N/A</v>
      </c>
      <c r="E757" s="117" t="e">
        <f>VLOOKUP(D757,J:K,2,0)</f>
        <v>#N/A</v>
      </c>
      <c r="F757" s="117" t="s">
        <v>988</v>
      </c>
    </row>
    <row r="758" s="117" customFormat="1" spans="4:6">
      <c r="D758" s="117" t="e">
        <f>VLOOKUP(B758,I:J,2,0)</f>
        <v>#N/A</v>
      </c>
      <c r="E758" s="117" t="e">
        <f>VLOOKUP(D758,J:K,2,0)</f>
        <v>#N/A</v>
      </c>
      <c r="F758" s="117" t="s">
        <v>988</v>
      </c>
    </row>
    <row r="759" s="117" customFormat="1" spans="4:6">
      <c r="D759" s="117" t="e">
        <f>VLOOKUP(B759,I:J,2,0)</f>
        <v>#N/A</v>
      </c>
      <c r="E759" s="117" t="e">
        <f>VLOOKUP(D759,J:K,2,0)</f>
        <v>#N/A</v>
      </c>
      <c r="F759" s="117" t="s">
        <v>990</v>
      </c>
    </row>
    <row r="760" s="117" customFormat="1" spans="4:6">
      <c r="D760" s="117" t="e">
        <f>VLOOKUP(B760,I:J,2,0)</f>
        <v>#N/A</v>
      </c>
      <c r="E760" s="117" t="e">
        <f>VLOOKUP(D760,J:K,2,0)</f>
        <v>#N/A</v>
      </c>
      <c r="F760" s="117" t="s">
        <v>995</v>
      </c>
    </row>
    <row r="761" s="117" customFormat="1" spans="4:6">
      <c r="D761" s="117" t="e">
        <f>VLOOKUP(B761,I:J,2,0)</f>
        <v>#N/A</v>
      </c>
      <c r="E761" s="117" t="e">
        <f>VLOOKUP(D761,J:K,2,0)</f>
        <v>#N/A</v>
      </c>
      <c r="F761" s="117" t="s">
        <v>988</v>
      </c>
    </row>
    <row r="762" s="117" customFormat="1" spans="4:6">
      <c r="D762" s="117" t="e">
        <f>VLOOKUP(B762,I:J,2,0)</f>
        <v>#N/A</v>
      </c>
      <c r="E762" s="117" t="e">
        <f>VLOOKUP(D762,J:K,2,0)</f>
        <v>#N/A</v>
      </c>
      <c r="F762" s="117" t="s">
        <v>1</v>
      </c>
    </row>
    <row r="763" s="117" customFormat="1" spans="4:6">
      <c r="D763" s="117" t="e">
        <f>VLOOKUP(B763,I:J,2,0)</f>
        <v>#N/A</v>
      </c>
      <c r="E763" s="117" t="e">
        <f>VLOOKUP(D763,J:K,2,0)</f>
        <v>#N/A</v>
      </c>
      <c r="F763" s="117" t="s">
        <v>988</v>
      </c>
    </row>
    <row r="764" s="117" customFormat="1" spans="4:6">
      <c r="D764" s="117" t="e">
        <f>VLOOKUP(B764,I:J,2,0)</f>
        <v>#N/A</v>
      </c>
      <c r="E764" s="117" t="e">
        <f>VLOOKUP(D764,J:K,2,0)</f>
        <v>#N/A</v>
      </c>
      <c r="F764" s="117" t="s">
        <v>995</v>
      </c>
    </row>
    <row r="765" s="117" customFormat="1" spans="4:6">
      <c r="D765" s="117" t="e">
        <f>VLOOKUP(B765,I:J,2,0)</f>
        <v>#N/A</v>
      </c>
      <c r="E765" s="117" t="e">
        <f>VLOOKUP(D765,J:K,2,0)</f>
        <v>#N/A</v>
      </c>
      <c r="F765" s="117" t="s">
        <v>0</v>
      </c>
    </row>
    <row r="766" s="117" customFormat="1" spans="4:6">
      <c r="D766" s="117" t="e">
        <f>VLOOKUP(B766,I:J,2,0)</f>
        <v>#N/A</v>
      </c>
      <c r="E766" s="117" t="e">
        <f>VLOOKUP(D766,J:K,2,0)</f>
        <v>#N/A</v>
      </c>
      <c r="F766" s="117" t="s">
        <v>988</v>
      </c>
    </row>
    <row r="767" s="117" customFormat="1" spans="4:6">
      <c r="D767" s="117" t="e">
        <f>VLOOKUP(B767,I:J,2,0)</f>
        <v>#N/A</v>
      </c>
      <c r="E767" s="117" t="e">
        <f>VLOOKUP(D767,J:K,2,0)</f>
        <v>#N/A</v>
      </c>
      <c r="F767" s="117" t="s">
        <v>988</v>
      </c>
    </row>
    <row r="768" s="117" customFormat="1" spans="4:6">
      <c r="D768" s="117" t="e">
        <f>VLOOKUP(B768,I:J,2,0)</f>
        <v>#N/A</v>
      </c>
      <c r="E768" s="117" t="e">
        <f>VLOOKUP(D768,J:K,2,0)</f>
        <v>#N/A</v>
      </c>
      <c r="F768" s="117" t="s">
        <v>988</v>
      </c>
    </row>
    <row r="769" s="117" customFormat="1" spans="4:6">
      <c r="D769" s="117" t="e">
        <f>VLOOKUP(B769,I:J,2,0)</f>
        <v>#N/A</v>
      </c>
      <c r="E769" s="117" t="e">
        <f>VLOOKUP(D769,J:K,2,0)</f>
        <v>#N/A</v>
      </c>
      <c r="F769" s="117" t="s">
        <v>1</v>
      </c>
    </row>
    <row r="770" s="117" customFormat="1" spans="4:6">
      <c r="D770" s="117" t="e">
        <f>VLOOKUP(B770,I:J,2,0)</f>
        <v>#N/A</v>
      </c>
      <c r="E770" s="117" t="e">
        <f>VLOOKUP(D770,J:K,2,0)</f>
        <v>#N/A</v>
      </c>
      <c r="F770" s="117" t="s">
        <v>1</v>
      </c>
    </row>
    <row r="771" s="117" customFormat="1" spans="4:6">
      <c r="D771" s="117" t="e">
        <f>VLOOKUP(B771,I:J,2,0)</f>
        <v>#N/A</v>
      </c>
      <c r="E771" s="117" t="e">
        <f>VLOOKUP(D771,J:K,2,0)</f>
        <v>#N/A</v>
      </c>
      <c r="F771" s="117" t="s">
        <v>988</v>
      </c>
    </row>
    <row r="772" s="117" customFormat="1" spans="4:6">
      <c r="D772" s="117" t="e">
        <f>VLOOKUP(B772,I:J,2,0)</f>
        <v>#N/A</v>
      </c>
      <c r="E772" s="117" t="e">
        <f>VLOOKUP(D772,J:K,2,0)</f>
        <v>#N/A</v>
      </c>
      <c r="F772" s="117" t="s">
        <v>1</v>
      </c>
    </row>
    <row r="773" s="117" customFormat="1" spans="4:6">
      <c r="D773" s="117" t="e">
        <f>VLOOKUP(B773,I:J,2,0)</f>
        <v>#N/A</v>
      </c>
      <c r="E773" s="117" t="e">
        <f>VLOOKUP(D773,J:K,2,0)</f>
        <v>#N/A</v>
      </c>
      <c r="F773" s="117" t="s">
        <v>988</v>
      </c>
    </row>
    <row r="774" s="117" customFormat="1" spans="4:6">
      <c r="D774" s="117" t="e">
        <f>VLOOKUP(B774,I:J,2,0)</f>
        <v>#N/A</v>
      </c>
      <c r="E774" s="117" t="e">
        <f>VLOOKUP(D774,J:K,2,0)</f>
        <v>#N/A</v>
      </c>
      <c r="F774" s="117" t="s">
        <v>995</v>
      </c>
    </row>
    <row r="775" s="117" customFormat="1" spans="4:6">
      <c r="D775" s="117" t="e">
        <f>VLOOKUP(B775,I:J,2,0)</f>
        <v>#N/A</v>
      </c>
      <c r="E775" s="117" t="e">
        <f>VLOOKUP(D775,J:K,2,0)</f>
        <v>#N/A</v>
      </c>
      <c r="F775" s="117" t="s">
        <v>995</v>
      </c>
    </row>
    <row r="776" s="117" customFormat="1" spans="4:6">
      <c r="D776" s="117" t="e">
        <f>VLOOKUP(B776,I:J,2,0)</f>
        <v>#N/A</v>
      </c>
      <c r="E776" s="117" t="e">
        <f>VLOOKUP(D776,J:K,2,0)</f>
        <v>#N/A</v>
      </c>
      <c r="F776" s="117" t="s">
        <v>990</v>
      </c>
    </row>
    <row r="777" s="117" customFormat="1" spans="4:6">
      <c r="D777" s="117" t="e">
        <f>VLOOKUP(B777,I:J,2,0)</f>
        <v>#N/A</v>
      </c>
      <c r="E777" s="117" t="e">
        <f>VLOOKUP(D777,J:K,2,0)</f>
        <v>#N/A</v>
      </c>
      <c r="F777" s="117" t="s">
        <v>988</v>
      </c>
    </row>
    <row r="778" s="117" customFormat="1" spans="4:6">
      <c r="D778" s="117" t="e">
        <f>VLOOKUP(B778,I:J,2,0)</f>
        <v>#N/A</v>
      </c>
      <c r="E778" s="117" t="e">
        <f>VLOOKUP(D778,J:K,2,0)</f>
        <v>#N/A</v>
      </c>
      <c r="F778" s="117" t="s">
        <v>988</v>
      </c>
    </row>
    <row r="779" s="117" customFormat="1" spans="4:6">
      <c r="D779" s="117" t="e">
        <f>VLOOKUP(B779,I:J,2,0)</f>
        <v>#N/A</v>
      </c>
      <c r="E779" s="117" t="e">
        <f>VLOOKUP(D779,J:K,2,0)</f>
        <v>#N/A</v>
      </c>
      <c r="F779" s="117" t="s">
        <v>0</v>
      </c>
    </row>
    <row r="780" s="117" customFormat="1" spans="4:6">
      <c r="D780" s="117" t="e">
        <f>VLOOKUP(B780,I:J,2,0)</f>
        <v>#N/A</v>
      </c>
      <c r="E780" s="117" t="e">
        <f>VLOOKUP(D780,J:K,2,0)</f>
        <v>#N/A</v>
      </c>
      <c r="F780" s="117" t="s">
        <v>988</v>
      </c>
    </row>
    <row r="781" s="117" customFormat="1" spans="4:6">
      <c r="D781" s="117" t="e">
        <f>VLOOKUP(B781,I:J,2,0)</f>
        <v>#N/A</v>
      </c>
      <c r="E781" s="117" t="e">
        <f>VLOOKUP(D781,J:K,2,0)</f>
        <v>#N/A</v>
      </c>
      <c r="F781" s="117" t="s">
        <v>988</v>
      </c>
    </row>
    <row r="782" s="117" customFormat="1" spans="4:6">
      <c r="D782" s="117" t="e">
        <f>VLOOKUP(B782,I:J,2,0)</f>
        <v>#N/A</v>
      </c>
      <c r="E782" s="117" t="e">
        <f>VLOOKUP(D782,J:K,2,0)</f>
        <v>#N/A</v>
      </c>
      <c r="F782" s="117" t="s">
        <v>988</v>
      </c>
    </row>
    <row r="783" s="117" customFormat="1" spans="4:6">
      <c r="D783" s="117" t="e">
        <f>VLOOKUP(B783,I:J,2,0)</f>
        <v>#N/A</v>
      </c>
      <c r="E783" s="117" t="e">
        <f>VLOOKUP(D783,J:K,2,0)</f>
        <v>#N/A</v>
      </c>
      <c r="F783" s="117" t="s">
        <v>988</v>
      </c>
    </row>
    <row r="784" s="117" customFormat="1" spans="4:6">
      <c r="D784" s="117" t="e">
        <f>VLOOKUP(B784,I:J,2,0)</f>
        <v>#N/A</v>
      </c>
      <c r="E784" s="117" t="e">
        <f>VLOOKUP(D784,J:K,2,0)</f>
        <v>#N/A</v>
      </c>
      <c r="F784" s="117" t="s">
        <v>988</v>
      </c>
    </row>
    <row r="785" s="117" customFormat="1" spans="4:6">
      <c r="D785" s="117" t="e">
        <f>VLOOKUP(B785,I:J,2,0)</f>
        <v>#N/A</v>
      </c>
      <c r="E785" s="117" t="e">
        <f>VLOOKUP(D785,J:K,2,0)</f>
        <v>#N/A</v>
      </c>
      <c r="F785" s="117" t="s">
        <v>988</v>
      </c>
    </row>
    <row r="786" s="117" customFormat="1" spans="4:6">
      <c r="D786" s="117" t="e">
        <f>VLOOKUP(B786,I:J,2,0)</f>
        <v>#N/A</v>
      </c>
      <c r="E786" s="117" t="e">
        <f>VLOOKUP(D786,J:K,2,0)</f>
        <v>#N/A</v>
      </c>
      <c r="F786" s="117" t="s">
        <v>988</v>
      </c>
    </row>
    <row r="787" s="117" customFormat="1" spans="4:6">
      <c r="D787" s="117" t="e">
        <f>VLOOKUP(B787,I:J,2,0)</f>
        <v>#N/A</v>
      </c>
      <c r="E787" s="117" t="e">
        <f>VLOOKUP(D787,J:K,2,0)</f>
        <v>#N/A</v>
      </c>
      <c r="F787" s="117" t="s">
        <v>988</v>
      </c>
    </row>
    <row r="788" s="117" customFormat="1" spans="4:6">
      <c r="D788" s="117" t="e">
        <f>VLOOKUP(B788,I:J,2,0)</f>
        <v>#N/A</v>
      </c>
      <c r="E788" s="117" t="e">
        <f>VLOOKUP(D788,J:K,2,0)</f>
        <v>#N/A</v>
      </c>
      <c r="F788" s="117" t="s">
        <v>988</v>
      </c>
    </row>
    <row r="789" s="117" customFormat="1" spans="4:6">
      <c r="D789" s="117" t="e">
        <f>VLOOKUP(B789,I:J,2,0)</f>
        <v>#N/A</v>
      </c>
      <c r="E789" s="117" t="e">
        <f>VLOOKUP(D789,J:K,2,0)</f>
        <v>#N/A</v>
      </c>
      <c r="F789" s="117" t="s">
        <v>1</v>
      </c>
    </row>
    <row r="790" s="117" customFormat="1" spans="4:6">
      <c r="D790" s="117" t="e">
        <f>VLOOKUP(B790,I:J,2,0)</f>
        <v>#N/A</v>
      </c>
      <c r="E790" s="117" t="e">
        <f>VLOOKUP(D790,J:K,2,0)</f>
        <v>#N/A</v>
      </c>
      <c r="F790" s="117" t="s">
        <v>1</v>
      </c>
    </row>
    <row r="791" s="117" customFormat="1" spans="4:6">
      <c r="D791" s="117" t="e">
        <f>VLOOKUP(B791,I:J,2,0)</f>
        <v>#N/A</v>
      </c>
      <c r="E791" s="117" t="e">
        <f>VLOOKUP(D791,J:K,2,0)</f>
        <v>#N/A</v>
      </c>
      <c r="F791" s="117" t="s">
        <v>1</v>
      </c>
    </row>
    <row r="792" s="117" customFormat="1" spans="4:6">
      <c r="D792" s="117" t="e">
        <f>VLOOKUP(B792,I:J,2,0)</f>
        <v>#N/A</v>
      </c>
      <c r="E792" s="117" t="e">
        <f>VLOOKUP(D792,J:K,2,0)</f>
        <v>#N/A</v>
      </c>
      <c r="F792" s="117" t="s">
        <v>990</v>
      </c>
    </row>
    <row r="793" s="117" customFormat="1" spans="4:6">
      <c r="D793" s="117" t="e">
        <f>VLOOKUP(B793,I:J,2,0)</f>
        <v>#N/A</v>
      </c>
      <c r="E793" s="117" t="e">
        <f>VLOOKUP(D793,J:K,2,0)</f>
        <v>#N/A</v>
      </c>
      <c r="F793" s="117" t="s">
        <v>995</v>
      </c>
    </row>
    <row r="794" s="117" customFormat="1" spans="4:6">
      <c r="D794" s="117" t="e">
        <f>VLOOKUP(B794,I:J,2,0)</f>
        <v>#N/A</v>
      </c>
      <c r="E794" s="117" t="e">
        <f>VLOOKUP(D794,J:K,2,0)</f>
        <v>#N/A</v>
      </c>
      <c r="F794" s="117" t="s">
        <v>995</v>
      </c>
    </row>
    <row r="795" s="117" customFormat="1" spans="4:6">
      <c r="D795" s="117" t="e">
        <f>VLOOKUP(B795,I:J,2,0)</f>
        <v>#N/A</v>
      </c>
      <c r="E795" s="117" t="e">
        <f>VLOOKUP(D795,J:K,2,0)</f>
        <v>#N/A</v>
      </c>
      <c r="F795" s="117" t="s">
        <v>988</v>
      </c>
    </row>
    <row r="796" s="117" customFormat="1" spans="4:6">
      <c r="D796" s="117" t="e">
        <f>VLOOKUP(B796,I:J,2,0)</f>
        <v>#N/A</v>
      </c>
      <c r="E796" s="117" t="e">
        <f>VLOOKUP(D796,J:K,2,0)</f>
        <v>#N/A</v>
      </c>
      <c r="F796" s="117" t="s">
        <v>988</v>
      </c>
    </row>
    <row r="797" s="117" customFormat="1" spans="4:6">
      <c r="D797" s="117" t="e">
        <f>VLOOKUP(B797,I:J,2,0)</f>
        <v>#N/A</v>
      </c>
      <c r="E797" s="117" t="e">
        <f>VLOOKUP(D797,J:K,2,0)</f>
        <v>#N/A</v>
      </c>
      <c r="F797" s="117" t="s">
        <v>988</v>
      </c>
    </row>
    <row r="798" s="117" customFormat="1" spans="4:6">
      <c r="D798" s="117" t="e">
        <f>VLOOKUP(B798,I:J,2,0)</f>
        <v>#N/A</v>
      </c>
      <c r="E798" s="117" t="e">
        <f>VLOOKUP(D798,J:K,2,0)</f>
        <v>#N/A</v>
      </c>
      <c r="F798" s="117" t="s">
        <v>988</v>
      </c>
    </row>
    <row r="799" s="117" customFormat="1" spans="4:6">
      <c r="D799" s="117" t="e">
        <f>VLOOKUP(B799,I:J,2,0)</f>
        <v>#N/A</v>
      </c>
      <c r="E799" s="117" t="e">
        <f>VLOOKUP(D799,J:K,2,0)</f>
        <v>#N/A</v>
      </c>
      <c r="F799" s="117" t="s">
        <v>988</v>
      </c>
    </row>
    <row r="800" s="117" customFormat="1" spans="4:6">
      <c r="D800" s="117" t="e">
        <f>VLOOKUP(B800,I:J,2,0)</f>
        <v>#N/A</v>
      </c>
      <c r="E800" s="117" t="e">
        <f>VLOOKUP(D800,J:K,2,0)</f>
        <v>#N/A</v>
      </c>
      <c r="F800" s="117" t="s">
        <v>0</v>
      </c>
    </row>
    <row r="801" s="117" customFormat="1" spans="4:6">
      <c r="D801" s="117" t="e">
        <f>VLOOKUP(B801,I:J,2,0)</f>
        <v>#N/A</v>
      </c>
      <c r="E801" s="117" t="e">
        <f>VLOOKUP(D801,J:K,2,0)</f>
        <v>#N/A</v>
      </c>
      <c r="F801" s="117" t="s">
        <v>0</v>
      </c>
    </row>
    <row r="802" s="117" customFormat="1" spans="4:6">
      <c r="D802" s="117" t="e">
        <f>VLOOKUP(B802,I:J,2,0)</f>
        <v>#N/A</v>
      </c>
      <c r="E802" s="117" t="e">
        <f>VLOOKUP(D802,J:K,2,0)</f>
        <v>#N/A</v>
      </c>
      <c r="F802" s="117" t="s">
        <v>988</v>
      </c>
    </row>
    <row r="803" s="117" customFormat="1" spans="4:6">
      <c r="D803" s="117" t="e">
        <f>VLOOKUP(B803,I:J,2,0)</f>
        <v>#N/A</v>
      </c>
      <c r="E803" s="117" t="e">
        <f>VLOOKUP(D803,J:K,2,0)</f>
        <v>#N/A</v>
      </c>
      <c r="F803" s="117" t="s">
        <v>988</v>
      </c>
    </row>
    <row r="804" s="117" customFormat="1" spans="4:6">
      <c r="D804" s="117" t="e">
        <f>VLOOKUP(B804,I:J,2,0)</f>
        <v>#N/A</v>
      </c>
      <c r="E804" s="117" t="e">
        <f>VLOOKUP(D804,J:K,2,0)</f>
        <v>#N/A</v>
      </c>
      <c r="F804" s="117" t="s">
        <v>988</v>
      </c>
    </row>
    <row r="805" s="117" customFormat="1" spans="4:6">
      <c r="D805" s="117" t="e">
        <f>VLOOKUP(B805,I:J,2,0)</f>
        <v>#N/A</v>
      </c>
      <c r="E805" s="117" t="e">
        <f>VLOOKUP(D805,J:K,2,0)</f>
        <v>#N/A</v>
      </c>
      <c r="F805" s="117" t="s">
        <v>988</v>
      </c>
    </row>
    <row r="806" s="117" customFormat="1" spans="4:6">
      <c r="D806" s="117" t="e">
        <f>VLOOKUP(B806,I:J,2,0)</f>
        <v>#N/A</v>
      </c>
      <c r="E806" s="117" t="e">
        <f>VLOOKUP(D806,J:K,2,0)</f>
        <v>#N/A</v>
      </c>
      <c r="F806" s="117" t="s">
        <v>988</v>
      </c>
    </row>
    <row r="807" s="117" customFormat="1" spans="4:6">
      <c r="D807" s="117" t="e">
        <f>VLOOKUP(B807,I:J,2,0)</f>
        <v>#N/A</v>
      </c>
      <c r="E807" s="117" t="e">
        <f>VLOOKUP(D807,J:K,2,0)</f>
        <v>#N/A</v>
      </c>
      <c r="F807" s="117" t="s">
        <v>995</v>
      </c>
    </row>
    <row r="808" s="117" customFormat="1" spans="4:6">
      <c r="D808" s="117" t="e">
        <f>VLOOKUP(B808,I:J,2,0)</f>
        <v>#N/A</v>
      </c>
      <c r="E808" s="117" t="e">
        <f>VLOOKUP(D808,J:K,2,0)</f>
        <v>#N/A</v>
      </c>
      <c r="F808" s="117" t="s">
        <v>990</v>
      </c>
    </row>
    <row r="809" s="117" customFormat="1" spans="4:6">
      <c r="D809" s="117" t="e">
        <f>VLOOKUP(B809,I:J,2,0)</f>
        <v>#N/A</v>
      </c>
      <c r="E809" s="117" t="e">
        <f>VLOOKUP(D809,J:K,2,0)</f>
        <v>#N/A</v>
      </c>
      <c r="F809" s="117" t="s">
        <v>995</v>
      </c>
    </row>
    <row r="810" s="117" customFormat="1" spans="4:6">
      <c r="D810" s="117" t="e">
        <f>VLOOKUP(B810,I:J,2,0)</f>
        <v>#N/A</v>
      </c>
      <c r="E810" s="117" t="e">
        <f>VLOOKUP(D810,J:K,2,0)</f>
        <v>#N/A</v>
      </c>
      <c r="F810" s="117" t="s">
        <v>1</v>
      </c>
    </row>
    <row r="811" s="117" customFormat="1" spans="4:6">
      <c r="D811" s="117" t="e">
        <f>VLOOKUP(B811,I:J,2,0)</f>
        <v>#N/A</v>
      </c>
      <c r="E811" s="117" t="e">
        <f>VLOOKUP(D811,J:K,2,0)</f>
        <v>#N/A</v>
      </c>
      <c r="F811" s="117" t="s">
        <v>1</v>
      </c>
    </row>
    <row r="812" s="117" customFormat="1" spans="4:6">
      <c r="D812" s="117" t="e">
        <f>VLOOKUP(B812,I:J,2,0)</f>
        <v>#N/A</v>
      </c>
      <c r="E812" s="117" t="e">
        <f>VLOOKUP(D812,J:K,2,0)</f>
        <v>#N/A</v>
      </c>
      <c r="F812" s="117" t="s">
        <v>988</v>
      </c>
    </row>
    <row r="813" s="117" customFormat="1" spans="4:6">
      <c r="D813" s="117" t="e">
        <f>VLOOKUP(B813,I:J,2,0)</f>
        <v>#N/A</v>
      </c>
      <c r="E813" s="117" t="e">
        <f>VLOOKUP(D813,J:K,2,0)</f>
        <v>#N/A</v>
      </c>
      <c r="F813" s="117" t="s">
        <v>1</v>
      </c>
    </row>
    <row r="814" s="117" customFormat="1" spans="4:6">
      <c r="D814" s="117" t="e">
        <f>VLOOKUP(B814,I:J,2,0)</f>
        <v>#N/A</v>
      </c>
      <c r="E814" s="117" t="e">
        <f>VLOOKUP(D814,J:K,2,0)</f>
        <v>#N/A</v>
      </c>
      <c r="F814" s="117" t="s">
        <v>0</v>
      </c>
    </row>
    <row r="815" s="117" customFormat="1" spans="4:6">
      <c r="D815" s="117" t="e">
        <f>VLOOKUP(B815,I:J,2,0)</f>
        <v>#N/A</v>
      </c>
      <c r="E815" s="117" t="e">
        <f>VLOOKUP(D815,J:K,2,0)</f>
        <v>#N/A</v>
      </c>
      <c r="F815" s="117" t="s">
        <v>1</v>
      </c>
    </row>
    <row r="816" s="117" customFormat="1" spans="4:6">
      <c r="D816" s="117" t="e">
        <f>VLOOKUP(B816,I:J,2,0)</f>
        <v>#N/A</v>
      </c>
      <c r="E816" s="117" t="e">
        <f>VLOOKUP(D816,J:K,2,0)</f>
        <v>#N/A</v>
      </c>
      <c r="F816" s="117" t="s">
        <v>988</v>
      </c>
    </row>
    <row r="817" s="117" customFormat="1" spans="4:6">
      <c r="D817" s="117" t="e">
        <f>VLOOKUP(B817,I:J,2,0)</f>
        <v>#N/A</v>
      </c>
      <c r="E817" s="117" t="e">
        <f>VLOOKUP(D817,J:K,2,0)</f>
        <v>#N/A</v>
      </c>
      <c r="F817" s="117" t="s">
        <v>988</v>
      </c>
    </row>
    <row r="818" s="117" customFormat="1" spans="4:6">
      <c r="D818" s="117" t="e">
        <f>VLOOKUP(B818,I:J,2,0)</f>
        <v>#N/A</v>
      </c>
      <c r="E818" s="117" t="e">
        <f>VLOOKUP(D818,J:K,2,0)</f>
        <v>#N/A</v>
      </c>
      <c r="F818" s="117" t="s">
        <v>988</v>
      </c>
    </row>
    <row r="819" s="117" customFormat="1" spans="4:6">
      <c r="D819" s="117" t="e">
        <f>VLOOKUP(B819,I:J,2,0)</f>
        <v>#N/A</v>
      </c>
      <c r="E819" s="117" t="e">
        <f>VLOOKUP(D819,J:K,2,0)</f>
        <v>#N/A</v>
      </c>
      <c r="F819" s="117" t="s">
        <v>988</v>
      </c>
    </row>
    <row r="820" s="117" customFormat="1" spans="4:6">
      <c r="D820" s="117" t="e">
        <f>VLOOKUP(B820,I:J,2,0)</f>
        <v>#N/A</v>
      </c>
      <c r="E820" s="117" t="e">
        <f>VLOOKUP(D820,J:K,2,0)</f>
        <v>#N/A</v>
      </c>
      <c r="F820" s="117" t="s">
        <v>1</v>
      </c>
    </row>
    <row r="821" s="117" customFormat="1" spans="4:6">
      <c r="D821" s="117" t="e">
        <f>VLOOKUP(B821,I:J,2,0)</f>
        <v>#N/A</v>
      </c>
      <c r="E821" s="117" t="e">
        <f>VLOOKUP(D821,J:K,2,0)</f>
        <v>#N/A</v>
      </c>
      <c r="F821" s="117" t="s">
        <v>1</v>
      </c>
    </row>
    <row r="822" s="117" customFormat="1" spans="4:6">
      <c r="D822" s="117" t="e">
        <f>VLOOKUP(B822,I:J,2,0)</f>
        <v>#N/A</v>
      </c>
      <c r="E822" s="117" t="e">
        <f>VLOOKUP(D822,J:K,2,0)</f>
        <v>#N/A</v>
      </c>
      <c r="F822" s="117" t="s">
        <v>988</v>
      </c>
    </row>
    <row r="823" s="117" customFormat="1" spans="4:6">
      <c r="D823" s="117" t="e">
        <f>VLOOKUP(B823,I:J,2,0)</f>
        <v>#N/A</v>
      </c>
      <c r="E823" s="117" t="e">
        <f>VLOOKUP(D823,J:K,2,0)</f>
        <v>#N/A</v>
      </c>
      <c r="F823" s="117" t="s">
        <v>988</v>
      </c>
    </row>
    <row r="824" s="117" customFormat="1" spans="4:6">
      <c r="D824" s="117" t="e">
        <f>VLOOKUP(B824,I:J,2,0)</f>
        <v>#N/A</v>
      </c>
      <c r="E824" s="117" t="e">
        <f>VLOOKUP(D824,J:K,2,0)</f>
        <v>#N/A</v>
      </c>
      <c r="F824" s="117" t="s">
        <v>988</v>
      </c>
    </row>
    <row r="825" s="117" customFormat="1" spans="4:6">
      <c r="D825" s="117" t="e">
        <f>VLOOKUP(B825,I:J,2,0)</f>
        <v>#N/A</v>
      </c>
      <c r="E825" s="117" t="e">
        <f>VLOOKUP(D825,J:K,2,0)</f>
        <v>#N/A</v>
      </c>
      <c r="F825" s="117" t="s">
        <v>988</v>
      </c>
    </row>
    <row r="826" s="117" customFormat="1" spans="4:6">
      <c r="D826" s="117" t="e">
        <f>VLOOKUP(B826,I:J,2,0)</f>
        <v>#N/A</v>
      </c>
      <c r="E826" s="117" t="e">
        <f>VLOOKUP(D826,J:K,2,0)</f>
        <v>#N/A</v>
      </c>
      <c r="F826" s="117" t="s">
        <v>988</v>
      </c>
    </row>
    <row r="827" s="117" customFormat="1" spans="4:6">
      <c r="D827" s="117" t="e">
        <f>VLOOKUP(B827,I:J,2,0)</f>
        <v>#N/A</v>
      </c>
      <c r="E827" s="117" t="e">
        <f>VLOOKUP(D827,J:K,2,0)</f>
        <v>#N/A</v>
      </c>
      <c r="F827" s="117" t="s">
        <v>988</v>
      </c>
    </row>
    <row r="828" s="117" customFormat="1" spans="4:6">
      <c r="D828" s="117" t="e">
        <f>VLOOKUP(B828,I:J,2,0)</f>
        <v>#N/A</v>
      </c>
      <c r="E828" s="117" t="e">
        <f>VLOOKUP(D828,J:K,2,0)</f>
        <v>#N/A</v>
      </c>
      <c r="F828" s="117" t="s">
        <v>988</v>
      </c>
    </row>
    <row r="829" s="117" customFormat="1" spans="4:6">
      <c r="D829" s="117" t="e">
        <f>VLOOKUP(B829,I:J,2,0)</f>
        <v>#N/A</v>
      </c>
      <c r="E829" s="117" t="e">
        <f>VLOOKUP(D829,J:K,2,0)</f>
        <v>#N/A</v>
      </c>
      <c r="F829" s="117" t="s">
        <v>1</v>
      </c>
    </row>
    <row r="830" s="117" customFormat="1" spans="4:6">
      <c r="D830" s="117" t="e">
        <f>VLOOKUP(B830,I:J,2,0)</f>
        <v>#N/A</v>
      </c>
      <c r="E830" s="117" t="e">
        <f>VLOOKUP(D830,J:K,2,0)</f>
        <v>#N/A</v>
      </c>
      <c r="F830" s="117" t="s">
        <v>988</v>
      </c>
    </row>
    <row r="831" s="117" customFormat="1" spans="4:6">
      <c r="D831" s="117" t="e">
        <f>VLOOKUP(B831,I:J,2,0)</f>
        <v>#N/A</v>
      </c>
      <c r="E831" s="117" t="e">
        <f>VLOOKUP(D831,J:K,2,0)</f>
        <v>#N/A</v>
      </c>
      <c r="F831" s="117" t="s">
        <v>1</v>
      </c>
    </row>
    <row r="832" s="117" customFormat="1" spans="4:6">
      <c r="D832" s="117" t="e">
        <f>VLOOKUP(B832,I:J,2,0)</f>
        <v>#N/A</v>
      </c>
      <c r="E832" s="117" t="e">
        <f>VLOOKUP(D832,J:K,2,0)</f>
        <v>#N/A</v>
      </c>
      <c r="F832" s="117" t="s">
        <v>990</v>
      </c>
    </row>
    <row r="833" s="117" customFormat="1" spans="4:6">
      <c r="D833" s="117" t="e">
        <f>VLOOKUP(B833,I:J,2,0)</f>
        <v>#N/A</v>
      </c>
      <c r="E833" s="117" t="e">
        <f>VLOOKUP(D833,J:K,2,0)</f>
        <v>#N/A</v>
      </c>
      <c r="F833" s="117" t="s">
        <v>995</v>
      </c>
    </row>
    <row r="834" s="117" customFormat="1" spans="4:6">
      <c r="D834" s="117" t="e">
        <f>VLOOKUP(B834,I:J,2,0)</f>
        <v>#N/A</v>
      </c>
      <c r="E834" s="117" t="e">
        <f>VLOOKUP(D834,J:K,2,0)</f>
        <v>#N/A</v>
      </c>
      <c r="F834" s="117" t="s">
        <v>1</v>
      </c>
    </row>
    <row r="835" s="117" customFormat="1" spans="4:6">
      <c r="D835" s="117" t="e">
        <f>VLOOKUP(B835,I:J,2,0)</f>
        <v>#N/A</v>
      </c>
      <c r="E835" s="117" t="e">
        <f>VLOOKUP(D835,J:K,2,0)</f>
        <v>#N/A</v>
      </c>
      <c r="F835" s="117" t="s">
        <v>988</v>
      </c>
    </row>
    <row r="836" s="117" customFormat="1" spans="4:6">
      <c r="D836" s="117" t="e">
        <f>VLOOKUP(B836,I:J,2,0)</f>
        <v>#N/A</v>
      </c>
      <c r="E836" s="117" t="e">
        <f>VLOOKUP(D836,J:K,2,0)</f>
        <v>#N/A</v>
      </c>
      <c r="F836" s="117" t="s">
        <v>1</v>
      </c>
    </row>
    <row r="837" s="117" customFormat="1" spans="4:6">
      <c r="D837" s="117" t="e">
        <f>VLOOKUP(B837,I:J,2,0)</f>
        <v>#N/A</v>
      </c>
      <c r="E837" s="117" t="e">
        <f>VLOOKUP(D837,J:K,2,0)</f>
        <v>#N/A</v>
      </c>
      <c r="F837" s="117" t="s">
        <v>995</v>
      </c>
    </row>
    <row r="838" s="117" customFormat="1" spans="4:6">
      <c r="D838" s="117" t="e">
        <f>VLOOKUP(B838,I:J,2,0)</f>
        <v>#N/A</v>
      </c>
      <c r="E838" s="117" t="e">
        <f>VLOOKUP(D838,J:K,2,0)</f>
        <v>#N/A</v>
      </c>
      <c r="F838" s="117" t="s">
        <v>1</v>
      </c>
    </row>
    <row r="839" s="117" customFormat="1" spans="4:5">
      <c r="D839" s="117" t="e">
        <f>VLOOKUP(B839,I:J,2,0)</f>
        <v>#N/A</v>
      </c>
      <c r="E839" s="117" t="e">
        <f>VLOOKUP(D839,J:K,2,0)</f>
        <v>#N/A</v>
      </c>
    </row>
    <row r="840" s="117" customFormat="1" spans="4:5">
      <c r="D840" s="117" t="e">
        <f>VLOOKUP(B840,I:J,2,0)</f>
        <v>#N/A</v>
      </c>
      <c r="E840" s="117" t="e">
        <f>VLOOKUP(D840,J:K,2,0)</f>
        <v>#N/A</v>
      </c>
    </row>
    <row r="841" s="117" customFormat="1" spans="4:5">
      <c r="D841" s="117" t="e">
        <f>VLOOKUP(B841,I:J,2,0)</f>
        <v>#N/A</v>
      </c>
      <c r="E841" s="117" t="e">
        <f>VLOOKUP(D841,J:K,2,0)</f>
        <v>#N/A</v>
      </c>
    </row>
    <row r="842" s="117" customFormat="1" spans="4:5">
      <c r="D842" s="117" t="e">
        <f>VLOOKUP(B842,I:J,2,0)</f>
        <v>#N/A</v>
      </c>
      <c r="E842" s="117" t="e">
        <f>VLOOKUP(D842,J:K,2,0)</f>
        <v>#N/A</v>
      </c>
    </row>
    <row r="843" s="117" customFormat="1" spans="4:5">
      <c r="D843" s="117" t="e">
        <f>VLOOKUP(B843,I:J,2,0)</f>
        <v>#N/A</v>
      </c>
      <c r="E843" s="117" t="e">
        <f>VLOOKUP(D843,J:K,2,0)</f>
        <v>#N/A</v>
      </c>
    </row>
    <row r="844" s="117" customFormat="1" spans="4:5">
      <c r="D844" s="117" t="e">
        <f>VLOOKUP(B844,I:J,2,0)</f>
        <v>#N/A</v>
      </c>
      <c r="E844" s="117" t="e">
        <f>VLOOKUP(D844,J:K,2,0)</f>
        <v>#N/A</v>
      </c>
    </row>
    <row r="845" s="117" customFormat="1" spans="4:5">
      <c r="D845" s="117" t="e">
        <f>VLOOKUP(B845,I:J,2,0)</f>
        <v>#N/A</v>
      </c>
      <c r="E845" s="117" t="e">
        <f>VLOOKUP(D845,J:K,2,0)</f>
        <v>#N/A</v>
      </c>
    </row>
    <row r="846" s="117" customFormat="1" spans="4:5">
      <c r="D846" s="117" t="e">
        <f>VLOOKUP(B846,I:J,2,0)</f>
        <v>#N/A</v>
      </c>
      <c r="E846" s="117" t="e">
        <f>VLOOKUP(D846,J:K,2,0)</f>
        <v>#N/A</v>
      </c>
    </row>
    <row r="847" s="117" customFormat="1" spans="4:5">
      <c r="D847" s="117" t="e">
        <f>VLOOKUP(B847,I:J,2,0)</f>
        <v>#N/A</v>
      </c>
      <c r="E847" s="117" t="e">
        <f>VLOOKUP(D847,J:K,2,0)</f>
        <v>#N/A</v>
      </c>
    </row>
    <row r="848" s="117" customFormat="1" spans="4:5">
      <c r="D848" s="117" t="e">
        <f>VLOOKUP(B848,I:J,2,0)</f>
        <v>#N/A</v>
      </c>
      <c r="E848" s="117" t="e">
        <f>VLOOKUP(D848,J:K,2,0)</f>
        <v>#N/A</v>
      </c>
    </row>
    <row r="849" s="117" customFormat="1" spans="4:5">
      <c r="D849" s="117" t="e">
        <f>VLOOKUP(B849,I:J,2,0)</f>
        <v>#N/A</v>
      </c>
      <c r="E849" s="117" t="e">
        <f>VLOOKUP(D849,J:K,2,0)</f>
        <v>#N/A</v>
      </c>
    </row>
    <row r="850" s="117" customFormat="1" spans="4:5">
      <c r="D850" s="117" t="e">
        <f>VLOOKUP(B850,I:J,2,0)</f>
        <v>#N/A</v>
      </c>
      <c r="E850" s="117" t="e">
        <f>VLOOKUP(D850,J:K,2,0)</f>
        <v>#N/A</v>
      </c>
    </row>
    <row r="851" s="117" customFormat="1" spans="4:5">
      <c r="D851" s="117" t="e">
        <f>VLOOKUP(B851,I:J,2,0)</f>
        <v>#N/A</v>
      </c>
      <c r="E851" s="117" t="e">
        <f>VLOOKUP(D851,J:K,2,0)</f>
        <v>#N/A</v>
      </c>
    </row>
    <row r="852" s="117" customFormat="1" spans="4:5">
      <c r="D852" s="117" t="e">
        <f>VLOOKUP(B852,I:J,2,0)</f>
        <v>#N/A</v>
      </c>
      <c r="E852" s="117" t="e">
        <f>VLOOKUP(D852,J:K,2,0)</f>
        <v>#N/A</v>
      </c>
    </row>
    <row r="853" s="117" customFormat="1" spans="4:5">
      <c r="D853" s="117" t="e">
        <f>VLOOKUP(B853,I:J,2,0)</f>
        <v>#N/A</v>
      </c>
      <c r="E853" s="117" t="e">
        <f>VLOOKUP(D853,J:K,2,0)</f>
        <v>#N/A</v>
      </c>
    </row>
    <row r="854" s="117" customFormat="1" spans="4:5">
      <c r="D854" s="117" t="e">
        <f>VLOOKUP(B854,I:J,2,0)</f>
        <v>#N/A</v>
      </c>
      <c r="E854" s="117" t="e">
        <f>VLOOKUP(D854,J:K,2,0)</f>
        <v>#N/A</v>
      </c>
    </row>
    <row r="855" s="117" customFormat="1" spans="4:5">
      <c r="D855" s="117" t="e">
        <f>VLOOKUP(B855,I:J,2,0)</f>
        <v>#N/A</v>
      </c>
      <c r="E855" s="117" t="e">
        <f>VLOOKUP(D855,J:K,2,0)</f>
        <v>#N/A</v>
      </c>
    </row>
    <row r="856" s="117" customFormat="1" spans="4:5">
      <c r="D856" s="117" t="e">
        <f>VLOOKUP(B856,I:J,2,0)</f>
        <v>#N/A</v>
      </c>
      <c r="E856" s="117" t="e">
        <f>VLOOKUP(D856,J:K,2,0)</f>
        <v>#N/A</v>
      </c>
    </row>
    <row r="857" s="117" customFormat="1" spans="4:5">
      <c r="D857" s="117" t="e">
        <f>VLOOKUP(B857,I:J,2,0)</f>
        <v>#N/A</v>
      </c>
      <c r="E857" s="117" t="e">
        <f>VLOOKUP(D857,J:K,2,0)</f>
        <v>#N/A</v>
      </c>
    </row>
    <row r="858" s="117" customFormat="1" spans="4:5">
      <c r="D858" s="117" t="e">
        <f>VLOOKUP(B858,I:J,2,0)</f>
        <v>#N/A</v>
      </c>
      <c r="E858" s="117" t="e">
        <f>VLOOKUP(D858,J:K,2,0)</f>
        <v>#N/A</v>
      </c>
    </row>
    <row r="859" s="117" customFormat="1" spans="4:5">
      <c r="D859" s="117" t="e">
        <f>VLOOKUP(B859,I:J,2,0)</f>
        <v>#N/A</v>
      </c>
      <c r="E859" s="117" t="e">
        <f>VLOOKUP(D859,J:K,2,0)</f>
        <v>#N/A</v>
      </c>
    </row>
    <row r="860" s="117" customFormat="1" spans="4:5">
      <c r="D860" s="117" t="e">
        <f>VLOOKUP(B860,I:J,2,0)</f>
        <v>#N/A</v>
      </c>
      <c r="E860" s="117" t="e">
        <f>VLOOKUP(D860,J:K,2,0)</f>
        <v>#N/A</v>
      </c>
    </row>
    <row r="861" s="117" customFormat="1" spans="4:5">
      <c r="D861" s="117" t="e">
        <f>VLOOKUP(B861,I:J,2,0)</f>
        <v>#N/A</v>
      </c>
      <c r="E861" s="117" t="e">
        <f>VLOOKUP(D861,J:K,2,0)</f>
        <v>#N/A</v>
      </c>
    </row>
    <row r="862" s="117" customFormat="1" spans="4:5">
      <c r="D862" s="117" t="e">
        <f>VLOOKUP(B862,I:J,2,0)</f>
        <v>#N/A</v>
      </c>
      <c r="E862" s="117" t="e">
        <f>VLOOKUP(D862,J:K,2,0)</f>
        <v>#N/A</v>
      </c>
    </row>
    <row r="863" s="117" customFormat="1" spans="4:5">
      <c r="D863" s="117" t="e">
        <f>VLOOKUP(B863,I:J,2,0)</f>
        <v>#N/A</v>
      </c>
      <c r="E863" s="117" t="e">
        <f>VLOOKUP(D863,J:K,2,0)</f>
        <v>#N/A</v>
      </c>
    </row>
    <row r="864" s="117" customFormat="1" spans="4:5">
      <c r="D864" s="117" t="e">
        <f>VLOOKUP(B864,I:J,2,0)</f>
        <v>#N/A</v>
      </c>
      <c r="E864" s="117" t="e">
        <f>VLOOKUP(D864,J:K,2,0)</f>
        <v>#N/A</v>
      </c>
    </row>
    <row r="865" s="117" customFormat="1" spans="4:5">
      <c r="D865" s="117" t="e">
        <f>VLOOKUP(B865,I:J,2,0)</f>
        <v>#N/A</v>
      </c>
      <c r="E865" s="117" t="e">
        <f>VLOOKUP(D865,J:K,2,0)</f>
        <v>#N/A</v>
      </c>
    </row>
    <row r="866" s="117" customFormat="1" spans="4:5">
      <c r="D866" s="117" t="e">
        <f>VLOOKUP(B866,I:J,2,0)</f>
        <v>#N/A</v>
      </c>
      <c r="E866" s="117" t="e">
        <f>VLOOKUP(D866,J:K,2,0)</f>
        <v>#N/A</v>
      </c>
    </row>
    <row r="867" s="117" customFormat="1" spans="4:5">
      <c r="D867" s="117" t="e">
        <f>VLOOKUP(B867,I:J,2,0)</f>
        <v>#N/A</v>
      </c>
      <c r="E867" s="117" t="e">
        <f>VLOOKUP(D867,J:K,2,0)</f>
        <v>#N/A</v>
      </c>
    </row>
    <row r="868" s="117" customFormat="1" spans="4:5">
      <c r="D868" s="117" t="e">
        <f>VLOOKUP(B868,I:J,2,0)</f>
        <v>#N/A</v>
      </c>
      <c r="E868" s="117" t="e">
        <f>VLOOKUP(D868,J:K,2,0)</f>
        <v>#N/A</v>
      </c>
    </row>
    <row r="869" s="117" customFormat="1" spans="4:5">
      <c r="D869" s="117" t="e">
        <f>VLOOKUP(B869,I:J,2,0)</f>
        <v>#N/A</v>
      </c>
      <c r="E869" s="117" t="e">
        <f>VLOOKUP(D869,J:K,2,0)</f>
        <v>#N/A</v>
      </c>
    </row>
    <row r="870" s="117" customFormat="1" spans="4:5">
      <c r="D870" s="117" t="e">
        <f>VLOOKUP(B870,I:J,2,0)</f>
        <v>#N/A</v>
      </c>
      <c r="E870" s="117" t="e">
        <f>VLOOKUP(D870,J:K,2,0)</f>
        <v>#N/A</v>
      </c>
    </row>
    <row r="871" s="117" customFormat="1" spans="4:5">
      <c r="D871" s="117" t="e">
        <f>VLOOKUP(B871,I:J,2,0)</f>
        <v>#N/A</v>
      </c>
      <c r="E871" s="117" t="e">
        <f>VLOOKUP(D871,J:K,2,0)</f>
        <v>#N/A</v>
      </c>
    </row>
    <row r="872" s="117" customFormat="1" spans="4:5">
      <c r="D872" s="117" t="e">
        <f>VLOOKUP(B872,I:J,2,0)</f>
        <v>#N/A</v>
      </c>
      <c r="E872" s="117" t="e">
        <f>VLOOKUP(D872,J:K,2,0)</f>
        <v>#N/A</v>
      </c>
    </row>
    <row r="873" s="117" customFormat="1" spans="4:5">
      <c r="D873" s="117" t="e">
        <f>VLOOKUP(B873,I:J,2,0)</f>
        <v>#N/A</v>
      </c>
      <c r="E873" s="117" t="e">
        <f>VLOOKUP(D873,J:K,2,0)</f>
        <v>#N/A</v>
      </c>
    </row>
    <row r="874" s="117" customFormat="1" spans="4:5">
      <c r="D874" s="117" t="e">
        <f>VLOOKUP(B874,I:J,2,0)</f>
        <v>#N/A</v>
      </c>
      <c r="E874" s="117" t="e">
        <f>VLOOKUP(D874,J:K,2,0)</f>
        <v>#N/A</v>
      </c>
    </row>
    <row r="875" s="117" customFormat="1" spans="4:5">
      <c r="D875" s="117" t="e">
        <f>VLOOKUP(B875,I:J,2,0)</f>
        <v>#N/A</v>
      </c>
      <c r="E875" s="117" t="e">
        <f>VLOOKUP(D875,J:K,2,0)</f>
        <v>#N/A</v>
      </c>
    </row>
    <row r="876" s="117" customFormat="1" spans="4:5">
      <c r="D876" s="117" t="e">
        <f>VLOOKUP(B876,I:J,2,0)</f>
        <v>#N/A</v>
      </c>
      <c r="E876" s="117" t="e">
        <f>VLOOKUP(D876,J:K,2,0)</f>
        <v>#N/A</v>
      </c>
    </row>
    <row r="877" s="117" customFormat="1" spans="4:5">
      <c r="D877" s="117" t="e">
        <f>VLOOKUP(B877,I:J,2,0)</f>
        <v>#N/A</v>
      </c>
      <c r="E877" s="117" t="e">
        <f>VLOOKUP(D877,J:K,2,0)</f>
        <v>#N/A</v>
      </c>
    </row>
    <row r="878" s="117" customFormat="1" spans="4:5">
      <c r="D878" s="117" t="e">
        <f>VLOOKUP(B878,I:J,2,0)</f>
        <v>#N/A</v>
      </c>
      <c r="E878" s="117" t="e">
        <f>VLOOKUP(D878,J:K,2,0)</f>
        <v>#N/A</v>
      </c>
    </row>
    <row r="879" s="117" customFormat="1" spans="4:5">
      <c r="D879" s="117" t="e">
        <f>VLOOKUP(B879,I:J,2,0)</f>
        <v>#N/A</v>
      </c>
      <c r="E879" s="117" t="e">
        <f>VLOOKUP(D879,J:K,2,0)</f>
        <v>#N/A</v>
      </c>
    </row>
    <row r="880" s="117" customFormat="1" spans="4:5">
      <c r="D880" s="117" t="e">
        <f>VLOOKUP(B880,I:J,2,0)</f>
        <v>#N/A</v>
      </c>
      <c r="E880" s="117" t="e">
        <f>VLOOKUP(D880,J:K,2,0)</f>
        <v>#N/A</v>
      </c>
    </row>
    <row r="881" s="117" customFormat="1" spans="4:5">
      <c r="D881" s="117" t="e">
        <f>VLOOKUP(B881,I:J,2,0)</f>
        <v>#N/A</v>
      </c>
      <c r="E881" s="117" t="e">
        <f>VLOOKUP(D881,J:K,2,0)</f>
        <v>#N/A</v>
      </c>
    </row>
    <row r="882" s="117" customFormat="1" spans="4:5">
      <c r="D882" s="117" t="e">
        <f>VLOOKUP(B882,I:J,2,0)</f>
        <v>#N/A</v>
      </c>
      <c r="E882" s="117" t="e">
        <f>VLOOKUP(D882,J:K,2,0)</f>
        <v>#N/A</v>
      </c>
    </row>
    <row r="883" s="117" customFormat="1" spans="4:5">
      <c r="D883" s="117" t="e">
        <f>VLOOKUP(B883,I:J,2,0)</f>
        <v>#N/A</v>
      </c>
      <c r="E883" s="117" t="e">
        <f>VLOOKUP(D883,J:K,2,0)</f>
        <v>#N/A</v>
      </c>
    </row>
    <row r="884" s="117" customFormat="1" spans="4:5">
      <c r="D884" s="117" t="e">
        <f>VLOOKUP(B884,I:J,2,0)</f>
        <v>#N/A</v>
      </c>
      <c r="E884" s="117" t="e">
        <f>VLOOKUP(D884,J:K,2,0)</f>
        <v>#N/A</v>
      </c>
    </row>
    <row r="885" s="117" customFormat="1" spans="4:5">
      <c r="D885" s="117" t="e">
        <f>VLOOKUP(B885,I:J,2,0)</f>
        <v>#N/A</v>
      </c>
      <c r="E885" s="117" t="e">
        <f>VLOOKUP(D885,J:K,2,0)</f>
        <v>#N/A</v>
      </c>
    </row>
    <row r="886" s="117" customFormat="1" spans="4:5">
      <c r="D886" s="117" t="e">
        <f>VLOOKUP(B886,I:J,2,0)</f>
        <v>#N/A</v>
      </c>
      <c r="E886" s="117" t="e">
        <f>VLOOKUP(D886,J:K,2,0)</f>
        <v>#N/A</v>
      </c>
    </row>
    <row r="887" s="117" customFormat="1" spans="4:5">
      <c r="D887" s="117" t="e">
        <f>VLOOKUP(B887,I:J,2,0)</f>
        <v>#N/A</v>
      </c>
      <c r="E887" s="117" t="e">
        <f>VLOOKUP(D887,J:K,2,0)</f>
        <v>#N/A</v>
      </c>
    </row>
    <row r="888" s="117" customFormat="1" spans="4:5">
      <c r="D888" s="119" t="e">
        <f>VLOOKUP(B888,I:J,2,0)</f>
        <v>#N/A</v>
      </c>
      <c r="E888" s="119" t="e">
        <f>VLOOKUP(D888,J:K,2,0)</f>
        <v>#N/A</v>
      </c>
    </row>
    <row r="889" s="117" customFormat="1" spans="4:5">
      <c r="D889" s="119" t="e">
        <f>VLOOKUP(B889,I:J,2,0)</f>
        <v>#N/A</v>
      </c>
      <c r="E889" s="119" t="e">
        <f>VLOOKUP(D889,J:K,2,0)</f>
        <v>#N/A</v>
      </c>
    </row>
    <row r="890" s="117" customFormat="1" spans="4:5">
      <c r="D890" s="119" t="e">
        <f>VLOOKUP(B890,I:J,2,0)</f>
        <v>#N/A</v>
      </c>
      <c r="E890" s="119" t="e">
        <f>VLOOKUP(D890,J:K,2,0)</f>
        <v>#N/A</v>
      </c>
    </row>
    <row r="891" s="117" customFormat="1" spans="4:5">
      <c r="D891" s="128" t="e">
        <f>VLOOKUP(B891,I:J,2,0)</f>
        <v>#N/A</v>
      </c>
      <c r="E891" s="128" t="e">
        <f>VLOOKUP(D891,J:K,2,0)</f>
        <v>#N/A</v>
      </c>
    </row>
    <row r="892" s="117" customFormat="1" spans="4:5">
      <c r="D892" s="128" t="e">
        <f>VLOOKUP(B892,I:J,2,0)</f>
        <v>#N/A</v>
      </c>
      <c r="E892" s="128" t="e">
        <f>VLOOKUP(D892,J:K,2,0)</f>
        <v>#N/A</v>
      </c>
    </row>
    <row r="893" s="117" customFormat="1" spans="4:5">
      <c r="D893" s="128" t="e">
        <f>VLOOKUP(B893,I:J,2,0)</f>
        <v>#N/A</v>
      </c>
      <c r="E893" s="128" t="e">
        <f>VLOOKUP(D893,J:K,2,0)</f>
        <v>#N/A</v>
      </c>
    </row>
    <row r="894" s="117" customFormat="1" spans="4:5">
      <c r="D894" s="128" t="e">
        <f>VLOOKUP(B894,I:J,2,0)</f>
        <v>#N/A</v>
      </c>
      <c r="E894" s="128" t="e">
        <f>VLOOKUP(D894,J:K,2,0)</f>
        <v>#N/A</v>
      </c>
    </row>
    <row r="895" s="117" customFormat="1" spans="4:5">
      <c r="D895" s="128" t="e">
        <f>VLOOKUP(B895,I:J,2,0)</f>
        <v>#N/A</v>
      </c>
      <c r="E895" s="128" t="e">
        <f>VLOOKUP(D895,J:K,2,0)</f>
        <v>#N/A</v>
      </c>
    </row>
    <row r="896" s="117" customFormat="1" spans="4:5">
      <c r="D896" s="128" t="e">
        <f>VLOOKUP(B896,I:J,2,0)</f>
        <v>#N/A</v>
      </c>
      <c r="E896" s="128" t="e">
        <f>VLOOKUP(D896,J:K,2,0)</f>
        <v>#N/A</v>
      </c>
    </row>
    <row r="897" s="117" customFormat="1" spans="4:5">
      <c r="D897" s="128" t="e">
        <f>VLOOKUP(B897,I:J,2,0)</f>
        <v>#N/A</v>
      </c>
      <c r="E897" s="128" t="e">
        <f>VLOOKUP(D897,J:K,2,0)</f>
        <v>#N/A</v>
      </c>
    </row>
    <row r="898" s="117" customFormat="1" spans="4:5">
      <c r="D898" s="128" t="e">
        <f>VLOOKUP(B898,I:J,2,0)</f>
        <v>#N/A</v>
      </c>
      <c r="E898" s="128" t="e">
        <f>VLOOKUP(D898,J:K,2,0)</f>
        <v>#N/A</v>
      </c>
    </row>
    <row r="899" s="117" customFormat="1" spans="4:5">
      <c r="D899" s="128" t="e">
        <f>VLOOKUP(B899,I:J,2,0)</f>
        <v>#N/A</v>
      </c>
      <c r="E899" s="128" t="e">
        <f>VLOOKUP(D899,J:K,2,0)</f>
        <v>#N/A</v>
      </c>
    </row>
    <row r="900" s="117" customFormat="1" spans="4:5">
      <c r="D900" s="128" t="e">
        <f>VLOOKUP(B900,I:J,2,0)</f>
        <v>#N/A</v>
      </c>
      <c r="E900" s="128" t="e">
        <f>VLOOKUP(D900,J:K,2,0)</f>
        <v>#N/A</v>
      </c>
    </row>
    <row r="901" s="117" customFormat="1" spans="4:5">
      <c r="D901" s="128" t="e">
        <f>VLOOKUP(B901,I:J,2,0)</f>
        <v>#N/A</v>
      </c>
      <c r="E901" s="128" t="e">
        <f>VLOOKUP(D901,J:K,2,0)</f>
        <v>#N/A</v>
      </c>
    </row>
    <row r="902" s="117" customFormat="1" spans="4:5">
      <c r="D902" s="128" t="e">
        <f>VLOOKUP(B902,I:J,2,0)</f>
        <v>#N/A</v>
      </c>
      <c r="E902" s="128" t="e">
        <f>VLOOKUP(D902,J:K,2,0)</f>
        <v>#N/A</v>
      </c>
    </row>
    <row r="903" s="117" customFormat="1" spans="4:5">
      <c r="D903" s="128" t="e">
        <f>VLOOKUP(B903,I:J,2,0)</f>
        <v>#N/A</v>
      </c>
      <c r="E903" s="128" t="e">
        <f>VLOOKUP(D903,J:K,2,0)</f>
        <v>#N/A</v>
      </c>
    </row>
    <row r="904" s="117" customFormat="1" spans="4:5">
      <c r="D904" s="128" t="e">
        <f>VLOOKUP(B904,I:J,2,0)</f>
        <v>#N/A</v>
      </c>
      <c r="E904" s="128" t="e">
        <f>VLOOKUP(D904,J:K,2,0)</f>
        <v>#N/A</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N228"/>
  <sheetViews>
    <sheetView workbookViewId="0">
      <selection activeCell="C41" sqref="C41"/>
    </sheetView>
  </sheetViews>
  <sheetFormatPr defaultColWidth="7.31333333333333" defaultRowHeight="12.75" customHeight="1"/>
  <cols>
    <col min="1" max="1" width="7.31333333333333" style="117" customWidth="1"/>
    <col min="2" max="2" width="12.4533333333333" style="117" customWidth="1"/>
    <col min="3" max="3" width="29.0266666666667" style="117" customWidth="1"/>
    <col min="4" max="6" width="7.31333333333333" style="117" customWidth="1"/>
    <col min="7" max="7" width="8.22666666666667" style="117" customWidth="1"/>
    <col min="8" max="8" width="8.34" style="117" customWidth="1"/>
    <col min="9" max="9" width="8.91333333333333" style="117" customWidth="1"/>
    <col min="10" max="10" width="4.68666666666667" style="117" customWidth="1"/>
    <col min="11" max="11" width="8.22666666666667" style="117" customWidth="1"/>
    <col min="12" max="13" width="7.31333333333333" style="117" customWidth="1"/>
    <col min="14" max="14" width="8.22666666666667" style="117" customWidth="1"/>
    <col min="15" max="16384" width="7.31333333333333" style="117" customWidth="1"/>
  </cols>
  <sheetData>
    <row r="3" s="117" customFormat="1" ht="23.25" customHeight="1" spans="3:3">
      <c r="C3" s="118" t="s">
        <v>982</v>
      </c>
    </row>
    <row r="5" s="117" customFormat="1" spans="2:12">
      <c r="B5" s="117" t="s">
        <v>983</v>
      </c>
      <c r="C5" s="117" t="s">
        <v>984</v>
      </c>
      <c r="D5" s="117" t="s">
        <v>41</v>
      </c>
      <c r="E5" s="117" t="s">
        <v>983</v>
      </c>
      <c r="G5" s="117" t="s">
        <v>985</v>
      </c>
      <c r="H5" s="117" t="s">
        <v>986</v>
      </c>
      <c r="I5" s="117" t="s">
        <v>987</v>
      </c>
      <c r="J5" s="117" t="s">
        <v>38</v>
      </c>
      <c r="K5" s="117" t="s">
        <v>985</v>
      </c>
      <c r="L5" s="117" t="s">
        <v>2256</v>
      </c>
    </row>
    <row r="6" s="117" customFormat="1" spans="2:13">
      <c r="B6" s="117">
        <v>100</v>
      </c>
      <c r="C6" s="117" t="s">
        <v>988</v>
      </c>
      <c r="D6" s="117">
        <v>50007</v>
      </c>
      <c r="E6" s="117">
        <f t="shared" ref="E6:E25" si="0">B6</f>
        <v>100</v>
      </c>
      <c r="G6" s="117">
        <v>1100003</v>
      </c>
      <c r="H6" s="117">
        <v>3</v>
      </c>
      <c r="I6" s="117">
        <v>7351</v>
      </c>
      <c r="J6" s="117" t="s">
        <v>989</v>
      </c>
      <c r="K6" s="117">
        <v>1100003</v>
      </c>
      <c r="L6" s="117">
        <v>111723</v>
      </c>
      <c r="M6" s="117">
        <v>7351</v>
      </c>
    </row>
    <row r="7" s="117" customFormat="1" spans="2:13">
      <c r="B7" s="117">
        <v>1000</v>
      </c>
      <c r="C7" s="117" t="s">
        <v>1</v>
      </c>
      <c r="D7" s="117">
        <v>51001</v>
      </c>
      <c r="E7" s="117">
        <f t="shared" si="0"/>
        <v>1000</v>
      </c>
      <c r="G7" s="117">
        <v>1100017</v>
      </c>
      <c r="H7" s="117">
        <v>17</v>
      </c>
      <c r="I7" s="117">
        <v>7352</v>
      </c>
      <c r="J7" s="117" t="s">
        <v>989</v>
      </c>
      <c r="K7" s="117">
        <v>1100017</v>
      </c>
      <c r="L7" s="117">
        <v>111724</v>
      </c>
      <c r="M7" s="117">
        <v>7352</v>
      </c>
    </row>
    <row r="8" s="117" customFormat="1" spans="2:13">
      <c r="B8" s="117">
        <v>1100</v>
      </c>
      <c r="C8" s="117" t="s">
        <v>990</v>
      </c>
      <c r="D8" s="117">
        <v>66501</v>
      </c>
      <c r="E8" s="117">
        <f t="shared" si="0"/>
        <v>1100</v>
      </c>
      <c r="G8" s="117">
        <v>1100033</v>
      </c>
      <c r="H8" s="117">
        <v>33</v>
      </c>
      <c r="I8" s="117">
        <v>7353</v>
      </c>
      <c r="J8" s="117" t="s">
        <v>989</v>
      </c>
      <c r="K8" s="117">
        <v>1100033</v>
      </c>
      <c r="L8" s="117" t="e">
        <v>#N/A</v>
      </c>
      <c r="M8" s="117">
        <v>7353</v>
      </c>
    </row>
    <row r="9" s="117" customFormat="1" spans="2:13">
      <c r="B9" s="117">
        <v>1200</v>
      </c>
      <c r="C9" s="117" t="s">
        <v>0</v>
      </c>
      <c r="D9" s="117">
        <v>60507</v>
      </c>
      <c r="E9" s="117">
        <f t="shared" si="0"/>
        <v>1200</v>
      </c>
      <c r="G9" s="117">
        <v>1100041</v>
      </c>
      <c r="H9" s="117">
        <v>41</v>
      </c>
      <c r="I9" s="117">
        <v>7354</v>
      </c>
      <c r="J9" s="117" t="s">
        <v>989</v>
      </c>
      <c r="K9" s="117">
        <v>1100041</v>
      </c>
      <c r="L9" s="117" t="e">
        <v>#N/A</v>
      </c>
      <c r="M9" s="117">
        <v>7354</v>
      </c>
    </row>
    <row r="10" s="117" customFormat="1" spans="2:13">
      <c r="B10" s="117">
        <v>1600</v>
      </c>
      <c r="C10" s="117" t="s">
        <v>992</v>
      </c>
      <c r="D10" s="117">
        <v>66701</v>
      </c>
      <c r="E10" s="117">
        <f t="shared" si="0"/>
        <v>1600</v>
      </c>
      <c r="G10" s="117">
        <v>1100042</v>
      </c>
      <c r="H10" s="117">
        <v>42</v>
      </c>
      <c r="I10" s="117">
        <v>7355</v>
      </c>
      <c r="J10" s="117" t="s">
        <v>989</v>
      </c>
      <c r="K10" s="117">
        <v>1100042</v>
      </c>
      <c r="L10" s="117">
        <v>111725</v>
      </c>
      <c r="M10" s="117">
        <v>7355</v>
      </c>
    </row>
    <row r="11" s="117" customFormat="1" spans="2:13">
      <c r="B11" s="117">
        <v>5001</v>
      </c>
      <c r="C11" s="117" t="s">
        <v>994</v>
      </c>
      <c r="D11" s="117">
        <v>50007</v>
      </c>
      <c r="E11" s="117">
        <f t="shared" si="0"/>
        <v>5001</v>
      </c>
      <c r="G11" s="117">
        <v>1100051</v>
      </c>
      <c r="H11" s="117">
        <v>51</v>
      </c>
      <c r="I11" s="117">
        <v>7356</v>
      </c>
      <c r="J11" s="117" t="s">
        <v>989</v>
      </c>
      <c r="K11" s="117">
        <v>1100051</v>
      </c>
      <c r="L11" s="117">
        <v>111726</v>
      </c>
      <c r="M11" s="117">
        <v>7356</v>
      </c>
    </row>
    <row r="12" s="117" customFormat="1" spans="2:13">
      <c r="B12" s="117">
        <v>5016</v>
      </c>
      <c r="C12" s="117" t="s">
        <v>996</v>
      </c>
      <c r="D12" s="117">
        <v>50007</v>
      </c>
      <c r="E12" s="117">
        <f t="shared" si="0"/>
        <v>5016</v>
      </c>
      <c r="G12" s="117">
        <v>1100053</v>
      </c>
      <c r="H12" s="117">
        <v>53</v>
      </c>
      <c r="I12" s="117">
        <v>7357</v>
      </c>
      <c r="J12" s="117" t="s">
        <v>1213</v>
      </c>
      <c r="K12" s="117">
        <v>1100053</v>
      </c>
      <c r="L12" s="117" t="e">
        <v>#N/A</v>
      </c>
      <c r="M12" s="117">
        <v>7357</v>
      </c>
    </row>
    <row r="13" s="117" customFormat="1" spans="2:13">
      <c r="B13" s="117">
        <v>5026</v>
      </c>
      <c r="C13" s="117" t="s">
        <v>998</v>
      </c>
      <c r="D13" s="117">
        <v>50007</v>
      </c>
      <c r="E13" s="117">
        <f t="shared" si="0"/>
        <v>5026</v>
      </c>
      <c r="G13" s="117">
        <v>1100055</v>
      </c>
      <c r="H13" s="117">
        <v>55</v>
      </c>
      <c r="I13" s="117">
        <v>7358</v>
      </c>
      <c r="J13" s="117" t="s">
        <v>1288</v>
      </c>
      <c r="K13" s="117">
        <v>1100055</v>
      </c>
      <c r="L13" s="117">
        <v>112411</v>
      </c>
      <c r="M13" s="117">
        <v>7358</v>
      </c>
    </row>
    <row r="14" s="117" customFormat="1" spans="2:13">
      <c r="B14" s="117">
        <v>5041</v>
      </c>
      <c r="C14" s="117" t="s">
        <v>1000</v>
      </c>
      <c r="D14" s="117">
        <v>51001</v>
      </c>
      <c r="E14" s="117">
        <f t="shared" si="0"/>
        <v>5041</v>
      </c>
      <c r="G14" s="117">
        <v>1100058</v>
      </c>
      <c r="H14" s="117">
        <v>58</v>
      </c>
      <c r="I14" s="117">
        <v>7359</v>
      </c>
      <c r="J14" s="117" t="s">
        <v>989</v>
      </c>
      <c r="K14" s="117">
        <v>1100058</v>
      </c>
      <c r="L14" s="117">
        <v>111727</v>
      </c>
      <c r="M14" s="117">
        <v>7359</v>
      </c>
    </row>
    <row r="15" s="117" customFormat="1" spans="2:13">
      <c r="B15" s="117">
        <v>5056</v>
      </c>
      <c r="C15" s="117" t="s">
        <v>1001</v>
      </c>
      <c r="D15" s="117">
        <v>60507</v>
      </c>
      <c r="E15" s="117">
        <f t="shared" si="0"/>
        <v>5056</v>
      </c>
      <c r="G15" s="117">
        <v>1100061</v>
      </c>
      <c r="H15" s="117">
        <v>61</v>
      </c>
      <c r="I15" s="117">
        <v>7360</v>
      </c>
      <c r="J15" s="117" t="s">
        <v>989</v>
      </c>
      <c r="K15" s="117">
        <v>1100061</v>
      </c>
      <c r="L15" s="117">
        <v>111728</v>
      </c>
      <c r="M15" s="117">
        <v>7360</v>
      </c>
    </row>
    <row r="16" s="117" customFormat="1" spans="2:13">
      <c r="B16" s="117">
        <v>501900</v>
      </c>
      <c r="C16" s="117" t="s">
        <v>996</v>
      </c>
      <c r="D16" s="117">
        <v>60507</v>
      </c>
      <c r="E16" s="117">
        <f t="shared" si="0"/>
        <v>501900</v>
      </c>
      <c r="G16" s="117">
        <v>1100062</v>
      </c>
      <c r="H16" s="117">
        <v>62</v>
      </c>
      <c r="I16" s="117">
        <v>7361</v>
      </c>
      <c r="J16" s="117" t="s">
        <v>989</v>
      </c>
      <c r="K16" s="117">
        <v>1100062</v>
      </c>
      <c r="L16" s="117">
        <v>111729</v>
      </c>
      <c r="M16" s="117">
        <v>7361</v>
      </c>
    </row>
    <row r="17" s="117" customFormat="1" spans="2:13">
      <c r="B17" s="117">
        <v>650005</v>
      </c>
      <c r="C17" s="117" t="s">
        <v>0</v>
      </c>
      <c r="D17" s="117">
        <v>60507</v>
      </c>
      <c r="E17" s="117">
        <f t="shared" si="0"/>
        <v>650005</v>
      </c>
      <c r="G17" s="117">
        <v>1100072</v>
      </c>
      <c r="H17" s="117">
        <v>72</v>
      </c>
      <c r="I17" s="117">
        <v>7362</v>
      </c>
      <c r="J17" s="117" t="s">
        <v>989</v>
      </c>
      <c r="K17" s="117">
        <v>1100072</v>
      </c>
      <c r="L17" s="117">
        <v>111730</v>
      </c>
      <c r="M17" s="117">
        <v>7362</v>
      </c>
    </row>
    <row r="18" s="117" customFormat="1" spans="2:13">
      <c r="B18" s="117">
        <v>5006</v>
      </c>
      <c r="C18" s="117" t="s">
        <v>1002</v>
      </c>
      <c r="D18" s="117">
        <v>50007</v>
      </c>
      <c r="E18" s="117">
        <f t="shared" si="0"/>
        <v>5006</v>
      </c>
      <c r="G18" s="117">
        <v>1100075</v>
      </c>
      <c r="H18" s="117">
        <v>75</v>
      </c>
      <c r="I18" s="117">
        <v>7363</v>
      </c>
      <c r="J18" s="117" t="s">
        <v>989</v>
      </c>
      <c r="K18" s="117">
        <v>1100075</v>
      </c>
      <c r="L18" s="117">
        <v>111731</v>
      </c>
      <c r="M18" s="117">
        <v>7363</v>
      </c>
    </row>
    <row r="19" s="117" customFormat="1" spans="2:13">
      <c r="B19" s="117">
        <v>9999</v>
      </c>
      <c r="D19" s="117">
        <v>50007</v>
      </c>
      <c r="E19" s="117">
        <f t="shared" si="0"/>
        <v>9999</v>
      </c>
      <c r="G19" s="117">
        <v>1100079</v>
      </c>
      <c r="H19" s="117">
        <v>79</v>
      </c>
      <c r="I19" s="117">
        <v>7364</v>
      </c>
      <c r="J19" s="117" t="s">
        <v>989</v>
      </c>
      <c r="K19" s="117">
        <v>1100079</v>
      </c>
      <c r="L19" s="117">
        <v>111732</v>
      </c>
      <c r="M19" s="117">
        <v>7364</v>
      </c>
    </row>
    <row r="20" s="117" customFormat="1" spans="2:13">
      <c r="B20" s="119">
        <v>5011</v>
      </c>
      <c r="C20" s="119" t="s">
        <v>1003</v>
      </c>
      <c r="D20" s="119">
        <v>50007</v>
      </c>
      <c r="E20" s="117">
        <f t="shared" si="0"/>
        <v>5011</v>
      </c>
      <c r="G20" s="117">
        <v>1100085</v>
      </c>
      <c r="H20" s="117">
        <v>85</v>
      </c>
      <c r="I20" s="117">
        <v>7365</v>
      </c>
      <c r="J20" s="117" t="s">
        <v>989</v>
      </c>
      <c r="K20" s="117">
        <v>1100085</v>
      </c>
      <c r="L20" s="117">
        <v>111736</v>
      </c>
      <c r="M20" s="117">
        <v>7365</v>
      </c>
    </row>
    <row r="21" s="117" customFormat="1" spans="2:13">
      <c r="B21" s="119">
        <v>1</v>
      </c>
      <c r="C21" s="119" t="s">
        <v>1004</v>
      </c>
      <c r="D21" s="119">
        <v>50007</v>
      </c>
      <c r="E21" s="117">
        <f t="shared" si="0"/>
        <v>1</v>
      </c>
      <c r="G21" s="117">
        <v>1100092</v>
      </c>
      <c r="H21" s="117">
        <v>92</v>
      </c>
      <c r="I21" s="117">
        <v>7366</v>
      </c>
      <c r="J21" s="117" t="s">
        <v>989</v>
      </c>
      <c r="K21" s="117">
        <v>1100092</v>
      </c>
      <c r="L21" s="117">
        <v>111737</v>
      </c>
      <c r="M21" s="117">
        <v>7366</v>
      </c>
    </row>
    <row r="22" s="117" customFormat="1" spans="2:13">
      <c r="B22" s="117">
        <v>510000</v>
      </c>
      <c r="D22" s="117">
        <v>51001</v>
      </c>
      <c r="E22" s="117">
        <f t="shared" si="0"/>
        <v>510000</v>
      </c>
      <c r="G22" s="117">
        <v>1100102</v>
      </c>
      <c r="H22" s="117">
        <v>102</v>
      </c>
      <c r="I22" s="117">
        <v>7367</v>
      </c>
      <c r="J22" s="117" t="s">
        <v>1213</v>
      </c>
      <c r="K22" s="117">
        <v>1100102</v>
      </c>
      <c r="L22" s="117">
        <v>111639</v>
      </c>
      <c r="M22" s="117">
        <v>7367</v>
      </c>
    </row>
    <row r="23" s="117" customFormat="1" spans="2:13">
      <c r="B23" s="117">
        <v>2000</v>
      </c>
      <c r="C23" s="117" t="s">
        <v>993</v>
      </c>
      <c r="D23" s="117">
        <v>56050</v>
      </c>
      <c r="E23" s="117">
        <f t="shared" si="0"/>
        <v>2000</v>
      </c>
      <c r="G23" s="117">
        <v>1100127</v>
      </c>
      <c r="H23" s="117">
        <v>127</v>
      </c>
      <c r="I23" s="117">
        <v>7368</v>
      </c>
      <c r="J23" s="117" t="s">
        <v>989</v>
      </c>
      <c r="K23" s="117">
        <v>1100127</v>
      </c>
      <c r="L23" s="117">
        <v>111733</v>
      </c>
      <c r="M23" s="117">
        <v>7368</v>
      </c>
    </row>
    <row r="24" s="117" customFormat="1" spans="2:13">
      <c r="B24" s="120">
        <v>501060</v>
      </c>
      <c r="C24" s="117" t="s">
        <v>988</v>
      </c>
      <c r="D24" s="117">
        <v>50007</v>
      </c>
      <c r="E24" s="117">
        <f t="shared" si="0"/>
        <v>501060</v>
      </c>
      <c r="G24" s="117">
        <v>1100135</v>
      </c>
      <c r="H24" s="117">
        <v>135</v>
      </c>
      <c r="I24" s="117">
        <v>7369</v>
      </c>
      <c r="J24" s="117" t="s">
        <v>989</v>
      </c>
      <c r="K24" s="117">
        <v>1100135</v>
      </c>
      <c r="L24" s="117">
        <v>111734</v>
      </c>
      <c r="M24" s="117">
        <v>7369</v>
      </c>
    </row>
    <row r="25" s="117" customFormat="1" spans="2:13">
      <c r="B25" s="120">
        <v>510000</v>
      </c>
      <c r="C25" s="117" t="s">
        <v>0</v>
      </c>
      <c r="D25" s="117">
        <v>60507</v>
      </c>
      <c r="E25" s="117">
        <f t="shared" si="0"/>
        <v>510000</v>
      </c>
      <c r="G25" s="117">
        <v>1100136</v>
      </c>
      <c r="H25" s="117">
        <v>136</v>
      </c>
      <c r="I25" s="117">
        <v>7370</v>
      </c>
      <c r="J25" s="117" t="s">
        <v>989</v>
      </c>
      <c r="K25" s="117">
        <v>1100136</v>
      </c>
      <c r="L25" s="117">
        <v>111735</v>
      </c>
      <c r="M25" s="117">
        <v>7370</v>
      </c>
    </row>
    <row r="26" s="117" customFormat="1" spans="2:13">
      <c r="B26" s="121" t="s">
        <v>988</v>
      </c>
      <c r="C26" s="117" t="s">
        <v>1005</v>
      </c>
      <c r="D26" s="117">
        <f t="shared" ref="D26:D90" si="1">VLOOKUP(B26,$C$6:$E$23,2,0)</f>
        <v>50007</v>
      </c>
      <c r="E26" s="117">
        <f t="shared" ref="E26:E90" si="2">VLOOKUP(B26,$C$6:$E$23,3,0)</f>
        <v>100</v>
      </c>
      <c r="G26" s="117">
        <v>1100153</v>
      </c>
      <c r="H26" s="117">
        <v>153</v>
      </c>
      <c r="I26" s="117">
        <v>7371</v>
      </c>
      <c r="J26" s="117" t="s">
        <v>989</v>
      </c>
      <c r="K26" s="117">
        <v>1100153</v>
      </c>
      <c r="L26" s="117">
        <v>111738</v>
      </c>
      <c r="M26" s="117">
        <v>7371</v>
      </c>
    </row>
    <row r="27" s="117" customFormat="1" spans="2:13">
      <c r="B27" s="120"/>
      <c r="G27" s="117">
        <v>1100163</v>
      </c>
      <c r="H27" s="117">
        <v>163</v>
      </c>
      <c r="I27" s="117">
        <v>7372</v>
      </c>
      <c r="J27" s="117" t="s">
        <v>1288</v>
      </c>
      <c r="K27" s="117">
        <v>1100163</v>
      </c>
      <c r="L27" s="117">
        <v>112412</v>
      </c>
      <c r="M27" s="117">
        <v>7372</v>
      </c>
    </row>
    <row r="28" s="117" customFormat="1" spans="2:13">
      <c r="B28" s="119" t="s">
        <v>993</v>
      </c>
      <c r="C28" s="117" t="s">
        <v>1006</v>
      </c>
      <c r="D28" s="117">
        <f t="shared" si="1"/>
        <v>56050</v>
      </c>
      <c r="E28" s="117">
        <f t="shared" si="2"/>
        <v>2000</v>
      </c>
      <c r="G28" s="117">
        <v>1100172</v>
      </c>
      <c r="H28" s="117">
        <v>172</v>
      </c>
      <c r="I28" s="117">
        <v>7373</v>
      </c>
      <c r="J28" s="117" t="s">
        <v>1194</v>
      </c>
      <c r="K28" s="117">
        <v>1100172</v>
      </c>
      <c r="L28" s="117">
        <v>111653</v>
      </c>
      <c r="M28" s="117">
        <v>7373</v>
      </c>
    </row>
    <row r="29" s="117" customFormat="1" spans="2:13">
      <c r="B29" s="121" t="s">
        <v>988</v>
      </c>
      <c r="C29" s="117" t="s">
        <v>1008</v>
      </c>
      <c r="D29" s="117">
        <f t="shared" si="1"/>
        <v>50007</v>
      </c>
      <c r="E29" s="117">
        <f t="shared" si="2"/>
        <v>100</v>
      </c>
      <c r="G29" s="117">
        <v>1100175</v>
      </c>
      <c r="H29" s="117">
        <v>175</v>
      </c>
      <c r="I29" s="117">
        <v>7374</v>
      </c>
      <c r="J29" s="117" t="s">
        <v>989</v>
      </c>
      <c r="K29" s="117">
        <v>1100175</v>
      </c>
      <c r="L29" s="117">
        <v>111979</v>
      </c>
      <c r="M29" s="117">
        <v>7374</v>
      </c>
    </row>
    <row r="30" s="117" customFormat="1" spans="2:13">
      <c r="B30" s="119" t="s">
        <v>988</v>
      </c>
      <c r="C30" s="117" t="s">
        <v>1009</v>
      </c>
      <c r="D30" s="117">
        <f t="shared" si="1"/>
        <v>50007</v>
      </c>
      <c r="E30" s="117">
        <f t="shared" si="2"/>
        <v>100</v>
      </c>
      <c r="G30" s="117">
        <v>1100189</v>
      </c>
      <c r="H30" s="117">
        <v>189</v>
      </c>
      <c r="I30" s="117">
        <v>7375</v>
      </c>
      <c r="J30" s="117" t="s">
        <v>989</v>
      </c>
      <c r="K30" s="117">
        <v>1100189</v>
      </c>
      <c r="L30" s="117">
        <v>111739</v>
      </c>
      <c r="M30" s="117">
        <v>7375</v>
      </c>
    </row>
    <row r="31" s="117" customFormat="1" spans="2:13">
      <c r="B31" s="119" t="s">
        <v>988</v>
      </c>
      <c r="C31" s="117" t="s">
        <v>1010</v>
      </c>
      <c r="D31" s="117">
        <f t="shared" si="1"/>
        <v>50007</v>
      </c>
      <c r="E31" s="117">
        <f t="shared" si="2"/>
        <v>100</v>
      </c>
      <c r="G31" s="117">
        <v>1100213</v>
      </c>
      <c r="H31" s="117">
        <v>213</v>
      </c>
      <c r="I31" s="117">
        <v>7376</v>
      </c>
      <c r="J31" s="117" t="s">
        <v>989</v>
      </c>
      <c r="K31" s="117">
        <v>1100213</v>
      </c>
      <c r="L31" s="117">
        <v>111740</v>
      </c>
      <c r="M31" s="117">
        <v>7376</v>
      </c>
    </row>
    <row r="32" s="117" customFormat="1" spans="2:13">
      <c r="B32" s="119" t="s">
        <v>988</v>
      </c>
      <c r="C32" s="117" t="s">
        <v>1011</v>
      </c>
      <c r="D32" s="117">
        <f t="shared" si="1"/>
        <v>50007</v>
      </c>
      <c r="E32" s="117">
        <f t="shared" si="2"/>
        <v>100</v>
      </c>
      <c r="G32" s="117">
        <v>1100216</v>
      </c>
      <c r="H32" s="117">
        <v>216</v>
      </c>
      <c r="I32" s="117">
        <v>7377</v>
      </c>
      <c r="J32" s="117" t="s">
        <v>989</v>
      </c>
      <c r="K32" s="117">
        <v>1100216</v>
      </c>
      <c r="L32" s="117">
        <v>111741</v>
      </c>
      <c r="M32" s="117">
        <v>7377</v>
      </c>
    </row>
    <row r="33" s="117" customFormat="1" spans="2:13">
      <c r="B33" s="119" t="s">
        <v>988</v>
      </c>
      <c r="C33" s="117" t="s">
        <v>1012</v>
      </c>
      <c r="D33" s="117">
        <f t="shared" si="1"/>
        <v>50007</v>
      </c>
      <c r="E33" s="117">
        <f t="shared" si="2"/>
        <v>100</v>
      </c>
      <c r="G33" s="117">
        <v>1100229</v>
      </c>
      <c r="H33" s="117">
        <v>229</v>
      </c>
      <c r="I33" s="117">
        <v>7378</v>
      </c>
      <c r="J33" s="117" t="s">
        <v>989</v>
      </c>
      <c r="K33" s="117">
        <v>1100229</v>
      </c>
      <c r="L33" s="117">
        <v>111742</v>
      </c>
      <c r="M33" s="117">
        <v>7378</v>
      </c>
    </row>
    <row r="34" s="117" customFormat="1" spans="2:13">
      <c r="B34" s="119" t="s">
        <v>988</v>
      </c>
      <c r="C34" s="117" t="s">
        <v>1013</v>
      </c>
      <c r="D34" s="117">
        <f t="shared" si="1"/>
        <v>50007</v>
      </c>
      <c r="E34" s="117">
        <f t="shared" si="2"/>
        <v>100</v>
      </c>
      <c r="G34" s="117">
        <v>1100254</v>
      </c>
      <c r="H34" s="117">
        <v>254</v>
      </c>
      <c r="I34" s="117">
        <v>7379</v>
      </c>
      <c r="J34" s="117" t="s">
        <v>989</v>
      </c>
      <c r="K34" s="117">
        <v>1100254</v>
      </c>
      <c r="L34" s="117">
        <v>111743</v>
      </c>
      <c r="M34" s="117">
        <v>7379</v>
      </c>
    </row>
    <row r="35" s="117" customFormat="1" spans="2:13">
      <c r="B35" s="119" t="s">
        <v>988</v>
      </c>
      <c r="C35" s="117" t="s">
        <v>1014</v>
      </c>
      <c r="D35" s="117">
        <f t="shared" si="1"/>
        <v>50007</v>
      </c>
      <c r="E35" s="117">
        <f t="shared" si="2"/>
        <v>100</v>
      </c>
      <c r="G35" s="117">
        <v>1100255</v>
      </c>
      <c r="H35" s="117">
        <v>255</v>
      </c>
      <c r="I35" s="117">
        <v>7380</v>
      </c>
      <c r="J35" s="117" t="s">
        <v>989</v>
      </c>
      <c r="K35" s="117">
        <v>1100255</v>
      </c>
      <c r="L35" s="117">
        <v>111744</v>
      </c>
      <c r="M35" s="117">
        <v>7380</v>
      </c>
    </row>
    <row r="36" s="117" customFormat="1" spans="2:13">
      <c r="B36" s="119" t="s">
        <v>988</v>
      </c>
      <c r="C36" s="117" t="s">
        <v>1015</v>
      </c>
      <c r="D36" s="117">
        <f t="shared" si="1"/>
        <v>50007</v>
      </c>
      <c r="E36" s="117">
        <f t="shared" si="2"/>
        <v>100</v>
      </c>
      <c r="G36" s="117">
        <v>1100256</v>
      </c>
      <c r="H36" s="117">
        <v>256</v>
      </c>
      <c r="I36" s="117">
        <v>7381</v>
      </c>
      <c r="J36" s="117" t="s">
        <v>989</v>
      </c>
      <c r="K36" s="117">
        <v>1100256</v>
      </c>
      <c r="L36" s="117">
        <v>111980</v>
      </c>
      <c r="M36" s="117">
        <v>7381</v>
      </c>
    </row>
    <row r="37" s="117" customFormat="1" spans="2:13">
      <c r="B37" s="119" t="s">
        <v>988</v>
      </c>
      <c r="C37" s="117" t="s">
        <v>1016</v>
      </c>
      <c r="D37" s="117">
        <f t="shared" si="1"/>
        <v>50007</v>
      </c>
      <c r="E37" s="117">
        <f t="shared" si="2"/>
        <v>100</v>
      </c>
      <c r="G37" s="117">
        <v>1100258</v>
      </c>
      <c r="H37" s="117">
        <v>258</v>
      </c>
      <c r="I37" s="117">
        <v>7382</v>
      </c>
      <c r="J37" s="117" t="s">
        <v>1194</v>
      </c>
      <c r="K37" s="117">
        <v>1100258</v>
      </c>
      <c r="L37" s="117">
        <v>111655</v>
      </c>
      <c r="M37" s="117">
        <v>7382</v>
      </c>
    </row>
    <row r="38" s="117" customFormat="1" spans="2:13">
      <c r="B38" s="119" t="s">
        <v>988</v>
      </c>
      <c r="C38" s="117" t="s">
        <v>1017</v>
      </c>
      <c r="D38" s="117">
        <f t="shared" si="1"/>
        <v>50007</v>
      </c>
      <c r="E38" s="117">
        <f t="shared" si="2"/>
        <v>100</v>
      </c>
      <c r="G38" s="117">
        <v>1100262</v>
      </c>
      <c r="H38" s="117">
        <v>262</v>
      </c>
      <c r="I38" s="117">
        <v>7383</v>
      </c>
      <c r="J38" s="117" t="s">
        <v>989</v>
      </c>
      <c r="K38" s="117">
        <v>1100262</v>
      </c>
      <c r="L38" s="117">
        <v>111745</v>
      </c>
      <c r="M38" s="117">
        <v>7383</v>
      </c>
    </row>
    <row r="39" s="117" customFormat="1" spans="2:13">
      <c r="B39" s="119" t="s">
        <v>988</v>
      </c>
      <c r="C39" s="117" t="s">
        <v>1018</v>
      </c>
      <c r="D39" s="117">
        <f t="shared" si="1"/>
        <v>50007</v>
      </c>
      <c r="E39" s="117">
        <f t="shared" si="2"/>
        <v>100</v>
      </c>
      <c r="G39" s="117">
        <v>1100263</v>
      </c>
      <c r="H39" s="117">
        <v>263</v>
      </c>
      <c r="I39" s="117">
        <v>7384</v>
      </c>
      <c r="J39" s="117" t="s">
        <v>1288</v>
      </c>
      <c r="K39" s="117">
        <v>1100263</v>
      </c>
      <c r="L39" s="117">
        <v>112413</v>
      </c>
      <c r="M39" s="117">
        <v>7384</v>
      </c>
    </row>
    <row r="40" s="117" customFormat="1" spans="2:13">
      <c r="B40" s="119" t="s">
        <v>988</v>
      </c>
      <c r="C40" s="117" t="s">
        <v>1019</v>
      </c>
      <c r="D40" s="117">
        <f t="shared" si="1"/>
        <v>50007</v>
      </c>
      <c r="E40" s="117">
        <f t="shared" si="2"/>
        <v>100</v>
      </c>
      <c r="G40" s="117">
        <v>1100271</v>
      </c>
      <c r="H40" s="117">
        <v>271</v>
      </c>
      <c r="I40" s="117">
        <v>7385</v>
      </c>
      <c r="J40" s="117" t="s">
        <v>989</v>
      </c>
      <c r="K40" s="117">
        <v>1100271</v>
      </c>
      <c r="L40" s="117">
        <v>111746</v>
      </c>
      <c r="M40" s="117">
        <v>7385</v>
      </c>
    </row>
    <row r="41" s="117" customFormat="1" spans="2:13">
      <c r="B41" s="119" t="s">
        <v>988</v>
      </c>
      <c r="C41" s="117" t="s">
        <v>1020</v>
      </c>
      <c r="D41" s="117">
        <f t="shared" si="1"/>
        <v>50007</v>
      </c>
      <c r="E41" s="117">
        <f t="shared" si="2"/>
        <v>100</v>
      </c>
      <c r="G41" s="117">
        <v>1100292</v>
      </c>
      <c r="H41" s="117">
        <v>292</v>
      </c>
      <c r="I41" s="117">
        <v>7386</v>
      </c>
      <c r="J41" s="117" t="s">
        <v>989</v>
      </c>
      <c r="K41" s="117">
        <v>1100292</v>
      </c>
      <c r="L41" s="117">
        <v>111747</v>
      </c>
      <c r="M41" s="117">
        <v>7386</v>
      </c>
    </row>
    <row r="42" s="117" customFormat="1" spans="2:13">
      <c r="B42" s="119" t="s">
        <v>988</v>
      </c>
      <c r="C42" s="117" t="s">
        <v>1021</v>
      </c>
      <c r="D42" s="117">
        <f t="shared" si="1"/>
        <v>50007</v>
      </c>
      <c r="E42" s="117">
        <f t="shared" si="2"/>
        <v>100</v>
      </c>
      <c r="G42" s="117">
        <v>1100303</v>
      </c>
      <c r="H42" s="117">
        <v>303</v>
      </c>
      <c r="I42" s="117">
        <v>7387</v>
      </c>
      <c r="J42" s="117" t="s">
        <v>989</v>
      </c>
      <c r="K42" s="117">
        <v>1100303</v>
      </c>
      <c r="L42" s="117">
        <v>111748</v>
      </c>
      <c r="M42" s="117">
        <v>7387</v>
      </c>
    </row>
    <row r="43" s="117" customFormat="1" spans="2:13">
      <c r="B43" s="119" t="s">
        <v>988</v>
      </c>
      <c r="C43" s="117" t="s">
        <v>1022</v>
      </c>
      <c r="D43" s="117">
        <f t="shared" si="1"/>
        <v>50007</v>
      </c>
      <c r="E43" s="117">
        <f t="shared" si="2"/>
        <v>100</v>
      </c>
      <c r="G43" s="117">
        <v>1100311</v>
      </c>
      <c r="H43" s="117">
        <v>311</v>
      </c>
      <c r="I43" s="117">
        <v>7388</v>
      </c>
      <c r="J43" s="117" t="s">
        <v>989</v>
      </c>
      <c r="K43" s="117">
        <v>1100311</v>
      </c>
      <c r="L43" s="117" t="e">
        <v>#N/A</v>
      </c>
      <c r="M43" s="117">
        <v>7388</v>
      </c>
    </row>
    <row r="44" s="117" customFormat="1" spans="2:13">
      <c r="B44" s="119" t="s">
        <v>988</v>
      </c>
      <c r="C44" s="117" t="s">
        <v>1023</v>
      </c>
      <c r="D44" s="117">
        <f t="shared" si="1"/>
        <v>50007</v>
      </c>
      <c r="E44" s="117">
        <f t="shared" si="2"/>
        <v>100</v>
      </c>
      <c r="G44" s="117">
        <v>1100314</v>
      </c>
      <c r="H44" s="117">
        <v>314</v>
      </c>
      <c r="I44" s="117">
        <v>7389</v>
      </c>
      <c r="J44" s="117" t="s">
        <v>989</v>
      </c>
      <c r="K44" s="117">
        <v>1100314</v>
      </c>
      <c r="L44" s="117">
        <v>111750</v>
      </c>
      <c r="M44" s="117">
        <v>7389</v>
      </c>
    </row>
    <row r="45" s="117" customFormat="1" spans="2:13">
      <c r="B45" s="119" t="s">
        <v>988</v>
      </c>
      <c r="C45" s="117" t="s">
        <v>1024</v>
      </c>
      <c r="D45" s="117">
        <f t="shared" si="1"/>
        <v>50007</v>
      </c>
      <c r="E45" s="117">
        <f t="shared" si="2"/>
        <v>100</v>
      </c>
      <c r="G45" s="117">
        <v>1100341</v>
      </c>
      <c r="H45" s="117">
        <v>341</v>
      </c>
      <c r="I45" s="117">
        <v>7390</v>
      </c>
      <c r="J45" s="117" t="s">
        <v>989</v>
      </c>
      <c r="K45" s="117">
        <v>1100341</v>
      </c>
      <c r="L45" s="117" t="e">
        <v>#N/A</v>
      </c>
      <c r="M45" s="117">
        <v>7390</v>
      </c>
    </row>
    <row r="46" s="117" customFormat="1" spans="2:13">
      <c r="B46" s="119" t="s">
        <v>988</v>
      </c>
      <c r="C46" s="117" t="s">
        <v>1025</v>
      </c>
      <c r="D46" s="117">
        <f t="shared" si="1"/>
        <v>50007</v>
      </c>
      <c r="E46" s="117">
        <f t="shared" si="2"/>
        <v>100</v>
      </c>
      <c r="G46" s="117">
        <v>1100350</v>
      </c>
      <c r="H46" s="117">
        <v>350</v>
      </c>
      <c r="I46" s="117">
        <v>7391</v>
      </c>
      <c r="J46" s="117" t="s">
        <v>989</v>
      </c>
      <c r="K46" s="117">
        <v>1100350</v>
      </c>
      <c r="L46" s="117">
        <v>111751</v>
      </c>
      <c r="M46" s="117">
        <v>7391</v>
      </c>
    </row>
    <row r="47" s="117" customFormat="1" spans="2:13">
      <c r="B47" s="119" t="s">
        <v>988</v>
      </c>
      <c r="C47" s="117" t="s">
        <v>1026</v>
      </c>
      <c r="D47" s="117">
        <f t="shared" si="1"/>
        <v>50007</v>
      </c>
      <c r="E47" s="117">
        <f t="shared" si="2"/>
        <v>100</v>
      </c>
      <c r="G47" s="117">
        <v>1100359</v>
      </c>
      <c r="H47" s="117">
        <v>359</v>
      </c>
      <c r="I47" s="117">
        <v>7392</v>
      </c>
      <c r="J47" s="117" t="s">
        <v>1213</v>
      </c>
      <c r="K47" s="117">
        <v>1100359</v>
      </c>
      <c r="L47" s="117">
        <v>111641</v>
      </c>
      <c r="M47" s="117">
        <v>7392</v>
      </c>
    </row>
    <row r="48" s="117" customFormat="1" spans="2:13">
      <c r="B48" s="119" t="s">
        <v>0</v>
      </c>
      <c r="C48" s="122" t="s">
        <v>1027</v>
      </c>
      <c r="D48" s="117">
        <f t="shared" si="1"/>
        <v>60507</v>
      </c>
      <c r="E48" s="117">
        <f t="shared" si="2"/>
        <v>1200</v>
      </c>
      <c r="G48" s="117">
        <v>1100374</v>
      </c>
      <c r="H48" s="117">
        <v>374</v>
      </c>
      <c r="I48" s="117">
        <v>7393</v>
      </c>
      <c r="J48" s="117" t="s">
        <v>989</v>
      </c>
      <c r="K48" s="117">
        <v>1100374</v>
      </c>
      <c r="L48" s="117">
        <v>111752</v>
      </c>
      <c r="M48" s="117">
        <v>7393</v>
      </c>
    </row>
    <row r="49" s="117" customFormat="1" spans="2:13">
      <c r="B49" s="119" t="s">
        <v>988</v>
      </c>
      <c r="C49" s="117" t="s">
        <v>1028</v>
      </c>
      <c r="D49" s="117">
        <f t="shared" si="1"/>
        <v>50007</v>
      </c>
      <c r="E49" s="117">
        <f t="shared" si="2"/>
        <v>100</v>
      </c>
      <c r="G49" s="117">
        <v>1100387</v>
      </c>
      <c r="H49" s="117">
        <v>387</v>
      </c>
      <c r="I49" s="117">
        <v>7394</v>
      </c>
      <c r="J49" s="117" t="s">
        <v>989</v>
      </c>
      <c r="K49" s="117">
        <v>1100387</v>
      </c>
      <c r="L49" s="117">
        <v>111753</v>
      </c>
      <c r="M49" s="117">
        <v>7394</v>
      </c>
    </row>
    <row r="50" s="117" customFormat="1" spans="2:13">
      <c r="B50" s="119" t="s">
        <v>988</v>
      </c>
      <c r="C50" s="117" t="s">
        <v>1029</v>
      </c>
      <c r="D50" s="117">
        <f t="shared" si="1"/>
        <v>50007</v>
      </c>
      <c r="E50" s="117">
        <f t="shared" si="2"/>
        <v>100</v>
      </c>
      <c r="G50" s="117">
        <v>1100402</v>
      </c>
      <c r="H50" s="117">
        <v>402</v>
      </c>
      <c r="I50" s="117">
        <v>7395</v>
      </c>
      <c r="J50" s="117" t="s">
        <v>989</v>
      </c>
      <c r="K50" s="117">
        <v>1100402</v>
      </c>
      <c r="L50" s="117" t="e">
        <v>#N/A</v>
      </c>
      <c r="M50" s="117">
        <v>7395</v>
      </c>
    </row>
    <row r="51" s="117" customFormat="1" spans="2:13">
      <c r="B51" s="119" t="s">
        <v>988</v>
      </c>
      <c r="C51" s="117" t="s">
        <v>1030</v>
      </c>
      <c r="D51" s="117">
        <f t="shared" si="1"/>
        <v>50007</v>
      </c>
      <c r="E51" s="117">
        <f t="shared" si="2"/>
        <v>100</v>
      </c>
      <c r="G51" s="117">
        <v>1100407</v>
      </c>
      <c r="H51" s="117">
        <v>407</v>
      </c>
      <c r="I51" s="117">
        <v>7396</v>
      </c>
      <c r="J51" s="117" t="s">
        <v>989</v>
      </c>
      <c r="K51" s="117">
        <v>1100407</v>
      </c>
      <c r="L51" s="117">
        <v>111754</v>
      </c>
      <c r="M51" s="117">
        <v>7396</v>
      </c>
    </row>
    <row r="52" s="117" customFormat="1" spans="2:13">
      <c r="B52" s="119" t="s">
        <v>988</v>
      </c>
      <c r="C52" s="117" t="s">
        <v>1031</v>
      </c>
      <c r="D52" s="117">
        <f t="shared" si="1"/>
        <v>50007</v>
      </c>
      <c r="E52" s="117">
        <f t="shared" si="2"/>
        <v>100</v>
      </c>
      <c r="G52" s="117">
        <v>1100439</v>
      </c>
      <c r="H52" s="117">
        <v>439</v>
      </c>
      <c r="I52" s="117">
        <v>7397</v>
      </c>
      <c r="J52" s="117" t="s">
        <v>989</v>
      </c>
      <c r="K52" s="117">
        <v>1100439</v>
      </c>
      <c r="L52" s="117">
        <v>111755</v>
      </c>
      <c r="M52" s="117">
        <v>7397</v>
      </c>
    </row>
    <row r="53" s="117" customFormat="1" spans="2:13">
      <c r="B53" s="119" t="s">
        <v>988</v>
      </c>
      <c r="C53" s="117" t="s">
        <v>1032</v>
      </c>
      <c r="D53" s="117">
        <f t="shared" si="1"/>
        <v>50007</v>
      </c>
      <c r="E53" s="117">
        <f t="shared" si="2"/>
        <v>100</v>
      </c>
      <c r="G53" s="117">
        <v>1100479</v>
      </c>
      <c r="H53" s="117">
        <v>479</v>
      </c>
      <c r="I53" s="117">
        <v>7398</v>
      </c>
      <c r="J53" s="117" t="s">
        <v>989</v>
      </c>
      <c r="K53" s="117">
        <v>1100479</v>
      </c>
      <c r="L53" s="117">
        <v>111756</v>
      </c>
      <c r="M53" s="117">
        <v>7398</v>
      </c>
    </row>
    <row r="54" s="117" customFormat="1" spans="2:13">
      <c r="B54" s="119" t="s">
        <v>988</v>
      </c>
      <c r="C54" s="117" t="s">
        <v>1033</v>
      </c>
      <c r="D54" s="117">
        <f t="shared" si="1"/>
        <v>50007</v>
      </c>
      <c r="E54" s="117">
        <f t="shared" si="2"/>
        <v>100</v>
      </c>
      <c r="G54" s="117">
        <v>1100508</v>
      </c>
      <c r="H54" s="117">
        <v>508</v>
      </c>
      <c r="I54" s="117">
        <v>7400</v>
      </c>
      <c r="J54" s="117" t="s">
        <v>989</v>
      </c>
      <c r="K54" s="117">
        <v>1100508</v>
      </c>
      <c r="L54" s="117">
        <v>111758</v>
      </c>
      <c r="M54" s="117">
        <v>7400</v>
      </c>
    </row>
    <row r="55" s="117" customFormat="1" spans="2:13">
      <c r="B55" s="119" t="s">
        <v>988</v>
      </c>
      <c r="C55" s="117" t="s">
        <v>1034</v>
      </c>
      <c r="D55" s="117">
        <f t="shared" si="1"/>
        <v>50007</v>
      </c>
      <c r="E55" s="117">
        <f t="shared" si="2"/>
        <v>100</v>
      </c>
      <c r="G55" s="117">
        <v>1100509</v>
      </c>
      <c r="H55" s="117">
        <v>509</v>
      </c>
      <c r="I55" s="117">
        <v>7401</v>
      </c>
      <c r="J55" s="117" t="s">
        <v>989</v>
      </c>
      <c r="K55" s="117">
        <v>1100509</v>
      </c>
      <c r="L55" s="117">
        <v>111759</v>
      </c>
      <c r="M55" s="117">
        <v>7401</v>
      </c>
    </row>
    <row r="56" s="117" customFormat="1" spans="2:13">
      <c r="B56" s="119" t="s">
        <v>988</v>
      </c>
      <c r="C56" s="117" t="s">
        <v>1035</v>
      </c>
      <c r="D56" s="117">
        <f t="shared" si="1"/>
        <v>50007</v>
      </c>
      <c r="E56" s="117">
        <f t="shared" si="2"/>
        <v>100</v>
      </c>
      <c r="G56" s="117">
        <v>1100510</v>
      </c>
      <c r="H56" s="117">
        <v>510</v>
      </c>
      <c r="I56" s="117">
        <v>7402</v>
      </c>
      <c r="J56" s="117" t="s">
        <v>989</v>
      </c>
      <c r="K56" s="117">
        <v>1100510</v>
      </c>
      <c r="L56" s="117">
        <v>111760</v>
      </c>
      <c r="M56" s="117">
        <v>7402</v>
      </c>
    </row>
    <row r="57" s="117" customFormat="1" spans="2:13">
      <c r="B57" s="119" t="s">
        <v>988</v>
      </c>
      <c r="C57" s="117" t="s">
        <v>1036</v>
      </c>
      <c r="D57" s="117">
        <f t="shared" si="1"/>
        <v>50007</v>
      </c>
      <c r="E57" s="117">
        <f t="shared" si="2"/>
        <v>100</v>
      </c>
      <c r="G57" s="117">
        <v>1100511</v>
      </c>
      <c r="H57" s="117">
        <v>511</v>
      </c>
      <c r="I57" s="117">
        <v>7403</v>
      </c>
      <c r="J57" s="117" t="s">
        <v>989</v>
      </c>
      <c r="K57" s="117">
        <v>1100511</v>
      </c>
      <c r="L57" s="117">
        <v>111761</v>
      </c>
      <c r="M57" s="117">
        <v>7403</v>
      </c>
    </row>
    <row r="58" s="117" customFormat="1" spans="2:13">
      <c r="B58" s="119" t="s">
        <v>988</v>
      </c>
      <c r="C58" s="117" t="s">
        <v>1037</v>
      </c>
      <c r="D58" s="117">
        <f t="shared" si="1"/>
        <v>50007</v>
      </c>
      <c r="E58" s="117">
        <f t="shared" si="2"/>
        <v>100</v>
      </c>
      <c r="G58" s="117">
        <v>1100513</v>
      </c>
      <c r="H58" s="117">
        <v>513</v>
      </c>
      <c r="I58" s="117">
        <v>7404</v>
      </c>
      <c r="J58" s="117" t="s">
        <v>989</v>
      </c>
      <c r="K58" s="117">
        <v>1100513</v>
      </c>
      <c r="L58" s="117">
        <v>111762</v>
      </c>
      <c r="M58" s="117">
        <v>7404</v>
      </c>
    </row>
    <row r="59" s="117" customFormat="1" spans="2:13">
      <c r="B59" s="119" t="s">
        <v>988</v>
      </c>
      <c r="C59" s="117" t="s">
        <v>1038</v>
      </c>
      <c r="D59" s="117">
        <f t="shared" si="1"/>
        <v>50007</v>
      </c>
      <c r="E59" s="117">
        <f t="shared" si="2"/>
        <v>100</v>
      </c>
      <c r="G59" s="117">
        <v>1100514</v>
      </c>
      <c r="H59" s="117">
        <v>514</v>
      </c>
      <c r="I59" s="117">
        <v>7405</v>
      </c>
      <c r="J59" s="117" t="s">
        <v>989</v>
      </c>
      <c r="K59" s="117">
        <v>1100514</v>
      </c>
      <c r="L59" s="117">
        <v>111763</v>
      </c>
      <c r="M59" s="117">
        <v>7405</v>
      </c>
    </row>
    <row r="60" s="117" customFormat="1" spans="2:13">
      <c r="B60" s="119" t="s">
        <v>988</v>
      </c>
      <c r="C60" s="117" t="s">
        <v>1039</v>
      </c>
      <c r="D60" s="117">
        <f t="shared" si="1"/>
        <v>50007</v>
      </c>
      <c r="E60" s="117">
        <f t="shared" si="2"/>
        <v>100</v>
      </c>
      <c r="G60" s="117">
        <v>1100515</v>
      </c>
      <c r="H60" s="117">
        <v>515</v>
      </c>
      <c r="I60" s="117">
        <v>7406</v>
      </c>
      <c r="J60" s="117" t="s">
        <v>989</v>
      </c>
      <c r="K60" s="117">
        <v>1100515</v>
      </c>
      <c r="L60" s="117">
        <v>111764</v>
      </c>
      <c r="M60" s="117">
        <v>7406</v>
      </c>
    </row>
    <row r="61" s="117" customFormat="1" spans="2:13">
      <c r="B61" s="119" t="s">
        <v>988</v>
      </c>
      <c r="C61" s="117" t="s">
        <v>1040</v>
      </c>
      <c r="D61" s="117">
        <f t="shared" si="1"/>
        <v>50007</v>
      </c>
      <c r="E61" s="117">
        <f t="shared" si="2"/>
        <v>100</v>
      </c>
      <c r="G61" s="117">
        <v>1100517</v>
      </c>
      <c r="H61" s="117">
        <v>517</v>
      </c>
      <c r="I61" s="117">
        <v>7487</v>
      </c>
      <c r="J61" s="117" t="s">
        <v>1213</v>
      </c>
      <c r="K61" s="117">
        <v>1100517</v>
      </c>
      <c r="L61" s="117">
        <v>111642</v>
      </c>
      <c r="M61" s="117">
        <v>7487</v>
      </c>
    </row>
    <row r="62" s="117" customFormat="1" spans="2:13">
      <c r="B62" s="119" t="s">
        <v>988</v>
      </c>
      <c r="C62" s="117" t="s">
        <v>1041</v>
      </c>
      <c r="D62" s="117">
        <f t="shared" si="1"/>
        <v>50007</v>
      </c>
      <c r="E62" s="117">
        <f t="shared" si="2"/>
        <v>100</v>
      </c>
      <c r="G62" s="117">
        <v>1100526</v>
      </c>
      <c r="H62" s="117">
        <v>526</v>
      </c>
      <c r="I62" s="117">
        <v>7488</v>
      </c>
      <c r="J62" s="117" t="s">
        <v>1213</v>
      </c>
      <c r="K62" s="117">
        <v>1100526</v>
      </c>
      <c r="L62" s="117">
        <v>111643</v>
      </c>
      <c r="M62" s="117">
        <v>7488</v>
      </c>
    </row>
    <row r="63" s="117" customFormat="1" spans="2:13">
      <c r="B63" s="119" t="s">
        <v>988</v>
      </c>
      <c r="C63" s="117" t="s">
        <v>1042</v>
      </c>
      <c r="D63" s="117">
        <f t="shared" si="1"/>
        <v>50007</v>
      </c>
      <c r="E63" s="117">
        <f t="shared" si="2"/>
        <v>100</v>
      </c>
      <c r="G63" s="117">
        <v>1100531</v>
      </c>
      <c r="H63" s="117">
        <v>531</v>
      </c>
      <c r="I63" s="117">
        <v>7489</v>
      </c>
      <c r="J63" s="117" t="s">
        <v>989</v>
      </c>
      <c r="K63" s="117">
        <v>1100531</v>
      </c>
      <c r="L63" s="117">
        <v>111765</v>
      </c>
      <c r="M63" s="117">
        <v>7489</v>
      </c>
    </row>
    <row r="64" s="117" customFormat="1" spans="2:13">
      <c r="B64" s="119" t="s">
        <v>988</v>
      </c>
      <c r="C64" s="117" t="s">
        <v>1043</v>
      </c>
      <c r="D64" s="117">
        <f t="shared" si="1"/>
        <v>50007</v>
      </c>
      <c r="E64" s="117">
        <f t="shared" si="2"/>
        <v>100</v>
      </c>
      <c r="G64" s="117">
        <v>1100533</v>
      </c>
      <c r="H64" s="117">
        <v>533</v>
      </c>
      <c r="I64" s="117">
        <v>7490</v>
      </c>
      <c r="J64" s="117" t="s">
        <v>989</v>
      </c>
      <c r="K64" s="117">
        <v>1100533</v>
      </c>
      <c r="L64" s="117">
        <v>111766</v>
      </c>
      <c r="M64" s="117">
        <v>7490</v>
      </c>
    </row>
    <row r="65" s="117" customFormat="1" spans="2:13">
      <c r="B65" s="119" t="s">
        <v>988</v>
      </c>
      <c r="C65" s="117" t="s">
        <v>1044</v>
      </c>
      <c r="D65" s="117">
        <f t="shared" si="1"/>
        <v>50007</v>
      </c>
      <c r="E65" s="117">
        <f t="shared" si="2"/>
        <v>100</v>
      </c>
      <c r="G65" s="117">
        <v>1100598</v>
      </c>
      <c r="H65" s="117">
        <v>598</v>
      </c>
      <c r="I65" s="117">
        <v>7491</v>
      </c>
      <c r="J65" s="117" t="s">
        <v>989</v>
      </c>
      <c r="K65" s="117">
        <v>1100598</v>
      </c>
      <c r="L65" s="117">
        <v>111767</v>
      </c>
      <c r="M65" s="117">
        <v>7491</v>
      </c>
    </row>
    <row r="66" s="117" customFormat="1" spans="2:13">
      <c r="B66" s="119" t="s">
        <v>988</v>
      </c>
      <c r="C66" s="117" t="s">
        <v>1045</v>
      </c>
      <c r="D66" s="117">
        <f t="shared" si="1"/>
        <v>50007</v>
      </c>
      <c r="E66" s="117">
        <f t="shared" si="2"/>
        <v>100</v>
      </c>
      <c r="G66" s="117">
        <v>1100637</v>
      </c>
      <c r="H66" s="117">
        <v>637</v>
      </c>
      <c r="I66" s="117">
        <v>7492</v>
      </c>
      <c r="J66" s="117" t="s">
        <v>989</v>
      </c>
      <c r="K66" s="117">
        <v>1100637</v>
      </c>
      <c r="L66" s="117">
        <v>111768</v>
      </c>
      <c r="M66" s="117">
        <v>7492</v>
      </c>
    </row>
    <row r="67" s="117" customFormat="1" spans="2:13">
      <c r="B67" s="119" t="s">
        <v>988</v>
      </c>
      <c r="C67" s="117" t="s">
        <v>1046</v>
      </c>
      <c r="D67" s="117">
        <f t="shared" si="1"/>
        <v>50007</v>
      </c>
      <c r="E67" s="117">
        <f t="shared" si="2"/>
        <v>100</v>
      </c>
      <c r="G67" s="117">
        <v>1100641</v>
      </c>
      <c r="H67" s="117">
        <v>641</v>
      </c>
      <c r="I67" s="117">
        <v>7493</v>
      </c>
      <c r="J67" s="117" t="s">
        <v>989</v>
      </c>
      <c r="K67" s="117">
        <v>1100641</v>
      </c>
      <c r="L67" s="117">
        <v>111769</v>
      </c>
      <c r="M67" s="117">
        <v>7493</v>
      </c>
    </row>
    <row r="68" s="117" customFormat="1" spans="2:13">
      <c r="B68" s="119" t="s">
        <v>988</v>
      </c>
      <c r="C68" s="117" t="s">
        <v>1047</v>
      </c>
      <c r="D68" s="117">
        <f t="shared" si="1"/>
        <v>50007</v>
      </c>
      <c r="E68" s="117">
        <f t="shared" si="2"/>
        <v>100</v>
      </c>
      <c r="G68" s="117">
        <v>1100669</v>
      </c>
      <c r="H68" s="117">
        <v>669</v>
      </c>
      <c r="I68" s="117">
        <v>7494</v>
      </c>
      <c r="J68" s="117" t="s">
        <v>989</v>
      </c>
      <c r="K68" s="117">
        <v>1100669</v>
      </c>
      <c r="L68" s="117">
        <v>111981</v>
      </c>
      <c r="M68" s="117">
        <v>7494</v>
      </c>
    </row>
    <row r="69" s="117" customFormat="1" spans="2:13">
      <c r="B69" s="119" t="s">
        <v>988</v>
      </c>
      <c r="C69" s="117" t="s">
        <v>1048</v>
      </c>
      <c r="D69" s="117">
        <f t="shared" si="1"/>
        <v>50007</v>
      </c>
      <c r="E69" s="117">
        <f t="shared" si="2"/>
        <v>100</v>
      </c>
      <c r="G69" s="117">
        <v>1100670</v>
      </c>
      <c r="H69" s="117">
        <v>670</v>
      </c>
      <c r="I69" s="117">
        <v>7495</v>
      </c>
      <c r="J69" s="117" t="s">
        <v>1213</v>
      </c>
      <c r="K69" s="117">
        <v>1100670</v>
      </c>
      <c r="L69" s="117">
        <v>111640</v>
      </c>
      <c r="M69" s="117">
        <v>7495</v>
      </c>
    </row>
    <row r="70" s="117" customFormat="1" spans="2:13">
      <c r="B70" s="119" t="s">
        <v>988</v>
      </c>
      <c r="C70" s="117" t="s">
        <v>1049</v>
      </c>
      <c r="D70" s="117">
        <f t="shared" si="1"/>
        <v>50007</v>
      </c>
      <c r="E70" s="117">
        <f t="shared" si="2"/>
        <v>100</v>
      </c>
      <c r="G70" s="117">
        <v>1101414</v>
      </c>
      <c r="H70" s="117">
        <v>1414</v>
      </c>
      <c r="I70" s="117">
        <v>7625</v>
      </c>
      <c r="J70" s="117" t="s">
        <v>989</v>
      </c>
      <c r="K70" s="117">
        <v>1101414</v>
      </c>
      <c r="L70" s="117">
        <v>111770</v>
      </c>
      <c r="M70" s="117">
        <v>7625</v>
      </c>
    </row>
    <row r="71" s="117" customFormat="1" spans="2:13">
      <c r="B71" s="119" t="s">
        <v>988</v>
      </c>
      <c r="C71" s="117" t="s">
        <v>1050</v>
      </c>
      <c r="D71" s="117">
        <f t="shared" si="1"/>
        <v>50007</v>
      </c>
      <c r="E71" s="117">
        <f t="shared" si="2"/>
        <v>100</v>
      </c>
      <c r="G71" s="117">
        <v>1101415</v>
      </c>
      <c r="H71" s="117">
        <v>1415</v>
      </c>
      <c r="I71" s="117">
        <v>7626</v>
      </c>
      <c r="J71" s="119" t="s">
        <v>1288</v>
      </c>
      <c r="K71" s="117">
        <v>1101415</v>
      </c>
      <c r="L71" s="117">
        <v>112414</v>
      </c>
      <c r="M71" s="117">
        <v>7626</v>
      </c>
    </row>
    <row r="72" s="117" customFormat="1" spans="2:13">
      <c r="B72" s="119" t="s">
        <v>988</v>
      </c>
      <c r="C72" s="117" t="s">
        <v>1051</v>
      </c>
      <c r="D72" s="117">
        <f t="shared" si="1"/>
        <v>50007</v>
      </c>
      <c r="E72" s="117">
        <f t="shared" si="2"/>
        <v>100</v>
      </c>
      <c r="G72" s="117">
        <v>8213</v>
      </c>
      <c r="I72" s="117">
        <v>8213</v>
      </c>
      <c r="J72" s="117" t="s">
        <v>1052</v>
      </c>
      <c r="K72" s="117">
        <v>8213</v>
      </c>
      <c r="L72" s="117" t="e">
        <v>#N/A</v>
      </c>
      <c r="M72" s="117">
        <v>8213</v>
      </c>
    </row>
    <row r="73" s="117" customFormat="1" spans="2:13">
      <c r="B73" s="119" t="s">
        <v>988</v>
      </c>
      <c r="C73" s="117" t="s">
        <v>1053</v>
      </c>
      <c r="D73" s="117">
        <f t="shared" si="1"/>
        <v>50007</v>
      </c>
      <c r="E73" s="117">
        <f t="shared" si="2"/>
        <v>100</v>
      </c>
      <c r="G73" s="117">
        <v>1101990</v>
      </c>
      <c r="I73" s="117">
        <v>8213</v>
      </c>
      <c r="J73" s="117" t="s">
        <v>1052</v>
      </c>
      <c r="K73" s="117">
        <v>1101990</v>
      </c>
      <c r="L73" s="117">
        <v>111718</v>
      </c>
      <c r="M73" s="117">
        <v>8213</v>
      </c>
    </row>
    <row r="74" s="117" customFormat="1" spans="2:14">
      <c r="B74" s="119" t="s">
        <v>988</v>
      </c>
      <c r="C74" s="117" t="s">
        <v>1054</v>
      </c>
      <c r="D74" s="117">
        <f t="shared" si="1"/>
        <v>50007</v>
      </c>
      <c r="E74" s="117">
        <f t="shared" si="2"/>
        <v>100</v>
      </c>
      <c r="G74" s="124">
        <v>1101927</v>
      </c>
      <c r="I74" s="117">
        <v>8150</v>
      </c>
      <c r="J74" s="117" t="s">
        <v>989</v>
      </c>
      <c r="K74" s="124">
        <v>1101927</v>
      </c>
      <c r="L74" s="117">
        <v>111771</v>
      </c>
      <c r="M74" s="117">
        <v>8150</v>
      </c>
      <c r="N74" s="124"/>
    </row>
    <row r="75" s="117" customFormat="1" spans="2:13">
      <c r="B75" s="119" t="s">
        <v>988</v>
      </c>
      <c r="C75" s="117" t="s">
        <v>1058</v>
      </c>
      <c r="D75" s="117">
        <f t="shared" si="1"/>
        <v>50007</v>
      </c>
      <c r="E75" s="117">
        <f t="shared" si="2"/>
        <v>100</v>
      </c>
      <c r="G75" s="117">
        <v>1100863</v>
      </c>
      <c r="I75" s="117" t="s">
        <v>1061</v>
      </c>
      <c r="J75" s="117" t="s">
        <v>1579</v>
      </c>
      <c r="K75" s="117">
        <v>1100863</v>
      </c>
      <c r="L75" s="117">
        <v>112220</v>
      </c>
      <c r="M75" s="117" t="s">
        <v>1061</v>
      </c>
    </row>
    <row r="76" s="117" customFormat="1" spans="2:13">
      <c r="B76" s="119" t="s">
        <v>988</v>
      </c>
      <c r="C76" s="117" t="s">
        <v>1060</v>
      </c>
      <c r="D76" s="117">
        <f t="shared" si="1"/>
        <v>50007</v>
      </c>
      <c r="E76" s="117">
        <f t="shared" si="2"/>
        <v>100</v>
      </c>
      <c r="G76" s="117">
        <v>1100865</v>
      </c>
      <c r="I76" s="117" t="s">
        <v>1067</v>
      </c>
      <c r="J76" s="117" t="s">
        <v>1579</v>
      </c>
      <c r="K76" s="117">
        <v>1100865</v>
      </c>
      <c r="L76" s="117">
        <v>112219</v>
      </c>
      <c r="M76" s="117" t="s">
        <v>1067</v>
      </c>
    </row>
    <row r="77" s="117" customFormat="1" spans="2:13">
      <c r="B77" s="119" t="s">
        <v>988</v>
      </c>
      <c r="C77" s="117" t="s">
        <v>1063</v>
      </c>
      <c r="D77" s="117">
        <f t="shared" si="1"/>
        <v>50007</v>
      </c>
      <c r="E77" s="117">
        <f t="shared" si="2"/>
        <v>100</v>
      </c>
      <c r="G77" s="117">
        <v>1101747</v>
      </c>
      <c r="I77" s="117">
        <v>7780</v>
      </c>
      <c r="J77" s="117" t="s">
        <v>1579</v>
      </c>
      <c r="K77" s="117">
        <v>1101747</v>
      </c>
      <c r="L77" s="117">
        <v>112218</v>
      </c>
      <c r="M77" s="117">
        <v>7780</v>
      </c>
    </row>
    <row r="78" s="117" customFormat="1" spans="2:13">
      <c r="B78" s="119" t="s">
        <v>988</v>
      </c>
      <c r="C78" s="117" t="s">
        <v>1066</v>
      </c>
      <c r="D78" s="117">
        <f t="shared" si="1"/>
        <v>50007</v>
      </c>
      <c r="E78" s="117">
        <f t="shared" si="2"/>
        <v>100</v>
      </c>
      <c r="G78" s="117">
        <v>1101381</v>
      </c>
      <c r="I78" s="117">
        <v>7466</v>
      </c>
      <c r="J78" s="117" t="s">
        <v>1579</v>
      </c>
      <c r="K78" s="117">
        <v>1101381</v>
      </c>
      <c r="L78" s="117">
        <v>112221</v>
      </c>
      <c r="M78" s="117">
        <v>7466</v>
      </c>
    </row>
    <row r="79" s="117" customFormat="1" spans="2:13">
      <c r="B79" s="119" t="s">
        <v>988</v>
      </c>
      <c r="C79" s="117" t="s">
        <v>1068</v>
      </c>
      <c r="D79" s="117">
        <f t="shared" si="1"/>
        <v>50007</v>
      </c>
      <c r="E79" s="117">
        <f t="shared" si="2"/>
        <v>100</v>
      </c>
      <c r="G79" s="117">
        <v>1100861</v>
      </c>
      <c r="I79" s="117" t="s">
        <v>1055</v>
      </c>
      <c r="J79" s="117" t="s">
        <v>1566</v>
      </c>
      <c r="K79" s="117">
        <v>1100861</v>
      </c>
      <c r="L79" s="117">
        <v>112214</v>
      </c>
      <c r="M79" s="117" t="s">
        <v>1055</v>
      </c>
    </row>
    <row r="80" s="117" customFormat="1" spans="1:13">
      <c r="A80" s="117" t="s">
        <v>53</v>
      </c>
      <c r="B80" s="119" t="s">
        <v>988</v>
      </c>
      <c r="C80" s="117" t="s">
        <v>1070</v>
      </c>
      <c r="D80" s="117">
        <f t="shared" si="1"/>
        <v>50007</v>
      </c>
      <c r="E80" s="117">
        <f t="shared" si="2"/>
        <v>100</v>
      </c>
      <c r="G80" s="117">
        <v>1100862</v>
      </c>
      <c r="I80" s="117" t="s">
        <v>1059</v>
      </c>
      <c r="J80" s="117" t="s">
        <v>1566</v>
      </c>
      <c r="K80" s="117">
        <v>1100862</v>
      </c>
      <c r="L80" s="117">
        <v>112211</v>
      </c>
      <c r="M80" s="117" t="s">
        <v>1059</v>
      </c>
    </row>
    <row r="81" s="117" customFormat="1" spans="2:13">
      <c r="B81" s="119" t="s">
        <v>988</v>
      </c>
      <c r="C81" s="117" t="s">
        <v>1071</v>
      </c>
      <c r="D81" s="117">
        <f t="shared" si="1"/>
        <v>50007</v>
      </c>
      <c r="E81" s="117">
        <f t="shared" si="2"/>
        <v>100</v>
      </c>
      <c r="G81" s="117">
        <v>1100866</v>
      </c>
      <c r="I81" s="117" t="s">
        <v>1069</v>
      </c>
      <c r="J81" s="117" t="s">
        <v>1566</v>
      </c>
      <c r="K81" s="117">
        <v>1100866</v>
      </c>
      <c r="L81" s="117">
        <v>112212</v>
      </c>
      <c r="M81" s="117" t="s">
        <v>1069</v>
      </c>
    </row>
    <row r="82" s="117" customFormat="1" spans="2:13">
      <c r="B82" s="119" t="s">
        <v>988</v>
      </c>
      <c r="C82" s="117" t="s">
        <v>1072</v>
      </c>
      <c r="D82" s="117">
        <f t="shared" si="1"/>
        <v>50007</v>
      </c>
      <c r="E82" s="117">
        <f t="shared" si="2"/>
        <v>100</v>
      </c>
      <c r="G82" s="117">
        <v>1101117</v>
      </c>
      <c r="I82" s="117">
        <v>7124</v>
      </c>
      <c r="J82" s="117" t="s">
        <v>1566</v>
      </c>
      <c r="K82" s="117">
        <v>1101117</v>
      </c>
      <c r="L82" s="117">
        <v>112213</v>
      </c>
      <c r="M82" s="117">
        <v>7124</v>
      </c>
    </row>
    <row r="83" s="117" customFormat="1" spans="2:13">
      <c r="B83" s="119" t="s">
        <v>988</v>
      </c>
      <c r="C83" s="117" t="s">
        <v>1073</v>
      </c>
      <c r="D83" s="117">
        <f t="shared" si="1"/>
        <v>50007</v>
      </c>
      <c r="E83" s="117">
        <f t="shared" si="2"/>
        <v>100</v>
      </c>
      <c r="G83" s="117">
        <v>1100864</v>
      </c>
      <c r="I83" s="117" t="s">
        <v>1064</v>
      </c>
      <c r="J83" s="117" t="s">
        <v>1566</v>
      </c>
      <c r="K83" s="117">
        <v>1100864</v>
      </c>
      <c r="L83" s="117">
        <v>112215</v>
      </c>
      <c r="M83" s="117" t="s">
        <v>1064</v>
      </c>
    </row>
    <row r="84" s="117" customFormat="1" spans="2:5">
      <c r="B84" s="119" t="s">
        <v>988</v>
      </c>
      <c r="C84" s="117" t="s">
        <v>1074</v>
      </c>
      <c r="D84" s="117">
        <f t="shared" si="1"/>
        <v>50007</v>
      </c>
      <c r="E84" s="117">
        <f t="shared" si="2"/>
        <v>100</v>
      </c>
    </row>
    <row r="85" s="117" customFormat="1" spans="2:5">
      <c r="B85" s="119" t="s">
        <v>988</v>
      </c>
      <c r="C85" s="117" t="s">
        <v>1075</v>
      </c>
      <c r="D85" s="117">
        <f t="shared" si="1"/>
        <v>50007</v>
      </c>
      <c r="E85" s="117">
        <f t="shared" si="2"/>
        <v>100</v>
      </c>
    </row>
    <row r="86" s="117" customFormat="1" spans="2:5">
      <c r="B86" s="119" t="s">
        <v>988</v>
      </c>
      <c r="C86" s="117" t="s">
        <v>1076</v>
      </c>
      <c r="D86" s="117">
        <f t="shared" si="1"/>
        <v>50007</v>
      </c>
      <c r="E86" s="117">
        <f t="shared" si="2"/>
        <v>100</v>
      </c>
    </row>
    <row r="87" s="117" customFormat="1" spans="2:5">
      <c r="B87" s="119" t="s">
        <v>988</v>
      </c>
      <c r="C87" s="117" t="s">
        <v>1077</v>
      </c>
      <c r="D87" s="117">
        <f t="shared" si="1"/>
        <v>50007</v>
      </c>
      <c r="E87" s="117">
        <f t="shared" si="2"/>
        <v>100</v>
      </c>
    </row>
    <row r="88" s="117" customFormat="1" spans="2:5">
      <c r="B88" s="119" t="s">
        <v>988</v>
      </c>
      <c r="C88" s="117" t="s">
        <v>1078</v>
      </c>
      <c r="D88" s="117">
        <f t="shared" si="1"/>
        <v>50007</v>
      </c>
      <c r="E88" s="117">
        <f t="shared" si="2"/>
        <v>100</v>
      </c>
    </row>
    <row r="89" s="117" customFormat="1" spans="2:5">
      <c r="B89" s="119" t="s">
        <v>988</v>
      </c>
      <c r="C89" s="117" t="s">
        <v>1079</v>
      </c>
      <c r="D89" s="117">
        <f t="shared" si="1"/>
        <v>50007</v>
      </c>
      <c r="E89" s="117">
        <f t="shared" si="2"/>
        <v>100</v>
      </c>
    </row>
    <row r="90" s="117" customFormat="1" spans="2:5">
      <c r="B90" s="119" t="s">
        <v>988</v>
      </c>
      <c r="C90" s="117" t="s">
        <v>1080</v>
      </c>
      <c r="D90" s="117">
        <f t="shared" si="1"/>
        <v>50007</v>
      </c>
      <c r="E90" s="117">
        <f t="shared" si="2"/>
        <v>100</v>
      </c>
    </row>
    <row r="91" s="117" customFormat="1" spans="2:5">
      <c r="B91" s="119" t="s">
        <v>988</v>
      </c>
      <c r="C91" s="117" t="s">
        <v>1081</v>
      </c>
      <c r="D91" s="117">
        <f t="shared" ref="D91:D154" si="3">VLOOKUP(B91,$C$6:$E$23,2,0)</f>
        <v>50007</v>
      </c>
      <c r="E91" s="117">
        <f t="shared" ref="E91:E154" si="4">VLOOKUP(B91,$C$6:$E$23,3,0)</f>
        <v>100</v>
      </c>
    </row>
    <row r="92" s="117" customFormat="1" spans="2:5">
      <c r="B92" s="119" t="s">
        <v>988</v>
      </c>
      <c r="C92" s="117" t="s">
        <v>1082</v>
      </c>
      <c r="D92" s="117">
        <f t="shared" si="3"/>
        <v>50007</v>
      </c>
      <c r="E92" s="117">
        <f t="shared" si="4"/>
        <v>100</v>
      </c>
    </row>
    <row r="93" s="117" customFormat="1" spans="2:5">
      <c r="B93" s="119" t="s">
        <v>988</v>
      </c>
      <c r="C93" s="117" t="s">
        <v>1083</v>
      </c>
      <c r="D93" s="117">
        <f t="shared" si="3"/>
        <v>50007</v>
      </c>
      <c r="E93" s="117">
        <f t="shared" si="4"/>
        <v>100</v>
      </c>
    </row>
    <row r="94" s="117" customFormat="1" spans="2:5">
      <c r="B94" s="119" t="s">
        <v>988</v>
      </c>
      <c r="C94" s="117" t="s">
        <v>1084</v>
      </c>
      <c r="D94" s="117">
        <f t="shared" si="3"/>
        <v>50007</v>
      </c>
      <c r="E94" s="117">
        <f t="shared" si="4"/>
        <v>100</v>
      </c>
    </row>
    <row r="95" s="117" customFormat="1" spans="2:5">
      <c r="B95" s="119" t="s">
        <v>988</v>
      </c>
      <c r="C95" s="117" t="s">
        <v>1085</v>
      </c>
      <c r="D95" s="117">
        <f t="shared" si="3"/>
        <v>50007</v>
      </c>
      <c r="E95" s="117">
        <f t="shared" si="4"/>
        <v>100</v>
      </c>
    </row>
    <row r="96" s="117" customFormat="1" spans="2:5">
      <c r="B96" s="119" t="s">
        <v>988</v>
      </c>
      <c r="C96" s="117" t="s">
        <v>1086</v>
      </c>
      <c r="D96" s="117">
        <f t="shared" si="3"/>
        <v>50007</v>
      </c>
      <c r="E96" s="117">
        <f t="shared" si="4"/>
        <v>100</v>
      </c>
    </row>
    <row r="97" s="117" customFormat="1" spans="2:5">
      <c r="B97" s="119" t="s">
        <v>988</v>
      </c>
      <c r="C97" s="117" t="s">
        <v>1087</v>
      </c>
      <c r="D97" s="117">
        <f t="shared" si="3"/>
        <v>50007</v>
      </c>
      <c r="E97" s="117">
        <f t="shared" si="4"/>
        <v>100</v>
      </c>
    </row>
    <row r="98" s="117" customFormat="1" spans="2:5">
      <c r="B98" s="119" t="s">
        <v>988</v>
      </c>
      <c r="C98" s="117" t="s">
        <v>1088</v>
      </c>
      <c r="D98" s="117">
        <f t="shared" si="3"/>
        <v>50007</v>
      </c>
      <c r="E98" s="117">
        <f t="shared" si="4"/>
        <v>100</v>
      </c>
    </row>
    <row r="99" s="117" customFormat="1" spans="2:5">
      <c r="B99" s="119" t="s">
        <v>988</v>
      </c>
      <c r="C99" s="117" t="s">
        <v>1089</v>
      </c>
      <c r="D99" s="117">
        <f t="shared" si="3"/>
        <v>50007</v>
      </c>
      <c r="E99" s="117">
        <f t="shared" si="4"/>
        <v>100</v>
      </c>
    </row>
    <row r="100" s="117" customFormat="1" spans="2:5">
      <c r="B100" s="119" t="s">
        <v>988</v>
      </c>
      <c r="C100" s="117" t="s">
        <v>1090</v>
      </c>
      <c r="D100" s="117">
        <f t="shared" si="3"/>
        <v>50007</v>
      </c>
      <c r="E100" s="117">
        <f t="shared" si="4"/>
        <v>100</v>
      </c>
    </row>
    <row r="101" s="117" customFormat="1" spans="2:5">
      <c r="B101" s="119" t="s">
        <v>988</v>
      </c>
      <c r="C101" s="117" t="s">
        <v>1091</v>
      </c>
      <c r="D101" s="117">
        <f t="shared" si="3"/>
        <v>50007</v>
      </c>
      <c r="E101" s="117">
        <f t="shared" si="4"/>
        <v>100</v>
      </c>
    </row>
    <row r="102" s="117" customFormat="1" spans="2:5">
      <c r="B102" s="119" t="s">
        <v>988</v>
      </c>
      <c r="C102" s="117" t="s">
        <v>1092</v>
      </c>
      <c r="D102" s="117">
        <f t="shared" si="3"/>
        <v>50007</v>
      </c>
      <c r="E102" s="117">
        <f t="shared" si="4"/>
        <v>100</v>
      </c>
    </row>
    <row r="103" s="117" customFormat="1" spans="2:5">
      <c r="B103" s="119" t="s">
        <v>988</v>
      </c>
      <c r="C103" s="117" t="s">
        <v>1093</v>
      </c>
      <c r="D103" s="117">
        <f t="shared" si="3"/>
        <v>50007</v>
      </c>
      <c r="E103" s="117">
        <f t="shared" si="4"/>
        <v>100</v>
      </c>
    </row>
    <row r="104" s="117" customFormat="1" spans="2:5">
      <c r="B104" s="119" t="s">
        <v>0</v>
      </c>
      <c r="C104" s="123" t="s">
        <v>1094</v>
      </c>
      <c r="D104" s="117">
        <f t="shared" si="3"/>
        <v>60507</v>
      </c>
      <c r="E104" s="117">
        <f t="shared" si="4"/>
        <v>1200</v>
      </c>
    </row>
    <row r="105" s="117" customFormat="1" spans="2:5">
      <c r="B105" s="119" t="s">
        <v>988</v>
      </c>
      <c r="C105" s="117" t="s">
        <v>1093</v>
      </c>
      <c r="D105" s="117">
        <f t="shared" si="3"/>
        <v>50007</v>
      </c>
      <c r="E105" s="117">
        <f t="shared" si="4"/>
        <v>100</v>
      </c>
    </row>
    <row r="106" s="117" customFormat="1" spans="2:5">
      <c r="B106" s="119" t="s">
        <v>988</v>
      </c>
      <c r="C106" s="117" t="s">
        <v>1091</v>
      </c>
      <c r="D106" s="117">
        <f t="shared" si="3"/>
        <v>50007</v>
      </c>
      <c r="E106" s="117">
        <f t="shared" si="4"/>
        <v>100</v>
      </c>
    </row>
    <row r="107" s="117" customFormat="1" spans="2:5">
      <c r="B107" s="119" t="s">
        <v>988</v>
      </c>
      <c r="C107" s="117" t="s">
        <v>1095</v>
      </c>
      <c r="D107" s="117">
        <f t="shared" si="3"/>
        <v>50007</v>
      </c>
      <c r="E107" s="117">
        <f t="shared" si="4"/>
        <v>100</v>
      </c>
    </row>
    <row r="108" s="117" customFormat="1" spans="2:5">
      <c r="B108" s="119" t="s">
        <v>988</v>
      </c>
      <c r="C108" s="117" t="s">
        <v>1092</v>
      </c>
      <c r="D108" s="117">
        <f t="shared" si="3"/>
        <v>50007</v>
      </c>
      <c r="E108" s="117">
        <f t="shared" si="4"/>
        <v>100</v>
      </c>
    </row>
    <row r="109" s="117" customFormat="1" spans="2:5">
      <c r="B109" s="119" t="s">
        <v>988</v>
      </c>
      <c r="C109" s="117" t="s">
        <v>1096</v>
      </c>
      <c r="D109" s="117">
        <f t="shared" si="3"/>
        <v>50007</v>
      </c>
      <c r="E109" s="117">
        <f t="shared" si="4"/>
        <v>100</v>
      </c>
    </row>
    <row r="110" s="117" customFormat="1" spans="2:5">
      <c r="B110" s="119" t="s">
        <v>988</v>
      </c>
      <c r="C110" s="117" t="s">
        <v>1096</v>
      </c>
      <c r="D110" s="117">
        <f t="shared" si="3"/>
        <v>50007</v>
      </c>
      <c r="E110" s="117">
        <f t="shared" si="4"/>
        <v>100</v>
      </c>
    </row>
    <row r="111" s="117" customFormat="1" spans="2:5">
      <c r="B111" s="119" t="s">
        <v>0</v>
      </c>
      <c r="C111" s="123" t="s">
        <v>1094</v>
      </c>
      <c r="D111" s="117">
        <f t="shared" si="3"/>
        <v>60507</v>
      </c>
      <c r="E111" s="117">
        <f t="shared" si="4"/>
        <v>1200</v>
      </c>
    </row>
    <row r="112" s="117" customFormat="1" spans="2:5">
      <c r="B112" s="119" t="s">
        <v>988</v>
      </c>
      <c r="C112" s="117" t="s">
        <v>1093</v>
      </c>
      <c r="D112" s="117">
        <f t="shared" si="3"/>
        <v>50007</v>
      </c>
      <c r="E112" s="117">
        <f t="shared" si="4"/>
        <v>100</v>
      </c>
    </row>
    <row r="113" s="117" customFormat="1" spans="2:5">
      <c r="B113" s="119" t="s">
        <v>988</v>
      </c>
      <c r="C113" s="117" t="s">
        <v>1096</v>
      </c>
      <c r="D113" s="117">
        <f t="shared" si="3"/>
        <v>50007</v>
      </c>
      <c r="E113" s="117">
        <f t="shared" si="4"/>
        <v>100</v>
      </c>
    </row>
    <row r="114" s="117" customFormat="1" spans="2:5">
      <c r="B114" s="119" t="s">
        <v>988</v>
      </c>
      <c r="C114" s="117" t="s">
        <v>1093</v>
      </c>
      <c r="D114" s="117">
        <f t="shared" si="3"/>
        <v>50007</v>
      </c>
      <c r="E114" s="117">
        <f t="shared" si="4"/>
        <v>100</v>
      </c>
    </row>
    <row r="115" s="117" customFormat="1" spans="2:5">
      <c r="B115" s="119" t="s">
        <v>988</v>
      </c>
      <c r="C115" s="117" t="s">
        <v>1093</v>
      </c>
      <c r="D115" s="117">
        <f t="shared" si="3"/>
        <v>50007</v>
      </c>
      <c r="E115" s="117">
        <f t="shared" si="4"/>
        <v>100</v>
      </c>
    </row>
    <row r="116" s="117" customFormat="1" spans="2:5">
      <c r="B116" s="119" t="s">
        <v>988</v>
      </c>
      <c r="C116" s="117" t="s">
        <v>1091</v>
      </c>
      <c r="D116" s="117">
        <f t="shared" si="3"/>
        <v>50007</v>
      </c>
      <c r="E116" s="117">
        <f t="shared" si="4"/>
        <v>100</v>
      </c>
    </row>
    <row r="117" s="117" customFormat="1" spans="2:5">
      <c r="B117" s="119" t="s">
        <v>0</v>
      </c>
      <c r="C117" s="123" t="s">
        <v>1097</v>
      </c>
      <c r="D117" s="117">
        <f t="shared" si="3"/>
        <v>60507</v>
      </c>
      <c r="E117" s="117">
        <f t="shared" si="4"/>
        <v>1200</v>
      </c>
    </row>
    <row r="118" s="117" customFormat="1" spans="2:5">
      <c r="B118" s="119" t="s">
        <v>988</v>
      </c>
      <c r="C118" s="117" t="s">
        <v>1091</v>
      </c>
      <c r="D118" s="117">
        <f t="shared" si="3"/>
        <v>50007</v>
      </c>
      <c r="E118" s="117">
        <f t="shared" si="4"/>
        <v>100</v>
      </c>
    </row>
    <row r="119" s="117" customFormat="1" spans="2:5">
      <c r="B119" s="119" t="s">
        <v>988</v>
      </c>
      <c r="C119" s="117" t="s">
        <v>1093</v>
      </c>
      <c r="D119" s="117">
        <f t="shared" si="3"/>
        <v>50007</v>
      </c>
      <c r="E119" s="117">
        <f t="shared" si="4"/>
        <v>100</v>
      </c>
    </row>
    <row r="120" s="117" customFormat="1" spans="2:5">
      <c r="B120" s="119" t="s">
        <v>988</v>
      </c>
      <c r="C120" s="117" t="s">
        <v>1091</v>
      </c>
      <c r="D120" s="117">
        <f t="shared" si="3"/>
        <v>50007</v>
      </c>
      <c r="E120" s="117">
        <f t="shared" si="4"/>
        <v>100</v>
      </c>
    </row>
    <row r="121" s="117" customFormat="1" spans="2:5">
      <c r="B121" s="119" t="s">
        <v>988</v>
      </c>
      <c r="C121" s="117" t="s">
        <v>988</v>
      </c>
      <c r="D121" s="117">
        <f t="shared" si="3"/>
        <v>50007</v>
      </c>
      <c r="E121" s="117">
        <f t="shared" si="4"/>
        <v>100</v>
      </c>
    </row>
    <row r="122" s="117" customFormat="1" spans="2:5">
      <c r="B122" s="119" t="s">
        <v>988</v>
      </c>
      <c r="C122" s="117" t="s">
        <v>1098</v>
      </c>
      <c r="D122" s="117">
        <f t="shared" si="3"/>
        <v>50007</v>
      </c>
      <c r="E122" s="117">
        <f t="shared" si="4"/>
        <v>100</v>
      </c>
    </row>
    <row r="123" s="117" customFormat="1" spans="2:5">
      <c r="B123" s="119" t="s">
        <v>988</v>
      </c>
      <c r="C123" s="117" t="s">
        <v>1099</v>
      </c>
      <c r="D123" s="117">
        <f t="shared" si="3"/>
        <v>50007</v>
      </c>
      <c r="E123" s="117">
        <f t="shared" si="4"/>
        <v>100</v>
      </c>
    </row>
    <row r="124" s="117" customFormat="1" spans="2:5">
      <c r="B124" s="119" t="s">
        <v>988</v>
      </c>
      <c r="C124" s="117" t="s">
        <v>1100</v>
      </c>
      <c r="D124" s="117">
        <f t="shared" si="3"/>
        <v>50007</v>
      </c>
      <c r="E124" s="117">
        <f t="shared" si="4"/>
        <v>100</v>
      </c>
    </row>
    <row r="125" s="117" customFormat="1" spans="2:5">
      <c r="B125" s="119" t="s">
        <v>988</v>
      </c>
      <c r="C125" s="117" t="s">
        <v>1101</v>
      </c>
      <c r="D125" s="117">
        <f t="shared" si="3"/>
        <v>50007</v>
      </c>
      <c r="E125" s="117">
        <f t="shared" si="4"/>
        <v>100</v>
      </c>
    </row>
    <row r="126" s="117" customFormat="1" spans="2:5">
      <c r="B126" s="119" t="s">
        <v>988</v>
      </c>
      <c r="C126" s="117" t="s">
        <v>1102</v>
      </c>
      <c r="D126" s="117">
        <f t="shared" si="3"/>
        <v>50007</v>
      </c>
      <c r="E126" s="117">
        <f t="shared" si="4"/>
        <v>100</v>
      </c>
    </row>
    <row r="127" s="117" customFormat="1" spans="2:5">
      <c r="B127" s="119" t="s">
        <v>1</v>
      </c>
      <c r="C127" s="117" t="s">
        <v>1103</v>
      </c>
      <c r="D127" s="117">
        <f t="shared" si="3"/>
        <v>51001</v>
      </c>
      <c r="E127" s="117">
        <f t="shared" si="4"/>
        <v>1000</v>
      </c>
    </row>
    <row r="128" s="117" customFormat="1" spans="2:5">
      <c r="B128" s="119" t="s">
        <v>1</v>
      </c>
      <c r="C128" s="117" t="s">
        <v>1104</v>
      </c>
      <c r="D128" s="117">
        <f t="shared" si="3"/>
        <v>51001</v>
      </c>
      <c r="E128" s="117">
        <f t="shared" si="4"/>
        <v>1000</v>
      </c>
    </row>
    <row r="129" s="117" customFormat="1" spans="2:5">
      <c r="B129" s="119" t="s">
        <v>1</v>
      </c>
      <c r="C129" s="117" t="s">
        <v>1105</v>
      </c>
      <c r="D129" s="117">
        <f t="shared" si="3"/>
        <v>51001</v>
      </c>
      <c r="E129" s="117">
        <f t="shared" si="4"/>
        <v>1000</v>
      </c>
    </row>
    <row r="130" s="117" customFormat="1" spans="2:5">
      <c r="B130" s="119" t="s">
        <v>1</v>
      </c>
      <c r="C130" s="117" t="s">
        <v>1106</v>
      </c>
      <c r="D130" s="117">
        <f t="shared" si="3"/>
        <v>51001</v>
      </c>
      <c r="E130" s="117">
        <f t="shared" si="4"/>
        <v>1000</v>
      </c>
    </row>
    <row r="131" s="117" customFormat="1" spans="2:5">
      <c r="B131" s="119" t="s">
        <v>1</v>
      </c>
      <c r="C131" s="117" t="s">
        <v>1107</v>
      </c>
      <c r="D131" s="117">
        <f t="shared" si="3"/>
        <v>51001</v>
      </c>
      <c r="E131" s="117">
        <f t="shared" si="4"/>
        <v>1000</v>
      </c>
    </row>
    <row r="132" s="117" customFormat="1" spans="2:5">
      <c r="B132" s="119" t="s">
        <v>1</v>
      </c>
      <c r="C132" s="117" t="s">
        <v>1108</v>
      </c>
      <c r="D132" s="117">
        <f t="shared" si="3"/>
        <v>51001</v>
      </c>
      <c r="E132" s="117">
        <f t="shared" si="4"/>
        <v>1000</v>
      </c>
    </row>
    <row r="133" s="117" customFormat="1" spans="2:5">
      <c r="B133" s="119" t="s">
        <v>1</v>
      </c>
      <c r="C133" s="117" t="s">
        <v>1109</v>
      </c>
      <c r="D133" s="117">
        <f t="shared" si="3"/>
        <v>51001</v>
      </c>
      <c r="E133" s="117">
        <f t="shared" si="4"/>
        <v>1000</v>
      </c>
    </row>
    <row r="134" s="117" customFormat="1" spans="2:5">
      <c r="B134" s="119" t="s">
        <v>1</v>
      </c>
      <c r="C134" s="117" t="s">
        <v>1110</v>
      </c>
      <c r="D134" s="117">
        <f t="shared" si="3"/>
        <v>51001</v>
      </c>
      <c r="E134" s="117">
        <f t="shared" si="4"/>
        <v>1000</v>
      </c>
    </row>
    <row r="135" s="117" customFormat="1" spans="2:5">
      <c r="B135" s="119" t="s">
        <v>1</v>
      </c>
      <c r="C135" s="117" t="s">
        <v>1111</v>
      </c>
      <c r="D135" s="117">
        <f t="shared" si="3"/>
        <v>51001</v>
      </c>
      <c r="E135" s="117">
        <f t="shared" si="4"/>
        <v>1000</v>
      </c>
    </row>
    <row r="136" s="117" customFormat="1" spans="2:5">
      <c r="B136" s="119" t="s">
        <v>1</v>
      </c>
      <c r="C136" s="117" t="s">
        <v>1112</v>
      </c>
      <c r="D136" s="117">
        <f t="shared" si="3"/>
        <v>51001</v>
      </c>
      <c r="E136" s="117">
        <f t="shared" si="4"/>
        <v>1000</v>
      </c>
    </row>
    <row r="137" s="117" customFormat="1" spans="2:5">
      <c r="B137" s="119" t="s">
        <v>1</v>
      </c>
      <c r="C137" s="117" t="s">
        <v>1113</v>
      </c>
      <c r="D137" s="117">
        <f t="shared" si="3"/>
        <v>51001</v>
      </c>
      <c r="E137" s="117">
        <f t="shared" si="4"/>
        <v>1000</v>
      </c>
    </row>
    <row r="138" s="117" customFormat="1" spans="2:5">
      <c r="B138" s="119" t="s">
        <v>1</v>
      </c>
      <c r="C138" s="117" t="s">
        <v>1114</v>
      </c>
      <c r="D138" s="117">
        <f t="shared" si="3"/>
        <v>51001</v>
      </c>
      <c r="E138" s="117">
        <f t="shared" si="4"/>
        <v>1000</v>
      </c>
    </row>
    <row r="139" s="117" customFormat="1" spans="2:5">
      <c r="B139" s="119" t="s">
        <v>1</v>
      </c>
      <c r="C139" s="117" t="s">
        <v>1115</v>
      </c>
      <c r="D139" s="117">
        <f t="shared" si="3"/>
        <v>51001</v>
      </c>
      <c r="E139" s="117">
        <f t="shared" si="4"/>
        <v>1000</v>
      </c>
    </row>
    <row r="140" s="117" customFormat="1" spans="2:5">
      <c r="B140" s="119" t="s">
        <v>0</v>
      </c>
      <c r="C140" s="117" t="s">
        <v>1116</v>
      </c>
      <c r="D140" s="117">
        <f t="shared" si="3"/>
        <v>60507</v>
      </c>
      <c r="E140" s="117">
        <f t="shared" si="4"/>
        <v>1200</v>
      </c>
    </row>
    <row r="141" s="117" customFormat="1" spans="2:5">
      <c r="B141" s="119" t="s">
        <v>0</v>
      </c>
      <c r="C141" s="117" t="s">
        <v>1117</v>
      </c>
      <c r="D141" s="117">
        <f t="shared" si="3"/>
        <v>60507</v>
      </c>
      <c r="E141" s="117">
        <f t="shared" si="4"/>
        <v>1200</v>
      </c>
    </row>
    <row r="142" s="117" customFormat="1" spans="2:5">
      <c r="B142" s="119" t="s">
        <v>0</v>
      </c>
      <c r="C142" s="117" t="s">
        <v>1118</v>
      </c>
      <c r="D142" s="117">
        <f t="shared" si="3"/>
        <v>60507</v>
      </c>
      <c r="E142" s="117">
        <f t="shared" si="4"/>
        <v>1200</v>
      </c>
    </row>
    <row r="143" s="117" customFormat="1" spans="2:5">
      <c r="B143" s="119" t="s">
        <v>0</v>
      </c>
      <c r="C143" s="117" t="s">
        <v>1119</v>
      </c>
      <c r="D143" s="117">
        <f t="shared" si="3"/>
        <v>60507</v>
      </c>
      <c r="E143" s="117">
        <f t="shared" si="4"/>
        <v>1200</v>
      </c>
    </row>
    <row r="144" s="117" customFormat="1" spans="2:5">
      <c r="B144" s="119" t="s">
        <v>0</v>
      </c>
      <c r="C144" s="117" t="s">
        <v>1120</v>
      </c>
      <c r="D144" s="117">
        <f t="shared" si="3"/>
        <v>60507</v>
      </c>
      <c r="E144" s="117">
        <f t="shared" si="4"/>
        <v>1200</v>
      </c>
    </row>
    <row r="145" s="117" customFormat="1" spans="2:5">
      <c r="B145" s="119" t="s">
        <v>0</v>
      </c>
      <c r="C145" s="117" t="s">
        <v>1121</v>
      </c>
      <c r="D145" s="117">
        <f t="shared" si="3"/>
        <v>60507</v>
      </c>
      <c r="E145" s="117">
        <f t="shared" si="4"/>
        <v>1200</v>
      </c>
    </row>
    <row r="146" s="117" customFormat="1" spans="2:5">
      <c r="B146" s="119" t="s">
        <v>0</v>
      </c>
      <c r="C146" s="117" t="s">
        <v>1122</v>
      </c>
      <c r="D146" s="117">
        <f t="shared" si="3"/>
        <v>60507</v>
      </c>
      <c r="E146" s="117">
        <f t="shared" si="4"/>
        <v>1200</v>
      </c>
    </row>
    <row r="147" s="117" customFormat="1" spans="2:5">
      <c r="B147" s="119" t="s">
        <v>0</v>
      </c>
      <c r="C147" s="117" t="s">
        <v>1123</v>
      </c>
      <c r="D147" s="117">
        <f t="shared" si="3"/>
        <v>60507</v>
      </c>
      <c r="E147" s="117">
        <f t="shared" si="4"/>
        <v>1200</v>
      </c>
    </row>
    <row r="148" s="117" customFormat="1" spans="2:5">
      <c r="B148" s="119" t="s">
        <v>0</v>
      </c>
      <c r="C148" s="117" t="s">
        <v>1124</v>
      </c>
      <c r="D148" s="117">
        <f t="shared" si="3"/>
        <v>60507</v>
      </c>
      <c r="E148" s="117">
        <f t="shared" si="4"/>
        <v>1200</v>
      </c>
    </row>
    <row r="149" s="117" customFormat="1" spans="2:5">
      <c r="B149" s="119" t="s">
        <v>0</v>
      </c>
      <c r="C149" s="117" t="s">
        <v>1125</v>
      </c>
      <c r="D149" s="117">
        <f t="shared" si="3"/>
        <v>60507</v>
      </c>
      <c r="E149" s="117">
        <f t="shared" si="4"/>
        <v>1200</v>
      </c>
    </row>
    <row r="150" s="117" customFormat="1" spans="2:5">
      <c r="B150" s="119" t="s">
        <v>0</v>
      </c>
      <c r="C150" s="117" t="s">
        <v>1126</v>
      </c>
      <c r="D150" s="117">
        <f t="shared" si="3"/>
        <v>60507</v>
      </c>
      <c r="E150" s="117">
        <f t="shared" si="4"/>
        <v>1200</v>
      </c>
    </row>
    <row r="151" s="117" customFormat="1" spans="2:5">
      <c r="B151" s="119" t="s">
        <v>0</v>
      </c>
      <c r="C151" s="117" t="s">
        <v>1127</v>
      </c>
      <c r="D151" s="117">
        <f t="shared" si="3"/>
        <v>60507</v>
      </c>
      <c r="E151" s="117">
        <f t="shared" si="4"/>
        <v>1200</v>
      </c>
    </row>
    <row r="152" s="117" customFormat="1" spans="2:5">
      <c r="B152" s="119" t="s">
        <v>0</v>
      </c>
      <c r="C152" s="117" t="s">
        <v>1128</v>
      </c>
      <c r="D152" s="117">
        <f t="shared" si="3"/>
        <v>60507</v>
      </c>
      <c r="E152" s="117">
        <f t="shared" si="4"/>
        <v>1200</v>
      </c>
    </row>
    <row r="153" s="117" customFormat="1" spans="2:5">
      <c r="B153" s="119" t="s">
        <v>0</v>
      </c>
      <c r="C153" s="117" t="s">
        <v>1129</v>
      </c>
      <c r="D153" s="117">
        <f t="shared" si="3"/>
        <v>60507</v>
      </c>
      <c r="E153" s="117">
        <f t="shared" si="4"/>
        <v>1200</v>
      </c>
    </row>
    <row r="154" s="117" customFormat="1" spans="2:5">
      <c r="B154" s="119" t="s">
        <v>0</v>
      </c>
      <c r="C154" s="117" t="s">
        <v>1130</v>
      </c>
      <c r="D154" s="117">
        <f t="shared" si="3"/>
        <v>60507</v>
      </c>
      <c r="E154" s="117">
        <f t="shared" si="4"/>
        <v>1200</v>
      </c>
    </row>
    <row r="155" s="117" customFormat="1" spans="2:5">
      <c r="B155" s="119" t="s">
        <v>0</v>
      </c>
      <c r="C155" s="117" t="s">
        <v>1131</v>
      </c>
      <c r="D155" s="117">
        <f t="shared" ref="D155:D169" si="5">VLOOKUP(B155,$C$6:$E$23,2,0)</f>
        <v>60507</v>
      </c>
      <c r="E155" s="117">
        <f t="shared" ref="E155:E202" si="6">VLOOKUP(B155,$C$6:$E$23,3,0)</f>
        <v>1200</v>
      </c>
    </row>
    <row r="156" s="117" customFormat="1" spans="2:5">
      <c r="B156" s="119" t="s">
        <v>0</v>
      </c>
      <c r="C156" s="117" t="s">
        <v>1132</v>
      </c>
      <c r="D156" s="117">
        <f t="shared" si="5"/>
        <v>60507</v>
      </c>
      <c r="E156" s="117">
        <f t="shared" si="6"/>
        <v>1200</v>
      </c>
    </row>
    <row r="157" s="117" customFormat="1" spans="2:5">
      <c r="B157" s="119" t="s">
        <v>0</v>
      </c>
      <c r="C157" s="117" t="s">
        <v>1133</v>
      </c>
      <c r="D157" s="117">
        <f t="shared" si="5"/>
        <v>60507</v>
      </c>
      <c r="E157" s="117">
        <f t="shared" si="6"/>
        <v>1200</v>
      </c>
    </row>
    <row r="158" s="117" customFormat="1" spans="2:5">
      <c r="B158" s="119" t="s">
        <v>0</v>
      </c>
      <c r="C158" s="117" t="s">
        <v>1134</v>
      </c>
      <c r="D158" s="117">
        <f t="shared" si="5"/>
        <v>60507</v>
      </c>
      <c r="E158" s="117">
        <f t="shared" si="6"/>
        <v>1200</v>
      </c>
    </row>
    <row r="159" s="117" customFormat="1" spans="2:5">
      <c r="B159" s="119" t="s">
        <v>0</v>
      </c>
      <c r="C159" s="117" t="s">
        <v>1135</v>
      </c>
      <c r="D159" s="117">
        <f t="shared" si="5"/>
        <v>60507</v>
      </c>
      <c r="E159" s="117">
        <f t="shared" si="6"/>
        <v>1200</v>
      </c>
    </row>
    <row r="160" s="117" customFormat="1" spans="2:5">
      <c r="B160" s="119" t="s">
        <v>0</v>
      </c>
      <c r="C160" s="117" t="s">
        <v>1136</v>
      </c>
      <c r="D160" s="117">
        <f t="shared" si="5"/>
        <v>60507</v>
      </c>
      <c r="E160" s="117">
        <f t="shared" si="6"/>
        <v>1200</v>
      </c>
    </row>
    <row r="161" s="117" customFormat="1" spans="2:5">
      <c r="B161" s="119" t="s">
        <v>0</v>
      </c>
      <c r="C161" s="117" t="s">
        <v>1137</v>
      </c>
      <c r="D161" s="117">
        <f t="shared" si="5"/>
        <v>60507</v>
      </c>
      <c r="E161" s="117">
        <f t="shared" si="6"/>
        <v>1200</v>
      </c>
    </row>
    <row r="162" s="117" customFormat="1" spans="2:5">
      <c r="B162" s="119" t="s">
        <v>988</v>
      </c>
      <c r="C162" s="117" t="s">
        <v>1138</v>
      </c>
      <c r="D162" s="117">
        <f t="shared" si="5"/>
        <v>50007</v>
      </c>
      <c r="E162" s="117">
        <f t="shared" si="6"/>
        <v>100</v>
      </c>
    </row>
    <row r="163" s="117" customFormat="1" spans="2:5">
      <c r="B163" s="119" t="s">
        <v>988</v>
      </c>
      <c r="C163" s="117" t="s">
        <v>1138</v>
      </c>
      <c r="D163" s="117">
        <f t="shared" si="5"/>
        <v>50007</v>
      </c>
      <c r="E163" s="117">
        <f t="shared" si="6"/>
        <v>100</v>
      </c>
    </row>
    <row r="164" s="117" customFormat="1" spans="2:5">
      <c r="B164" s="119" t="s">
        <v>988</v>
      </c>
      <c r="C164" s="117" t="s">
        <v>1138</v>
      </c>
      <c r="D164" s="117">
        <f t="shared" si="5"/>
        <v>50007</v>
      </c>
      <c r="E164" s="117">
        <f t="shared" si="6"/>
        <v>100</v>
      </c>
    </row>
    <row r="165" s="117" customFormat="1" spans="2:5">
      <c r="B165" s="119" t="s">
        <v>988</v>
      </c>
      <c r="C165" s="117" t="s">
        <v>1138</v>
      </c>
      <c r="D165" s="117">
        <f t="shared" si="5"/>
        <v>50007</v>
      </c>
      <c r="E165" s="117">
        <f t="shared" si="6"/>
        <v>100</v>
      </c>
    </row>
    <row r="166" s="117" customFormat="1" spans="2:5">
      <c r="B166" s="119" t="s">
        <v>988</v>
      </c>
      <c r="C166" s="117" t="s">
        <v>1139</v>
      </c>
      <c r="D166" s="117">
        <f t="shared" si="5"/>
        <v>50007</v>
      </c>
      <c r="E166" s="117">
        <f t="shared" si="6"/>
        <v>100</v>
      </c>
    </row>
    <row r="167" s="117" customFormat="1" spans="2:5">
      <c r="B167" s="119" t="s">
        <v>988</v>
      </c>
      <c r="C167" s="117" t="s">
        <v>1139</v>
      </c>
      <c r="D167" s="117">
        <f t="shared" si="5"/>
        <v>50007</v>
      </c>
      <c r="E167" s="117">
        <f t="shared" si="6"/>
        <v>100</v>
      </c>
    </row>
    <row r="168" s="117" customFormat="1" spans="2:5">
      <c r="B168" s="119" t="s">
        <v>988</v>
      </c>
      <c r="C168" s="117" t="s">
        <v>1139</v>
      </c>
      <c r="D168" s="117">
        <f t="shared" si="5"/>
        <v>50007</v>
      </c>
      <c r="E168" s="117">
        <f t="shared" si="6"/>
        <v>100</v>
      </c>
    </row>
    <row r="169" s="117" customFormat="1" spans="2:5">
      <c r="B169" s="119" t="s">
        <v>0</v>
      </c>
      <c r="C169" s="123" t="s">
        <v>1140</v>
      </c>
      <c r="D169" s="117">
        <f t="shared" si="5"/>
        <v>60507</v>
      </c>
      <c r="E169" s="117">
        <f t="shared" si="6"/>
        <v>1200</v>
      </c>
    </row>
    <row r="170" s="117" customFormat="1" spans="2:5">
      <c r="B170" s="125" t="s">
        <v>0</v>
      </c>
      <c r="C170" s="125" t="s">
        <v>1141</v>
      </c>
      <c r="D170" s="125">
        <v>60507</v>
      </c>
      <c r="E170" s="125">
        <f t="shared" si="6"/>
        <v>1200</v>
      </c>
    </row>
    <row r="171" s="117" customFormat="1" spans="2:5">
      <c r="B171" s="125" t="s">
        <v>0</v>
      </c>
      <c r="C171" s="125" t="s">
        <v>1142</v>
      </c>
      <c r="D171" s="125">
        <v>60507</v>
      </c>
      <c r="E171" s="125">
        <f t="shared" si="6"/>
        <v>1200</v>
      </c>
    </row>
    <row r="172" s="117" customFormat="1" spans="2:5">
      <c r="B172" s="125" t="s">
        <v>0</v>
      </c>
      <c r="C172" s="125" t="s">
        <v>1140</v>
      </c>
      <c r="D172" s="125">
        <f t="shared" ref="D172:D202" si="7">VLOOKUP(B172,$C$6:$E$23,2,0)</f>
        <v>60507</v>
      </c>
      <c r="E172" s="125">
        <f t="shared" si="6"/>
        <v>1200</v>
      </c>
    </row>
    <row r="173" s="117" customFormat="1" spans="2:5">
      <c r="B173" s="125" t="s">
        <v>0</v>
      </c>
      <c r="C173" s="125" t="s">
        <v>1140</v>
      </c>
      <c r="D173" s="125">
        <f t="shared" si="7"/>
        <v>60507</v>
      </c>
      <c r="E173" s="125">
        <f t="shared" si="6"/>
        <v>1200</v>
      </c>
    </row>
    <row r="174" s="117" customFormat="1" spans="2:5">
      <c r="B174" s="119" t="s">
        <v>988</v>
      </c>
      <c r="C174" s="117" t="s">
        <v>1139</v>
      </c>
      <c r="D174" s="117">
        <f t="shared" si="7"/>
        <v>50007</v>
      </c>
      <c r="E174" s="117">
        <f t="shared" si="6"/>
        <v>100</v>
      </c>
    </row>
    <row r="175" s="117" customFormat="1" spans="2:5">
      <c r="B175" s="119" t="s">
        <v>988</v>
      </c>
      <c r="C175" s="117" t="s">
        <v>1139</v>
      </c>
      <c r="D175" s="117">
        <f t="shared" si="7"/>
        <v>50007</v>
      </c>
      <c r="E175" s="117">
        <f t="shared" si="6"/>
        <v>100</v>
      </c>
    </row>
    <row r="176" s="117" customFormat="1" spans="2:5">
      <c r="B176" s="119" t="s">
        <v>0</v>
      </c>
      <c r="C176" s="117" t="s">
        <v>1143</v>
      </c>
      <c r="D176" s="117">
        <f t="shared" si="7"/>
        <v>60507</v>
      </c>
      <c r="E176" s="117">
        <f t="shared" si="6"/>
        <v>1200</v>
      </c>
    </row>
    <row r="177" s="117" customFormat="1" spans="2:5">
      <c r="B177" s="119" t="s">
        <v>0</v>
      </c>
      <c r="C177" s="117" t="s">
        <v>1144</v>
      </c>
      <c r="D177" s="117">
        <f t="shared" si="7"/>
        <v>60507</v>
      </c>
      <c r="E177" s="117">
        <f t="shared" si="6"/>
        <v>1200</v>
      </c>
    </row>
    <row r="178" s="117" customFormat="1" spans="2:5">
      <c r="B178" s="119" t="s">
        <v>0</v>
      </c>
      <c r="C178" s="117" t="s">
        <v>1145</v>
      </c>
      <c r="D178" s="117">
        <f t="shared" si="7"/>
        <v>60507</v>
      </c>
      <c r="E178" s="117">
        <f t="shared" si="6"/>
        <v>1200</v>
      </c>
    </row>
    <row r="179" s="117" customFormat="1" spans="2:5">
      <c r="B179" s="119" t="s">
        <v>0</v>
      </c>
      <c r="C179" s="117" t="s">
        <v>1146</v>
      </c>
      <c r="D179" s="117">
        <f t="shared" si="7"/>
        <v>60507</v>
      </c>
      <c r="E179" s="117">
        <f t="shared" si="6"/>
        <v>1200</v>
      </c>
    </row>
    <row r="180" s="117" customFormat="1" spans="2:5">
      <c r="B180" s="119" t="s">
        <v>0</v>
      </c>
      <c r="C180" s="119" t="s">
        <v>1147</v>
      </c>
      <c r="D180" s="117">
        <f t="shared" si="7"/>
        <v>60507</v>
      </c>
      <c r="E180" s="117">
        <f t="shared" si="6"/>
        <v>1200</v>
      </c>
    </row>
    <row r="181" s="117" customFormat="1" spans="2:5">
      <c r="B181" s="119" t="s">
        <v>0</v>
      </c>
      <c r="C181" s="117" t="s">
        <v>1148</v>
      </c>
      <c r="D181" s="117">
        <f t="shared" si="7"/>
        <v>60507</v>
      </c>
      <c r="E181" s="117">
        <f t="shared" si="6"/>
        <v>1200</v>
      </c>
    </row>
    <row r="182" s="117" customFormat="1" spans="2:5">
      <c r="B182" s="119" t="s">
        <v>0</v>
      </c>
      <c r="C182" s="117" t="s">
        <v>1149</v>
      </c>
      <c r="D182" s="117">
        <f t="shared" si="7"/>
        <v>60507</v>
      </c>
      <c r="E182" s="117">
        <f t="shared" si="6"/>
        <v>1200</v>
      </c>
    </row>
    <row r="183" s="117" customFormat="1" spans="2:5">
      <c r="B183" s="119" t="s">
        <v>0</v>
      </c>
      <c r="C183" s="117" t="s">
        <v>2257</v>
      </c>
      <c r="D183" s="117">
        <f t="shared" si="7"/>
        <v>60507</v>
      </c>
      <c r="E183" s="117">
        <f t="shared" si="6"/>
        <v>1200</v>
      </c>
    </row>
    <row r="184" s="117" customFormat="1" spans="2:5">
      <c r="B184" s="119" t="s">
        <v>988</v>
      </c>
      <c r="C184" s="126" t="s">
        <v>1637</v>
      </c>
      <c r="D184" s="117">
        <f t="shared" si="7"/>
        <v>50007</v>
      </c>
      <c r="E184" s="117">
        <f t="shared" si="6"/>
        <v>100</v>
      </c>
    </row>
    <row r="185" s="117" customFormat="1" spans="2:5">
      <c r="B185" s="119" t="s">
        <v>0</v>
      </c>
      <c r="C185" s="117" t="s">
        <v>2258</v>
      </c>
      <c r="D185" s="117">
        <f t="shared" si="7"/>
        <v>60507</v>
      </c>
      <c r="E185" s="117">
        <f t="shared" si="6"/>
        <v>1200</v>
      </c>
    </row>
    <row r="186" s="117" customFormat="1" spans="2:5">
      <c r="B186" s="119" t="s">
        <v>0</v>
      </c>
      <c r="C186" s="117" t="s">
        <v>2259</v>
      </c>
      <c r="D186" s="117">
        <f t="shared" si="7"/>
        <v>60507</v>
      </c>
      <c r="E186" s="117">
        <f t="shared" si="6"/>
        <v>1200</v>
      </c>
    </row>
    <row r="187" s="117" customFormat="1" spans="2:5">
      <c r="B187" s="119" t="s">
        <v>0</v>
      </c>
      <c r="C187" s="117" t="s">
        <v>2259</v>
      </c>
      <c r="D187" s="117">
        <f t="shared" si="7"/>
        <v>60507</v>
      </c>
      <c r="E187" s="117">
        <f t="shared" si="6"/>
        <v>1200</v>
      </c>
    </row>
    <row r="188" s="117" customFormat="1" spans="2:5">
      <c r="B188" s="119" t="s">
        <v>0</v>
      </c>
      <c r="C188" s="117" t="s">
        <v>2259</v>
      </c>
      <c r="D188" s="117">
        <f t="shared" si="7"/>
        <v>60507</v>
      </c>
      <c r="E188" s="117">
        <f t="shared" si="6"/>
        <v>1200</v>
      </c>
    </row>
    <row r="189" s="117" customFormat="1" spans="2:5">
      <c r="B189" s="119" t="s">
        <v>0</v>
      </c>
      <c r="C189" s="117" t="s">
        <v>2260</v>
      </c>
      <c r="D189" s="117">
        <f t="shared" si="7"/>
        <v>60507</v>
      </c>
      <c r="E189" s="117">
        <f t="shared" si="6"/>
        <v>1200</v>
      </c>
    </row>
    <row r="190" s="117" customFormat="1" spans="2:5">
      <c r="B190" s="119" t="s">
        <v>0</v>
      </c>
      <c r="C190" s="117" t="s">
        <v>2261</v>
      </c>
      <c r="D190" s="117">
        <f t="shared" si="7"/>
        <v>60507</v>
      </c>
      <c r="E190" s="117">
        <f t="shared" si="6"/>
        <v>1200</v>
      </c>
    </row>
    <row r="191" s="117" customFormat="1" spans="2:5">
      <c r="B191" s="119" t="s">
        <v>0</v>
      </c>
      <c r="C191" s="117" t="s">
        <v>2262</v>
      </c>
      <c r="D191" s="117">
        <f t="shared" si="7"/>
        <v>60507</v>
      </c>
      <c r="E191" s="117">
        <f t="shared" si="6"/>
        <v>1200</v>
      </c>
    </row>
    <row r="192" s="117" customFormat="1" spans="2:5">
      <c r="B192" s="119" t="s">
        <v>0</v>
      </c>
      <c r="C192" s="117" t="s">
        <v>1144</v>
      </c>
      <c r="D192" s="117">
        <f t="shared" si="7"/>
        <v>60507</v>
      </c>
      <c r="E192" s="117">
        <f t="shared" si="6"/>
        <v>1200</v>
      </c>
    </row>
    <row r="193" s="117" customFormat="1" spans="2:5">
      <c r="B193" s="119" t="s">
        <v>0</v>
      </c>
      <c r="C193" s="117" t="s">
        <v>2263</v>
      </c>
      <c r="D193" s="117">
        <f t="shared" si="7"/>
        <v>60507</v>
      </c>
      <c r="E193" s="117">
        <f t="shared" si="6"/>
        <v>1200</v>
      </c>
    </row>
    <row r="194" s="117" customFormat="1" spans="2:5">
      <c r="B194" s="119" t="s">
        <v>988</v>
      </c>
      <c r="C194" s="117" t="s">
        <v>1634</v>
      </c>
      <c r="D194" s="117">
        <f t="shared" si="7"/>
        <v>50007</v>
      </c>
      <c r="E194" s="117">
        <f t="shared" si="6"/>
        <v>100</v>
      </c>
    </row>
    <row r="195" s="117" customFormat="1" spans="2:5">
      <c r="B195" s="117" t="s">
        <v>0</v>
      </c>
      <c r="C195" s="117" t="s">
        <v>2264</v>
      </c>
      <c r="D195" s="117">
        <f t="shared" si="7"/>
        <v>60507</v>
      </c>
      <c r="E195" s="117">
        <f t="shared" si="6"/>
        <v>1200</v>
      </c>
    </row>
    <row r="196" s="117" customFormat="1" spans="2:5">
      <c r="B196" s="117" t="s">
        <v>0</v>
      </c>
      <c r="C196" s="117" t="s">
        <v>2265</v>
      </c>
      <c r="D196" s="117">
        <f t="shared" si="7"/>
        <v>60507</v>
      </c>
      <c r="E196" s="117">
        <f t="shared" si="6"/>
        <v>1200</v>
      </c>
    </row>
    <row r="197" s="117" customFormat="1" spans="2:5">
      <c r="B197" s="117" t="s">
        <v>0</v>
      </c>
      <c r="C197" s="117" t="s">
        <v>2266</v>
      </c>
      <c r="D197" s="117">
        <f t="shared" si="7"/>
        <v>60507</v>
      </c>
      <c r="E197" s="117">
        <f t="shared" si="6"/>
        <v>1200</v>
      </c>
    </row>
    <row r="198" s="117" customFormat="1" spans="2:5">
      <c r="B198" s="117" t="s">
        <v>0</v>
      </c>
      <c r="C198" s="126" t="s">
        <v>2267</v>
      </c>
      <c r="D198" s="117">
        <f t="shared" si="7"/>
        <v>60507</v>
      </c>
      <c r="E198" s="117">
        <f t="shared" si="6"/>
        <v>1200</v>
      </c>
    </row>
    <row r="199" s="117" customFormat="1" spans="2:5">
      <c r="B199" s="117" t="s">
        <v>0</v>
      </c>
      <c r="C199" s="126" t="s">
        <v>2133</v>
      </c>
      <c r="D199" s="117">
        <f t="shared" si="7"/>
        <v>60507</v>
      </c>
      <c r="E199" s="117">
        <f t="shared" si="6"/>
        <v>1200</v>
      </c>
    </row>
    <row r="200" s="117" customFormat="1" spans="2:5">
      <c r="B200" s="117" t="s">
        <v>0</v>
      </c>
      <c r="C200" s="126" t="s">
        <v>2268</v>
      </c>
      <c r="D200" s="117">
        <f t="shared" si="7"/>
        <v>60507</v>
      </c>
      <c r="E200" s="117">
        <f t="shared" si="6"/>
        <v>1200</v>
      </c>
    </row>
    <row r="201" s="117" customFormat="1" spans="2:5">
      <c r="B201" s="119" t="s">
        <v>988</v>
      </c>
      <c r="C201" s="117" t="s">
        <v>2269</v>
      </c>
      <c r="D201" s="117">
        <f t="shared" si="7"/>
        <v>50007</v>
      </c>
      <c r="E201" s="117">
        <f t="shared" si="6"/>
        <v>100</v>
      </c>
    </row>
    <row r="202" s="117" customFormat="1" spans="2:5">
      <c r="B202" s="119" t="s">
        <v>988</v>
      </c>
      <c r="C202" s="117" t="s">
        <v>2270</v>
      </c>
      <c r="D202" s="117">
        <f t="shared" si="7"/>
        <v>50007</v>
      </c>
      <c r="E202" s="117">
        <f t="shared" si="6"/>
        <v>100</v>
      </c>
    </row>
    <row r="203" s="117" customFormat="1" spans="2:5">
      <c r="B203" s="117" t="s">
        <v>2271</v>
      </c>
      <c r="C203" s="126" t="s">
        <v>1618</v>
      </c>
      <c r="D203" s="117">
        <v>94001</v>
      </c>
      <c r="E203" s="117">
        <v>7000</v>
      </c>
    </row>
    <row r="204" s="117" customFormat="1" spans="2:5">
      <c r="B204" s="119" t="s">
        <v>988</v>
      </c>
      <c r="C204" s="117" t="s">
        <v>2272</v>
      </c>
      <c r="D204" s="117">
        <f t="shared" ref="D204:D207" si="8">VLOOKUP(B204,$C$6:$E$23,2,0)</f>
        <v>50007</v>
      </c>
      <c r="E204" s="117">
        <f t="shared" ref="E204:E213" si="9">VLOOKUP(B204,$C$6:$E$23,3,0)</f>
        <v>100</v>
      </c>
    </row>
    <row r="205" s="117" customFormat="1" spans="2:5">
      <c r="B205" s="117" t="s">
        <v>0</v>
      </c>
      <c r="C205" s="117" t="s">
        <v>2273</v>
      </c>
      <c r="D205" s="117">
        <f t="shared" si="8"/>
        <v>60507</v>
      </c>
      <c r="E205" s="117">
        <f t="shared" si="9"/>
        <v>1200</v>
      </c>
    </row>
    <row r="206" s="117" customFormat="1" spans="2:5">
      <c r="B206" s="117" t="s">
        <v>0</v>
      </c>
      <c r="C206" s="117" t="s">
        <v>2274</v>
      </c>
      <c r="D206" s="117">
        <f t="shared" si="8"/>
        <v>60507</v>
      </c>
      <c r="E206" s="117">
        <f t="shared" si="9"/>
        <v>1200</v>
      </c>
    </row>
    <row r="207" s="117" customFormat="1" spans="2:5">
      <c r="B207" s="117" t="s">
        <v>0</v>
      </c>
      <c r="C207" s="117" t="s">
        <v>1747</v>
      </c>
      <c r="D207" s="117">
        <f t="shared" si="8"/>
        <v>60507</v>
      </c>
      <c r="E207" s="117">
        <f t="shared" si="9"/>
        <v>1200</v>
      </c>
    </row>
    <row r="208" s="117" customFormat="1" spans="2:5">
      <c r="B208" s="117" t="s">
        <v>0</v>
      </c>
      <c r="C208" s="117" t="s">
        <v>2275</v>
      </c>
      <c r="D208" s="117">
        <v>60507</v>
      </c>
      <c r="E208" s="117">
        <f t="shared" si="9"/>
        <v>1200</v>
      </c>
    </row>
    <row r="209" s="117" customFormat="1" spans="2:5">
      <c r="B209" s="119" t="s">
        <v>988</v>
      </c>
      <c r="C209" s="117" t="s">
        <v>2276</v>
      </c>
      <c r="D209" s="117">
        <f t="shared" ref="D209:D213" si="10">VLOOKUP(B209,$C$6:$E$23,2,0)</f>
        <v>50007</v>
      </c>
      <c r="E209" s="117">
        <f t="shared" si="9"/>
        <v>100</v>
      </c>
    </row>
    <row r="210" s="117" customFormat="1" spans="2:5">
      <c r="B210" s="117" t="s">
        <v>0</v>
      </c>
      <c r="C210" s="117" t="s">
        <v>2277</v>
      </c>
      <c r="D210" s="117">
        <f t="shared" si="10"/>
        <v>60507</v>
      </c>
      <c r="E210" s="117">
        <f t="shared" si="9"/>
        <v>1200</v>
      </c>
    </row>
    <row r="211" s="117" customFormat="1" spans="2:5">
      <c r="B211" s="119" t="s">
        <v>988</v>
      </c>
      <c r="C211" s="117" t="s">
        <v>1068</v>
      </c>
      <c r="D211" s="117">
        <f t="shared" si="10"/>
        <v>50007</v>
      </c>
      <c r="E211" s="117">
        <f t="shared" si="9"/>
        <v>100</v>
      </c>
    </row>
    <row r="212" s="117" customFormat="1" spans="2:5">
      <c r="B212" s="117" t="s">
        <v>0</v>
      </c>
      <c r="C212" s="117" t="s">
        <v>2278</v>
      </c>
      <c r="D212" s="117">
        <f t="shared" si="10"/>
        <v>60507</v>
      </c>
      <c r="E212" s="117">
        <f t="shared" si="9"/>
        <v>1200</v>
      </c>
    </row>
    <row r="213" s="117" customFormat="1" spans="2:5">
      <c r="B213" s="119" t="s">
        <v>988</v>
      </c>
      <c r="C213" s="117" t="s">
        <v>1623</v>
      </c>
      <c r="D213" s="117">
        <f t="shared" si="10"/>
        <v>50007</v>
      </c>
      <c r="E213" s="117">
        <f t="shared" si="9"/>
        <v>100</v>
      </c>
    </row>
    <row r="214" s="117" customFormat="1" spans="2:5">
      <c r="B214" s="117" t="s">
        <v>0</v>
      </c>
      <c r="C214" s="117" t="s">
        <v>2279</v>
      </c>
      <c r="D214" s="117">
        <v>60507</v>
      </c>
      <c r="E214" s="117">
        <v>1200</v>
      </c>
    </row>
    <row r="215" s="117" customFormat="1" spans="2:5">
      <c r="B215" s="117" t="s">
        <v>0</v>
      </c>
      <c r="C215" s="117" t="s">
        <v>1854</v>
      </c>
      <c r="D215" s="117">
        <v>60507</v>
      </c>
      <c r="E215" s="117">
        <v>1200</v>
      </c>
    </row>
    <row r="216" s="117" customFormat="1" spans="2:5">
      <c r="B216" s="117" t="s">
        <v>0</v>
      </c>
      <c r="C216" s="117" t="s">
        <v>1846</v>
      </c>
      <c r="D216" s="117">
        <v>60507</v>
      </c>
      <c r="E216" s="117">
        <v>1200</v>
      </c>
    </row>
    <row r="217" s="117" customFormat="1" spans="2:5">
      <c r="B217" s="117" t="s">
        <v>988</v>
      </c>
      <c r="C217" s="117" t="s">
        <v>1152</v>
      </c>
      <c r="D217" s="117">
        <v>50007</v>
      </c>
      <c r="E217" s="117">
        <v>100</v>
      </c>
    </row>
    <row r="218" s="117" customFormat="1" spans="2:5">
      <c r="B218" s="117" t="s">
        <v>988</v>
      </c>
      <c r="C218" s="117" t="s">
        <v>1153</v>
      </c>
      <c r="D218" s="117">
        <v>50007</v>
      </c>
      <c r="E218" s="117">
        <v>100</v>
      </c>
    </row>
    <row r="219" s="117" customFormat="1" spans="2:5">
      <c r="B219" s="117" t="s">
        <v>988</v>
      </c>
      <c r="C219" s="117" t="s">
        <v>1154</v>
      </c>
      <c r="D219" s="117">
        <v>50007</v>
      </c>
      <c r="E219" s="117">
        <v>100</v>
      </c>
    </row>
    <row r="220" s="117" customFormat="1" spans="2:5">
      <c r="B220" s="117" t="s">
        <v>995</v>
      </c>
      <c r="C220" s="117" t="s">
        <v>1151</v>
      </c>
      <c r="D220" s="117">
        <v>68000</v>
      </c>
      <c r="E220" s="117">
        <v>4000</v>
      </c>
    </row>
    <row r="221" s="117" customFormat="1" spans="2:5">
      <c r="B221" s="117" t="s">
        <v>990</v>
      </c>
      <c r="C221" s="117" t="s">
        <v>1155</v>
      </c>
      <c r="D221" s="117">
        <v>66501</v>
      </c>
      <c r="E221" s="117">
        <v>1100</v>
      </c>
    </row>
    <row r="222" s="117" customFormat="1" spans="2:5">
      <c r="B222" s="117" t="s">
        <v>995</v>
      </c>
      <c r="C222" s="117" t="s">
        <v>1870</v>
      </c>
      <c r="D222" s="117">
        <v>68000</v>
      </c>
      <c r="E222" s="117">
        <v>4000</v>
      </c>
    </row>
    <row r="223" s="117" customFormat="1" spans="2:5">
      <c r="B223" s="117" t="s">
        <v>1</v>
      </c>
      <c r="C223" s="117" t="s">
        <v>1872</v>
      </c>
      <c r="D223" s="117">
        <v>51001</v>
      </c>
      <c r="E223" s="117">
        <v>1000</v>
      </c>
    </row>
    <row r="224" s="117" customFormat="1" spans="2:5">
      <c r="B224" s="117" t="s">
        <v>988</v>
      </c>
      <c r="C224" s="117" t="s">
        <v>1876</v>
      </c>
      <c r="D224" s="117">
        <v>50007</v>
      </c>
      <c r="E224" s="117">
        <v>100</v>
      </c>
    </row>
    <row r="225" s="117" customFormat="1" spans="2:5">
      <c r="B225" s="117" t="s">
        <v>988</v>
      </c>
      <c r="C225" s="117" t="s">
        <v>1937</v>
      </c>
      <c r="D225" s="117">
        <v>50007</v>
      </c>
      <c r="E225" s="117">
        <v>100</v>
      </c>
    </row>
    <row r="226" s="117" customFormat="1" spans="2:5">
      <c r="B226" s="117" t="s">
        <v>995</v>
      </c>
      <c r="C226" s="117" t="s">
        <v>2101</v>
      </c>
      <c r="D226" s="117">
        <v>66501</v>
      </c>
      <c r="E226" s="117">
        <v>1100</v>
      </c>
    </row>
    <row r="227" s="117" customFormat="1" spans="2:5">
      <c r="B227" s="117" t="s">
        <v>990</v>
      </c>
      <c r="C227" s="117" t="s">
        <v>2102</v>
      </c>
      <c r="D227" s="117">
        <v>68000</v>
      </c>
      <c r="E227" s="117">
        <v>4000</v>
      </c>
    </row>
    <row r="228" s="117" customFormat="1" spans="2:5">
      <c r="B228" s="117" t="s">
        <v>988</v>
      </c>
      <c r="C228" s="117" t="s">
        <v>2103</v>
      </c>
      <c r="D228" s="117">
        <v>50007</v>
      </c>
      <c r="E228" s="117">
        <v>100</v>
      </c>
    </row>
  </sheetData>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599993896298105"/>
  </sheetPr>
  <dimension ref="A1:AF366"/>
  <sheetViews>
    <sheetView workbookViewId="0">
      <selection activeCell="A1" sqref="A1:B1"/>
    </sheetView>
  </sheetViews>
  <sheetFormatPr defaultColWidth="9.14" defaultRowHeight="15"/>
  <cols>
    <col min="1" max="1" width="6.14" style="1" customWidth="1"/>
    <col min="2" max="2" width="16.8533333333333" style="2" customWidth="1"/>
    <col min="3" max="3" width="11.8533333333333" style="2" customWidth="1"/>
    <col min="4" max="4" width="12.5733333333333" style="2" customWidth="1"/>
    <col min="5" max="5" width="11.4266666666667" style="2" customWidth="1"/>
    <col min="6" max="6" width="10.2866666666667" style="2" customWidth="1"/>
    <col min="7" max="7" width="9" style="2" customWidth="1"/>
    <col min="8" max="8" width="1" style="2" customWidth="1"/>
    <col min="9" max="9" width="9.85333333333333" style="3" customWidth="1"/>
    <col min="10" max="10" width="9.71333333333333" style="2" customWidth="1"/>
    <col min="11" max="11" width="10" style="2" customWidth="1"/>
    <col min="12" max="12" width="9.57333333333333" style="2" customWidth="1"/>
    <col min="13" max="13" width="8.71333333333333" style="2" customWidth="1"/>
    <col min="14" max="14" width="1.14" style="2" customWidth="1"/>
    <col min="15" max="15" width="10.4266666666667" style="2" customWidth="1"/>
    <col min="16" max="16" width="9.85333333333333" style="2" customWidth="1"/>
    <col min="17" max="17" width="10.4266666666667" style="2" customWidth="1"/>
    <col min="18" max="18" width="10" style="2" customWidth="1"/>
    <col min="19" max="19" width="11.5733333333333" style="2" customWidth="1"/>
    <col min="20" max="20" width="9.14" style="2" hidden="1" customWidth="1"/>
    <col min="21" max="21" width="6.71333333333333" style="1" customWidth="1"/>
    <col min="22" max="22" width="2.28666666666667" style="1" customWidth="1"/>
    <col min="23" max="23" width="10.2866666666667" style="1" customWidth="1"/>
    <col min="24" max="25" width="9.14" style="1" customWidth="1"/>
    <col min="26" max="26" width="9.71333333333333" style="1" customWidth="1"/>
    <col min="27" max="31" width="9.14" style="1" customWidth="1"/>
    <col min="32" max="32" width="12.7133333333333" style="4" customWidth="1"/>
    <col min="33" max="16384" width="9.14" style="1" customWidth="1"/>
  </cols>
  <sheetData>
    <row r="1" spans="1:32">
      <c r="A1" s="5"/>
      <c r="B1" s="5"/>
      <c r="C1" s="6"/>
      <c r="D1" s="6"/>
      <c r="E1" s="6"/>
      <c r="F1" s="30"/>
      <c r="G1" s="6"/>
      <c r="H1" s="31"/>
      <c r="I1" s="47"/>
      <c r="J1" s="48"/>
      <c r="K1" s="49"/>
      <c r="L1" s="50"/>
      <c r="M1" s="47"/>
      <c r="N1" s="47"/>
      <c r="O1" s="47"/>
      <c r="P1" s="60"/>
      <c r="Q1" s="60"/>
      <c r="R1" s="50"/>
      <c r="S1" s="67"/>
      <c r="X1" s="83"/>
      <c r="Y1" s="93"/>
      <c r="Z1" s="94"/>
      <c r="AF1" s="99">
        <f t="shared" ref="AF1:AF2" si="0">I1</f>
        <v>0</v>
      </c>
    </row>
    <row r="2" spans="1:32">
      <c r="A2" s="2"/>
      <c r="C2" s="2" t="s">
        <v>2280</v>
      </c>
      <c r="I2" s="2"/>
      <c r="R2" s="68"/>
      <c r="S2" s="68"/>
      <c r="T2" s="68"/>
      <c r="X2" s="83"/>
      <c r="Y2" s="93"/>
      <c r="Z2" s="94"/>
      <c r="AF2" s="99">
        <f t="shared" si="0"/>
        <v>0</v>
      </c>
    </row>
    <row r="3" spans="1:32">
      <c r="A3" s="2"/>
      <c r="C3" s="7">
        <v>43101</v>
      </c>
      <c r="I3" s="2"/>
      <c r="R3" s="69"/>
      <c r="X3" s="83"/>
      <c r="Y3" s="93"/>
      <c r="Z3" s="94"/>
      <c r="AF3" s="99">
        <f t="shared" ref="AF3:AF6" si="1">I3</f>
        <v>0</v>
      </c>
    </row>
    <row r="4" spans="1:32">
      <c r="A4" s="8"/>
      <c r="B4" s="8"/>
      <c r="C4" s="8"/>
      <c r="D4" s="8"/>
      <c r="E4" s="8"/>
      <c r="F4" s="8"/>
      <c r="G4" s="8"/>
      <c r="H4" s="8"/>
      <c r="I4" s="51" t="s">
        <v>2281</v>
      </c>
      <c r="J4" s="51"/>
      <c r="K4" s="51"/>
      <c r="L4" s="51"/>
      <c r="M4" s="51"/>
      <c r="N4" s="51"/>
      <c r="O4" s="51" t="s">
        <v>2282</v>
      </c>
      <c r="P4" s="51"/>
      <c r="Q4" s="51"/>
      <c r="R4" s="51"/>
      <c r="S4" s="51"/>
      <c r="X4" s="83"/>
      <c r="Y4" s="93"/>
      <c r="Z4" s="94"/>
      <c r="AF4" s="99" t="str">
        <f t="shared" si="1"/>
        <v>Labor Cost</v>
      </c>
    </row>
    <row r="5" ht="15.75" customHeight="1" spans="2:32">
      <c r="B5" s="9"/>
      <c r="C5" s="9"/>
      <c r="D5" s="9"/>
      <c r="E5" s="9"/>
      <c r="F5" s="32"/>
      <c r="G5" s="9"/>
      <c r="H5" s="9"/>
      <c r="I5" s="9"/>
      <c r="J5" s="9"/>
      <c r="K5" s="9"/>
      <c r="L5" s="9"/>
      <c r="M5" s="9"/>
      <c r="N5" s="9"/>
      <c r="O5" s="9"/>
      <c r="P5" s="9"/>
      <c r="Q5" s="9"/>
      <c r="R5" s="9"/>
      <c r="S5" s="9"/>
      <c r="T5" s="9"/>
      <c r="X5" s="83"/>
      <c r="Y5" s="93"/>
      <c r="Z5" s="94"/>
      <c r="AF5" s="99">
        <f t="shared" si="1"/>
        <v>0</v>
      </c>
    </row>
    <row r="6" ht="60.75" customHeight="1" spans="1:32">
      <c r="A6" s="10" t="s">
        <v>40</v>
      </c>
      <c r="B6" s="11" t="s">
        <v>2283</v>
      </c>
      <c r="C6" s="12" t="s">
        <v>2284</v>
      </c>
      <c r="D6" s="12" t="s">
        <v>2285</v>
      </c>
      <c r="E6" s="12" t="s">
        <v>2286</v>
      </c>
      <c r="F6" s="12" t="s">
        <v>2287</v>
      </c>
      <c r="G6" s="33" t="s">
        <v>2288</v>
      </c>
      <c r="H6" s="34"/>
      <c r="I6" s="10" t="s">
        <v>2289</v>
      </c>
      <c r="J6" s="12" t="s">
        <v>2290</v>
      </c>
      <c r="K6" s="12" t="s">
        <v>2291</v>
      </c>
      <c r="L6" s="52" t="s">
        <v>2292</v>
      </c>
      <c r="M6" s="33" t="s">
        <v>2293</v>
      </c>
      <c r="N6" s="34"/>
      <c r="O6" s="61" t="s">
        <v>2294</v>
      </c>
      <c r="P6" s="12" t="s">
        <v>2290</v>
      </c>
      <c r="Q6" s="12" t="s">
        <v>2295</v>
      </c>
      <c r="R6" s="70" t="s">
        <v>2296</v>
      </c>
      <c r="S6" s="33" t="s">
        <v>2297</v>
      </c>
      <c r="T6" s="71" t="s">
        <v>2298</v>
      </c>
      <c r="U6" s="8" t="s">
        <v>1609</v>
      </c>
      <c r="V6" s="8"/>
      <c r="W6" s="33" t="s">
        <v>2299</v>
      </c>
      <c r="X6" s="84" t="s">
        <v>2300</v>
      </c>
      <c r="Y6" s="95"/>
      <c r="Z6" s="96" t="s">
        <v>2301</v>
      </c>
      <c r="AF6" s="99" t="str">
        <f t="shared" si="1"/>
        <v>Dollars</v>
      </c>
    </row>
    <row r="7" spans="1:32">
      <c r="A7" s="13">
        <v>1</v>
      </c>
      <c r="B7" s="14">
        <v>2</v>
      </c>
      <c r="C7" s="15">
        <v>3</v>
      </c>
      <c r="D7" s="16">
        <v>4</v>
      </c>
      <c r="E7" s="16">
        <v>5</v>
      </c>
      <c r="F7" s="16">
        <v>6</v>
      </c>
      <c r="G7" s="35">
        <v>7</v>
      </c>
      <c r="H7" s="36"/>
      <c r="I7" s="13">
        <v>9</v>
      </c>
      <c r="J7" s="16">
        <v>10</v>
      </c>
      <c r="K7" s="16">
        <v>11</v>
      </c>
      <c r="L7" s="53">
        <v>12</v>
      </c>
      <c r="M7" s="35">
        <v>13</v>
      </c>
      <c r="N7" s="36"/>
      <c r="O7" s="62">
        <v>15</v>
      </c>
      <c r="P7" s="16">
        <v>16</v>
      </c>
      <c r="Q7" s="16">
        <v>17</v>
      </c>
      <c r="R7" s="72">
        <v>18</v>
      </c>
      <c r="S7" s="73">
        <v>19</v>
      </c>
      <c r="T7" s="74"/>
      <c r="U7" s="8">
        <v>20</v>
      </c>
      <c r="V7" s="8"/>
      <c r="W7" s="73">
        <v>21</v>
      </c>
      <c r="X7" s="85">
        <v>22</v>
      </c>
      <c r="Y7" s="95"/>
      <c r="Z7" s="97"/>
      <c r="AF7" s="99">
        <f>I7/7*1</f>
        <v>1.28571428571429</v>
      </c>
    </row>
    <row r="8" spans="1:32">
      <c r="A8" s="17">
        <v>6</v>
      </c>
      <c r="B8" s="18"/>
      <c r="C8" s="19" t="s">
        <v>2302</v>
      </c>
      <c r="D8" s="20"/>
      <c r="E8" s="20"/>
      <c r="F8" s="20"/>
      <c r="G8" s="37"/>
      <c r="H8" s="36"/>
      <c r="I8" s="54"/>
      <c r="J8" s="20"/>
      <c r="K8" s="20"/>
      <c r="L8" s="55"/>
      <c r="M8" s="37"/>
      <c r="N8" s="36"/>
      <c r="O8" s="18"/>
      <c r="P8" s="20"/>
      <c r="Q8" s="20"/>
      <c r="R8" s="75"/>
      <c r="S8" s="37"/>
      <c r="T8" s="37"/>
      <c r="U8" s="8"/>
      <c r="V8" s="8"/>
      <c r="W8" s="8"/>
      <c r="X8" s="86"/>
      <c r="Y8" s="95"/>
      <c r="Z8" s="97"/>
      <c r="AF8" s="99">
        <f t="shared" ref="AF8:AF71" si="2">I8/7*1</f>
        <v>0</v>
      </c>
    </row>
    <row r="9" spans="1:32">
      <c r="A9" s="21">
        <v>7360</v>
      </c>
      <c r="B9" s="22" t="s">
        <v>2303</v>
      </c>
      <c r="C9" s="23">
        <v>25555.44</v>
      </c>
      <c r="D9" s="23">
        <v>28685</v>
      </c>
      <c r="E9" s="38">
        <v>-3129.56</v>
      </c>
      <c r="F9" s="39">
        <v>-10.9100923827785</v>
      </c>
      <c r="G9" s="23">
        <v>2500</v>
      </c>
      <c r="H9" s="40"/>
      <c r="I9" s="23">
        <v>6488</v>
      </c>
      <c r="J9" s="56">
        <v>0.253879408846023</v>
      </c>
      <c r="K9" s="56">
        <v>0.236906178075703</v>
      </c>
      <c r="L9" s="38">
        <v>-433.758380557055</v>
      </c>
      <c r="M9" s="23">
        <v>450</v>
      </c>
      <c r="N9" s="40"/>
      <c r="O9" s="23">
        <v>6182</v>
      </c>
      <c r="P9" s="63">
        <v>24.1905441659388</v>
      </c>
      <c r="Q9" s="76">
        <v>23.6740200912213</v>
      </c>
      <c r="R9" s="38">
        <v>-132</v>
      </c>
      <c r="S9" s="63">
        <v>-0.516524074717555</v>
      </c>
      <c r="T9" s="77"/>
      <c r="U9" s="1">
        <v>24</v>
      </c>
      <c r="V9" s="8"/>
      <c r="W9" s="87">
        <v>2340</v>
      </c>
      <c r="X9" s="88">
        <v>10.9211282051282</v>
      </c>
      <c r="Y9" s="93"/>
      <c r="Z9" s="97">
        <v>10300</v>
      </c>
      <c r="AF9" s="99">
        <f t="shared" si="2"/>
        <v>926.857142857143</v>
      </c>
    </row>
    <row r="10" spans="1:32">
      <c r="A10" s="21">
        <v>7382</v>
      </c>
      <c r="B10" s="22" t="s">
        <v>2304</v>
      </c>
      <c r="C10" s="23">
        <v>23016</v>
      </c>
      <c r="D10" s="23">
        <v>23495</v>
      </c>
      <c r="E10" s="38">
        <v>-479</v>
      </c>
      <c r="F10" s="39">
        <v>-2.03873164503086</v>
      </c>
      <c r="G10" s="23">
        <v>2938</v>
      </c>
      <c r="H10" s="40"/>
      <c r="I10" s="23">
        <v>6426</v>
      </c>
      <c r="J10" s="56">
        <v>0.279197080291971</v>
      </c>
      <c r="K10" s="56">
        <v>0.249683940427486</v>
      </c>
      <c r="L10" s="38">
        <v>-679.274427120972</v>
      </c>
      <c r="M10" s="23">
        <v>981</v>
      </c>
      <c r="N10" s="40"/>
      <c r="O10" s="23">
        <v>5350</v>
      </c>
      <c r="P10" s="63">
        <v>23.2446993395899</v>
      </c>
      <c r="Q10" s="76">
        <v>23.8182134167536</v>
      </c>
      <c r="R10" s="38">
        <v>132</v>
      </c>
      <c r="S10" s="63">
        <v>0.573514077163711</v>
      </c>
      <c r="T10" s="77"/>
      <c r="U10" s="1">
        <v>24</v>
      </c>
      <c r="V10" s="8"/>
      <c r="W10" s="87">
        <v>2380</v>
      </c>
      <c r="X10" s="88">
        <v>9.67058823529412</v>
      </c>
      <c r="Y10" s="93"/>
      <c r="Z10" s="97">
        <v>9101</v>
      </c>
      <c r="AF10" s="99">
        <f t="shared" si="2"/>
        <v>918</v>
      </c>
    </row>
    <row r="11" spans="1:32">
      <c r="A11" s="21">
        <v>7392</v>
      </c>
      <c r="B11" s="22" t="s">
        <v>2305</v>
      </c>
      <c r="C11" s="23">
        <v>33402.83</v>
      </c>
      <c r="D11" s="23">
        <v>34443</v>
      </c>
      <c r="E11" s="38">
        <v>-1040.17</v>
      </c>
      <c r="F11" s="39">
        <v>-3.01997503121098</v>
      </c>
      <c r="G11" s="23">
        <v>3848</v>
      </c>
      <c r="H11" s="40"/>
      <c r="I11" s="23">
        <v>7755</v>
      </c>
      <c r="J11" s="56">
        <v>0.232165957195842</v>
      </c>
      <c r="K11" s="56">
        <v>0.209249250860486</v>
      </c>
      <c r="L11" s="38">
        <v>-765.482845879835</v>
      </c>
      <c r="M11" s="23">
        <v>633</v>
      </c>
      <c r="N11" s="40"/>
      <c r="O11" s="23">
        <v>8606.75</v>
      </c>
      <c r="P11" s="63">
        <v>25.7665293629312</v>
      </c>
      <c r="Q11" s="76">
        <v>24.4107460355904</v>
      </c>
      <c r="R11" s="38">
        <v>-452.869999999998</v>
      </c>
      <c r="S11" s="63">
        <v>-1.35578332734082</v>
      </c>
      <c r="T11" s="77"/>
      <c r="U11" s="1">
        <v>24</v>
      </c>
      <c r="V11" s="8"/>
      <c r="W11" s="87">
        <v>3700</v>
      </c>
      <c r="X11" s="88">
        <v>9.02779189189189</v>
      </c>
      <c r="Y11" s="93"/>
      <c r="Z11" s="97">
        <v>7524.84</v>
      </c>
      <c r="AF11" s="99">
        <f t="shared" si="2"/>
        <v>1107.85714285714</v>
      </c>
    </row>
    <row r="12" spans="1:32">
      <c r="A12" s="21">
        <v>7397</v>
      </c>
      <c r="B12" s="22" t="s">
        <v>2306</v>
      </c>
      <c r="C12" s="23">
        <v>29692</v>
      </c>
      <c r="D12" s="23">
        <v>32284</v>
      </c>
      <c r="E12" s="38">
        <v>-2592</v>
      </c>
      <c r="F12" s="39">
        <v>-8.02874488910916</v>
      </c>
      <c r="G12" s="23">
        <v>2070</v>
      </c>
      <c r="H12" s="40"/>
      <c r="I12" s="23">
        <v>6759</v>
      </c>
      <c r="J12" s="56">
        <v>0.227637073959316</v>
      </c>
      <c r="K12" s="56">
        <v>0.218571116282457</v>
      </c>
      <c r="L12" s="38">
        <v>-269.186415341296</v>
      </c>
      <c r="M12" s="23">
        <v>216</v>
      </c>
      <c r="N12" s="40"/>
      <c r="O12" s="23">
        <v>5765</v>
      </c>
      <c r="P12" s="63">
        <v>19.4160043109255</v>
      </c>
      <c r="Q12" s="76">
        <v>19.0792132560959</v>
      </c>
      <c r="R12" s="38">
        <v>-99.9999999999996</v>
      </c>
      <c r="S12" s="63">
        <v>-0.336791054829582</v>
      </c>
      <c r="T12" s="77"/>
      <c r="U12" s="1">
        <v>24</v>
      </c>
      <c r="V12" s="8"/>
      <c r="W12" s="87">
        <v>2951</v>
      </c>
      <c r="X12" s="88">
        <v>10.0616740088106</v>
      </c>
      <c r="Y12" s="93"/>
      <c r="Z12" s="97">
        <v>6640</v>
      </c>
      <c r="AF12" s="99">
        <f t="shared" si="2"/>
        <v>965.571428571429</v>
      </c>
    </row>
    <row r="13" spans="1:32">
      <c r="A13" s="21">
        <v>7406</v>
      </c>
      <c r="B13" s="22" t="s">
        <v>2307</v>
      </c>
      <c r="C13" s="23">
        <v>22727</v>
      </c>
      <c r="D13" s="23">
        <v>24152</v>
      </c>
      <c r="E13" s="38">
        <v>-1425</v>
      </c>
      <c r="F13" s="39">
        <v>-5.90013249420338</v>
      </c>
      <c r="G13" s="23">
        <v>0</v>
      </c>
      <c r="H13" s="40"/>
      <c r="I13" s="23">
        <v>5365</v>
      </c>
      <c r="J13" s="56">
        <v>0.236062832753993</v>
      </c>
      <c r="K13" s="56">
        <v>0.24117189581576</v>
      </c>
      <c r="L13" s="38">
        <v>116.113676204773</v>
      </c>
      <c r="M13" s="23">
        <v>287</v>
      </c>
      <c r="N13" s="40"/>
      <c r="O13" s="23">
        <v>6600</v>
      </c>
      <c r="P13" s="63">
        <v>29.0403484841818</v>
      </c>
      <c r="Q13" s="76">
        <v>28.6003432041184</v>
      </c>
      <c r="R13" s="38">
        <v>-99.9999999999999</v>
      </c>
      <c r="S13" s="63">
        <v>-0.44000528006336</v>
      </c>
      <c r="T13" s="77"/>
      <c r="U13" s="1" t="s">
        <v>1532</v>
      </c>
      <c r="V13" s="8"/>
      <c r="W13" s="87">
        <v>2195</v>
      </c>
      <c r="X13" s="88">
        <v>10.353986332574</v>
      </c>
      <c r="Y13" s="93"/>
      <c r="Z13" s="97">
        <v>4478</v>
      </c>
      <c r="AF13" s="99">
        <f t="shared" si="2"/>
        <v>766.428571428571</v>
      </c>
    </row>
    <row r="14" ht="15.75" customHeight="1" spans="1:32">
      <c r="A14" s="21">
        <v>7495</v>
      </c>
      <c r="B14" s="22" t="s">
        <v>2308</v>
      </c>
      <c r="C14" s="23">
        <v>19480</v>
      </c>
      <c r="D14" s="23">
        <v>21255</v>
      </c>
      <c r="E14" s="38">
        <v>-1775</v>
      </c>
      <c r="F14" s="39">
        <v>-8.3509762408845</v>
      </c>
      <c r="G14" s="23">
        <v>866</v>
      </c>
      <c r="H14" s="40"/>
      <c r="I14" s="23">
        <v>5936</v>
      </c>
      <c r="J14" s="56">
        <v>0.304722792607803</v>
      </c>
      <c r="K14" s="56">
        <v>0.271934960501579</v>
      </c>
      <c r="L14" s="38">
        <v>-638.706969429247</v>
      </c>
      <c r="M14" s="23">
        <v>166</v>
      </c>
      <c r="N14" s="40"/>
      <c r="O14" s="23">
        <v>4079</v>
      </c>
      <c r="P14" s="63">
        <v>20.9394250513347</v>
      </c>
      <c r="Q14" s="76">
        <v>23.4856262833676</v>
      </c>
      <c r="R14" s="38">
        <v>496</v>
      </c>
      <c r="S14" s="63">
        <v>2.54620123203285</v>
      </c>
      <c r="T14" s="77"/>
      <c r="U14" s="1">
        <v>24</v>
      </c>
      <c r="V14" s="8"/>
      <c r="W14" s="87">
        <v>2385</v>
      </c>
      <c r="X14" s="88">
        <v>8.16771488469602</v>
      </c>
      <c r="Y14" s="93"/>
      <c r="Z14" s="97">
        <v>7053</v>
      </c>
      <c r="AF14" s="99">
        <f t="shared" si="2"/>
        <v>848</v>
      </c>
    </row>
    <row r="15" ht="15.75" customHeight="1" spans="1:32">
      <c r="A15" s="24" t="s">
        <v>2309</v>
      </c>
      <c r="B15" s="25" t="s">
        <v>2310</v>
      </c>
      <c r="C15" s="26">
        <v>153873.27</v>
      </c>
      <c r="D15" s="26">
        <v>164314</v>
      </c>
      <c r="E15" s="27">
        <v>-10440.73</v>
      </c>
      <c r="F15" s="41">
        <v>-6.35413294058936</v>
      </c>
      <c r="G15" s="26">
        <v>12222</v>
      </c>
      <c r="H15" s="27"/>
      <c r="I15" s="26">
        <v>38729</v>
      </c>
      <c r="J15" s="57">
        <v>0.251694137649769</v>
      </c>
      <c r="K15" s="58">
        <v>0.234340276500762</v>
      </c>
      <c r="L15" s="27">
        <v>-2670.29536212363</v>
      </c>
      <c r="M15" s="26">
        <v>2733</v>
      </c>
      <c r="N15" s="64"/>
      <c r="O15" s="26">
        <v>36582.75</v>
      </c>
      <c r="P15" s="65">
        <v>23.7745971083867</v>
      </c>
      <c r="Q15" s="78">
        <v>23.6726495771488</v>
      </c>
      <c r="R15" s="27">
        <v>-156.869999999998</v>
      </c>
      <c r="S15" s="63">
        <v>-0.101947531237879</v>
      </c>
      <c r="T15" s="77"/>
      <c r="V15" s="8"/>
      <c r="W15" s="26">
        <v>15951</v>
      </c>
      <c r="X15" s="89">
        <v>9.64662215535076</v>
      </c>
      <c r="Y15" s="93"/>
      <c r="Z15" s="98">
        <v>45096.84</v>
      </c>
      <c r="AF15" s="99">
        <f t="shared" si="2"/>
        <v>5532.71428571429</v>
      </c>
    </row>
    <row r="16" spans="1:32">
      <c r="A16" s="17">
        <v>10</v>
      </c>
      <c r="B16" s="17"/>
      <c r="C16" s="17" t="s">
        <v>2311</v>
      </c>
      <c r="D16" s="27"/>
      <c r="E16" s="17"/>
      <c r="F16" s="17"/>
      <c r="G16" s="17"/>
      <c r="H16" s="17"/>
      <c r="I16" s="59"/>
      <c r="J16" s="17"/>
      <c r="K16" s="17"/>
      <c r="L16" s="17"/>
      <c r="M16" s="59"/>
      <c r="N16" s="17"/>
      <c r="O16" s="59"/>
      <c r="P16" s="66"/>
      <c r="Q16" s="66"/>
      <c r="R16" s="17"/>
      <c r="S16" s="66"/>
      <c r="T16" s="79"/>
      <c r="W16" s="90"/>
      <c r="X16" s="83"/>
      <c r="Y16" s="93"/>
      <c r="Z16" s="94"/>
      <c r="AF16" s="99">
        <f t="shared" si="2"/>
        <v>0</v>
      </c>
    </row>
    <row r="17" spans="1:32">
      <c r="A17" s="21">
        <v>7352</v>
      </c>
      <c r="B17" s="22" t="s">
        <v>2312</v>
      </c>
      <c r="C17" s="23">
        <v>17767</v>
      </c>
      <c r="D17" s="23">
        <v>18113</v>
      </c>
      <c r="E17" s="38">
        <v>-346</v>
      </c>
      <c r="F17" s="39">
        <v>-1.91023022138795</v>
      </c>
      <c r="G17" s="23">
        <v>1473</v>
      </c>
      <c r="H17" s="40"/>
      <c r="I17" s="23">
        <v>5344</v>
      </c>
      <c r="J17" s="56">
        <v>0.300782349299263</v>
      </c>
      <c r="K17" s="56">
        <v>0.290903219746271</v>
      </c>
      <c r="L17" s="38">
        <v>-175.522494768002</v>
      </c>
      <c r="M17" s="23">
        <v>228</v>
      </c>
      <c r="N17" s="40"/>
      <c r="O17" s="23">
        <v>4613</v>
      </c>
      <c r="P17" s="63">
        <v>25.9638655935161</v>
      </c>
      <c r="Q17" s="76">
        <v>24.5680193617381</v>
      </c>
      <c r="R17" s="80">
        <v>-248</v>
      </c>
      <c r="S17" s="63">
        <v>-1.39584623177802</v>
      </c>
      <c r="T17" s="77"/>
      <c r="U17" s="1">
        <v>24</v>
      </c>
      <c r="V17" s="8"/>
      <c r="W17" s="87">
        <v>1997</v>
      </c>
      <c r="X17" s="88">
        <v>8.89684526790185</v>
      </c>
      <c r="Y17" s="93"/>
      <c r="Z17" s="97">
        <v>9600</v>
      </c>
      <c r="AF17" s="99">
        <f t="shared" si="2"/>
        <v>763.428571428571</v>
      </c>
    </row>
    <row r="18" spans="1:32">
      <c r="A18" s="21">
        <v>7362</v>
      </c>
      <c r="B18" s="22" t="s">
        <v>2313</v>
      </c>
      <c r="C18" s="23">
        <v>18836</v>
      </c>
      <c r="D18" s="23">
        <v>19476</v>
      </c>
      <c r="E18" s="38">
        <v>-640</v>
      </c>
      <c r="F18" s="39">
        <v>-3.28609570753748</v>
      </c>
      <c r="G18" s="23">
        <v>1881</v>
      </c>
      <c r="H18" s="40"/>
      <c r="I18" s="23">
        <v>5136</v>
      </c>
      <c r="J18" s="56">
        <v>0.272669356551285</v>
      </c>
      <c r="K18" s="56">
        <v>0.27763753206423</v>
      </c>
      <c r="L18" s="38">
        <v>93.5805539618338</v>
      </c>
      <c r="M18" s="23">
        <v>194</v>
      </c>
      <c r="N18" s="40"/>
      <c r="O18" s="23">
        <v>5024</v>
      </c>
      <c r="P18" s="63">
        <v>26.6723295816522</v>
      </c>
      <c r="Q18" s="76">
        <v>24.7610957740497</v>
      </c>
      <c r="R18" s="80">
        <v>-359.999999999999</v>
      </c>
      <c r="S18" s="63">
        <v>-1.91123380760246</v>
      </c>
      <c r="T18" s="77"/>
      <c r="U18" s="1">
        <v>24</v>
      </c>
      <c r="V18" s="8"/>
      <c r="W18" s="87">
        <v>2264</v>
      </c>
      <c r="X18" s="88">
        <v>8.31978798586572</v>
      </c>
      <c r="Y18" s="93"/>
      <c r="Z18" s="97">
        <v>4121</v>
      </c>
      <c r="AF18" s="99">
        <f t="shared" si="2"/>
        <v>733.714285714286</v>
      </c>
    </row>
    <row r="19" spans="1:32">
      <c r="A19" s="21">
        <v>7372</v>
      </c>
      <c r="B19" s="22" t="s">
        <v>2314</v>
      </c>
      <c r="C19" s="23">
        <v>25165</v>
      </c>
      <c r="D19" s="23">
        <v>20554</v>
      </c>
      <c r="E19" s="38">
        <v>4611</v>
      </c>
      <c r="F19" s="39">
        <v>22.4335895689404</v>
      </c>
      <c r="G19" s="23">
        <v>1589</v>
      </c>
      <c r="H19" s="40"/>
      <c r="I19" s="23">
        <v>6043</v>
      </c>
      <c r="J19" s="56">
        <v>0.240135108285317</v>
      </c>
      <c r="K19" s="56">
        <v>0.238970593433543</v>
      </c>
      <c r="L19" s="38">
        <v>-29.305016244882</v>
      </c>
      <c r="M19" s="23">
        <v>283</v>
      </c>
      <c r="N19" s="40"/>
      <c r="O19" s="23">
        <v>6507</v>
      </c>
      <c r="P19" s="63">
        <v>25.8573415457977</v>
      </c>
      <c r="Q19" s="76">
        <v>24.2241208027022</v>
      </c>
      <c r="R19" s="38">
        <v>-411</v>
      </c>
      <c r="S19" s="63">
        <v>-1.63322074309557</v>
      </c>
      <c r="T19" s="77"/>
      <c r="U19" s="1">
        <v>24</v>
      </c>
      <c r="V19" s="8"/>
      <c r="W19" s="87">
        <v>2812</v>
      </c>
      <c r="X19" s="88">
        <v>8.94914651493599</v>
      </c>
      <c r="Y19" s="93"/>
      <c r="Z19" s="97">
        <v>8391</v>
      </c>
      <c r="AF19" s="99">
        <f t="shared" si="2"/>
        <v>863.285714285714</v>
      </c>
    </row>
    <row r="20" spans="1:32">
      <c r="A20" s="21">
        <v>7375</v>
      </c>
      <c r="B20" s="22" t="s">
        <v>1492</v>
      </c>
      <c r="C20" s="23">
        <v>16660</v>
      </c>
      <c r="D20" s="23">
        <v>18733</v>
      </c>
      <c r="E20" s="38">
        <v>-2073</v>
      </c>
      <c r="F20" s="39">
        <v>-11.0660332034378</v>
      </c>
      <c r="G20" s="23">
        <v>1744</v>
      </c>
      <c r="H20" s="40"/>
      <c r="I20" s="23">
        <v>5300</v>
      </c>
      <c r="J20" s="56">
        <v>0.31812725090036</v>
      </c>
      <c r="K20" s="56">
        <v>0.307113071138776</v>
      </c>
      <c r="L20" s="38">
        <v>-183.496234827995</v>
      </c>
      <c r="M20" s="23">
        <v>33</v>
      </c>
      <c r="N20" s="40"/>
      <c r="O20" s="23">
        <v>5215</v>
      </c>
      <c r="P20" s="63">
        <v>31.3025210084034</v>
      </c>
      <c r="Q20" s="76">
        <v>31.2124849939976</v>
      </c>
      <c r="R20" s="38">
        <v>-15.0000000000005</v>
      </c>
      <c r="S20" s="63">
        <v>-0.090036014405765</v>
      </c>
      <c r="T20" s="77"/>
      <c r="U20" s="1">
        <v>24</v>
      </c>
      <c r="W20" s="87">
        <v>2078</v>
      </c>
      <c r="X20" s="88">
        <v>8.01732435033686</v>
      </c>
      <c r="Y20" s="93"/>
      <c r="Z20" s="97">
        <v>7861</v>
      </c>
      <c r="AF20" s="99">
        <f t="shared" si="2"/>
        <v>757.142857142857</v>
      </c>
    </row>
    <row r="21" spans="1:32">
      <c r="A21" s="21">
        <v>7380</v>
      </c>
      <c r="B21" s="22" t="s">
        <v>2315</v>
      </c>
      <c r="C21" s="23">
        <v>18500</v>
      </c>
      <c r="D21" s="23">
        <v>19951</v>
      </c>
      <c r="E21" s="38">
        <v>-1451</v>
      </c>
      <c r="F21" s="39">
        <v>-7.27281840509248</v>
      </c>
      <c r="G21" s="23">
        <v>1090</v>
      </c>
      <c r="H21" s="40"/>
      <c r="I21" s="23">
        <v>5050</v>
      </c>
      <c r="J21" s="56">
        <v>0.272972972972973</v>
      </c>
      <c r="K21" s="56">
        <v>0.280016468944017</v>
      </c>
      <c r="L21" s="38">
        <v>130.30467546432</v>
      </c>
      <c r="M21" s="23">
        <v>391</v>
      </c>
      <c r="N21" s="40"/>
      <c r="O21" s="23">
        <v>4528</v>
      </c>
      <c r="P21" s="63">
        <v>24.4756756756757</v>
      </c>
      <c r="Q21" s="76">
        <v>24.8108108108108</v>
      </c>
      <c r="R21" s="38">
        <v>62.0000000000002</v>
      </c>
      <c r="S21" s="63">
        <v>0.335135135135136</v>
      </c>
      <c r="T21" s="77"/>
      <c r="U21" s="1">
        <v>24</v>
      </c>
      <c r="W21" s="87">
        <v>2290</v>
      </c>
      <c r="X21" s="88">
        <v>8.07860262008734</v>
      </c>
      <c r="Y21" s="93"/>
      <c r="Z21" s="97">
        <v>5801</v>
      </c>
      <c r="AF21" s="99">
        <f t="shared" si="2"/>
        <v>721.428571428571</v>
      </c>
    </row>
    <row r="22" spans="1:32">
      <c r="A22" s="21">
        <v>7386</v>
      </c>
      <c r="B22" s="22" t="s">
        <v>2316</v>
      </c>
      <c r="C22" s="23">
        <v>23314</v>
      </c>
      <c r="D22" s="23">
        <v>21946</v>
      </c>
      <c r="E22" s="38">
        <v>1368</v>
      </c>
      <c r="F22" s="39">
        <v>6.23348218354142</v>
      </c>
      <c r="G22" s="23">
        <v>2779</v>
      </c>
      <c r="H22" s="40"/>
      <c r="I22" s="23">
        <v>6044</v>
      </c>
      <c r="J22" s="56">
        <v>0.259243373080552</v>
      </c>
      <c r="K22" s="56">
        <v>0.247499158508237</v>
      </c>
      <c r="L22" s="38">
        <v>-273.804618538973</v>
      </c>
      <c r="M22" s="23">
        <v>220</v>
      </c>
      <c r="N22" s="40"/>
      <c r="O22" s="23">
        <v>6109</v>
      </c>
      <c r="P22" s="63">
        <v>26.2031397443596</v>
      </c>
      <c r="Q22" s="76">
        <v>25.6970060907609</v>
      </c>
      <c r="R22" s="38">
        <v>-118</v>
      </c>
      <c r="S22" s="63">
        <v>-0.506133653598695</v>
      </c>
      <c r="T22" s="77"/>
      <c r="U22" s="1">
        <v>24</v>
      </c>
      <c r="W22" s="87">
        <v>2746</v>
      </c>
      <c r="X22" s="88">
        <v>8.49016751638747</v>
      </c>
      <c r="Y22" s="93"/>
      <c r="Z22" s="97">
        <v>11250</v>
      </c>
      <c r="AF22" s="99">
        <f t="shared" si="2"/>
        <v>863.428571428571</v>
      </c>
    </row>
    <row r="23" spans="1:32">
      <c r="A23" s="21">
        <v>7489</v>
      </c>
      <c r="B23" s="22" t="s">
        <v>2317</v>
      </c>
      <c r="C23" s="23">
        <v>33793</v>
      </c>
      <c r="D23" s="23">
        <v>33468</v>
      </c>
      <c r="E23" s="38">
        <v>325</v>
      </c>
      <c r="F23" s="39">
        <v>0.971076849527907</v>
      </c>
      <c r="G23" s="23">
        <v>2667</v>
      </c>
      <c r="H23" s="40"/>
      <c r="I23" s="23">
        <v>7859</v>
      </c>
      <c r="J23" s="56">
        <v>0.232562956825378</v>
      </c>
      <c r="K23" s="56">
        <v>0.208771856017838</v>
      </c>
      <c r="L23" s="38">
        <v>-803.972669589203</v>
      </c>
      <c r="M23" s="23">
        <v>259</v>
      </c>
      <c r="N23" s="40"/>
      <c r="O23" s="23">
        <v>8470</v>
      </c>
      <c r="P23" s="63">
        <v>25.0643624419258</v>
      </c>
      <c r="Q23" s="76">
        <v>25.0584440564614</v>
      </c>
      <c r="R23" s="38">
        <v>-1.99999999999949</v>
      </c>
      <c r="S23" s="63">
        <v>-0.00591838546444379</v>
      </c>
      <c r="T23" s="77"/>
      <c r="U23" s="1">
        <v>24</v>
      </c>
      <c r="W23" s="87">
        <v>3795</v>
      </c>
      <c r="X23" s="88">
        <v>8.90461133069829</v>
      </c>
      <c r="Y23" s="93"/>
      <c r="Z23" s="97">
        <v>9736</v>
      </c>
      <c r="AF23" s="99">
        <f t="shared" si="2"/>
        <v>1122.71428571429</v>
      </c>
    </row>
    <row r="24" spans="1:32">
      <c r="A24" s="21">
        <v>7492</v>
      </c>
      <c r="B24" s="22" t="s">
        <v>2318</v>
      </c>
      <c r="C24" s="23">
        <v>25639</v>
      </c>
      <c r="D24" s="23">
        <v>24603</v>
      </c>
      <c r="E24" s="38">
        <v>1036</v>
      </c>
      <c r="F24" s="39">
        <v>4.21086859326098</v>
      </c>
      <c r="G24" s="23">
        <v>1557</v>
      </c>
      <c r="H24" s="40"/>
      <c r="I24" s="23">
        <v>6300</v>
      </c>
      <c r="J24" s="56">
        <v>0.245719411833535</v>
      </c>
      <c r="K24" s="56">
        <v>0.236046484958968</v>
      </c>
      <c r="L24" s="38">
        <v>-248.004172137023</v>
      </c>
      <c r="M24" s="23">
        <v>349</v>
      </c>
      <c r="N24" s="40"/>
      <c r="O24" s="23">
        <v>6273</v>
      </c>
      <c r="P24" s="63">
        <v>24.4666328639963</v>
      </c>
      <c r="Q24" s="76">
        <v>23.745075860993</v>
      </c>
      <c r="R24" s="38">
        <v>-184.999999999999</v>
      </c>
      <c r="S24" s="63">
        <v>-0.721557003003234</v>
      </c>
      <c r="T24" s="77"/>
      <c r="U24" s="1">
        <v>24</v>
      </c>
      <c r="W24" s="87">
        <v>2540</v>
      </c>
      <c r="X24" s="88">
        <v>10.094094488189</v>
      </c>
      <c r="Y24" s="93"/>
      <c r="Z24" s="97">
        <v>6905</v>
      </c>
      <c r="AF24" s="99">
        <f t="shared" si="2"/>
        <v>900</v>
      </c>
    </row>
    <row r="25" spans="1:32">
      <c r="A25" s="21">
        <v>7625</v>
      </c>
      <c r="B25" s="22" t="s">
        <v>2319</v>
      </c>
      <c r="C25" s="23">
        <v>23517</v>
      </c>
      <c r="D25" s="23">
        <v>21311</v>
      </c>
      <c r="E25" s="38">
        <v>2206</v>
      </c>
      <c r="F25" s="39">
        <v>10.351461686453</v>
      </c>
      <c r="G25" s="23">
        <v>2091</v>
      </c>
      <c r="H25" s="40"/>
      <c r="I25" s="23">
        <v>5798</v>
      </c>
      <c r="J25" s="56">
        <v>0.246545052515202</v>
      </c>
      <c r="K25" s="56">
        <v>0.246307612508367</v>
      </c>
      <c r="L25" s="38">
        <v>-5.58387664073241</v>
      </c>
      <c r="M25" s="23">
        <v>192</v>
      </c>
      <c r="N25" s="40"/>
      <c r="O25" s="23">
        <v>5509</v>
      </c>
      <c r="P25" s="63">
        <v>23.4256070076966</v>
      </c>
      <c r="Q25" s="76">
        <v>23.0471573755156</v>
      </c>
      <c r="R25" s="38">
        <v>-89.0000000000005</v>
      </c>
      <c r="S25" s="63">
        <v>-0.378449632180978</v>
      </c>
      <c r="T25" s="77"/>
      <c r="U25" s="1">
        <v>24</v>
      </c>
      <c r="W25" s="87">
        <v>2560</v>
      </c>
      <c r="X25" s="88">
        <v>9.186328125</v>
      </c>
      <c r="Y25" s="93"/>
      <c r="Z25" s="97">
        <v>5900</v>
      </c>
      <c r="AF25" s="99">
        <f t="shared" si="2"/>
        <v>828.285714285714</v>
      </c>
    </row>
    <row r="26" ht="15.75" customHeight="1" spans="1:32">
      <c r="A26" s="21">
        <v>7626</v>
      </c>
      <c r="B26" s="22" t="s">
        <v>2320</v>
      </c>
      <c r="C26" s="23">
        <v>11885</v>
      </c>
      <c r="D26" s="23">
        <v>11408</v>
      </c>
      <c r="E26" s="38">
        <v>477</v>
      </c>
      <c r="F26" s="39">
        <v>4.1812762973352</v>
      </c>
      <c r="G26" s="23">
        <v>1593</v>
      </c>
      <c r="H26" s="40"/>
      <c r="I26" s="23">
        <v>5046</v>
      </c>
      <c r="J26" s="56">
        <v>0.424568784181742</v>
      </c>
      <c r="K26" s="56">
        <v>0.401055611137147</v>
      </c>
      <c r="L26" s="38">
        <v>-279.454061635008</v>
      </c>
      <c r="M26" s="23">
        <v>155</v>
      </c>
      <c r="N26" s="40"/>
      <c r="O26" s="23">
        <v>3269</v>
      </c>
      <c r="P26" s="63">
        <v>27.505258729491</v>
      </c>
      <c r="Q26" s="76">
        <v>27.3117374842238</v>
      </c>
      <c r="R26" s="38">
        <v>-22.9999999999999</v>
      </c>
      <c r="S26" s="63">
        <v>-0.193521245267142</v>
      </c>
      <c r="T26" s="77"/>
      <c r="U26" s="1">
        <v>24</v>
      </c>
      <c r="W26" s="87">
        <v>1679</v>
      </c>
      <c r="X26" s="88">
        <v>7.07861822513401</v>
      </c>
      <c r="Y26" s="93"/>
      <c r="Z26" s="97">
        <v>5064</v>
      </c>
      <c r="AF26" s="99">
        <f t="shared" si="2"/>
        <v>720.857142857143</v>
      </c>
    </row>
    <row r="27" ht="15.75" customHeight="1" spans="1:32">
      <c r="A27" s="24" t="s">
        <v>2321</v>
      </c>
      <c r="B27" s="28" t="s">
        <v>2322</v>
      </c>
      <c r="C27" s="26">
        <v>215076</v>
      </c>
      <c r="D27" s="26">
        <v>209563</v>
      </c>
      <c r="E27" s="27">
        <v>5513</v>
      </c>
      <c r="F27" s="41">
        <v>2.63071248264245</v>
      </c>
      <c r="G27" s="26">
        <v>18464</v>
      </c>
      <c r="H27" s="27"/>
      <c r="I27" s="26">
        <v>57920</v>
      </c>
      <c r="J27" s="57">
        <v>0.269300154364039</v>
      </c>
      <c r="K27" s="58">
        <v>0.261046058533004</v>
      </c>
      <c r="L27" s="27">
        <v>-1775.25791495566</v>
      </c>
      <c r="M27" s="26">
        <v>2304</v>
      </c>
      <c r="N27" s="64"/>
      <c r="O27" s="26">
        <v>55517</v>
      </c>
      <c r="P27" s="65">
        <v>25.8127359631014</v>
      </c>
      <c r="Q27" s="78">
        <v>25.1669177407056</v>
      </c>
      <c r="R27" s="27">
        <v>-1389</v>
      </c>
      <c r="S27" s="63">
        <v>-0.6458182223958</v>
      </c>
      <c r="T27" s="77"/>
      <c r="W27" s="26">
        <v>24761</v>
      </c>
      <c r="X27" s="89">
        <v>8.68607891442187</v>
      </c>
      <c r="Y27" s="93"/>
      <c r="Z27" s="98">
        <v>74629</v>
      </c>
      <c r="AF27" s="99">
        <f t="shared" si="2"/>
        <v>8274.28571428571</v>
      </c>
    </row>
    <row r="28" spans="1:32">
      <c r="A28" s="17">
        <v>9</v>
      </c>
      <c r="B28" s="17"/>
      <c r="C28" s="29" t="s">
        <v>2323</v>
      </c>
      <c r="D28" s="17"/>
      <c r="E28" s="17"/>
      <c r="F28" s="17"/>
      <c r="G28" s="17"/>
      <c r="H28" s="17"/>
      <c r="I28" s="59"/>
      <c r="J28" s="17"/>
      <c r="K28" s="17"/>
      <c r="L28" s="17"/>
      <c r="M28" s="59"/>
      <c r="N28" s="59"/>
      <c r="O28" s="59"/>
      <c r="P28" s="66"/>
      <c r="Q28" s="66"/>
      <c r="R28" s="81"/>
      <c r="S28" s="66"/>
      <c r="W28" s="90"/>
      <c r="X28" s="83"/>
      <c r="Y28" s="93"/>
      <c r="Z28" s="94"/>
      <c r="AF28" s="99">
        <f t="shared" si="2"/>
        <v>0</v>
      </c>
    </row>
    <row r="29" spans="1:32">
      <c r="A29" s="21">
        <v>7364</v>
      </c>
      <c r="B29" s="22" t="s">
        <v>2324</v>
      </c>
      <c r="C29" s="23">
        <v>9600</v>
      </c>
      <c r="D29" s="23">
        <v>9273</v>
      </c>
      <c r="E29" s="38">
        <v>327</v>
      </c>
      <c r="F29" s="39">
        <v>3.5263668715626</v>
      </c>
      <c r="G29" s="23">
        <v>662</v>
      </c>
      <c r="H29" s="40"/>
      <c r="I29" s="23">
        <v>5295</v>
      </c>
      <c r="J29" s="56">
        <v>0.5515625</v>
      </c>
      <c r="K29" s="56">
        <v>0.479038346214233</v>
      </c>
      <c r="L29" s="38">
        <v>-696.231876343364</v>
      </c>
      <c r="M29" s="23">
        <v>6</v>
      </c>
      <c r="N29" s="40"/>
      <c r="O29" s="23">
        <v>2553</v>
      </c>
      <c r="P29" s="63">
        <v>26.59375</v>
      </c>
      <c r="Q29" s="76">
        <v>24.0104166666667</v>
      </c>
      <c r="R29" s="38">
        <v>-248</v>
      </c>
      <c r="S29" s="63">
        <v>-2.58333333333333</v>
      </c>
      <c r="T29" s="77"/>
      <c r="U29" s="1">
        <v>24</v>
      </c>
      <c r="W29" s="87">
        <v>1227</v>
      </c>
      <c r="X29" s="88">
        <v>7.8239608801956</v>
      </c>
      <c r="Y29" s="93"/>
      <c r="Z29" s="97">
        <v>5055</v>
      </c>
      <c r="AF29" s="99">
        <f t="shared" si="2"/>
        <v>756.428571428571</v>
      </c>
    </row>
    <row r="30" spans="1:32">
      <c r="A30" s="21">
        <v>7370</v>
      </c>
      <c r="B30" s="22" t="s">
        <v>2325</v>
      </c>
      <c r="C30" s="23">
        <v>17929</v>
      </c>
      <c r="D30" s="23">
        <v>20096</v>
      </c>
      <c r="E30" s="38">
        <v>-2167</v>
      </c>
      <c r="F30" s="39">
        <v>-10.7832404458599</v>
      </c>
      <c r="G30" s="23">
        <v>543</v>
      </c>
      <c r="H30" s="40"/>
      <c r="I30" s="23">
        <v>5022</v>
      </c>
      <c r="J30" s="56">
        <v>0.280104858051202</v>
      </c>
      <c r="K30" s="56">
        <v>0.289490966602683</v>
      </c>
      <c r="L30" s="38">
        <v>168.283540219504</v>
      </c>
      <c r="M30" s="23">
        <v>256</v>
      </c>
      <c r="N30" s="40"/>
      <c r="O30" s="23">
        <v>4656</v>
      </c>
      <c r="P30" s="63">
        <v>25.9691003402309</v>
      </c>
      <c r="Q30" s="76">
        <v>29.6670199118746</v>
      </c>
      <c r="R30" s="38">
        <v>663</v>
      </c>
      <c r="S30" s="63">
        <v>3.69791957164371</v>
      </c>
      <c r="T30" s="77"/>
      <c r="U30" s="1">
        <v>24</v>
      </c>
      <c r="V30" s="8"/>
      <c r="W30" s="87">
        <v>1986</v>
      </c>
      <c r="X30" s="88">
        <v>9.02769385699899</v>
      </c>
      <c r="Y30" s="93"/>
      <c r="Z30" s="97">
        <v>7877</v>
      </c>
      <c r="AF30" s="99">
        <f t="shared" si="2"/>
        <v>717.428571428571</v>
      </c>
    </row>
    <row r="31" spans="1:32">
      <c r="A31" s="21">
        <v>7373</v>
      </c>
      <c r="B31" s="22" t="s">
        <v>2326</v>
      </c>
      <c r="C31" s="23">
        <v>22164</v>
      </c>
      <c r="D31" s="23">
        <v>23597</v>
      </c>
      <c r="E31" s="38">
        <v>-1433</v>
      </c>
      <c r="F31" s="39">
        <v>-6.07280586515235</v>
      </c>
      <c r="G31" s="23">
        <v>2198</v>
      </c>
      <c r="H31" s="40"/>
      <c r="I31" s="23">
        <v>6136</v>
      </c>
      <c r="J31" s="56">
        <v>0.276845334777116</v>
      </c>
      <c r="K31" s="56">
        <v>0.25381057914985</v>
      </c>
      <c r="L31" s="38">
        <v>-510.542323722723</v>
      </c>
      <c r="M31" s="23">
        <v>155</v>
      </c>
      <c r="N31" s="40"/>
      <c r="O31" s="23">
        <v>5359</v>
      </c>
      <c r="P31" s="63">
        <v>24.1788485832882</v>
      </c>
      <c r="Q31" s="76">
        <v>23.9983757444505</v>
      </c>
      <c r="R31" s="38">
        <v>-40</v>
      </c>
      <c r="S31" s="63">
        <v>-0.180472838837755</v>
      </c>
      <c r="T31" s="77"/>
      <c r="U31" s="1">
        <v>24</v>
      </c>
      <c r="V31" s="8"/>
      <c r="W31" s="87">
        <v>2404</v>
      </c>
      <c r="X31" s="88">
        <v>9.21963394342762</v>
      </c>
      <c r="Y31" s="93"/>
      <c r="Z31" s="97">
        <v>6116</v>
      </c>
      <c r="AF31" s="99">
        <f t="shared" si="2"/>
        <v>876.571428571429</v>
      </c>
    </row>
    <row r="32" spans="1:32">
      <c r="A32" s="21">
        <v>7384</v>
      </c>
      <c r="B32" s="22" t="s">
        <v>2327</v>
      </c>
      <c r="C32" s="23">
        <v>14121</v>
      </c>
      <c r="D32" s="23">
        <v>15261</v>
      </c>
      <c r="E32" s="38">
        <v>-1140</v>
      </c>
      <c r="F32" s="39">
        <v>-7.47002162374681</v>
      </c>
      <c r="G32" s="23">
        <v>2506</v>
      </c>
      <c r="H32" s="40"/>
      <c r="I32" s="23">
        <v>5183</v>
      </c>
      <c r="J32" s="56">
        <v>0.367041994193046</v>
      </c>
      <c r="K32" s="56">
        <v>0.365912025703156</v>
      </c>
      <c r="L32" s="38">
        <v>-15.9562850457382</v>
      </c>
      <c r="M32" s="23">
        <v>355</v>
      </c>
      <c r="N32" s="40"/>
      <c r="O32" s="23">
        <v>3467</v>
      </c>
      <c r="P32" s="63">
        <v>24.5520855463494</v>
      </c>
      <c r="Q32" s="76">
        <v>25.0478011472275</v>
      </c>
      <c r="R32" s="38">
        <v>69.9999999999995</v>
      </c>
      <c r="S32" s="63">
        <v>0.495715600878121</v>
      </c>
      <c r="T32" s="77"/>
      <c r="U32" s="1">
        <v>24</v>
      </c>
      <c r="W32" s="87">
        <v>1574</v>
      </c>
      <c r="X32" s="88">
        <v>8.97141041931385</v>
      </c>
      <c r="Y32" s="93"/>
      <c r="Z32" s="97">
        <v>6176</v>
      </c>
      <c r="AF32" s="99">
        <f t="shared" si="2"/>
        <v>740.428571428571</v>
      </c>
    </row>
    <row r="33" spans="1:32">
      <c r="A33" s="21">
        <v>7389</v>
      </c>
      <c r="B33" s="22" t="s">
        <v>1238</v>
      </c>
      <c r="C33" s="23">
        <v>27428</v>
      </c>
      <c r="D33" s="23">
        <v>30734</v>
      </c>
      <c r="E33" s="38">
        <v>-3306</v>
      </c>
      <c r="F33" s="39">
        <v>-10.7568165549554</v>
      </c>
      <c r="G33" s="23">
        <v>2805</v>
      </c>
      <c r="H33" s="40"/>
      <c r="I33" s="23">
        <v>7209</v>
      </c>
      <c r="J33" s="56">
        <v>0.262833600700015</v>
      </c>
      <c r="K33" s="56">
        <v>0.228378316831848</v>
      </c>
      <c r="L33" s="38">
        <v>-945.039525936067</v>
      </c>
      <c r="M33" s="23">
        <v>456</v>
      </c>
      <c r="N33" s="40"/>
      <c r="O33" s="23">
        <v>6607</v>
      </c>
      <c r="P33" s="63">
        <v>24.0885226775558</v>
      </c>
      <c r="Q33" s="76">
        <v>0</v>
      </c>
      <c r="R33" s="38">
        <v>-6607</v>
      </c>
      <c r="S33" s="63">
        <v>-24.0885226775558</v>
      </c>
      <c r="T33" s="77"/>
      <c r="U33" s="1">
        <v>24</v>
      </c>
      <c r="W33" s="87">
        <v>2698</v>
      </c>
      <c r="X33" s="88">
        <v>10.1660489251297</v>
      </c>
      <c r="Y33" s="93"/>
      <c r="Z33" s="97">
        <v>8034</v>
      </c>
      <c r="AF33" s="99">
        <f t="shared" si="2"/>
        <v>1029.85714285714</v>
      </c>
    </row>
    <row r="34" spans="1:32">
      <c r="A34" s="21">
        <v>7404</v>
      </c>
      <c r="B34" s="22" t="s">
        <v>2328</v>
      </c>
      <c r="C34" s="23">
        <v>20180</v>
      </c>
      <c r="D34" s="23">
        <v>23905</v>
      </c>
      <c r="E34" s="38">
        <v>-3725</v>
      </c>
      <c r="F34" s="39">
        <v>-15.5825141183853</v>
      </c>
      <c r="G34" s="23">
        <v>2907</v>
      </c>
      <c r="H34" s="40"/>
      <c r="I34" s="23">
        <v>5371</v>
      </c>
      <c r="J34" s="56">
        <v>0.26615460852329</v>
      </c>
      <c r="K34" s="56">
        <v>0.267510170992276</v>
      </c>
      <c r="L34" s="38">
        <v>27.3552506241317</v>
      </c>
      <c r="M34" s="23">
        <v>490</v>
      </c>
      <c r="N34" s="40"/>
      <c r="O34" s="23">
        <v>4753</v>
      </c>
      <c r="P34" s="63">
        <v>23.5530227948464</v>
      </c>
      <c r="Q34" s="76">
        <v>23.9990089197225</v>
      </c>
      <c r="R34" s="38">
        <v>90.0000000000006</v>
      </c>
      <c r="S34" s="63">
        <v>0.445986124876118</v>
      </c>
      <c r="T34" s="77"/>
      <c r="U34" s="1">
        <v>24</v>
      </c>
      <c r="W34" s="87">
        <v>2155</v>
      </c>
      <c r="X34" s="88">
        <v>9.36426914153132</v>
      </c>
      <c r="Y34" s="93"/>
      <c r="Z34" s="97">
        <v>5265</v>
      </c>
      <c r="AF34" s="99">
        <f t="shared" si="2"/>
        <v>767.285714285714</v>
      </c>
    </row>
    <row r="35" spans="1:32">
      <c r="A35" s="21">
        <v>7487</v>
      </c>
      <c r="B35" s="22" t="s">
        <v>2329</v>
      </c>
      <c r="C35" s="23">
        <v>19739</v>
      </c>
      <c r="D35" s="23">
        <v>21275</v>
      </c>
      <c r="E35" s="38">
        <v>-1536</v>
      </c>
      <c r="F35" s="39">
        <v>-7.21974148061105</v>
      </c>
      <c r="G35" s="23">
        <v>1553</v>
      </c>
      <c r="H35" s="40"/>
      <c r="I35" s="23">
        <v>5337</v>
      </c>
      <c r="J35" s="56">
        <v>0.270378438624044</v>
      </c>
      <c r="K35" s="56">
        <v>0.271089493652233</v>
      </c>
      <c r="L35" s="38">
        <v>14.0355152014352</v>
      </c>
      <c r="M35" s="23">
        <v>20</v>
      </c>
      <c r="N35" s="40"/>
      <c r="O35" s="23">
        <v>4754</v>
      </c>
      <c r="P35" s="63">
        <v>24.0843001165206</v>
      </c>
      <c r="Q35" s="76">
        <v>23.9981761994022</v>
      </c>
      <c r="R35" s="38">
        <v>-17.0000000000002</v>
      </c>
      <c r="S35" s="63">
        <v>-0.0861239171183961</v>
      </c>
      <c r="T35" s="77"/>
      <c r="U35" s="1">
        <v>24</v>
      </c>
      <c r="W35" s="87">
        <v>2340</v>
      </c>
      <c r="X35" s="88">
        <v>8.43547008547008</v>
      </c>
      <c r="Y35" s="93"/>
      <c r="Z35" s="97">
        <v>4584</v>
      </c>
      <c r="AF35" s="99">
        <f t="shared" si="2"/>
        <v>762.428571428571</v>
      </c>
    </row>
    <row r="36" spans="1:32">
      <c r="A36" s="21">
        <v>7493</v>
      </c>
      <c r="B36" s="22" t="s">
        <v>1250</v>
      </c>
      <c r="C36" s="23">
        <v>27443</v>
      </c>
      <c r="D36" s="23">
        <v>27626</v>
      </c>
      <c r="E36" s="38">
        <v>-183</v>
      </c>
      <c r="F36" s="39">
        <v>-0.662419459929052</v>
      </c>
      <c r="G36" s="23">
        <v>3902</v>
      </c>
      <c r="H36" s="40"/>
      <c r="I36" s="23">
        <v>7656</v>
      </c>
      <c r="J36" s="56">
        <v>0.278978245818606</v>
      </c>
      <c r="K36" s="56">
        <v>0.228378316831848</v>
      </c>
      <c r="L36" s="38">
        <v>-1388.61385118359</v>
      </c>
      <c r="M36" s="23">
        <v>371</v>
      </c>
      <c r="N36" s="40"/>
      <c r="O36" s="23">
        <v>8020</v>
      </c>
      <c r="P36" s="63">
        <v>29.2242101811026</v>
      </c>
      <c r="Q36" s="76">
        <v>23.9988339467259</v>
      </c>
      <c r="R36" s="38">
        <v>-1434</v>
      </c>
      <c r="S36" s="63">
        <v>-5.22537623437671</v>
      </c>
      <c r="T36" s="77"/>
      <c r="U36" s="1">
        <v>24</v>
      </c>
      <c r="W36" s="87">
        <v>3405</v>
      </c>
      <c r="X36" s="88">
        <v>8.05961820851689</v>
      </c>
      <c r="Y36" s="93"/>
      <c r="Z36" s="97">
        <v>8020</v>
      </c>
      <c r="AF36" s="99">
        <f t="shared" si="2"/>
        <v>1093.71428571429</v>
      </c>
    </row>
    <row r="37" ht="15.75" customHeight="1" spans="1:32">
      <c r="A37" s="21">
        <v>8150</v>
      </c>
      <c r="B37" s="22" t="s">
        <v>1256</v>
      </c>
      <c r="C37" s="23">
        <v>23241</v>
      </c>
      <c r="D37" s="23">
        <v>22187</v>
      </c>
      <c r="E37" s="38">
        <v>1054</v>
      </c>
      <c r="F37" s="39">
        <v>4.7505295893992</v>
      </c>
      <c r="G37" s="23">
        <v>2456</v>
      </c>
      <c r="H37" s="40"/>
      <c r="I37" s="23">
        <v>5816</v>
      </c>
      <c r="J37" s="56">
        <v>0.25024740759864</v>
      </c>
      <c r="K37" s="56">
        <v>0.247489922086438</v>
      </c>
      <c r="L37" s="38">
        <v>-64.0867207890888</v>
      </c>
      <c r="M37" s="23">
        <v>173</v>
      </c>
      <c r="N37" s="40"/>
      <c r="O37" s="23">
        <v>6048</v>
      </c>
      <c r="P37" s="63">
        <v>26.0229766361172</v>
      </c>
      <c r="Q37" s="76">
        <v>24.0006884385353</v>
      </c>
      <c r="R37" s="38">
        <v>-470</v>
      </c>
      <c r="S37" s="63">
        <v>-2.02228819758186</v>
      </c>
      <c r="T37" s="77"/>
      <c r="U37" s="1">
        <v>24</v>
      </c>
      <c r="W37" s="87">
        <v>2553</v>
      </c>
      <c r="X37" s="88">
        <v>9.10340775558167</v>
      </c>
      <c r="Y37" s="93"/>
      <c r="Z37" s="97">
        <v>6839</v>
      </c>
      <c r="AF37" s="99">
        <f t="shared" si="2"/>
        <v>830.857142857143</v>
      </c>
    </row>
    <row r="38" ht="15.75" customHeight="1" spans="1:32">
      <c r="A38" s="24" t="s">
        <v>2330</v>
      </c>
      <c r="B38" s="28" t="s">
        <v>2331</v>
      </c>
      <c r="C38" s="26">
        <v>181845</v>
      </c>
      <c r="D38" s="26">
        <v>193954</v>
      </c>
      <c r="E38" s="42">
        <v>-12109</v>
      </c>
      <c r="F38" s="41">
        <v>-6.24323293151985</v>
      </c>
      <c r="G38" s="26">
        <v>19532</v>
      </c>
      <c r="H38" s="26"/>
      <c r="I38" s="26">
        <v>53025</v>
      </c>
      <c r="J38" s="57">
        <v>0.291594489812753</v>
      </c>
      <c r="K38" s="58">
        <v>0.272837876889794</v>
      </c>
      <c r="L38" s="42">
        <v>-3410.7962769755</v>
      </c>
      <c r="M38" s="26">
        <v>2282</v>
      </c>
      <c r="N38" s="26"/>
      <c r="O38" s="26">
        <v>46217</v>
      </c>
      <c r="P38" s="65">
        <v>25.4156011988232</v>
      </c>
      <c r="Q38" s="78">
        <v>21.0200995353185</v>
      </c>
      <c r="R38" s="42">
        <v>-7993</v>
      </c>
      <c r="S38" s="82">
        <v>-4.39550166350463</v>
      </c>
      <c r="T38" s="51"/>
      <c r="U38" s="8"/>
      <c r="V38" s="8"/>
      <c r="W38" s="26">
        <v>20342</v>
      </c>
      <c r="X38" s="89">
        <v>8.93938649100383</v>
      </c>
      <c r="Y38" s="93"/>
      <c r="Z38" s="98">
        <v>57966</v>
      </c>
      <c r="AF38" s="99">
        <f t="shared" si="2"/>
        <v>7575</v>
      </c>
    </row>
    <row r="39" spans="1:32">
      <c r="A39" s="17">
        <v>10</v>
      </c>
      <c r="B39" s="28"/>
      <c r="C39" s="17" t="s">
        <v>2332</v>
      </c>
      <c r="D39" s="27"/>
      <c r="E39" s="38"/>
      <c r="F39" s="43"/>
      <c r="G39" s="27"/>
      <c r="H39" s="44"/>
      <c r="I39" s="44"/>
      <c r="J39" s="57"/>
      <c r="K39" s="58"/>
      <c r="L39" s="38"/>
      <c r="M39" s="27"/>
      <c r="N39" s="27"/>
      <c r="O39" s="27"/>
      <c r="P39" s="65"/>
      <c r="Q39" s="65"/>
      <c r="R39" s="38"/>
      <c r="S39" s="65"/>
      <c r="W39" s="91"/>
      <c r="X39" s="92"/>
      <c r="Y39" s="93"/>
      <c r="Z39" s="94"/>
      <c r="AF39" s="99">
        <f t="shared" si="2"/>
        <v>0</v>
      </c>
    </row>
    <row r="40" spans="1:32">
      <c r="A40" s="21">
        <v>7358</v>
      </c>
      <c r="B40" s="22" t="s">
        <v>2333</v>
      </c>
      <c r="C40" s="23">
        <v>16289</v>
      </c>
      <c r="D40" s="23">
        <v>14950.15</v>
      </c>
      <c r="E40" s="38">
        <v>1338.85</v>
      </c>
      <c r="F40" s="39">
        <v>8.95542854085076</v>
      </c>
      <c r="G40" s="23">
        <v>2221.55</v>
      </c>
      <c r="H40" s="40"/>
      <c r="I40" s="23">
        <v>5534</v>
      </c>
      <c r="J40" s="56">
        <v>0.339738473816686</v>
      </c>
      <c r="K40" s="56">
        <v>0.31391535349108</v>
      </c>
      <c r="L40" s="38">
        <v>-420.632806983799</v>
      </c>
      <c r="M40" s="23">
        <v>94.7</v>
      </c>
      <c r="N40" s="40"/>
      <c r="O40" s="23">
        <v>4461.35</v>
      </c>
      <c r="P40" s="63">
        <v>27.3887285898459</v>
      </c>
      <c r="Q40" s="76">
        <v>26.9216649272515</v>
      </c>
      <c r="R40" s="38">
        <v>-76.0800000000004</v>
      </c>
      <c r="S40" s="63">
        <v>-0.467063662594391</v>
      </c>
      <c r="T40" s="77"/>
      <c r="U40" s="1">
        <v>24</v>
      </c>
      <c r="W40" s="87">
        <v>2230</v>
      </c>
      <c r="X40" s="88">
        <v>7.30448430493274</v>
      </c>
      <c r="Y40" s="93"/>
      <c r="Z40" s="97">
        <v>4966.65</v>
      </c>
      <c r="AF40" s="99">
        <f t="shared" si="2"/>
        <v>790.571428571429</v>
      </c>
    </row>
    <row r="41" spans="1:32">
      <c r="A41" s="21">
        <v>7365</v>
      </c>
      <c r="B41" s="22" t="s">
        <v>2334</v>
      </c>
      <c r="C41" s="23">
        <v>18272</v>
      </c>
      <c r="D41" s="23">
        <v>20596</v>
      </c>
      <c r="E41" s="38">
        <v>-2324</v>
      </c>
      <c r="F41" s="39">
        <v>-11.2837444163915</v>
      </c>
      <c r="G41" s="23">
        <v>1203</v>
      </c>
      <c r="H41" s="40"/>
      <c r="I41" s="23">
        <v>5200</v>
      </c>
      <c r="J41" s="56">
        <v>0.284588441330998</v>
      </c>
      <c r="K41" s="56">
        <v>0.283741485587871</v>
      </c>
      <c r="L41" s="38">
        <v>-15.4755753384254</v>
      </c>
      <c r="M41" s="23">
        <v>491</v>
      </c>
      <c r="N41" s="40"/>
      <c r="O41" s="23">
        <v>5056</v>
      </c>
      <c r="P41" s="63">
        <v>27.6707530647986</v>
      </c>
      <c r="Q41" s="76">
        <v>28.2180385288967</v>
      </c>
      <c r="R41" s="38">
        <v>100</v>
      </c>
      <c r="S41" s="63">
        <v>0.547285464098074</v>
      </c>
      <c r="T41" s="77"/>
      <c r="U41" s="1">
        <v>24</v>
      </c>
      <c r="W41" s="87">
        <v>2167</v>
      </c>
      <c r="X41" s="88">
        <v>8.43193354868482</v>
      </c>
      <c r="Y41" s="93"/>
      <c r="Z41" s="97">
        <v>6376</v>
      </c>
      <c r="AF41" s="99">
        <f t="shared" si="2"/>
        <v>742.857142857143</v>
      </c>
    </row>
    <row r="42" spans="1:32">
      <c r="A42" s="21">
        <v>7369</v>
      </c>
      <c r="B42" s="22" t="s">
        <v>2335</v>
      </c>
      <c r="C42" s="23">
        <v>26674</v>
      </c>
      <c r="D42" s="23">
        <v>17484</v>
      </c>
      <c r="E42" s="38">
        <v>9190</v>
      </c>
      <c r="F42" s="39">
        <v>52.5623427133379</v>
      </c>
      <c r="G42" s="23">
        <v>2052</v>
      </c>
      <c r="H42" s="40"/>
      <c r="I42" s="23">
        <v>8215</v>
      </c>
      <c r="J42" s="56">
        <v>0.307977806103322</v>
      </c>
      <c r="K42" s="56">
        <v>0.232124601509404</v>
      </c>
      <c r="L42" s="38">
        <v>-2023.30837933817</v>
      </c>
      <c r="M42" s="23">
        <v>981</v>
      </c>
      <c r="N42" s="40"/>
      <c r="O42" s="23">
        <v>5703</v>
      </c>
      <c r="P42" s="63">
        <v>21.3803703981405</v>
      </c>
      <c r="Q42" s="76">
        <v>21.6652920446877</v>
      </c>
      <c r="R42" s="38">
        <v>76.0000000000002</v>
      </c>
      <c r="S42" s="63">
        <v>0.2849216465472</v>
      </c>
      <c r="T42" s="77"/>
      <c r="U42" s="1">
        <v>24</v>
      </c>
      <c r="W42" s="87">
        <v>2935</v>
      </c>
      <c r="X42" s="88">
        <v>9.08824531516184</v>
      </c>
      <c r="Y42" s="93"/>
      <c r="Z42" s="97">
        <v>12920</v>
      </c>
      <c r="AF42" s="99">
        <f t="shared" si="2"/>
        <v>1173.57142857143</v>
      </c>
    </row>
    <row r="43" spans="1:32">
      <c r="A43" s="21">
        <v>7385</v>
      </c>
      <c r="B43" s="22" t="s">
        <v>2336</v>
      </c>
      <c r="C43" s="23">
        <v>16420</v>
      </c>
      <c r="D43" s="23">
        <v>17570</v>
      </c>
      <c r="E43" s="38">
        <v>-1150</v>
      </c>
      <c r="F43" s="39">
        <v>-6.54524758110415</v>
      </c>
      <c r="G43" s="23">
        <v>165</v>
      </c>
      <c r="H43" s="40"/>
      <c r="I43" s="23">
        <v>5408</v>
      </c>
      <c r="J43" s="56">
        <v>0.329354445797808</v>
      </c>
      <c r="K43" s="56">
        <v>0.311615949821935</v>
      </c>
      <c r="L43" s="38">
        <v>-291.266103923831</v>
      </c>
      <c r="M43" s="23">
        <v>419</v>
      </c>
      <c r="N43" s="40"/>
      <c r="O43" s="23">
        <v>4115</v>
      </c>
      <c r="P43" s="63">
        <v>25.0609013398295</v>
      </c>
      <c r="Q43" s="76">
        <v>28.9829476248477</v>
      </c>
      <c r="R43" s="38">
        <v>644</v>
      </c>
      <c r="S43" s="63">
        <v>3.92204628501827</v>
      </c>
      <c r="T43" s="77"/>
      <c r="U43" s="1">
        <v>24</v>
      </c>
      <c r="W43" s="87">
        <v>1894</v>
      </c>
      <c r="X43" s="88">
        <v>8.66948257655755</v>
      </c>
      <c r="Y43" s="93"/>
      <c r="Z43" s="97">
        <v>4115</v>
      </c>
      <c r="AF43" s="99">
        <f t="shared" si="2"/>
        <v>772.571428571429</v>
      </c>
    </row>
    <row r="44" spans="1:32">
      <c r="A44" s="21">
        <v>7391</v>
      </c>
      <c r="B44" s="22" t="s">
        <v>2337</v>
      </c>
      <c r="C44" s="23">
        <v>27284</v>
      </c>
      <c r="D44" s="23">
        <v>28487</v>
      </c>
      <c r="E44" s="38">
        <v>-1203</v>
      </c>
      <c r="F44" s="39">
        <v>-4.22297890265735</v>
      </c>
      <c r="G44" s="23">
        <v>2634</v>
      </c>
      <c r="H44" s="40"/>
      <c r="I44" s="23">
        <v>7223</v>
      </c>
      <c r="J44" s="56">
        <v>0.264733909983873</v>
      </c>
      <c r="K44" s="56">
        <v>0.229559438642814</v>
      </c>
      <c r="L44" s="38">
        <v>-959.700276069461</v>
      </c>
      <c r="M44" s="23">
        <v>181</v>
      </c>
      <c r="N44" s="40"/>
      <c r="O44" s="23">
        <v>6474</v>
      </c>
      <c r="P44" s="63">
        <v>23.7281923471632</v>
      </c>
      <c r="Q44" s="76">
        <v>24.0360650930949</v>
      </c>
      <c r="R44" s="38">
        <v>84.0000000000002</v>
      </c>
      <c r="S44" s="63">
        <v>0.307872745931682</v>
      </c>
      <c r="T44" s="77"/>
      <c r="U44" s="1">
        <v>24</v>
      </c>
      <c r="W44" s="87">
        <v>3064</v>
      </c>
      <c r="X44" s="88">
        <v>8.90469973890339</v>
      </c>
      <c r="Y44" s="93"/>
      <c r="Z44" s="97">
        <v>10416</v>
      </c>
      <c r="AF44" s="99">
        <f t="shared" si="2"/>
        <v>1031.85714285714</v>
      </c>
    </row>
    <row r="45" spans="1:32">
      <c r="A45" s="21">
        <v>7394</v>
      </c>
      <c r="B45" s="22" t="s">
        <v>2338</v>
      </c>
      <c r="C45" s="23">
        <v>16074.44</v>
      </c>
      <c r="D45" s="23">
        <v>18199.83</v>
      </c>
      <c r="E45" s="38">
        <v>-2125.39</v>
      </c>
      <c r="F45" s="39">
        <v>-11.6780761138978</v>
      </c>
      <c r="G45" s="23">
        <v>720.48</v>
      </c>
      <c r="H45" s="40"/>
      <c r="I45" s="23">
        <v>6105</v>
      </c>
      <c r="J45" s="56">
        <v>0.379795501429599</v>
      </c>
      <c r="K45" s="56">
        <v>0.303561310942908</v>
      </c>
      <c r="L45" s="38">
        <v>-1225.42192092688</v>
      </c>
      <c r="M45" s="23">
        <v>396.51</v>
      </c>
      <c r="N45" s="40"/>
      <c r="O45" s="23">
        <v>4532.98</v>
      </c>
      <c r="P45" s="63">
        <v>28.1999248496371</v>
      </c>
      <c r="Q45" s="76">
        <v>26.0257900119693</v>
      </c>
      <c r="R45" s="38">
        <v>-349.479999999999</v>
      </c>
      <c r="S45" s="63">
        <v>-2.17413483766775</v>
      </c>
      <c r="T45" s="77"/>
      <c r="U45" s="1" t="s">
        <v>1532</v>
      </c>
      <c r="W45" s="87">
        <v>2022</v>
      </c>
      <c r="X45" s="88">
        <v>7.9497725024728</v>
      </c>
      <c r="Y45" s="93"/>
      <c r="Z45" s="97">
        <v>12155</v>
      </c>
      <c r="AF45" s="99">
        <f t="shared" si="2"/>
        <v>872.142857142857</v>
      </c>
    </row>
    <row r="46" spans="1:32">
      <c r="A46" s="21">
        <v>7396</v>
      </c>
      <c r="B46" s="22" t="s">
        <v>1528</v>
      </c>
      <c r="C46" s="23">
        <v>24155</v>
      </c>
      <c r="D46" s="23">
        <v>25548</v>
      </c>
      <c r="E46" s="38">
        <v>-1393</v>
      </c>
      <c r="F46" s="39">
        <v>-5.45248160325662</v>
      </c>
      <c r="G46" s="23">
        <v>1446</v>
      </c>
      <c r="H46" s="40"/>
      <c r="I46" s="23">
        <v>6087</v>
      </c>
      <c r="J46" s="56">
        <v>0.251997516042227</v>
      </c>
      <c r="K46" s="56">
        <v>0.242680322250196</v>
      </c>
      <c r="L46" s="38">
        <v>-225.056816046505</v>
      </c>
      <c r="M46" s="23">
        <v>263</v>
      </c>
      <c r="N46" s="40"/>
      <c r="O46" s="23">
        <v>6014</v>
      </c>
      <c r="P46" s="63">
        <v>24.8975367418754</v>
      </c>
      <c r="Q46" s="76">
        <v>24.2682674394535</v>
      </c>
      <c r="R46" s="38">
        <v>-152</v>
      </c>
      <c r="S46" s="63">
        <v>-0.629269302421861</v>
      </c>
      <c r="T46" s="77"/>
      <c r="U46" s="1">
        <v>24</v>
      </c>
      <c r="W46" s="87">
        <v>2979</v>
      </c>
      <c r="X46" s="88">
        <v>8.10842564619</v>
      </c>
      <c r="Y46" s="93"/>
      <c r="Z46" s="97">
        <v>6614</v>
      </c>
      <c r="AF46" s="99">
        <f t="shared" si="2"/>
        <v>869.571428571429</v>
      </c>
    </row>
    <row r="47" spans="1:32">
      <c r="A47" s="21">
        <v>7398</v>
      </c>
      <c r="B47" s="22" t="s">
        <v>2339</v>
      </c>
      <c r="C47" s="23">
        <v>22095</v>
      </c>
      <c r="D47" s="23">
        <v>30368</v>
      </c>
      <c r="E47" s="38">
        <v>-8273</v>
      </c>
      <c r="F47" s="39">
        <v>-27.2424920969442</v>
      </c>
      <c r="G47" s="23">
        <v>2635</v>
      </c>
      <c r="H47" s="40"/>
      <c r="I47" s="23">
        <v>6224</v>
      </c>
      <c r="J47" s="56">
        <v>0.281692690653994</v>
      </c>
      <c r="K47" s="56">
        <v>0.254528824117549</v>
      </c>
      <c r="L47" s="38">
        <v>-600.185631122757</v>
      </c>
      <c r="M47" s="23">
        <v>362</v>
      </c>
      <c r="N47" s="40"/>
      <c r="O47" s="23">
        <v>5501</v>
      </c>
      <c r="P47" s="63">
        <v>24.8970355284001</v>
      </c>
      <c r="Q47" s="76">
        <v>24.806517311609</v>
      </c>
      <c r="R47" s="38">
        <v>-20.0000000000006</v>
      </c>
      <c r="S47" s="63">
        <v>-0.090518216791132</v>
      </c>
      <c r="T47" s="77"/>
      <c r="U47" s="1">
        <v>24</v>
      </c>
      <c r="W47" s="87">
        <v>2452</v>
      </c>
      <c r="X47" s="88">
        <v>9.01101141924959</v>
      </c>
      <c r="Y47" s="93"/>
      <c r="Z47" s="97">
        <v>6092</v>
      </c>
      <c r="AF47" s="99">
        <f t="shared" si="2"/>
        <v>889.142857142857</v>
      </c>
    </row>
    <row r="48" spans="1:32">
      <c r="A48" s="21">
        <v>7491</v>
      </c>
      <c r="B48" s="22" t="s">
        <v>2340</v>
      </c>
      <c r="C48" s="23">
        <v>18439</v>
      </c>
      <c r="D48" s="23">
        <v>22110</v>
      </c>
      <c r="E48" s="38">
        <v>-3671</v>
      </c>
      <c r="F48" s="39">
        <v>-16.6033469018544</v>
      </c>
      <c r="G48" s="23">
        <v>1178</v>
      </c>
      <c r="H48" s="40"/>
      <c r="I48" s="23">
        <v>5496</v>
      </c>
      <c r="J48" s="56">
        <v>0.298063886327892</v>
      </c>
      <c r="K48" s="56">
        <v>0.281220531679715</v>
      </c>
      <c r="L48" s="38">
        <v>-310.574616357741</v>
      </c>
      <c r="M48" s="23">
        <v>86</v>
      </c>
      <c r="N48" s="40"/>
      <c r="O48" s="23">
        <v>4869</v>
      </c>
      <c r="P48" s="63">
        <v>26.405987309507</v>
      </c>
      <c r="Q48" s="76">
        <v>25.2291339009708</v>
      </c>
      <c r="R48" s="38">
        <v>-217</v>
      </c>
      <c r="S48" s="63">
        <v>-1.17685340853625</v>
      </c>
      <c r="T48" s="77"/>
      <c r="U48" s="1">
        <v>24</v>
      </c>
      <c r="W48" s="87">
        <v>2259</v>
      </c>
      <c r="X48" s="88">
        <v>8.16246126604692</v>
      </c>
      <c r="Y48" s="93"/>
      <c r="Z48" s="97">
        <v>8221</v>
      </c>
      <c r="AF48" s="99">
        <f t="shared" si="2"/>
        <v>785.142857142857</v>
      </c>
    </row>
    <row r="49" ht="15.75" customHeight="1" spans="1:32">
      <c r="A49" s="21">
        <v>8213</v>
      </c>
      <c r="B49" s="22" t="s">
        <v>2341</v>
      </c>
      <c r="C49" s="23">
        <v>14482</v>
      </c>
      <c r="D49" s="23">
        <v>12069</v>
      </c>
      <c r="E49" s="38">
        <v>2413</v>
      </c>
      <c r="F49" s="39">
        <v>19.9933714475101</v>
      </c>
      <c r="G49" s="23">
        <v>1224</v>
      </c>
      <c r="H49" s="40"/>
      <c r="I49" s="23">
        <v>5237</v>
      </c>
      <c r="J49" s="56">
        <v>0.361621323021682</v>
      </c>
      <c r="K49" s="56">
        <v>0.355752299157229</v>
      </c>
      <c r="L49" s="38">
        <v>-84.9952036050041</v>
      </c>
      <c r="M49" s="23">
        <v>237</v>
      </c>
      <c r="N49" s="40"/>
      <c r="O49" s="23">
        <v>4211</v>
      </c>
      <c r="P49" s="63">
        <v>29.0774754868112</v>
      </c>
      <c r="Q49" s="76">
        <v>26.4949592597708</v>
      </c>
      <c r="R49" s="38">
        <v>-374</v>
      </c>
      <c r="S49" s="63">
        <v>-2.58251622704046</v>
      </c>
      <c r="T49" s="77"/>
      <c r="U49" s="1">
        <v>24</v>
      </c>
      <c r="W49" s="87">
        <v>1849</v>
      </c>
      <c r="X49" s="88">
        <v>7.83234180638183</v>
      </c>
      <c r="Y49" s="93"/>
      <c r="Z49" s="97">
        <v>4383</v>
      </c>
      <c r="AF49" s="99">
        <f t="shared" si="2"/>
        <v>748.142857142857</v>
      </c>
    </row>
    <row r="50" ht="15.75" customHeight="1" spans="1:32">
      <c r="A50" s="24" t="s">
        <v>2342</v>
      </c>
      <c r="B50" s="28" t="s">
        <v>2343</v>
      </c>
      <c r="C50" s="26">
        <v>200184.44</v>
      </c>
      <c r="D50" s="26">
        <v>207381.98</v>
      </c>
      <c r="E50" s="38">
        <v>-7197.54</v>
      </c>
      <c r="F50" s="39">
        <v>-3.47066799150052</v>
      </c>
      <c r="G50" s="26">
        <v>15479.03</v>
      </c>
      <c r="H50" s="45"/>
      <c r="I50" s="26">
        <v>60729</v>
      </c>
      <c r="J50" s="57">
        <v>0.303365236578827</v>
      </c>
      <c r="K50" s="58">
        <v>0.272610511937329</v>
      </c>
      <c r="L50" s="38">
        <v>-6156.61732971257</v>
      </c>
      <c r="M50" s="26">
        <v>3511.21</v>
      </c>
      <c r="N50" s="26"/>
      <c r="O50" s="26">
        <v>50937.33</v>
      </c>
      <c r="P50" s="65">
        <v>25.4451994370791</v>
      </c>
      <c r="Q50" s="78">
        <v>25.3030505268042</v>
      </c>
      <c r="R50" s="38">
        <v>-284.56</v>
      </c>
      <c r="S50" s="63">
        <v>-0.142148910274944</v>
      </c>
      <c r="T50" s="77"/>
      <c r="W50" s="26">
        <v>23851</v>
      </c>
      <c r="X50" s="89">
        <v>8.3931256551088</v>
      </c>
      <c r="Y50" s="93"/>
      <c r="Z50" s="98">
        <v>76258.65</v>
      </c>
      <c r="AF50" s="99">
        <f t="shared" si="2"/>
        <v>8675.57142857143</v>
      </c>
    </row>
    <row r="51" spans="1:32">
      <c r="A51" s="17">
        <v>10</v>
      </c>
      <c r="B51" s="17"/>
      <c r="C51" s="29" t="s">
        <v>2344</v>
      </c>
      <c r="D51" s="17"/>
      <c r="E51" s="17"/>
      <c r="F51" s="17"/>
      <c r="G51" s="17"/>
      <c r="H51" s="17"/>
      <c r="I51" s="59"/>
      <c r="J51" s="17"/>
      <c r="K51" s="17"/>
      <c r="L51" s="17"/>
      <c r="M51" s="59"/>
      <c r="N51" s="59"/>
      <c r="O51" s="59"/>
      <c r="P51" s="66"/>
      <c r="Q51" s="66"/>
      <c r="R51" s="17"/>
      <c r="S51" s="66"/>
      <c r="W51" s="90"/>
      <c r="X51" s="83"/>
      <c r="Y51" s="93"/>
      <c r="Z51" s="94"/>
      <c r="AF51" s="99">
        <f t="shared" si="2"/>
        <v>0</v>
      </c>
    </row>
    <row r="52" spans="1:32">
      <c r="A52" s="21">
        <v>7355</v>
      </c>
      <c r="B52" s="22" t="s">
        <v>2345</v>
      </c>
      <c r="C52" s="23">
        <v>15905</v>
      </c>
      <c r="D52" s="23">
        <v>17724.97</v>
      </c>
      <c r="E52" s="38">
        <v>-1819.97</v>
      </c>
      <c r="F52" s="39">
        <v>-10.2678312008427</v>
      </c>
      <c r="G52" s="23">
        <v>1477</v>
      </c>
      <c r="H52" s="40"/>
      <c r="I52" s="23">
        <v>5226</v>
      </c>
      <c r="J52" s="56">
        <v>0.328575919522163</v>
      </c>
      <c r="K52" s="56">
        <v>0.320692174861377</v>
      </c>
      <c r="L52" s="38">
        <v>-125.390958829793</v>
      </c>
      <c r="M52" s="23">
        <v>483</v>
      </c>
      <c r="N52" s="40"/>
      <c r="O52" s="23">
        <v>4048</v>
      </c>
      <c r="P52" s="63">
        <v>25.4511160012575</v>
      </c>
      <c r="Q52" s="76">
        <v>25.9981138006916</v>
      </c>
      <c r="R52" s="38">
        <v>87.0000000000002</v>
      </c>
      <c r="S52" s="63">
        <v>0.546997799434141</v>
      </c>
      <c r="T52" s="77"/>
      <c r="U52" s="1">
        <v>24</v>
      </c>
      <c r="V52" s="8"/>
      <c r="W52" s="87">
        <v>1807</v>
      </c>
      <c r="X52" s="88">
        <v>8.80188157166574</v>
      </c>
      <c r="Y52" s="93"/>
      <c r="Z52" s="97">
        <v>6175</v>
      </c>
      <c r="AF52" s="99">
        <f t="shared" si="2"/>
        <v>746.571428571429</v>
      </c>
    </row>
    <row r="53" spans="1:32">
      <c r="A53" s="21">
        <v>7359</v>
      </c>
      <c r="B53" s="22" t="s">
        <v>1226</v>
      </c>
      <c r="C53" s="23">
        <v>15592</v>
      </c>
      <c r="D53" s="23">
        <v>15595.06</v>
      </c>
      <c r="E53" s="38">
        <v>-3.05999999999949</v>
      </c>
      <c r="F53" s="39">
        <v>-0.0196215981214531</v>
      </c>
      <c r="G53" s="46">
        <v>1555.72</v>
      </c>
      <c r="H53" s="40"/>
      <c r="I53" s="23">
        <v>5135</v>
      </c>
      <c r="J53" s="56">
        <v>0.329335556695741</v>
      </c>
      <c r="K53" s="56">
        <v>0.325851093456657</v>
      </c>
      <c r="L53" s="38">
        <v>-54.3297508238111</v>
      </c>
      <c r="M53" s="23">
        <v>200</v>
      </c>
      <c r="N53" s="40"/>
      <c r="O53" s="23">
        <v>4122.31</v>
      </c>
      <c r="P53" s="63">
        <v>26.4386223704464</v>
      </c>
      <c r="Q53" s="76">
        <v>26.2955361723961</v>
      </c>
      <c r="R53" s="38">
        <v>-22.3100000000003</v>
      </c>
      <c r="S53" s="63">
        <v>-0.143086198050284</v>
      </c>
      <c r="T53" s="77"/>
      <c r="U53" s="1">
        <v>24</v>
      </c>
      <c r="W53" s="87">
        <v>1672</v>
      </c>
      <c r="X53" s="88">
        <v>9.32535885167464</v>
      </c>
      <c r="Y53" s="93"/>
      <c r="Z53" s="97">
        <v>3900</v>
      </c>
      <c r="AF53" s="99">
        <f t="shared" si="2"/>
        <v>733.571428571429</v>
      </c>
    </row>
    <row r="54" spans="1:32">
      <c r="A54" s="21">
        <v>7368</v>
      </c>
      <c r="B54" s="22" t="s">
        <v>1318</v>
      </c>
      <c r="C54" s="23">
        <v>31588</v>
      </c>
      <c r="D54" s="23">
        <v>36488</v>
      </c>
      <c r="E54" s="38">
        <v>-4900</v>
      </c>
      <c r="F54" s="39">
        <v>-13.4290725718044</v>
      </c>
      <c r="G54" s="23">
        <v>4180</v>
      </c>
      <c r="H54" s="40"/>
      <c r="I54" s="23">
        <v>7347</v>
      </c>
      <c r="J54" s="56">
        <v>0.232588324680258</v>
      </c>
      <c r="K54" s="56">
        <v>0.213281659973115</v>
      </c>
      <c r="L54" s="38">
        <v>-609.858924769254</v>
      </c>
      <c r="M54" s="23">
        <v>251</v>
      </c>
      <c r="N54" s="40"/>
      <c r="O54" s="23">
        <v>7342</v>
      </c>
      <c r="P54" s="63">
        <v>23.2430036722806</v>
      </c>
      <c r="Q54" s="76">
        <v>24.4554894263644</v>
      </c>
      <c r="R54" s="38">
        <v>383.000000000001</v>
      </c>
      <c r="S54" s="63">
        <v>1.21248575408383</v>
      </c>
      <c r="T54" s="77"/>
      <c r="U54" s="1">
        <v>24</v>
      </c>
      <c r="W54" s="87">
        <v>3354</v>
      </c>
      <c r="X54" s="88">
        <v>9.41800834824091</v>
      </c>
      <c r="Y54" s="93"/>
      <c r="Z54" s="97">
        <v>5849</v>
      </c>
      <c r="AF54" s="99">
        <f t="shared" si="2"/>
        <v>1049.57142857143</v>
      </c>
    </row>
    <row r="55" spans="1:32">
      <c r="A55" s="21">
        <v>7371</v>
      </c>
      <c r="B55" s="22" t="s">
        <v>2346</v>
      </c>
      <c r="C55" s="23">
        <v>20144.34</v>
      </c>
      <c r="D55" s="23">
        <v>22402</v>
      </c>
      <c r="E55" s="38">
        <v>-2257.66</v>
      </c>
      <c r="F55" s="39">
        <v>-10.0779394696902</v>
      </c>
      <c r="G55" s="23">
        <v>1900</v>
      </c>
      <c r="H55" s="40"/>
      <c r="I55" s="23">
        <v>5367.94</v>
      </c>
      <c r="J55" s="56">
        <v>0.266473858165619</v>
      </c>
      <c r="K55" s="56">
        <v>0.267510170992276</v>
      </c>
      <c r="L55" s="38">
        <v>20.8758379265476</v>
      </c>
      <c r="M55" s="23">
        <v>169.59</v>
      </c>
      <c r="N55" s="40"/>
      <c r="O55" s="23">
        <v>4462.58</v>
      </c>
      <c r="P55" s="63">
        <v>22.1530216428039</v>
      </c>
      <c r="Q55" s="76">
        <v>21.8423636614553</v>
      </c>
      <c r="R55" s="38">
        <v>-62.5799999999996</v>
      </c>
      <c r="S55" s="63">
        <v>-0.310657981348605</v>
      </c>
      <c r="T55" s="77"/>
      <c r="U55" s="1">
        <v>24</v>
      </c>
      <c r="V55" s="8"/>
      <c r="W55" s="87">
        <v>2089</v>
      </c>
      <c r="X55" s="88">
        <v>9.6430540928674</v>
      </c>
      <c r="Y55" s="93"/>
      <c r="Z55" s="97">
        <v>7509</v>
      </c>
      <c r="AF55" s="99">
        <f t="shared" si="2"/>
        <v>766.848571428571</v>
      </c>
    </row>
    <row r="56" spans="1:32">
      <c r="A56" s="21">
        <v>7376</v>
      </c>
      <c r="B56" s="22" t="s">
        <v>1330</v>
      </c>
      <c r="C56" s="23">
        <v>50496</v>
      </c>
      <c r="D56" s="23">
        <v>52786</v>
      </c>
      <c r="E56" s="38">
        <v>-2290</v>
      </c>
      <c r="F56" s="39">
        <v>-4.33827151138559</v>
      </c>
      <c r="G56" s="23">
        <v>4324</v>
      </c>
      <c r="H56" s="40"/>
      <c r="I56" s="23">
        <v>10281</v>
      </c>
      <c r="J56" s="56">
        <v>0.203600285171103</v>
      </c>
      <c r="K56" s="56">
        <v>0.185942424698623</v>
      </c>
      <c r="L56" s="38">
        <v>-891.651322418322</v>
      </c>
      <c r="M56" s="23">
        <v>500</v>
      </c>
      <c r="N56" s="40"/>
      <c r="O56" s="23">
        <v>11784</v>
      </c>
      <c r="P56" s="63">
        <v>23.3365019011407</v>
      </c>
      <c r="Q56" s="76">
        <v>22.7740811153359</v>
      </c>
      <c r="R56" s="38">
        <v>-284.000000000001</v>
      </c>
      <c r="S56" s="63">
        <v>-0.562420785804818</v>
      </c>
      <c r="T56" s="77"/>
      <c r="U56" s="1">
        <v>24</v>
      </c>
      <c r="V56" s="8"/>
      <c r="W56" s="87">
        <v>4375</v>
      </c>
      <c r="X56" s="88">
        <v>11.5419428571429</v>
      </c>
      <c r="Y56" s="93"/>
      <c r="Z56" s="97">
        <v>11600</v>
      </c>
      <c r="AF56" s="99">
        <f t="shared" si="2"/>
        <v>1468.71428571429</v>
      </c>
    </row>
    <row r="57" spans="1:32">
      <c r="A57" s="21">
        <v>7378</v>
      </c>
      <c r="B57" s="22" t="s">
        <v>2347</v>
      </c>
      <c r="C57" s="23">
        <v>31697.96</v>
      </c>
      <c r="D57" s="23">
        <v>30535</v>
      </c>
      <c r="E57" s="38">
        <v>1162.96</v>
      </c>
      <c r="F57" s="39">
        <v>3.80861306697232</v>
      </c>
      <c r="G57" s="23">
        <v>2497</v>
      </c>
      <c r="H57" s="40"/>
      <c r="I57" s="23">
        <v>7200.74</v>
      </c>
      <c r="J57" s="56">
        <v>0.227167300356237</v>
      </c>
      <c r="K57" s="56">
        <v>0.212979078732832</v>
      </c>
      <c r="L57" s="38">
        <v>-449.737681489845</v>
      </c>
      <c r="M57" s="23">
        <v>492</v>
      </c>
      <c r="N57" s="40"/>
      <c r="O57" s="23">
        <v>8011.14</v>
      </c>
      <c r="P57" s="63">
        <v>25.2733614402946</v>
      </c>
      <c r="Q57" s="76">
        <v>25.2382172228118</v>
      </c>
      <c r="R57" s="38">
        <v>-11.1399999999993</v>
      </c>
      <c r="S57" s="63">
        <v>-0.0351442174827632</v>
      </c>
      <c r="T57" s="77"/>
      <c r="U57" s="1">
        <v>24</v>
      </c>
      <c r="W57" s="87">
        <v>3523</v>
      </c>
      <c r="X57" s="88">
        <v>8.99743400510928</v>
      </c>
      <c r="Y57" s="93"/>
      <c r="Z57" s="97">
        <v>6166</v>
      </c>
      <c r="AF57" s="99">
        <f t="shared" si="2"/>
        <v>1028.67714285714</v>
      </c>
    </row>
    <row r="58" spans="1:32">
      <c r="A58" s="21">
        <v>7402</v>
      </c>
      <c r="B58" s="22" t="s">
        <v>2348</v>
      </c>
      <c r="C58" s="23">
        <v>24596</v>
      </c>
      <c r="D58" s="23">
        <v>27155.7</v>
      </c>
      <c r="E58" s="38">
        <v>-2559.7</v>
      </c>
      <c r="F58" s="39">
        <v>-9.42601369141654</v>
      </c>
      <c r="G58" s="46">
        <v>1681</v>
      </c>
      <c r="H58" s="40"/>
      <c r="I58" s="23">
        <v>6025</v>
      </c>
      <c r="J58" s="56">
        <v>0.244958529842251</v>
      </c>
      <c r="K58" s="56">
        <v>0.240563929108811</v>
      </c>
      <c r="L58" s="38">
        <v>-108.089599639696</v>
      </c>
      <c r="M58" s="23">
        <v>322</v>
      </c>
      <c r="N58" s="40"/>
      <c r="O58" s="23">
        <v>5543</v>
      </c>
      <c r="P58" s="63">
        <v>22.5361847454871</v>
      </c>
      <c r="Q58" s="76">
        <v>22.3613595706619</v>
      </c>
      <c r="R58" s="38">
        <v>-42.9999999999996</v>
      </c>
      <c r="S58" s="63">
        <v>-0.174825174825173</v>
      </c>
      <c r="T58" s="77"/>
      <c r="U58" s="1">
        <v>24</v>
      </c>
      <c r="W58" s="87">
        <v>1681</v>
      </c>
      <c r="X58" s="88">
        <v>14.6317668054729</v>
      </c>
      <c r="Y58" s="93"/>
      <c r="Z58" s="97">
        <v>7213</v>
      </c>
      <c r="AF58" s="99">
        <f t="shared" si="2"/>
        <v>860.714285714286</v>
      </c>
    </row>
    <row r="59" spans="1:32">
      <c r="A59" s="21">
        <v>7403</v>
      </c>
      <c r="B59" s="22" t="s">
        <v>2349</v>
      </c>
      <c r="C59" s="23">
        <v>19900</v>
      </c>
      <c r="D59" s="23">
        <v>22489</v>
      </c>
      <c r="E59" s="38">
        <v>-2589</v>
      </c>
      <c r="F59" s="39">
        <v>-11.5122948997288</v>
      </c>
      <c r="G59" s="23">
        <v>2500</v>
      </c>
      <c r="H59" s="40"/>
      <c r="I59" s="23">
        <v>5428</v>
      </c>
      <c r="J59" s="56">
        <v>0.272763819095477</v>
      </c>
      <c r="K59" s="56">
        <v>0.270232762585247</v>
      </c>
      <c r="L59" s="38">
        <v>-50.3680245535859</v>
      </c>
      <c r="M59" s="23">
        <v>113</v>
      </c>
      <c r="N59" s="40"/>
      <c r="O59" s="23">
        <v>5223</v>
      </c>
      <c r="P59" s="63">
        <v>26.2462311557789</v>
      </c>
      <c r="Q59" s="76">
        <v>26.1306532663317</v>
      </c>
      <c r="R59" s="38">
        <v>-22.9999999999996</v>
      </c>
      <c r="S59" s="63">
        <v>-0.115577889447234</v>
      </c>
      <c r="T59" s="77"/>
      <c r="U59" s="1">
        <v>24</v>
      </c>
      <c r="W59" s="87">
        <v>2249</v>
      </c>
      <c r="X59" s="88">
        <v>8.84837705646954</v>
      </c>
      <c r="Y59" s="93"/>
      <c r="Z59" s="97">
        <v>6600</v>
      </c>
      <c r="AF59" s="99">
        <f t="shared" si="2"/>
        <v>775.428571428571</v>
      </c>
    </row>
    <row r="60" spans="1:32">
      <c r="A60" s="21">
        <v>7405</v>
      </c>
      <c r="B60" s="22" t="s">
        <v>2350</v>
      </c>
      <c r="C60" s="23">
        <v>19141</v>
      </c>
      <c r="D60" s="23">
        <v>19641</v>
      </c>
      <c r="E60" s="38">
        <v>-500</v>
      </c>
      <c r="F60" s="39">
        <v>-2.54569522936714</v>
      </c>
      <c r="G60" s="23">
        <v>3424</v>
      </c>
      <c r="H60" s="40"/>
      <c r="I60" s="23">
        <v>5405</v>
      </c>
      <c r="J60" s="56">
        <v>0.282378141162949</v>
      </c>
      <c r="K60" s="56">
        <v>0.274175287474096</v>
      </c>
      <c r="L60" s="38">
        <v>-157.010822458331</v>
      </c>
      <c r="M60" s="23">
        <v>213</v>
      </c>
      <c r="N60" s="40"/>
      <c r="O60" s="23">
        <v>5129.25</v>
      </c>
      <c r="P60" s="63">
        <v>26.797189279557</v>
      </c>
      <c r="Q60" s="76">
        <v>27.2242829528238</v>
      </c>
      <c r="R60" s="38">
        <v>81.7500000000002</v>
      </c>
      <c r="S60" s="63">
        <v>0.42709367326681</v>
      </c>
      <c r="T60" s="77"/>
      <c r="U60" s="1">
        <v>24</v>
      </c>
      <c r="W60" s="87">
        <v>2151</v>
      </c>
      <c r="X60" s="88">
        <v>8.89865178986518</v>
      </c>
      <c r="Y60" s="93"/>
      <c r="Z60" s="97">
        <v>6109</v>
      </c>
      <c r="AF60" s="99">
        <f t="shared" si="2"/>
        <v>772.142857142857</v>
      </c>
    </row>
    <row r="61" ht="15.75" customHeight="1" spans="1:32">
      <c r="A61" s="21">
        <v>7490</v>
      </c>
      <c r="B61" s="22" t="s">
        <v>2351</v>
      </c>
      <c r="C61" s="23">
        <v>20632.12</v>
      </c>
      <c r="D61" s="23">
        <v>23364.05</v>
      </c>
      <c r="E61" s="38">
        <v>-2731.93</v>
      </c>
      <c r="F61" s="39">
        <v>-11.6928785891145</v>
      </c>
      <c r="G61" s="23">
        <v>1381.47</v>
      </c>
      <c r="H61" s="40"/>
      <c r="I61" s="23">
        <v>6089.76</v>
      </c>
      <c r="J61" s="56">
        <v>0.295159198376124</v>
      </c>
      <c r="K61" s="56">
        <v>0.26568348638806</v>
      </c>
      <c r="L61" s="38">
        <v>-608.146426823173</v>
      </c>
      <c r="M61" s="23">
        <v>87.19</v>
      </c>
      <c r="N61" s="40"/>
      <c r="O61" s="23">
        <v>4508.47</v>
      </c>
      <c r="P61" s="63">
        <v>21.8517050114094</v>
      </c>
      <c r="Q61" s="76">
        <v>22.8588240083908</v>
      </c>
      <c r="R61" s="38">
        <v>207.79</v>
      </c>
      <c r="S61" s="63">
        <v>1.0071189969814</v>
      </c>
      <c r="T61" s="77"/>
      <c r="U61" s="1">
        <v>24</v>
      </c>
      <c r="W61" s="87">
        <v>2067</v>
      </c>
      <c r="X61" s="88">
        <v>9.98167392356071</v>
      </c>
      <c r="Y61" s="93"/>
      <c r="Z61" s="97">
        <v>5147.37</v>
      </c>
      <c r="AF61" s="99">
        <f t="shared" si="2"/>
        <v>869.965714285714</v>
      </c>
    </row>
    <row r="62" ht="15.75" customHeight="1" spans="1:32">
      <c r="A62" s="24" t="s">
        <v>2352</v>
      </c>
      <c r="B62" s="28" t="s">
        <v>1309</v>
      </c>
      <c r="C62" s="26">
        <v>249692.42</v>
      </c>
      <c r="D62" s="26">
        <v>268180.78</v>
      </c>
      <c r="E62" s="38">
        <v>-18488.36</v>
      </c>
      <c r="F62" s="39">
        <v>-6.89399143368887</v>
      </c>
      <c r="G62" s="26">
        <v>24920.19</v>
      </c>
      <c r="H62" s="45"/>
      <c r="I62" s="26">
        <v>63505.44</v>
      </c>
      <c r="J62" s="57">
        <v>0.254334673034928</v>
      </c>
      <c r="K62" s="58">
        <v>0.242184894223544</v>
      </c>
      <c r="L62" s="38">
        <v>-3033.70767387926</v>
      </c>
      <c r="M62" s="26">
        <v>2830.78</v>
      </c>
      <c r="N62" s="26"/>
      <c r="O62" s="26">
        <v>60173.75</v>
      </c>
      <c r="P62" s="65">
        <v>24.0991496658168</v>
      </c>
      <c r="Q62" s="78">
        <v>24.2247081429224</v>
      </c>
      <c r="R62" s="38">
        <v>313.510000000002</v>
      </c>
      <c r="S62" s="63">
        <v>0.125558477105553</v>
      </c>
      <c r="T62" s="77"/>
      <c r="W62" s="26">
        <v>24968</v>
      </c>
      <c r="X62" s="89">
        <v>10.000497436719</v>
      </c>
      <c r="Y62" s="93"/>
      <c r="Z62" s="98">
        <v>66268.37</v>
      </c>
      <c r="AF62" s="99">
        <f t="shared" si="2"/>
        <v>9072.20571428571</v>
      </c>
    </row>
    <row r="63" spans="1:32">
      <c r="A63" s="17">
        <v>7</v>
      </c>
      <c r="B63" s="17"/>
      <c r="C63" s="29" t="s">
        <v>2353</v>
      </c>
      <c r="D63" s="17"/>
      <c r="E63" s="17"/>
      <c r="F63" s="17"/>
      <c r="G63" s="17"/>
      <c r="H63" s="17"/>
      <c r="I63" s="59"/>
      <c r="J63" s="17"/>
      <c r="K63" s="17"/>
      <c r="L63" s="17"/>
      <c r="M63" s="59"/>
      <c r="N63" s="59"/>
      <c r="O63" s="59"/>
      <c r="P63" s="66"/>
      <c r="Q63" s="66"/>
      <c r="R63" s="17"/>
      <c r="S63" s="66"/>
      <c r="W63" s="90"/>
      <c r="X63" s="83"/>
      <c r="Y63" s="93"/>
      <c r="Z63" s="97"/>
      <c r="AF63" s="99">
        <f t="shared" si="2"/>
        <v>0</v>
      </c>
    </row>
    <row r="64" spans="1:32">
      <c r="A64" s="21">
        <v>7351</v>
      </c>
      <c r="B64" s="22" t="s">
        <v>2354</v>
      </c>
      <c r="C64" s="23">
        <v>20297</v>
      </c>
      <c r="D64" s="23">
        <v>23922</v>
      </c>
      <c r="E64" s="38">
        <v>-3625</v>
      </c>
      <c r="F64" s="39">
        <v>-15.1534152662821</v>
      </c>
      <c r="G64" s="23">
        <v>2562.38</v>
      </c>
      <c r="H64" s="40"/>
      <c r="I64" s="23">
        <v>5409</v>
      </c>
      <c r="J64" s="56">
        <v>0.2664925851111</v>
      </c>
      <c r="K64" s="56">
        <v>0.267523480618177</v>
      </c>
      <c r="L64" s="38">
        <v>20.9240861071457</v>
      </c>
      <c r="M64" s="23">
        <v>257.27</v>
      </c>
      <c r="N64" s="40"/>
      <c r="O64" s="23">
        <v>5152.93</v>
      </c>
      <c r="P64" s="63">
        <v>25.3876434941124</v>
      </c>
      <c r="Q64" s="76">
        <v>25.2641769719663</v>
      </c>
      <c r="R64" s="38">
        <v>-25.0600000000003</v>
      </c>
      <c r="S64" s="63">
        <v>-0.123466522146131</v>
      </c>
      <c r="T64" s="77"/>
      <c r="U64" s="1">
        <v>24</v>
      </c>
      <c r="V64" s="8"/>
      <c r="W64" s="87">
        <v>2185</v>
      </c>
      <c r="X64" s="88">
        <v>9.28924485125858</v>
      </c>
      <c r="Y64" s="93"/>
      <c r="Z64" s="97">
        <v>9622.09</v>
      </c>
      <c r="AF64" s="99">
        <f t="shared" si="2"/>
        <v>772.714285714286</v>
      </c>
    </row>
    <row r="65" spans="1:32">
      <c r="A65" s="21">
        <v>7366</v>
      </c>
      <c r="B65" s="22" t="s">
        <v>1271</v>
      </c>
      <c r="C65" s="23">
        <v>27244</v>
      </c>
      <c r="D65" s="23">
        <v>28718.16</v>
      </c>
      <c r="E65" s="38">
        <v>-1474.16</v>
      </c>
      <c r="F65" s="39">
        <v>-5.13319794861509</v>
      </c>
      <c r="G65" s="23">
        <v>2586</v>
      </c>
      <c r="H65" s="40"/>
      <c r="I65" s="23">
        <v>6349.95</v>
      </c>
      <c r="J65" s="56">
        <v>0.23307700778153</v>
      </c>
      <c r="K65" s="56">
        <v>0.229559438642814</v>
      </c>
      <c r="L65" s="38">
        <v>-95.8326536151737</v>
      </c>
      <c r="M65" s="23">
        <v>152</v>
      </c>
      <c r="N65" s="40"/>
      <c r="O65" s="23">
        <v>5899.99</v>
      </c>
      <c r="P65" s="63">
        <v>21.6561077668477</v>
      </c>
      <c r="Q65" s="76">
        <v>20.9550726765526</v>
      </c>
      <c r="R65" s="38">
        <v>-190.99</v>
      </c>
      <c r="S65" s="63">
        <v>-0.701035090295111</v>
      </c>
      <c r="T65" s="77"/>
      <c r="U65" s="1">
        <v>24</v>
      </c>
      <c r="W65" s="87">
        <v>3121</v>
      </c>
      <c r="X65" s="88">
        <v>8.72925344440884</v>
      </c>
      <c r="Y65" s="93"/>
      <c r="Z65" s="97">
        <v>7184.52</v>
      </c>
      <c r="AF65" s="99">
        <f t="shared" si="2"/>
        <v>907.135714285714</v>
      </c>
    </row>
    <row r="66" spans="1:32">
      <c r="A66" s="21">
        <v>7379</v>
      </c>
      <c r="B66" s="22" t="s">
        <v>2355</v>
      </c>
      <c r="C66" s="23">
        <v>27489</v>
      </c>
      <c r="D66" s="23">
        <v>29115</v>
      </c>
      <c r="E66" s="38">
        <v>-1626</v>
      </c>
      <c r="F66" s="39">
        <v>-5.58475012879959</v>
      </c>
      <c r="G66" s="23">
        <v>2834.33</v>
      </c>
      <c r="H66" s="40"/>
      <c r="I66" s="23">
        <v>6689.16</v>
      </c>
      <c r="J66" s="56">
        <v>0.243339517625232</v>
      </c>
      <c r="K66" s="56">
        <v>0.228378316831848</v>
      </c>
      <c r="L66" s="38">
        <v>-411.268448609324</v>
      </c>
      <c r="M66" s="23">
        <v>847.55</v>
      </c>
      <c r="N66" s="40"/>
      <c r="O66" s="23">
        <v>7452.5</v>
      </c>
      <c r="P66" s="63">
        <v>27.1108443377351</v>
      </c>
      <c r="Q66" s="76">
        <v>26.4433045945651</v>
      </c>
      <c r="R66" s="38">
        <v>-183.5</v>
      </c>
      <c r="S66" s="63">
        <v>-0.667539743169996</v>
      </c>
      <c r="T66" s="77"/>
      <c r="U66" s="1">
        <v>24</v>
      </c>
      <c r="V66" s="8"/>
      <c r="W66" s="87">
        <v>3181</v>
      </c>
      <c r="X66" s="115">
        <v>8.64162213140522</v>
      </c>
      <c r="Y66" s="93"/>
      <c r="Z66" s="97">
        <v>9428</v>
      </c>
      <c r="AF66" s="99">
        <f t="shared" si="2"/>
        <v>955.594285714286</v>
      </c>
    </row>
    <row r="67" spans="1:32">
      <c r="A67" s="21">
        <v>7383</v>
      </c>
      <c r="B67" s="22" t="s">
        <v>2356</v>
      </c>
      <c r="C67" s="23">
        <v>25721</v>
      </c>
      <c r="D67" s="23">
        <v>26966</v>
      </c>
      <c r="E67" s="38">
        <v>-1245</v>
      </c>
      <c r="F67" s="39">
        <v>-4.61692501668768</v>
      </c>
      <c r="G67" s="23">
        <v>1931.61</v>
      </c>
      <c r="H67" s="40"/>
      <c r="I67" s="23">
        <v>6670</v>
      </c>
      <c r="J67" s="56">
        <v>0.259321177248163</v>
      </c>
      <c r="K67" s="56">
        <v>0.236053716996866</v>
      </c>
      <c r="L67" s="38">
        <v>-598.462345123608</v>
      </c>
      <c r="M67" s="23">
        <v>150</v>
      </c>
      <c r="N67" s="40"/>
      <c r="O67" s="23">
        <v>6528.31</v>
      </c>
      <c r="P67" s="63">
        <v>25.3812448971657</v>
      </c>
      <c r="Q67" s="76">
        <v>25.6171999533455</v>
      </c>
      <c r="R67" s="38">
        <v>60.6899999999993</v>
      </c>
      <c r="S67" s="63">
        <v>0.235955056179773</v>
      </c>
      <c r="T67" s="77"/>
      <c r="U67" s="1">
        <v>24</v>
      </c>
      <c r="V67" s="8"/>
      <c r="W67" s="87">
        <v>3035</v>
      </c>
      <c r="X67" s="115">
        <v>8.47479406919275</v>
      </c>
      <c r="Y67" s="93"/>
      <c r="Z67" s="97">
        <v>6613</v>
      </c>
      <c r="AF67" s="99">
        <f t="shared" si="2"/>
        <v>952.857142857143</v>
      </c>
    </row>
    <row r="68" spans="1:32">
      <c r="A68" s="21">
        <v>7387</v>
      </c>
      <c r="B68" s="22" t="s">
        <v>2357</v>
      </c>
      <c r="C68" s="23">
        <v>20377</v>
      </c>
      <c r="D68" s="23">
        <v>21573</v>
      </c>
      <c r="E68" s="38">
        <v>-1196</v>
      </c>
      <c r="F68" s="39">
        <v>-5.54396699578176</v>
      </c>
      <c r="G68" s="23">
        <v>1863.83</v>
      </c>
      <c r="H68" s="40"/>
      <c r="I68" s="23">
        <v>6312</v>
      </c>
      <c r="J68" s="56">
        <v>0.309761005054719</v>
      </c>
      <c r="K68" s="56">
        <v>0.266663387611348</v>
      </c>
      <c r="L68" s="38">
        <v>-878.200150643562</v>
      </c>
      <c r="M68" s="23">
        <v>408.25</v>
      </c>
      <c r="N68" s="40"/>
      <c r="O68" s="23">
        <v>4646.84</v>
      </c>
      <c r="P68" s="63">
        <v>22.8043382244688</v>
      </c>
      <c r="Q68" s="76">
        <v>23.1142955292732</v>
      </c>
      <c r="R68" s="38">
        <v>63.1599999999982</v>
      </c>
      <c r="S68" s="63">
        <v>0.309957304804428</v>
      </c>
      <c r="T68" s="77"/>
      <c r="U68" s="1">
        <v>24</v>
      </c>
      <c r="W68" s="87">
        <v>2369</v>
      </c>
      <c r="X68" s="88">
        <v>8.60151962853525</v>
      </c>
      <c r="Y68" s="93"/>
      <c r="Z68" s="97">
        <v>8087</v>
      </c>
      <c r="AF68" s="99">
        <f t="shared" si="2"/>
        <v>901.714285714286</v>
      </c>
    </row>
    <row r="69" spans="1:32">
      <c r="A69" s="21">
        <v>7400</v>
      </c>
      <c r="B69" s="22" t="s">
        <v>2358</v>
      </c>
      <c r="C69" s="23">
        <v>16554</v>
      </c>
      <c r="D69" s="23">
        <v>17619</v>
      </c>
      <c r="E69" s="38">
        <v>-1065</v>
      </c>
      <c r="F69" s="39">
        <v>-6.0446109313809</v>
      </c>
      <c r="G69" s="23">
        <v>1484</v>
      </c>
      <c r="H69" s="40"/>
      <c r="I69" s="23">
        <v>5285</v>
      </c>
      <c r="J69" s="56">
        <v>0.31925818533285</v>
      </c>
      <c r="K69" s="56">
        <v>0.309410989800525</v>
      </c>
      <c r="L69" s="38">
        <v>-163.010474842105</v>
      </c>
      <c r="M69" s="23">
        <v>460</v>
      </c>
      <c r="N69" s="40"/>
      <c r="O69" s="23">
        <v>3991</v>
      </c>
      <c r="P69" s="63">
        <v>24.1089766823728</v>
      </c>
      <c r="Q69" s="76">
        <v>23.8613024042527</v>
      </c>
      <c r="R69" s="38">
        <v>-41.0000000000004</v>
      </c>
      <c r="S69" s="63">
        <v>-0.247674278120094</v>
      </c>
      <c r="T69" s="77"/>
      <c r="U69" s="1">
        <v>24</v>
      </c>
      <c r="W69" s="87">
        <v>2020</v>
      </c>
      <c r="X69" s="88">
        <v>8.19504950495049</v>
      </c>
      <c r="Y69" s="93"/>
      <c r="Z69" s="97">
        <v>4650</v>
      </c>
      <c r="AF69" s="99">
        <f t="shared" si="2"/>
        <v>755</v>
      </c>
    </row>
    <row r="70" spans="1:32">
      <c r="A70" s="21">
        <v>7401</v>
      </c>
      <c r="B70" s="22" t="s">
        <v>2359</v>
      </c>
      <c r="C70" s="23">
        <v>20645.5</v>
      </c>
      <c r="D70" s="23">
        <v>20598</v>
      </c>
      <c r="E70" s="38">
        <v>47.5</v>
      </c>
      <c r="F70" s="39">
        <v>0.230604913098359</v>
      </c>
      <c r="G70" s="46">
        <v>1973.02</v>
      </c>
      <c r="H70" s="40"/>
      <c r="I70" s="23">
        <v>5859.05</v>
      </c>
      <c r="J70" s="56">
        <v>0.283793078394808</v>
      </c>
      <c r="K70" s="56">
        <v>0.26568348638806</v>
      </c>
      <c r="L70" s="38">
        <v>-373.881581775301</v>
      </c>
      <c r="M70" s="23">
        <v>630.5</v>
      </c>
      <c r="N70" s="40"/>
      <c r="O70" s="23">
        <v>5400.86</v>
      </c>
      <c r="P70" s="63">
        <v>26.1599864377225</v>
      </c>
      <c r="Q70" s="76">
        <v>26.4609721246761</v>
      </c>
      <c r="R70" s="38">
        <v>62.1399999999994</v>
      </c>
      <c r="S70" s="63">
        <v>0.30098568695357</v>
      </c>
      <c r="T70" s="77"/>
      <c r="U70" s="1">
        <v>24</v>
      </c>
      <c r="W70" s="87">
        <v>2392</v>
      </c>
      <c r="X70" s="88">
        <v>8.6310618729097</v>
      </c>
      <c r="Y70" s="93"/>
      <c r="Z70" s="97">
        <v>5784.02</v>
      </c>
      <c r="AF70" s="99">
        <f t="shared" si="2"/>
        <v>837.007142857143</v>
      </c>
    </row>
    <row r="71" spans="1:32">
      <c r="A71" s="24" t="s">
        <v>2360</v>
      </c>
      <c r="B71" s="28" t="s">
        <v>1261</v>
      </c>
      <c r="C71" s="26">
        <v>158327.5</v>
      </c>
      <c r="D71" s="26">
        <v>168511.16</v>
      </c>
      <c r="E71" s="38">
        <v>-10183.66</v>
      </c>
      <c r="F71" s="39">
        <v>-6.0433148759999</v>
      </c>
      <c r="G71" s="26">
        <v>15235.17</v>
      </c>
      <c r="H71" s="45"/>
      <c r="I71" s="26">
        <v>42574.16</v>
      </c>
      <c r="J71" s="57">
        <v>0.268899338396678</v>
      </c>
      <c r="K71" s="58">
        <v>0.253110978392876</v>
      </c>
      <c r="L71" s="38">
        <v>-2499.73156850193</v>
      </c>
      <c r="M71" s="26">
        <v>2905.57</v>
      </c>
      <c r="N71" s="26"/>
      <c r="O71" s="26">
        <v>39072.43</v>
      </c>
      <c r="P71" s="65">
        <v>24.6782334085993</v>
      </c>
      <c r="Q71" s="78">
        <v>24.5174527482591</v>
      </c>
      <c r="R71" s="38">
        <v>-254.560000000004</v>
      </c>
      <c r="S71" s="63">
        <v>-0.160780660340119</v>
      </c>
      <c r="T71" s="77"/>
      <c r="W71" s="87">
        <v>18303</v>
      </c>
      <c r="X71" s="88">
        <v>8.6503578648309</v>
      </c>
      <c r="Y71" s="93"/>
      <c r="Z71" s="98">
        <v>51368.63</v>
      </c>
      <c r="AF71" s="99">
        <f t="shared" si="2"/>
        <v>6082.02285714286</v>
      </c>
    </row>
    <row r="72" spans="1:32">
      <c r="A72" s="17">
        <v>10</v>
      </c>
      <c r="B72" s="17"/>
      <c r="C72" s="17" t="s">
        <v>2361</v>
      </c>
      <c r="D72" s="17"/>
      <c r="E72" s="17"/>
      <c r="F72" s="17"/>
      <c r="G72" s="17"/>
      <c r="H72" s="17"/>
      <c r="I72" s="59"/>
      <c r="J72" s="17"/>
      <c r="K72" s="17"/>
      <c r="L72" s="17"/>
      <c r="M72" s="59"/>
      <c r="N72" s="59"/>
      <c r="O72" s="59"/>
      <c r="P72" s="66"/>
      <c r="Q72" s="66"/>
      <c r="R72" s="17"/>
      <c r="S72" s="66"/>
      <c r="T72" s="77"/>
      <c r="X72" s="83"/>
      <c r="Y72" s="93"/>
      <c r="Z72" s="94"/>
      <c r="AF72" s="99">
        <f t="shared" ref="AF72:AF89" si="3">I72/7*1</f>
        <v>0</v>
      </c>
    </row>
    <row r="73" spans="1:32">
      <c r="A73" s="21">
        <v>7356</v>
      </c>
      <c r="B73" s="22" t="s">
        <v>1448</v>
      </c>
      <c r="C73" s="23">
        <v>18028</v>
      </c>
      <c r="D73" s="23">
        <v>15136.52</v>
      </c>
      <c r="E73" s="38">
        <v>2891.48</v>
      </c>
      <c r="F73" s="39">
        <v>19.1026735339431</v>
      </c>
      <c r="G73" s="23">
        <v>1349</v>
      </c>
      <c r="H73" s="40"/>
      <c r="I73" s="23">
        <v>5243</v>
      </c>
      <c r="J73" s="56">
        <v>0.290825382737963</v>
      </c>
      <c r="K73" s="56">
        <v>0.287272347158207</v>
      </c>
      <c r="L73" s="38">
        <v>-64.0541254318402</v>
      </c>
      <c r="M73" s="23">
        <v>196</v>
      </c>
      <c r="N73" s="40"/>
      <c r="O73" s="112">
        <v>4184</v>
      </c>
      <c r="P73" s="63">
        <v>23.2083425782117</v>
      </c>
      <c r="Q73" s="76">
        <v>23.1917017972043</v>
      </c>
      <c r="R73" s="38">
        <v>-2.99999999999995</v>
      </c>
      <c r="S73" s="63">
        <v>-0.0166407810073217</v>
      </c>
      <c r="T73" s="77"/>
      <c r="U73" s="1">
        <v>24</v>
      </c>
      <c r="W73" s="116">
        <v>1710</v>
      </c>
      <c r="X73" s="88">
        <v>10.5426900584795</v>
      </c>
      <c r="Y73" s="93"/>
      <c r="Z73" s="97">
        <v>6500</v>
      </c>
      <c r="AF73" s="99">
        <f t="shared" si="3"/>
        <v>749</v>
      </c>
    </row>
    <row r="74" spans="1:32">
      <c r="A74" s="21">
        <v>7361</v>
      </c>
      <c r="B74" s="22" t="s">
        <v>1413</v>
      </c>
      <c r="C74" s="23">
        <v>25149</v>
      </c>
      <c r="D74" s="23">
        <v>23614.19</v>
      </c>
      <c r="E74" s="38">
        <v>1534.81</v>
      </c>
      <c r="F74" s="39">
        <v>6.49952422674672</v>
      </c>
      <c r="G74" s="23">
        <v>3196.48</v>
      </c>
      <c r="H74" s="40"/>
      <c r="I74" s="23">
        <v>6410.89</v>
      </c>
      <c r="J74" s="56">
        <v>0.254916298858802</v>
      </c>
      <c r="K74" s="56">
        <v>0.238970593433543</v>
      </c>
      <c r="L74" s="38">
        <v>-401.01854573982</v>
      </c>
      <c r="M74" s="23">
        <v>181.29</v>
      </c>
      <c r="N74" s="40"/>
      <c r="O74" s="112">
        <v>6230.34</v>
      </c>
      <c r="P74" s="63">
        <v>24.7737086961708</v>
      </c>
      <c r="Q74" s="76">
        <v>24.3286412978647</v>
      </c>
      <c r="R74" s="38">
        <v>-111.930000000002</v>
      </c>
      <c r="S74" s="63">
        <v>-0.445067398306104</v>
      </c>
      <c r="T74" s="77"/>
      <c r="U74" s="1">
        <v>24</v>
      </c>
      <c r="W74" s="116">
        <v>2649</v>
      </c>
      <c r="X74" s="88">
        <v>9.49377123442809</v>
      </c>
      <c r="Y74" s="93"/>
      <c r="Z74" s="97">
        <v>11494.38</v>
      </c>
      <c r="AF74" s="99">
        <f t="shared" si="3"/>
        <v>915.841428571429</v>
      </c>
    </row>
    <row r="75" spans="1:32">
      <c r="A75" s="21">
        <v>7363</v>
      </c>
      <c r="B75" s="22" t="s">
        <v>2362</v>
      </c>
      <c r="C75" s="23">
        <v>15043.87</v>
      </c>
      <c r="D75" s="23">
        <v>16386.32</v>
      </c>
      <c r="E75" s="38">
        <v>-1342.45</v>
      </c>
      <c r="F75" s="39">
        <v>-8.19250447934618</v>
      </c>
      <c r="G75" s="23">
        <v>2214.13</v>
      </c>
      <c r="H75" s="40"/>
      <c r="I75" s="23">
        <v>5477.17</v>
      </c>
      <c r="J75" s="56">
        <v>0.364079854452345</v>
      </c>
      <c r="K75" s="56">
        <v>0.337098668001549</v>
      </c>
      <c r="L75" s="38">
        <v>-405.901461411536</v>
      </c>
      <c r="M75" s="23">
        <v>638.84</v>
      </c>
      <c r="N75" s="40"/>
      <c r="O75" s="23">
        <v>3466.96</v>
      </c>
      <c r="P75" s="63">
        <v>23.04566577616</v>
      </c>
      <c r="Q75" s="76">
        <v>24.4477651029954</v>
      </c>
      <c r="R75" s="38">
        <v>210.929999999999</v>
      </c>
      <c r="S75" s="63">
        <v>1.40209932683544</v>
      </c>
      <c r="T75" s="77"/>
      <c r="U75" s="1">
        <v>24</v>
      </c>
      <c r="W75" s="87">
        <v>1783</v>
      </c>
      <c r="X75" s="88">
        <v>8.43739203589456</v>
      </c>
      <c r="Y75" s="93"/>
      <c r="Z75" s="97">
        <v>8972.67</v>
      </c>
      <c r="AF75" s="99">
        <f t="shared" si="3"/>
        <v>782.452857142857</v>
      </c>
    </row>
    <row r="76" spans="1:32">
      <c r="A76" s="21">
        <v>7367</v>
      </c>
      <c r="B76" s="22" t="s">
        <v>1427</v>
      </c>
      <c r="C76" s="23">
        <v>21712</v>
      </c>
      <c r="D76" s="23">
        <v>21463</v>
      </c>
      <c r="E76" s="38">
        <v>249</v>
      </c>
      <c r="F76" s="39">
        <v>1.16013604808275</v>
      </c>
      <c r="G76" s="23">
        <v>2009</v>
      </c>
      <c r="H76" s="40"/>
      <c r="I76" s="23">
        <v>5590</v>
      </c>
      <c r="J76" s="56">
        <v>0.257461311717023</v>
      </c>
      <c r="K76" s="56">
        <v>0.256061911716234</v>
      </c>
      <c r="L76" s="38">
        <v>-30.3837728171254</v>
      </c>
      <c r="M76" s="23">
        <v>200</v>
      </c>
      <c r="N76" s="40"/>
      <c r="O76" s="23">
        <v>6773</v>
      </c>
      <c r="P76" s="63">
        <v>31.1947310243184</v>
      </c>
      <c r="Q76" s="76">
        <v>31.3190862196021</v>
      </c>
      <c r="R76" s="38">
        <v>27.0000000000004</v>
      </c>
      <c r="S76" s="63">
        <v>0.124355195283716</v>
      </c>
      <c r="T76" s="77"/>
      <c r="U76" s="1">
        <v>24</v>
      </c>
      <c r="W76" s="87">
        <v>2440</v>
      </c>
      <c r="X76" s="88">
        <v>8.8983606557377</v>
      </c>
      <c r="Y76" s="93"/>
      <c r="Z76" s="97">
        <v>6540</v>
      </c>
      <c r="AF76" s="99">
        <f t="shared" si="3"/>
        <v>798.571428571429</v>
      </c>
    </row>
    <row r="77" spans="1:32">
      <c r="A77" s="21">
        <v>7374</v>
      </c>
      <c r="B77" s="22" t="s">
        <v>2363</v>
      </c>
      <c r="C77" s="23">
        <v>25555</v>
      </c>
      <c r="D77" s="23">
        <v>25183</v>
      </c>
      <c r="E77" s="38">
        <v>372</v>
      </c>
      <c r="F77" s="39">
        <v>1.47718699122424</v>
      </c>
      <c r="G77" s="23">
        <v>2445</v>
      </c>
      <c r="H77" s="40"/>
      <c r="I77" s="23">
        <v>6629</v>
      </c>
      <c r="J77" s="56">
        <v>0.25940129133242</v>
      </c>
      <c r="K77" s="56">
        <v>0.236906178075703</v>
      </c>
      <c r="L77" s="38">
        <v>-574.862619275408</v>
      </c>
      <c r="M77" s="23">
        <v>339</v>
      </c>
      <c r="N77" s="40"/>
      <c r="O77" s="23">
        <v>6618</v>
      </c>
      <c r="P77" s="63">
        <v>25.897084719233</v>
      </c>
      <c r="Q77" s="76">
        <v>24.1792212874193</v>
      </c>
      <c r="R77" s="38">
        <v>-439</v>
      </c>
      <c r="S77" s="63">
        <v>-1.71786343181374</v>
      </c>
      <c r="T77" s="77"/>
      <c r="U77" s="1">
        <v>24</v>
      </c>
      <c r="V77" s="8"/>
      <c r="W77" s="87">
        <v>2677</v>
      </c>
      <c r="X77" s="88">
        <v>9.54613373178932</v>
      </c>
      <c r="Y77" s="93"/>
      <c r="Z77" s="97">
        <v>7022</v>
      </c>
      <c r="AF77" s="99">
        <f t="shared" si="3"/>
        <v>947</v>
      </c>
    </row>
    <row r="78" spans="1:32">
      <c r="A78" s="21">
        <v>7377</v>
      </c>
      <c r="B78" s="22" t="s">
        <v>2364</v>
      </c>
      <c r="C78" s="23">
        <v>23029</v>
      </c>
      <c r="D78" s="23">
        <v>23219</v>
      </c>
      <c r="E78" s="38">
        <v>-190</v>
      </c>
      <c r="F78" s="39">
        <v>-0.818295361557345</v>
      </c>
      <c r="G78" s="23">
        <v>2549</v>
      </c>
      <c r="H78" s="40"/>
      <c r="I78" s="23">
        <v>6139</v>
      </c>
      <c r="J78" s="56">
        <v>0.266576924747058</v>
      </c>
      <c r="K78" s="56">
        <v>0.249683940427486</v>
      </c>
      <c r="L78" s="38">
        <v>-389.028535895415</v>
      </c>
      <c r="M78" s="23">
        <v>269</v>
      </c>
      <c r="N78" s="40"/>
      <c r="O78" s="23">
        <v>5839.78</v>
      </c>
      <c r="P78" s="63">
        <v>25.3583742238048</v>
      </c>
      <c r="Q78" s="76">
        <v>25.3495158278692</v>
      </c>
      <c r="R78" s="38">
        <v>-2.0400000000005</v>
      </c>
      <c r="S78" s="63">
        <v>-0.0088583959355617</v>
      </c>
      <c r="T78" s="77"/>
      <c r="U78" s="1">
        <v>24</v>
      </c>
      <c r="W78" s="87">
        <v>2729</v>
      </c>
      <c r="X78" s="88">
        <v>8.43862220593624</v>
      </c>
      <c r="Y78" s="93"/>
      <c r="Z78" s="97">
        <v>5829.99</v>
      </c>
      <c r="AF78" s="99">
        <f t="shared" si="3"/>
        <v>877</v>
      </c>
    </row>
    <row r="79" spans="1:32">
      <c r="A79" s="21">
        <v>7381</v>
      </c>
      <c r="B79" s="22" t="s">
        <v>2365</v>
      </c>
      <c r="C79" s="23">
        <v>28510</v>
      </c>
      <c r="D79" s="23">
        <v>29673</v>
      </c>
      <c r="E79" s="38">
        <v>-1163</v>
      </c>
      <c r="F79" s="39">
        <v>-3.91938799582112</v>
      </c>
      <c r="G79" s="23">
        <v>3655</v>
      </c>
      <c r="H79" s="40"/>
      <c r="I79" s="23">
        <v>6673</v>
      </c>
      <c r="J79" s="56">
        <v>0.234058225184146</v>
      </c>
      <c r="K79" s="56">
        <v>0.224420456353015</v>
      </c>
      <c r="L79" s="38">
        <v>-274.772789375546</v>
      </c>
      <c r="M79" s="23">
        <v>706</v>
      </c>
      <c r="N79" s="40"/>
      <c r="O79" s="23">
        <v>6639</v>
      </c>
      <c r="P79" s="63">
        <v>23.2865661171519</v>
      </c>
      <c r="Q79" s="76">
        <v>23.0480533146264</v>
      </c>
      <c r="R79" s="38">
        <v>-68.0000000000004</v>
      </c>
      <c r="S79" s="63">
        <v>-0.238512802525431</v>
      </c>
      <c r="T79" s="77"/>
      <c r="U79" s="1">
        <v>24</v>
      </c>
      <c r="V79" s="8"/>
      <c r="W79" s="87">
        <v>2923</v>
      </c>
      <c r="X79" s="88">
        <v>9.75367772836127</v>
      </c>
      <c r="Y79" s="93"/>
      <c r="Z79" s="97">
        <v>7042</v>
      </c>
      <c r="AF79" s="99">
        <f t="shared" si="3"/>
        <v>953.285714285714</v>
      </c>
    </row>
    <row r="80" spans="1:32">
      <c r="A80" s="21">
        <v>7393</v>
      </c>
      <c r="B80" s="22" t="s">
        <v>2366</v>
      </c>
      <c r="C80" s="23">
        <v>19503</v>
      </c>
      <c r="D80" s="23">
        <v>20289</v>
      </c>
      <c r="E80" s="38">
        <v>-786</v>
      </c>
      <c r="F80" s="39">
        <v>-3.87402040514565</v>
      </c>
      <c r="G80" s="23">
        <v>1506.67</v>
      </c>
      <c r="H80" s="40"/>
      <c r="I80" s="23">
        <v>5666</v>
      </c>
      <c r="J80" s="56">
        <v>0.290519407270676</v>
      </c>
      <c r="K80" s="56">
        <v>0.271949486941776</v>
      </c>
      <c r="L80" s="38">
        <v>-362.169156174535</v>
      </c>
      <c r="M80" s="23">
        <v>240</v>
      </c>
      <c r="N80" s="40"/>
      <c r="O80" s="112">
        <v>5043.81</v>
      </c>
      <c r="P80" s="63">
        <v>25.8617135825258</v>
      </c>
      <c r="Q80" s="76">
        <v>25.8606368251038</v>
      </c>
      <c r="R80" s="38">
        <v>-0.209999999999165</v>
      </c>
      <c r="S80" s="63">
        <v>-0.00107675742193081</v>
      </c>
      <c r="T80" s="77"/>
      <c r="U80" s="1">
        <v>24</v>
      </c>
      <c r="W80" s="116">
        <v>2276</v>
      </c>
      <c r="X80" s="88">
        <v>8.56898066783831</v>
      </c>
      <c r="Y80" s="93"/>
      <c r="Z80" s="97">
        <v>6230.96</v>
      </c>
      <c r="AF80" s="99">
        <f t="shared" si="3"/>
        <v>809.428571428571</v>
      </c>
    </row>
    <row r="81" spans="1:32">
      <c r="A81" s="21">
        <v>7488</v>
      </c>
      <c r="B81" s="22" t="s">
        <v>2367</v>
      </c>
      <c r="C81" s="23">
        <v>16682.21</v>
      </c>
      <c r="D81" s="23">
        <v>17348.43</v>
      </c>
      <c r="E81" s="38">
        <v>-666.220000000001</v>
      </c>
      <c r="F81" s="39">
        <v>-3.84023222850714</v>
      </c>
      <c r="G81" s="23">
        <v>1347</v>
      </c>
      <c r="H81" s="40"/>
      <c r="I81" s="23">
        <v>5321.46</v>
      </c>
      <c r="J81" s="56">
        <v>0.318990109823579</v>
      </c>
      <c r="K81" s="56">
        <v>0.307113071138776</v>
      </c>
      <c r="L81" s="38">
        <v>-198.135253518004</v>
      </c>
      <c r="M81" s="23">
        <v>117</v>
      </c>
      <c r="N81" s="40"/>
      <c r="O81" s="23">
        <v>4736.76</v>
      </c>
      <c r="P81" s="63">
        <v>28.3940796812892</v>
      </c>
      <c r="Q81" s="76">
        <v>27.7960773782371</v>
      </c>
      <c r="R81" s="38">
        <v>-99.7600000000011</v>
      </c>
      <c r="S81" s="63">
        <v>-0.59800230305218</v>
      </c>
      <c r="T81" s="77"/>
      <c r="U81" s="1">
        <v>24</v>
      </c>
      <c r="W81" s="87">
        <v>1843</v>
      </c>
      <c r="X81" s="88">
        <v>9.05166033640803</v>
      </c>
      <c r="Y81" s="93"/>
      <c r="Z81" s="97">
        <v>6516.44</v>
      </c>
      <c r="AF81" s="99">
        <f t="shared" si="3"/>
        <v>760.208571428571</v>
      </c>
    </row>
    <row r="82" ht="15.75" customHeight="1" spans="1:32">
      <c r="A82" s="21">
        <v>7494</v>
      </c>
      <c r="B82" s="22" t="s">
        <v>2368</v>
      </c>
      <c r="C82" s="23">
        <v>25954</v>
      </c>
      <c r="D82" s="23">
        <v>27203</v>
      </c>
      <c r="E82" s="38">
        <v>-1249</v>
      </c>
      <c r="F82" s="39">
        <v>-4.59140535970297</v>
      </c>
      <c r="G82" s="23">
        <v>2200</v>
      </c>
      <c r="H82" s="40"/>
      <c r="I82" s="23">
        <v>6560</v>
      </c>
      <c r="J82" s="56">
        <v>0.25275487400786</v>
      </c>
      <c r="K82" s="56">
        <v>0.234836349108959</v>
      </c>
      <c r="L82" s="38">
        <v>-465.05739522607</v>
      </c>
      <c r="M82" s="23">
        <v>198</v>
      </c>
      <c r="N82" s="40"/>
      <c r="O82" s="23">
        <v>5829</v>
      </c>
      <c r="P82" s="63">
        <v>22.4589658626801</v>
      </c>
      <c r="Q82" s="76">
        <v>22.9290282808045</v>
      </c>
      <c r="R82" s="38">
        <v>122</v>
      </c>
      <c r="S82" s="63">
        <v>0.470062418124375</v>
      </c>
      <c r="T82" s="77"/>
      <c r="U82" s="1">
        <v>24</v>
      </c>
      <c r="V82" s="8"/>
      <c r="W82" s="87">
        <v>2853</v>
      </c>
      <c r="X82" s="88">
        <v>9.09709078163337</v>
      </c>
      <c r="Y82" s="93"/>
      <c r="Z82" s="97">
        <v>8851</v>
      </c>
      <c r="AF82" s="99">
        <f t="shared" si="3"/>
        <v>937.142857142857</v>
      </c>
    </row>
    <row r="83" ht="15.75" customHeight="1" spans="1:32">
      <c r="A83" s="24" t="s">
        <v>2369</v>
      </c>
      <c r="B83" s="24" t="s">
        <v>2370</v>
      </c>
      <c r="C83" s="26">
        <v>219166.08</v>
      </c>
      <c r="D83" s="26">
        <v>219515.46</v>
      </c>
      <c r="E83" s="38">
        <v>-349.379999999999</v>
      </c>
      <c r="F83" s="39">
        <v>-0.159159632765728</v>
      </c>
      <c r="G83" s="26">
        <v>22471.28</v>
      </c>
      <c r="H83" s="27"/>
      <c r="I83" s="26">
        <v>59709.52</v>
      </c>
      <c r="J83" s="57">
        <v>0.272439603792704</v>
      </c>
      <c r="K83" s="58">
        <v>0.257996749976706</v>
      </c>
      <c r="L83" s="38">
        <v>-3165.3836548653</v>
      </c>
      <c r="M83" s="26">
        <v>3085.13</v>
      </c>
      <c r="N83" s="64"/>
      <c r="O83" s="26">
        <v>55360.65</v>
      </c>
      <c r="P83" s="65">
        <v>25.2596797825649</v>
      </c>
      <c r="Q83" s="78">
        <v>25.09359112505</v>
      </c>
      <c r="R83" s="38">
        <v>-364.010000000004</v>
      </c>
      <c r="S83" s="63">
        <v>-0.166088657514891</v>
      </c>
      <c r="T83" s="77"/>
      <c r="W83" s="26">
        <v>23883</v>
      </c>
      <c r="X83" s="89">
        <v>9.17665619896998</v>
      </c>
      <c r="Y83" s="93"/>
      <c r="Z83" s="98">
        <v>74999.44</v>
      </c>
      <c r="AF83" s="99">
        <f t="shared" si="3"/>
        <v>8529.93142857143</v>
      </c>
    </row>
    <row r="84" ht="15.75" customHeight="1" spans="1:32">
      <c r="A84" s="100" t="s">
        <v>2371</v>
      </c>
      <c r="B84" s="100"/>
      <c r="C84" s="101">
        <v>1378164.71</v>
      </c>
      <c r="D84" s="101">
        <v>1431420.38</v>
      </c>
      <c r="E84" s="105">
        <v>-53255.6699999999</v>
      </c>
      <c r="F84" s="106">
        <v>-3.72047727865939</v>
      </c>
      <c r="G84" s="101">
        <v>128323.67</v>
      </c>
      <c r="H84" s="101"/>
      <c r="I84" s="101">
        <v>376192.12</v>
      </c>
      <c r="J84" s="57">
        <v>0.272966008540445</v>
      </c>
      <c r="K84" s="58">
        <v>0.256486273124049</v>
      </c>
      <c r="L84" s="101">
        <v>-22711.7897810139</v>
      </c>
      <c r="M84" s="101">
        <v>19651.69</v>
      </c>
      <c r="N84" s="101" t="e">
        <v>#REF!</v>
      </c>
      <c r="O84" s="101">
        <v>343860.91</v>
      </c>
      <c r="P84" s="65">
        <v>24.9506396082367</v>
      </c>
      <c r="Q84" s="78">
        <v>24.215713664588</v>
      </c>
      <c r="R84" s="101">
        <v>-10128.49</v>
      </c>
      <c r="S84" s="63">
        <v>-0.734925943648637</v>
      </c>
      <c r="W84" s="101">
        <v>152059</v>
      </c>
      <c r="X84" s="89">
        <v>9.06335507927844</v>
      </c>
      <c r="Y84" s="93"/>
      <c r="Z84" s="101">
        <v>446586.93</v>
      </c>
      <c r="AF84" s="99">
        <f t="shared" si="3"/>
        <v>53741.7314285714</v>
      </c>
    </row>
    <row r="85" ht="15.75" customHeight="1" spans="1:32">
      <c r="A85" s="102" t="s">
        <v>2372</v>
      </c>
      <c r="B85" s="103"/>
      <c r="C85" s="104">
        <v>22228.4630645161</v>
      </c>
      <c r="D85" s="104">
        <v>23087.425483871</v>
      </c>
      <c r="E85" s="107">
        <v>-858.962419354841</v>
      </c>
      <c r="F85" s="108">
        <v>-3.72047727865941</v>
      </c>
      <c r="G85" s="109">
        <v>2138.72783333333</v>
      </c>
      <c r="H85" s="31"/>
      <c r="I85" s="31"/>
      <c r="J85" s="110"/>
      <c r="K85" s="111"/>
      <c r="L85" s="31"/>
      <c r="M85" s="31"/>
      <c r="N85" s="31"/>
      <c r="O85" s="31"/>
      <c r="P85" s="113"/>
      <c r="Q85" s="113"/>
      <c r="R85" s="31"/>
      <c r="S85" s="114"/>
      <c r="X85" s="83"/>
      <c r="Y85" s="93"/>
      <c r="Z85" s="94"/>
      <c r="AF85" s="99">
        <f t="shared" si="3"/>
        <v>0</v>
      </c>
    </row>
    <row r="86" spans="1:32">
      <c r="A86" s="5"/>
      <c r="B86" s="5"/>
      <c r="C86" s="6"/>
      <c r="D86" s="6"/>
      <c r="E86" s="6"/>
      <c r="F86" s="30"/>
      <c r="G86" s="6"/>
      <c r="H86" s="31"/>
      <c r="I86" s="47"/>
      <c r="J86" s="48"/>
      <c r="K86" s="49"/>
      <c r="L86" s="50"/>
      <c r="M86" s="47"/>
      <c r="N86" s="47"/>
      <c r="O86" s="47"/>
      <c r="P86" s="60"/>
      <c r="Q86" s="60"/>
      <c r="R86" s="50"/>
      <c r="S86" s="67"/>
      <c r="X86" s="83"/>
      <c r="Y86" s="93"/>
      <c r="Z86" s="94"/>
      <c r="AF86" s="99">
        <f t="shared" si="3"/>
        <v>0</v>
      </c>
    </row>
    <row r="87" spans="32:32">
      <c r="AF87" s="99">
        <f t="shared" si="3"/>
        <v>0</v>
      </c>
    </row>
    <row r="88" spans="1:32">
      <c r="A88" s="2"/>
      <c r="C88" s="2" t="s">
        <v>2280</v>
      </c>
      <c r="I88" s="2"/>
      <c r="R88" s="68"/>
      <c r="S88" s="68"/>
      <c r="T88" s="68"/>
      <c r="X88" s="83"/>
      <c r="Y88" s="93"/>
      <c r="Z88" s="94"/>
      <c r="AF88" s="99">
        <f t="shared" si="3"/>
        <v>0</v>
      </c>
    </row>
    <row r="89" spans="1:32">
      <c r="A89" s="2"/>
      <c r="C89" s="7">
        <v>43108</v>
      </c>
      <c r="I89" s="2"/>
      <c r="R89" s="69"/>
      <c r="X89" s="83"/>
      <c r="Y89" s="93"/>
      <c r="Z89" s="94"/>
      <c r="AF89" s="99">
        <f t="shared" si="3"/>
        <v>0</v>
      </c>
    </row>
    <row r="90" spans="1:32">
      <c r="A90" s="8"/>
      <c r="B90" s="8"/>
      <c r="C90" s="8"/>
      <c r="D90" s="8"/>
      <c r="E90" s="8"/>
      <c r="F90" s="8"/>
      <c r="G90" s="8"/>
      <c r="H90" s="8"/>
      <c r="I90" s="51" t="s">
        <v>2281</v>
      </c>
      <c r="J90" s="51"/>
      <c r="K90" s="51"/>
      <c r="L90" s="51"/>
      <c r="M90" s="51"/>
      <c r="N90" s="51"/>
      <c r="O90" s="51" t="s">
        <v>2282</v>
      </c>
      <c r="P90" s="51"/>
      <c r="Q90" s="51"/>
      <c r="R90" s="51"/>
      <c r="S90" s="51"/>
      <c r="X90" s="83"/>
      <c r="Y90" s="93"/>
      <c r="Z90" s="94"/>
      <c r="AF90" s="99"/>
    </row>
    <row r="91" ht="15.75" customHeight="1" spans="2:32">
      <c r="B91" s="9"/>
      <c r="C91" s="9"/>
      <c r="D91" s="9"/>
      <c r="E91" s="9"/>
      <c r="F91" s="32"/>
      <c r="G91" s="9"/>
      <c r="H91" s="9"/>
      <c r="I91" s="9"/>
      <c r="J91" s="9"/>
      <c r="K91" s="9"/>
      <c r="L91" s="9"/>
      <c r="M91" s="9"/>
      <c r="N91" s="9"/>
      <c r="O91" s="9"/>
      <c r="P91" s="9"/>
      <c r="Q91" s="9"/>
      <c r="R91" s="9"/>
      <c r="S91" s="9"/>
      <c r="T91" s="9"/>
      <c r="X91" s="83"/>
      <c r="Y91" s="93"/>
      <c r="Z91" s="94"/>
      <c r="AF91" s="99"/>
    </row>
    <row r="92" ht="60.75" customHeight="1" spans="1:32">
      <c r="A92" s="10" t="s">
        <v>40</v>
      </c>
      <c r="B92" s="11" t="s">
        <v>2283</v>
      </c>
      <c r="C92" s="12" t="s">
        <v>2284</v>
      </c>
      <c r="D92" s="12" t="s">
        <v>2285</v>
      </c>
      <c r="E92" s="12" t="s">
        <v>2286</v>
      </c>
      <c r="F92" s="12" t="s">
        <v>2287</v>
      </c>
      <c r="G92" s="33" t="s">
        <v>2288</v>
      </c>
      <c r="H92" s="34"/>
      <c r="I92" s="10" t="s">
        <v>2289</v>
      </c>
      <c r="J92" s="12" t="s">
        <v>2290</v>
      </c>
      <c r="K92" s="12" t="s">
        <v>2291</v>
      </c>
      <c r="L92" s="52" t="s">
        <v>2292</v>
      </c>
      <c r="M92" s="33" t="s">
        <v>2293</v>
      </c>
      <c r="N92" s="34"/>
      <c r="O92" s="61" t="s">
        <v>2294</v>
      </c>
      <c r="P92" s="12" t="s">
        <v>2290</v>
      </c>
      <c r="Q92" s="12" t="s">
        <v>2295</v>
      </c>
      <c r="R92" s="70" t="s">
        <v>2296</v>
      </c>
      <c r="S92" s="33" t="s">
        <v>2297</v>
      </c>
      <c r="T92" s="71" t="s">
        <v>2298</v>
      </c>
      <c r="U92" s="8" t="s">
        <v>1609</v>
      </c>
      <c r="V92" s="8"/>
      <c r="W92" s="33" t="s">
        <v>2299</v>
      </c>
      <c r="X92" s="84" t="s">
        <v>2300</v>
      </c>
      <c r="Y92" s="95"/>
      <c r="Z92" s="96" t="s">
        <v>2301</v>
      </c>
      <c r="AF92" s="99"/>
    </row>
    <row r="93" spans="1:32">
      <c r="A93" s="13">
        <v>1</v>
      </c>
      <c r="B93" s="14">
        <v>2</v>
      </c>
      <c r="C93" s="15">
        <v>3</v>
      </c>
      <c r="D93" s="16">
        <v>4</v>
      </c>
      <c r="E93" s="16">
        <v>5</v>
      </c>
      <c r="F93" s="16">
        <v>6</v>
      </c>
      <c r="G93" s="35">
        <v>7</v>
      </c>
      <c r="H93" s="36"/>
      <c r="I93" s="13">
        <v>9</v>
      </c>
      <c r="J93" s="16">
        <v>10</v>
      </c>
      <c r="K93" s="16">
        <v>11</v>
      </c>
      <c r="L93" s="53">
        <v>12</v>
      </c>
      <c r="M93" s="35">
        <v>13</v>
      </c>
      <c r="N93" s="36"/>
      <c r="O93" s="62">
        <v>15</v>
      </c>
      <c r="P93" s="16">
        <v>16</v>
      </c>
      <c r="Q93" s="16">
        <v>17</v>
      </c>
      <c r="R93" s="72">
        <v>18</v>
      </c>
      <c r="S93" s="73">
        <v>19</v>
      </c>
      <c r="T93" s="74"/>
      <c r="U93" s="8">
        <v>20</v>
      </c>
      <c r="V93" s="8"/>
      <c r="W93" s="73">
        <v>21</v>
      </c>
      <c r="X93" s="85">
        <v>22</v>
      </c>
      <c r="Y93" s="95"/>
      <c r="Z93" s="97"/>
      <c r="AF93" s="99">
        <f>I93</f>
        <v>9</v>
      </c>
    </row>
    <row r="94" spans="1:32">
      <c r="A94" s="17">
        <v>6</v>
      </c>
      <c r="B94" s="18"/>
      <c r="C94" s="19" t="s">
        <v>2302</v>
      </c>
      <c r="D94" s="20"/>
      <c r="E94" s="20"/>
      <c r="F94" s="20"/>
      <c r="G94" s="37"/>
      <c r="H94" s="36"/>
      <c r="I94" s="54"/>
      <c r="J94" s="20"/>
      <c r="K94" s="20"/>
      <c r="L94" s="55"/>
      <c r="M94" s="37"/>
      <c r="N94" s="36"/>
      <c r="O94" s="18"/>
      <c r="P94" s="20"/>
      <c r="Q94" s="20"/>
      <c r="R94" s="75"/>
      <c r="S94" s="37"/>
      <c r="T94" s="37"/>
      <c r="U94" s="8"/>
      <c r="V94" s="8"/>
      <c r="W94" s="8"/>
      <c r="X94" s="86"/>
      <c r="Y94" s="95"/>
      <c r="Z94" s="97"/>
      <c r="AF94" s="99">
        <f t="shared" ref="AF94:AF157" si="4">I94</f>
        <v>0</v>
      </c>
    </row>
    <row r="95" spans="1:32">
      <c r="A95" s="21">
        <v>7360</v>
      </c>
      <c r="B95" s="22" t="s">
        <v>2303</v>
      </c>
      <c r="C95" s="23">
        <v>17364.24</v>
      </c>
      <c r="D95" s="23">
        <v>18495</v>
      </c>
      <c r="E95" s="38">
        <v>-1130.76</v>
      </c>
      <c r="F95" s="39">
        <v>-6.11386861313868</v>
      </c>
      <c r="G95" s="23">
        <v>1498.75</v>
      </c>
      <c r="H95" s="40"/>
      <c r="I95" s="23">
        <v>5554</v>
      </c>
      <c r="J95" s="56">
        <v>0.319852754857109</v>
      </c>
      <c r="K95" s="56">
        <v>0.295602988251721</v>
      </c>
      <c r="L95" s="38">
        <v>-421.078767279943</v>
      </c>
      <c r="M95" s="23">
        <v>353</v>
      </c>
      <c r="N95" s="40"/>
      <c r="O95" s="23">
        <v>3529</v>
      </c>
      <c r="P95" s="63">
        <v>20.3233772396604</v>
      </c>
      <c r="Q95" s="76">
        <v>22.7479002824195</v>
      </c>
      <c r="R95" s="38">
        <v>421.000000000001</v>
      </c>
      <c r="S95" s="63">
        <v>2.42452304275914</v>
      </c>
      <c r="T95" s="77"/>
      <c r="U95" s="1">
        <v>24</v>
      </c>
      <c r="V95" s="8"/>
      <c r="W95" s="87">
        <v>2034</v>
      </c>
      <c r="X95" s="88">
        <v>8.53699115044248</v>
      </c>
      <c r="Y95" s="93"/>
      <c r="Z95" s="97">
        <v>8150</v>
      </c>
      <c r="AF95" s="99">
        <f t="shared" si="4"/>
        <v>5554</v>
      </c>
    </row>
    <row r="96" spans="1:32">
      <c r="A96" s="21">
        <v>7382</v>
      </c>
      <c r="B96" s="22" t="s">
        <v>2304</v>
      </c>
      <c r="C96" s="23">
        <v>22093</v>
      </c>
      <c r="D96" s="23">
        <v>22804</v>
      </c>
      <c r="E96" s="38">
        <v>-711</v>
      </c>
      <c r="F96" s="39">
        <v>-3.11787405718295</v>
      </c>
      <c r="G96" s="23">
        <v>1451.74</v>
      </c>
      <c r="H96" s="40"/>
      <c r="I96" s="23">
        <v>6244</v>
      </c>
      <c r="J96" s="56">
        <v>0.282623455393111</v>
      </c>
      <c r="K96" s="56">
        <v>0.254528824117549</v>
      </c>
      <c r="L96" s="38">
        <v>-620.694688770992</v>
      </c>
      <c r="M96" s="23">
        <v>329</v>
      </c>
      <c r="N96" s="40"/>
      <c r="O96" s="23">
        <v>5088</v>
      </c>
      <c r="P96" s="63">
        <v>23.0299189788621</v>
      </c>
      <c r="Q96" s="76">
        <v>23.6694880731453</v>
      </c>
      <c r="R96" s="38">
        <v>141.300000000001</v>
      </c>
      <c r="S96" s="63">
        <v>0.63956909428326</v>
      </c>
      <c r="T96" s="77"/>
      <c r="U96" s="1">
        <v>24</v>
      </c>
      <c r="V96" s="8"/>
      <c r="W96" s="87">
        <v>2382</v>
      </c>
      <c r="X96" s="88">
        <v>9.27497900923594</v>
      </c>
      <c r="Y96" s="93"/>
      <c r="Z96" s="97">
        <v>9168</v>
      </c>
      <c r="AF96" s="99">
        <f t="shared" si="4"/>
        <v>6244</v>
      </c>
    </row>
    <row r="97" spans="1:32">
      <c r="A97" s="21">
        <v>7392</v>
      </c>
      <c r="B97" s="22" t="s">
        <v>2305</v>
      </c>
      <c r="C97" s="23">
        <v>30767</v>
      </c>
      <c r="D97" s="23">
        <v>31911</v>
      </c>
      <c r="E97" s="38">
        <v>-1144</v>
      </c>
      <c r="F97" s="39">
        <v>-3.5849706997587</v>
      </c>
      <c r="G97" s="23">
        <v>2238</v>
      </c>
      <c r="H97" s="40"/>
      <c r="I97" s="23">
        <v>6769</v>
      </c>
      <c r="J97" s="56">
        <v>0.220008450612669</v>
      </c>
      <c r="K97" s="56">
        <v>0.215815167045032</v>
      </c>
      <c r="L97" s="38">
        <v>-129.014755525488</v>
      </c>
      <c r="M97" s="23">
        <v>278</v>
      </c>
      <c r="N97" s="40"/>
      <c r="O97" s="23">
        <v>7573.93</v>
      </c>
      <c r="P97" s="63">
        <v>24.6170572366497</v>
      </c>
      <c r="Q97" s="76">
        <v>23.512204634836</v>
      </c>
      <c r="R97" s="38">
        <v>-339.93</v>
      </c>
      <c r="S97" s="63">
        <v>-1.10485260181363</v>
      </c>
      <c r="T97" s="77"/>
      <c r="U97" s="1">
        <v>24</v>
      </c>
      <c r="V97" s="8"/>
      <c r="W97" s="87">
        <v>3379</v>
      </c>
      <c r="X97" s="88">
        <v>9.10535661438295</v>
      </c>
      <c r="Y97" s="93"/>
      <c r="Z97" s="97">
        <v>8000</v>
      </c>
      <c r="AF97" s="99">
        <f t="shared" si="4"/>
        <v>6769</v>
      </c>
    </row>
    <row r="98" spans="1:32">
      <c r="A98" s="21">
        <v>7397</v>
      </c>
      <c r="B98" s="22" t="s">
        <v>2306</v>
      </c>
      <c r="C98" s="23">
        <v>25048.54</v>
      </c>
      <c r="D98" s="23">
        <v>26542.6</v>
      </c>
      <c r="E98" s="38">
        <v>-1494.06</v>
      </c>
      <c r="F98" s="39">
        <v>-5.6289135201525</v>
      </c>
      <c r="G98" s="23">
        <v>1628.22</v>
      </c>
      <c r="H98" s="40"/>
      <c r="I98" s="23">
        <v>6561.19</v>
      </c>
      <c r="J98" s="56">
        <v>0.261939019200321</v>
      </c>
      <c r="K98" s="56">
        <v>0.238962915663473</v>
      </c>
      <c r="L98" s="38">
        <v>-575.517848486866</v>
      </c>
      <c r="M98" s="23">
        <v>294.4</v>
      </c>
      <c r="N98" s="40"/>
      <c r="O98" s="23">
        <v>5487.74</v>
      </c>
      <c r="P98" s="63">
        <v>21.9084226066669</v>
      </c>
      <c r="Q98" s="76">
        <v>22.0120613816214</v>
      </c>
      <c r="R98" s="38">
        <v>25.9600000000005</v>
      </c>
      <c r="S98" s="63">
        <v>0.10363877495455</v>
      </c>
      <c r="T98" s="77"/>
      <c r="U98" s="1">
        <v>24</v>
      </c>
      <c r="V98" s="8"/>
      <c r="W98" s="87">
        <v>2632</v>
      </c>
      <c r="X98" s="88">
        <v>9.51692249240122</v>
      </c>
      <c r="Y98" s="93"/>
      <c r="Z98" s="97">
        <v>6877.59</v>
      </c>
      <c r="AF98" s="99">
        <f t="shared" si="4"/>
        <v>6561.19</v>
      </c>
    </row>
    <row r="99" spans="1:32">
      <c r="A99" s="21">
        <v>7406</v>
      </c>
      <c r="B99" s="22" t="s">
        <v>2307</v>
      </c>
      <c r="C99" s="23">
        <v>26294.49</v>
      </c>
      <c r="D99" s="23">
        <v>23953.48</v>
      </c>
      <c r="E99" s="38">
        <v>2341.01</v>
      </c>
      <c r="F99" s="39">
        <v>9.77315195954827</v>
      </c>
      <c r="G99" s="23">
        <v>0</v>
      </c>
      <c r="H99" s="40"/>
      <c r="I99" s="23">
        <v>6408.09</v>
      </c>
      <c r="J99" s="56">
        <v>0.24370466968555</v>
      </c>
      <c r="K99" s="56">
        <v>0.22513128936816</v>
      </c>
      <c r="L99" s="38">
        <v>-488.377563021803</v>
      </c>
      <c r="M99" s="23">
        <v>449.68</v>
      </c>
      <c r="N99" s="40"/>
      <c r="O99" s="23">
        <v>6751</v>
      </c>
      <c r="P99" s="63">
        <v>25.6745804919586</v>
      </c>
      <c r="Q99" s="76">
        <v>24.7200078799779</v>
      </c>
      <c r="R99" s="38">
        <v>-251.000000000001</v>
      </c>
      <c r="S99" s="63">
        <v>-0.954572611980687</v>
      </c>
      <c r="T99" s="77"/>
      <c r="U99" s="1" t="s">
        <v>1532</v>
      </c>
      <c r="V99" s="8"/>
      <c r="W99" s="87">
        <v>2973</v>
      </c>
      <c r="X99" s="88">
        <v>8.84442986881938</v>
      </c>
      <c r="Y99" s="93"/>
      <c r="Z99" s="97">
        <v>5398</v>
      </c>
      <c r="AF99" s="99">
        <f t="shared" si="4"/>
        <v>6408.09</v>
      </c>
    </row>
    <row r="100" ht="15.75" customHeight="1" spans="1:32">
      <c r="A100" s="21">
        <v>7495</v>
      </c>
      <c r="B100" s="22" t="s">
        <v>2308</v>
      </c>
      <c r="C100" s="23">
        <v>18609</v>
      </c>
      <c r="D100" s="23">
        <v>20144</v>
      </c>
      <c r="E100" s="38">
        <v>-1535</v>
      </c>
      <c r="F100" s="39">
        <v>-7.62013502779984</v>
      </c>
      <c r="G100" s="23">
        <v>569</v>
      </c>
      <c r="H100" s="40"/>
      <c r="I100" s="23">
        <v>6105</v>
      </c>
      <c r="J100" s="56">
        <v>0.328067064323714</v>
      </c>
      <c r="K100" s="56">
        <v>0.278816846526158</v>
      </c>
      <c r="L100" s="38">
        <v>-916.497302994732</v>
      </c>
      <c r="M100" s="23">
        <v>248</v>
      </c>
      <c r="N100" s="40"/>
      <c r="O100" s="23">
        <v>4541</v>
      </c>
      <c r="P100" s="63">
        <v>24.4021709925305</v>
      </c>
      <c r="Q100" s="76">
        <v>23.5638669461013</v>
      </c>
      <c r="R100" s="38">
        <v>-155.999999999999</v>
      </c>
      <c r="S100" s="63">
        <v>-0.838304046429144</v>
      </c>
      <c r="T100" s="77"/>
      <c r="U100" s="1">
        <v>24</v>
      </c>
      <c r="V100" s="8"/>
      <c r="W100" s="87">
        <v>2373</v>
      </c>
      <c r="X100" s="88">
        <v>7.84197218710493</v>
      </c>
      <c r="Y100" s="93"/>
      <c r="Z100" s="97">
        <v>6778</v>
      </c>
      <c r="AF100" s="99">
        <f t="shared" si="4"/>
        <v>6105</v>
      </c>
    </row>
    <row r="101" ht="15.75" customHeight="1" spans="1:32">
      <c r="A101" s="24" t="s">
        <v>2309</v>
      </c>
      <c r="B101" s="25" t="s">
        <v>2310</v>
      </c>
      <c r="C101" s="26">
        <v>140176.27</v>
      </c>
      <c r="D101" s="26">
        <v>143850.08</v>
      </c>
      <c r="E101" s="27">
        <v>-3673.80999999999</v>
      </c>
      <c r="F101" s="41">
        <v>-2.55391585461752</v>
      </c>
      <c r="G101" s="26">
        <v>7385.71</v>
      </c>
      <c r="H101" s="27"/>
      <c r="I101" s="26">
        <v>37641.28</v>
      </c>
      <c r="J101" s="57">
        <v>0.268528189543066</v>
      </c>
      <c r="K101" s="58">
        <v>0.246048058447554</v>
      </c>
      <c r="L101" s="27">
        <v>-3151.18092607982</v>
      </c>
      <c r="M101" s="26">
        <v>1952.08</v>
      </c>
      <c r="N101" s="64"/>
      <c r="O101" s="26">
        <v>32970.67</v>
      </c>
      <c r="P101" s="65">
        <v>23.5208641234354</v>
      </c>
      <c r="Q101" s="78">
        <v>23.4076709274687</v>
      </c>
      <c r="R101" s="27">
        <v>-158.669999999999</v>
      </c>
      <c r="S101" s="63">
        <v>-0.113193195966765</v>
      </c>
      <c r="T101" s="77"/>
      <c r="V101" s="8"/>
      <c r="W101" s="26">
        <v>15773</v>
      </c>
      <c r="X101" s="89">
        <v>8.88710264375832</v>
      </c>
      <c r="Y101" s="93"/>
      <c r="Z101" s="98">
        <v>44371.59</v>
      </c>
      <c r="AF101" s="99">
        <f t="shared" si="4"/>
        <v>37641.28</v>
      </c>
    </row>
    <row r="102" spans="1:32">
      <c r="A102" s="17">
        <v>10</v>
      </c>
      <c r="B102" s="17"/>
      <c r="C102" s="17" t="s">
        <v>2311</v>
      </c>
      <c r="D102" s="27"/>
      <c r="E102" s="17"/>
      <c r="F102" s="17"/>
      <c r="G102" s="17"/>
      <c r="H102" s="17"/>
      <c r="I102" s="59"/>
      <c r="J102" s="17"/>
      <c r="K102" s="17"/>
      <c r="L102" s="17"/>
      <c r="M102" s="59"/>
      <c r="N102" s="17"/>
      <c r="O102" s="59"/>
      <c r="P102" s="66"/>
      <c r="Q102" s="66"/>
      <c r="R102" s="17"/>
      <c r="S102" s="66"/>
      <c r="T102" s="79"/>
      <c r="W102" s="90"/>
      <c r="X102" s="83"/>
      <c r="Y102" s="93"/>
      <c r="Z102" s="94"/>
      <c r="AF102" s="99">
        <f t="shared" si="4"/>
        <v>0</v>
      </c>
    </row>
    <row r="103" spans="1:32">
      <c r="A103" s="21">
        <v>7352</v>
      </c>
      <c r="B103" s="22" t="s">
        <v>2312</v>
      </c>
      <c r="C103" s="23">
        <v>18260</v>
      </c>
      <c r="D103" s="23">
        <v>20771</v>
      </c>
      <c r="E103" s="38">
        <v>-2511</v>
      </c>
      <c r="F103" s="39">
        <v>-12.0889701988349</v>
      </c>
      <c r="G103" s="23">
        <v>1203</v>
      </c>
      <c r="H103" s="40"/>
      <c r="I103" s="23">
        <v>5285</v>
      </c>
      <c r="J103" s="56">
        <v>0.289430449069003</v>
      </c>
      <c r="K103" s="56">
        <v>0.283741485587871</v>
      </c>
      <c r="L103" s="38">
        <v>-103.88047316548</v>
      </c>
      <c r="M103" s="23">
        <v>158</v>
      </c>
      <c r="N103" s="40"/>
      <c r="O103" s="23">
        <v>4412</v>
      </c>
      <c r="P103" s="63">
        <v>24.1621029572837</v>
      </c>
      <c r="Q103" s="76">
        <v>24.0416210295728</v>
      </c>
      <c r="R103" s="80">
        <v>-21.9999999999996</v>
      </c>
      <c r="S103" s="63">
        <v>-0.120481927710841</v>
      </c>
      <c r="T103" s="77"/>
      <c r="U103" s="1">
        <v>24</v>
      </c>
      <c r="V103" s="8"/>
      <c r="W103" s="87">
        <v>2087</v>
      </c>
      <c r="X103" s="88">
        <v>8.74940105414471</v>
      </c>
      <c r="Y103" s="93"/>
      <c r="Z103" s="97">
        <v>9290</v>
      </c>
      <c r="AF103" s="99">
        <f t="shared" si="4"/>
        <v>5285</v>
      </c>
    </row>
    <row r="104" spans="1:32">
      <c r="A104" s="21">
        <v>7362</v>
      </c>
      <c r="B104" s="22" t="s">
        <v>2313</v>
      </c>
      <c r="C104" s="23">
        <v>16755</v>
      </c>
      <c r="D104" s="23">
        <v>19657</v>
      </c>
      <c r="E104" s="38">
        <v>-2902</v>
      </c>
      <c r="F104" s="39">
        <v>-14.7631886859643</v>
      </c>
      <c r="G104" s="23">
        <v>1480</v>
      </c>
      <c r="H104" s="40"/>
      <c r="I104" s="23">
        <v>5053</v>
      </c>
      <c r="J104" s="56">
        <v>0.301581617427634</v>
      </c>
      <c r="K104" s="56">
        <v>0.307124216595903</v>
      </c>
      <c r="L104" s="38">
        <v>92.8662490643525</v>
      </c>
      <c r="M104" s="23">
        <v>105</v>
      </c>
      <c r="N104" s="40"/>
      <c r="O104" s="23">
        <v>4267</v>
      </c>
      <c r="P104" s="63">
        <v>25.4670247687258</v>
      </c>
      <c r="Q104" s="76">
        <v>23.9152491793494</v>
      </c>
      <c r="R104" s="80">
        <v>-260</v>
      </c>
      <c r="S104" s="63">
        <v>-1.55177558937631</v>
      </c>
      <c r="T104" s="77"/>
      <c r="U104" s="1">
        <v>24</v>
      </c>
      <c r="V104" s="8"/>
      <c r="W104" s="87">
        <v>1980</v>
      </c>
      <c r="X104" s="88">
        <v>8.46212121212121</v>
      </c>
      <c r="Y104" s="93"/>
      <c r="Z104" s="97">
        <v>5013</v>
      </c>
      <c r="AF104" s="99">
        <f t="shared" si="4"/>
        <v>5053</v>
      </c>
    </row>
    <row r="105" spans="1:32">
      <c r="A105" s="21">
        <v>7372</v>
      </c>
      <c r="B105" s="22" t="s">
        <v>2314</v>
      </c>
      <c r="C105" s="23">
        <v>24284</v>
      </c>
      <c r="D105" s="23">
        <v>18807</v>
      </c>
      <c r="E105" s="38">
        <v>5477</v>
      </c>
      <c r="F105" s="39">
        <v>29.1221353751263</v>
      </c>
      <c r="G105" s="23">
        <v>1500</v>
      </c>
      <c r="H105" s="40"/>
      <c r="I105" s="23">
        <v>6319</v>
      </c>
      <c r="J105" s="56">
        <v>0.260212485587218</v>
      </c>
      <c r="K105" s="56">
        <v>0.242098516085396</v>
      </c>
      <c r="L105" s="38">
        <v>-439.879635382251</v>
      </c>
      <c r="M105" s="23">
        <v>362</v>
      </c>
      <c r="N105" s="40"/>
      <c r="O105" s="23">
        <v>6153</v>
      </c>
      <c r="P105" s="63">
        <v>25.3376708944161</v>
      </c>
      <c r="Q105" s="76">
        <v>23.8387415582276</v>
      </c>
      <c r="R105" s="38">
        <v>-364</v>
      </c>
      <c r="S105" s="63">
        <v>-1.49892933618844</v>
      </c>
      <c r="T105" s="77"/>
      <c r="U105" s="1">
        <v>24</v>
      </c>
      <c r="V105" s="8"/>
      <c r="W105" s="87">
        <v>2730</v>
      </c>
      <c r="X105" s="88">
        <v>8.8952380952381</v>
      </c>
      <c r="Y105" s="93"/>
      <c r="Z105" s="97">
        <v>8000</v>
      </c>
      <c r="AF105" s="99">
        <f t="shared" si="4"/>
        <v>6319</v>
      </c>
    </row>
    <row r="106" spans="1:32">
      <c r="A106" s="21">
        <v>7375</v>
      </c>
      <c r="B106" s="22" t="s">
        <v>1492</v>
      </c>
      <c r="C106" s="23">
        <v>14562</v>
      </c>
      <c r="D106" s="23">
        <v>19695</v>
      </c>
      <c r="E106" s="38">
        <v>-5133</v>
      </c>
      <c r="F106" s="39">
        <v>-26.0624523990861</v>
      </c>
      <c r="G106" s="23">
        <v>1346</v>
      </c>
      <c r="H106" s="40"/>
      <c r="I106" s="23">
        <v>5301</v>
      </c>
      <c r="J106" s="56">
        <v>0.364029666254635</v>
      </c>
      <c r="K106" s="56">
        <v>0.352519550092636</v>
      </c>
      <c r="L106" s="38">
        <v>-167.610311551038</v>
      </c>
      <c r="M106" s="23">
        <v>21</v>
      </c>
      <c r="N106" s="40"/>
      <c r="O106" s="23">
        <v>3760</v>
      </c>
      <c r="P106" s="63">
        <v>25.8206290344733</v>
      </c>
      <c r="Q106" s="76">
        <v>25.2712539486334</v>
      </c>
      <c r="R106" s="38">
        <v>-79.9999999999993</v>
      </c>
      <c r="S106" s="63">
        <v>-0.549375085839852</v>
      </c>
      <c r="T106" s="77"/>
      <c r="U106" s="1">
        <v>24</v>
      </c>
      <c r="W106" s="87">
        <v>1803</v>
      </c>
      <c r="X106" s="88">
        <v>8.0765391014975</v>
      </c>
      <c r="Y106" s="93"/>
      <c r="Z106" s="97">
        <v>7075</v>
      </c>
      <c r="AF106" s="99">
        <f t="shared" si="4"/>
        <v>5301</v>
      </c>
    </row>
    <row r="107" spans="1:32">
      <c r="A107" s="21">
        <v>7380</v>
      </c>
      <c r="B107" s="22" t="s">
        <v>2315</v>
      </c>
      <c r="C107" s="23">
        <v>19299</v>
      </c>
      <c r="D107" s="23">
        <v>20753</v>
      </c>
      <c r="E107" s="38">
        <v>-1454</v>
      </c>
      <c r="F107" s="39">
        <v>-7.0062159687756</v>
      </c>
      <c r="G107" s="23">
        <v>1185</v>
      </c>
      <c r="H107" s="40"/>
      <c r="I107" s="23">
        <v>5389</v>
      </c>
      <c r="J107" s="56">
        <v>0.279237266179595</v>
      </c>
      <c r="K107" s="56">
        <v>0.274190398545936</v>
      </c>
      <c r="L107" s="38">
        <v>-97.3994984619759</v>
      </c>
      <c r="M107" s="23">
        <v>280</v>
      </c>
      <c r="N107" s="40"/>
      <c r="O107" s="23">
        <v>4467</v>
      </c>
      <c r="P107" s="63">
        <v>23.1462770091715</v>
      </c>
      <c r="Q107" s="76">
        <v>24.1307839784445</v>
      </c>
      <c r="R107" s="38">
        <v>190</v>
      </c>
      <c r="S107" s="63">
        <v>0.984506969273017</v>
      </c>
      <c r="T107" s="77"/>
      <c r="U107" s="1">
        <v>24</v>
      </c>
      <c r="W107" s="87">
        <v>2338</v>
      </c>
      <c r="X107" s="88">
        <v>8.25449101796407</v>
      </c>
      <c r="Y107" s="93"/>
      <c r="Z107" s="97">
        <v>6507</v>
      </c>
      <c r="AF107" s="99">
        <f t="shared" si="4"/>
        <v>5389</v>
      </c>
    </row>
    <row r="108" spans="1:32">
      <c r="A108" s="21">
        <v>7386</v>
      </c>
      <c r="B108" s="22" t="s">
        <v>2316</v>
      </c>
      <c r="C108" s="23">
        <v>21597</v>
      </c>
      <c r="D108" s="23">
        <v>24872</v>
      </c>
      <c r="E108" s="38">
        <v>-3275</v>
      </c>
      <c r="F108" s="39">
        <v>-13.1674171759408</v>
      </c>
      <c r="G108" s="23">
        <v>2023</v>
      </c>
      <c r="H108" s="40"/>
      <c r="I108" s="23">
        <v>5902</v>
      </c>
      <c r="J108" s="56">
        <v>0.273278696115201</v>
      </c>
      <c r="K108" s="56">
        <v>0.25761696891626</v>
      </c>
      <c r="L108" s="38">
        <v>-338.246322315535</v>
      </c>
      <c r="M108" s="23">
        <v>206</v>
      </c>
      <c r="N108" s="40"/>
      <c r="O108" s="23">
        <v>5556</v>
      </c>
      <c r="P108" s="63">
        <v>25.7257952493402</v>
      </c>
      <c r="Q108" s="76">
        <v>25.2164652498032</v>
      </c>
      <c r="R108" s="38">
        <v>-109.999999999999</v>
      </c>
      <c r="S108" s="63">
        <v>-0.50932999953697</v>
      </c>
      <c r="T108" s="77"/>
      <c r="U108" s="1">
        <v>24</v>
      </c>
      <c r="W108" s="87">
        <v>2556</v>
      </c>
      <c r="X108" s="88">
        <v>8.44953051643192</v>
      </c>
      <c r="Y108" s="93"/>
      <c r="Z108" s="97">
        <v>10035</v>
      </c>
      <c r="AF108" s="99">
        <f t="shared" si="4"/>
        <v>5902</v>
      </c>
    </row>
    <row r="109" spans="1:32">
      <c r="A109" s="21">
        <v>7489</v>
      </c>
      <c r="B109" s="22" t="s">
        <v>2317</v>
      </c>
      <c r="C109" s="23">
        <v>34237</v>
      </c>
      <c r="D109" s="23">
        <v>40957</v>
      </c>
      <c r="E109" s="38">
        <v>-6720</v>
      </c>
      <c r="F109" s="39">
        <v>-16.4074517176551</v>
      </c>
      <c r="G109" s="23">
        <v>2300</v>
      </c>
      <c r="H109" s="40"/>
      <c r="I109" s="23">
        <v>7836</v>
      </c>
      <c r="J109" s="56">
        <v>0.228875193504104</v>
      </c>
      <c r="K109" s="56">
        <v>0.208018481969203</v>
      </c>
      <c r="L109" s="38">
        <v>-714.071232820405</v>
      </c>
      <c r="M109" s="23">
        <v>280</v>
      </c>
      <c r="N109" s="40"/>
      <c r="O109" s="23">
        <v>8563</v>
      </c>
      <c r="P109" s="63">
        <v>25.0109530624763</v>
      </c>
      <c r="Q109" s="76">
        <v>24.6750591465374</v>
      </c>
      <c r="R109" s="38">
        <v>-115.000000000001</v>
      </c>
      <c r="S109" s="63">
        <v>-0.3358939159389</v>
      </c>
      <c r="T109" s="77"/>
      <c r="U109" s="1">
        <v>24</v>
      </c>
      <c r="W109" s="87">
        <v>3958</v>
      </c>
      <c r="X109" s="88">
        <v>8.65007579585649</v>
      </c>
      <c r="Y109" s="93"/>
      <c r="Z109" s="97">
        <v>9665</v>
      </c>
      <c r="AF109" s="99">
        <f t="shared" si="4"/>
        <v>7836</v>
      </c>
    </row>
    <row r="110" spans="1:32">
      <c r="A110" s="21">
        <v>7492</v>
      </c>
      <c r="B110" s="22" t="s">
        <v>2318</v>
      </c>
      <c r="C110" s="23">
        <v>23381</v>
      </c>
      <c r="D110" s="23">
        <v>22722</v>
      </c>
      <c r="E110" s="38">
        <v>659</v>
      </c>
      <c r="F110" s="39">
        <v>2.90027286330429</v>
      </c>
      <c r="G110" s="23">
        <v>1281</v>
      </c>
      <c r="H110" s="40"/>
      <c r="I110" s="23">
        <v>6115</v>
      </c>
      <c r="J110" s="56">
        <v>0.261537145545528</v>
      </c>
      <c r="K110" s="56">
        <v>0.247499158508237</v>
      </c>
      <c r="L110" s="38">
        <v>-328.222174918921</v>
      </c>
      <c r="M110" s="23">
        <v>315</v>
      </c>
      <c r="N110" s="40"/>
      <c r="O110" s="23">
        <v>5739</v>
      </c>
      <c r="P110" s="63">
        <v>24.5455711902827</v>
      </c>
      <c r="Q110" s="76">
        <v>23.4164492536675</v>
      </c>
      <c r="R110" s="38">
        <v>-264</v>
      </c>
      <c r="S110" s="63">
        <v>-1.1291219366152</v>
      </c>
      <c r="T110" s="77"/>
      <c r="U110" s="1">
        <v>24</v>
      </c>
      <c r="W110" s="87">
        <v>2354</v>
      </c>
      <c r="X110" s="88">
        <v>9.93245539507222</v>
      </c>
      <c r="Y110" s="93"/>
      <c r="Z110" s="97">
        <v>6834</v>
      </c>
      <c r="AF110" s="99">
        <f t="shared" si="4"/>
        <v>6115</v>
      </c>
    </row>
    <row r="111" spans="1:32">
      <c r="A111" s="21">
        <v>7625</v>
      </c>
      <c r="B111" s="22" t="s">
        <v>2319</v>
      </c>
      <c r="C111" s="23">
        <v>24469</v>
      </c>
      <c r="D111" s="23">
        <v>24010</v>
      </c>
      <c r="E111" s="38">
        <v>459</v>
      </c>
      <c r="F111" s="39">
        <v>1.91170345689296</v>
      </c>
      <c r="G111" s="23">
        <v>1953</v>
      </c>
      <c r="H111" s="40"/>
      <c r="I111" s="23">
        <v>5924</v>
      </c>
      <c r="J111" s="56">
        <v>0.242102251828845</v>
      </c>
      <c r="K111" s="56">
        <v>0.241040349709322</v>
      </c>
      <c r="L111" s="38">
        <v>-25.9836829625881</v>
      </c>
      <c r="M111" s="23">
        <v>277</v>
      </c>
      <c r="N111" s="40"/>
      <c r="O111" s="23">
        <v>6983</v>
      </c>
      <c r="P111" s="63">
        <v>28.5381503126405</v>
      </c>
      <c r="Q111" s="76">
        <v>28.1580775675344</v>
      </c>
      <c r="R111" s="38">
        <v>-93.0000000000007</v>
      </c>
      <c r="S111" s="63">
        <v>-0.380072745106055</v>
      </c>
      <c r="T111" s="77"/>
      <c r="U111" s="1">
        <v>24</v>
      </c>
      <c r="W111" s="87">
        <v>2231</v>
      </c>
      <c r="X111" s="88">
        <v>10.967727476468</v>
      </c>
      <c r="Y111" s="93"/>
      <c r="Z111" s="97">
        <v>6258</v>
      </c>
      <c r="AF111" s="99">
        <f t="shared" si="4"/>
        <v>5924</v>
      </c>
    </row>
    <row r="112" ht="15.75" customHeight="1" spans="1:32">
      <c r="A112" s="21">
        <v>7626</v>
      </c>
      <c r="B112" s="22" t="s">
        <v>2320</v>
      </c>
      <c r="C112" s="23">
        <v>10701</v>
      </c>
      <c r="D112" s="23">
        <v>12865</v>
      </c>
      <c r="E112" s="38">
        <v>-2164</v>
      </c>
      <c r="F112" s="39">
        <v>-16.8208317139526</v>
      </c>
      <c r="G112" s="23">
        <v>1126</v>
      </c>
      <c r="H112" s="40"/>
      <c r="I112" s="23">
        <v>4978</v>
      </c>
      <c r="J112" s="56">
        <v>0.465190169143071</v>
      </c>
      <c r="K112" s="56">
        <v>0.427616948579124</v>
      </c>
      <c r="L112" s="38">
        <v>-402.071033254799</v>
      </c>
      <c r="M112" s="23">
        <v>38</v>
      </c>
      <c r="N112" s="40"/>
      <c r="O112" s="23">
        <v>2778</v>
      </c>
      <c r="P112" s="63">
        <v>25.9601906363891</v>
      </c>
      <c r="Q112" s="76">
        <v>24.9229044014578</v>
      </c>
      <c r="R112" s="38">
        <v>-111</v>
      </c>
      <c r="S112" s="63">
        <v>-1.03728623493132</v>
      </c>
      <c r="T112" s="77"/>
      <c r="U112" s="1">
        <v>24</v>
      </c>
      <c r="W112" s="87">
        <v>1435</v>
      </c>
      <c r="X112" s="88">
        <v>7.45714285714286</v>
      </c>
      <c r="Y112" s="93"/>
      <c r="Z112" s="97">
        <v>5067</v>
      </c>
      <c r="AF112" s="99">
        <f t="shared" si="4"/>
        <v>4978</v>
      </c>
    </row>
    <row r="113" ht="15.75" customHeight="1" spans="1:32">
      <c r="A113" s="24" t="s">
        <v>2321</v>
      </c>
      <c r="B113" s="28" t="s">
        <v>2322</v>
      </c>
      <c r="C113" s="26">
        <v>207545</v>
      </c>
      <c r="D113" s="26">
        <v>225109</v>
      </c>
      <c r="E113" s="27">
        <v>-17564</v>
      </c>
      <c r="F113" s="41">
        <v>-7.80244237236183</v>
      </c>
      <c r="G113" s="26">
        <v>15397</v>
      </c>
      <c r="H113" s="27"/>
      <c r="I113" s="26">
        <v>58102</v>
      </c>
      <c r="J113" s="57">
        <v>0.27994892673878</v>
      </c>
      <c r="K113" s="58">
        <v>0.267785308652251</v>
      </c>
      <c r="L113" s="27">
        <v>-2524.49811576864</v>
      </c>
      <c r="M113" s="26">
        <v>2042</v>
      </c>
      <c r="N113" s="64"/>
      <c r="O113" s="26">
        <v>52678</v>
      </c>
      <c r="P113" s="65">
        <v>25.3814835336915</v>
      </c>
      <c r="Q113" s="78">
        <v>24.7893227974656</v>
      </c>
      <c r="R113" s="27">
        <v>-1229</v>
      </c>
      <c r="S113" s="63">
        <v>-0.592160736225882</v>
      </c>
      <c r="T113" s="77"/>
      <c r="W113" s="26">
        <v>23472</v>
      </c>
      <c r="X113" s="89">
        <v>8.84223755964553</v>
      </c>
      <c r="Y113" s="93"/>
      <c r="Z113" s="98">
        <v>73744</v>
      </c>
      <c r="AF113" s="99">
        <f t="shared" si="4"/>
        <v>58102</v>
      </c>
    </row>
    <row r="114" spans="1:32">
      <c r="A114" s="17">
        <v>9</v>
      </c>
      <c r="B114" s="17"/>
      <c r="C114" s="29" t="s">
        <v>2323</v>
      </c>
      <c r="D114" s="17"/>
      <c r="E114" s="17"/>
      <c r="F114" s="17"/>
      <c r="G114" s="17"/>
      <c r="H114" s="17"/>
      <c r="I114" s="59"/>
      <c r="J114" s="17"/>
      <c r="K114" s="17"/>
      <c r="L114" s="17"/>
      <c r="M114" s="59"/>
      <c r="N114" s="59"/>
      <c r="O114" s="59"/>
      <c r="P114" s="66"/>
      <c r="Q114" s="66"/>
      <c r="R114" s="81"/>
      <c r="S114" s="66"/>
      <c r="W114" s="90"/>
      <c r="X114" s="83"/>
      <c r="Y114" s="93"/>
      <c r="Z114" s="94"/>
      <c r="AF114" s="99">
        <f t="shared" si="4"/>
        <v>0</v>
      </c>
    </row>
    <row r="115" spans="1:32">
      <c r="A115" s="21">
        <v>7364</v>
      </c>
      <c r="B115" s="22" t="s">
        <v>2324</v>
      </c>
      <c r="C115" s="23">
        <v>9757</v>
      </c>
      <c r="D115" s="23">
        <v>10239</v>
      </c>
      <c r="E115" s="38">
        <v>-482</v>
      </c>
      <c r="F115" s="39">
        <v>-4.70749096591464</v>
      </c>
      <c r="G115" s="23">
        <v>624</v>
      </c>
      <c r="H115" s="40"/>
      <c r="I115" s="23">
        <v>4804</v>
      </c>
      <c r="J115" s="56">
        <v>0.492364456287793</v>
      </c>
      <c r="K115" s="56">
        <v>0.460663779655909</v>
      </c>
      <c r="L115" s="38">
        <v>-309.303501897295</v>
      </c>
      <c r="M115" s="23">
        <v>113</v>
      </c>
      <c r="N115" s="40"/>
      <c r="O115" s="23">
        <v>2679</v>
      </c>
      <c r="P115" s="63">
        <v>27.4572102080558</v>
      </c>
      <c r="Q115" s="76">
        <v>26.0325919852414</v>
      </c>
      <c r="R115" s="38">
        <v>-139</v>
      </c>
      <c r="S115" s="63">
        <v>-1.42461822281439</v>
      </c>
      <c r="T115" s="77"/>
      <c r="U115" s="1">
        <v>24</v>
      </c>
      <c r="W115" s="87">
        <v>1216</v>
      </c>
      <c r="X115" s="88">
        <v>8.02384868421053</v>
      </c>
      <c r="Y115" s="93"/>
      <c r="Z115" s="97">
        <v>5202</v>
      </c>
      <c r="AF115" s="99">
        <f t="shared" si="4"/>
        <v>4804</v>
      </c>
    </row>
    <row r="116" spans="1:32">
      <c r="A116" s="21">
        <v>7370</v>
      </c>
      <c r="B116" s="22" t="s">
        <v>2325</v>
      </c>
      <c r="C116" s="23">
        <v>18992</v>
      </c>
      <c r="D116" s="23">
        <v>20758</v>
      </c>
      <c r="E116" s="38">
        <v>-1766</v>
      </c>
      <c r="F116" s="39">
        <v>-8.50756334907024</v>
      </c>
      <c r="G116" s="23">
        <v>899</v>
      </c>
      <c r="H116" s="40"/>
      <c r="I116" s="23">
        <v>5556</v>
      </c>
      <c r="J116" s="56">
        <v>0.292544229149115</v>
      </c>
      <c r="K116" s="56">
        <v>0.276446265065219</v>
      </c>
      <c r="L116" s="38">
        <v>-305.732533881355</v>
      </c>
      <c r="M116" s="23">
        <v>263</v>
      </c>
      <c r="N116" s="40"/>
      <c r="O116" s="23">
        <v>5239</v>
      </c>
      <c r="P116" s="63">
        <v>27.585299073294</v>
      </c>
      <c r="Q116" s="76">
        <v>23.9995787700084</v>
      </c>
      <c r="R116" s="38">
        <v>-680.999999999999</v>
      </c>
      <c r="S116" s="63">
        <v>-3.58572030328559</v>
      </c>
      <c r="T116" s="77"/>
      <c r="U116" s="1">
        <v>24</v>
      </c>
      <c r="V116" s="8"/>
      <c r="W116" s="87">
        <v>2197</v>
      </c>
      <c r="X116" s="88">
        <v>8.64451524806554</v>
      </c>
      <c r="Y116" s="93"/>
      <c r="Z116" s="97">
        <v>7018</v>
      </c>
      <c r="AF116" s="99">
        <f t="shared" si="4"/>
        <v>5556</v>
      </c>
    </row>
    <row r="117" spans="1:32">
      <c r="A117" s="21">
        <v>7373</v>
      </c>
      <c r="B117" s="22" t="s">
        <v>2326</v>
      </c>
      <c r="C117" s="23">
        <v>20647</v>
      </c>
      <c r="D117" s="23">
        <v>22865</v>
      </c>
      <c r="E117" s="38">
        <v>-2218</v>
      </c>
      <c r="F117" s="39">
        <v>-9.700415482178</v>
      </c>
      <c r="G117" s="23">
        <v>1369</v>
      </c>
      <c r="H117" s="40"/>
      <c r="I117" s="23">
        <v>5864</v>
      </c>
      <c r="J117" s="56">
        <v>0.284012205162978</v>
      </c>
      <c r="K117" s="56">
        <v>0.26568348638806</v>
      </c>
      <c r="L117" s="38">
        <v>-378.433056545718</v>
      </c>
      <c r="M117" s="23">
        <v>117</v>
      </c>
      <c r="N117" s="40"/>
      <c r="O117" s="23">
        <v>5030</v>
      </c>
      <c r="P117" s="63">
        <v>24.3618927689253</v>
      </c>
      <c r="Q117" s="76">
        <v>23.0251368237516</v>
      </c>
      <c r="R117" s="38">
        <v>-276</v>
      </c>
      <c r="S117" s="63">
        <v>-1.33675594517363</v>
      </c>
      <c r="T117" s="77"/>
      <c r="U117" s="1">
        <v>24</v>
      </c>
      <c r="V117" s="8"/>
      <c r="W117" s="87">
        <v>2349</v>
      </c>
      <c r="X117" s="88">
        <v>8.78969774372073</v>
      </c>
      <c r="Y117" s="93"/>
      <c r="Z117" s="97">
        <v>6981</v>
      </c>
      <c r="AF117" s="99">
        <f t="shared" si="4"/>
        <v>5864</v>
      </c>
    </row>
    <row r="118" spans="1:32">
      <c r="A118" s="21">
        <v>7384</v>
      </c>
      <c r="B118" s="22" t="s">
        <v>2327</v>
      </c>
      <c r="C118" s="23">
        <v>13003</v>
      </c>
      <c r="D118" s="23">
        <v>14708</v>
      </c>
      <c r="E118" s="38">
        <v>-1705</v>
      </c>
      <c r="F118" s="39">
        <v>-11.5923307043786</v>
      </c>
      <c r="G118" s="23">
        <v>984</v>
      </c>
      <c r="H118" s="40"/>
      <c r="I118" s="23">
        <v>5121</v>
      </c>
      <c r="J118" s="56">
        <v>0.393832192570945</v>
      </c>
      <c r="K118" s="56">
        <v>0.392791997919437</v>
      </c>
      <c r="L118" s="38">
        <v>-13.5256510535586</v>
      </c>
      <c r="M118" s="23">
        <v>270</v>
      </c>
      <c r="N118" s="40"/>
      <c r="O118" s="23">
        <v>2947</v>
      </c>
      <c r="P118" s="63">
        <v>22.6640006152426</v>
      </c>
      <c r="Q118" s="76">
        <v>25.1634238252711</v>
      </c>
      <c r="R118" s="38">
        <v>325</v>
      </c>
      <c r="S118" s="63">
        <v>2.49942321002846</v>
      </c>
      <c r="T118" s="77"/>
      <c r="U118" s="1">
        <v>24</v>
      </c>
      <c r="W118" s="87">
        <v>1523</v>
      </c>
      <c r="X118" s="88">
        <v>8.53775443204202</v>
      </c>
      <c r="Y118" s="93"/>
      <c r="Z118" s="97">
        <v>6224</v>
      </c>
      <c r="AF118" s="99">
        <f t="shared" si="4"/>
        <v>5121</v>
      </c>
    </row>
    <row r="119" spans="1:32">
      <c r="A119" s="21">
        <v>7389</v>
      </c>
      <c r="B119" s="22" t="s">
        <v>1238</v>
      </c>
      <c r="C119" s="23">
        <v>28002</v>
      </c>
      <c r="D119" s="23">
        <v>30780</v>
      </c>
      <c r="E119" s="38">
        <v>-2778</v>
      </c>
      <c r="F119" s="39">
        <v>-9.02534113060429</v>
      </c>
      <c r="G119" s="23">
        <v>2333</v>
      </c>
      <c r="H119" s="40"/>
      <c r="I119" s="23">
        <v>7116</v>
      </c>
      <c r="J119" s="56">
        <v>0.254124705378187</v>
      </c>
      <c r="K119" s="56">
        <v>0.226186815951456</v>
      </c>
      <c r="L119" s="38">
        <v>-782.316779727323</v>
      </c>
      <c r="M119" s="23">
        <v>350</v>
      </c>
      <c r="N119" s="40"/>
      <c r="O119" s="23">
        <v>5799</v>
      </c>
      <c r="P119" s="63">
        <v>20.709235054639</v>
      </c>
      <c r="Q119" s="76">
        <v>23.9982858367259</v>
      </c>
      <c r="R119" s="38">
        <v>921</v>
      </c>
      <c r="S119" s="63">
        <v>3.28905078208699</v>
      </c>
      <c r="T119" s="77"/>
      <c r="U119" s="1">
        <v>24</v>
      </c>
      <c r="W119" s="87">
        <v>2784</v>
      </c>
      <c r="X119" s="88">
        <v>10.0581896551724</v>
      </c>
      <c r="Y119" s="93"/>
      <c r="Z119" s="97">
        <v>8890</v>
      </c>
      <c r="AF119" s="99">
        <f t="shared" si="4"/>
        <v>7116</v>
      </c>
    </row>
    <row r="120" spans="1:32">
      <c r="A120" s="21">
        <v>7404</v>
      </c>
      <c r="B120" s="22" t="s">
        <v>2328</v>
      </c>
      <c r="C120" s="23">
        <v>19684</v>
      </c>
      <c r="D120" s="23">
        <v>23386</v>
      </c>
      <c r="E120" s="38">
        <v>-3702</v>
      </c>
      <c r="F120" s="39">
        <v>-15.8299837509621</v>
      </c>
      <c r="G120" s="23">
        <v>1844</v>
      </c>
      <c r="H120" s="40"/>
      <c r="I120" s="23">
        <v>5878</v>
      </c>
      <c r="J120" s="56">
        <v>0.29861816703922</v>
      </c>
      <c r="K120" s="56">
        <v>0.271963865152992</v>
      </c>
      <c r="L120" s="38">
        <v>-524.663278328497</v>
      </c>
      <c r="M120" s="23">
        <v>419</v>
      </c>
      <c r="N120" s="40"/>
      <c r="O120" s="23">
        <v>4831</v>
      </c>
      <c r="P120" s="63">
        <v>24.5427758585653</v>
      </c>
      <c r="Q120" s="76">
        <v>24.2887624466572</v>
      </c>
      <c r="R120" s="38">
        <v>-49.9999999999997</v>
      </c>
      <c r="S120" s="63">
        <v>-0.254013411908147</v>
      </c>
      <c r="T120" s="77"/>
      <c r="U120" s="1">
        <v>24</v>
      </c>
      <c r="W120" s="87">
        <v>2104</v>
      </c>
      <c r="X120" s="88">
        <v>9.35551330798479</v>
      </c>
      <c r="Y120" s="93"/>
      <c r="Z120" s="97">
        <v>6376</v>
      </c>
      <c r="AF120" s="99">
        <f t="shared" si="4"/>
        <v>5878</v>
      </c>
    </row>
    <row r="121" spans="1:32">
      <c r="A121" s="21">
        <v>7487</v>
      </c>
      <c r="B121" s="22" t="s">
        <v>2329</v>
      </c>
      <c r="C121" s="23">
        <v>20639</v>
      </c>
      <c r="D121" s="23">
        <v>22498</v>
      </c>
      <c r="E121" s="38">
        <v>-1859</v>
      </c>
      <c r="F121" s="39">
        <v>-8.26295670726287</v>
      </c>
      <c r="G121" s="23">
        <v>1161</v>
      </c>
      <c r="H121" s="40"/>
      <c r="I121" s="23">
        <v>5708</v>
      </c>
      <c r="J121" s="56">
        <v>0.276563787005184</v>
      </c>
      <c r="K121" s="56">
        <v>0.26568348638806</v>
      </c>
      <c r="L121" s="38">
        <v>-224.558524436823</v>
      </c>
      <c r="M121" s="23">
        <v>34</v>
      </c>
      <c r="N121" s="40"/>
      <c r="O121" s="23">
        <v>5216</v>
      </c>
      <c r="P121" s="63">
        <v>25.272542274335</v>
      </c>
      <c r="Q121" s="76">
        <v>24.671737971801</v>
      </c>
      <c r="R121" s="38">
        <v>-124</v>
      </c>
      <c r="S121" s="63">
        <v>-0.600804302534037</v>
      </c>
      <c r="T121" s="77"/>
      <c r="U121" s="1">
        <v>24</v>
      </c>
      <c r="W121" s="87">
        <v>2523</v>
      </c>
      <c r="X121" s="88">
        <v>8.18034086405073</v>
      </c>
      <c r="Y121" s="93"/>
      <c r="Z121" s="97">
        <v>4440</v>
      </c>
      <c r="AF121" s="99">
        <f t="shared" si="4"/>
        <v>5708</v>
      </c>
    </row>
    <row r="122" spans="1:32">
      <c r="A122" s="21">
        <v>7493</v>
      </c>
      <c r="B122" s="22" t="s">
        <v>1250</v>
      </c>
      <c r="C122" s="23">
        <v>27444</v>
      </c>
      <c r="D122" s="23">
        <v>28439</v>
      </c>
      <c r="E122" s="38">
        <v>-995</v>
      </c>
      <c r="F122" s="39">
        <v>-3.49871655121488</v>
      </c>
      <c r="G122" s="23">
        <v>2301</v>
      </c>
      <c r="H122" s="40"/>
      <c r="I122" s="23">
        <v>7100</v>
      </c>
      <c r="J122" s="56">
        <v>0.258708643054948</v>
      </c>
      <c r="K122" s="56">
        <v>0.228378316831848</v>
      </c>
      <c r="L122" s="38">
        <v>-832.385472866758</v>
      </c>
      <c r="M122" s="23">
        <v>185</v>
      </c>
      <c r="N122" s="40"/>
      <c r="O122" s="23">
        <v>8521</v>
      </c>
      <c r="P122" s="63">
        <v>31.0486809502988</v>
      </c>
      <c r="Q122" s="76">
        <v>24.0016032648302</v>
      </c>
      <c r="R122" s="38">
        <v>-1934</v>
      </c>
      <c r="S122" s="63">
        <v>-7.04707768546859</v>
      </c>
      <c r="T122" s="77"/>
      <c r="U122" s="1">
        <v>24</v>
      </c>
      <c r="W122" s="87">
        <v>3628</v>
      </c>
      <c r="X122" s="88">
        <v>7.56449834619625</v>
      </c>
      <c r="Y122" s="93"/>
      <c r="Z122" s="97">
        <v>6755</v>
      </c>
      <c r="AF122" s="99">
        <f t="shared" si="4"/>
        <v>7100</v>
      </c>
    </row>
    <row r="123" ht="15.75" customHeight="1" spans="1:32">
      <c r="A123" s="21">
        <v>8150</v>
      </c>
      <c r="B123" s="22" t="s">
        <v>1256</v>
      </c>
      <c r="C123" s="23">
        <v>21752</v>
      </c>
      <c r="D123" s="23">
        <v>23034</v>
      </c>
      <c r="E123" s="38">
        <v>-1282</v>
      </c>
      <c r="F123" s="39">
        <v>-5.56568550837892</v>
      </c>
      <c r="G123" s="23">
        <v>1772</v>
      </c>
      <c r="H123" s="40"/>
      <c r="I123" s="23">
        <v>5728</v>
      </c>
      <c r="J123" s="56">
        <v>0.263332107392424</v>
      </c>
      <c r="K123" s="56">
        <v>0.256061911716234</v>
      </c>
      <c r="L123" s="38">
        <v>-158.141296348476</v>
      </c>
      <c r="M123" s="23">
        <v>153</v>
      </c>
      <c r="N123" s="40"/>
      <c r="O123" s="23">
        <v>5254</v>
      </c>
      <c r="P123" s="63">
        <v>24.1541007723428</v>
      </c>
      <c r="Q123" s="76">
        <v>24.2598381757999</v>
      </c>
      <c r="R123" s="38">
        <v>23.0000000000004</v>
      </c>
      <c r="S123" s="63">
        <v>0.105737403457155</v>
      </c>
      <c r="T123" s="77"/>
      <c r="U123" s="1">
        <v>24</v>
      </c>
      <c r="W123" s="87">
        <v>2486</v>
      </c>
      <c r="X123" s="88">
        <v>8.74979887369268</v>
      </c>
      <c r="Y123" s="93"/>
      <c r="Z123" s="97">
        <v>6784</v>
      </c>
      <c r="AF123" s="99">
        <f t="shared" si="4"/>
        <v>5728</v>
      </c>
    </row>
    <row r="124" ht="15.75" customHeight="1" spans="1:32">
      <c r="A124" s="24" t="s">
        <v>2330</v>
      </c>
      <c r="B124" s="28" t="s">
        <v>2331</v>
      </c>
      <c r="C124" s="26">
        <v>179920</v>
      </c>
      <c r="D124" s="26">
        <v>196707</v>
      </c>
      <c r="E124" s="42">
        <v>-16787</v>
      </c>
      <c r="F124" s="41">
        <v>-8.53401251607721</v>
      </c>
      <c r="G124" s="26">
        <v>13287</v>
      </c>
      <c r="H124" s="26"/>
      <c r="I124" s="26">
        <v>52875</v>
      </c>
      <c r="J124" s="57">
        <v>0.293880613606047</v>
      </c>
      <c r="K124" s="58">
        <v>0.274266006585784</v>
      </c>
      <c r="L124" s="42">
        <v>-3529.0600950858</v>
      </c>
      <c r="M124" s="26">
        <v>1904</v>
      </c>
      <c r="N124" s="26"/>
      <c r="O124" s="26">
        <v>45516</v>
      </c>
      <c r="P124" s="65">
        <v>25.2979101823032</v>
      </c>
      <c r="Q124" s="78">
        <v>24.2224321920854</v>
      </c>
      <c r="R124" s="42">
        <v>-1935</v>
      </c>
      <c r="S124" s="82">
        <v>-1.07547799021787</v>
      </c>
      <c r="T124" s="51"/>
      <c r="U124" s="8"/>
      <c r="V124" s="8"/>
      <c r="W124" s="26">
        <v>20810</v>
      </c>
      <c r="X124" s="89">
        <v>8.64584334454589</v>
      </c>
      <c r="Y124" s="93"/>
      <c r="Z124" s="98">
        <v>58670</v>
      </c>
      <c r="AF124" s="99">
        <f t="shared" si="4"/>
        <v>52875</v>
      </c>
    </row>
    <row r="125" spans="1:32">
      <c r="A125" s="17">
        <v>10</v>
      </c>
      <c r="B125" s="28"/>
      <c r="C125" s="17" t="s">
        <v>2332</v>
      </c>
      <c r="D125" s="27"/>
      <c r="E125" s="38"/>
      <c r="F125" s="43"/>
      <c r="G125" s="27"/>
      <c r="H125" s="44"/>
      <c r="I125" s="44"/>
      <c r="J125" s="57"/>
      <c r="K125" s="58"/>
      <c r="L125" s="38"/>
      <c r="M125" s="27"/>
      <c r="N125" s="27"/>
      <c r="O125" s="27"/>
      <c r="P125" s="65"/>
      <c r="Q125" s="65"/>
      <c r="R125" s="38"/>
      <c r="S125" s="65"/>
      <c r="W125" s="91"/>
      <c r="X125" s="92"/>
      <c r="Y125" s="93"/>
      <c r="Z125" s="94"/>
      <c r="AF125" s="99">
        <f t="shared" si="4"/>
        <v>0</v>
      </c>
    </row>
    <row r="126" spans="1:32">
      <c r="A126" s="21">
        <v>7358</v>
      </c>
      <c r="B126" s="22" t="s">
        <v>2333</v>
      </c>
      <c r="C126" s="23">
        <v>14484.5</v>
      </c>
      <c r="D126" s="23">
        <v>16098.36</v>
      </c>
      <c r="E126" s="38">
        <v>-1613.86</v>
      </c>
      <c r="F126" s="39">
        <v>-10.0249963350304</v>
      </c>
      <c r="G126" s="23">
        <v>1184</v>
      </c>
      <c r="H126" s="40"/>
      <c r="I126" s="23">
        <v>5379</v>
      </c>
      <c r="J126" s="56">
        <v>0.37136249093859</v>
      </c>
      <c r="K126" s="56">
        <v>0.355752299157229</v>
      </c>
      <c r="L126" s="38">
        <v>-226.105822857111</v>
      </c>
      <c r="M126" s="23">
        <v>217.42</v>
      </c>
      <c r="N126" s="40"/>
      <c r="O126" s="23">
        <v>3999</v>
      </c>
      <c r="P126" s="63">
        <v>27.6088232248265</v>
      </c>
      <c r="Q126" s="76">
        <v>25.1216127584659</v>
      </c>
      <c r="R126" s="38">
        <v>-360.260000000001</v>
      </c>
      <c r="S126" s="63">
        <v>-2.4872104663606</v>
      </c>
      <c r="T126" s="77"/>
      <c r="U126" s="1">
        <v>24</v>
      </c>
      <c r="W126" s="87">
        <v>1821</v>
      </c>
      <c r="X126" s="88">
        <v>7.95414607358594</v>
      </c>
      <c r="Y126" s="93"/>
      <c r="Z126" s="97">
        <v>4715.81</v>
      </c>
      <c r="AF126" s="99">
        <f t="shared" si="4"/>
        <v>5379</v>
      </c>
    </row>
    <row r="127" spans="1:32">
      <c r="A127" s="21">
        <v>7365</v>
      </c>
      <c r="B127" s="22" t="s">
        <v>2334</v>
      </c>
      <c r="C127" s="23">
        <v>17378</v>
      </c>
      <c r="D127" s="23">
        <v>20196</v>
      </c>
      <c r="E127" s="38">
        <v>-2818</v>
      </c>
      <c r="F127" s="39">
        <v>-13.9532580709051</v>
      </c>
      <c r="G127" s="23">
        <v>931</v>
      </c>
      <c r="H127" s="40"/>
      <c r="I127" s="23">
        <v>5329</v>
      </c>
      <c r="J127" s="56">
        <v>0.306652088847969</v>
      </c>
      <c r="K127" s="56">
        <v>0.295602988251721</v>
      </c>
      <c r="L127" s="38">
        <v>-192.011270161599</v>
      </c>
      <c r="M127" s="23">
        <v>473</v>
      </c>
      <c r="N127" s="40"/>
      <c r="O127" s="23">
        <v>4009</v>
      </c>
      <c r="P127" s="63">
        <v>23.0693980895385</v>
      </c>
      <c r="Q127" s="76">
        <v>23.0176084704799</v>
      </c>
      <c r="R127" s="38">
        <v>-9.00000000000031</v>
      </c>
      <c r="S127" s="63">
        <v>-0.0517896190585816</v>
      </c>
      <c r="T127" s="77"/>
      <c r="U127" s="1">
        <v>24</v>
      </c>
      <c r="W127" s="87">
        <v>2203</v>
      </c>
      <c r="X127" s="88">
        <v>7.88833408987744</v>
      </c>
      <c r="Y127" s="93"/>
      <c r="Z127" s="97">
        <v>5271</v>
      </c>
      <c r="AF127" s="99">
        <f t="shared" si="4"/>
        <v>5329</v>
      </c>
    </row>
    <row r="128" spans="1:32">
      <c r="A128" s="21">
        <v>7369</v>
      </c>
      <c r="B128" s="22" t="s">
        <v>2335</v>
      </c>
      <c r="C128" s="23">
        <v>23896</v>
      </c>
      <c r="D128" s="23">
        <v>19648</v>
      </c>
      <c r="E128" s="38">
        <v>4248</v>
      </c>
      <c r="F128" s="39">
        <v>21.6205211726384</v>
      </c>
      <c r="G128" s="23">
        <v>1764.14</v>
      </c>
      <c r="H128" s="40"/>
      <c r="I128" s="23">
        <v>6355</v>
      </c>
      <c r="J128" s="56">
        <v>0.265944091061265</v>
      </c>
      <c r="K128" s="56">
        <v>0.245133834137502</v>
      </c>
      <c r="L128" s="38">
        <v>-497.281899450263</v>
      </c>
      <c r="M128" s="23">
        <v>225</v>
      </c>
      <c r="N128" s="40"/>
      <c r="O128" s="23">
        <v>5700</v>
      </c>
      <c r="P128" s="63">
        <v>23.853364579846</v>
      </c>
      <c r="Q128" s="76">
        <v>23.853364579846</v>
      </c>
      <c r="R128" s="38">
        <v>0</v>
      </c>
      <c r="S128" s="63">
        <v>0</v>
      </c>
      <c r="T128" s="77"/>
      <c r="U128" s="1">
        <v>24</v>
      </c>
      <c r="W128" s="87">
        <v>2938</v>
      </c>
      <c r="X128" s="88">
        <v>8.13342409802587</v>
      </c>
      <c r="Y128" s="93"/>
      <c r="Z128" s="97">
        <v>14737.29</v>
      </c>
      <c r="AF128" s="99">
        <f t="shared" si="4"/>
        <v>6355</v>
      </c>
    </row>
    <row r="129" spans="1:32">
      <c r="A129" s="21">
        <v>7385</v>
      </c>
      <c r="B129" s="22" t="s">
        <v>2336</v>
      </c>
      <c r="C129" s="23">
        <v>15601</v>
      </c>
      <c r="D129" s="23">
        <v>18121</v>
      </c>
      <c r="E129" s="38">
        <v>-2520</v>
      </c>
      <c r="F129" s="39">
        <v>-13.9065173003697</v>
      </c>
      <c r="G129" s="23">
        <v>125</v>
      </c>
      <c r="H129" s="40"/>
      <c r="I129" s="23">
        <v>5465</v>
      </c>
      <c r="J129" s="56">
        <v>0.350298057816807</v>
      </c>
      <c r="K129" s="56">
        <v>0.325864657021985</v>
      </c>
      <c r="L129" s="38">
        <v>-381.185485800007</v>
      </c>
      <c r="M129" s="23">
        <v>517</v>
      </c>
      <c r="N129" s="40"/>
      <c r="O129" s="23">
        <v>4117</v>
      </c>
      <c r="P129" s="63">
        <v>26.3893340170502</v>
      </c>
      <c r="Q129" s="76">
        <v>24.1202487020063</v>
      </c>
      <c r="R129" s="38">
        <v>-354</v>
      </c>
      <c r="S129" s="63">
        <v>-2.26908531504391</v>
      </c>
      <c r="T129" s="77"/>
      <c r="U129" s="1">
        <v>24</v>
      </c>
      <c r="W129" s="87">
        <v>1926</v>
      </c>
      <c r="X129" s="88">
        <v>8.10020768431983</v>
      </c>
      <c r="Y129" s="93"/>
      <c r="Z129" s="97">
        <v>9596</v>
      </c>
      <c r="AF129" s="99">
        <f t="shared" si="4"/>
        <v>5465</v>
      </c>
    </row>
    <row r="130" spans="1:32">
      <c r="A130" s="21">
        <v>7391</v>
      </c>
      <c r="B130" s="22" t="s">
        <v>2337</v>
      </c>
      <c r="C130" s="23">
        <v>25783</v>
      </c>
      <c r="D130" s="23">
        <v>29117</v>
      </c>
      <c r="E130" s="38">
        <v>-3334</v>
      </c>
      <c r="F130" s="39">
        <v>-11.4503554624446</v>
      </c>
      <c r="G130" s="23">
        <v>1690</v>
      </c>
      <c r="H130" s="40"/>
      <c r="I130" s="23">
        <v>6893</v>
      </c>
      <c r="J130" s="56">
        <v>0.26734670131482</v>
      </c>
      <c r="K130" s="56">
        <v>0.236053716996866</v>
      </c>
      <c r="L130" s="38">
        <v>-806.827014669802</v>
      </c>
      <c r="M130" s="23">
        <v>180</v>
      </c>
      <c r="N130" s="40"/>
      <c r="O130" s="23">
        <v>6972</v>
      </c>
      <c r="P130" s="63">
        <v>27.0410735756118</v>
      </c>
      <c r="Q130" s="76">
        <v>25.776674553</v>
      </c>
      <c r="R130" s="38">
        <v>-326</v>
      </c>
      <c r="S130" s="63">
        <v>-1.2643990226118</v>
      </c>
      <c r="T130" s="77"/>
      <c r="U130" s="1">
        <v>24</v>
      </c>
      <c r="W130" s="87">
        <v>3057</v>
      </c>
      <c r="X130" s="88">
        <v>8.43408570493948</v>
      </c>
      <c r="Y130" s="93"/>
      <c r="Z130" s="97">
        <v>10997</v>
      </c>
      <c r="AF130" s="99">
        <f t="shared" si="4"/>
        <v>6893</v>
      </c>
    </row>
    <row r="131" spans="1:32">
      <c r="A131" s="21">
        <v>7394</v>
      </c>
      <c r="B131" s="22" t="s">
        <v>2338</v>
      </c>
      <c r="C131" s="23">
        <v>17750.83</v>
      </c>
      <c r="D131" s="23">
        <v>20231</v>
      </c>
      <c r="E131" s="38">
        <v>-2480.17</v>
      </c>
      <c r="F131" s="39">
        <v>-12.2592555978449</v>
      </c>
      <c r="G131" s="23">
        <v>911</v>
      </c>
      <c r="H131" s="40"/>
      <c r="I131" s="23">
        <v>6378</v>
      </c>
      <c r="J131" s="56">
        <v>0.359307142257573</v>
      </c>
      <c r="K131" s="56">
        <v>0.27904594698261</v>
      </c>
      <c r="L131" s="38">
        <v>-1424.70283292267</v>
      </c>
      <c r="M131" s="23">
        <v>326</v>
      </c>
      <c r="N131" s="40"/>
      <c r="O131" s="23">
        <v>4967</v>
      </c>
      <c r="P131" s="63">
        <v>27.9817901472776</v>
      </c>
      <c r="Q131" s="76">
        <v>25.181921070733</v>
      </c>
      <c r="R131" s="38">
        <v>-497.000000000001</v>
      </c>
      <c r="S131" s="63">
        <v>-2.79986907654459</v>
      </c>
      <c r="T131" s="77"/>
      <c r="U131" s="1" t="s">
        <v>1532</v>
      </c>
      <c r="W131" s="87">
        <v>2280</v>
      </c>
      <c r="X131" s="88">
        <v>7.78545175438597</v>
      </c>
      <c r="Y131" s="93"/>
      <c r="Z131" s="97">
        <v>10601</v>
      </c>
      <c r="AF131" s="99">
        <f t="shared" si="4"/>
        <v>6378</v>
      </c>
    </row>
    <row r="132" spans="1:32">
      <c r="A132" s="21">
        <v>7396</v>
      </c>
      <c r="B132" s="22" t="s">
        <v>1528</v>
      </c>
      <c r="C132" s="23">
        <v>24546</v>
      </c>
      <c r="D132" s="23">
        <v>25269</v>
      </c>
      <c r="E132" s="38">
        <v>-723</v>
      </c>
      <c r="F132" s="39">
        <v>-2.8612133444141</v>
      </c>
      <c r="G132" s="23">
        <v>1406</v>
      </c>
      <c r="H132" s="40"/>
      <c r="I132" s="23">
        <v>6190</v>
      </c>
      <c r="J132" s="56">
        <v>0.252179581194492</v>
      </c>
      <c r="K132" s="56">
        <v>0.240563929108811</v>
      </c>
      <c r="L132" s="38">
        <v>-285.117796095137</v>
      </c>
      <c r="M132" s="23">
        <v>366</v>
      </c>
      <c r="N132" s="40"/>
      <c r="O132" s="23">
        <v>6270</v>
      </c>
      <c r="P132" s="63">
        <v>25.5438768027377</v>
      </c>
      <c r="Q132" s="76">
        <v>24.0283549254461</v>
      </c>
      <c r="R132" s="38">
        <v>-372.000000000001</v>
      </c>
      <c r="S132" s="63">
        <v>-1.51552187729162</v>
      </c>
      <c r="T132" s="77"/>
      <c r="U132" s="1">
        <v>24</v>
      </c>
      <c r="W132" s="87">
        <v>3011</v>
      </c>
      <c r="X132" s="88">
        <v>8.152108933909</v>
      </c>
      <c r="Y132" s="93"/>
      <c r="Z132" s="97">
        <v>6155</v>
      </c>
      <c r="AF132" s="99">
        <f t="shared" si="4"/>
        <v>6190</v>
      </c>
    </row>
    <row r="133" spans="1:32">
      <c r="A133" s="21">
        <v>7398</v>
      </c>
      <c r="B133" s="22" t="s">
        <v>2339</v>
      </c>
      <c r="C133" s="23">
        <v>22756</v>
      </c>
      <c r="D133" s="23">
        <v>27805</v>
      </c>
      <c r="E133" s="38">
        <v>-5049</v>
      </c>
      <c r="F133" s="39">
        <v>-18.1586045675238</v>
      </c>
      <c r="G133" s="23">
        <v>2697</v>
      </c>
      <c r="H133" s="40"/>
      <c r="I133" s="23">
        <v>6099</v>
      </c>
      <c r="J133" s="56">
        <v>0.26801722622605</v>
      </c>
      <c r="K133" s="56">
        <v>0.250983725428111</v>
      </c>
      <c r="L133" s="38">
        <v>-387.614344157907</v>
      </c>
      <c r="M133" s="23">
        <v>274</v>
      </c>
      <c r="N133" s="40"/>
      <c r="O133" s="23">
        <v>5845</v>
      </c>
      <c r="P133" s="63">
        <v>25.6855334856741</v>
      </c>
      <c r="Q133" s="76">
        <v>26.0151168922482</v>
      </c>
      <c r="R133" s="38">
        <v>75.0000000000002</v>
      </c>
      <c r="S133" s="63">
        <v>0.329583406574091</v>
      </c>
      <c r="T133" s="77"/>
      <c r="U133" s="1">
        <v>24</v>
      </c>
      <c r="W133" s="87">
        <v>2339</v>
      </c>
      <c r="X133" s="88">
        <v>9.72894399315947</v>
      </c>
      <c r="Y133" s="93"/>
      <c r="Z133" s="97">
        <v>5827</v>
      </c>
      <c r="AF133" s="99">
        <f t="shared" si="4"/>
        <v>6099</v>
      </c>
    </row>
    <row r="134" spans="1:32">
      <c r="A134" s="21">
        <v>7491</v>
      </c>
      <c r="B134" s="22" t="s">
        <v>2340</v>
      </c>
      <c r="C134" s="23">
        <v>19359</v>
      </c>
      <c r="D134" s="23">
        <v>25567</v>
      </c>
      <c r="E134" s="38">
        <v>-6208</v>
      </c>
      <c r="F134" s="39">
        <v>-24.2813001134275</v>
      </c>
      <c r="G134" s="23">
        <v>1285</v>
      </c>
      <c r="H134" s="40"/>
      <c r="I134" s="23">
        <v>5893</v>
      </c>
      <c r="J134" s="56">
        <v>0.304406219329511</v>
      </c>
      <c r="K134" s="56">
        <v>0.273110307398985</v>
      </c>
      <c r="L134" s="38">
        <v>-605.857559063057</v>
      </c>
      <c r="M134" s="23">
        <v>142</v>
      </c>
      <c r="N134" s="40"/>
      <c r="O134" s="23">
        <v>4978</v>
      </c>
      <c r="P134" s="63">
        <v>25.7141381269694</v>
      </c>
      <c r="Q134" s="76">
        <v>25.1562580711814</v>
      </c>
      <c r="R134" s="38">
        <v>-107.999999999999</v>
      </c>
      <c r="S134" s="63">
        <v>-0.557880055788001</v>
      </c>
      <c r="T134" s="77"/>
      <c r="U134" s="1">
        <v>24</v>
      </c>
      <c r="W134" s="87">
        <v>2450</v>
      </c>
      <c r="X134" s="88">
        <v>7.90163265306122</v>
      </c>
      <c r="Y134" s="93"/>
      <c r="Z134" s="97">
        <v>7651</v>
      </c>
      <c r="AF134" s="99">
        <f t="shared" si="4"/>
        <v>5893</v>
      </c>
    </row>
    <row r="135" ht="15.75" customHeight="1" spans="1:32">
      <c r="A135" s="21">
        <v>8213</v>
      </c>
      <c r="B135" s="22" t="s">
        <v>2341</v>
      </c>
      <c r="C135" s="23">
        <v>13474.94</v>
      </c>
      <c r="D135" s="23">
        <v>14596.26</v>
      </c>
      <c r="E135" s="38">
        <v>-1121.32</v>
      </c>
      <c r="F135" s="39">
        <v>-7.6822418893607</v>
      </c>
      <c r="G135" s="23">
        <v>1000.24</v>
      </c>
      <c r="H135" s="40"/>
      <c r="I135" s="23">
        <v>5176</v>
      </c>
      <c r="J135" s="56">
        <v>0.384120448773798</v>
      </c>
      <c r="K135" s="56">
        <v>0.380716492931574</v>
      </c>
      <c r="L135" s="38">
        <v>-45.86810073661</v>
      </c>
      <c r="M135" s="23">
        <v>121.15</v>
      </c>
      <c r="N135" s="40"/>
      <c r="O135" s="23">
        <v>3482.78</v>
      </c>
      <c r="P135" s="63">
        <v>25.8463488520172</v>
      </c>
      <c r="Q135" s="76">
        <v>25.5627854372635</v>
      </c>
      <c r="R135" s="38">
        <v>-38.2100000000004</v>
      </c>
      <c r="S135" s="63">
        <v>-0.283563414753612</v>
      </c>
      <c r="T135" s="77"/>
      <c r="U135" s="1">
        <v>24</v>
      </c>
      <c r="W135" s="87">
        <v>1686</v>
      </c>
      <c r="X135" s="88">
        <v>7.99225385527877</v>
      </c>
      <c r="Y135" s="93"/>
      <c r="Z135" s="97">
        <v>4700.89</v>
      </c>
      <c r="AF135" s="99">
        <f t="shared" si="4"/>
        <v>5176</v>
      </c>
    </row>
    <row r="136" ht="15.75" customHeight="1" spans="1:32">
      <c r="A136" s="24" t="s">
        <v>2342</v>
      </c>
      <c r="B136" s="28" t="s">
        <v>2343</v>
      </c>
      <c r="C136" s="26">
        <v>195029.27</v>
      </c>
      <c r="D136" s="26">
        <v>216648.62</v>
      </c>
      <c r="E136" s="38">
        <v>-21619.35</v>
      </c>
      <c r="F136" s="39">
        <v>-9.97899271179295</v>
      </c>
      <c r="G136" s="26">
        <v>12993.38</v>
      </c>
      <c r="H136" s="45"/>
      <c r="I136" s="26">
        <v>59157</v>
      </c>
      <c r="J136" s="57">
        <v>0.303323701103942</v>
      </c>
      <c r="K136" s="58">
        <v>0.278442450582345</v>
      </c>
      <c r="L136" s="38">
        <v>-4852.57212591416</v>
      </c>
      <c r="M136" s="26">
        <v>2841.57</v>
      </c>
      <c r="N136" s="26"/>
      <c r="O136" s="26">
        <v>50339.78</v>
      </c>
      <c r="P136" s="65">
        <v>25.8113974379333</v>
      </c>
      <c r="Q136" s="78">
        <v>24.7913095301028</v>
      </c>
      <c r="R136" s="38">
        <v>-1989.47</v>
      </c>
      <c r="S136" s="63">
        <v>-1.02008790783045</v>
      </c>
      <c r="T136" s="77"/>
      <c r="W136" s="26">
        <v>23711</v>
      </c>
      <c r="X136" s="89">
        <v>8.22526548859179</v>
      </c>
      <c r="Y136" s="93"/>
      <c r="Z136" s="98">
        <v>80251.99</v>
      </c>
      <c r="AF136" s="99">
        <f t="shared" si="4"/>
        <v>59157</v>
      </c>
    </row>
    <row r="137" spans="1:32">
      <c r="A137" s="17">
        <v>10</v>
      </c>
      <c r="B137" s="17"/>
      <c r="C137" s="29" t="s">
        <v>2344</v>
      </c>
      <c r="D137" s="17"/>
      <c r="E137" s="17"/>
      <c r="F137" s="17"/>
      <c r="G137" s="17"/>
      <c r="H137" s="17"/>
      <c r="I137" s="59"/>
      <c r="J137" s="17"/>
      <c r="K137" s="17"/>
      <c r="L137" s="17"/>
      <c r="M137" s="59"/>
      <c r="N137" s="59"/>
      <c r="O137" s="59"/>
      <c r="P137" s="66"/>
      <c r="Q137" s="66"/>
      <c r="R137" s="17"/>
      <c r="S137" s="66"/>
      <c r="W137" s="90"/>
      <c r="X137" s="83"/>
      <c r="Y137" s="93"/>
      <c r="Z137" s="94"/>
      <c r="AF137" s="99">
        <f t="shared" si="4"/>
        <v>0</v>
      </c>
    </row>
    <row r="138" spans="1:32">
      <c r="A138" s="21">
        <v>7355</v>
      </c>
      <c r="B138" s="22" t="s">
        <v>2345</v>
      </c>
      <c r="C138" s="23">
        <v>16929</v>
      </c>
      <c r="D138" s="23">
        <v>20869</v>
      </c>
      <c r="E138" s="38">
        <v>-3940</v>
      </c>
      <c r="F138" s="39">
        <v>-18.8796779912789</v>
      </c>
      <c r="G138" s="23">
        <v>1429</v>
      </c>
      <c r="H138" s="40"/>
      <c r="I138" s="23">
        <v>5340</v>
      </c>
      <c r="J138" s="56">
        <v>0.315435052277158</v>
      </c>
      <c r="K138" s="56">
        <v>0.302846059731906</v>
      </c>
      <c r="L138" s="38">
        <v>-213.11905479857</v>
      </c>
      <c r="M138" s="23">
        <v>240</v>
      </c>
      <c r="N138" s="40"/>
      <c r="O138" s="23">
        <v>4373</v>
      </c>
      <c r="P138" s="63">
        <v>25.8314135507118</v>
      </c>
      <c r="Q138" s="76">
        <v>25.9968102073365</v>
      </c>
      <c r="R138" s="38">
        <v>27.9999999999998</v>
      </c>
      <c r="S138" s="63">
        <v>0.165396656624726</v>
      </c>
      <c r="T138" s="77"/>
      <c r="U138" s="1">
        <v>24</v>
      </c>
      <c r="V138" s="8"/>
      <c r="W138" s="87">
        <v>1943</v>
      </c>
      <c r="X138" s="88">
        <v>8.71281523417396</v>
      </c>
      <c r="Y138" s="93"/>
      <c r="Z138" s="97">
        <v>6772</v>
      </c>
      <c r="AF138" s="99">
        <f t="shared" si="4"/>
        <v>5340</v>
      </c>
    </row>
    <row r="139" spans="1:32">
      <c r="A139" s="21">
        <v>7359</v>
      </c>
      <c r="B139" s="22" t="s">
        <v>1226</v>
      </c>
      <c r="C139" s="23">
        <v>14336</v>
      </c>
      <c r="D139" s="23">
        <v>16913.34</v>
      </c>
      <c r="E139" s="38">
        <v>-2577.34</v>
      </c>
      <c r="F139" s="39">
        <v>-15.2385040447363</v>
      </c>
      <c r="G139" s="46">
        <v>969.29</v>
      </c>
      <c r="H139" s="40"/>
      <c r="I139" s="23">
        <v>5117</v>
      </c>
      <c r="J139" s="56">
        <v>0.35693359375</v>
      </c>
      <c r="K139" s="56">
        <v>0.359194435494783</v>
      </c>
      <c r="L139" s="38">
        <v>32.4114272532111</v>
      </c>
      <c r="M139" s="23">
        <v>150</v>
      </c>
      <c r="N139" s="40"/>
      <c r="O139" s="23">
        <v>3950.72</v>
      </c>
      <c r="P139" s="63">
        <v>27.5580357142857</v>
      </c>
      <c r="Q139" s="76">
        <v>28.5993303571429</v>
      </c>
      <c r="R139" s="38">
        <v>149.28</v>
      </c>
      <c r="S139" s="63">
        <v>1.04129464285714</v>
      </c>
      <c r="T139" s="77"/>
      <c r="U139" s="1">
        <v>24</v>
      </c>
      <c r="W139" s="87">
        <v>1645</v>
      </c>
      <c r="X139" s="88">
        <v>8.71489361702128</v>
      </c>
      <c r="Y139" s="93"/>
      <c r="Z139" s="97">
        <v>4499</v>
      </c>
      <c r="AF139" s="99">
        <f t="shared" si="4"/>
        <v>5117</v>
      </c>
    </row>
    <row r="140" spans="1:32">
      <c r="A140" s="21">
        <v>7368</v>
      </c>
      <c r="B140" s="22" t="s">
        <v>1318</v>
      </c>
      <c r="C140" s="23">
        <v>31905</v>
      </c>
      <c r="D140" s="23">
        <v>36284.98</v>
      </c>
      <c r="E140" s="38">
        <v>-4379.98</v>
      </c>
      <c r="F140" s="39">
        <v>-12.0710552961584</v>
      </c>
      <c r="G140" s="23">
        <v>3668</v>
      </c>
      <c r="H140" s="40"/>
      <c r="I140" s="23">
        <v>7420</v>
      </c>
      <c r="J140" s="56">
        <v>0.232565428616204</v>
      </c>
      <c r="K140" s="56">
        <v>0.212690110375453</v>
      </c>
      <c r="L140" s="38">
        <v>-634.122028471179</v>
      </c>
      <c r="M140" s="23">
        <v>300</v>
      </c>
      <c r="N140" s="40"/>
      <c r="O140" s="23">
        <v>7367</v>
      </c>
      <c r="P140" s="63">
        <v>23.0904246983231</v>
      </c>
      <c r="Q140" s="76">
        <v>24.4413101394766</v>
      </c>
      <c r="R140" s="38">
        <v>431</v>
      </c>
      <c r="S140" s="63">
        <v>1.35088544115342</v>
      </c>
      <c r="T140" s="77"/>
      <c r="U140" s="1">
        <v>24</v>
      </c>
      <c r="W140" s="87">
        <v>3540</v>
      </c>
      <c r="X140" s="88">
        <v>9.01271186440678</v>
      </c>
      <c r="Y140" s="93"/>
      <c r="Z140" s="97">
        <v>5153</v>
      </c>
      <c r="AF140" s="99">
        <f t="shared" si="4"/>
        <v>7420</v>
      </c>
    </row>
    <row r="141" spans="1:32">
      <c r="A141" s="21">
        <v>7371</v>
      </c>
      <c r="B141" s="22" t="s">
        <v>2346</v>
      </c>
      <c r="C141" s="23">
        <v>22460.65</v>
      </c>
      <c r="D141" s="23">
        <v>21696</v>
      </c>
      <c r="E141" s="38">
        <v>764.650000000001</v>
      </c>
      <c r="F141" s="39">
        <v>3.52438237463127</v>
      </c>
      <c r="G141" s="23">
        <v>1840.52</v>
      </c>
      <c r="H141" s="40"/>
      <c r="I141" s="23">
        <v>5342</v>
      </c>
      <c r="J141" s="56">
        <v>0.23783817476342</v>
      </c>
      <c r="K141" s="56">
        <v>0.252392270634517</v>
      </c>
      <c r="L141" s="38">
        <v>326.894453427154</v>
      </c>
      <c r="M141" s="23">
        <v>321.09</v>
      </c>
      <c r="N141" s="40"/>
      <c r="O141" s="23">
        <v>5557.14</v>
      </c>
      <c r="P141" s="63">
        <v>24.741670432512</v>
      </c>
      <c r="Q141" s="76">
        <v>24.4872699587946</v>
      </c>
      <c r="R141" s="38">
        <v>-57.1399999999992</v>
      </c>
      <c r="S141" s="63">
        <v>-0.254400473717364</v>
      </c>
      <c r="T141" s="77"/>
      <c r="U141" s="1">
        <v>24</v>
      </c>
      <c r="V141" s="8"/>
      <c r="W141" s="87">
        <v>2431</v>
      </c>
      <c r="X141" s="88">
        <v>9.23926367749897</v>
      </c>
      <c r="Y141" s="93"/>
      <c r="Z141" s="97">
        <v>5500</v>
      </c>
      <c r="AF141" s="99">
        <f t="shared" si="4"/>
        <v>5342</v>
      </c>
    </row>
    <row r="142" spans="1:32">
      <c r="A142" s="21">
        <v>7376</v>
      </c>
      <c r="B142" s="22" t="s">
        <v>1330</v>
      </c>
      <c r="C142" s="23">
        <v>43784</v>
      </c>
      <c r="D142" s="23">
        <v>48753</v>
      </c>
      <c r="E142" s="38">
        <v>-4969</v>
      </c>
      <c r="F142" s="39">
        <v>-10.1921933009251</v>
      </c>
      <c r="G142" s="23">
        <v>3193</v>
      </c>
      <c r="H142" s="40"/>
      <c r="I142" s="23">
        <v>9513</v>
      </c>
      <c r="J142" s="56">
        <v>0.217271149278275</v>
      </c>
      <c r="K142" s="56">
        <v>0.191976412619856</v>
      </c>
      <c r="L142" s="38">
        <v>-1107.50474985223</v>
      </c>
      <c r="M142" s="23">
        <v>127</v>
      </c>
      <c r="N142" s="40"/>
      <c r="O142" s="23">
        <v>10257</v>
      </c>
      <c r="P142" s="63">
        <v>23.4263657957245</v>
      </c>
      <c r="Q142" s="76">
        <v>22.4625433948474</v>
      </c>
      <c r="R142" s="38">
        <v>-421.999999999999</v>
      </c>
      <c r="S142" s="63">
        <v>-0.963822400877032</v>
      </c>
      <c r="T142" s="77"/>
      <c r="U142" s="1">
        <v>24</v>
      </c>
      <c r="V142" s="8"/>
      <c r="W142" s="87">
        <v>3906</v>
      </c>
      <c r="X142" s="88">
        <v>11.2094214029698</v>
      </c>
      <c r="Y142" s="93"/>
      <c r="Z142" s="97">
        <v>11032</v>
      </c>
      <c r="AF142" s="99">
        <f t="shared" si="4"/>
        <v>9513</v>
      </c>
    </row>
    <row r="143" spans="1:32">
      <c r="A143" s="21">
        <v>7378</v>
      </c>
      <c r="B143" s="22" t="s">
        <v>2347</v>
      </c>
      <c r="C143" s="23">
        <v>26138</v>
      </c>
      <c r="D143" s="23">
        <v>31608</v>
      </c>
      <c r="E143" s="38">
        <v>-5470</v>
      </c>
      <c r="F143" s="39">
        <v>-17.3057453809162</v>
      </c>
      <c r="G143" s="23">
        <v>2300</v>
      </c>
      <c r="H143" s="40"/>
      <c r="I143" s="23">
        <v>6549.87</v>
      </c>
      <c r="J143" s="56">
        <v>0.250588032749254</v>
      </c>
      <c r="K143" s="56">
        <v>0.234386260221322</v>
      </c>
      <c r="L143" s="38">
        <v>-423.481930335098</v>
      </c>
      <c r="M143" s="23">
        <v>250</v>
      </c>
      <c r="N143" s="40"/>
      <c r="O143" s="23">
        <v>6434</v>
      </c>
      <c r="P143" s="63">
        <v>24.6155023337669</v>
      </c>
      <c r="Q143" s="76">
        <v>24.48542352131</v>
      </c>
      <c r="R143" s="38">
        <v>-33.9999999999996</v>
      </c>
      <c r="S143" s="63">
        <v>-0.130078812456958</v>
      </c>
      <c r="T143" s="77"/>
      <c r="U143" s="1">
        <v>24</v>
      </c>
      <c r="W143" s="87">
        <v>2817</v>
      </c>
      <c r="X143" s="88">
        <v>9.27866524671636</v>
      </c>
      <c r="Y143" s="93"/>
      <c r="Z143" s="97">
        <v>6252</v>
      </c>
      <c r="AF143" s="99">
        <f t="shared" si="4"/>
        <v>6549.87</v>
      </c>
    </row>
    <row r="144" spans="1:32">
      <c r="A144" s="21">
        <v>7402</v>
      </c>
      <c r="B144" s="22" t="s">
        <v>2348</v>
      </c>
      <c r="C144" s="23">
        <v>26211</v>
      </c>
      <c r="D144" s="23">
        <v>30907.56</v>
      </c>
      <c r="E144" s="38">
        <v>-4696.56</v>
      </c>
      <c r="F144" s="39">
        <v>-15.1955055656286</v>
      </c>
      <c r="G144" s="46">
        <v>1800</v>
      </c>
      <c r="H144" s="40"/>
      <c r="I144" s="23">
        <v>5977</v>
      </c>
      <c r="J144" s="56">
        <v>0.228034031513487</v>
      </c>
      <c r="K144" s="56">
        <v>0.233831328922617</v>
      </c>
      <c r="L144" s="38">
        <v>151.952962390717</v>
      </c>
      <c r="M144" s="23">
        <v>284</v>
      </c>
      <c r="N144" s="40"/>
      <c r="O144" s="23">
        <v>6990</v>
      </c>
      <c r="P144" s="63">
        <v>26.6681927435046</v>
      </c>
      <c r="Q144" s="76">
        <v>26.3248254549617</v>
      </c>
      <c r="R144" s="38">
        <v>-90.0000000000001</v>
      </c>
      <c r="S144" s="63">
        <v>-0.343367288542979</v>
      </c>
      <c r="T144" s="77"/>
      <c r="U144" s="1">
        <v>24</v>
      </c>
      <c r="W144" s="87">
        <v>2740</v>
      </c>
      <c r="X144" s="88">
        <v>9.56605839416058</v>
      </c>
      <c r="Y144" s="93"/>
      <c r="Z144" s="97">
        <v>7005</v>
      </c>
      <c r="AF144" s="99">
        <f t="shared" si="4"/>
        <v>5977</v>
      </c>
    </row>
    <row r="145" spans="1:32">
      <c r="A145" s="21">
        <v>7403</v>
      </c>
      <c r="B145" s="22" t="s">
        <v>2349</v>
      </c>
      <c r="C145" s="23">
        <v>21064</v>
      </c>
      <c r="D145" s="23">
        <v>24320.87</v>
      </c>
      <c r="E145" s="38">
        <v>-3256.87</v>
      </c>
      <c r="F145" s="39">
        <v>-13.3912561516097</v>
      </c>
      <c r="G145" s="23">
        <v>2300</v>
      </c>
      <c r="H145" s="40"/>
      <c r="I145" s="23">
        <v>5672</v>
      </c>
      <c r="J145" s="56">
        <v>0.269274591720471</v>
      </c>
      <c r="K145" s="56">
        <v>0.261544919262311</v>
      </c>
      <c r="L145" s="38">
        <v>-162.817820658688</v>
      </c>
      <c r="M145" s="23">
        <v>155</v>
      </c>
      <c r="N145" s="40"/>
      <c r="O145" s="23">
        <v>5857</v>
      </c>
      <c r="P145" s="63">
        <v>27.8057349031523</v>
      </c>
      <c r="Q145" s="76">
        <v>27.7725028484618</v>
      </c>
      <c r="R145" s="38">
        <v>-6.99999999999889</v>
      </c>
      <c r="S145" s="63">
        <v>-0.0332320546904619</v>
      </c>
      <c r="T145" s="77"/>
      <c r="U145" s="1">
        <v>24</v>
      </c>
      <c r="W145" s="87">
        <v>2380</v>
      </c>
      <c r="X145" s="88">
        <v>8.85042016806723</v>
      </c>
      <c r="Y145" s="93"/>
      <c r="Z145" s="97">
        <v>6508</v>
      </c>
      <c r="AF145" s="99">
        <f t="shared" si="4"/>
        <v>5672</v>
      </c>
    </row>
    <row r="146" spans="1:32">
      <c r="A146" s="21">
        <v>7405</v>
      </c>
      <c r="B146" s="22" t="s">
        <v>2350</v>
      </c>
      <c r="C146" s="23">
        <v>19141</v>
      </c>
      <c r="D146" s="23">
        <v>20182</v>
      </c>
      <c r="E146" s="38">
        <v>-1041</v>
      </c>
      <c r="F146" s="39">
        <v>-5.15806163908433</v>
      </c>
      <c r="G146" s="23">
        <v>3424</v>
      </c>
      <c r="H146" s="40"/>
      <c r="I146" s="23">
        <v>5405</v>
      </c>
      <c r="J146" s="56">
        <v>0.282378141162949</v>
      </c>
      <c r="K146" s="56">
        <v>0.274175287474096</v>
      </c>
      <c r="L146" s="38">
        <v>-157.010822458331</v>
      </c>
      <c r="M146" s="23">
        <v>213</v>
      </c>
      <c r="N146" s="40"/>
      <c r="O146" s="23">
        <v>5129.25</v>
      </c>
      <c r="P146" s="63">
        <v>26.797189279557</v>
      </c>
      <c r="Q146" s="76">
        <v>27.2242829528238</v>
      </c>
      <c r="R146" s="38">
        <v>81.7500000000002</v>
      </c>
      <c r="S146" s="63">
        <v>0.42709367326681</v>
      </c>
      <c r="T146" s="77"/>
      <c r="U146" s="1">
        <v>24</v>
      </c>
      <c r="W146" s="87">
        <v>2151</v>
      </c>
      <c r="X146" s="88">
        <v>8.89865178986518</v>
      </c>
      <c r="Y146" s="93"/>
      <c r="Z146" s="97">
        <v>6109</v>
      </c>
      <c r="AF146" s="99">
        <f t="shared" si="4"/>
        <v>5405</v>
      </c>
    </row>
    <row r="147" ht="15.75" customHeight="1" spans="1:32">
      <c r="A147" s="21">
        <v>7490</v>
      </c>
      <c r="B147" s="22" t="s">
        <v>2351</v>
      </c>
      <c r="C147" s="23">
        <v>19254.11</v>
      </c>
      <c r="D147" s="23">
        <v>25831.06</v>
      </c>
      <c r="E147" s="38">
        <v>-6576.95</v>
      </c>
      <c r="F147" s="39">
        <v>-25.4614018936892</v>
      </c>
      <c r="G147" s="23">
        <v>1198</v>
      </c>
      <c r="H147" s="40"/>
      <c r="I147" s="23">
        <v>5884.81</v>
      </c>
      <c r="J147" s="56">
        <v>0.305639159639163</v>
      </c>
      <c r="K147" s="56">
        <v>0.274190398545936</v>
      </c>
      <c r="L147" s="38">
        <v>-605.517905452703</v>
      </c>
      <c r="M147" s="23">
        <v>129.28</v>
      </c>
      <c r="N147" s="40"/>
      <c r="O147" s="23">
        <v>4726.33</v>
      </c>
      <c r="P147" s="63">
        <v>24.5471226662775</v>
      </c>
      <c r="Q147" s="76">
        <v>23.0819290011327</v>
      </c>
      <c r="R147" s="38">
        <v>-282.11</v>
      </c>
      <c r="S147" s="63">
        <v>-1.46519366514474</v>
      </c>
      <c r="T147" s="77"/>
      <c r="U147" s="1">
        <v>24</v>
      </c>
      <c r="W147" s="87">
        <v>2003</v>
      </c>
      <c r="X147" s="88">
        <v>9.6126360459311</v>
      </c>
      <c r="Y147" s="93"/>
      <c r="Z147" s="97">
        <v>5208.02</v>
      </c>
      <c r="AF147" s="99">
        <f t="shared" si="4"/>
        <v>5884.81</v>
      </c>
    </row>
    <row r="148" ht="15.75" customHeight="1" spans="1:32">
      <c r="A148" s="24" t="s">
        <v>2352</v>
      </c>
      <c r="B148" s="28" t="s">
        <v>1309</v>
      </c>
      <c r="C148" s="26">
        <v>241222.76</v>
      </c>
      <c r="D148" s="26">
        <v>277365.81</v>
      </c>
      <c r="E148" s="38">
        <v>-36143.05</v>
      </c>
      <c r="F148" s="39">
        <v>-13.0308238062939</v>
      </c>
      <c r="G148" s="26">
        <v>22121.81</v>
      </c>
      <c r="H148" s="45"/>
      <c r="I148" s="26">
        <v>62220.68</v>
      </c>
      <c r="J148" s="57">
        <v>0.257938678754857</v>
      </c>
      <c r="K148" s="58">
        <v>0.246363007085419</v>
      </c>
      <c r="L148" s="38">
        <v>-2792.31546895571</v>
      </c>
      <c r="M148" s="26">
        <v>2169.37</v>
      </c>
      <c r="N148" s="26"/>
      <c r="O148" s="26">
        <v>60641.44</v>
      </c>
      <c r="P148" s="65">
        <v>25.1391867002931</v>
      </c>
      <c r="Q148" s="78">
        <v>25.0553554730905</v>
      </c>
      <c r="R148" s="38">
        <v>-202.219999999997</v>
      </c>
      <c r="S148" s="63">
        <v>-0.0838312272026087</v>
      </c>
      <c r="T148" s="77"/>
      <c r="W148" s="26">
        <v>25556</v>
      </c>
      <c r="X148" s="89">
        <v>9.43898732195962</v>
      </c>
      <c r="Y148" s="93"/>
      <c r="Z148" s="98">
        <v>64038.02</v>
      </c>
      <c r="AF148" s="99">
        <f t="shared" si="4"/>
        <v>62220.68</v>
      </c>
    </row>
    <row r="149" spans="1:32">
      <c r="A149" s="17">
        <v>7</v>
      </c>
      <c r="B149" s="17"/>
      <c r="C149" s="29" t="s">
        <v>2353</v>
      </c>
      <c r="D149" s="17"/>
      <c r="E149" s="17"/>
      <c r="F149" s="17"/>
      <c r="G149" s="17"/>
      <c r="H149" s="17"/>
      <c r="I149" s="59"/>
      <c r="J149" s="17"/>
      <c r="K149" s="17"/>
      <c r="L149" s="17"/>
      <c r="M149" s="59"/>
      <c r="N149" s="59"/>
      <c r="O149" s="59"/>
      <c r="P149" s="66"/>
      <c r="Q149" s="66"/>
      <c r="R149" s="17"/>
      <c r="S149" s="66"/>
      <c r="W149" s="90"/>
      <c r="X149" s="83"/>
      <c r="Y149" s="93"/>
      <c r="Z149" s="97"/>
      <c r="AF149" s="99">
        <f t="shared" si="4"/>
        <v>0</v>
      </c>
    </row>
    <row r="150" spans="1:32">
      <c r="A150" s="21">
        <v>7351</v>
      </c>
      <c r="B150" s="22" t="s">
        <v>2354</v>
      </c>
      <c r="C150" s="23">
        <v>20665</v>
      </c>
      <c r="D150" s="23">
        <v>23161</v>
      </c>
      <c r="E150" s="38">
        <v>-2496</v>
      </c>
      <c r="F150" s="39">
        <v>-10.7767367557532</v>
      </c>
      <c r="G150" s="23">
        <v>1540</v>
      </c>
      <c r="H150" s="40"/>
      <c r="I150" s="23">
        <v>5403</v>
      </c>
      <c r="J150" s="56">
        <v>0.261456569078151</v>
      </c>
      <c r="K150" s="56">
        <v>0.26568348638806</v>
      </c>
      <c r="L150" s="38">
        <v>87.3492462092669</v>
      </c>
      <c r="M150" s="23">
        <v>282</v>
      </c>
      <c r="N150" s="40"/>
      <c r="O150" s="23">
        <v>4957.8</v>
      </c>
      <c r="P150" s="63">
        <v>23.9912896201307</v>
      </c>
      <c r="Q150" s="76">
        <v>23.5470602467941</v>
      </c>
      <c r="R150" s="38">
        <v>-91.799999999999</v>
      </c>
      <c r="S150" s="63">
        <v>-0.444229373336555</v>
      </c>
      <c r="T150" s="77"/>
      <c r="U150" s="1">
        <v>24</v>
      </c>
      <c r="V150" s="8"/>
      <c r="W150" s="87">
        <v>2044</v>
      </c>
      <c r="X150" s="88">
        <v>10.1100782778865</v>
      </c>
      <c r="Y150" s="93"/>
      <c r="Z150" s="97">
        <v>9069</v>
      </c>
      <c r="AF150" s="99">
        <f t="shared" si="4"/>
        <v>5403</v>
      </c>
    </row>
    <row r="151" spans="1:32">
      <c r="A151" s="21">
        <v>7366</v>
      </c>
      <c r="B151" s="22" t="s">
        <v>1271</v>
      </c>
      <c r="C151" s="23">
        <v>26626</v>
      </c>
      <c r="D151" s="23">
        <v>28149</v>
      </c>
      <c r="E151" s="38">
        <v>-1523</v>
      </c>
      <c r="F151" s="39">
        <v>-5.41049415609791</v>
      </c>
      <c r="G151" s="23">
        <v>1658.76</v>
      </c>
      <c r="H151" s="40"/>
      <c r="I151" s="23">
        <v>6362</v>
      </c>
      <c r="J151" s="56">
        <v>0.238939382558402</v>
      </c>
      <c r="K151" s="56">
        <v>0.232124601509404</v>
      </c>
      <c r="L151" s="38">
        <v>-181.450360210616</v>
      </c>
      <c r="M151" s="23">
        <v>138</v>
      </c>
      <c r="N151" s="40"/>
      <c r="O151" s="23">
        <v>6625</v>
      </c>
      <c r="P151" s="63">
        <v>24.881694584241</v>
      </c>
      <c r="Q151" s="76">
        <v>26.3088710283182</v>
      </c>
      <c r="R151" s="38">
        <v>380</v>
      </c>
      <c r="S151" s="63">
        <v>1.42717644407722</v>
      </c>
      <c r="T151" s="77"/>
      <c r="U151" s="1">
        <v>24</v>
      </c>
      <c r="W151" s="87">
        <v>3160</v>
      </c>
      <c r="X151" s="88">
        <v>8.42594936708861</v>
      </c>
      <c r="Y151" s="93"/>
      <c r="Z151" s="97">
        <v>7617</v>
      </c>
      <c r="AF151" s="99">
        <f t="shared" si="4"/>
        <v>6362</v>
      </c>
    </row>
    <row r="152" spans="1:32">
      <c r="A152" s="21">
        <v>7379</v>
      </c>
      <c r="B152" s="22" t="s">
        <v>2355</v>
      </c>
      <c r="C152" s="23">
        <v>29328</v>
      </c>
      <c r="D152" s="23">
        <v>32550</v>
      </c>
      <c r="E152" s="38">
        <v>-3222</v>
      </c>
      <c r="F152" s="39">
        <v>-9.89861751152074</v>
      </c>
      <c r="G152" s="23">
        <v>1499</v>
      </c>
      <c r="H152" s="40"/>
      <c r="I152" s="23">
        <v>6818</v>
      </c>
      <c r="J152" s="56">
        <v>0.23247408619749</v>
      </c>
      <c r="K152" s="56">
        <v>0.22091334538009</v>
      </c>
      <c r="L152" s="38">
        <v>-339.053406692724</v>
      </c>
      <c r="M152" s="23">
        <v>1022</v>
      </c>
      <c r="N152" s="40"/>
      <c r="O152" s="23">
        <v>7107.16</v>
      </c>
      <c r="P152" s="63">
        <v>24.2333606110202</v>
      </c>
      <c r="Q152" s="76">
        <v>26.7116748499727</v>
      </c>
      <c r="R152" s="38">
        <v>726.840000000001</v>
      </c>
      <c r="S152" s="63">
        <v>2.47831423895254</v>
      </c>
      <c r="T152" s="77"/>
      <c r="U152" s="1">
        <v>24</v>
      </c>
      <c r="V152" s="8"/>
      <c r="W152" s="87">
        <v>3516</v>
      </c>
      <c r="X152" s="115">
        <v>8.34129692832765</v>
      </c>
      <c r="Y152" s="93"/>
      <c r="Z152" s="97">
        <v>8703</v>
      </c>
      <c r="AF152" s="99">
        <f t="shared" si="4"/>
        <v>6818</v>
      </c>
    </row>
    <row r="153" spans="1:32">
      <c r="A153" s="21">
        <v>7383</v>
      </c>
      <c r="B153" s="22" t="s">
        <v>2356</v>
      </c>
      <c r="C153" s="23">
        <v>23736</v>
      </c>
      <c r="D153" s="23">
        <v>26072</v>
      </c>
      <c r="E153" s="38">
        <v>-2336</v>
      </c>
      <c r="F153" s="39">
        <v>-8.95980362074256</v>
      </c>
      <c r="G153" s="23">
        <v>2500</v>
      </c>
      <c r="H153" s="40"/>
      <c r="I153" s="23">
        <v>6584</v>
      </c>
      <c r="J153" s="56">
        <v>0.277384563532187</v>
      </c>
      <c r="K153" s="56">
        <v>0.245125068713982</v>
      </c>
      <c r="L153" s="38">
        <v>-765.711369004915</v>
      </c>
      <c r="M153" s="23">
        <v>214</v>
      </c>
      <c r="N153" s="40"/>
      <c r="O153" s="23">
        <v>5766</v>
      </c>
      <c r="P153" s="63">
        <v>24.2922143579373</v>
      </c>
      <c r="Q153" s="76">
        <v>24.2922143579373</v>
      </c>
      <c r="R153" s="38">
        <v>0</v>
      </c>
      <c r="S153" s="63">
        <v>0</v>
      </c>
      <c r="T153" s="77"/>
      <c r="U153" s="1">
        <v>24</v>
      </c>
      <c r="V153" s="8"/>
      <c r="W153" s="87">
        <v>2776</v>
      </c>
      <c r="X153" s="115">
        <v>8.55043227665706</v>
      </c>
      <c r="Y153" s="93"/>
      <c r="Z153" s="97">
        <v>7662</v>
      </c>
      <c r="AF153" s="99">
        <f t="shared" si="4"/>
        <v>6584</v>
      </c>
    </row>
    <row r="154" spans="1:32">
      <c r="A154" s="21">
        <v>7387</v>
      </c>
      <c r="B154" s="22" t="s">
        <v>2357</v>
      </c>
      <c r="C154" s="23">
        <v>19202</v>
      </c>
      <c r="D154" s="23">
        <v>22791</v>
      </c>
      <c r="E154" s="38">
        <v>-3589</v>
      </c>
      <c r="F154" s="39">
        <v>-15.747444166557</v>
      </c>
      <c r="G154" s="23">
        <v>1085</v>
      </c>
      <c r="H154" s="40"/>
      <c r="I154" s="23">
        <v>6300</v>
      </c>
      <c r="J154" s="56">
        <v>0.328090823872513</v>
      </c>
      <c r="K154" s="56">
        <v>0.274190398545936</v>
      </c>
      <c r="L154" s="38">
        <v>-1034.99596712093</v>
      </c>
      <c r="M154" s="23">
        <v>330</v>
      </c>
      <c r="N154" s="40"/>
      <c r="O154" s="23">
        <v>4576.8</v>
      </c>
      <c r="P154" s="63">
        <v>23.8350171857098</v>
      </c>
      <c r="Q154" s="76">
        <v>25.8046036871159</v>
      </c>
      <c r="R154" s="38">
        <v>378.2</v>
      </c>
      <c r="S154" s="63">
        <v>1.96958650140611</v>
      </c>
      <c r="T154" s="77"/>
      <c r="U154" s="1">
        <v>24</v>
      </c>
      <c r="W154" s="87">
        <v>2273</v>
      </c>
      <c r="X154" s="88">
        <v>8.44786625604927</v>
      </c>
      <c r="Y154" s="93"/>
      <c r="Z154" s="97">
        <v>7952</v>
      </c>
      <c r="AF154" s="99">
        <f t="shared" si="4"/>
        <v>6300</v>
      </c>
    </row>
    <row r="155" spans="1:32">
      <c r="A155" s="21">
        <v>7400</v>
      </c>
      <c r="B155" s="22" t="s">
        <v>2358</v>
      </c>
      <c r="C155" s="23">
        <v>15915</v>
      </c>
      <c r="D155" s="23">
        <v>16418</v>
      </c>
      <c r="E155" s="38">
        <v>-503</v>
      </c>
      <c r="F155" s="39">
        <v>-3.06371056157875</v>
      </c>
      <c r="G155" s="23">
        <v>1348</v>
      </c>
      <c r="H155" s="40"/>
      <c r="I155" s="23">
        <v>5276</v>
      </c>
      <c r="J155" s="56">
        <v>0.331511153000314</v>
      </c>
      <c r="K155" s="56">
        <v>0.320692174861377</v>
      </c>
      <c r="L155" s="38">
        <v>-172.184037081179</v>
      </c>
      <c r="M155" s="23">
        <v>265</v>
      </c>
      <c r="N155" s="40"/>
      <c r="O155" s="23">
        <v>4053</v>
      </c>
      <c r="P155" s="63">
        <v>25.4665409990575</v>
      </c>
      <c r="Q155" s="76">
        <v>25.4665409990575</v>
      </c>
      <c r="R155" s="38">
        <v>0</v>
      </c>
      <c r="S155" s="63">
        <v>0</v>
      </c>
      <c r="T155" s="77"/>
      <c r="U155" s="1">
        <v>24</v>
      </c>
      <c r="W155" s="87">
        <v>2012</v>
      </c>
      <c r="X155" s="88">
        <v>7.91003976143141</v>
      </c>
      <c r="Y155" s="93"/>
      <c r="Z155" s="97">
        <v>3944</v>
      </c>
      <c r="AF155" s="99">
        <f t="shared" si="4"/>
        <v>5276</v>
      </c>
    </row>
    <row r="156" spans="1:32">
      <c r="A156" s="21">
        <v>7401</v>
      </c>
      <c r="B156" s="22" t="s">
        <v>2359</v>
      </c>
      <c r="C156" s="23">
        <v>20535</v>
      </c>
      <c r="D156" s="23">
        <v>21712</v>
      </c>
      <c r="E156" s="38">
        <v>-1177</v>
      </c>
      <c r="F156" s="39">
        <v>-5.42096536477524</v>
      </c>
      <c r="G156" s="46">
        <v>1520</v>
      </c>
      <c r="H156" s="40"/>
      <c r="I156" s="23">
        <v>5847</v>
      </c>
      <c r="J156" s="56">
        <v>0.284733382030679</v>
      </c>
      <c r="K156" s="56">
        <v>0.265670780338974</v>
      </c>
      <c r="L156" s="38">
        <v>-391.450525739163</v>
      </c>
      <c r="M156" s="23">
        <v>326</v>
      </c>
      <c r="N156" s="40"/>
      <c r="O156" s="23">
        <v>5056.92</v>
      </c>
      <c r="P156" s="63">
        <v>24.6258582907232</v>
      </c>
      <c r="Q156" s="76">
        <v>27.2169466764061</v>
      </c>
      <c r="R156" s="38">
        <v>532.079999999999</v>
      </c>
      <c r="S156" s="63">
        <v>2.59108838568298</v>
      </c>
      <c r="T156" s="77"/>
      <c r="U156" s="1">
        <v>24</v>
      </c>
      <c r="W156" s="87">
        <v>2370</v>
      </c>
      <c r="X156" s="88">
        <v>8.66455696202532</v>
      </c>
      <c r="Y156" s="93"/>
      <c r="Z156" s="97">
        <v>5709</v>
      </c>
      <c r="AF156" s="99">
        <f t="shared" si="4"/>
        <v>5847</v>
      </c>
    </row>
    <row r="157" spans="1:32">
      <c r="A157" s="24" t="s">
        <v>2360</v>
      </c>
      <c r="B157" s="28" t="s">
        <v>1261</v>
      </c>
      <c r="C157" s="26">
        <v>156007</v>
      </c>
      <c r="D157" s="26">
        <v>170853</v>
      </c>
      <c r="E157" s="38">
        <v>-14846</v>
      </c>
      <c r="F157" s="39">
        <v>-8.68934112950899</v>
      </c>
      <c r="G157" s="26">
        <v>11150.76</v>
      </c>
      <c r="H157" s="45"/>
      <c r="I157" s="26">
        <v>42590</v>
      </c>
      <c r="J157" s="57">
        <v>0.273000570487222</v>
      </c>
      <c r="K157" s="58">
        <v>0.255068705765509</v>
      </c>
      <c r="L157" s="38">
        <v>-2797.49641964026</v>
      </c>
      <c r="M157" s="26">
        <v>2577</v>
      </c>
      <c r="N157" s="26"/>
      <c r="O157" s="26">
        <v>38142.68</v>
      </c>
      <c r="P157" s="65">
        <v>24.44933881172</v>
      </c>
      <c r="Q157" s="78">
        <v>25.6834629215356</v>
      </c>
      <c r="R157" s="38">
        <v>1925.32</v>
      </c>
      <c r="S157" s="63">
        <v>1.23412410981558</v>
      </c>
      <c r="T157" s="77"/>
      <c r="W157" s="87">
        <v>18151</v>
      </c>
      <c r="X157" s="88">
        <v>8.59495344609113</v>
      </c>
      <c r="Y157" s="93"/>
      <c r="Z157" s="98">
        <v>50656</v>
      </c>
      <c r="AF157" s="99">
        <f t="shared" si="4"/>
        <v>42590</v>
      </c>
    </row>
    <row r="158" spans="1:32">
      <c r="A158" s="17">
        <v>10</v>
      </c>
      <c r="B158" s="17"/>
      <c r="C158" s="17" t="s">
        <v>2361</v>
      </c>
      <c r="D158" s="17"/>
      <c r="E158" s="17"/>
      <c r="F158" s="17"/>
      <c r="G158" s="17"/>
      <c r="H158" s="17"/>
      <c r="I158" s="59"/>
      <c r="J158" s="17"/>
      <c r="K158" s="17"/>
      <c r="L158" s="17"/>
      <c r="M158" s="59"/>
      <c r="N158" s="59"/>
      <c r="O158" s="59"/>
      <c r="P158" s="66"/>
      <c r="Q158" s="66"/>
      <c r="R158" s="17"/>
      <c r="S158" s="66"/>
      <c r="T158" s="77"/>
      <c r="X158" s="83"/>
      <c r="Y158" s="93"/>
      <c r="Z158" s="94"/>
      <c r="AF158" s="99">
        <f t="shared" ref="AF158:AF221" si="5">I158</f>
        <v>0</v>
      </c>
    </row>
    <row r="159" spans="1:32">
      <c r="A159" s="21">
        <v>7356</v>
      </c>
      <c r="B159" s="22" t="s">
        <v>1448</v>
      </c>
      <c r="C159" s="23">
        <v>16395.41</v>
      </c>
      <c r="D159" s="23">
        <v>17063</v>
      </c>
      <c r="E159" s="38">
        <v>-667.59</v>
      </c>
      <c r="F159" s="39">
        <v>-3.91250073257927</v>
      </c>
      <c r="G159" s="23">
        <v>1242</v>
      </c>
      <c r="H159" s="40"/>
      <c r="I159" s="23">
        <v>5414</v>
      </c>
      <c r="J159" s="56">
        <v>0.330214370973339</v>
      </c>
      <c r="K159" s="56">
        <v>0.311604221267988</v>
      </c>
      <c r="L159" s="38">
        <v>-305.121034580622</v>
      </c>
      <c r="M159" s="23">
        <v>270</v>
      </c>
      <c r="N159" s="40"/>
      <c r="O159" s="23">
        <v>4200</v>
      </c>
      <c r="P159" s="63">
        <v>25.6169257127452</v>
      </c>
      <c r="Q159" s="76">
        <v>25.5559330324768</v>
      </c>
      <c r="R159" s="38">
        <v>-10</v>
      </c>
      <c r="S159" s="63">
        <v>-0.0609926802684413</v>
      </c>
      <c r="T159" s="77"/>
      <c r="U159" s="1">
        <v>24</v>
      </c>
      <c r="W159" s="116">
        <v>2513</v>
      </c>
      <c r="X159" s="88">
        <v>6.52423796259451</v>
      </c>
      <c r="Y159" s="93"/>
      <c r="Z159" s="97">
        <v>6490</v>
      </c>
      <c r="AF159" s="99">
        <f t="shared" si="5"/>
        <v>5414</v>
      </c>
    </row>
    <row r="160" spans="1:32">
      <c r="A160" s="21">
        <v>7361</v>
      </c>
      <c r="B160" s="22" t="s">
        <v>1413</v>
      </c>
      <c r="C160" s="23">
        <v>24117.65</v>
      </c>
      <c r="D160" s="23">
        <v>25003</v>
      </c>
      <c r="E160" s="38">
        <v>-885.349999999999</v>
      </c>
      <c r="F160" s="39">
        <v>-3.54097508299004</v>
      </c>
      <c r="G160" s="23">
        <v>2297</v>
      </c>
      <c r="H160" s="40"/>
      <c r="I160" s="23">
        <v>6466</v>
      </c>
      <c r="J160" s="56">
        <v>0.268102406328975</v>
      </c>
      <c r="K160" s="56">
        <v>0.242680322250196</v>
      </c>
      <c r="L160" s="38">
        <v>-613.120926082549</v>
      </c>
      <c r="M160" s="23">
        <v>387</v>
      </c>
      <c r="N160" s="40"/>
      <c r="O160" s="23">
        <v>6218.05</v>
      </c>
      <c r="P160" s="63">
        <v>25.7821553924201</v>
      </c>
      <c r="Q160" s="76">
        <v>24.8210335584105</v>
      </c>
      <c r="R160" s="38">
        <v>-231.800000000001</v>
      </c>
      <c r="S160" s="63">
        <v>-0.961121834009536</v>
      </c>
      <c r="T160" s="77"/>
      <c r="U160" s="1">
        <v>24</v>
      </c>
      <c r="W160" s="116">
        <v>2516</v>
      </c>
      <c r="X160" s="88">
        <v>9.58571144674086</v>
      </c>
      <c r="Y160" s="93"/>
      <c r="Z160" s="97">
        <v>10621.74</v>
      </c>
      <c r="AF160" s="99">
        <f t="shared" si="5"/>
        <v>6466</v>
      </c>
    </row>
    <row r="161" spans="1:32">
      <c r="A161" s="21">
        <v>7363</v>
      </c>
      <c r="B161" s="22" t="s">
        <v>2362</v>
      </c>
      <c r="C161" s="23">
        <v>15346.13</v>
      </c>
      <c r="D161" s="23">
        <v>16847</v>
      </c>
      <c r="E161" s="38">
        <v>-1500.87</v>
      </c>
      <c r="F161" s="39">
        <v>-8.90882649729923</v>
      </c>
      <c r="G161" s="23">
        <v>2210</v>
      </c>
      <c r="H161" s="40"/>
      <c r="I161" s="23">
        <v>5120</v>
      </c>
      <c r="J161" s="56">
        <v>0.333634603642742</v>
      </c>
      <c r="K161" s="56">
        <v>0.331266612488681</v>
      </c>
      <c r="L161" s="38">
        <v>-36.3395000890701</v>
      </c>
      <c r="M161" s="23">
        <v>299</v>
      </c>
      <c r="N161" s="40"/>
      <c r="O161" s="23">
        <v>3457</v>
      </c>
      <c r="P161" s="63">
        <v>22.5268520467375</v>
      </c>
      <c r="Q161" s="76">
        <v>23.9799871368221</v>
      </c>
      <c r="R161" s="38">
        <v>223</v>
      </c>
      <c r="S161" s="63">
        <v>1.4531350900846</v>
      </c>
      <c r="T161" s="77"/>
      <c r="U161" s="1">
        <v>24</v>
      </c>
      <c r="W161" s="87">
        <v>2413</v>
      </c>
      <c r="X161" s="88">
        <v>6.35977206796519</v>
      </c>
      <c r="Y161" s="93"/>
      <c r="Z161" s="97">
        <v>8973</v>
      </c>
      <c r="AF161" s="99">
        <f t="shared" si="5"/>
        <v>5120</v>
      </c>
    </row>
    <row r="162" spans="1:32">
      <c r="A162" s="21">
        <v>7367</v>
      </c>
      <c r="B162" s="22" t="s">
        <v>1427</v>
      </c>
      <c r="C162" s="23">
        <v>20535</v>
      </c>
      <c r="D162" s="23">
        <v>21501</v>
      </c>
      <c r="E162" s="38">
        <v>-966</v>
      </c>
      <c r="F162" s="39">
        <v>-4.49281428770755</v>
      </c>
      <c r="G162" s="23">
        <v>2910</v>
      </c>
      <c r="H162" s="40"/>
      <c r="I162" s="23">
        <v>6060</v>
      </c>
      <c r="J162" s="56">
        <v>0.295105916727538</v>
      </c>
      <c r="K162" s="56">
        <v>0.265670780338974</v>
      </c>
      <c r="L162" s="38">
        <v>-604.450525739163</v>
      </c>
      <c r="M162" s="23">
        <v>170</v>
      </c>
      <c r="N162" s="40"/>
      <c r="O162" s="23">
        <v>5925</v>
      </c>
      <c r="P162" s="63">
        <v>28.8531775018261</v>
      </c>
      <c r="Q162" s="76">
        <v>29.6566837107378</v>
      </c>
      <c r="R162" s="38">
        <v>165</v>
      </c>
      <c r="S162" s="63">
        <v>0.803506208911614</v>
      </c>
      <c r="T162" s="77"/>
      <c r="U162" s="1">
        <v>24</v>
      </c>
      <c r="W162" s="87">
        <v>2549</v>
      </c>
      <c r="X162" s="88">
        <v>8.05610043154178</v>
      </c>
      <c r="Y162" s="93"/>
      <c r="Z162" s="97">
        <v>6480</v>
      </c>
      <c r="AF162" s="99">
        <f t="shared" si="5"/>
        <v>6060</v>
      </c>
    </row>
    <row r="163" spans="1:32">
      <c r="A163" s="21">
        <v>7374</v>
      </c>
      <c r="B163" s="22" t="s">
        <v>2363</v>
      </c>
      <c r="C163" s="23">
        <v>24405</v>
      </c>
      <c r="D163" s="23">
        <v>25657</v>
      </c>
      <c r="E163" s="38">
        <v>-1252</v>
      </c>
      <c r="F163" s="39">
        <v>-4.87975990957633</v>
      </c>
      <c r="G163" s="23">
        <v>1633</v>
      </c>
      <c r="H163" s="40"/>
      <c r="I163" s="23">
        <v>6000</v>
      </c>
      <c r="J163" s="56">
        <v>0.245851259987707</v>
      </c>
      <c r="K163" s="56">
        <v>0.241040349709322</v>
      </c>
      <c r="L163" s="38">
        <v>-117.410265343985</v>
      </c>
      <c r="M163" s="23">
        <v>483</v>
      </c>
      <c r="N163" s="40"/>
      <c r="O163" s="23">
        <v>6081</v>
      </c>
      <c r="P163" s="63">
        <v>24.9170251997541</v>
      </c>
      <c r="Q163" s="76">
        <v>25.3185822577341</v>
      </c>
      <c r="R163" s="38">
        <v>98.0000000000016</v>
      </c>
      <c r="S163" s="63">
        <v>0.401557057979929</v>
      </c>
      <c r="T163" s="77"/>
      <c r="U163" s="1">
        <v>24</v>
      </c>
      <c r="V163" s="8"/>
      <c r="W163" s="87">
        <v>2087</v>
      </c>
      <c r="X163" s="88">
        <v>11.6938188787734</v>
      </c>
      <c r="Y163" s="93"/>
      <c r="Z163" s="97">
        <v>7022</v>
      </c>
      <c r="AF163" s="99">
        <f t="shared" si="5"/>
        <v>6000</v>
      </c>
    </row>
    <row r="164" spans="1:32">
      <c r="A164" s="21">
        <v>7377</v>
      </c>
      <c r="B164" s="22" t="s">
        <v>2364</v>
      </c>
      <c r="C164" s="23">
        <v>24404</v>
      </c>
      <c r="D164" s="23">
        <v>27031</v>
      </c>
      <c r="E164" s="38">
        <v>-2627</v>
      </c>
      <c r="F164" s="39">
        <v>-9.71847138470645</v>
      </c>
      <c r="G164" s="23">
        <v>2250</v>
      </c>
      <c r="H164" s="40"/>
      <c r="I164" s="23">
        <v>6038</v>
      </c>
      <c r="J164" s="56">
        <v>0.247418455990821</v>
      </c>
      <c r="K164" s="56">
        <v>0.241040349709322</v>
      </c>
      <c r="L164" s="38">
        <v>-155.651305693694</v>
      </c>
      <c r="M164" s="23">
        <v>310</v>
      </c>
      <c r="N164" s="40"/>
      <c r="O164" s="23">
        <v>5776</v>
      </c>
      <c r="P164" s="63">
        <v>23.668251106376</v>
      </c>
      <c r="Q164" s="76">
        <v>22.783150303229</v>
      </c>
      <c r="R164" s="38">
        <v>-216</v>
      </c>
      <c r="S164" s="63">
        <v>-0.885100803147026</v>
      </c>
      <c r="T164" s="77"/>
      <c r="U164" s="1">
        <v>24</v>
      </c>
      <c r="W164" s="87">
        <v>2082</v>
      </c>
      <c r="X164" s="88">
        <v>11.7214217098943</v>
      </c>
      <c r="Y164" s="93"/>
      <c r="Z164" s="97">
        <v>6838</v>
      </c>
      <c r="AF164" s="99">
        <f t="shared" si="5"/>
        <v>6038</v>
      </c>
    </row>
    <row r="165" spans="1:32">
      <c r="A165" s="21">
        <v>7381</v>
      </c>
      <c r="B165" s="22" t="s">
        <v>2365</v>
      </c>
      <c r="C165" s="23">
        <v>26388</v>
      </c>
      <c r="D165" s="23">
        <v>28447</v>
      </c>
      <c r="E165" s="38">
        <v>-2059</v>
      </c>
      <c r="F165" s="39">
        <v>-7.23802158399831</v>
      </c>
      <c r="G165" s="23">
        <v>2536</v>
      </c>
      <c r="H165" s="40"/>
      <c r="I165" s="23">
        <v>6161</v>
      </c>
      <c r="J165" s="56">
        <v>0.233477338184023</v>
      </c>
      <c r="K165" s="56">
        <v>0.23337743993259</v>
      </c>
      <c r="L165" s="38">
        <v>-2.63611505881841</v>
      </c>
      <c r="M165" s="23">
        <v>685</v>
      </c>
      <c r="N165" s="40"/>
      <c r="O165" s="23">
        <v>6133</v>
      </c>
      <c r="P165" s="63">
        <v>23.241624981052</v>
      </c>
      <c r="Q165" s="76">
        <v>23.1279369410338</v>
      </c>
      <c r="R165" s="38">
        <v>-29.9999999999998</v>
      </c>
      <c r="S165" s="63">
        <v>-0.113688040018189</v>
      </c>
      <c r="T165" s="77"/>
      <c r="U165" s="1">
        <v>24</v>
      </c>
      <c r="V165" s="8"/>
      <c r="W165" s="87">
        <v>2807</v>
      </c>
      <c r="X165" s="88">
        <v>9.40078375489847</v>
      </c>
      <c r="Y165" s="93"/>
      <c r="Z165" s="97">
        <v>7506</v>
      </c>
      <c r="AF165" s="99">
        <f t="shared" si="5"/>
        <v>6161</v>
      </c>
    </row>
    <row r="166" spans="1:32">
      <c r="A166" s="21">
        <v>7393</v>
      </c>
      <c r="B166" s="22" t="s">
        <v>2366</v>
      </c>
      <c r="C166" s="23">
        <v>17451</v>
      </c>
      <c r="D166" s="23">
        <v>21002</v>
      </c>
      <c r="E166" s="38">
        <v>-3551</v>
      </c>
      <c r="F166" s="39">
        <v>-16.9079135320446</v>
      </c>
      <c r="G166" s="23">
        <v>1261</v>
      </c>
      <c r="H166" s="40"/>
      <c r="I166" s="23">
        <v>5870</v>
      </c>
      <c r="J166" s="56">
        <v>0.336370408572575</v>
      </c>
      <c r="K166" s="56">
        <v>0.294057765452275</v>
      </c>
      <c r="L166" s="38">
        <v>-738.397935092356</v>
      </c>
      <c r="M166" s="23">
        <v>259</v>
      </c>
      <c r="N166" s="40"/>
      <c r="O166" s="23">
        <v>4350.36</v>
      </c>
      <c r="P166" s="63">
        <v>24.9290012033694</v>
      </c>
      <c r="Q166" s="76">
        <v>25.8936450633202</v>
      </c>
      <c r="R166" s="38">
        <v>168.339999999999</v>
      </c>
      <c r="S166" s="63">
        <v>0.964643859950716</v>
      </c>
      <c r="T166" s="77"/>
      <c r="U166" s="1">
        <v>24</v>
      </c>
      <c r="W166" s="116">
        <v>2086</v>
      </c>
      <c r="X166" s="88">
        <v>8.36577181208054</v>
      </c>
      <c r="Y166" s="93"/>
      <c r="Z166" s="97">
        <v>6139.9</v>
      </c>
      <c r="AF166" s="99">
        <f t="shared" si="5"/>
        <v>5870</v>
      </c>
    </row>
    <row r="167" spans="1:32">
      <c r="A167" s="21">
        <v>7488</v>
      </c>
      <c r="B167" s="22" t="s">
        <v>2367</v>
      </c>
      <c r="C167" s="23">
        <v>17216.71</v>
      </c>
      <c r="D167" s="23">
        <v>18642.29</v>
      </c>
      <c r="E167" s="38">
        <v>-1425.58</v>
      </c>
      <c r="F167" s="39">
        <v>-7.64702190557062</v>
      </c>
      <c r="G167" s="23">
        <v>1082</v>
      </c>
      <c r="H167" s="40"/>
      <c r="I167" s="23">
        <v>5532.01</v>
      </c>
      <c r="J167" s="56">
        <v>0.321316325825317</v>
      </c>
      <c r="K167" s="56">
        <v>0.299190346565288</v>
      </c>
      <c r="L167" s="38">
        <v>-380.936568385948</v>
      </c>
      <c r="M167" s="23">
        <v>111.7</v>
      </c>
      <c r="N167" s="40"/>
      <c r="O167" s="23">
        <v>4321.46</v>
      </c>
      <c r="P167" s="63">
        <v>25.1003821287575</v>
      </c>
      <c r="Q167" s="76">
        <v>23.4339778041217</v>
      </c>
      <c r="R167" s="38">
        <v>-286.899999999999</v>
      </c>
      <c r="S167" s="63">
        <v>-1.66640432463577</v>
      </c>
      <c r="T167" s="77"/>
      <c r="U167" s="1">
        <v>24</v>
      </c>
      <c r="W167" s="87">
        <v>1992</v>
      </c>
      <c r="X167" s="88">
        <v>8.64292670682731</v>
      </c>
      <c r="Y167" s="93"/>
      <c r="Z167" s="97">
        <v>6168.92</v>
      </c>
      <c r="AF167" s="99">
        <f t="shared" si="5"/>
        <v>5532.01</v>
      </c>
    </row>
    <row r="168" ht="15.75" customHeight="1" spans="1:32">
      <c r="A168" s="21">
        <v>7494</v>
      </c>
      <c r="B168" s="22" t="s">
        <v>2368</v>
      </c>
      <c r="C168" s="23">
        <v>23022</v>
      </c>
      <c r="D168" s="23">
        <v>27384</v>
      </c>
      <c r="E168" s="38">
        <v>-4362</v>
      </c>
      <c r="F168" s="39">
        <v>-15.9290096406661</v>
      </c>
      <c r="G168" s="23">
        <v>2072</v>
      </c>
      <c r="H168" s="40"/>
      <c r="I168" s="23">
        <v>6285</v>
      </c>
      <c r="J168" s="56">
        <v>0.272999739379724</v>
      </c>
      <c r="K168" s="56">
        <v>0.249683940427486</v>
      </c>
      <c r="L168" s="38">
        <v>-536.776323478406</v>
      </c>
      <c r="M168" s="23">
        <v>261</v>
      </c>
      <c r="N168" s="40"/>
      <c r="O168" s="23">
        <v>5428</v>
      </c>
      <c r="P168" s="63">
        <v>23.5774476587612</v>
      </c>
      <c r="Q168" s="76">
        <v>24.2376856919468</v>
      </c>
      <c r="R168" s="38">
        <v>151.999999999999</v>
      </c>
      <c r="S168" s="63">
        <v>0.660238033185646</v>
      </c>
      <c r="T168" s="77"/>
      <c r="U168" s="1">
        <v>24</v>
      </c>
      <c r="V168" s="8"/>
      <c r="W168" s="87">
        <v>2728</v>
      </c>
      <c r="X168" s="88">
        <v>8.4391495601173</v>
      </c>
      <c r="Y168" s="93"/>
      <c r="Z168" s="97">
        <v>9268</v>
      </c>
      <c r="AF168" s="99">
        <f t="shared" si="5"/>
        <v>6285</v>
      </c>
    </row>
    <row r="169" ht="15.75" customHeight="1" spans="1:32">
      <c r="A169" s="24" t="s">
        <v>2369</v>
      </c>
      <c r="B169" s="24" t="s">
        <v>2370</v>
      </c>
      <c r="C169" s="26">
        <v>209280.9</v>
      </c>
      <c r="D169" s="26">
        <v>228577.29</v>
      </c>
      <c r="E169" s="38">
        <v>-19296.39</v>
      </c>
      <c r="F169" s="39">
        <v>-8.44195414163848</v>
      </c>
      <c r="G169" s="26">
        <v>19493</v>
      </c>
      <c r="H169" s="27"/>
      <c r="I169" s="26">
        <v>58946.01</v>
      </c>
      <c r="J169" s="57">
        <v>0.281659769238378</v>
      </c>
      <c r="K169" s="58">
        <v>0.264979601580724</v>
      </c>
      <c r="L169" s="38">
        <v>-3490.84049954461</v>
      </c>
      <c r="M169" s="26">
        <v>3235.7</v>
      </c>
      <c r="N169" s="64"/>
      <c r="O169" s="26">
        <v>51889.87</v>
      </c>
      <c r="P169" s="65">
        <v>24.7943648942641</v>
      </c>
      <c r="Q169" s="78">
        <v>24.809483330777</v>
      </c>
      <c r="R169" s="38">
        <v>31.6400000000008</v>
      </c>
      <c r="S169" s="63">
        <v>0.0151184365128394</v>
      </c>
      <c r="T169" s="77"/>
      <c r="W169" s="26">
        <v>23773</v>
      </c>
      <c r="X169" s="89">
        <v>8.80330206536827</v>
      </c>
      <c r="Y169" s="93"/>
      <c r="Z169" s="98">
        <v>75507.56</v>
      </c>
      <c r="AF169" s="99">
        <f t="shared" si="5"/>
        <v>58946.01</v>
      </c>
    </row>
    <row r="170" ht="15.75" customHeight="1" spans="1:32">
      <c r="A170" s="100" t="s">
        <v>2371</v>
      </c>
      <c r="B170" s="100"/>
      <c r="C170" s="101">
        <v>1329181.2</v>
      </c>
      <c r="D170" s="101">
        <v>1459110.8</v>
      </c>
      <c r="E170" s="105">
        <v>-129929.6</v>
      </c>
      <c r="F170" s="106">
        <v>-8.90471100618267</v>
      </c>
      <c r="G170" s="101">
        <v>101828.66</v>
      </c>
      <c r="H170" s="101"/>
      <c r="I170" s="101">
        <v>371531.97</v>
      </c>
      <c r="J170" s="57">
        <v>0.279519428953705</v>
      </c>
      <c r="K170" s="58">
        <v>0.262111746952944</v>
      </c>
      <c r="L170" s="101">
        <v>-23137.963650989</v>
      </c>
      <c r="M170" s="101">
        <v>16721.72</v>
      </c>
      <c r="N170" s="101" t="e">
        <v>#REF!</v>
      </c>
      <c r="O170" s="101">
        <v>332178.44</v>
      </c>
      <c r="P170" s="65">
        <v>24.9912081212103</v>
      </c>
      <c r="Q170" s="78">
        <v>24.7235696683041</v>
      </c>
      <c r="R170" s="101">
        <v>-3557.4</v>
      </c>
      <c r="S170" s="63">
        <v>-0.267638452906198</v>
      </c>
      <c r="W170" s="101">
        <v>151246</v>
      </c>
      <c r="X170" s="89">
        <v>8.7882072914325</v>
      </c>
      <c r="Y170" s="93"/>
      <c r="Z170" s="101">
        <v>447239.16</v>
      </c>
      <c r="AF170" s="99">
        <f t="shared" si="5"/>
        <v>371531.97</v>
      </c>
    </row>
    <row r="171" ht="15.75" customHeight="1" spans="1:32">
      <c r="A171" s="102" t="s">
        <v>2372</v>
      </c>
      <c r="B171" s="103"/>
      <c r="C171" s="104">
        <v>21438.4064516129</v>
      </c>
      <c r="D171" s="104">
        <v>23534.0451612903</v>
      </c>
      <c r="E171" s="107">
        <v>-2095.63870967742</v>
      </c>
      <c r="F171" s="108">
        <v>-8.90471100618267</v>
      </c>
      <c r="G171" s="109">
        <v>1697.14433333333</v>
      </c>
      <c r="H171" s="31"/>
      <c r="I171" s="31"/>
      <c r="J171" s="110"/>
      <c r="K171" s="111"/>
      <c r="L171" s="31"/>
      <c r="M171" s="31"/>
      <c r="N171" s="31"/>
      <c r="O171" s="31"/>
      <c r="P171" s="113"/>
      <c r="Q171" s="113"/>
      <c r="R171" s="31"/>
      <c r="S171" s="114"/>
      <c r="X171" s="83"/>
      <c r="Y171" s="93"/>
      <c r="Z171" s="94"/>
      <c r="AF171" s="99">
        <f t="shared" si="5"/>
        <v>0</v>
      </c>
    </row>
    <row r="172" spans="1:32">
      <c r="A172" s="5"/>
      <c r="B172" s="5"/>
      <c r="C172" s="6"/>
      <c r="D172" s="6"/>
      <c r="E172" s="6"/>
      <c r="F172" s="30"/>
      <c r="G172" s="6"/>
      <c r="H172" s="31"/>
      <c r="I172" s="47"/>
      <c r="J172" s="48"/>
      <c r="K172" s="49"/>
      <c r="L172" s="50"/>
      <c r="M172" s="47"/>
      <c r="N172" s="47"/>
      <c r="O172" s="47"/>
      <c r="P172" s="60"/>
      <c r="Q172" s="60"/>
      <c r="R172" s="50"/>
      <c r="S172" s="67"/>
      <c r="X172" s="83"/>
      <c r="Y172" s="93"/>
      <c r="Z172" s="94"/>
      <c r="AF172" s="99">
        <f t="shared" si="5"/>
        <v>0</v>
      </c>
    </row>
    <row r="173" spans="9:32">
      <c r="I173" s="2"/>
      <c r="S173" s="67"/>
      <c r="X173" s="83"/>
      <c r="Y173" s="93"/>
      <c r="Z173" s="94"/>
      <c r="AF173" s="99">
        <f t="shared" si="5"/>
        <v>0</v>
      </c>
    </row>
    <row r="174" spans="1:32">
      <c r="A174" s="2"/>
      <c r="I174" s="2"/>
      <c r="L174" s="69"/>
      <c r="R174" s="69"/>
      <c r="X174" s="83"/>
      <c r="Y174" s="93"/>
      <c r="Z174" s="94"/>
      <c r="AF174" s="99">
        <f t="shared" si="5"/>
        <v>0</v>
      </c>
    </row>
    <row r="175" spans="1:32">
      <c r="A175" s="2"/>
      <c r="C175" s="2" t="s">
        <v>2280</v>
      </c>
      <c r="I175" s="2"/>
      <c r="R175" s="68"/>
      <c r="S175" s="68"/>
      <c r="T175" s="68"/>
      <c r="X175" s="83"/>
      <c r="Y175" s="93"/>
      <c r="Z175" s="94"/>
      <c r="AF175" s="99">
        <f t="shared" si="5"/>
        <v>0</v>
      </c>
    </row>
    <row r="176" spans="1:32">
      <c r="A176" s="2"/>
      <c r="C176" s="7">
        <v>43115</v>
      </c>
      <c r="I176" s="2"/>
      <c r="R176" s="69"/>
      <c r="X176" s="83"/>
      <c r="Y176" s="93"/>
      <c r="Z176" s="94"/>
      <c r="AF176" s="99">
        <f t="shared" si="5"/>
        <v>0</v>
      </c>
    </row>
    <row r="177" spans="1:32">
      <c r="A177" s="8"/>
      <c r="B177" s="8"/>
      <c r="C177" s="8"/>
      <c r="D177" s="8"/>
      <c r="E177" s="8"/>
      <c r="F177" s="8"/>
      <c r="G177" s="8"/>
      <c r="H177" s="8"/>
      <c r="I177" s="51" t="s">
        <v>2281</v>
      </c>
      <c r="J177" s="51"/>
      <c r="K177" s="51"/>
      <c r="L177" s="51"/>
      <c r="M177" s="51"/>
      <c r="N177" s="51"/>
      <c r="O177" s="51" t="s">
        <v>2282</v>
      </c>
      <c r="P177" s="51"/>
      <c r="Q177" s="51"/>
      <c r="R177" s="51"/>
      <c r="S177" s="51"/>
      <c r="X177" s="83"/>
      <c r="Y177" s="93"/>
      <c r="Z177" s="94"/>
      <c r="AF177" s="99" t="str">
        <f t="shared" si="5"/>
        <v>Labor Cost</v>
      </c>
    </row>
    <row r="178" ht="15.75" customHeight="1" spans="2:32">
      <c r="B178" s="9"/>
      <c r="C178" s="9"/>
      <c r="D178" s="9"/>
      <c r="E178" s="9"/>
      <c r="F178" s="32"/>
      <c r="G178" s="9"/>
      <c r="H178" s="9"/>
      <c r="I178" s="9"/>
      <c r="J178" s="9"/>
      <c r="K178" s="9"/>
      <c r="L178" s="9"/>
      <c r="M178" s="9"/>
      <c r="N178" s="9"/>
      <c r="O178" s="9"/>
      <c r="P178" s="9"/>
      <c r="Q178" s="9"/>
      <c r="R178" s="9"/>
      <c r="S178" s="9"/>
      <c r="T178" s="9"/>
      <c r="X178" s="83"/>
      <c r="Y178" s="93"/>
      <c r="Z178" s="94"/>
      <c r="AF178" s="99">
        <f t="shared" si="5"/>
        <v>0</v>
      </c>
    </row>
    <row r="179" ht="60.75" customHeight="1" spans="1:32">
      <c r="A179" s="10" t="s">
        <v>40</v>
      </c>
      <c r="B179" s="11" t="s">
        <v>2283</v>
      </c>
      <c r="C179" s="12" t="s">
        <v>2284</v>
      </c>
      <c r="D179" s="12" t="s">
        <v>2285</v>
      </c>
      <c r="E179" s="12" t="s">
        <v>2286</v>
      </c>
      <c r="F179" s="12" t="s">
        <v>2287</v>
      </c>
      <c r="G179" s="33" t="s">
        <v>2288</v>
      </c>
      <c r="H179" s="34"/>
      <c r="I179" s="10" t="s">
        <v>2289</v>
      </c>
      <c r="J179" s="12" t="s">
        <v>2290</v>
      </c>
      <c r="K179" s="12" t="s">
        <v>2291</v>
      </c>
      <c r="L179" s="52" t="s">
        <v>2292</v>
      </c>
      <c r="M179" s="33" t="s">
        <v>2293</v>
      </c>
      <c r="N179" s="34"/>
      <c r="O179" s="61" t="s">
        <v>2294</v>
      </c>
      <c r="P179" s="12" t="s">
        <v>2290</v>
      </c>
      <c r="Q179" s="12" t="s">
        <v>2295</v>
      </c>
      <c r="R179" s="70" t="s">
        <v>2296</v>
      </c>
      <c r="S179" s="33" t="s">
        <v>2297</v>
      </c>
      <c r="T179" s="71" t="s">
        <v>2298</v>
      </c>
      <c r="U179" s="8" t="s">
        <v>1609</v>
      </c>
      <c r="V179" s="8"/>
      <c r="W179" s="33" t="s">
        <v>2299</v>
      </c>
      <c r="X179" s="84" t="s">
        <v>2300</v>
      </c>
      <c r="Y179" s="95"/>
      <c r="Z179" s="96" t="s">
        <v>2301</v>
      </c>
      <c r="AF179" s="99" t="str">
        <f t="shared" si="5"/>
        <v>Dollars</v>
      </c>
    </row>
    <row r="180" spans="1:32">
      <c r="A180" s="13">
        <v>1</v>
      </c>
      <c r="B180" s="14">
        <v>2</v>
      </c>
      <c r="C180" s="15">
        <v>3</v>
      </c>
      <c r="D180" s="16">
        <v>4</v>
      </c>
      <c r="E180" s="16">
        <v>5</v>
      </c>
      <c r="F180" s="16">
        <v>6</v>
      </c>
      <c r="G180" s="35">
        <v>7</v>
      </c>
      <c r="H180" s="36"/>
      <c r="I180" s="13">
        <v>9</v>
      </c>
      <c r="J180" s="16">
        <v>10</v>
      </c>
      <c r="K180" s="16">
        <v>11</v>
      </c>
      <c r="L180" s="53">
        <v>12</v>
      </c>
      <c r="M180" s="35">
        <v>13</v>
      </c>
      <c r="N180" s="36"/>
      <c r="O180" s="62">
        <v>15</v>
      </c>
      <c r="P180" s="16">
        <v>16</v>
      </c>
      <c r="Q180" s="16">
        <v>17</v>
      </c>
      <c r="R180" s="72">
        <v>18</v>
      </c>
      <c r="S180" s="73">
        <v>19</v>
      </c>
      <c r="T180" s="74"/>
      <c r="U180" s="8">
        <v>20</v>
      </c>
      <c r="V180" s="8"/>
      <c r="W180" s="73">
        <v>21</v>
      </c>
      <c r="X180" s="85">
        <v>22</v>
      </c>
      <c r="Y180" s="95"/>
      <c r="Z180" s="97"/>
      <c r="AF180" s="99">
        <f t="shared" si="5"/>
        <v>9</v>
      </c>
    </row>
    <row r="181" spans="1:32">
      <c r="A181" s="17">
        <v>6</v>
      </c>
      <c r="B181" s="18"/>
      <c r="C181" s="19" t="s">
        <v>2302</v>
      </c>
      <c r="D181" s="20"/>
      <c r="E181" s="20"/>
      <c r="F181" s="20"/>
      <c r="G181" s="37"/>
      <c r="H181" s="36"/>
      <c r="I181" s="54"/>
      <c r="J181" s="20"/>
      <c r="K181" s="20"/>
      <c r="L181" s="55"/>
      <c r="M181" s="37"/>
      <c r="N181" s="36"/>
      <c r="O181" s="18"/>
      <c r="P181" s="20"/>
      <c r="Q181" s="20"/>
      <c r="R181" s="75"/>
      <c r="S181" s="37"/>
      <c r="T181" s="37"/>
      <c r="U181" s="8"/>
      <c r="V181" s="8"/>
      <c r="W181" s="8"/>
      <c r="X181" s="86"/>
      <c r="Y181" s="95"/>
      <c r="Z181" s="97"/>
      <c r="AF181" s="99">
        <f t="shared" si="5"/>
        <v>0</v>
      </c>
    </row>
    <row r="182" spans="1:32">
      <c r="A182" s="21">
        <v>7360</v>
      </c>
      <c r="B182" s="22" t="s">
        <v>2303</v>
      </c>
      <c r="C182" s="23">
        <v>18863.14</v>
      </c>
      <c r="D182" s="23">
        <v>23098</v>
      </c>
      <c r="E182" s="38">
        <v>-4234.86</v>
      </c>
      <c r="F182" s="39">
        <v>-18.3343146592779</v>
      </c>
      <c r="G182" s="23">
        <v>2306.7</v>
      </c>
      <c r="H182" s="40"/>
      <c r="I182" s="23">
        <v>5551</v>
      </c>
      <c r="J182" s="56">
        <v>0.29427762291962</v>
      </c>
      <c r="K182" s="56">
        <v>0.27763753206423</v>
      </c>
      <c r="L182" s="38">
        <v>-313.884363417943</v>
      </c>
      <c r="M182" s="23">
        <v>284</v>
      </c>
      <c r="N182" s="40"/>
      <c r="O182" s="23">
        <v>4600</v>
      </c>
      <c r="P182" s="63">
        <v>24.3861838485003</v>
      </c>
      <c r="Q182" s="76">
        <v>23.7235158091389</v>
      </c>
      <c r="R182" s="38">
        <v>-125</v>
      </c>
      <c r="S182" s="63">
        <v>-0.662668039361421</v>
      </c>
      <c r="T182" s="77"/>
      <c r="U182" s="1">
        <v>24</v>
      </c>
      <c r="V182" s="8"/>
      <c r="W182" s="87">
        <v>2324</v>
      </c>
      <c r="X182" s="88">
        <v>8.11666953528399</v>
      </c>
      <c r="Y182" s="93">
        <v>0.237235158091389</v>
      </c>
      <c r="Z182" s="97">
        <v>9150</v>
      </c>
      <c r="AF182" s="99">
        <f t="shared" si="5"/>
        <v>5551</v>
      </c>
    </row>
    <row r="183" spans="1:32">
      <c r="A183" s="21">
        <v>7382</v>
      </c>
      <c r="B183" s="22" t="s">
        <v>2304</v>
      </c>
      <c r="C183" s="23">
        <v>21723</v>
      </c>
      <c r="D183" s="23">
        <v>23408</v>
      </c>
      <c r="E183" s="38">
        <v>-1685</v>
      </c>
      <c r="F183" s="39">
        <v>-7.19839371155161</v>
      </c>
      <c r="G183" s="23">
        <v>1605.87</v>
      </c>
      <c r="H183" s="40"/>
      <c r="I183" s="23">
        <v>6171</v>
      </c>
      <c r="J183" s="56">
        <v>0.284076784974451</v>
      </c>
      <c r="K183" s="56">
        <v>0.256061911716234</v>
      </c>
      <c r="L183" s="38">
        <v>-608.567091788247</v>
      </c>
      <c r="M183" s="23">
        <v>368</v>
      </c>
      <c r="N183" s="40"/>
      <c r="O183" s="23">
        <v>5210.89</v>
      </c>
      <c r="P183" s="63">
        <v>23.9878930166183</v>
      </c>
      <c r="Q183" s="76">
        <v>23.6017124706532</v>
      </c>
      <c r="R183" s="38">
        <v>-83.890000000001</v>
      </c>
      <c r="S183" s="63">
        <v>-0.386180545965111</v>
      </c>
      <c r="T183" s="77"/>
      <c r="U183" s="1">
        <v>24</v>
      </c>
      <c r="V183" s="8"/>
      <c r="W183" s="87">
        <v>2363</v>
      </c>
      <c r="X183" s="88">
        <v>9.19297503173931</v>
      </c>
      <c r="Y183" s="93">
        <v>0.236017124706532</v>
      </c>
      <c r="Z183" s="97">
        <v>9109.21</v>
      </c>
      <c r="AF183" s="99">
        <f t="shared" si="5"/>
        <v>6171</v>
      </c>
    </row>
    <row r="184" spans="1:32">
      <c r="A184" s="21">
        <v>7392</v>
      </c>
      <c r="B184" s="22" t="s">
        <v>2305</v>
      </c>
      <c r="C184" s="23">
        <v>37315.54</v>
      </c>
      <c r="D184" s="23">
        <v>31548.04</v>
      </c>
      <c r="E184" s="38">
        <v>5767.5</v>
      </c>
      <c r="F184" s="39">
        <v>18.2816428532486</v>
      </c>
      <c r="G184" s="23">
        <v>3125.08</v>
      </c>
      <c r="H184" s="40"/>
      <c r="I184" s="23">
        <v>7604.27</v>
      </c>
      <c r="J184" s="56">
        <v>0.203782927970492</v>
      </c>
      <c r="K184" s="56">
        <v>0.201349550006334</v>
      </c>
      <c r="L184" s="38">
        <v>-90.8028127566333</v>
      </c>
      <c r="M184" s="23">
        <v>366</v>
      </c>
      <c r="N184" s="40"/>
      <c r="O184" s="23">
        <v>8467.03</v>
      </c>
      <c r="P184" s="63">
        <v>22.6903590300449</v>
      </c>
      <c r="Q184" s="76">
        <v>23.3985090393975</v>
      </c>
      <c r="R184" s="38">
        <v>264.250000000001</v>
      </c>
      <c r="S184" s="63">
        <v>0.708150009352675</v>
      </c>
      <c r="T184" s="77"/>
      <c r="U184" s="1">
        <v>24</v>
      </c>
      <c r="V184" s="8"/>
      <c r="W184" s="87">
        <v>3941</v>
      </c>
      <c r="X184" s="88">
        <v>9.46854605430094</v>
      </c>
      <c r="Y184" s="93">
        <v>0.233985090393975</v>
      </c>
      <c r="Z184" s="97">
        <v>7147</v>
      </c>
      <c r="AF184" s="99">
        <f t="shared" si="5"/>
        <v>7604.27</v>
      </c>
    </row>
    <row r="185" spans="1:32">
      <c r="A185" s="21">
        <v>7397</v>
      </c>
      <c r="B185" s="22" t="s">
        <v>2306</v>
      </c>
      <c r="C185" s="23">
        <v>25664</v>
      </c>
      <c r="D185" s="23">
        <v>26416</v>
      </c>
      <c r="E185" s="38">
        <v>-752</v>
      </c>
      <c r="F185" s="39">
        <v>-2.84675953967293</v>
      </c>
      <c r="G185" s="23">
        <v>2233</v>
      </c>
      <c r="H185" s="40"/>
      <c r="I185" s="23">
        <v>6230</v>
      </c>
      <c r="J185" s="56">
        <v>0.242752493765586</v>
      </c>
      <c r="K185" s="56">
        <v>0.236046484958968</v>
      </c>
      <c r="L185" s="38">
        <v>-172.103010013049</v>
      </c>
      <c r="M185" s="23">
        <v>233</v>
      </c>
      <c r="N185" s="40"/>
      <c r="O185" s="23">
        <v>5454</v>
      </c>
      <c r="P185" s="63">
        <v>21.2515586034913</v>
      </c>
      <c r="Q185" s="76">
        <v>21.6412094763092</v>
      </c>
      <c r="R185" s="38">
        <v>100</v>
      </c>
      <c r="S185" s="63">
        <v>0.389650872817956</v>
      </c>
      <c r="T185" s="77"/>
      <c r="U185" s="1">
        <v>24</v>
      </c>
      <c r="V185" s="8"/>
      <c r="W185" s="87">
        <v>2566</v>
      </c>
      <c r="X185" s="88">
        <v>10.0015588464536</v>
      </c>
      <c r="Y185" s="93">
        <v>0.216412094763092</v>
      </c>
      <c r="Z185" s="97">
        <v>6300</v>
      </c>
      <c r="AF185" s="99">
        <f t="shared" si="5"/>
        <v>6230</v>
      </c>
    </row>
    <row r="186" spans="1:32">
      <c r="A186" s="21">
        <v>7406</v>
      </c>
      <c r="B186" s="22" t="s">
        <v>2307</v>
      </c>
      <c r="C186" s="23">
        <v>25675.6</v>
      </c>
      <c r="D186" s="23">
        <v>24476.71</v>
      </c>
      <c r="E186" s="38">
        <v>1198.89</v>
      </c>
      <c r="F186" s="39">
        <v>4.8980847507692</v>
      </c>
      <c r="G186" s="23">
        <v>0</v>
      </c>
      <c r="H186" s="40"/>
      <c r="I186" s="23">
        <v>6595.52</v>
      </c>
      <c r="J186" s="56">
        <v>0.256878904485192</v>
      </c>
      <c r="K186" s="56">
        <v>0.227187864943504</v>
      </c>
      <c r="L186" s="38">
        <v>-762.335254856569</v>
      </c>
      <c r="M186" s="23">
        <v>481.44</v>
      </c>
      <c r="N186" s="40"/>
      <c r="O186" s="23">
        <v>7314</v>
      </c>
      <c r="P186" s="63">
        <v>28.4861892224524</v>
      </c>
      <c r="Q186" s="76">
        <v>29.4754552960788</v>
      </c>
      <c r="R186" s="38">
        <v>254</v>
      </c>
      <c r="S186" s="63">
        <v>0.989266073626322</v>
      </c>
      <c r="T186" s="77"/>
      <c r="U186" s="1" t="s">
        <v>1532</v>
      </c>
      <c r="V186" s="8"/>
      <c r="W186" s="87">
        <v>2793</v>
      </c>
      <c r="X186" s="88">
        <v>9.19283924095954</v>
      </c>
      <c r="Y186" s="93">
        <v>0.294754552960788</v>
      </c>
      <c r="Z186" s="97">
        <v>4478</v>
      </c>
      <c r="AF186" s="99">
        <f t="shared" si="5"/>
        <v>6595.52</v>
      </c>
    </row>
    <row r="187" ht="15.75" customHeight="1" spans="1:32">
      <c r="A187" s="21">
        <v>7495</v>
      </c>
      <c r="B187" s="22" t="s">
        <v>2308</v>
      </c>
      <c r="C187" s="23">
        <v>21122</v>
      </c>
      <c r="D187" s="23">
        <v>20703</v>
      </c>
      <c r="E187" s="38">
        <v>419</v>
      </c>
      <c r="F187" s="39">
        <v>2.02386127614355</v>
      </c>
      <c r="G187" s="23">
        <v>764</v>
      </c>
      <c r="H187" s="40"/>
      <c r="I187" s="23">
        <v>5985</v>
      </c>
      <c r="J187" s="56">
        <v>0.283353849067323</v>
      </c>
      <c r="K187" s="56">
        <v>0.260704414696241</v>
      </c>
      <c r="L187" s="38">
        <v>-478.401352786006</v>
      </c>
      <c r="M187" s="23">
        <v>359</v>
      </c>
      <c r="N187" s="40"/>
      <c r="O187" s="23">
        <v>5616</v>
      </c>
      <c r="P187" s="63">
        <v>26.5883912508285</v>
      </c>
      <c r="Q187" s="76">
        <v>26.5126408484045</v>
      </c>
      <c r="R187" s="38">
        <v>-16.0000000000001</v>
      </c>
      <c r="S187" s="63">
        <v>-0.0757504024240134</v>
      </c>
      <c r="T187" s="77"/>
      <c r="U187" s="1">
        <v>24</v>
      </c>
      <c r="V187" s="8"/>
      <c r="W187" s="87">
        <v>2627</v>
      </c>
      <c r="X187" s="88">
        <v>8.04035020936429</v>
      </c>
      <c r="Y187" s="93">
        <v>0.265126408484045</v>
      </c>
      <c r="Z187" s="97">
        <v>7770</v>
      </c>
      <c r="AF187" s="99">
        <f t="shared" si="5"/>
        <v>5985</v>
      </c>
    </row>
    <row r="188" ht="15.75" customHeight="1" spans="1:32">
      <c r="A188" s="24" t="s">
        <v>2309</v>
      </c>
      <c r="B188" s="25" t="s">
        <v>2310</v>
      </c>
      <c r="C188" s="26">
        <v>150363.28</v>
      </c>
      <c r="D188" s="26">
        <v>149649.75</v>
      </c>
      <c r="E188" s="27">
        <v>713.529999999999</v>
      </c>
      <c r="F188" s="41">
        <v>0.476799994654183</v>
      </c>
      <c r="G188" s="26">
        <v>10034.65</v>
      </c>
      <c r="H188" s="27"/>
      <c r="I188" s="26">
        <v>38136.79</v>
      </c>
      <c r="J188" s="57">
        <v>0.253631006187149</v>
      </c>
      <c r="K188" s="58">
        <v>0.237496123484281</v>
      </c>
      <c r="L188" s="27">
        <v>-2426.09388561845</v>
      </c>
      <c r="M188" s="26">
        <v>2091.44</v>
      </c>
      <c r="N188" s="64"/>
      <c r="O188" s="26">
        <v>36661.92</v>
      </c>
      <c r="P188" s="65">
        <v>24.3822294911364</v>
      </c>
      <c r="Q188" s="78">
        <v>24.643835915258</v>
      </c>
      <c r="R188" s="27">
        <v>393.36</v>
      </c>
      <c r="S188" s="63">
        <v>0.261606424121634</v>
      </c>
      <c r="T188" s="77"/>
      <c r="V188" s="8"/>
      <c r="W188" s="26">
        <v>16614</v>
      </c>
      <c r="X188" s="89">
        <v>9.05039605152281</v>
      </c>
      <c r="Y188" s="93"/>
      <c r="Z188" s="98">
        <v>43954.21</v>
      </c>
      <c r="AF188" s="99">
        <f t="shared" si="5"/>
        <v>38136.79</v>
      </c>
    </row>
    <row r="189" spans="1:32">
      <c r="A189" s="17">
        <v>10</v>
      </c>
      <c r="B189" s="17"/>
      <c r="C189" s="17" t="s">
        <v>2311</v>
      </c>
      <c r="D189" s="27"/>
      <c r="E189" s="17"/>
      <c r="F189" s="17"/>
      <c r="G189" s="17"/>
      <c r="H189" s="17"/>
      <c r="I189" s="59"/>
      <c r="J189" s="17"/>
      <c r="K189" s="17"/>
      <c r="L189" s="17"/>
      <c r="M189" s="59"/>
      <c r="N189" s="17"/>
      <c r="O189" s="59"/>
      <c r="P189" s="66"/>
      <c r="Q189" s="66"/>
      <c r="R189" s="17"/>
      <c r="S189" s="66"/>
      <c r="T189" s="79"/>
      <c r="W189" s="90"/>
      <c r="X189" s="83"/>
      <c r="Y189" s="93"/>
      <c r="Z189" s="94"/>
      <c r="AF189" s="99">
        <f t="shared" si="5"/>
        <v>0</v>
      </c>
    </row>
    <row r="190" spans="1:32">
      <c r="A190" s="21">
        <v>7352</v>
      </c>
      <c r="B190" s="22" t="s">
        <v>2312</v>
      </c>
      <c r="C190" s="23">
        <v>20027</v>
      </c>
      <c r="D190" s="23">
        <v>19981</v>
      </c>
      <c r="E190" s="38">
        <v>46</v>
      </c>
      <c r="F190" s="39">
        <v>0.230218707772384</v>
      </c>
      <c r="G190" s="23">
        <v>1413</v>
      </c>
      <c r="H190" s="40"/>
      <c r="I190" s="23">
        <v>5253</v>
      </c>
      <c r="J190" s="56">
        <v>0.262295900534279</v>
      </c>
      <c r="K190" s="56">
        <v>0.268869674721215</v>
      </c>
      <c r="L190" s="38">
        <v>131.652975641767</v>
      </c>
      <c r="M190" s="23">
        <v>306</v>
      </c>
      <c r="N190" s="40"/>
      <c r="O190" s="23">
        <v>4823</v>
      </c>
      <c r="P190" s="63">
        <v>24.0824886403355</v>
      </c>
      <c r="Q190" s="76">
        <v>24.3920707045489</v>
      </c>
      <c r="R190" s="80">
        <v>62.0000000000001</v>
      </c>
      <c r="S190" s="63">
        <v>0.309582064213313</v>
      </c>
      <c r="T190" s="77"/>
      <c r="U190" s="1">
        <v>24</v>
      </c>
      <c r="V190" s="8"/>
      <c r="W190" s="87">
        <v>2287</v>
      </c>
      <c r="X190" s="88">
        <v>8.75688675120245</v>
      </c>
      <c r="Y190" s="93">
        <v>0.243920707045489</v>
      </c>
      <c r="Z190" s="97">
        <v>9618</v>
      </c>
      <c r="AF190" s="99">
        <f t="shared" si="5"/>
        <v>5253</v>
      </c>
    </row>
    <row r="191" spans="1:32">
      <c r="A191" s="21">
        <v>7362</v>
      </c>
      <c r="B191" s="22" t="s">
        <v>2313</v>
      </c>
      <c r="C191" s="23">
        <v>19104</v>
      </c>
      <c r="D191" s="23">
        <v>18629</v>
      </c>
      <c r="E191" s="38">
        <v>475</v>
      </c>
      <c r="F191" s="39">
        <v>2.54978796500081</v>
      </c>
      <c r="G191" s="23">
        <v>1302</v>
      </c>
      <c r="H191" s="40"/>
      <c r="I191" s="23">
        <v>5345</v>
      </c>
      <c r="J191" s="56">
        <v>0.279784338358459</v>
      </c>
      <c r="K191" s="56">
        <v>0.274175287474096</v>
      </c>
      <c r="L191" s="38">
        <v>-107.155308094872</v>
      </c>
      <c r="M191" s="23">
        <v>105</v>
      </c>
      <c r="N191" s="40"/>
      <c r="O191" s="23">
        <v>4701</v>
      </c>
      <c r="P191" s="63">
        <v>24.6074120603015</v>
      </c>
      <c r="Q191" s="76">
        <v>24.052554438861</v>
      </c>
      <c r="R191" s="80">
        <v>-106</v>
      </c>
      <c r="S191" s="63">
        <v>-0.554857621440537</v>
      </c>
      <c r="T191" s="77"/>
      <c r="U191" s="1">
        <v>24</v>
      </c>
      <c r="V191" s="8"/>
      <c r="W191" s="87">
        <v>2302</v>
      </c>
      <c r="X191" s="88">
        <v>8.29887054735013</v>
      </c>
      <c r="Y191" s="93">
        <v>0.24052554438861</v>
      </c>
      <c r="Z191" s="97">
        <v>4733</v>
      </c>
      <c r="AF191" s="99">
        <f t="shared" si="5"/>
        <v>5345</v>
      </c>
    </row>
    <row r="192" spans="1:32">
      <c r="A192" s="21">
        <v>7372</v>
      </c>
      <c r="B192" s="22" t="s">
        <v>2314</v>
      </c>
      <c r="C192" s="23">
        <v>22576</v>
      </c>
      <c r="D192" s="23">
        <v>20678</v>
      </c>
      <c r="E192" s="38">
        <v>1898</v>
      </c>
      <c r="F192" s="39">
        <v>9.17883741174195</v>
      </c>
      <c r="G192" s="23">
        <v>1420</v>
      </c>
      <c r="H192" s="40"/>
      <c r="I192" s="23">
        <v>6102</v>
      </c>
      <c r="J192" s="56">
        <v>0.270287030474841</v>
      </c>
      <c r="K192" s="56">
        <v>0.251681794197682</v>
      </c>
      <c r="L192" s="38">
        <v>-420.03181419314</v>
      </c>
      <c r="M192" s="23">
        <v>209</v>
      </c>
      <c r="N192" s="40"/>
      <c r="O192" s="23">
        <v>6476</v>
      </c>
      <c r="P192" s="63">
        <v>28.6853295535081</v>
      </c>
      <c r="Q192" s="76">
        <v>27.5115166548547</v>
      </c>
      <c r="R192" s="38">
        <v>-264.999999999999</v>
      </c>
      <c r="S192" s="63">
        <v>-1.17381289865343</v>
      </c>
      <c r="T192" s="77"/>
      <c r="U192" s="1">
        <v>24</v>
      </c>
      <c r="V192" s="8"/>
      <c r="W192" s="87">
        <v>2800</v>
      </c>
      <c r="X192" s="88">
        <v>8.06285714285714</v>
      </c>
      <c r="Y192" s="93">
        <v>0.275115166548547</v>
      </c>
      <c r="Z192" s="97">
        <v>7200</v>
      </c>
      <c r="AF192" s="99">
        <f t="shared" si="5"/>
        <v>6102</v>
      </c>
    </row>
    <row r="193" spans="1:32">
      <c r="A193" s="21">
        <v>7375</v>
      </c>
      <c r="B193" s="22" t="s">
        <v>1492</v>
      </c>
      <c r="C193" s="23">
        <v>16916</v>
      </c>
      <c r="D193" s="23">
        <v>20001</v>
      </c>
      <c r="E193" s="38">
        <v>-3085</v>
      </c>
      <c r="F193" s="39">
        <v>-15.4242287885606</v>
      </c>
      <c r="G193" s="23">
        <v>1495</v>
      </c>
      <c r="H193" s="40"/>
      <c r="I193" s="23">
        <v>5427</v>
      </c>
      <c r="J193" s="56">
        <v>0.320820524946796</v>
      </c>
      <c r="K193" s="56">
        <v>0.302846059731906</v>
      </c>
      <c r="L193" s="38">
        <v>-304.056053575085</v>
      </c>
      <c r="M193" s="23">
        <v>304</v>
      </c>
      <c r="N193" s="40"/>
      <c r="O193" s="23">
        <v>4758</v>
      </c>
      <c r="P193" s="63">
        <v>28.1272168361315</v>
      </c>
      <c r="Q193" s="76">
        <v>27.9025774414755</v>
      </c>
      <c r="R193" s="38">
        <v>-38.0000000000009</v>
      </c>
      <c r="S193" s="63">
        <v>-0.224639394655952</v>
      </c>
      <c r="T193" s="77"/>
      <c r="U193" s="1">
        <v>24</v>
      </c>
      <c r="W193" s="87">
        <v>2024</v>
      </c>
      <c r="X193" s="88">
        <v>8.35770750988142</v>
      </c>
      <c r="Y193" s="93">
        <v>0.279025774414755</v>
      </c>
      <c r="Z193" s="97">
        <v>7299</v>
      </c>
      <c r="AF193" s="99">
        <f t="shared" si="5"/>
        <v>5427</v>
      </c>
    </row>
    <row r="194" spans="1:32">
      <c r="A194" s="21">
        <v>7380</v>
      </c>
      <c r="B194" s="22" t="s">
        <v>2315</v>
      </c>
      <c r="C194" s="23">
        <v>20514</v>
      </c>
      <c r="D194" s="23">
        <v>22222</v>
      </c>
      <c r="E194" s="38">
        <v>-1708</v>
      </c>
      <c r="F194" s="39">
        <v>-7.68607686076861</v>
      </c>
      <c r="G194" s="23">
        <v>823</v>
      </c>
      <c r="H194" s="40"/>
      <c r="I194" s="23">
        <v>5510</v>
      </c>
      <c r="J194" s="56">
        <v>0.268597055669299</v>
      </c>
      <c r="K194" s="56">
        <v>0.265670780338974</v>
      </c>
      <c r="L194" s="38">
        <v>-60.0296121262818</v>
      </c>
      <c r="M194" s="23">
        <v>352</v>
      </c>
      <c r="N194" s="40"/>
      <c r="O194" s="23">
        <v>4914</v>
      </c>
      <c r="P194" s="63">
        <v>23.9543726235741</v>
      </c>
      <c r="Q194" s="76">
        <v>24.0128692600175</v>
      </c>
      <c r="R194" s="38">
        <v>12</v>
      </c>
      <c r="S194" s="63">
        <v>0.0584966364434045</v>
      </c>
      <c r="T194" s="77"/>
      <c r="U194" s="1">
        <v>24</v>
      </c>
      <c r="W194" s="87">
        <v>2458</v>
      </c>
      <c r="X194" s="88">
        <v>8.34580960130187</v>
      </c>
      <c r="Y194" s="93">
        <v>0.240128692600175</v>
      </c>
      <c r="Z194" s="97">
        <v>5475</v>
      </c>
      <c r="AF194" s="99">
        <f t="shared" si="5"/>
        <v>5510</v>
      </c>
    </row>
    <row r="195" spans="1:32">
      <c r="A195" s="21">
        <v>7386</v>
      </c>
      <c r="B195" s="22" t="s">
        <v>2316</v>
      </c>
      <c r="C195" s="23">
        <v>23235</v>
      </c>
      <c r="D195" s="23">
        <v>24157</v>
      </c>
      <c r="E195" s="38">
        <v>-922</v>
      </c>
      <c r="F195" s="39">
        <v>-3.81669909343048</v>
      </c>
      <c r="G195" s="23">
        <v>2306</v>
      </c>
      <c r="H195" s="40"/>
      <c r="I195" s="23">
        <v>6094</v>
      </c>
      <c r="J195" s="56">
        <v>0.262276737680224</v>
      </c>
      <c r="K195" s="56">
        <v>0.247489922086438</v>
      </c>
      <c r="L195" s="38">
        <v>-343.571660321607</v>
      </c>
      <c r="M195" s="23">
        <v>159</v>
      </c>
      <c r="N195" s="40"/>
      <c r="O195" s="23">
        <v>6163</v>
      </c>
      <c r="P195" s="63">
        <v>26.5246395523994</v>
      </c>
      <c r="Q195" s="76">
        <v>25.229180116204</v>
      </c>
      <c r="R195" s="38">
        <v>-301.000000000001</v>
      </c>
      <c r="S195" s="63">
        <v>-1.2954594361954</v>
      </c>
      <c r="T195" s="77"/>
      <c r="U195" s="1">
        <v>24</v>
      </c>
      <c r="W195" s="87">
        <v>2707</v>
      </c>
      <c r="X195" s="88">
        <v>8.58330254894717</v>
      </c>
      <c r="Y195" s="93">
        <v>0.25229180116204</v>
      </c>
      <c r="Z195" s="97">
        <v>9876</v>
      </c>
      <c r="AF195" s="99">
        <f t="shared" si="5"/>
        <v>6094</v>
      </c>
    </row>
    <row r="196" spans="1:32">
      <c r="A196" s="21">
        <v>7489</v>
      </c>
      <c r="B196" s="22" t="s">
        <v>2317</v>
      </c>
      <c r="C196" s="23">
        <v>35575</v>
      </c>
      <c r="D196" s="23">
        <v>37659</v>
      </c>
      <c r="E196" s="38">
        <v>-2084</v>
      </c>
      <c r="F196" s="39">
        <v>-5.53386972569638</v>
      </c>
      <c r="G196" s="23">
        <v>2480</v>
      </c>
      <c r="H196" s="40"/>
      <c r="I196" s="23">
        <v>7614</v>
      </c>
      <c r="J196" s="56">
        <v>0.21402670414617</v>
      </c>
      <c r="K196" s="56">
        <v>0.204892271904894</v>
      </c>
      <c r="L196" s="38">
        <v>-324.957426983389</v>
      </c>
      <c r="M196" s="23">
        <v>405</v>
      </c>
      <c r="N196" s="40"/>
      <c r="O196" s="23">
        <v>8168</v>
      </c>
      <c r="P196" s="63">
        <v>22.9599437807449</v>
      </c>
      <c r="Q196" s="76">
        <v>24.1799016163036</v>
      </c>
      <c r="R196" s="38">
        <v>434.000000000001</v>
      </c>
      <c r="S196" s="63">
        <v>1.21995783555868</v>
      </c>
      <c r="T196" s="77"/>
      <c r="U196" s="1">
        <v>24</v>
      </c>
      <c r="W196" s="87">
        <v>3976</v>
      </c>
      <c r="X196" s="88">
        <v>8.94743460764587</v>
      </c>
      <c r="Y196" s="93">
        <v>0.241799016163036</v>
      </c>
      <c r="Z196" s="97">
        <v>11713</v>
      </c>
      <c r="AF196" s="99">
        <f t="shared" si="5"/>
        <v>7614</v>
      </c>
    </row>
    <row r="197" spans="1:32">
      <c r="A197" s="21">
        <v>7492</v>
      </c>
      <c r="B197" s="22" t="s">
        <v>2318</v>
      </c>
      <c r="C197" s="23">
        <v>22840</v>
      </c>
      <c r="D197" s="23">
        <v>23037</v>
      </c>
      <c r="E197" s="38">
        <v>-197</v>
      </c>
      <c r="F197" s="39">
        <v>-0.855146069366671</v>
      </c>
      <c r="G197" s="23">
        <v>1031</v>
      </c>
      <c r="H197" s="40"/>
      <c r="I197" s="23">
        <v>5885</v>
      </c>
      <c r="J197" s="56">
        <v>0.257661996497373</v>
      </c>
      <c r="K197" s="56">
        <v>0.25027816112577</v>
      </c>
      <c r="L197" s="38">
        <v>-168.646799887422</v>
      </c>
      <c r="M197" s="23">
        <v>123</v>
      </c>
      <c r="N197" s="40"/>
      <c r="O197" s="23">
        <v>5448</v>
      </c>
      <c r="P197" s="63">
        <v>23.8528896672504</v>
      </c>
      <c r="Q197" s="76">
        <v>22.8590192644483</v>
      </c>
      <c r="R197" s="38">
        <v>-227</v>
      </c>
      <c r="S197" s="63">
        <v>-0.993870402802102</v>
      </c>
      <c r="T197" s="77"/>
      <c r="U197" s="1">
        <v>24</v>
      </c>
      <c r="W197" s="87">
        <v>2319</v>
      </c>
      <c r="X197" s="88">
        <v>9.84907287623976</v>
      </c>
      <c r="Y197" s="93">
        <v>0.228590192644483</v>
      </c>
      <c r="Z197" s="97">
        <v>6655</v>
      </c>
      <c r="AF197" s="99">
        <f t="shared" si="5"/>
        <v>5885</v>
      </c>
    </row>
    <row r="198" spans="1:32">
      <c r="A198" s="21">
        <v>7625</v>
      </c>
      <c r="B198" s="22" t="s">
        <v>2319</v>
      </c>
      <c r="C198" s="23">
        <v>24830</v>
      </c>
      <c r="D198" s="23">
        <v>25392</v>
      </c>
      <c r="E198" s="38">
        <v>-562</v>
      </c>
      <c r="F198" s="39">
        <v>-2.21329552614997</v>
      </c>
      <c r="G198" s="23">
        <v>1693</v>
      </c>
      <c r="H198" s="40"/>
      <c r="I198" s="23">
        <v>6214</v>
      </c>
      <c r="J198" s="56">
        <v>0.250261780104712</v>
      </c>
      <c r="K198" s="56">
        <v>0.239425961448854</v>
      </c>
      <c r="L198" s="38">
        <v>-269.05337722496</v>
      </c>
      <c r="M198" s="23">
        <v>167</v>
      </c>
      <c r="N198" s="40"/>
      <c r="O198" s="23">
        <v>7161</v>
      </c>
      <c r="P198" s="63">
        <v>28.8401127668143</v>
      </c>
      <c r="Q198" s="76">
        <v>28.3527990334273</v>
      </c>
      <c r="R198" s="38">
        <v>-120.999999999999</v>
      </c>
      <c r="S198" s="63">
        <v>-0.48731373338703</v>
      </c>
      <c r="T198" s="77"/>
      <c r="U198" s="1">
        <v>24</v>
      </c>
      <c r="W198" s="87">
        <v>2705</v>
      </c>
      <c r="X198" s="88">
        <v>9.17929759704251</v>
      </c>
      <c r="Y198" s="93">
        <v>0.283527990334273</v>
      </c>
      <c r="Z198" s="97">
        <v>6374</v>
      </c>
      <c r="AF198" s="99">
        <f t="shared" si="5"/>
        <v>6214</v>
      </c>
    </row>
    <row r="199" ht="15.75" customHeight="1" spans="1:32">
      <c r="A199" s="21">
        <v>7626</v>
      </c>
      <c r="B199" s="22" t="s">
        <v>2320</v>
      </c>
      <c r="C199" s="23">
        <v>12313</v>
      </c>
      <c r="D199" s="23">
        <v>13267</v>
      </c>
      <c r="E199" s="38">
        <v>-954</v>
      </c>
      <c r="F199" s="39">
        <v>-7.19077410115324</v>
      </c>
      <c r="G199" s="23">
        <v>1368</v>
      </c>
      <c r="H199" s="40"/>
      <c r="I199" s="23">
        <v>5012</v>
      </c>
      <c r="J199" s="56">
        <v>0.407049459920409</v>
      </c>
      <c r="K199" s="56">
        <v>0.401194953646749</v>
      </c>
      <c r="L199" s="38">
        <v>-72.0865357475752</v>
      </c>
      <c r="M199" s="23">
        <v>229</v>
      </c>
      <c r="N199" s="40"/>
      <c r="O199" s="23">
        <v>3147</v>
      </c>
      <c r="P199" s="63">
        <v>25.5583529602859</v>
      </c>
      <c r="Q199" s="76">
        <v>24.9736051327865</v>
      </c>
      <c r="R199" s="38">
        <v>-72.0000000000005</v>
      </c>
      <c r="S199" s="63">
        <v>-0.584747827499395</v>
      </c>
      <c r="T199" s="77"/>
      <c r="U199" s="1">
        <v>24</v>
      </c>
      <c r="W199" s="87">
        <v>1578</v>
      </c>
      <c r="X199" s="88">
        <v>7.80291508238276</v>
      </c>
      <c r="Y199" s="93">
        <v>0.249736051327865</v>
      </c>
      <c r="Z199" s="97">
        <v>4717</v>
      </c>
      <c r="AF199" s="99">
        <f t="shared" si="5"/>
        <v>5012</v>
      </c>
    </row>
    <row r="200" ht="15.75" customHeight="1" spans="1:32">
      <c r="A200" s="24" t="s">
        <v>2321</v>
      </c>
      <c r="B200" s="28" t="s">
        <v>2322</v>
      </c>
      <c r="C200" s="26">
        <v>217930</v>
      </c>
      <c r="D200" s="26">
        <v>225023</v>
      </c>
      <c r="E200" s="27">
        <v>-7093</v>
      </c>
      <c r="F200" s="41">
        <v>-3.15212222750563</v>
      </c>
      <c r="G200" s="26">
        <v>15331</v>
      </c>
      <c r="H200" s="27"/>
      <c r="I200" s="26">
        <v>58456</v>
      </c>
      <c r="J200" s="57">
        <v>0.268232918827146</v>
      </c>
      <c r="K200" s="58">
        <v>0.259340450545989</v>
      </c>
      <c r="L200" s="27">
        <v>-1937.93561251256</v>
      </c>
      <c r="M200" s="26">
        <v>2359</v>
      </c>
      <c r="N200" s="64"/>
      <c r="O200" s="26">
        <v>55759</v>
      </c>
      <c r="P200" s="65">
        <v>25.5857385398981</v>
      </c>
      <c r="Q200" s="78">
        <v>25.3003257926857</v>
      </c>
      <c r="R200" s="27">
        <v>-622</v>
      </c>
      <c r="S200" s="63">
        <v>-0.285412747212412</v>
      </c>
      <c r="T200" s="77"/>
      <c r="W200" s="26">
        <v>25156</v>
      </c>
      <c r="X200" s="89">
        <v>8.6631419939577</v>
      </c>
      <c r="Y200" s="93"/>
      <c r="Z200" s="98">
        <v>73660</v>
      </c>
      <c r="AF200" s="99">
        <f t="shared" si="5"/>
        <v>58456</v>
      </c>
    </row>
    <row r="201" spans="1:32">
      <c r="A201" s="17">
        <v>9</v>
      </c>
      <c r="B201" s="17"/>
      <c r="C201" s="29" t="s">
        <v>2323</v>
      </c>
      <c r="D201" s="17"/>
      <c r="E201" s="17"/>
      <c r="F201" s="17"/>
      <c r="G201" s="17"/>
      <c r="H201" s="17"/>
      <c r="I201" s="59"/>
      <c r="J201" s="17"/>
      <c r="K201" s="17"/>
      <c r="L201" s="17"/>
      <c r="M201" s="59"/>
      <c r="N201" s="59"/>
      <c r="O201" s="59"/>
      <c r="P201" s="66"/>
      <c r="Q201" s="66"/>
      <c r="R201" s="81"/>
      <c r="S201" s="66"/>
      <c r="W201" s="90"/>
      <c r="X201" s="83"/>
      <c r="Y201" s="93"/>
      <c r="Z201" s="94"/>
      <c r="AF201" s="99">
        <f t="shared" si="5"/>
        <v>0</v>
      </c>
    </row>
    <row r="202" spans="1:32">
      <c r="A202" s="21">
        <v>7364</v>
      </c>
      <c r="B202" s="22" t="s">
        <v>2324</v>
      </c>
      <c r="C202" s="23">
        <v>10657</v>
      </c>
      <c r="D202" s="23">
        <v>10297.41</v>
      </c>
      <c r="E202" s="38">
        <v>359.59</v>
      </c>
      <c r="F202" s="39">
        <v>3.49204314482962</v>
      </c>
      <c r="G202" s="23">
        <v>567</v>
      </c>
      <c r="H202" s="40"/>
      <c r="I202" s="23">
        <v>4636</v>
      </c>
      <c r="J202" s="56">
        <v>0.435019236182791</v>
      </c>
      <c r="K202" s="56">
        <v>0.432453290178312</v>
      </c>
      <c r="L202" s="38">
        <v>-27.3452865697252</v>
      </c>
      <c r="M202" s="23">
        <v>113</v>
      </c>
      <c r="N202" s="40"/>
      <c r="O202" s="23">
        <v>3197</v>
      </c>
      <c r="P202" s="63">
        <v>29.99906164962</v>
      </c>
      <c r="Q202" s="76">
        <v>27.8783897907479</v>
      </c>
      <c r="R202" s="38">
        <v>-226</v>
      </c>
      <c r="S202" s="63">
        <v>-2.1206718588721</v>
      </c>
      <c r="T202" s="77"/>
      <c r="U202" s="1">
        <v>24</v>
      </c>
      <c r="W202" s="87">
        <v>1343</v>
      </c>
      <c r="X202" s="88">
        <v>7.93521965748325</v>
      </c>
      <c r="Y202" s="93">
        <v>0.278783897907479</v>
      </c>
      <c r="Z202" s="97">
        <v>5202</v>
      </c>
      <c r="AF202" s="99">
        <f t="shared" si="5"/>
        <v>4636</v>
      </c>
    </row>
    <row r="203" spans="1:32">
      <c r="A203" s="21">
        <v>7370</v>
      </c>
      <c r="B203" s="22" t="s">
        <v>2325</v>
      </c>
      <c r="C203" s="23">
        <v>20429</v>
      </c>
      <c r="D203" s="23">
        <v>21122</v>
      </c>
      <c r="E203" s="38">
        <v>-693</v>
      </c>
      <c r="F203" s="39">
        <v>-3.28093930499006</v>
      </c>
      <c r="G203" s="23">
        <v>937</v>
      </c>
      <c r="H203" s="40"/>
      <c r="I203" s="23">
        <v>5693</v>
      </c>
      <c r="J203" s="56">
        <v>0.278672475402614</v>
      </c>
      <c r="K203" s="56">
        <v>0.26565794972078</v>
      </c>
      <c r="L203" s="38">
        <v>-265.873745154194</v>
      </c>
      <c r="M203" s="23">
        <v>309</v>
      </c>
      <c r="N203" s="40"/>
      <c r="O203" s="23">
        <v>4809</v>
      </c>
      <c r="P203" s="63">
        <v>23.5400655930295</v>
      </c>
      <c r="Q203" s="76">
        <v>24.0001958000881</v>
      </c>
      <c r="R203" s="38">
        <v>93.9999999999994</v>
      </c>
      <c r="S203" s="63">
        <v>0.46013020705859</v>
      </c>
      <c r="T203" s="77"/>
      <c r="U203" s="1">
        <v>24</v>
      </c>
      <c r="V203" s="8"/>
      <c r="W203" s="87">
        <v>2442</v>
      </c>
      <c r="X203" s="88">
        <v>8.36568386568387</v>
      </c>
      <c r="Y203" s="93">
        <v>0.240001958000881</v>
      </c>
      <c r="Z203" s="97">
        <v>6589</v>
      </c>
      <c r="AF203" s="99">
        <f t="shared" si="5"/>
        <v>5693</v>
      </c>
    </row>
    <row r="204" spans="1:32">
      <c r="A204" s="21">
        <v>7373</v>
      </c>
      <c r="B204" s="22" t="s">
        <v>2326</v>
      </c>
      <c r="C204" s="23">
        <v>21845</v>
      </c>
      <c r="D204" s="23">
        <v>23524</v>
      </c>
      <c r="E204" s="38">
        <v>-1679</v>
      </c>
      <c r="F204" s="39">
        <v>-7.13739160006802</v>
      </c>
      <c r="G204" s="23">
        <v>1468</v>
      </c>
      <c r="H204" s="40"/>
      <c r="I204" s="23">
        <v>5693</v>
      </c>
      <c r="J204" s="56">
        <v>0.260608834973678</v>
      </c>
      <c r="K204" s="56">
        <v>0.256072838189958</v>
      </c>
      <c r="L204" s="38">
        <v>-99.0888497403711</v>
      </c>
      <c r="M204" s="23">
        <v>117</v>
      </c>
      <c r="N204" s="40"/>
      <c r="O204" s="23">
        <v>5265</v>
      </c>
      <c r="P204" s="63">
        <v>24.101625085832</v>
      </c>
      <c r="Q204" s="76">
        <v>23.7170977340352</v>
      </c>
      <c r="R204" s="38">
        <v>-84.0000000000005</v>
      </c>
      <c r="S204" s="63">
        <v>-0.384527351796752</v>
      </c>
      <c r="T204" s="77"/>
      <c r="U204" s="1">
        <v>24</v>
      </c>
      <c r="V204" s="8"/>
      <c r="W204" s="87">
        <v>2494</v>
      </c>
      <c r="X204" s="88">
        <v>8.75902165196472</v>
      </c>
      <c r="Y204" s="93">
        <v>0.237170977340352</v>
      </c>
      <c r="Z204" s="97">
        <v>6139</v>
      </c>
      <c r="AF204" s="99">
        <f t="shared" si="5"/>
        <v>5693</v>
      </c>
    </row>
    <row r="205" spans="1:32">
      <c r="A205" s="21">
        <v>7384</v>
      </c>
      <c r="B205" s="22" t="s">
        <v>2327</v>
      </c>
      <c r="C205" s="23">
        <v>13858</v>
      </c>
      <c r="D205" s="23">
        <v>15917</v>
      </c>
      <c r="E205" s="38">
        <v>-2059</v>
      </c>
      <c r="F205" s="39">
        <v>-12.9358547464975</v>
      </c>
      <c r="G205" s="23">
        <v>1022</v>
      </c>
      <c r="H205" s="40"/>
      <c r="I205" s="23">
        <v>5373</v>
      </c>
      <c r="J205" s="56">
        <v>0.387718285466878</v>
      </c>
      <c r="K205" s="56">
        <v>0.369448101830835</v>
      </c>
      <c r="L205" s="38">
        <v>-253.188204828283</v>
      </c>
      <c r="M205" s="23">
        <v>467</v>
      </c>
      <c r="N205" s="40"/>
      <c r="O205" s="23">
        <v>3254</v>
      </c>
      <c r="P205" s="63">
        <v>23.4810217924664</v>
      </c>
      <c r="Q205" s="76">
        <v>24.6500216481455</v>
      </c>
      <c r="R205" s="38">
        <v>162</v>
      </c>
      <c r="S205" s="63">
        <v>1.16899985567903</v>
      </c>
      <c r="T205" s="77"/>
      <c r="U205" s="1">
        <v>24</v>
      </c>
      <c r="W205" s="87">
        <v>1647</v>
      </c>
      <c r="X205" s="88">
        <v>8.41408621736491</v>
      </c>
      <c r="Y205" s="93">
        <v>0.246500216481455</v>
      </c>
      <c r="Z205" s="97">
        <v>6113</v>
      </c>
      <c r="AF205" s="99">
        <f t="shared" si="5"/>
        <v>5373</v>
      </c>
    </row>
    <row r="206" spans="1:32">
      <c r="A206" s="21">
        <v>7389</v>
      </c>
      <c r="B206" s="22" t="s">
        <v>1238</v>
      </c>
      <c r="C206" s="23">
        <v>30330</v>
      </c>
      <c r="D206" s="23">
        <v>33368</v>
      </c>
      <c r="E206" s="38">
        <v>-3038</v>
      </c>
      <c r="F206" s="39">
        <v>-9.10453128746104</v>
      </c>
      <c r="G206" s="23">
        <v>2314</v>
      </c>
      <c r="H206" s="40"/>
      <c r="I206" s="23">
        <v>7072</v>
      </c>
      <c r="J206" s="56">
        <v>0.233168480052753</v>
      </c>
      <c r="K206" s="56">
        <v>0.216322590932917</v>
      </c>
      <c r="L206" s="38">
        <v>-510.935817004624</v>
      </c>
      <c r="M206" s="23">
        <v>233</v>
      </c>
      <c r="N206" s="40"/>
      <c r="O206" s="23">
        <v>7639</v>
      </c>
      <c r="P206" s="63">
        <v>25.1862842070557</v>
      </c>
      <c r="Q206" s="76">
        <v>23.9993405868777</v>
      </c>
      <c r="R206" s="38">
        <v>-360</v>
      </c>
      <c r="S206" s="63">
        <v>-1.18694362017804</v>
      </c>
      <c r="T206" s="77"/>
      <c r="U206" s="1">
        <v>24</v>
      </c>
      <c r="W206" s="87">
        <v>3081</v>
      </c>
      <c r="X206" s="88">
        <v>9.84420642648491</v>
      </c>
      <c r="Y206" s="93">
        <v>0.239993405868777</v>
      </c>
      <c r="Z206" s="97">
        <v>6493</v>
      </c>
      <c r="AF206" s="99">
        <f t="shared" si="5"/>
        <v>7072</v>
      </c>
    </row>
    <row r="207" spans="1:32">
      <c r="A207" s="21">
        <v>7404</v>
      </c>
      <c r="B207" s="22" t="s">
        <v>2328</v>
      </c>
      <c r="C207" s="23"/>
      <c r="D207" s="23"/>
      <c r="E207" s="38"/>
      <c r="F207" s="39"/>
      <c r="G207" s="23"/>
      <c r="H207" s="40"/>
      <c r="I207" s="23"/>
      <c r="J207" s="56"/>
      <c r="K207" s="56"/>
      <c r="L207" s="38"/>
      <c r="M207" s="23"/>
      <c r="N207" s="40"/>
      <c r="O207" s="23"/>
      <c r="P207" s="63"/>
      <c r="Q207" s="76"/>
      <c r="R207" s="38"/>
      <c r="S207" s="63"/>
      <c r="T207" s="77"/>
      <c r="W207" s="87"/>
      <c r="X207" s="88"/>
      <c r="Y207" s="93"/>
      <c r="Z207" s="97"/>
      <c r="AF207" s="99">
        <f t="shared" si="5"/>
        <v>0</v>
      </c>
    </row>
    <row r="208" spans="1:32">
      <c r="A208" s="21">
        <v>7487</v>
      </c>
      <c r="B208" s="22" t="s">
        <v>2329</v>
      </c>
      <c r="C208" s="23">
        <v>21907</v>
      </c>
      <c r="D208" s="23">
        <v>22425</v>
      </c>
      <c r="E208" s="38">
        <v>-518</v>
      </c>
      <c r="F208" s="39">
        <v>-2.30992196209587</v>
      </c>
      <c r="G208" s="23">
        <v>1568</v>
      </c>
      <c r="H208" s="40"/>
      <c r="I208" s="23">
        <v>5752</v>
      </c>
      <c r="J208" s="56">
        <v>0.262564477107774</v>
      </c>
      <c r="K208" s="56">
        <v>0.255249797415611</v>
      </c>
      <c r="L208" s="38">
        <v>-160.242688016204</v>
      </c>
      <c r="M208" s="23">
        <v>13</v>
      </c>
      <c r="N208" s="40"/>
      <c r="O208" s="23">
        <v>4998</v>
      </c>
      <c r="P208" s="63">
        <v>22.814625462181</v>
      </c>
      <c r="Q208" s="76">
        <v>23.1113342767152</v>
      </c>
      <c r="R208" s="38">
        <v>65</v>
      </c>
      <c r="S208" s="63">
        <v>0.296708814534167</v>
      </c>
      <c r="T208" s="77"/>
      <c r="U208" s="1">
        <v>24</v>
      </c>
      <c r="W208" s="87">
        <v>2547</v>
      </c>
      <c r="X208" s="88">
        <v>8.6010993325481</v>
      </c>
      <c r="Y208" s="93">
        <v>0.231113342767152</v>
      </c>
      <c r="Z208" s="97">
        <v>5036</v>
      </c>
      <c r="AF208" s="99">
        <f t="shared" si="5"/>
        <v>5752</v>
      </c>
    </row>
    <row r="209" spans="1:32">
      <c r="A209" s="21">
        <v>7493</v>
      </c>
      <c r="B209" s="22" t="s">
        <v>1250</v>
      </c>
      <c r="C209" s="23">
        <v>29101</v>
      </c>
      <c r="D209" s="23">
        <v>30097</v>
      </c>
      <c r="E209" s="38">
        <v>-996</v>
      </c>
      <c r="F209" s="39">
        <v>-3.3092999302256</v>
      </c>
      <c r="G209" s="23">
        <v>2849</v>
      </c>
      <c r="H209" s="40"/>
      <c r="I209" s="23">
        <v>7368</v>
      </c>
      <c r="J209" s="56">
        <v>0.25318717569843</v>
      </c>
      <c r="K209" s="56">
        <v>0.221126322713182</v>
      </c>
      <c r="L209" s="38">
        <v>-933.002882723696</v>
      </c>
      <c r="M209" s="23">
        <v>208</v>
      </c>
      <c r="N209" s="40"/>
      <c r="O209" s="23">
        <v>7468</v>
      </c>
      <c r="P209" s="63">
        <v>25.6623483729081</v>
      </c>
      <c r="Q209" s="76">
        <v>23.9991752860726</v>
      </c>
      <c r="R209" s="38">
        <v>-484</v>
      </c>
      <c r="S209" s="63">
        <v>-1.6631730868355</v>
      </c>
      <c r="T209" s="77"/>
      <c r="U209" s="1">
        <v>24</v>
      </c>
      <c r="W209" s="87">
        <v>3856</v>
      </c>
      <c r="X209" s="88">
        <v>7.5469398340249</v>
      </c>
      <c r="Y209" s="93">
        <v>0.239991752860726</v>
      </c>
      <c r="Z209" s="97">
        <v>5743</v>
      </c>
      <c r="AF209" s="99">
        <f t="shared" si="5"/>
        <v>7368</v>
      </c>
    </row>
    <row r="210" ht="15.75" customHeight="1" spans="1:32">
      <c r="A210" s="21">
        <v>8150</v>
      </c>
      <c r="B210" s="22" t="s">
        <v>1256</v>
      </c>
      <c r="C210" s="23">
        <v>22441</v>
      </c>
      <c r="D210" s="23">
        <v>22680</v>
      </c>
      <c r="E210" s="38">
        <v>-239</v>
      </c>
      <c r="F210" s="39">
        <v>-1.05379188712522</v>
      </c>
      <c r="G210" s="23">
        <v>1760</v>
      </c>
      <c r="H210" s="40"/>
      <c r="I210" s="23">
        <v>5882</v>
      </c>
      <c r="J210" s="56">
        <v>0.262109531660799</v>
      </c>
      <c r="K210" s="56">
        <v>0.252392270634517</v>
      </c>
      <c r="L210" s="38">
        <v>-218.065054690814</v>
      </c>
      <c r="M210" s="23">
        <v>171</v>
      </c>
      <c r="N210" s="40"/>
      <c r="O210" s="23">
        <v>5634</v>
      </c>
      <c r="P210" s="63">
        <v>25.1058330733925</v>
      </c>
      <c r="Q210" s="76">
        <v>23.942783298427</v>
      </c>
      <c r="R210" s="38">
        <v>-261</v>
      </c>
      <c r="S210" s="63">
        <v>-1.16304977496547</v>
      </c>
      <c r="T210" s="77"/>
      <c r="U210" s="1">
        <v>24</v>
      </c>
      <c r="W210" s="87">
        <v>2499</v>
      </c>
      <c r="X210" s="88">
        <v>8.97999199679872</v>
      </c>
      <c r="Y210" s="93">
        <v>0.23942783298427</v>
      </c>
      <c r="Z210" s="97">
        <v>6448</v>
      </c>
      <c r="AF210" s="99">
        <f t="shared" si="5"/>
        <v>5882</v>
      </c>
    </row>
    <row r="211" ht="15.75" customHeight="1" spans="1:32">
      <c r="A211" s="24" t="s">
        <v>2330</v>
      </c>
      <c r="B211" s="28" t="s">
        <v>2331</v>
      </c>
      <c r="C211" s="26">
        <v>170568</v>
      </c>
      <c r="D211" s="26">
        <v>179430.41</v>
      </c>
      <c r="E211" s="42">
        <v>-8862.41</v>
      </c>
      <c r="F211" s="41">
        <v>-4.93919063106415</v>
      </c>
      <c r="G211" s="26">
        <v>12485</v>
      </c>
      <c r="H211" s="26"/>
      <c r="I211" s="26">
        <v>47469</v>
      </c>
      <c r="J211" s="57">
        <v>0.278299563810328</v>
      </c>
      <c r="K211" s="58">
        <v>0.263831770738193</v>
      </c>
      <c r="L211" s="42">
        <v>-2467.74252872791</v>
      </c>
      <c r="M211" s="26">
        <v>1631</v>
      </c>
      <c r="N211" s="26"/>
      <c r="O211" s="26">
        <v>42264</v>
      </c>
      <c r="P211" s="65">
        <v>24.7783875052765</v>
      </c>
      <c r="Q211" s="78">
        <v>24.1370010787486</v>
      </c>
      <c r="R211" s="42">
        <v>-1094</v>
      </c>
      <c r="S211" s="82">
        <v>-0.641386426527838</v>
      </c>
      <c r="T211" s="51"/>
      <c r="U211" s="8"/>
      <c r="V211" s="8"/>
      <c r="W211" s="26">
        <v>19909</v>
      </c>
      <c r="X211" s="89">
        <v>8.56738158621729</v>
      </c>
      <c r="Y211" s="93"/>
      <c r="Z211" s="98">
        <v>47763</v>
      </c>
      <c r="AF211" s="99">
        <f t="shared" si="5"/>
        <v>47469</v>
      </c>
    </row>
    <row r="212" spans="1:32">
      <c r="A212" s="17">
        <v>10</v>
      </c>
      <c r="B212" s="28"/>
      <c r="C212" s="17" t="s">
        <v>2332</v>
      </c>
      <c r="D212" s="27"/>
      <c r="E212" s="38"/>
      <c r="F212" s="43"/>
      <c r="G212" s="27"/>
      <c r="H212" s="44"/>
      <c r="I212" s="44"/>
      <c r="J212" s="57"/>
      <c r="K212" s="58"/>
      <c r="L212" s="38"/>
      <c r="M212" s="27"/>
      <c r="N212" s="27"/>
      <c r="O212" s="27"/>
      <c r="P212" s="65"/>
      <c r="Q212" s="65"/>
      <c r="R212" s="38"/>
      <c r="S212" s="65"/>
      <c r="W212" s="91"/>
      <c r="X212" s="92"/>
      <c r="Y212" s="93"/>
      <c r="Z212" s="94"/>
      <c r="AF212" s="99">
        <f t="shared" si="5"/>
        <v>0</v>
      </c>
    </row>
    <row r="213" spans="1:32">
      <c r="A213" s="21">
        <v>7358</v>
      </c>
      <c r="B213" s="22" t="s">
        <v>2333</v>
      </c>
      <c r="C213" s="23">
        <v>17416.88</v>
      </c>
      <c r="D213" s="23">
        <v>16237.22</v>
      </c>
      <c r="E213" s="38">
        <v>1179.66</v>
      </c>
      <c r="F213" s="39">
        <v>7.26515992269614</v>
      </c>
      <c r="G213" s="23">
        <v>935.68</v>
      </c>
      <c r="H213" s="40"/>
      <c r="I213" s="23">
        <v>5618</v>
      </c>
      <c r="J213" s="56">
        <v>0.322560642319405</v>
      </c>
      <c r="K213" s="56">
        <v>0.294057765452275</v>
      </c>
      <c r="L213" s="38">
        <v>-496.431186049587</v>
      </c>
      <c r="M213" s="23">
        <v>358</v>
      </c>
      <c r="N213" s="40"/>
      <c r="O213" s="23">
        <v>5013</v>
      </c>
      <c r="P213" s="63">
        <v>28.7824225693695</v>
      </c>
      <c r="Q213" s="76">
        <v>27.9097059863764</v>
      </c>
      <c r="R213" s="38">
        <v>-152</v>
      </c>
      <c r="S213" s="63">
        <v>-0.87271658299305</v>
      </c>
      <c r="T213" s="77"/>
      <c r="U213" s="1">
        <v>24</v>
      </c>
      <c r="W213" s="87">
        <v>2120</v>
      </c>
      <c r="X213" s="88">
        <v>8.21550943396226</v>
      </c>
      <c r="Y213" s="93">
        <v>0.279097059863764</v>
      </c>
      <c r="Z213" s="97">
        <v>5545.08</v>
      </c>
      <c r="AF213" s="99">
        <f t="shared" si="5"/>
        <v>5618</v>
      </c>
    </row>
    <row r="214" spans="1:32">
      <c r="A214" s="21">
        <v>7365</v>
      </c>
      <c r="B214" s="22" t="s">
        <v>2334</v>
      </c>
      <c r="C214" s="23">
        <v>18006.74</v>
      </c>
      <c r="D214" s="23">
        <v>19850</v>
      </c>
      <c r="E214" s="38">
        <v>-1843.26</v>
      </c>
      <c r="F214" s="39">
        <v>-9.28594458438286</v>
      </c>
      <c r="G214" s="23">
        <v>939.6</v>
      </c>
      <c r="H214" s="40"/>
      <c r="I214" s="23">
        <v>5242</v>
      </c>
      <c r="J214" s="56">
        <v>0.291113216495601</v>
      </c>
      <c r="K214" s="56">
        <v>0.287272347158207</v>
      </c>
      <c r="L214" s="38">
        <v>-69.1615355324235</v>
      </c>
      <c r="M214" s="23">
        <v>109.41</v>
      </c>
      <c r="N214" s="40"/>
      <c r="O214" s="23">
        <v>4626</v>
      </c>
      <c r="P214" s="63">
        <v>25.6903803797911</v>
      </c>
      <c r="Q214" s="76">
        <v>25.6903803797911</v>
      </c>
      <c r="R214" s="38">
        <v>0</v>
      </c>
      <c r="S214" s="63">
        <v>0</v>
      </c>
      <c r="T214" s="77"/>
      <c r="U214" s="1">
        <v>24</v>
      </c>
      <c r="W214" s="87">
        <v>2331</v>
      </c>
      <c r="X214" s="88">
        <v>7.72489918489919</v>
      </c>
      <c r="Y214" s="93">
        <v>0.256903803797911</v>
      </c>
      <c r="Z214" s="97">
        <v>7558</v>
      </c>
      <c r="AF214" s="99">
        <f t="shared" si="5"/>
        <v>5242</v>
      </c>
    </row>
    <row r="215" spans="1:32">
      <c r="A215" s="21">
        <v>7369</v>
      </c>
      <c r="B215" s="22" t="s">
        <v>2339</v>
      </c>
      <c r="C215" s="23">
        <v>25606</v>
      </c>
      <c r="D215" s="23">
        <v>20045</v>
      </c>
      <c r="E215" s="38">
        <v>5561</v>
      </c>
      <c r="F215" s="39">
        <v>27.7425791968072</v>
      </c>
      <c r="G215" s="23">
        <v>2287</v>
      </c>
      <c r="H215" s="40"/>
      <c r="I215" s="23">
        <v>6705</v>
      </c>
      <c r="J215" s="56">
        <v>0.261852690775599</v>
      </c>
      <c r="K215" s="56">
        <v>0.236046484958968</v>
      </c>
      <c r="L215" s="38">
        <v>-660.793706140669</v>
      </c>
      <c r="M215" s="23">
        <v>456</v>
      </c>
      <c r="N215" s="40"/>
      <c r="O215" s="23">
        <v>6035</v>
      </c>
      <c r="P215" s="63">
        <v>23.5686948371475</v>
      </c>
      <c r="Q215" s="76">
        <v>23.5686948371475</v>
      </c>
      <c r="R215" s="38">
        <v>0</v>
      </c>
      <c r="S215" s="63">
        <v>0</v>
      </c>
      <c r="T215" s="77"/>
      <c r="U215" s="1">
        <v>24</v>
      </c>
      <c r="W215" s="87">
        <v>3049</v>
      </c>
      <c r="X215" s="88">
        <v>8.39816333224008</v>
      </c>
      <c r="Y215" s="93">
        <v>0.235686948371475</v>
      </c>
      <c r="Z215" s="97">
        <v>10256</v>
      </c>
      <c r="AF215" s="99">
        <f t="shared" si="5"/>
        <v>6705</v>
      </c>
    </row>
    <row r="216" spans="1:32">
      <c r="A216" s="21">
        <v>7385</v>
      </c>
      <c r="B216" s="22" t="s">
        <v>2336</v>
      </c>
      <c r="C216" s="23">
        <v>17815</v>
      </c>
      <c r="D216" s="23">
        <v>19454</v>
      </c>
      <c r="E216" s="38">
        <v>-1639</v>
      </c>
      <c r="F216" s="39">
        <v>-8.42500257016552</v>
      </c>
      <c r="G216" s="23">
        <v>29</v>
      </c>
      <c r="H216" s="40"/>
      <c r="I216" s="23">
        <v>6358</v>
      </c>
      <c r="J216" s="56">
        <v>0.356890261015998</v>
      </c>
      <c r="K216" s="56">
        <v>0.289472589724209</v>
      </c>
      <c r="L216" s="38">
        <v>-1201.04581406322</v>
      </c>
      <c r="M216" s="23">
        <v>300</v>
      </c>
      <c r="N216" s="40"/>
      <c r="O216" s="23">
        <v>4085</v>
      </c>
      <c r="P216" s="63">
        <v>22.9301150715689</v>
      </c>
      <c r="Q216" s="76">
        <v>22.9301150715689</v>
      </c>
      <c r="R216" s="38">
        <v>0</v>
      </c>
      <c r="S216" s="63">
        <v>0</v>
      </c>
      <c r="T216" s="77"/>
      <c r="U216" s="1">
        <v>24</v>
      </c>
      <c r="W216" s="87">
        <v>2095</v>
      </c>
      <c r="X216" s="88">
        <v>8.5035799522673</v>
      </c>
      <c r="Y216" s="93">
        <v>0.229301150715689</v>
      </c>
      <c r="Z216" s="97">
        <v>7459.32</v>
      </c>
      <c r="AF216" s="99">
        <f t="shared" si="5"/>
        <v>6358</v>
      </c>
    </row>
    <row r="217" spans="1:32">
      <c r="A217" s="21">
        <v>7391</v>
      </c>
      <c r="B217" s="22" t="s">
        <v>2337</v>
      </c>
      <c r="C217" s="23">
        <v>25928</v>
      </c>
      <c r="D217" s="23">
        <v>27141</v>
      </c>
      <c r="E217" s="38">
        <v>-1213</v>
      </c>
      <c r="F217" s="39">
        <v>-4.4692531594267</v>
      </c>
      <c r="G217" s="23">
        <v>1770</v>
      </c>
      <c r="H217" s="40"/>
      <c r="I217" s="23">
        <v>6878</v>
      </c>
      <c r="J217" s="56">
        <v>0.265273063869176</v>
      </c>
      <c r="K217" s="56">
        <v>0.234836349108959</v>
      </c>
      <c r="L217" s="38">
        <v>-789.163140302904</v>
      </c>
      <c r="M217" s="23">
        <v>187</v>
      </c>
      <c r="N217" s="40"/>
      <c r="O217" s="23">
        <v>6125</v>
      </c>
      <c r="P217" s="63">
        <v>23.6231101511879</v>
      </c>
      <c r="Q217" s="76">
        <v>23.9008022215366</v>
      </c>
      <c r="R217" s="38">
        <v>71.9999999999997</v>
      </c>
      <c r="S217" s="63">
        <v>0.277692070348657</v>
      </c>
      <c r="T217" s="77"/>
      <c r="U217" s="1">
        <v>24</v>
      </c>
      <c r="W217" s="87">
        <v>3143</v>
      </c>
      <c r="X217" s="88">
        <v>8.24944320712695</v>
      </c>
      <c r="Y217" s="93">
        <v>0.239008022215366</v>
      </c>
      <c r="Z217" s="97">
        <v>12486</v>
      </c>
      <c r="AF217" s="99">
        <f t="shared" si="5"/>
        <v>6878</v>
      </c>
    </row>
    <row r="218" spans="1:32">
      <c r="A218" s="21">
        <v>7394</v>
      </c>
      <c r="B218" s="22" t="s">
        <v>2373</v>
      </c>
      <c r="C218" s="23">
        <v>18609</v>
      </c>
      <c r="D218" s="23">
        <v>20185</v>
      </c>
      <c r="E218" s="38">
        <v>-1576</v>
      </c>
      <c r="F218" s="39">
        <v>-7.80777805300966</v>
      </c>
      <c r="G218" s="23">
        <v>881</v>
      </c>
      <c r="H218" s="40"/>
      <c r="I218" s="23">
        <v>5838</v>
      </c>
      <c r="J218" s="56">
        <v>0.313719168144446</v>
      </c>
      <c r="K218" s="56">
        <v>0.267468909681713</v>
      </c>
      <c r="L218" s="38">
        <v>-860.67105973301</v>
      </c>
      <c r="M218" s="23">
        <v>185</v>
      </c>
      <c r="N218" s="40"/>
      <c r="O218" s="23">
        <v>4458</v>
      </c>
      <c r="P218" s="63">
        <v>23.9561502498791</v>
      </c>
      <c r="Q218" s="76">
        <v>24.8804341985061</v>
      </c>
      <c r="R218" s="38">
        <v>172</v>
      </c>
      <c r="S218" s="63">
        <v>0.924283948627007</v>
      </c>
      <c r="T218" s="77"/>
      <c r="U218" s="1" t="s">
        <v>1532</v>
      </c>
      <c r="W218" s="87">
        <v>2326</v>
      </c>
      <c r="X218" s="88">
        <v>8.00042992261393</v>
      </c>
      <c r="Y218" s="93">
        <v>0.248804341985061</v>
      </c>
      <c r="Z218" s="97">
        <v>10068.61</v>
      </c>
      <c r="AF218" s="99">
        <f t="shared" si="5"/>
        <v>5838</v>
      </c>
    </row>
    <row r="219" spans="1:32">
      <c r="A219" s="21">
        <v>7396</v>
      </c>
      <c r="B219" s="22" t="s">
        <v>1528</v>
      </c>
      <c r="C219" s="23">
        <v>25257</v>
      </c>
      <c r="D219" s="23">
        <v>28778</v>
      </c>
      <c r="E219" s="38">
        <v>-3521</v>
      </c>
      <c r="F219" s="39">
        <v>-12.2350406560567</v>
      </c>
      <c r="G219" s="23">
        <v>1579</v>
      </c>
      <c r="H219" s="40"/>
      <c r="I219" s="23">
        <v>6183</v>
      </c>
      <c r="J219" s="56">
        <v>0.244803420833828</v>
      </c>
      <c r="K219" s="56">
        <v>0.238402089755429</v>
      </c>
      <c r="L219" s="38">
        <v>-161.678419047125</v>
      </c>
      <c r="M219" s="23">
        <v>370</v>
      </c>
      <c r="N219" s="40"/>
      <c r="O219" s="23">
        <v>6175</v>
      </c>
      <c r="P219" s="63">
        <v>24.4486676960843</v>
      </c>
      <c r="Q219" s="76">
        <v>23.8824880231223</v>
      </c>
      <c r="R219" s="38">
        <v>-143</v>
      </c>
      <c r="S219" s="63">
        <v>-0.566179672961951</v>
      </c>
      <c r="T219" s="77"/>
      <c r="U219" s="1">
        <v>24</v>
      </c>
      <c r="W219" s="87">
        <v>3107</v>
      </c>
      <c r="X219" s="88">
        <v>8.12906340521403</v>
      </c>
      <c r="Y219" s="93">
        <v>0.238824880231223</v>
      </c>
      <c r="Z219" s="97">
        <v>6653</v>
      </c>
      <c r="AF219" s="99">
        <f t="shared" si="5"/>
        <v>6183</v>
      </c>
    </row>
    <row r="220" spans="1:32">
      <c r="A220" s="21">
        <v>7398</v>
      </c>
      <c r="B220" s="22" t="s">
        <v>2374</v>
      </c>
      <c r="C220" s="23">
        <v>21021</v>
      </c>
      <c r="D220" s="23">
        <v>28245</v>
      </c>
      <c r="E220" s="38">
        <v>-7224</v>
      </c>
      <c r="F220" s="39">
        <v>-25.5762081784387</v>
      </c>
      <c r="G220" s="23">
        <v>2238</v>
      </c>
      <c r="H220" s="40"/>
      <c r="I220" s="23">
        <v>6070</v>
      </c>
      <c r="J220" s="56">
        <v>0.288758860187432</v>
      </c>
      <c r="K220" s="56">
        <v>0.261544919262311</v>
      </c>
      <c r="L220" s="38">
        <v>-572.064252186967</v>
      </c>
      <c r="M220" s="23">
        <v>260</v>
      </c>
      <c r="N220" s="40"/>
      <c r="O220" s="23">
        <v>5736</v>
      </c>
      <c r="P220" s="63">
        <v>27.2869987155701</v>
      </c>
      <c r="Q220" s="76">
        <v>27.3155416012559</v>
      </c>
      <c r="R220" s="38">
        <v>6.00000000000046</v>
      </c>
      <c r="S220" s="63">
        <v>0.028542885685745</v>
      </c>
      <c r="T220" s="77"/>
      <c r="U220" s="1">
        <v>24</v>
      </c>
      <c r="W220" s="87">
        <v>2404</v>
      </c>
      <c r="X220" s="88">
        <v>8.74417637271215</v>
      </c>
      <c r="Y220" s="93">
        <v>0.273155416012559</v>
      </c>
      <c r="Z220" s="97">
        <v>5766</v>
      </c>
      <c r="AF220" s="99">
        <f t="shared" si="5"/>
        <v>6070</v>
      </c>
    </row>
    <row r="221" spans="1:32">
      <c r="A221" s="21">
        <v>7491</v>
      </c>
      <c r="B221" s="22" t="s">
        <v>2340</v>
      </c>
      <c r="C221" s="23">
        <v>21285</v>
      </c>
      <c r="D221" s="23">
        <v>25675</v>
      </c>
      <c r="E221" s="38">
        <v>-4390</v>
      </c>
      <c r="F221" s="39">
        <v>-17.0983446932814</v>
      </c>
      <c r="G221" s="23">
        <v>1001</v>
      </c>
      <c r="H221" s="40"/>
      <c r="I221" s="23">
        <v>5954</v>
      </c>
      <c r="J221" s="56">
        <v>0.279727507634484</v>
      </c>
      <c r="K221" s="56">
        <v>0.259966275782572</v>
      </c>
      <c r="L221" s="38">
        <v>-420.617819967963</v>
      </c>
      <c r="M221" s="23">
        <v>124</v>
      </c>
      <c r="N221" s="40"/>
      <c r="O221" s="23">
        <v>5061</v>
      </c>
      <c r="P221" s="63">
        <v>23.7773079633545</v>
      </c>
      <c r="Q221" s="76">
        <v>24.4021611463472</v>
      </c>
      <c r="R221" s="38">
        <v>133</v>
      </c>
      <c r="S221" s="63">
        <v>0.62485318299272</v>
      </c>
      <c r="T221" s="77"/>
      <c r="U221" s="1">
        <v>24</v>
      </c>
      <c r="W221" s="87">
        <v>2648</v>
      </c>
      <c r="X221" s="88">
        <v>8.0381419939577</v>
      </c>
      <c r="Y221" s="93">
        <v>0.244021611463472</v>
      </c>
      <c r="Z221" s="97">
        <v>7510</v>
      </c>
      <c r="AF221" s="99">
        <f t="shared" si="5"/>
        <v>5954</v>
      </c>
    </row>
    <row r="222" ht="15.75" customHeight="1" spans="1:32">
      <c r="A222" s="21">
        <v>8213</v>
      </c>
      <c r="B222" s="22" t="s">
        <v>2341</v>
      </c>
      <c r="C222" s="23">
        <v>14155</v>
      </c>
      <c r="D222" s="23">
        <v>14420</v>
      </c>
      <c r="E222" s="38">
        <v>-265</v>
      </c>
      <c r="F222" s="39">
        <v>-1.8377253814147</v>
      </c>
      <c r="G222" s="23">
        <v>1284</v>
      </c>
      <c r="H222" s="40"/>
      <c r="I222" s="23">
        <v>4991</v>
      </c>
      <c r="J222" s="56">
        <v>0.352596255740021</v>
      </c>
      <c r="K222" s="56">
        <v>0.365912025703156</v>
      </c>
      <c r="L222" s="38">
        <v>188.48472382817</v>
      </c>
      <c r="M222" s="23">
        <v>58</v>
      </c>
      <c r="N222" s="40"/>
      <c r="O222" s="23">
        <v>3656.83</v>
      </c>
      <c r="P222" s="63">
        <v>25.8341928647121</v>
      </c>
      <c r="Q222" s="76">
        <v>25.5998587071706</v>
      </c>
      <c r="R222" s="38">
        <v>-33.1700000000004</v>
      </c>
      <c r="S222" s="63">
        <v>-0.234334157541507</v>
      </c>
      <c r="T222" s="77"/>
      <c r="U222" s="1">
        <v>24</v>
      </c>
      <c r="W222" s="87">
        <v>1766</v>
      </c>
      <c r="X222" s="88">
        <v>8.01528878822197</v>
      </c>
      <c r="Y222" s="93">
        <v>0.255998587071706</v>
      </c>
      <c r="Z222" s="97">
        <v>4641.01</v>
      </c>
      <c r="AF222" s="99">
        <f t="shared" ref="AF222:AF285" si="6">I222</f>
        <v>4991</v>
      </c>
    </row>
    <row r="223" ht="15.75" customHeight="1" spans="1:32">
      <c r="A223" s="24" t="s">
        <v>2342</v>
      </c>
      <c r="B223" s="28" t="s">
        <v>2343</v>
      </c>
      <c r="C223" s="26">
        <v>205099.62</v>
      </c>
      <c r="D223" s="26">
        <v>220030.22</v>
      </c>
      <c r="E223" s="38">
        <v>-14930.6</v>
      </c>
      <c r="F223" s="39">
        <v>-6.78570425462466</v>
      </c>
      <c r="G223" s="26">
        <v>12944.28</v>
      </c>
      <c r="H223" s="45"/>
      <c r="I223" s="26">
        <v>59837</v>
      </c>
      <c r="J223" s="57">
        <v>0.291746030538721</v>
      </c>
      <c r="K223" s="58">
        <v>0.267157285765836</v>
      </c>
      <c r="L223" s="38">
        <v>-5043.14220919569</v>
      </c>
      <c r="M223" s="26">
        <v>2407.41</v>
      </c>
      <c r="N223" s="26"/>
      <c r="O223" s="26">
        <v>50970.83</v>
      </c>
      <c r="P223" s="65">
        <v>24.8517427774854</v>
      </c>
      <c r="Q223" s="78">
        <v>24.8784761278446</v>
      </c>
      <c r="R223" s="38">
        <v>54.83</v>
      </c>
      <c r="S223" s="63">
        <v>0.0267333503592084</v>
      </c>
      <c r="T223" s="77"/>
      <c r="W223" s="26">
        <v>24989</v>
      </c>
      <c r="X223" s="89">
        <v>8.20759614230261</v>
      </c>
      <c r="Y223" s="93"/>
      <c r="Z223" s="98">
        <v>77943.02</v>
      </c>
      <c r="AF223" s="99">
        <f t="shared" si="6"/>
        <v>59837</v>
      </c>
    </row>
    <row r="224" spans="1:32">
      <c r="A224" s="17">
        <v>10</v>
      </c>
      <c r="B224" s="17"/>
      <c r="C224" s="29" t="s">
        <v>2344</v>
      </c>
      <c r="D224" s="17"/>
      <c r="E224" s="17"/>
      <c r="F224" s="17"/>
      <c r="G224" s="17"/>
      <c r="H224" s="17"/>
      <c r="I224" s="59"/>
      <c r="J224" s="17"/>
      <c r="K224" s="17"/>
      <c r="L224" s="17"/>
      <c r="M224" s="59"/>
      <c r="N224" s="59"/>
      <c r="O224" s="59"/>
      <c r="P224" s="66"/>
      <c r="Q224" s="66"/>
      <c r="R224" s="17"/>
      <c r="S224" s="66"/>
      <c r="W224" s="90"/>
      <c r="X224" s="83"/>
      <c r="Y224" s="93"/>
      <c r="Z224" s="94"/>
      <c r="AF224" s="99">
        <f t="shared" si="6"/>
        <v>0</v>
      </c>
    </row>
    <row r="225" spans="1:32">
      <c r="A225" s="21">
        <v>7355</v>
      </c>
      <c r="B225" s="22" t="s">
        <v>2345</v>
      </c>
      <c r="C225" s="23">
        <v>17844</v>
      </c>
      <c r="D225" s="23">
        <v>20094.12</v>
      </c>
      <c r="E225" s="38">
        <v>-2250.12</v>
      </c>
      <c r="F225" s="39">
        <v>-11.1979026700348</v>
      </c>
      <c r="G225" s="23">
        <v>1356</v>
      </c>
      <c r="H225" s="40"/>
      <c r="I225" s="23">
        <v>5411</v>
      </c>
      <c r="J225" s="56">
        <v>0.303239184039453</v>
      </c>
      <c r="K225" s="56">
        <v>0.289472589724209</v>
      </c>
      <c r="L225" s="38">
        <v>-245.651108961215</v>
      </c>
      <c r="M225" s="23">
        <v>451</v>
      </c>
      <c r="N225" s="40"/>
      <c r="O225" s="23">
        <v>4757</v>
      </c>
      <c r="P225" s="63">
        <v>26.6588208921766</v>
      </c>
      <c r="Q225" s="76">
        <v>25.9975341851603</v>
      </c>
      <c r="R225" s="38">
        <v>-118</v>
      </c>
      <c r="S225" s="63">
        <v>-0.661286707016366</v>
      </c>
      <c r="T225" s="77"/>
      <c r="U225" s="1">
        <v>24</v>
      </c>
      <c r="V225" s="8"/>
      <c r="W225" s="87">
        <v>2101</v>
      </c>
      <c r="X225" s="88">
        <v>8.49309852451214</v>
      </c>
      <c r="Y225" s="93">
        <v>0.259975341851603</v>
      </c>
      <c r="Z225" s="97">
        <v>6607</v>
      </c>
      <c r="AF225" s="99">
        <f t="shared" si="6"/>
        <v>5411</v>
      </c>
    </row>
    <row r="226" spans="1:32">
      <c r="A226" s="21">
        <v>7359</v>
      </c>
      <c r="B226" s="22" t="s">
        <v>1226</v>
      </c>
      <c r="C226" s="23">
        <v>15135</v>
      </c>
      <c r="D226" s="23">
        <v>17132.05</v>
      </c>
      <c r="E226" s="38">
        <v>-1997.05</v>
      </c>
      <c r="F226" s="39">
        <v>-11.6568069787328</v>
      </c>
      <c r="G226" s="46">
        <v>941</v>
      </c>
      <c r="H226" s="40"/>
      <c r="I226" s="23">
        <v>5059</v>
      </c>
      <c r="J226" s="56">
        <v>0.334258341592336</v>
      </c>
      <c r="K226" s="56">
        <v>0.337113650830475</v>
      </c>
      <c r="L226" s="38">
        <v>43.215105319236</v>
      </c>
      <c r="M226" s="23">
        <v>0</v>
      </c>
      <c r="N226" s="40"/>
      <c r="O226" s="23">
        <v>3634</v>
      </c>
      <c r="P226" s="63">
        <v>24.01057152296</v>
      </c>
      <c r="Q226" s="76">
        <v>27.0895275850677</v>
      </c>
      <c r="R226" s="38">
        <v>466</v>
      </c>
      <c r="S226" s="63">
        <v>3.0789560621077</v>
      </c>
      <c r="T226" s="77"/>
      <c r="U226" s="1">
        <v>24</v>
      </c>
      <c r="W226" s="87">
        <v>1681</v>
      </c>
      <c r="X226" s="88">
        <v>9.00356930398572</v>
      </c>
      <c r="Y226" s="93">
        <v>0.270895275850677</v>
      </c>
      <c r="Z226" s="97">
        <v>4289</v>
      </c>
      <c r="AF226" s="99">
        <f t="shared" si="6"/>
        <v>5059</v>
      </c>
    </row>
    <row r="227" spans="1:32">
      <c r="A227" s="21">
        <v>7368</v>
      </c>
      <c r="B227" s="22" t="s">
        <v>1318</v>
      </c>
      <c r="C227" s="23">
        <v>34332</v>
      </c>
      <c r="D227" s="23">
        <v>38121.15</v>
      </c>
      <c r="E227" s="38">
        <v>-3789.15</v>
      </c>
      <c r="F227" s="39">
        <v>-9.93975785095676</v>
      </c>
      <c r="G227" s="23">
        <v>2990</v>
      </c>
      <c r="H227" s="40"/>
      <c r="I227" s="23">
        <v>7905</v>
      </c>
      <c r="J227" s="56">
        <v>0.230251660258651</v>
      </c>
      <c r="K227" s="56">
        <v>0.20773118864558</v>
      </c>
      <c r="L227" s="38">
        <v>-773.172831419947</v>
      </c>
      <c r="M227" s="23">
        <v>323</v>
      </c>
      <c r="N227" s="40"/>
      <c r="O227" s="23">
        <v>7818</v>
      </c>
      <c r="P227" s="63">
        <v>22.7717581265292</v>
      </c>
      <c r="Q227" s="76">
        <v>24.047535826634</v>
      </c>
      <c r="R227" s="38">
        <v>438.000000000001</v>
      </c>
      <c r="S227" s="63">
        <v>1.27577770010486</v>
      </c>
      <c r="T227" s="77"/>
      <c r="U227" s="1">
        <v>24</v>
      </c>
      <c r="W227" s="87">
        <v>3701</v>
      </c>
      <c r="X227" s="88">
        <v>9.27641178059984</v>
      </c>
      <c r="Y227" s="93">
        <v>0.24047535826634</v>
      </c>
      <c r="Z227" s="97">
        <v>5789</v>
      </c>
      <c r="AF227" s="99">
        <f t="shared" si="6"/>
        <v>7905</v>
      </c>
    </row>
    <row r="228" spans="1:32">
      <c r="A228" s="21">
        <v>7371</v>
      </c>
      <c r="B228" s="22" t="s">
        <v>2346</v>
      </c>
      <c r="C228" s="23">
        <v>21264.44</v>
      </c>
      <c r="D228" s="23">
        <v>24110</v>
      </c>
      <c r="E228" s="38">
        <v>-2845.56</v>
      </c>
      <c r="F228" s="39">
        <v>-11.8024056408129</v>
      </c>
      <c r="G228" s="23">
        <v>1415.09</v>
      </c>
      <c r="H228" s="40"/>
      <c r="I228" s="23">
        <v>5569.9</v>
      </c>
      <c r="J228" s="56">
        <v>0.261934948674877</v>
      </c>
      <c r="K228" s="56">
        <v>0.259966275782572</v>
      </c>
      <c r="L228" s="38">
        <v>-41.8627265980523</v>
      </c>
      <c r="M228" s="23">
        <v>210</v>
      </c>
      <c r="N228" s="40"/>
      <c r="O228" s="23">
        <v>4724.46</v>
      </c>
      <c r="P228" s="63">
        <v>22.2176553908779</v>
      </c>
      <c r="Q228" s="76">
        <v>23.0431650210398</v>
      </c>
      <c r="R228" s="38">
        <v>175.539999999999</v>
      </c>
      <c r="S228" s="63">
        <v>0.8255096301619</v>
      </c>
      <c r="T228" s="77"/>
      <c r="U228" s="1">
        <v>24</v>
      </c>
      <c r="V228" s="8"/>
      <c r="W228" s="87">
        <v>2328</v>
      </c>
      <c r="X228" s="88">
        <v>9.13420962199313</v>
      </c>
      <c r="Y228" s="93">
        <v>0.230431650210398</v>
      </c>
      <c r="Z228" s="97">
        <v>6305</v>
      </c>
      <c r="AF228" s="99">
        <f t="shared" si="6"/>
        <v>5569.9</v>
      </c>
    </row>
    <row r="229" spans="1:32">
      <c r="A229" s="21">
        <v>7376</v>
      </c>
      <c r="B229" s="22" t="s">
        <v>1330</v>
      </c>
      <c r="C229" s="23">
        <v>45473</v>
      </c>
      <c r="D229" s="23">
        <v>50752</v>
      </c>
      <c r="E229" s="38">
        <v>-5279</v>
      </c>
      <c r="F229" s="39">
        <v>-10.4015605296343</v>
      </c>
      <c r="G229" s="23">
        <v>3833</v>
      </c>
      <c r="H229" s="40"/>
      <c r="I229" s="23">
        <v>9400</v>
      </c>
      <c r="J229" s="56">
        <v>0.206716073274251</v>
      </c>
      <c r="K229" s="56">
        <v>0.190572539167539</v>
      </c>
      <c r="L229" s="38">
        <v>-734.094926434509</v>
      </c>
      <c r="M229" s="23">
        <v>411</v>
      </c>
      <c r="N229" s="40"/>
      <c r="O229" s="23">
        <v>10620</v>
      </c>
      <c r="P229" s="63">
        <v>23.3545180656653</v>
      </c>
      <c r="Q229" s="76">
        <v>22.8707144899171</v>
      </c>
      <c r="R229" s="38">
        <v>-219.999999999999</v>
      </c>
      <c r="S229" s="63">
        <v>-0.483803575748244</v>
      </c>
      <c r="T229" s="77"/>
      <c r="U229" s="1">
        <v>24</v>
      </c>
      <c r="V229" s="8"/>
      <c r="W229" s="87">
        <v>4155</v>
      </c>
      <c r="X229" s="88">
        <v>10.9441636582431</v>
      </c>
      <c r="Y229" s="93">
        <v>0.228707144899171</v>
      </c>
      <c r="Z229" s="97">
        <v>9940</v>
      </c>
      <c r="AF229" s="99">
        <f t="shared" si="6"/>
        <v>9400</v>
      </c>
    </row>
    <row r="230" spans="1:32">
      <c r="A230" s="21">
        <v>7378</v>
      </c>
      <c r="B230" s="22" t="s">
        <v>2347</v>
      </c>
      <c r="C230" s="23">
        <v>28630.4</v>
      </c>
      <c r="D230" s="23">
        <v>34092</v>
      </c>
      <c r="E230" s="38">
        <v>-5461.6</v>
      </c>
      <c r="F230" s="39">
        <v>-16.0201806875513</v>
      </c>
      <c r="G230" s="23">
        <v>2950</v>
      </c>
      <c r="H230" s="40"/>
      <c r="I230" s="23">
        <v>6334.77</v>
      </c>
      <c r="J230" s="56">
        <v>0.221260268805186</v>
      </c>
      <c r="K230" s="56">
        <v>0.223991352331042</v>
      </c>
      <c r="L230" s="38">
        <v>78.192013778677</v>
      </c>
      <c r="M230" s="23">
        <v>306</v>
      </c>
      <c r="N230" s="40"/>
      <c r="O230" s="23">
        <v>6362.12</v>
      </c>
      <c r="P230" s="63">
        <v>22.2215547110763</v>
      </c>
      <c r="Q230" s="76">
        <v>22.0045825416341</v>
      </c>
      <c r="R230" s="38">
        <v>-62.1199999999992</v>
      </c>
      <c r="S230" s="63">
        <v>-0.216972169442268</v>
      </c>
      <c r="T230" s="77"/>
      <c r="U230" s="1">
        <v>24</v>
      </c>
      <c r="W230" s="87">
        <v>2915</v>
      </c>
      <c r="X230" s="88">
        <v>9.82174957118353</v>
      </c>
      <c r="Y230" s="93">
        <v>0.220045825416341</v>
      </c>
      <c r="Z230" s="97">
        <v>6200</v>
      </c>
      <c r="AF230" s="99">
        <f t="shared" si="6"/>
        <v>6334.77</v>
      </c>
    </row>
    <row r="231" spans="1:32">
      <c r="A231" s="21">
        <v>7402</v>
      </c>
      <c r="B231" s="22" t="s">
        <v>2348</v>
      </c>
      <c r="C231" s="23">
        <v>26584</v>
      </c>
      <c r="D231" s="23">
        <v>29897</v>
      </c>
      <c r="E231" s="38">
        <v>-3313</v>
      </c>
      <c r="F231" s="39">
        <v>-11.0813794026156</v>
      </c>
      <c r="G231" s="46">
        <v>1478</v>
      </c>
      <c r="H231" s="40"/>
      <c r="I231" s="23">
        <v>6144</v>
      </c>
      <c r="J231" s="56">
        <v>0.23111646102919</v>
      </c>
      <c r="K231" s="56">
        <v>0.232474373450143</v>
      </c>
      <c r="L231" s="38">
        <v>36.0987437986082</v>
      </c>
      <c r="M231" s="23">
        <v>490</v>
      </c>
      <c r="N231" s="40"/>
      <c r="O231" s="23">
        <v>6332</v>
      </c>
      <c r="P231" s="63">
        <v>23.818838399037</v>
      </c>
      <c r="Q231" s="76">
        <v>23.698465242251</v>
      </c>
      <c r="R231" s="38">
        <v>-32.0000000000011</v>
      </c>
      <c r="S231" s="63">
        <v>-0.120373156786041</v>
      </c>
      <c r="T231" s="77"/>
      <c r="U231" s="1">
        <v>24</v>
      </c>
      <c r="W231" s="87">
        <v>2899</v>
      </c>
      <c r="X231" s="88">
        <v>9.17005864091066</v>
      </c>
      <c r="Y231" s="93">
        <v>0.23698465242251</v>
      </c>
      <c r="Z231" s="97">
        <v>7133</v>
      </c>
      <c r="AF231" s="99">
        <f t="shared" si="6"/>
        <v>6144</v>
      </c>
    </row>
    <row r="232" spans="1:32">
      <c r="A232" s="21">
        <v>7403</v>
      </c>
      <c r="B232" s="22" t="s">
        <v>2349</v>
      </c>
      <c r="C232" s="23">
        <v>22473</v>
      </c>
      <c r="D232" s="23">
        <v>22597.21</v>
      </c>
      <c r="E232" s="38">
        <v>-124.209999999999</v>
      </c>
      <c r="F232" s="39">
        <v>-0.549669627356648</v>
      </c>
      <c r="G232" s="23">
        <v>2200</v>
      </c>
      <c r="H232" s="40"/>
      <c r="I232" s="23">
        <v>5848</v>
      </c>
      <c r="J232" s="56">
        <v>0.26022337916611</v>
      </c>
      <c r="K232" s="56">
        <v>0.252392270634517</v>
      </c>
      <c r="L232" s="38">
        <v>-175.98850203051</v>
      </c>
      <c r="M232" s="23">
        <v>86</v>
      </c>
      <c r="N232" s="40"/>
      <c r="O232" s="23">
        <v>5787</v>
      </c>
      <c r="P232" s="63">
        <v>25.7509010812976</v>
      </c>
      <c r="Q232" s="76">
        <v>25.7197525919993</v>
      </c>
      <c r="R232" s="38">
        <v>-6.99999999999968</v>
      </c>
      <c r="S232" s="63">
        <v>-0.0311484892982676</v>
      </c>
      <c r="T232" s="77"/>
      <c r="U232" s="1">
        <v>24</v>
      </c>
      <c r="W232" s="87">
        <v>2548</v>
      </c>
      <c r="X232" s="88">
        <v>8.81985871271586</v>
      </c>
      <c r="Y232" s="93">
        <v>0.257197525919993</v>
      </c>
      <c r="Z232" s="97">
        <v>6293</v>
      </c>
      <c r="AF232" s="99">
        <f t="shared" si="6"/>
        <v>5848</v>
      </c>
    </row>
    <row r="233" spans="1:32">
      <c r="A233" s="21">
        <v>7405</v>
      </c>
      <c r="B233" s="22" t="s">
        <v>2350</v>
      </c>
      <c r="C233" s="23">
        <v>17249</v>
      </c>
      <c r="D233" s="23">
        <v>20492</v>
      </c>
      <c r="E233" s="38">
        <v>-3243</v>
      </c>
      <c r="F233" s="39">
        <v>-15.8256880733945</v>
      </c>
      <c r="G233" s="23">
        <v>2900</v>
      </c>
      <c r="H233" s="40"/>
      <c r="I233" s="23">
        <v>5172</v>
      </c>
      <c r="J233" s="56">
        <v>0.29984346918662</v>
      </c>
      <c r="K233" s="56">
        <v>0.299190346565288</v>
      </c>
      <c r="L233" s="38">
        <v>-11.2657120953555</v>
      </c>
      <c r="M233" s="23">
        <v>212</v>
      </c>
      <c r="N233" s="40"/>
      <c r="O233" s="23">
        <v>4876.84</v>
      </c>
      <c r="P233" s="63">
        <v>28.2731752565366</v>
      </c>
      <c r="Q233" s="76">
        <v>26.8247434633892</v>
      </c>
      <c r="R233" s="38">
        <v>-249.84</v>
      </c>
      <c r="S233" s="63">
        <v>-1.44843179314743</v>
      </c>
      <c r="T233" s="77"/>
      <c r="U233" s="1">
        <v>24</v>
      </c>
      <c r="W233" s="87">
        <v>2021</v>
      </c>
      <c r="X233" s="88">
        <v>8.53488372093023</v>
      </c>
      <c r="Y233" s="93">
        <v>0.268247434633892</v>
      </c>
      <c r="Z233" s="97">
        <v>5536</v>
      </c>
      <c r="AF233" s="99">
        <f t="shared" si="6"/>
        <v>5172</v>
      </c>
    </row>
    <row r="234" ht="15.75" customHeight="1" spans="1:32">
      <c r="A234" s="21">
        <v>7490</v>
      </c>
      <c r="B234" s="22" t="s">
        <v>2375</v>
      </c>
      <c r="C234" s="23">
        <v>22435</v>
      </c>
      <c r="D234" s="23">
        <v>26716</v>
      </c>
      <c r="E234" s="38">
        <v>-4281</v>
      </c>
      <c r="F234" s="39">
        <v>-16.0241054050007</v>
      </c>
      <c r="G234" s="23">
        <v>1700</v>
      </c>
      <c r="H234" s="40"/>
      <c r="I234" s="23">
        <v>5796</v>
      </c>
      <c r="J234" s="56">
        <v>0.258346333853354</v>
      </c>
      <c r="K234" s="56">
        <v>0.252392270634517</v>
      </c>
      <c r="L234" s="38">
        <v>-133.579408314622</v>
      </c>
      <c r="M234" s="23">
        <v>140</v>
      </c>
      <c r="N234" s="40"/>
      <c r="O234" s="23">
        <v>4525.98</v>
      </c>
      <c r="P234" s="63">
        <v>20.1737463784266</v>
      </c>
      <c r="Q234" s="76">
        <v>22.4763093380878</v>
      </c>
      <c r="R234" s="38">
        <v>516.579999999999</v>
      </c>
      <c r="S234" s="63">
        <v>2.30256295966124</v>
      </c>
      <c r="T234" s="77"/>
      <c r="U234" s="1">
        <v>24</v>
      </c>
      <c r="W234" s="87">
        <v>2244</v>
      </c>
      <c r="X234" s="88">
        <v>9.99777183600713</v>
      </c>
      <c r="Y234" s="93">
        <v>0.224763093380878</v>
      </c>
      <c r="Z234" s="97">
        <v>5440.69</v>
      </c>
      <c r="AF234" s="99">
        <f t="shared" si="6"/>
        <v>5796</v>
      </c>
    </row>
    <row r="235" ht="15.75" customHeight="1" spans="1:32">
      <c r="A235" s="24" t="s">
        <v>2352</v>
      </c>
      <c r="B235" s="28" t="s">
        <v>1309</v>
      </c>
      <c r="C235" s="26">
        <v>251419.84</v>
      </c>
      <c r="D235" s="26">
        <v>284003.53</v>
      </c>
      <c r="E235" s="38">
        <v>-32583.69</v>
      </c>
      <c r="F235" s="39">
        <v>-11.4729876773011</v>
      </c>
      <c r="G235" s="26">
        <v>21763.09</v>
      </c>
      <c r="H235" s="45"/>
      <c r="I235" s="26">
        <v>62639.67</v>
      </c>
      <c r="J235" s="57">
        <v>0.249143703217694</v>
      </c>
      <c r="K235" s="58">
        <v>0.241355497828025</v>
      </c>
      <c r="L235" s="38">
        <v>-1958.10935295769</v>
      </c>
      <c r="M235" s="26">
        <v>2629</v>
      </c>
      <c r="N235" s="26"/>
      <c r="O235" s="26">
        <v>59437.4</v>
      </c>
      <c r="P235" s="65">
        <v>23.6406959768967</v>
      </c>
      <c r="Q235" s="78">
        <v>24.001510779738</v>
      </c>
      <c r="R235" s="38">
        <v>907.160000000001</v>
      </c>
      <c r="S235" s="63">
        <v>0.360814802841336</v>
      </c>
      <c r="T235" s="77"/>
      <c r="W235" s="26">
        <v>26593</v>
      </c>
      <c r="X235" s="89">
        <v>9.45436167412477</v>
      </c>
      <c r="Y235" s="93"/>
      <c r="Z235" s="98">
        <v>63532.69</v>
      </c>
      <c r="AF235" s="99">
        <f t="shared" si="6"/>
        <v>62639.67</v>
      </c>
    </row>
    <row r="236" spans="1:32">
      <c r="A236" s="17">
        <v>7</v>
      </c>
      <c r="B236" s="17"/>
      <c r="C236" s="29" t="s">
        <v>2353</v>
      </c>
      <c r="D236" s="17"/>
      <c r="E236" s="17"/>
      <c r="F236" s="17"/>
      <c r="G236" s="17"/>
      <c r="H236" s="17"/>
      <c r="I236" s="59"/>
      <c r="J236" s="17"/>
      <c r="K236" s="17"/>
      <c r="L236" s="17"/>
      <c r="M236" s="59"/>
      <c r="N236" s="59"/>
      <c r="O236" s="59"/>
      <c r="P236" s="66"/>
      <c r="Q236" s="66"/>
      <c r="R236" s="17"/>
      <c r="S236" s="66"/>
      <c r="W236" s="90"/>
      <c r="X236" s="83"/>
      <c r="Y236" s="93"/>
      <c r="Z236" s="97"/>
      <c r="AF236" s="99">
        <f t="shared" si="6"/>
        <v>0</v>
      </c>
    </row>
    <row r="237" spans="1:32">
      <c r="A237" s="21">
        <v>7351</v>
      </c>
      <c r="B237" s="22" t="s">
        <v>2354</v>
      </c>
      <c r="C237" s="23">
        <v>21915.68</v>
      </c>
      <c r="D237" s="23">
        <v>25237</v>
      </c>
      <c r="E237" s="38">
        <v>-3321.32</v>
      </c>
      <c r="F237" s="39">
        <v>-13.1605182866426</v>
      </c>
      <c r="G237" s="23">
        <v>1605.83</v>
      </c>
      <c r="H237" s="40"/>
      <c r="I237" s="23">
        <v>5786.49</v>
      </c>
      <c r="J237" s="56">
        <v>0.26403424397509</v>
      </c>
      <c r="K237" s="56">
        <v>0.255249797415611</v>
      </c>
      <c r="L237" s="38">
        <v>-192.517119774636</v>
      </c>
      <c r="M237" s="23">
        <v>184</v>
      </c>
      <c r="N237" s="40"/>
      <c r="O237" s="23">
        <v>5547.79</v>
      </c>
      <c r="P237" s="63">
        <v>25.3142498886642</v>
      </c>
      <c r="Q237" s="76">
        <v>23.5436910924051</v>
      </c>
      <c r="R237" s="38">
        <v>-388.030000000001</v>
      </c>
      <c r="S237" s="63">
        <v>-1.77055879625912</v>
      </c>
      <c r="T237" s="77"/>
      <c r="U237" s="1">
        <v>24</v>
      </c>
      <c r="V237" s="8"/>
      <c r="W237" s="87">
        <v>2265</v>
      </c>
      <c r="X237" s="88">
        <v>9.67579690949227</v>
      </c>
      <c r="Y237" s="93">
        <v>0.235436910924051</v>
      </c>
      <c r="Z237" s="97">
        <v>8526.98</v>
      </c>
      <c r="AF237" s="99">
        <f t="shared" si="6"/>
        <v>5786.49</v>
      </c>
    </row>
    <row r="238" spans="1:32">
      <c r="A238" s="21">
        <v>7366</v>
      </c>
      <c r="B238" s="22" t="s">
        <v>1271</v>
      </c>
      <c r="C238" s="23">
        <v>28838</v>
      </c>
      <c r="D238" s="23">
        <v>28111</v>
      </c>
      <c r="E238" s="38">
        <v>727</v>
      </c>
      <c r="F238" s="39">
        <v>2.58617622994557</v>
      </c>
      <c r="G238" s="23">
        <v>2194</v>
      </c>
      <c r="H238" s="40"/>
      <c r="I238" s="23">
        <v>6496</v>
      </c>
      <c r="J238" s="56">
        <v>0.225258339690686</v>
      </c>
      <c r="K238" s="56">
        <v>0.222886361682994</v>
      </c>
      <c r="L238" s="38">
        <v>-68.403101785831</v>
      </c>
      <c r="M238" s="23">
        <v>84</v>
      </c>
      <c r="N238" s="40"/>
      <c r="O238" s="23">
        <v>6941.39</v>
      </c>
      <c r="P238" s="63">
        <v>24.0702892017477</v>
      </c>
      <c r="Q238" s="76">
        <v>23.0494486441501</v>
      </c>
      <c r="R238" s="38">
        <v>-294.389999999999</v>
      </c>
      <c r="S238" s="63">
        <v>-1.02084055759761</v>
      </c>
      <c r="T238" s="77"/>
      <c r="U238" s="1">
        <v>24</v>
      </c>
      <c r="W238" s="87">
        <v>3332</v>
      </c>
      <c r="X238" s="88">
        <v>8.65486194477791</v>
      </c>
      <c r="Y238" s="93">
        <v>0.230494486441501</v>
      </c>
      <c r="Z238" s="97">
        <v>6962</v>
      </c>
      <c r="AF238" s="99">
        <f t="shared" si="6"/>
        <v>6496</v>
      </c>
    </row>
    <row r="239" spans="1:32">
      <c r="A239" s="21">
        <v>7379</v>
      </c>
      <c r="B239" s="22" t="s">
        <v>2355</v>
      </c>
      <c r="C239" s="23">
        <v>31806</v>
      </c>
      <c r="D239" s="23">
        <v>33959</v>
      </c>
      <c r="E239" s="38">
        <v>-2153</v>
      </c>
      <c r="F239" s="39">
        <v>-6.33999823316352</v>
      </c>
      <c r="G239" s="23">
        <v>1828</v>
      </c>
      <c r="H239" s="40"/>
      <c r="I239" s="23">
        <v>7065</v>
      </c>
      <c r="J239" s="56">
        <v>0.222127900396152</v>
      </c>
      <c r="K239" s="56">
        <v>0.212991917305303</v>
      </c>
      <c r="L239" s="38">
        <v>-290.579078187517</v>
      </c>
      <c r="M239" s="23">
        <v>741</v>
      </c>
      <c r="N239" s="40"/>
      <c r="O239" s="23">
        <v>7625.72</v>
      </c>
      <c r="P239" s="63">
        <v>23.9757278500912</v>
      </c>
      <c r="Q239" s="76">
        <v>26.5830346475508</v>
      </c>
      <c r="R239" s="38">
        <v>829.279999999999</v>
      </c>
      <c r="S239" s="63">
        <v>2.6073067974596</v>
      </c>
      <c r="T239" s="77"/>
      <c r="U239" s="1">
        <v>24</v>
      </c>
      <c r="V239" s="8"/>
      <c r="W239" s="87">
        <v>3874</v>
      </c>
      <c r="X239" s="115">
        <v>8.21011874032008</v>
      </c>
      <c r="Y239" s="93">
        <v>0.265830346475508</v>
      </c>
      <c r="Z239" s="97">
        <v>7815</v>
      </c>
      <c r="AF239" s="99">
        <f t="shared" si="6"/>
        <v>7065</v>
      </c>
    </row>
    <row r="240" spans="1:32">
      <c r="A240" s="21">
        <v>7383</v>
      </c>
      <c r="B240" s="22" t="s">
        <v>2356</v>
      </c>
      <c r="C240" s="23">
        <v>24964</v>
      </c>
      <c r="D240" s="23">
        <v>27025</v>
      </c>
      <c r="E240" s="38">
        <v>-2061</v>
      </c>
      <c r="F240" s="39">
        <v>-7.62627197039778</v>
      </c>
      <c r="G240" s="23">
        <v>1724</v>
      </c>
      <c r="H240" s="40"/>
      <c r="I240" s="23">
        <v>6549</v>
      </c>
      <c r="J240" s="56">
        <v>0.262337766383592</v>
      </c>
      <c r="K240" s="56">
        <v>0.238955176224567</v>
      </c>
      <c r="L240" s="38">
        <v>-583.722980729906</v>
      </c>
      <c r="M240" s="23">
        <v>200</v>
      </c>
      <c r="N240" s="40"/>
      <c r="O240" s="23">
        <v>6420.95</v>
      </c>
      <c r="P240" s="63">
        <v>25.7208380067297</v>
      </c>
      <c r="Q240" s="76">
        <v>25.721038295145</v>
      </c>
      <c r="R240" s="38">
        <v>0.0499999999990558</v>
      </c>
      <c r="S240" s="63">
        <v>0.000200288415314276</v>
      </c>
      <c r="T240" s="77"/>
      <c r="U240" s="1">
        <v>24</v>
      </c>
      <c r="V240" s="8"/>
      <c r="W240" s="87">
        <v>2826</v>
      </c>
      <c r="X240" s="115">
        <v>8.83368719037509</v>
      </c>
      <c r="Y240" s="93">
        <v>0.25721038295145</v>
      </c>
      <c r="Z240" s="97">
        <v>6407</v>
      </c>
      <c r="AF240" s="99">
        <f t="shared" si="6"/>
        <v>6549</v>
      </c>
    </row>
    <row r="241" spans="1:32">
      <c r="A241" s="21">
        <v>7387</v>
      </c>
      <c r="B241" s="22" t="s">
        <v>2357</v>
      </c>
      <c r="C241" s="23">
        <v>21663</v>
      </c>
      <c r="D241" s="23">
        <v>23925</v>
      </c>
      <c r="E241" s="38">
        <v>-2262</v>
      </c>
      <c r="F241" s="39">
        <v>-9.45454545454546</v>
      </c>
      <c r="G241" s="23">
        <v>930</v>
      </c>
      <c r="H241" s="40"/>
      <c r="I241" s="23">
        <v>6387</v>
      </c>
      <c r="J241" s="56">
        <v>0.294834510455616</v>
      </c>
      <c r="K241" s="56">
        <v>0.256788360528314</v>
      </c>
      <c r="L241" s="38">
        <v>-824.193745875133</v>
      </c>
      <c r="M241" s="23">
        <v>621</v>
      </c>
      <c r="N241" s="40"/>
      <c r="O241" s="23">
        <v>5764.41</v>
      </c>
      <c r="P241" s="63">
        <v>26.6094723722476</v>
      </c>
      <c r="Q241" s="76">
        <v>23.4870516548954</v>
      </c>
      <c r="R241" s="38">
        <v>-676.41</v>
      </c>
      <c r="S241" s="63">
        <v>-3.12242071735217</v>
      </c>
      <c r="T241" s="77"/>
      <c r="U241" s="1">
        <v>24</v>
      </c>
      <c r="W241" s="87">
        <v>2601</v>
      </c>
      <c r="X241" s="88">
        <v>8.32871972318339</v>
      </c>
      <c r="Y241" s="93">
        <v>0.234870516548954</v>
      </c>
      <c r="Z241" s="97">
        <v>7203</v>
      </c>
      <c r="AF241" s="99">
        <f t="shared" si="6"/>
        <v>6387</v>
      </c>
    </row>
    <row r="242" spans="1:32">
      <c r="A242" s="21">
        <v>7400</v>
      </c>
      <c r="B242" s="22" t="s">
        <v>2358</v>
      </c>
      <c r="C242" s="23">
        <v>16160</v>
      </c>
      <c r="D242" s="23">
        <v>16239</v>
      </c>
      <c r="E242" s="38">
        <v>-79</v>
      </c>
      <c r="F242" s="39">
        <v>-0.486483157829916</v>
      </c>
      <c r="G242" s="23">
        <v>1338</v>
      </c>
      <c r="H242" s="40"/>
      <c r="I242" s="23">
        <v>5307</v>
      </c>
      <c r="J242" s="56">
        <v>0.328403465346535</v>
      </c>
      <c r="K242" s="56">
        <v>0.316133876354336</v>
      </c>
      <c r="L242" s="38">
        <v>-198.276558113929</v>
      </c>
      <c r="M242" s="23">
        <v>230</v>
      </c>
      <c r="N242" s="40"/>
      <c r="O242" s="23">
        <v>4174</v>
      </c>
      <c r="P242" s="63">
        <v>25.8292079207921</v>
      </c>
      <c r="Q242" s="76">
        <v>25.8292079207921</v>
      </c>
      <c r="R242" s="38">
        <v>0</v>
      </c>
      <c r="S242" s="63">
        <v>0</v>
      </c>
      <c r="T242" s="77"/>
      <c r="U242" s="1">
        <v>24</v>
      </c>
      <c r="W242" s="87">
        <v>2016</v>
      </c>
      <c r="X242" s="88">
        <v>8.01587301587302</v>
      </c>
      <c r="Y242" s="93">
        <v>0.258292079207921</v>
      </c>
      <c r="Z242" s="97">
        <v>4056</v>
      </c>
      <c r="AF242" s="99">
        <f t="shared" si="6"/>
        <v>5307</v>
      </c>
    </row>
    <row r="243" spans="1:32">
      <c r="A243" s="21">
        <v>7401</v>
      </c>
      <c r="B243" s="22" t="s">
        <v>2359</v>
      </c>
      <c r="C243" s="23">
        <v>20834</v>
      </c>
      <c r="D243" s="23">
        <v>21548</v>
      </c>
      <c r="E243" s="38">
        <v>-714</v>
      </c>
      <c r="F243" s="39">
        <v>-3.31353257842955</v>
      </c>
      <c r="G243" s="46">
        <v>1502</v>
      </c>
      <c r="H243" s="40"/>
      <c r="I243" s="23">
        <v>5901</v>
      </c>
      <c r="J243" s="56">
        <v>0.283238936354037</v>
      </c>
      <c r="K243" s="56">
        <v>0.263136244541501</v>
      </c>
      <c r="L243" s="38">
        <v>-418.819481222367</v>
      </c>
      <c r="M243" s="23">
        <v>114</v>
      </c>
      <c r="N243" s="40"/>
      <c r="O243" s="23">
        <v>5321.72</v>
      </c>
      <c r="P243" s="63">
        <v>25.5434386099645</v>
      </c>
      <c r="Q243" s="76">
        <v>26.5143515407507</v>
      </c>
      <c r="R243" s="38">
        <v>202.279999999999</v>
      </c>
      <c r="S243" s="63">
        <v>0.970912930786209</v>
      </c>
      <c r="T243" s="77"/>
      <c r="U243" s="1">
        <v>24</v>
      </c>
      <c r="W243" s="87">
        <v>2420</v>
      </c>
      <c r="X243" s="88">
        <v>8.60909090909091</v>
      </c>
      <c r="Y243" s="93">
        <v>0.265143515407507</v>
      </c>
      <c r="Z243" s="97">
        <v>6739</v>
      </c>
      <c r="AF243" s="99">
        <f t="shared" si="6"/>
        <v>5901</v>
      </c>
    </row>
    <row r="244" spans="1:32">
      <c r="A244" s="24" t="s">
        <v>2360</v>
      </c>
      <c r="B244" s="28" t="s">
        <v>1261</v>
      </c>
      <c r="C244" s="26">
        <v>166180.68</v>
      </c>
      <c r="D244" s="26">
        <v>176044</v>
      </c>
      <c r="E244" s="38">
        <v>-9863.32</v>
      </c>
      <c r="F244" s="39">
        <v>-5.60275840130876</v>
      </c>
      <c r="G244" s="26">
        <v>11121.83</v>
      </c>
      <c r="H244" s="45"/>
      <c r="I244" s="26">
        <v>43491.49</v>
      </c>
      <c r="J244" s="57">
        <v>0.261712071463422</v>
      </c>
      <c r="K244" s="58">
        <v>0.246207789824369</v>
      </c>
      <c r="L244" s="38">
        <v>-2576.51206568932</v>
      </c>
      <c r="M244" s="26">
        <v>2174</v>
      </c>
      <c r="N244" s="26"/>
      <c r="O244" s="26">
        <v>41795.98</v>
      </c>
      <c r="P244" s="65">
        <v>25.1509260883997</v>
      </c>
      <c r="Q244" s="78">
        <v>24.954019925782</v>
      </c>
      <c r="R244" s="38">
        <v>-327.220000000003</v>
      </c>
      <c r="S244" s="63">
        <v>-0.196906162617701</v>
      </c>
      <c r="T244" s="77"/>
      <c r="W244" s="87">
        <v>19334</v>
      </c>
      <c r="X244" s="88">
        <v>8.59525602565429</v>
      </c>
      <c r="Y244" s="93"/>
      <c r="Z244" s="98">
        <v>47708.98</v>
      </c>
      <c r="AF244" s="99">
        <f t="shared" si="6"/>
        <v>43491.49</v>
      </c>
    </row>
    <row r="245" spans="1:32">
      <c r="A245" s="17">
        <v>10</v>
      </c>
      <c r="B245" s="17"/>
      <c r="C245" s="17" t="s">
        <v>2361</v>
      </c>
      <c r="D245" s="17"/>
      <c r="E245" s="17"/>
      <c r="F245" s="17"/>
      <c r="G245" s="17"/>
      <c r="H245" s="17"/>
      <c r="I245" s="59"/>
      <c r="J245" s="17"/>
      <c r="K245" s="17"/>
      <c r="L245" s="17"/>
      <c r="M245" s="59"/>
      <c r="N245" s="59"/>
      <c r="O245" s="59"/>
      <c r="P245" s="66"/>
      <c r="Q245" s="66"/>
      <c r="R245" s="17"/>
      <c r="S245" s="66"/>
      <c r="T245" s="77"/>
      <c r="X245" s="83"/>
      <c r="Y245" s="93"/>
      <c r="Z245" s="94"/>
      <c r="AF245" s="99">
        <f t="shared" si="6"/>
        <v>0</v>
      </c>
    </row>
    <row r="246" spans="1:32">
      <c r="A246" s="21">
        <v>7356</v>
      </c>
      <c r="B246" s="22" t="s">
        <v>1448</v>
      </c>
      <c r="C246" s="23">
        <v>17044.43</v>
      </c>
      <c r="D246" s="23">
        <v>16968.52</v>
      </c>
      <c r="E246" s="38">
        <v>75.9099999999999</v>
      </c>
      <c r="F246" s="39">
        <v>0.447357813174041</v>
      </c>
      <c r="G246" s="23">
        <v>729</v>
      </c>
      <c r="H246" s="40"/>
      <c r="I246" s="23">
        <v>5596</v>
      </c>
      <c r="J246" s="56">
        <v>0.328318400791344</v>
      </c>
      <c r="K246" s="56">
        <v>0.300965368992363</v>
      </c>
      <c r="L246" s="38">
        <v>-466.216835785498</v>
      </c>
      <c r="M246" s="23">
        <v>294</v>
      </c>
      <c r="N246" s="40"/>
      <c r="O246" s="23">
        <v>4120</v>
      </c>
      <c r="P246" s="63">
        <v>24.1721195722004</v>
      </c>
      <c r="Q246" s="76">
        <v>24.6414811172917</v>
      </c>
      <c r="R246" s="38">
        <v>80.0000000000001</v>
      </c>
      <c r="S246" s="63">
        <v>0.469361545091271</v>
      </c>
      <c r="T246" s="77"/>
      <c r="U246" s="1">
        <v>24</v>
      </c>
      <c r="W246" s="116">
        <v>2501</v>
      </c>
      <c r="X246" s="88">
        <v>6.81504598160736</v>
      </c>
      <c r="Y246" s="93">
        <v>0.246414811172917</v>
      </c>
      <c r="Z246" s="97">
        <v>6400</v>
      </c>
      <c r="AF246" s="99">
        <f t="shared" si="6"/>
        <v>5596</v>
      </c>
    </row>
    <row r="247" spans="1:32">
      <c r="A247" s="21">
        <v>7361</v>
      </c>
      <c r="B247" s="22" t="s">
        <v>1413</v>
      </c>
      <c r="C247" s="23">
        <v>26879.63</v>
      </c>
      <c r="D247" s="23">
        <v>24771.96</v>
      </c>
      <c r="E247" s="38">
        <v>2107.67</v>
      </c>
      <c r="F247" s="39">
        <v>8.50828921086584</v>
      </c>
      <c r="G247" s="23">
        <v>2351</v>
      </c>
      <c r="H247" s="40"/>
      <c r="I247" s="23">
        <v>6538</v>
      </c>
      <c r="J247" s="56">
        <v>0.243232514733276</v>
      </c>
      <c r="K247" s="56">
        <v>0.231230655804049</v>
      </c>
      <c r="L247" s="38">
        <v>-322.605527329805</v>
      </c>
      <c r="M247" s="23">
        <v>414</v>
      </c>
      <c r="N247" s="40"/>
      <c r="O247" s="23">
        <v>6796.94</v>
      </c>
      <c r="P247" s="63">
        <v>25.2865831858549</v>
      </c>
      <c r="Q247" s="76">
        <v>25.0051432999636</v>
      </c>
      <c r="R247" s="38">
        <v>-75.6500000000004</v>
      </c>
      <c r="S247" s="63">
        <v>-0.281439885891288</v>
      </c>
      <c r="T247" s="77"/>
      <c r="U247" s="1">
        <v>24</v>
      </c>
      <c r="W247" s="116">
        <v>2823</v>
      </c>
      <c r="X247" s="88">
        <v>9.52165426850868</v>
      </c>
      <c r="Y247" s="93">
        <v>0.250051432999636</v>
      </c>
      <c r="Z247" s="97">
        <v>10756.6</v>
      </c>
      <c r="AF247" s="99">
        <f t="shared" si="6"/>
        <v>6538</v>
      </c>
    </row>
    <row r="248" spans="1:32">
      <c r="A248" s="21">
        <v>7363</v>
      </c>
      <c r="B248" s="22" t="s">
        <v>2376</v>
      </c>
      <c r="C248" s="23">
        <v>16626</v>
      </c>
      <c r="D248" s="23">
        <v>16794.39</v>
      </c>
      <c r="E248" s="38">
        <v>-168.389999999999</v>
      </c>
      <c r="F248" s="39">
        <v>-1.00265624413866</v>
      </c>
      <c r="G248" s="23">
        <v>1890</v>
      </c>
      <c r="H248" s="40"/>
      <c r="I248" s="23">
        <v>5190</v>
      </c>
      <c r="J248" s="56">
        <v>0.312161674485745</v>
      </c>
      <c r="K248" s="56">
        <v>0.307113071138776</v>
      </c>
      <c r="L248" s="38">
        <v>-83.9380792467139</v>
      </c>
      <c r="M248" s="23">
        <v>300</v>
      </c>
      <c r="N248" s="40"/>
      <c r="O248" s="23">
        <v>3357</v>
      </c>
      <c r="P248" s="63">
        <v>20.1912666907254</v>
      </c>
      <c r="Q248" s="76">
        <v>19.1868158306267</v>
      </c>
      <c r="R248" s="38">
        <v>-167</v>
      </c>
      <c r="S248" s="63">
        <v>-1.00445086009864</v>
      </c>
      <c r="T248" s="77"/>
      <c r="U248" s="1">
        <v>24</v>
      </c>
      <c r="W248" s="87">
        <v>2413</v>
      </c>
      <c r="X248" s="88">
        <v>6.89017820140903</v>
      </c>
      <c r="Y248" s="93">
        <v>0.191868158306267</v>
      </c>
      <c r="Z248" s="97">
        <v>8973</v>
      </c>
      <c r="AF248" s="99">
        <f t="shared" si="6"/>
        <v>5190</v>
      </c>
    </row>
    <row r="249" spans="1:32">
      <c r="A249" s="21">
        <v>7367</v>
      </c>
      <c r="B249" s="22" t="s">
        <v>1427</v>
      </c>
      <c r="C249" s="23">
        <v>22194</v>
      </c>
      <c r="D249" s="23">
        <v>23445.8</v>
      </c>
      <c r="E249" s="38">
        <v>-1251.8</v>
      </c>
      <c r="F249" s="39">
        <v>-5.33912257205981</v>
      </c>
      <c r="G249" s="23">
        <v>1149</v>
      </c>
      <c r="H249" s="40"/>
      <c r="I249" s="23">
        <v>6114</v>
      </c>
      <c r="J249" s="56">
        <v>0.275479859421465</v>
      </c>
      <c r="K249" s="56">
        <v>0.25381057914985</v>
      </c>
      <c r="L249" s="38">
        <v>-480.928006348227</v>
      </c>
      <c r="M249" s="23">
        <v>114</v>
      </c>
      <c r="N249" s="40"/>
      <c r="O249" s="23">
        <v>5557</v>
      </c>
      <c r="P249" s="63">
        <v>25.0382986392719</v>
      </c>
      <c r="Q249" s="76">
        <v>25.3807335315851</v>
      </c>
      <c r="R249" s="38">
        <v>75.9999999999995</v>
      </c>
      <c r="S249" s="63">
        <v>0.342434892313236</v>
      </c>
      <c r="T249" s="77"/>
      <c r="U249" s="1">
        <v>24</v>
      </c>
      <c r="W249" s="87">
        <v>2618</v>
      </c>
      <c r="X249" s="88">
        <v>8.47746371275783</v>
      </c>
      <c r="Y249" s="93">
        <v>0.253807335315851</v>
      </c>
      <c r="Z249" s="97">
        <v>6614</v>
      </c>
      <c r="AF249" s="99">
        <f t="shared" si="6"/>
        <v>6114</v>
      </c>
    </row>
    <row r="250" spans="1:32">
      <c r="A250" s="21">
        <v>7374</v>
      </c>
      <c r="B250" s="22" t="s">
        <v>2363</v>
      </c>
      <c r="C250" s="23">
        <v>25796</v>
      </c>
      <c r="D250" s="23">
        <v>26182.03</v>
      </c>
      <c r="E250" s="38">
        <v>-386.029999999999</v>
      </c>
      <c r="F250" s="39">
        <v>-1.4744082105169</v>
      </c>
      <c r="G250" s="23">
        <v>1610</v>
      </c>
      <c r="H250" s="40"/>
      <c r="I250" s="23">
        <v>6118</v>
      </c>
      <c r="J250" s="56">
        <v>0.237168553264072</v>
      </c>
      <c r="K250" s="56">
        <v>0.236053716996866</v>
      </c>
      <c r="L250" s="38">
        <v>-28.7583163488428</v>
      </c>
      <c r="M250" s="23">
        <v>179</v>
      </c>
      <c r="N250" s="40"/>
      <c r="O250" s="23">
        <v>6815</v>
      </c>
      <c r="P250" s="63">
        <v>26.4188246239727</v>
      </c>
      <c r="Q250" s="76">
        <v>26.3606760738099</v>
      </c>
      <c r="R250" s="38">
        <v>-15</v>
      </c>
      <c r="S250" s="63">
        <v>-0.0581485501628158</v>
      </c>
      <c r="T250" s="77"/>
      <c r="U250" s="1">
        <v>24</v>
      </c>
      <c r="V250" s="8"/>
      <c r="W250" s="87">
        <v>2087</v>
      </c>
      <c r="X250" s="88">
        <v>12.3603258265453</v>
      </c>
      <c r="Y250" s="93">
        <v>0.263606760738099</v>
      </c>
      <c r="Z250" s="97">
        <v>6198</v>
      </c>
      <c r="AF250" s="99">
        <f t="shared" si="6"/>
        <v>6118</v>
      </c>
    </row>
    <row r="251" spans="1:32">
      <c r="A251" s="21">
        <v>7377</v>
      </c>
      <c r="B251" s="22" t="s">
        <v>2364</v>
      </c>
      <c r="C251" s="23">
        <v>26900</v>
      </c>
      <c r="D251" s="23">
        <v>26778</v>
      </c>
      <c r="E251" s="38">
        <v>122</v>
      </c>
      <c r="F251" s="39">
        <v>0.455597878855777</v>
      </c>
      <c r="G251" s="23">
        <v>2121</v>
      </c>
      <c r="H251" s="40"/>
      <c r="I251" s="23">
        <v>6141</v>
      </c>
      <c r="J251" s="56">
        <v>0.228289962825279</v>
      </c>
      <c r="K251" s="56">
        <v>0.231237118913192</v>
      </c>
      <c r="L251" s="38">
        <v>79.2784987648661</v>
      </c>
      <c r="M251" s="23">
        <v>315</v>
      </c>
      <c r="N251" s="40"/>
      <c r="O251" s="23">
        <v>5217</v>
      </c>
      <c r="P251" s="63">
        <v>19.3940520446097</v>
      </c>
      <c r="Q251" s="76">
        <v>19.2936802973978</v>
      </c>
      <c r="R251" s="38">
        <v>-26.9999999999998</v>
      </c>
      <c r="S251" s="63">
        <v>-0.100371747211895</v>
      </c>
      <c r="T251" s="77"/>
      <c r="U251" s="1">
        <v>24</v>
      </c>
      <c r="W251" s="87">
        <v>2082</v>
      </c>
      <c r="X251" s="88">
        <v>12.9202689721422</v>
      </c>
      <c r="Y251" s="93">
        <v>0.192936802973978</v>
      </c>
      <c r="Z251" s="97">
        <v>6754</v>
      </c>
      <c r="AF251" s="99">
        <f t="shared" si="6"/>
        <v>6141</v>
      </c>
    </row>
    <row r="252" spans="1:32">
      <c r="A252" s="21">
        <v>7381</v>
      </c>
      <c r="B252" s="22" t="s">
        <v>2365</v>
      </c>
      <c r="C252" s="23">
        <v>26884</v>
      </c>
      <c r="D252" s="23">
        <v>29138</v>
      </c>
      <c r="E252" s="38">
        <v>-2254</v>
      </c>
      <c r="F252" s="39">
        <v>-7.73560299265564</v>
      </c>
      <c r="G252" s="23">
        <v>2296</v>
      </c>
      <c r="H252" s="40"/>
      <c r="I252" s="23">
        <v>6529</v>
      </c>
      <c r="J252" s="56">
        <v>0.242858205624163</v>
      </c>
      <c r="K252" s="56">
        <v>0.231230655804049</v>
      </c>
      <c r="L252" s="38">
        <v>-312.595049363942</v>
      </c>
      <c r="M252" s="23">
        <v>600</v>
      </c>
      <c r="N252" s="40"/>
      <c r="O252" s="23">
        <v>6526.76</v>
      </c>
      <c r="P252" s="63">
        <v>24.2774884689778</v>
      </c>
      <c r="Q252" s="76">
        <v>23.8431780984972</v>
      </c>
      <c r="R252" s="38">
        <v>-116.759999999999</v>
      </c>
      <c r="S252" s="63">
        <v>-0.434310370480578</v>
      </c>
      <c r="T252" s="77"/>
      <c r="U252" s="1">
        <v>24</v>
      </c>
      <c r="V252" s="8"/>
      <c r="W252" s="87">
        <v>2807</v>
      </c>
      <c r="X252" s="88">
        <v>9.57748485928037</v>
      </c>
      <c r="Y252" s="93">
        <v>0.238431780984972</v>
      </c>
      <c r="Z252" s="97">
        <v>7985</v>
      </c>
      <c r="AF252" s="99">
        <f t="shared" si="6"/>
        <v>6529</v>
      </c>
    </row>
    <row r="253" spans="1:32">
      <c r="A253" s="21">
        <v>7393</v>
      </c>
      <c r="B253" s="22" t="s">
        <v>2366</v>
      </c>
      <c r="C253" s="23">
        <v>18681</v>
      </c>
      <c r="D253" s="23">
        <v>20449</v>
      </c>
      <c r="E253" s="38">
        <v>-1768</v>
      </c>
      <c r="F253" s="39">
        <v>-8.64589955499046</v>
      </c>
      <c r="G253" s="23">
        <v>1100</v>
      </c>
      <c r="H253" s="40"/>
      <c r="I253" s="23">
        <v>5310</v>
      </c>
      <c r="J253" s="56">
        <v>0.284246025373374</v>
      </c>
      <c r="K253" s="56">
        <v>0.278816846526158</v>
      </c>
      <c r="L253" s="38">
        <v>-101.422490044848</v>
      </c>
      <c r="M253" s="23">
        <v>280</v>
      </c>
      <c r="N253" s="40"/>
      <c r="O253" s="23">
        <v>4991</v>
      </c>
      <c r="P253" s="63">
        <v>26.7169851721</v>
      </c>
      <c r="Q253" s="76">
        <v>26.1763288903164</v>
      </c>
      <c r="R253" s="38">
        <v>-101.000000000001</v>
      </c>
      <c r="S253" s="63">
        <v>-0.540656281783633</v>
      </c>
      <c r="T253" s="77"/>
      <c r="U253" s="1">
        <v>24</v>
      </c>
      <c r="W253" s="116">
        <v>2080</v>
      </c>
      <c r="X253" s="88">
        <v>8.98125</v>
      </c>
      <c r="Y253" s="93">
        <v>0.261763288903164</v>
      </c>
      <c r="Z253" s="97">
        <v>6140</v>
      </c>
      <c r="AF253" s="99">
        <f t="shared" si="6"/>
        <v>5310</v>
      </c>
    </row>
    <row r="254" spans="1:32">
      <c r="A254" s="21">
        <v>7488</v>
      </c>
      <c r="B254" s="22" t="s">
        <v>2367</v>
      </c>
      <c r="C254" s="23">
        <v>17638.63</v>
      </c>
      <c r="D254" s="23">
        <v>19369.49</v>
      </c>
      <c r="E254" s="38">
        <v>-1730.86</v>
      </c>
      <c r="F254" s="39">
        <v>-8.93601225432368</v>
      </c>
      <c r="G254" s="23">
        <v>1208.45</v>
      </c>
      <c r="H254" s="40"/>
      <c r="I254" s="23">
        <v>5284.81</v>
      </c>
      <c r="J254" s="56">
        <v>0.299615673099328</v>
      </c>
      <c r="K254" s="56">
        <v>0.292537158380579</v>
      </c>
      <c r="L254" s="38">
        <v>-124.855302073562</v>
      </c>
      <c r="M254" s="23">
        <v>161</v>
      </c>
      <c r="N254" s="40"/>
      <c r="O254" s="23">
        <v>4229.75</v>
      </c>
      <c r="P254" s="63">
        <v>23.9800369983383</v>
      </c>
      <c r="Q254" s="76">
        <v>23.2281078519137</v>
      </c>
      <c r="R254" s="38">
        <v>-132.63</v>
      </c>
      <c r="S254" s="63">
        <v>-0.75192914642464</v>
      </c>
      <c r="T254" s="77"/>
      <c r="U254" s="1">
        <v>24</v>
      </c>
      <c r="W254" s="87">
        <v>2062</v>
      </c>
      <c r="X254" s="88">
        <v>8.55413676042677</v>
      </c>
      <c r="Y254" s="93">
        <v>0.232281078519137</v>
      </c>
      <c r="Z254" s="97">
        <v>6575.59</v>
      </c>
      <c r="AF254" s="99">
        <f t="shared" si="6"/>
        <v>5284.81</v>
      </c>
    </row>
    <row r="255" ht="15.75" customHeight="1" spans="1:32">
      <c r="A255" s="21">
        <v>7494</v>
      </c>
      <c r="B255" s="22" t="s">
        <v>2368</v>
      </c>
      <c r="C255" s="23">
        <v>24918</v>
      </c>
      <c r="D255" s="23">
        <v>26397</v>
      </c>
      <c r="E255" s="38">
        <v>-1479</v>
      </c>
      <c r="F255" s="39">
        <v>-5.60290942152517</v>
      </c>
      <c r="G255" s="23">
        <v>2015</v>
      </c>
      <c r="H255" s="40"/>
      <c r="I255" s="23">
        <v>6301</v>
      </c>
      <c r="J255" s="56">
        <v>0.252869411670278</v>
      </c>
      <c r="K255" s="56">
        <v>0.238955176224567</v>
      </c>
      <c r="L255" s="38">
        <v>-346.714918836236</v>
      </c>
      <c r="M255" s="23">
        <v>263</v>
      </c>
      <c r="N255" s="40"/>
      <c r="O255" s="23">
        <v>6280</v>
      </c>
      <c r="P255" s="63">
        <v>25.2026647403483</v>
      </c>
      <c r="Q255" s="76">
        <v>24.0829922144634</v>
      </c>
      <c r="R255" s="38">
        <v>-279</v>
      </c>
      <c r="S255" s="63">
        <v>-1.1196725258849</v>
      </c>
      <c r="T255" s="77"/>
      <c r="U255" s="1">
        <v>24</v>
      </c>
      <c r="V255" s="8"/>
      <c r="W255" s="87">
        <v>2911</v>
      </c>
      <c r="X255" s="88">
        <v>8.55994503607008</v>
      </c>
      <c r="Y255" s="93">
        <v>0.240829922144634</v>
      </c>
      <c r="Z255" s="97">
        <v>8805</v>
      </c>
      <c r="AF255" s="99">
        <f t="shared" si="6"/>
        <v>6301</v>
      </c>
    </row>
    <row r="256" ht="15.75" customHeight="1" spans="1:32">
      <c r="A256" s="24" t="s">
        <v>2369</v>
      </c>
      <c r="B256" s="24" t="s">
        <v>2370</v>
      </c>
      <c r="C256" s="26">
        <v>223561.69</v>
      </c>
      <c r="D256" s="26">
        <v>230294.19</v>
      </c>
      <c r="E256" s="38">
        <v>-6732.5</v>
      </c>
      <c r="F256" s="39">
        <v>-2.92343458599628</v>
      </c>
      <c r="G256" s="26">
        <v>16469.45</v>
      </c>
      <c r="H256" s="27"/>
      <c r="I256" s="26">
        <v>59121.81</v>
      </c>
      <c r="J256" s="57">
        <v>0.264454120023873</v>
      </c>
      <c r="K256" s="58">
        <v>0.254663730504932</v>
      </c>
      <c r="L256" s="38">
        <v>-2188.75602661281</v>
      </c>
      <c r="M256" s="26">
        <v>2920</v>
      </c>
      <c r="N256" s="64"/>
      <c r="O256" s="26">
        <v>53890.45</v>
      </c>
      <c r="P256" s="65">
        <v>24.1054046424501</v>
      </c>
      <c r="Q256" s="78">
        <v>23.7663304477614</v>
      </c>
      <c r="R256" s="38">
        <v>-758.04</v>
      </c>
      <c r="S256" s="63">
        <v>-0.339074194688724</v>
      </c>
      <c r="T256" s="77"/>
      <c r="W256" s="26">
        <v>24384</v>
      </c>
      <c r="X256" s="89">
        <v>9.16837639435696</v>
      </c>
      <c r="Y256" s="93"/>
      <c r="Z256" s="98">
        <v>75201.19</v>
      </c>
      <c r="AF256" s="99">
        <f t="shared" si="6"/>
        <v>59121.81</v>
      </c>
    </row>
    <row r="257" ht="15.75" customHeight="1" spans="1:32">
      <c r="A257" s="100" t="s">
        <v>2371</v>
      </c>
      <c r="B257" s="100"/>
      <c r="C257" s="101">
        <v>1385123.11</v>
      </c>
      <c r="D257" s="101">
        <v>1464475.1</v>
      </c>
      <c r="E257" s="105">
        <v>-79351.9900000002</v>
      </c>
      <c r="F257" s="106">
        <v>-5.41845948763487</v>
      </c>
      <c r="G257" s="101">
        <v>100149.3</v>
      </c>
      <c r="H257" s="101"/>
      <c r="I257" s="101">
        <v>369151.76</v>
      </c>
      <c r="J257" s="57">
        <v>0.266511877056185</v>
      </c>
      <c r="K257" s="58">
        <v>0.25308470112717</v>
      </c>
      <c r="L257" s="101">
        <v>-18598.2916813144</v>
      </c>
      <c r="M257" s="101">
        <v>16211.85</v>
      </c>
      <c r="N257" s="101" t="e">
        <v>#REF!</v>
      </c>
      <c r="O257" s="101">
        <v>340779.58</v>
      </c>
      <c r="P257" s="65">
        <v>24.6028369276143</v>
      </c>
      <c r="Q257" s="78">
        <v>24.4984483725782</v>
      </c>
      <c r="R257" s="101">
        <v>-1445.91</v>
      </c>
      <c r="S257" s="63">
        <v>-0.104388555036092</v>
      </c>
      <c r="W257" s="101">
        <v>156979</v>
      </c>
      <c r="X257" s="89">
        <v>8.82362042056581</v>
      </c>
      <c r="Y257" s="93"/>
      <c r="Z257" s="101">
        <v>429763.09</v>
      </c>
      <c r="AF257" s="99">
        <f t="shared" si="6"/>
        <v>369151.76</v>
      </c>
    </row>
    <row r="258" ht="15.75" customHeight="1" spans="1:32">
      <c r="A258" s="102" t="s">
        <v>2372</v>
      </c>
      <c r="B258" s="103"/>
      <c r="C258" s="104">
        <v>22340.6953225806</v>
      </c>
      <c r="D258" s="104">
        <v>23620.5661290323</v>
      </c>
      <c r="E258" s="107">
        <v>-1279.87080645162</v>
      </c>
      <c r="F258" s="108">
        <v>-5.41845948763487</v>
      </c>
      <c r="G258" s="109">
        <v>1669.155</v>
      </c>
      <c r="H258" s="31"/>
      <c r="I258" s="31"/>
      <c r="J258" s="110"/>
      <c r="K258" s="111"/>
      <c r="L258" s="31"/>
      <c r="M258" s="31"/>
      <c r="N258" s="31"/>
      <c r="O258" s="31"/>
      <c r="P258" s="113"/>
      <c r="Q258" s="113"/>
      <c r="R258" s="31"/>
      <c r="S258" s="114"/>
      <c r="X258" s="83"/>
      <c r="Y258" s="93"/>
      <c r="Z258" s="94"/>
      <c r="AF258" s="99">
        <f t="shared" si="6"/>
        <v>0</v>
      </c>
    </row>
    <row r="259" spans="1:32">
      <c r="A259" s="5"/>
      <c r="B259" s="5"/>
      <c r="C259" s="6"/>
      <c r="D259" s="6"/>
      <c r="E259" s="6"/>
      <c r="F259" s="30"/>
      <c r="G259" s="6"/>
      <c r="H259" s="31"/>
      <c r="I259" s="47"/>
      <c r="J259" s="48"/>
      <c r="K259" s="49"/>
      <c r="L259" s="50"/>
      <c r="M259" s="47"/>
      <c r="N259" s="47"/>
      <c r="O259" s="47"/>
      <c r="P259" s="60"/>
      <c r="Q259" s="60"/>
      <c r="R259" s="50"/>
      <c r="S259" s="67"/>
      <c r="X259" s="83"/>
      <c r="Y259" s="93"/>
      <c r="Z259" s="94"/>
      <c r="AF259" s="99">
        <f t="shared" si="6"/>
        <v>0</v>
      </c>
    </row>
    <row r="260" spans="9:32">
      <c r="I260" s="2"/>
      <c r="X260" s="83"/>
      <c r="Y260" s="93"/>
      <c r="Z260" s="94"/>
      <c r="AF260" s="99">
        <f t="shared" si="6"/>
        <v>0</v>
      </c>
    </row>
    <row r="261" spans="1:32">
      <c r="A261" s="2"/>
      <c r="I261" s="2"/>
      <c r="L261" s="69"/>
      <c r="R261" s="69"/>
      <c r="X261" s="83"/>
      <c r="Y261" s="93"/>
      <c r="Z261" s="94"/>
      <c r="AF261" s="99">
        <f t="shared" si="6"/>
        <v>0</v>
      </c>
    </row>
    <row r="262" spans="1:32">
      <c r="A262" s="2"/>
      <c r="C262" s="2" t="s">
        <v>2280</v>
      </c>
      <c r="I262" s="2"/>
      <c r="R262" s="68"/>
      <c r="S262" s="68"/>
      <c r="T262" s="68"/>
      <c r="X262" s="83"/>
      <c r="Y262" s="93"/>
      <c r="Z262" s="94"/>
      <c r="AF262" s="99">
        <f t="shared" si="6"/>
        <v>0</v>
      </c>
    </row>
    <row r="263" spans="1:32">
      <c r="A263" s="2"/>
      <c r="C263" s="7">
        <v>43122</v>
      </c>
      <c r="I263" s="2"/>
      <c r="R263" s="69"/>
      <c r="X263" s="83"/>
      <c r="Y263" s="93"/>
      <c r="Z263" s="94"/>
      <c r="AF263" s="99">
        <f t="shared" si="6"/>
        <v>0</v>
      </c>
    </row>
    <row r="264" spans="1:32">
      <c r="A264" s="8"/>
      <c r="B264" s="8"/>
      <c r="C264" s="8"/>
      <c r="D264" s="8"/>
      <c r="E264" s="8"/>
      <c r="F264" s="8"/>
      <c r="G264" s="8"/>
      <c r="H264" s="8"/>
      <c r="I264" s="51" t="s">
        <v>2281</v>
      </c>
      <c r="J264" s="51"/>
      <c r="K264" s="51"/>
      <c r="L264" s="51"/>
      <c r="M264" s="51"/>
      <c r="N264" s="51"/>
      <c r="O264" s="51" t="s">
        <v>2282</v>
      </c>
      <c r="P264" s="51"/>
      <c r="Q264" s="51"/>
      <c r="R264" s="51"/>
      <c r="S264" s="51"/>
      <c r="X264" s="83"/>
      <c r="Y264" s="93"/>
      <c r="Z264" s="94"/>
      <c r="AF264" s="99" t="str">
        <f t="shared" si="6"/>
        <v>Labor Cost</v>
      </c>
    </row>
    <row r="265" ht="15.75" customHeight="1" spans="2:32">
      <c r="B265" s="9"/>
      <c r="C265" s="9"/>
      <c r="D265" s="9"/>
      <c r="E265" s="9"/>
      <c r="F265" s="32"/>
      <c r="G265" s="9"/>
      <c r="H265" s="9"/>
      <c r="I265" s="9"/>
      <c r="J265" s="9"/>
      <c r="K265" s="9"/>
      <c r="L265" s="9"/>
      <c r="M265" s="9"/>
      <c r="N265" s="9"/>
      <c r="O265" s="9"/>
      <c r="P265" s="9"/>
      <c r="Q265" s="9"/>
      <c r="R265" s="9"/>
      <c r="S265" s="9"/>
      <c r="T265" s="9"/>
      <c r="X265" s="83"/>
      <c r="Y265" s="93"/>
      <c r="Z265" s="94"/>
      <c r="AF265" s="99">
        <f t="shared" si="6"/>
        <v>0</v>
      </c>
    </row>
    <row r="266" ht="60.75" customHeight="1" spans="1:32">
      <c r="A266" s="10" t="s">
        <v>40</v>
      </c>
      <c r="B266" s="11" t="s">
        <v>2283</v>
      </c>
      <c r="C266" s="12" t="s">
        <v>2284</v>
      </c>
      <c r="D266" s="12" t="s">
        <v>2285</v>
      </c>
      <c r="E266" s="12" t="s">
        <v>2286</v>
      </c>
      <c r="F266" s="12" t="s">
        <v>2287</v>
      </c>
      <c r="G266" s="33" t="s">
        <v>2288</v>
      </c>
      <c r="H266" s="34"/>
      <c r="I266" s="10" t="s">
        <v>2289</v>
      </c>
      <c r="J266" s="12" t="s">
        <v>2290</v>
      </c>
      <c r="K266" s="12" t="s">
        <v>2291</v>
      </c>
      <c r="L266" s="52" t="s">
        <v>2292</v>
      </c>
      <c r="M266" s="33" t="s">
        <v>2293</v>
      </c>
      <c r="N266" s="34"/>
      <c r="O266" s="61" t="s">
        <v>2294</v>
      </c>
      <c r="P266" s="12" t="s">
        <v>2290</v>
      </c>
      <c r="Q266" s="12" t="s">
        <v>2295</v>
      </c>
      <c r="R266" s="70" t="s">
        <v>2296</v>
      </c>
      <c r="S266" s="33" t="s">
        <v>2297</v>
      </c>
      <c r="T266" s="71" t="s">
        <v>2298</v>
      </c>
      <c r="U266" s="8" t="s">
        <v>1609</v>
      </c>
      <c r="V266" s="8"/>
      <c r="W266" s="33" t="s">
        <v>2299</v>
      </c>
      <c r="X266" s="84" t="s">
        <v>2300</v>
      </c>
      <c r="Y266" s="95"/>
      <c r="Z266" s="96" t="s">
        <v>2301</v>
      </c>
      <c r="AA266" s="8"/>
      <c r="AB266" s="8"/>
      <c r="AF266" s="99" t="str">
        <f t="shared" si="6"/>
        <v>Dollars</v>
      </c>
    </row>
    <row r="267" spans="1:32">
      <c r="A267" s="13">
        <v>1</v>
      </c>
      <c r="B267" s="14">
        <v>2</v>
      </c>
      <c r="C267" s="15">
        <v>3</v>
      </c>
      <c r="D267" s="16">
        <v>4</v>
      </c>
      <c r="E267" s="16">
        <v>5</v>
      </c>
      <c r="F267" s="16">
        <v>6</v>
      </c>
      <c r="G267" s="35">
        <v>7</v>
      </c>
      <c r="H267" s="36"/>
      <c r="I267" s="13">
        <v>9</v>
      </c>
      <c r="J267" s="16">
        <v>10</v>
      </c>
      <c r="K267" s="16">
        <v>11</v>
      </c>
      <c r="L267" s="53">
        <v>12</v>
      </c>
      <c r="M267" s="35">
        <v>13</v>
      </c>
      <c r="N267" s="36"/>
      <c r="O267" s="62">
        <v>15</v>
      </c>
      <c r="P267" s="16">
        <v>16</v>
      </c>
      <c r="Q267" s="16">
        <v>17</v>
      </c>
      <c r="R267" s="72">
        <v>18</v>
      </c>
      <c r="S267" s="73">
        <v>19</v>
      </c>
      <c r="T267" s="74"/>
      <c r="U267" s="8">
        <v>20</v>
      </c>
      <c r="V267" s="8"/>
      <c r="W267" s="73">
        <v>21</v>
      </c>
      <c r="X267" s="85">
        <v>22</v>
      </c>
      <c r="Y267" s="95"/>
      <c r="Z267" s="97"/>
      <c r="AA267" s="8"/>
      <c r="AB267" s="8"/>
      <c r="AF267" s="99">
        <f t="shared" si="6"/>
        <v>9</v>
      </c>
    </row>
    <row r="268" spans="1:32">
      <c r="A268" s="17">
        <v>6</v>
      </c>
      <c r="B268" s="18"/>
      <c r="C268" s="19" t="s">
        <v>2302</v>
      </c>
      <c r="D268" s="20"/>
      <c r="E268" s="20"/>
      <c r="F268" s="20"/>
      <c r="G268" s="37"/>
      <c r="H268" s="36"/>
      <c r="I268" s="54"/>
      <c r="J268" s="20"/>
      <c r="K268" s="20"/>
      <c r="L268" s="55"/>
      <c r="M268" s="37"/>
      <c r="N268" s="36"/>
      <c r="O268" s="18"/>
      <c r="P268" s="20"/>
      <c r="Q268" s="20"/>
      <c r="R268" s="75"/>
      <c r="S268" s="37"/>
      <c r="T268" s="37"/>
      <c r="U268" s="8"/>
      <c r="V268" s="8"/>
      <c r="W268" s="8"/>
      <c r="X268" s="86"/>
      <c r="Y268" s="95"/>
      <c r="Z268" s="97"/>
      <c r="AA268" s="8"/>
      <c r="AB268" s="8"/>
      <c r="AF268" s="99">
        <f t="shared" si="6"/>
        <v>0</v>
      </c>
    </row>
    <row r="269" spans="1:32">
      <c r="A269" s="21">
        <v>7360</v>
      </c>
      <c r="B269" s="22" t="s">
        <v>2303</v>
      </c>
      <c r="C269" s="23">
        <v>20563.37</v>
      </c>
      <c r="D269" s="23">
        <v>22187</v>
      </c>
      <c r="E269" s="38">
        <v>-1623.63</v>
      </c>
      <c r="F269" s="39">
        <v>-7.31793392527156</v>
      </c>
      <c r="G269" s="23">
        <v>1787.21</v>
      </c>
      <c r="H269" s="40"/>
      <c r="I269" s="23">
        <v>6020.13</v>
      </c>
      <c r="J269" s="56">
        <v>0.292759892955289</v>
      </c>
      <c r="K269" s="56">
        <v>0.262311877776795</v>
      </c>
      <c r="L269" s="38">
        <v>-626.113801880991</v>
      </c>
      <c r="M269" s="23">
        <v>394.35</v>
      </c>
      <c r="N269" s="40"/>
      <c r="O269" s="23">
        <v>4841</v>
      </c>
      <c r="P269" s="63">
        <v>23.541861085999</v>
      </c>
      <c r="Q269" s="76">
        <v>23.4640528279168</v>
      </c>
      <c r="R269" s="38">
        <v>-15.9999999999999</v>
      </c>
      <c r="S269" s="63">
        <v>-0.0778082580822108</v>
      </c>
      <c r="T269" s="77"/>
      <c r="U269" s="1">
        <v>24</v>
      </c>
      <c r="V269" s="8"/>
      <c r="W269" s="87">
        <v>2552</v>
      </c>
      <c r="X269" s="88">
        <v>8.05774686520376</v>
      </c>
      <c r="Y269" s="93"/>
      <c r="Z269" s="97">
        <v>7525</v>
      </c>
      <c r="AA269" s="8"/>
      <c r="AB269" s="8"/>
      <c r="AF269" s="99">
        <f t="shared" si="6"/>
        <v>6020.13</v>
      </c>
    </row>
    <row r="270" spans="1:32">
      <c r="A270" s="21">
        <v>7382</v>
      </c>
      <c r="B270" s="22" t="s">
        <v>2304</v>
      </c>
      <c r="C270" s="23">
        <v>23589</v>
      </c>
      <c r="D270" s="23">
        <v>22892</v>
      </c>
      <c r="E270" s="38">
        <v>697</v>
      </c>
      <c r="F270" s="39">
        <v>3.04473178402936</v>
      </c>
      <c r="G270" s="23">
        <v>1377</v>
      </c>
      <c r="H270" s="40"/>
      <c r="I270" s="23">
        <v>6281</v>
      </c>
      <c r="J270" s="56">
        <v>0.266268175844673</v>
      </c>
      <c r="K270" s="56">
        <v>0.24329971126762</v>
      </c>
      <c r="L270" s="38">
        <v>-541.803110908117</v>
      </c>
      <c r="M270" s="23">
        <v>384</v>
      </c>
      <c r="N270" s="40"/>
      <c r="O270" s="23">
        <v>5953.21</v>
      </c>
      <c r="P270" s="63">
        <v>25.2372292170079</v>
      </c>
      <c r="Q270" s="76">
        <v>23.8572639789732</v>
      </c>
      <c r="R270" s="38">
        <v>-325.519999999999</v>
      </c>
      <c r="S270" s="63">
        <v>-1.37996523803467</v>
      </c>
      <c r="T270" s="77"/>
      <c r="U270" s="1">
        <v>24</v>
      </c>
      <c r="V270" s="8"/>
      <c r="W270" s="87">
        <v>2593</v>
      </c>
      <c r="X270" s="88">
        <v>9.09718472811415</v>
      </c>
      <c r="Y270" s="93"/>
      <c r="Z270" s="97">
        <v>8774</v>
      </c>
      <c r="AA270" s="8"/>
      <c r="AB270" s="8"/>
      <c r="AF270" s="99">
        <f t="shared" si="6"/>
        <v>6281</v>
      </c>
    </row>
    <row r="271" spans="1:32">
      <c r="A271" s="21">
        <v>7392</v>
      </c>
      <c r="B271" s="22" t="s">
        <v>2305</v>
      </c>
      <c r="C271" s="23">
        <v>34689</v>
      </c>
      <c r="D271" s="23">
        <v>32046</v>
      </c>
      <c r="E271" s="38">
        <v>2643</v>
      </c>
      <c r="F271" s="39">
        <v>8.2475191911627</v>
      </c>
      <c r="G271" s="23">
        <v>2190</v>
      </c>
      <c r="H271" s="40"/>
      <c r="I271" s="23">
        <v>7672</v>
      </c>
      <c r="J271" s="56">
        <v>0.221165210873764</v>
      </c>
      <c r="K271" s="56">
        <v>0.203341374213906</v>
      </c>
      <c r="L271" s="38">
        <v>-618.291069893824</v>
      </c>
      <c r="M271" s="23">
        <v>357</v>
      </c>
      <c r="N271" s="40"/>
      <c r="O271" s="23">
        <v>7925</v>
      </c>
      <c r="P271" s="63">
        <v>22.8458589178126</v>
      </c>
      <c r="Q271" s="76">
        <v>23.7843696849145</v>
      </c>
      <c r="R271" s="38">
        <v>325.559999999999</v>
      </c>
      <c r="S271" s="63">
        <v>0.93851076710196</v>
      </c>
      <c r="T271" s="77"/>
      <c r="U271" s="1">
        <v>24</v>
      </c>
      <c r="V271" s="8"/>
      <c r="W271" s="87">
        <v>3908</v>
      </c>
      <c r="X271" s="88">
        <v>8.87640736949846</v>
      </c>
      <c r="Y271" s="93"/>
      <c r="Z271" s="97">
        <v>7355</v>
      </c>
      <c r="AA271" s="8"/>
      <c r="AB271" s="8"/>
      <c r="AF271" s="99">
        <f t="shared" si="6"/>
        <v>7672</v>
      </c>
    </row>
    <row r="272" spans="1:32">
      <c r="A272" s="21">
        <v>7397</v>
      </c>
      <c r="B272" s="22" t="s">
        <v>2306</v>
      </c>
      <c r="C272" s="23">
        <v>22890.59</v>
      </c>
      <c r="D272" s="23">
        <v>25858.09</v>
      </c>
      <c r="E272" s="38">
        <v>-2967.5</v>
      </c>
      <c r="F272" s="39">
        <v>-11.4760989694134</v>
      </c>
      <c r="G272" s="23">
        <v>1190.49</v>
      </c>
      <c r="H272" s="40"/>
      <c r="I272" s="23">
        <v>6188.37</v>
      </c>
      <c r="J272" s="56">
        <v>0.270345587422605</v>
      </c>
      <c r="K272" s="56">
        <v>0.246434617147163</v>
      </c>
      <c r="L272" s="38">
        <v>-547.336217077312</v>
      </c>
      <c r="M272" s="23">
        <v>355.01</v>
      </c>
      <c r="N272" s="40"/>
      <c r="O272" s="23">
        <v>4852.25</v>
      </c>
      <c r="P272" s="63">
        <v>21.1975750734254</v>
      </c>
      <c r="Q272" s="76">
        <v>21.7131144282432</v>
      </c>
      <c r="R272" s="38">
        <v>118.01</v>
      </c>
      <c r="S272" s="63">
        <v>0.515539354817854</v>
      </c>
      <c r="T272" s="77"/>
      <c r="U272" s="1">
        <v>24</v>
      </c>
      <c r="V272" s="8"/>
      <c r="W272" s="87">
        <v>2418</v>
      </c>
      <c r="X272" s="88">
        <v>9.46674524400331</v>
      </c>
      <c r="Y272" s="93"/>
      <c r="Z272" s="97">
        <v>6681.5</v>
      </c>
      <c r="AA272" s="8"/>
      <c r="AB272" s="8"/>
      <c r="AF272" s="99">
        <f t="shared" si="6"/>
        <v>6188.37</v>
      </c>
    </row>
    <row r="273" spans="1:32">
      <c r="A273" s="21">
        <v>7406</v>
      </c>
      <c r="B273" s="22" t="s">
        <v>2307</v>
      </c>
      <c r="C273" s="23">
        <v>24422.39</v>
      </c>
      <c r="D273" s="23">
        <v>21976.96</v>
      </c>
      <c r="E273" s="38">
        <v>2445.43</v>
      </c>
      <c r="F273" s="39">
        <v>11.1272441684382</v>
      </c>
      <c r="G273" s="23">
        <v>0</v>
      </c>
      <c r="H273" s="40"/>
      <c r="I273" s="23">
        <v>6100</v>
      </c>
      <c r="J273" s="56">
        <v>0.249770804577275</v>
      </c>
      <c r="K273" s="56">
        <v>0.229647313915646</v>
      </c>
      <c r="L273" s="38">
        <v>-491.463737099656</v>
      </c>
      <c r="M273" s="23">
        <v>600</v>
      </c>
      <c r="N273" s="40"/>
      <c r="O273" s="23">
        <v>4485</v>
      </c>
      <c r="P273" s="63">
        <v>18.3642960414603</v>
      </c>
      <c r="Q273" s="76">
        <v>17.5044293371779</v>
      </c>
      <c r="R273" s="38">
        <v>-210</v>
      </c>
      <c r="S273" s="63">
        <v>-0.859866704282421</v>
      </c>
      <c r="T273" s="77"/>
      <c r="U273" s="1" t="s">
        <v>1532</v>
      </c>
      <c r="V273" s="8"/>
      <c r="W273" s="87">
        <v>2909</v>
      </c>
      <c r="X273" s="88">
        <v>8.39545892059127</v>
      </c>
      <c r="Y273" s="93"/>
      <c r="Z273" s="97">
        <v>5775</v>
      </c>
      <c r="AA273" s="8"/>
      <c r="AB273" s="8"/>
      <c r="AF273" s="99">
        <f t="shared" si="6"/>
        <v>6100</v>
      </c>
    </row>
    <row r="274" ht="15.75" customHeight="1" spans="1:32">
      <c r="A274" s="21">
        <v>7495</v>
      </c>
      <c r="B274" s="22" t="s">
        <v>2308</v>
      </c>
      <c r="C274" s="23">
        <v>23873</v>
      </c>
      <c r="D274" s="23">
        <v>21514.55</v>
      </c>
      <c r="E274" s="38">
        <v>2358.45</v>
      </c>
      <c r="F274" s="39">
        <v>10.9621163352243</v>
      </c>
      <c r="G274" s="23">
        <v>825.36</v>
      </c>
      <c r="H274" s="40"/>
      <c r="I274" s="23">
        <v>6036</v>
      </c>
      <c r="J274" s="56">
        <v>0.252837934067775</v>
      </c>
      <c r="K274" s="56">
        <v>0.241250680353167</v>
      </c>
      <c r="L274" s="38">
        <v>-276.622507928852</v>
      </c>
      <c r="M274" s="23">
        <v>3</v>
      </c>
      <c r="N274" s="40"/>
      <c r="O274" s="23">
        <v>5337</v>
      </c>
      <c r="P274" s="63">
        <v>22.3557994386964</v>
      </c>
      <c r="Q274" s="76">
        <v>21.5557324173753</v>
      </c>
      <c r="R274" s="38">
        <v>-191</v>
      </c>
      <c r="S274" s="63">
        <v>-0.800067021321158</v>
      </c>
      <c r="T274" s="77"/>
      <c r="U274" s="1">
        <v>24</v>
      </c>
      <c r="V274" s="8"/>
      <c r="W274" s="87">
        <v>2655</v>
      </c>
      <c r="X274" s="88">
        <v>8.99171374764595</v>
      </c>
      <c r="Y274" s="93"/>
      <c r="Z274" s="97">
        <v>7221</v>
      </c>
      <c r="AA274" s="8"/>
      <c r="AB274" s="8"/>
      <c r="AF274" s="99">
        <f t="shared" si="6"/>
        <v>6036</v>
      </c>
    </row>
    <row r="275" ht="15.75" customHeight="1" spans="1:32">
      <c r="A275" s="24" t="s">
        <v>2309</v>
      </c>
      <c r="B275" s="25" t="s">
        <v>2310</v>
      </c>
      <c r="C275" s="26">
        <v>150027.35</v>
      </c>
      <c r="D275" s="26">
        <v>146474.6</v>
      </c>
      <c r="E275" s="27">
        <v>3552.75</v>
      </c>
      <c r="F275" s="41">
        <v>2.42550585562275</v>
      </c>
      <c r="G275" s="26">
        <v>7370.06</v>
      </c>
      <c r="H275" s="27"/>
      <c r="I275" s="26">
        <v>38297.5</v>
      </c>
      <c r="J275" s="57">
        <v>0.255270122414346</v>
      </c>
      <c r="K275" s="58">
        <v>0.234596355632565</v>
      </c>
      <c r="L275" s="27">
        <v>-3101.63044478875</v>
      </c>
      <c r="M275" s="26">
        <v>2093.36</v>
      </c>
      <c r="N275" s="64"/>
      <c r="O275" s="26">
        <v>33393.46</v>
      </c>
      <c r="P275" s="65">
        <v>22.2582482460698</v>
      </c>
      <c r="Q275" s="78">
        <v>22.0589845784785</v>
      </c>
      <c r="R275" s="27">
        <v>-298.95</v>
      </c>
      <c r="S275" s="63">
        <v>-0.199263667591275</v>
      </c>
      <c r="T275" s="77"/>
      <c r="V275" s="8"/>
      <c r="W275" s="26">
        <v>17035</v>
      </c>
      <c r="X275" s="89">
        <v>8.80700616378045</v>
      </c>
      <c r="Y275" s="93"/>
      <c r="Z275" s="98">
        <v>43331.5</v>
      </c>
      <c r="AA275" s="8"/>
      <c r="AB275" s="8"/>
      <c r="AF275" s="99">
        <f t="shared" si="6"/>
        <v>38297.5</v>
      </c>
    </row>
    <row r="276" spans="1:32">
      <c r="A276" s="17">
        <v>10</v>
      </c>
      <c r="B276" s="17"/>
      <c r="C276" s="17" t="s">
        <v>2311</v>
      </c>
      <c r="D276" s="27"/>
      <c r="E276" s="17"/>
      <c r="F276" s="17"/>
      <c r="G276" s="17"/>
      <c r="H276" s="17"/>
      <c r="I276" s="59"/>
      <c r="J276" s="17"/>
      <c r="K276" s="17"/>
      <c r="L276" s="17"/>
      <c r="M276" s="59"/>
      <c r="N276" s="17"/>
      <c r="O276" s="59"/>
      <c r="P276" s="66"/>
      <c r="Q276" s="66"/>
      <c r="R276" s="17"/>
      <c r="S276" s="66"/>
      <c r="T276" s="79"/>
      <c r="W276" s="90"/>
      <c r="X276" s="83"/>
      <c r="Y276" s="93"/>
      <c r="Z276" s="94"/>
      <c r="AA276" s="8"/>
      <c r="AB276" s="8"/>
      <c r="AF276" s="99">
        <f t="shared" si="6"/>
        <v>0</v>
      </c>
    </row>
    <row r="277" spans="1:32">
      <c r="A277" s="21">
        <v>7352</v>
      </c>
      <c r="B277" s="22" t="s">
        <v>2312</v>
      </c>
      <c r="C277" s="23">
        <v>18770</v>
      </c>
      <c r="D277" s="23">
        <v>19190</v>
      </c>
      <c r="E277" s="38">
        <v>-420</v>
      </c>
      <c r="F277" s="39">
        <v>-2.18863991662324</v>
      </c>
      <c r="G277" s="23">
        <v>1349</v>
      </c>
      <c r="H277" s="40"/>
      <c r="I277" s="23">
        <v>5282</v>
      </c>
      <c r="J277" s="56">
        <v>0.281406499733617</v>
      </c>
      <c r="K277" s="56">
        <v>0.276154814850227</v>
      </c>
      <c r="L277" s="38">
        <v>-98.5741252612367</v>
      </c>
      <c r="M277" s="23">
        <v>268</v>
      </c>
      <c r="N277" s="40"/>
      <c r="O277" s="23">
        <v>4637</v>
      </c>
      <c r="P277" s="63">
        <v>24.70431539691</v>
      </c>
      <c r="Q277" s="76">
        <v>24.6030900372936</v>
      </c>
      <c r="R277" s="80">
        <v>-18.9999999999996</v>
      </c>
      <c r="S277" s="63">
        <v>-0.101225359616407</v>
      </c>
      <c r="T277" s="77"/>
      <c r="U277" s="1">
        <v>24</v>
      </c>
      <c r="V277" s="8"/>
      <c r="W277" s="87">
        <v>2174</v>
      </c>
      <c r="X277" s="88">
        <v>8.63385464581417</v>
      </c>
      <c r="Y277" s="93"/>
      <c r="Z277" s="97">
        <v>9486</v>
      </c>
      <c r="AF277" s="99">
        <f t="shared" si="6"/>
        <v>5282</v>
      </c>
    </row>
    <row r="278" spans="1:32">
      <c r="A278" s="21">
        <v>7362</v>
      </c>
      <c r="B278" s="22" t="s">
        <v>2313</v>
      </c>
      <c r="C278" s="23">
        <v>18877</v>
      </c>
      <c r="D278" s="23">
        <v>19434</v>
      </c>
      <c r="E278" s="38">
        <v>-557</v>
      </c>
      <c r="F278" s="39">
        <v>-2.86611093959041</v>
      </c>
      <c r="G278" s="23">
        <v>1108</v>
      </c>
      <c r="H278" s="40"/>
      <c r="I278" s="23">
        <v>5321</v>
      </c>
      <c r="J278" s="56">
        <v>0.281877416962441</v>
      </c>
      <c r="K278" s="56">
        <v>0.275014197067665</v>
      </c>
      <c r="L278" s="38">
        <v>-129.557001953692</v>
      </c>
      <c r="M278" s="23">
        <v>448</v>
      </c>
      <c r="N278" s="40"/>
      <c r="O278" s="23">
        <v>4769</v>
      </c>
      <c r="P278" s="63">
        <v>25.2635482332998</v>
      </c>
      <c r="Q278" s="76">
        <v>24.5377973194893</v>
      </c>
      <c r="R278" s="80">
        <v>-137</v>
      </c>
      <c r="S278" s="63">
        <v>-0.725750913810458</v>
      </c>
      <c r="T278" s="77"/>
      <c r="U278" s="1">
        <v>24</v>
      </c>
      <c r="V278" s="8"/>
      <c r="W278" s="87">
        <v>2315</v>
      </c>
      <c r="X278" s="88">
        <v>8.15421166306695</v>
      </c>
      <c r="Y278" s="93"/>
      <c r="Z278" s="97">
        <v>4178</v>
      </c>
      <c r="AF278" s="99">
        <f t="shared" si="6"/>
        <v>5321</v>
      </c>
    </row>
    <row r="279" spans="1:32">
      <c r="A279" s="21">
        <v>7372</v>
      </c>
      <c r="B279" s="22" t="s">
        <v>2314</v>
      </c>
      <c r="C279" s="23">
        <v>19317</v>
      </c>
      <c r="D279" s="23">
        <v>18956</v>
      </c>
      <c r="E279" s="38">
        <v>361</v>
      </c>
      <c r="F279" s="39">
        <v>1.90441021312513</v>
      </c>
      <c r="G279" s="23">
        <v>1210</v>
      </c>
      <c r="H279" s="40"/>
      <c r="I279" s="23">
        <v>5400</v>
      </c>
      <c r="J279" s="56">
        <v>0.279546513433763</v>
      </c>
      <c r="K279" s="56">
        <v>0.2704448498864</v>
      </c>
      <c r="L279" s="38">
        <v>-175.81683474441</v>
      </c>
      <c r="M279" s="23">
        <v>220</v>
      </c>
      <c r="N279" s="40"/>
      <c r="O279" s="23">
        <v>5333</v>
      </c>
      <c r="P279" s="63">
        <v>27.607806595227</v>
      </c>
      <c r="Q279" s="76">
        <v>26.815758140498</v>
      </c>
      <c r="R279" s="38">
        <v>-153</v>
      </c>
      <c r="S279" s="63">
        <v>-0.792048454728995</v>
      </c>
      <c r="T279" s="77"/>
      <c r="U279" s="1">
        <v>24</v>
      </c>
      <c r="V279" s="8"/>
      <c r="W279" s="87">
        <v>2117</v>
      </c>
      <c r="X279" s="88">
        <v>9.12470477090222</v>
      </c>
      <c r="Y279" s="93"/>
      <c r="Z279" s="97">
        <v>8303</v>
      </c>
      <c r="AF279" s="99">
        <f t="shared" si="6"/>
        <v>5400</v>
      </c>
    </row>
    <row r="280" spans="1:32">
      <c r="A280" s="21">
        <v>7375</v>
      </c>
      <c r="B280" s="22" t="s">
        <v>1492</v>
      </c>
      <c r="C280" s="23">
        <v>16059</v>
      </c>
      <c r="D280" s="23">
        <v>18211</v>
      </c>
      <c r="E280" s="38">
        <v>-2152</v>
      </c>
      <c r="F280" s="39">
        <v>-11.8170336609741</v>
      </c>
      <c r="G280" s="23">
        <v>1606</v>
      </c>
      <c r="H280" s="40"/>
      <c r="I280" s="23">
        <v>5351</v>
      </c>
      <c r="J280" s="56">
        <v>0.333208792577371</v>
      </c>
      <c r="K280" s="56">
        <v>0.317718040596436</v>
      </c>
      <c r="L280" s="38">
        <v>-248.76598606184</v>
      </c>
      <c r="M280" s="23">
        <v>89</v>
      </c>
      <c r="N280" s="40"/>
      <c r="O280" s="23">
        <v>3335</v>
      </c>
      <c r="P280" s="63">
        <v>20.7671710567283</v>
      </c>
      <c r="Q280" s="76">
        <v>20.5492247337941</v>
      </c>
      <c r="R280" s="38">
        <v>-35.0000000000003</v>
      </c>
      <c r="S280" s="63">
        <v>-0.217946322934182</v>
      </c>
      <c r="T280" s="77"/>
      <c r="U280" s="1">
        <v>24</v>
      </c>
      <c r="W280" s="87">
        <v>1966</v>
      </c>
      <c r="X280" s="88">
        <v>8.16836215666328</v>
      </c>
      <c r="Y280" s="93"/>
      <c r="Z280" s="97">
        <v>7313</v>
      </c>
      <c r="AF280" s="99">
        <f t="shared" si="6"/>
        <v>5351</v>
      </c>
    </row>
    <row r="281" spans="1:32">
      <c r="A281" s="21">
        <v>7380</v>
      </c>
      <c r="B281" s="22" t="s">
        <v>2315</v>
      </c>
      <c r="C281" s="23">
        <v>19980</v>
      </c>
      <c r="D281" s="23">
        <v>21108</v>
      </c>
      <c r="E281" s="38">
        <v>-1128</v>
      </c>
      <c r="F281" s="39">
        <v>-5.3439454235361</v>
      </c>
      <c r="G281" s="23">
        <v>1200</v>
      </c>
      <c r="H281" s="40"/>
      <c r="I281" s="23">
        <v>5600</v>
      </c>
      <c r="J281" s="56">
        <v>0.28028028028028</v>
      </c>
      <c r="K281" s="56">
        <v>0.265102423805559</v>
      </c>
      <c r="L281" s="38">
        <v>-303.253572364928</v>
      </c>
      <c r="M281" s="23">
        <v>415</v>
      </c>
      <c r="N281" s="40"/>
      <c r="O281" s="23">
        <v>5369</v>
      </c>
      <c r="P281" s="63">
        <v>26.8718718718719</v>
      </c>
      <c r="Q281" s="76">
        <v>26.5265265265265</v>
      </c>
      <c r="R281" s="38">
        <v>-68.9999999999996</v>
      </c>
      <c r="S281" s="63">
        <v>-0.345345345345343</v>
      </c>
      <c r="T281" s="77"/>
      <c r="U281" s="1">
        <v>24</v>
      </c>
      <c r="W281" s="87">
        <v>2210</v>
      </c>
      <c r="X281" s="88">
        <v>9.04072398190045</v>
      </c>
      <c r="Y281" s="93"/>
      <c r="Z281" s="97">
        <v>6000</v>
      </c>
      <c r="AF281" s="99">
        <f t="shared" si="6"/>
        <v>5600</v>
      </c>
    </row>
    <row r="282" spans="1:32">
      <c r="A282" s="21">
        <v>7386</v>
      </c>
      <c r="B282" s="22" t="s">
        <v>2316</v>
      </c>
      <c r="C282" s="23">
        <v>22194</v>
      </c>
      <c r="D282" s="23">
        <v>21504</v>
      </c>
      <c r="E282" s="38">
        <v>690</v>
      </c>
      <c r="F282" s="39">
        <v>3.20870535714286</v>
      </c>
      <c r="G282" s="23">
        <v>1801</v>
      </c>
      <c r="H282" s="40"/>
      <c r="I282" s="23">
        <v>5900</v>
      </c>
      <c r="J282" s="56">
        <v>0.265837613769487</v>
      </c>
      <c r="K282" s="56">
        <v>0.25062284306333</v>
      </c>
      <c r="L282" s="38">
        <v>-337.676621052459</v>
      </c>
      <c r="M282" s="23">
        <v>176</v>
      </c>
      <c r="N282" s="40"/>
      <c r="O282" s="23">
        <v>5695</v>
      </c>
      <c r="P282" s="63">
        <v>25.6600883121564</v>
      </c>
      <c r="Q282" s="76">
        <v>25.0608272506083</v>
      </c>
      <c r="R282" s="38">
        <v>-132.999999999998</v>
      </c>
      <c r="S282" s="63">
        <v>-0.599261061548159</v>
      </c>
      <c r="T282" s="77"/>
      <c r="U282" s="1">
        <v>24</v>
      </c>
      <c r="W282" s="87">
        <v>2598</v>
      </c>
      <c r="X282" s="88">
        <v>8.54272517321016</v>
      </c>
      <c r="Y282" s="93"/>
      <c r="Z282" s="97">
        <v>9920</v>
      </c>
      <c r="AF282" s="99">
        <f t="shared" si="6"/>
        <v>5900</v>
      </c>
    </row>
    <row r="283" spans="1:32">
      <c r="A283" s="21">
        <v>7489</v>
      </c>
      <c r="B283" s="22" t="s">
        <v>2317</v>
      </c>
      <c r="C283" s="23">
        <v>36605</v>
      </c>
      <c r="D283" s="23">
        <v>38725</v>
      </c>
      <c r="E283" s="38">
        <v>-2120</v>
      </c>
      <c r="F283" s="39">
        <v>-5.4744996772111</v>
      </c>
      <c r="G283" s="23">
        <v>2483</v>
      </c>
      <c r="H283" s="40"/>
      <c r="I283" s="23">
        <v>7719</v>
      </c>
      <c r="J283" s="56">
        <v>0.210872831580385</v>
      </c>
      <c r="K283" s="56">
        <v>0.199681617681522</v>
      </c>
      <c r="L283" s="38">
        <v>-409.654384767876</v>
      </c>
      <c r="M283" s="23">
        <v>390</v>
      </c>
      <c r="N283" s="40"/>
      <c r="O283" s="23">
        <v>9007</v>
      </c>
      <c r="P283" s="63">
        <v>24.6059281518918</v>
      </c>
      <c r="Q283" s="76">
        <v>23.9857942903975</v>
      </c>
      <c r="R283" s="38">
        <v>-227</v>
      </c>
      <c r="S283" s="63">
        <v>-0.620133861494331</v>
      </c>
      <c r="T283" s="77"/>
      <c r="U283" s="1">
        <v>24</v>
      </c>
      <c r="W283" s="87">
        <v>4207</v>
      </c>
      <c r="X283" s="88">
        <v>8.70097456619919</v>
      </c>
      <c r="Y283" s="93"/>
      <c r="Z283" s="97">
        <v>10097</v>
      </c>
      <c r="AF283" s="99">
        <f t="shared" si="6"/>
        <v>7719</v>
      </c>
    </row>
    <row r="284" spans="1:32">
      <c r="A284" s="21">
        <v>7492</v>
      </c>
      <c r="B284" s="22" t="s">
        <v>2318</v>
      </c>
      <c r="C284" s="23">
        <v>20441</v>
      </c>
      <c r="D284" s="23">
        <v>21180</v>
      </c>
      <c r="E284" s="38">
        <v>-739</v>
      </c>
      <c r="F284" s="39">
        <v>-3.48914069877243</v>
      </c>
      <c r="G284" s="23">
        <v>1156</v>
      </c>
      <c r="H284" s="40"/>
      <c r="I284" s="23">
        <v>5743</v>
      </c>
      <c r="J284" s="56">
        <v>0.280954943495915</v>
      </c>
      <c r="K284" s="56">
        <v>0.263609410561099</v>
      </c>
      <c r="L284" s="38">
        <v>-354.560038720582</v>
      </c>
      <c r="M284" s="23">
        <v>148</v>
      </c>
      <c r="N284" s="40"/>
      <c r="O284" s="23">
        <v>4739</v>
      </c>
      <c r="P284" s="63">
        <v>23.1837972701923</v>
      </c>
      <c r="Q284" s="76">
        <v>22.2689692285113</v>
      </c>
      <c r="R284" s="38">
        <v>-187</v>
      </c>
      <c r="S284" s="63">
        <v>-0.914828041680934</v>
      </c>
      <c r="T284" s="77"/>
      <c r="U284" s="1">
        <v>24</v>
      </c>
      <c r="W284" s="87">
        <v>2039</v>
      </c>
      <c r="X284" s="88">
        <v>10.0250122609122</v>
      </c>
      <c r="Y284" s="93"/>
      <c r="Z284" s="97">
        <v>6893</v>
      </c>
      <c r="AF284" s="99">
        <f t="shared" si="6"/>
        <v>5743</v>
      </c>
    </row>
    <row r="285" spans="1:32">
      <c r="A285" s="21">
        <v>7625</v>
      </c>
      <c r="B285" s="22" t="s">
        <v>2319</v>
      </c>
      <c r="C285" s="23">
        <v>24557</v>
      </c>
      <c r="D285" s="23">
        <v>25800</v>
      </c>
      <c r="E285" s="38">
        <v>-1243</v>
      </c>
      <c r="F285" s="39">
        <v>-4.81782945736434</v>
      </c>
      <c r="G285" s="23">
        <v>1678</v>
      </c>
      <c r="H285" s="40"/>
      <c r="I285" s="23">
        <v>6048</v>
      </c>
      <c r="J285" s="56">
        <v>0.246284155230688</v>
      </c>
      <c r="K285" s="56">
        <v>0.238556871508601</v>
      </c>
      <c r="L285" s="38">
        <v>-189.758906363278</v>
      </c>
      <c r="M285" s="23">
        <v>114</v>
      </c>
      <c r="N285" s="40"/>
      <c r="O285" s="23">
        <v>5162</v>
      </c>
      <c r="P285" s="63">
        <v>21.020482958016</v>
      </c>
      <c r="Q285" s="76">
        <v>20.7680091216354</v>
      </c>
      <c r="R285" s="38">
        <v>-62.0000000000002</v>
      </c>
      <c r="S285" s="63">
        <v>-0.252473836380666</v>
      </c>
      <c r="T285" s="77"/>
      <c r="U285" s="1">
        <v>24</v>
      </c>
      <c r="W285" s="87">
        <v>2736</v>
      </c>
      <c r="X285" s="88">
        <v>8.97551169590643</v>
      </c>
      <c r="Y285" s="93"/>
      <c r="Z285" s="97">
        <v>6775</v>
      </c>
      <c r="AF285" s="99">
        <f t="shared" si="6"/>
        <v>6048</v>
      </c>
    </row>
    <row r="286" ht="15.75" customHeight="1" spans="1:32">
      <c r="A286" s="21">
        <v>7626</v>
      </c>
      <c r="B286" s="22" t="s">
        <v>2320</v>
      </c>
      <c r="C286" s="23">
        <v>11825</v>
      </c>
      <c r="D286" s="23">
        <v>13072</v>
      </c>
      <c r="E286" s="38">
        <v>-1247</v>
      </c>
      <c r="F286" s="39">
        <v>-9.53947368421053</v>
      </c>
      <c r="G286" s="23">
        <v>1407</v>
      </c>
      <c r="H286" s="40"/>
      <c r="I286" s="23">
        <v>4994</v>
      </c>
      <c r="J286" s="56">
        <v>0.422325581395349</v>
      </c>
      <c r="K286" s="56">
        <v>0.406403019285642</v>
      </c>
      <c r="L286" s="38">
        <v>-188.28429694728</v>
      </c>
      <c r="M286" s="23">
        <v>78</v>
      </c>
      <c r="N286" s="40"/>
      <c r="O286" s="23">
        <v>3044</v>
      </c>
      <c r="P286" s="63">
        <v>25.7420718816068</v>
      </c>
      <c r="Q286" s="76">
        <v>25.3530655391121</v>
      </c>
      <c r="R286" s="38">
        <v>-45.9999999999999</v>
      </c>
      <c r="S286" s="63">
        <v>-0.389006342494714</v>
      </c>
      <c r="T286" s="77"/>
      <c r="U286" s="1">
        <v>24</v>
      </c>
      <c r="W286" s="87">
        <v>1568</v>
      </c>
      <c r="X286" s="88">
        <v>7.54145408163265</v>
      </c>
      <c r="Y286" s="93"/>
      <c r="Z286" s="97">
        <v>4607</v>
      </c>
      <c r="AF286" s="99">
        <f t="shared" ref="AF286:AF349" si="7">I286</f>
        <v>4994</v>
      </c>
    </row>
    <row r="287" ht="15.75" customHeight="1" spans="1:32">
      <c r="A287" s="24" t="s">
        <v>2321</v>
      </c>
      <c r="B287" s="28" t="s">
        <v>2322</v>
      </c>
      <c r="C287" s="26">
        <v>208625</v>
      </c>
      <c r="D287" s="26">
        <v>217180</v>
      </c>
      <c r="E287" s="27">
        <v>-8555</v>
      </c>
      <c r="F287" s="41">
        <v>-3.93912883322589</v>
      </c>
      <c r="G287" s="26">
        <v>14998</v>
      </c>
      <c r="H287" s="27"/>
      <c r="I287" s="26">
        <v>57358</v>
      </c>
      <c r="J287" s="57">
        <v>0.274933493109646</v>
      </c>
      <c r="K287" s="58">
        <v>0.263257510997064</v>
      </c>
      <c r="L287" s="27">
        <v>-2435.90176823758</v>
      </c>
      <c r="M287" s="26">
        <v>2346</v>
      </c>
      <c r="N287" s="64"/>
      <c r="O287" s="26">
        <v>51090</v>
      </c>
      <c r="P287" s="65">
        <v>24.4889155182744</v>
      </c>
      <c r="Q287" s="78">
        <v>23.9769922109047</v>
      </c>
      <c r="R287" s="27">
        <v>-1068</v>
      </c>
      <c r="S287" s="63">
        <v>-0.511923307369681</v>
      </c>
      <c r="T287" s="77"/>
      <c r="W287" s="26">
        <v>23930</v>
      </c>
      <c r="X287" s="89">
        <v>8.7181362306728</v>
      </c>
      <c r="Y287" s="93"/>
      <c r="Z287" s="98">
        <v>73572</v>
      </c>
      <c r="AF287" s="99">
        <f t="shared" si="7"/>
        <v>57358</v>
      </c>
    </row>
    <row r="288" spans="1:32">
      <c r="A288" s="17">
        <v>9</v>
      </c>
      <c r="B288" s="17"/>
      <c r="C288" s="29" t="s">
        <v>2323</v>
      </c>
      <c r="D288" s="17"/>
      <c r="E288" s="17"/>
      <c r="F288" s="17"/>
      <c r="G288" s="17"/>
      <c r="H288" s="17"/>
      <c r="I288" s="59"/>
      <c r="J288" s="17"/>
      <c r="K288" s="17"/>
      <c r="L288" s="17"/>
      <c r="M288" s="59"/>
      <c r="N288" s="59"/>
      <c r="O288" s="59"/>
      <c r="P288" s="66"/>
      <c r="Q288" s="66"/>
      <c r="R288" s="81"/>
      <c r="S288" s="66"/>
      <c r="W288" s="90"/>
      <c r="X288" s="83"/>
      <c r="Y288" s="93"/>
      <c r="Z288" s="94"/>
      <c r="AF288" s="99">
        <f t="shared" si="7"/>
        <v>0</v>
      </c>
    </row>
    <row r="289" spans="1:32">
      <c r="A289" s="21">
        <v>7364</v>
      </c>
      <c r="B289" s="22" t="s">
        <v>2324</v>
      </c>
      <c r="C289" s="23">
        <v>10991</v>
      </c>
      <c r="D289" s="23">
        <v>10274</v>
      </c>
      <c r="E289" s="38">
        <v>717</v>
      </c>
      <c r="F289" s="39">
        <v>6.97878138991629</v>
      </c>
      <c r="G289" s="23">
        <v>602</v>
      </c>
      <c r="H289" s="40"/>
      <c r="I289" s="23">
        <v>4856</v>
      </c>
      <c r="J289" s="56">
        <v>0.441816031298335</v>
      </c>
      <c r="K289" s="56">
        <v>0.420550906044964</v>
      </c>
      <c r="L289" s="38">
        <v>-233.724991659797</v>
      </c>
      <c r="M289" s="23">
        <v>152</v>
      </c>
      <c r="N289" s="40"/>
      <c r="O289" s="23">
        <v>2971</v>
      </c>
      <c r="P289" s="63">
        <v>27.0312073514694</v>
      </c>
      <c r="Q289" s="76">
        <v>25.3662087162224</v>
      </c>
      <c r="R289" s="38">
        <v>-183</v>
      </c>
      <c r="S289" s="63">
        <v>-1.66499863524702</v>
      </c>
      <c r="T289" s="77"/>
      <c r="U289" s="1">
        <v>24</v>
      </c>
      <c r="W289" s="87">
        <v>1394</v>
      </c>
      <c r="X289" s="88">
        <v>7.8845050215208</v>
      </c>
      <c r="Y289" s="93"/>
      <c r="Z289" s="97">
        <v>4375</v>
      </c>
      <c r="AF289" s="99">
        <f t="shared" si="7"/>
        <v>4856</v>
      </c>
    </row>
    <row r="290" spans="1:32">
      <c r="A290" s="21">
        <v>7370</v>
      </c>
      <c r="B290" s="22" t="s">
        <v>2325</v>
      </c>
      <c r="C290" s="23">
        <v>19687</v>
      </c>
      <c r="D290" s="23">
        <v>21468</v>
      </c>
      <c r="E290" s="38">
        <v>-1781</v>
      </c>
      <c r="F290" s="39">
        <v>-8.29606856716974</v>
      </c>
      <c r="G290" s="23">
        <v>942</v>
      </c>
      <c r="H290" s="40"/>
      <c r="I290" s="23">
        <v>5538</v>
      </c>
      <c r="J290" s="56">
        <v>0.281302382282725</v>
      </c>
      <c r="K290" s="56">
        <v>0.267181019936491</v>
      </c>
      <c r="L290" s="38">
        <v>-278.007260510295</v>
      </c>
      <c r="M290" s="23">
        <v>220</v>
      </c>
      <c r="N290" s="40"/>
      <c r="O290" s="23">
        <v>4857</v>
      </c>
      <c r="P290" s="63">
        <v>24.6711027581653</v>
      </c>
      <c r="Q290" s="76">
        <v>24.0006095392899</v>
      </c>
      <c r="R290" s="38">
        <v>-132</v>
      </c>
      <c r="S290" s="63">
        <v>-0.6704932188754</v>
      </c>
      <c r="T290" s="77"/>
      <c r="U290" s="1">
        <v>24</v>
      </c>
      <c r="V290" s="8"/>
      <c r="W290" s="87">
        <v>2308</v>
      </c>
      <c r="X290" s="88">
        <v>8.52989601386482</v>
      </c>
      <c r="Y290" s="93"/>
      <c r="Z290" s="97">
        <v>7988</v>
      </c>
      <c r="AA290" s="8"/>
      <c r="AB290" s="8"/>
      <c r="AF290" s="99">
        <f t="shared" si="7"/>
        <v>5538</v>
      </c>
    </row>
    <row r="291" spans="1:32">
      <c r="A291" s="21">
        <v>7373</v>
      </c>
      <c r="B291" s="22" t="s">
        <v>2326</v>
      </c>
      <c r="C291" s="23">
        <v>20986</v>
      </c>
      <c r="D291" s="23">
        <v>24322</v>
      </c>
      <c r="E291" s="38">
        <v>-3336</v>
      </c>
      <c r="F291" s="39">
        <v>-13.715977304498</v>
      </c>
      <c r="G291" s="23">
        <v>1375</v>
      </c>
      <c r="H291" s="40"/>
      <c r="I291" s="23">
        <v>5833</v>
      </c>
      <c r="J291" s="56">
        <v>0.27794720289717</v>
      </c>
      <c r="K291" s="56">
        <v>0.259302496378177</v>
      </c>
      <c r="L291" s="38">
        <v>-391.277811007575</v>
      </c>
      <c r="M291" s="23">
        <v>155</v>
      </c>
      <c r="N291" s="40"/>
      <c r="O291" s="23">
        <v>4872</v>
      </c>
      <c r="P291" s="63">
        <v>23.2154769846564</v>
      </c>
      <c r="Q291" s="76">
        <v>23.1678261698275</v>
      </c>
      <c r="R291" s="38">
        <v>-10.0000000000001</v>
      </c>
      <c r="S291" s="63">
        <v>-0.0476508148289341</v>
      </c>
      <c r="T291" s="77"/>
      <c r="U291" s="1">
        <v>24</v>
      </c>
      <c r="V291" s="8"/>
      <c r="W291" s="87">
        <v>2481</v>
      </c>
      <c r="X291" s="88">
        <v>8.45868601370415</v>
      </c>
      <c r="Y291" s="93"/>
      <c r="Z291" s="97">
        <v>5799</v>
      </c>
      <c r="AA291" s="8"/>
      <c r="AB291" s="8"/>
      <c r="AF291" s="99">
        <f t="shared" si="7"/>
        <v>5833</v>
      </c>
    </row>
    <row r="292" spans="1:32">
      <c r="A292" s="21">
        <v>7384</v>
      </c>
      <c r="B292" s="22" t="s">
        <v>2327</v>
      </c>
      <c r="C292" s="23">
        <v>13744</v>
      </c>
      <c r="D292" s="23">
        <v>15824</v>
      </c>
      <c r="E292" s="38">
        <v>-2080</v>
      </c>
      <c r="F292" s="39">
        <v>-13.1445904954499</v>
      </c>
      <c r="G292" s="23">
        <v>838</v>
      </c>
      <c r="H292" s="40"/>
      <c r="I292" s="23">
        <v>5179</v>
      </c>
      <c r="J292" s="56">
        <v>0.376818975552969</v>
      </c>
      <c r="K292" s="56">
        <v>0.372379635422124</v>
      </c>
      <c r="L292" s="38">
        <v>-61.0142907583285</v>
      </c>
      <c r="M292" s="23">
        <v>232</v>
      </c>
      <c r="N292" s="40"/>
      <c r="O292" s="23">
        <v>3058</v>
      </c>
      <c r="P292" s="63">
        <v>22.2497089639115</v>
      </c>
      <c r="Q292" s="76">
        <v>22.6789871944121</v>
      </c>
      <c r="R292" s="38">
        <v>59</v>
      </c>
      <c r="S292" s="63">
        <v>0.429278230500582</v>
      </c>
      <c r="T292" s="77"/>
      <c r="U292" s="1">
        <v>24</v>
      </c>
      <c r="W292" s="87">
        <v>1679</v>
      </c>
      <c r="X292" s="88">
        <v>8.18582489577129</v>
      </c>
      <c r="Y292" s="93"/>
      <c r="Z292" s="97">
        <v>5168</v>
      </c>
      <c r="AF292" s="99">
        <f t="shared" si="7"/>
        <v>5179</v>
      </c>
    </row>
    <row r="293" spans="1:32">
      <c r="A293" s="21">
        <v>7389</v>
      </c>
      <c r="B293" s="22" t="s">
        <v>1238</v>
      </c>
      <c r="C293" s="23">
        <v>29908</v>
      </c>
      <c r="D293" s="23">
        <v>30772</v>
      </c>
      <c r="E293" s="38">
        <v>-864</v>
      </c>
      <c r="F293" s="39">
        <v>-2.80774730274275</v>
      </c>
      <c r="G293" s="23">
        <v>1978</v>
      </c>
      <c r="H293" s="40"/>
      <c r="I293" s="23">
        <v>7185</v>
      </c>
      <c r="J293" s="56">
        <v>0.240236725959609</v>
      </c>
      <c r="K293" s="56">
        <v>0.215209899362996</v>
      </c>
      <c r="L293" s="38">
        <v>-748.502329851504</v>
      </c>
      <c r="M293" s="23">
        <v>213</v>
      </c>
      <c r="N293" s="40"/>
      <c r="O293" s="23">
        <v>7412</v>
      </c>
      <c r="P293" s="63">
        <v>24.7826668449913</v>
      </c>
      <c r="Q293" s="76">
        <v>23.9969238999599</v>
      </c>
      <c r="R293" s="38">
        <v>-235</v>
      </c>
      <c r="S293" s="63">
        <v>-0.78574294503143</v>
      </c>
      <c r="T293" s="77"/>
      <c r="U293" s="1">
        <v>24</v>
      </c>
      <c r="W293" s="87">
        <v>2972</v>
      </c>
      <c r="X293" s="88">
        <v>10.0632570659489</v>
      </c>
      <c r="Y293" s="93"/>
      <c r="Z293" s="97">
        <v>8029</v>
      </c>
      <c r="AF293" s="99">
        <f t="shared" si="7"/>
        <v>7185</v>
      </c>
    </row>
    <row r="294" spans="1:32">
      <c r="A294" s="21">
        <v>7404</v>
      </c>
      <c r="B294" s="22" t="s">
        <v>2328</v>
      </c>
      <c r="C294" s="23">
        <v>21421</v>
      </c>
      <c r="D294" s="23">
        <v>23703</v>
      </c>
      <c r="E294" s="38">
        <v>-2282</v>
      </c>
      <c r="F294" s="39">
        <v>-9.62747331561406</v>
      </c>
      <c r="G294" s="23">
        <v>1615</v>
      </c>
      <c r="H294" s="40"/>
      <c r="I294" s="23">
        <v>5935</v>
      </c>
      <c r="J294" s="56">
        <v>0.277064562812194</v>
      </c>
      <c r="K294" s="56">
        <v>0.256161085702859</v>
      </c>
      <c r="L294" s="38">
        <v>-447.773383159059</v>
      </c>
      <c r="M294" s="23">
        <v>473</v>
      </c>
      <c r="N294" s="40"/>
      <c r="O294" s="23">
        <v>5123</v>
      </c>
      <c r="P294" s="63">
        <v>23.9157835768638</v>
      </c>
      <c r="Q294" s="76">
        <v>24.5786844685122</v>
      </c>
      <c r="R294" s="38">
        <v>142</v>
      </c>
      <c r="S294" s="63">
        <v>0.662900891648384</v>
      </c>
      <c r="T294" s="77"/>
      <c r="U294" s="1">
        <v>24</v>
      </c>
      <c r="W294" s="87">
        <v>2376</v>
      </c>
      <c r="X294" s="88">
        <v>9.01557239057239</v>
      </c>
      <c r="Y294" s="93"/>
      <c r="Z294" s="97">
        <v>5503</v>
      </c>
      <c r="AF294" s="99">
        <f t="shared" si="7"/>
        <v>5935</v>
      </c>
    </row>
    <row r="295" spans="1:32">
      <c r="A295" s="21">
        <v>7487</v>
      </c>
      <c r="B295" s="22" t="s">
        <v>2329</v>
      </c>
      <c r="C295" s="23">
        <v>19519</v>
      </c>
      <c r="D295" s="23">
        <v>20750</v>
      </c>
      <c r="E295" s="38">
        <v>-1231</v>
      </c>
      <c r="F295" s="39">
        <v>-5.93253012048193</v>
      </c>
      <c r="G295" s="23">
        <v>1062</v>
      </c>
      <c r="H295" s="40"/>
      <c r="I295" s="23">
        <v>5903</v>
      </c>
      <c r="J295" s="56">
        <v>0.302423279881141</v>
      </c>
      <c r="K295" s="56">
        <v>0.268297843146037</v>
      </c>
      <c r="L295" s="38">
        <v>-666.094399632499</v>
      </c>
      <c r="M295" s="23">
        <v>89</v>
      </c>
      <c r="N295" s="40"/>
      <c r="O295" s="23">
        <v>5506</v>
      </c>
      <c r="P295" s="63">
        <v>28.2084123162047</v>
      </c>
      <c r="Q295" s="76">
        <v>23.9100363748143</v>
      </c>
      <c r="R295" s="38">
        <v>-839</v>
      </c>
      <c r="S295" s="63">
        <v>-4.29837594139044</v>
      </c>
      <c r="T295" s="77"/>
      <c r="U295" s="1">
        <v>24</v>
      </c>
      <c r="W295" s="87">
        <v>2308</v>
      </c>
      <c r="X295" s="88">
        <v>8.45710571923743</v>
      </c>
      <c r="Y295" s="93"/>
      <c r="Z295" s="97">
        <v>4984</v>
      </c>
      <c r="AF295" s="99">
        <f t="shared" si="7"/>
        <v>5903</v>
      </c>
    </row>
    <row r="296" spans="1:32">
      <c r="A296" s="21">
        <v>7493</v>
      </c>
      <c r="B296" s="22" t="s">
        <v>1250</v>
      </c>
      <c r="C296" s="23">
        <v>29796</v>
      </c>
      <c r="D296" s="23">
        <v>30233</v>
      </c>
      <c r="E296" s="38">
        <v>-437</v>
      </c>
      <c r="F296" s="39">
        <v>-1.44544041279397</v>
      </c>
      <c r="G296" s="23">
        <v>2985</v>
      </c>
      <c r="H296" s="40"/>
      <c r="I296" s="23">
        <v>7341</v>
      </c>
      <c r="J296" s="56">
        <v>0.246375352396295</v>
      </c>
      <c r="K296" s="56">
        <v>0.216278548516128</v>
      </c>
      <c r="L296" s="38">
        <v>-896.764368413455</v>
      </c>
      <c r="M296" s="23">
        <v>214</v>
      </c>
      <c r="N296" s="40"/>
      <c r="O296" s="23">
        <v>7656</v>
      </c>
      <c r="P296" s="63">
        <v>25.6947241240435</v>
      </c>
      <c r="Q296" s="76">
        <v>23.9998657537925</v>
      </c>
      <c r="R296" s="38">
        <v>-504.999999999999</v>
      </c>
      <c r="S296" s="63">
        <v>-1.69485837025104</v>
      </c>
      <c r="T296" s="77"/>
      <c r="U296" s="1">
        <v>24</v>
      </c>
      <c r="W296" s="87">
        <v>3894</v>
      </c>
      <c r="X296" s="88">
        <v>7.6517719568567</v>
      </c>
      <c r="Y296" s="93"/>
      <c r="Z296" s="97">
        <v>5407</v>
      </c>
      <c r="AA296" s="8"/>
      <c r="AB296" s="8"/>
      <c r="AF296" s="99">
        <f t="shared" si="7"/>
        <v>7341</v>
      </c>
    </row>
    <row r="297" ht="15.75" customHeight="1" spans="1:32">
      <c r="A297" s="21">
        <v>8150</v>
      </c>
      <c r="B297" s="22" t="s">
        <v>1256</v>
      </c>
      <c r="C297" s="23">
        <v>22070</v>
      </c>
      <c r="D297" s="23">
        <v>23115</v>
      </c>
      <c r="E297" s="38">
        <v>-1045</v>
      </c>
      <c r="F297" s="39">
        <v>-4.5208738914125</v>
      </c>
      <c r="G297" s="23">
        <v>1789</v>
      </c>
      <c r="H297" s="40"/>
      <c r="I297" s="23">
        <v>5873</v>
      </c>
      <c r="J297" s="56">
        <v>0.266107838695061</v>
      </c>
      <c r="K297" s="56">
        <v>0.252172417414752</v>
      </c>
      <c r="L297" s="38">
        <v>-307.554747656431</v>
      </c>
      <c r="M297" s="23">
        <v>416</v>
      </c>
      <c r="N297" s="40"/>
      <c r="O297" s="23">
        <v>5324</v>
      </c>
      <c r="P297" s="63">
        <v>24.1232442229271</v>
      </c>
      <c r="Q297" s="76">
        <v>24.0598096964205</v>
      </c>
      <c r="R297" s="38">
        <v>-14.0000000000006</v>
      </c>
      <c r="S297" s="63">
        <v>-0.0634345265065726</v>
      </c>
      <c r="T297" s="77"/>
      <c r="U297" s="1">
        <v>24</v>
      </c>
      <c r="W297" s="87">
        <v>2529</v>
      </c>
      <c r="X297" s="88">
        <v>8.72676947410043</v>
      </c>
      <c r="Y297" s="93"/>
      <c r="Z297" s="97">
        <v>6603</v>
      </c>
      <c r="AA297" s="8"/>
      <c r="AB297" s="8"/>
      <c r="AF297" s="99">
        <f t="shared" si="7"/>
        <v>5873</v>
      </c>
    </row>
    <row r="298" ht="15.75" customHeight="1" spans="1:32">
      <c r="A298" s="24" t="s">
        <v>2330</v>
      </c>
      <c r="B298" s="28" t="s">
        <v>2331</v>
      </c>
      <c r="C298" s="26">
        <v>188122</v>
      </c>
      <c r="D298" s="26">
        <v>200461</v>
      </c>
      <c r="E298" s="42">
        <v>-12339</v>
      </c>
      <c r="F298" s="41">
        <v>-6.15531200582657</v>
      </c>
      <c r="G298" s="26">
        <v>13186</v>
      </c>
      <c r="H298" s="26"/>
      <c r="I298" s="26">
        <v>53643</v>
      </c>
      <c r="J298" s="57">
        <v>0.285150062193683</v>
      </c>
      <c r="K298" s="58">
        <v>0.263724000474963</v>
      </c>
      <c r="L298" s="42">
        <v>-4030.71358264894</v>
      </c>
      <c r="M298" s="26">
        <v>2164</v>
      </c>
      <c r="N298" s="26"/>
      <c r="O298" s="26">
        <v>46779</v>
      </c>
      <c r="P298" s="65">
        <v>24.8663101604278</v>
      </c>
      <c r="Q298" s="78">
        <v>23.953604575754</v>
      </c>
      <c r="R298" s="42">
        <v>-1717</v>
      </c>
      <c r="S298" s="82">
        <v>-0.912705584673777</v>
      </c>
      <c r="T298" s="51"/>
      <c r="U298" s="8"/>
      <c r="V298" s="8"/>
      <c r="W298" s="26">
        <v>21941</v>
      </c>
      <c r="X298" s="89">
        <v>8.57399389271227</v>
      </c>
      <c r="Y298" s="93"/>
      <c r="Z298" s="98">
        <v>53856</v>
      </c>
      <c r="AF298" s="99">
        <f t="shared" si="7"/>
        <v>53643</v>
      </c>
    </row>
    <row r="299" spans="1:32">
      <c r="A299" s="17">
        <v>10</v>
      </c>
      <c r="B299" s="28"/>
      <c r="C299" s="17" t="s">
        <v>2332</v>
      </c>
      <c r="D299" s="27"/>
      <c r="E299" s="38"/>
      <c r="F299" s="43"/>
      <c r="G299" s="27"/>
      <c r="H299" s="44"/>
      <c r="I299" s="44"/>
      <c r="J299" s="57"/>
      <c r="K299" s="58"/>
      <c r="L299" s="38"/>
      <c r="M299" s="27"/>
      <c r="N299" s="27"/>
      <c r="O299" s="27"/>
      <c r="P299" s="65"/>
      <c r="Q299" s="65"/>
      <c r="R299" s="38"/>
      <c r="S299" s="65"/>
      <c r="W299" s="91"/>
      <c r="X299" s="92"/>
      <c r="Y299" s="93"/>
      <c r="Z299" s="94"/>
      <c r="AF299" s="99">
        <f t="shared" si="7"/>
        <v>0</v>
      </c>
    </row>
    <row r="300" spans="1:32">
      <c r="A300" s="21">
        <v>7358</v>
      </c>
      <c r="B300" s="22" t="s">
        <v>2333</v>
      </c>
      <c r="C300" s="23">
        <v>16484.32</v>
      </c>
      <c r="D300" s="23">
        <v>15439.07</v>
      </c>
      <c r="E300" s="38">
        <v>1045.25</v>
      </c>
      <c r="F300" s="39">
        <v>6.77016167424592</v>
      </c>
      <c r="G300" s="23">
        <v>1128.09</v>
      </c>
      <c r="H300" s="40"/>
      <c r="I300" s="23">
        <v>5473</v>
      </c>
      <c r="J300" s="56">
        <v>0.332012482164869</v>
      </c>
      <c r="K300" s="56">
        <v>0.310691846815017</v>
      </c>
      <c r="L300" s="38">
        <v>-351.456175710273</v>
      </c>
      <c r="M300" s="23">
        <v>332.26</v>
      </c>
      <c r="N300" s="40"/>
      <c r="O300" s="23">
        <v>4542</v>
      </c>
      <c r="P300" s="63">
        <v>27.5534568608229</v>
      </c>
      <c r="Q300" s="76">
        <v>25.4423597697691</v>
      </c>
      <c r="R300" s="38">
        <v>-348</v>
      </c>
      <c r="S300" s="63">
        <v>-2.1110970910538</v>
      </c>
      <c r="T300" s="77"/>
      <c r="U300" s="1">
        <v>24</v>
      </c>
      <c r="W300" s="87">
        <v>2098</v>
      </c>
      <c r="X300" s="88">
        <v>7.85715919923737</v>
      </c>
      <c r="Y300" s="93"/>
      <c r="Z300" s="97">
        <v>5671.33</v>
      </c>
      <c r="AF300" s="99">
        <f t="shared" si="7"/>
        <v>5473</v>
      </c>
    </row>
    <row r="301" spans="1:32">
      <c r="A301" s="21">
        <v>7365</v>
      </c>
      <c r="B301" s="22" t="s">
        <v>2334</v>
      </c>
      <c r="C301" s="23">
        <v>18712.26</v>
      </c>
      <c r="D301" s="23">
        <v>18282</v>
      </c>
      <c r="E301" s="38">
        <v>430.259999999998</v>
      </c>
      <c r="F301" s="39">
        <v>2.35346242205447</v>
      </c>
      <c r="G301" s="23">
        <v>1115</v>
      </c>
      <c r="H301" s="40"/>
      <c r="I301" s="23">
        <v>5227</v>
      </c>
      <c r="J301" s="56">
        <v>0.279335579988735</v>
      </c>
      <c r="K301" s="56">
        <v>0.276154814850227</v>
      </c>
      <c r="L301" s="38">
        <v>-59.5193042706896</v>
      </c>
      <c r="M301" s="23">
        <v>142</v>
      </c>
      <c r="N301" s="40"/>
      <c r="O301" s="23">
        <v>4747</v>
      </c>
      <c r="P301" s="63">
        <v>25.3683948384642</v>
      </c>
      <c r="Q301" s="76">
        <v>25.9028038302161</v>
      </c>
      <c r="R301" s="38">
        <v>99.9999999999993</v>
      </c>
      <c r="S301" s="63">
        <v>0.534408991751928</v>
      </c>
      <c r="T301" s="77"/>
      <c r="U301" s="1">
        <v>24</v>
      </c>
      <c r="W301" s="87">
        <v>2305</v>
      </c>
      <c r="X301" s="88">
        <v>8.11811713665944</v>
      </c>
      <c r="Y301" s="93"/>
      <c r="Z301" s="97">
        <v>5810</v>
      </c>
      <c r="AF301" s="99">
        <f t="shared" si="7"/>
        <v>5227</v>
      </c>
    </row>
    <row r="302" spans="1:32">
      <c r="A302" s="21">
        <v>7369</v>
      </c>
      <c r="B302" s="22" t="s">
        <v>2339</v>
      </c>
      <c r="C302" s="23">
        <v>23869</v>
      </c>
      <c r="D302" s="23">
        <v>18720</v>
      </c>
      <c r="E302" s="38">
        <v>5149</v>
      </c>
      <c r="F302" s="39">
        <v>27.5053418803419</v>
      </c>
      <c r="G302" s="23">
        <v>1848</v>
      </c>
      <c r="H302" s="40"/>
      <c r="I302" s="23">
        <v>6991</v>
      </c>
      <c r="J302" s="56">
        <v>0.292890359881017</v>
      </c>
      <c r="K302" s="56">
        <v>0.241250680353167</v>
      </c>
      <c r="L302" s="38">
        <v>-1232.58751065026</v>
      </c>
      <c r="M302" s="23">
        <v>400</v>
      </c>
      <c r="N302" s="40"/>
      <c r="O302" s="23">
        <v>5852</v>
      </c>
      <c r="P302" s="63">
        <v>24.5171561439524</v>
      </c>
      <c r="Q302" s="76">
        <v>24.9361095982236</v>
      </c>
      <c r="R302" s="38">
        <v>100</v>
      </c>
      <c r="S302" s="63">
        <v>0.418953454271232</v>
      </c>
      <c r="T302" s="77"/>
      <c r="U302" s="1">
        <v>24</v>
      </c>
      <c r="W302" s="87">
        <v>2933</v>
      </c>
      <c r="X302" s="88">
        <v>8.1380838731674</v>
      </c>
      <c r="Y302" s="93"/>
      <c r="Z302" s="97">
        <v>8525</v>
      </c>
      <c r="AF302" s="99">
        <f t="shared" si="7"/>
        <v>6991</v>
      </c>
    </row>
    <row r="303" spans="1:32">
      <c r="A303" s="21">
        <v>7385</v>
      </c>
      <c r="B303" s="22" t="s">
        <v>2336</v>
      </c>
      <c r="C303" s="23">
        <v>16937</v>
      </c>
      <c r="D303" s="23">
        <v>18697</v>
      </c>
      <c r="E303" s="38">
        <v>-1760</v>
      </c>
      <c r="F303" s="39">
        <v>-9.41327485692892</v>
      </c>
      <c r="G303" s="23">
        <v>172</v>
      </c>
      <c r="H303" s="40"/>
      <c r="I303" s="23">
        <v>5643</v>
      </c>
      <c r="J303" s="56">
        <v>0.333175887111059</v>
      </c>
      <c r="K303" s="56">
        <v>0.302087652763826</v>
      </c>
      <c r="L303" s="38">
        <v>-526.541425139071</v>
      </c>
      <c r="M303" s="23">
        <v>369</v>
      </c>
      <c r="N303" s="40"/>
      <c r="O303" s="23">
        <v>3962</v>
      </c>
      <c r="P303" s="63">
        <v>23.3925724744642</v>
      </c>
      <c r="Q303" s="76">
        <v>24.2073566747358</v>
      </c>
      <c r="R303" s="38">
        <v>138</v>
      </c>
      <c r="S303" s="63">
        <v>0.814784200271593</v>
      </c>
      <c r="T303" s="77"/>
      <c r="U303" s="1">
        <v>24</v>
      </c>
      <c r="W303" s="87">
        <v>2070</v>
      </c>
      <c r="X303" s="88">
        <v>8.18212560386473</v>
      </c>
      <c r="Y303" s="93"/>
      <c r="Z303" s="97">
        <v>7900</v>
      </c>
      <c r="AF303" s="99">
        <f t="shared" si="7"/>
        <v>5643</v>
      </c>
    </row>
    <row r="304" spans="1:32">
      <c r="A304" s="21">
        <v>7391</v>
      </c>
      <c r="B304" s="22" t="s">
        <v>2337</v>
      </c>
      <c r="C304" s="23">
        <v>26439</v>
      </c>
      <c r="D304" s="23">
        <v>25399</v>
      </c>
      <c r="E304" s="38">
        <v>1040</v>
      </c>
      <c r="F304" s="39">
        <v>4.0946493956455</v>
      </c>
      <c r="G304" s="23">
        <v>1899</v>
      </c>
      <c r="H304" s="40"/>
      <c r="I304" s="23">
        <v>6652</v>
      </c>
      <c r="J304" s="56">
        <v>0.251598018079352</v>
      </c>
      <c r="K304" s="56">
        <v>0.229794716924979</v>
      </c>
      <c r="L304" s="38">
        <v>-576.457479220467</v>
      </c>
      <c r="M304" s="23">
        <v>215</v>
      </c>
      <c r="N304" s="40"/>
      <c r="O304" s="23">
        <v>6586</v>
      </c>
      <c r="P304" s="63">
        <v>24.9101705813382</v>
      </c>
      <c r="Q304" s="76">
        <v>23.9948560838156</v>
      </c>
      <c r="R304" s="38">
        <v>-242.000000000001</v>
      </c>
      <c r="S304" s="63">
        <v>-0.915314497522601</v>
      </c>
      <c r="T304" s="77"/>
      <c r="U304" s="1">
        <v>24</v>
      </c>
      <c r="W304" s="87">
        <v>3168</v>
      </c>
      <c r="X304" s="88">
        <v>8.34564393939394</v>
      </c>
      <c r="Y304" s="93"/>
      <c r="Z304" s="97">
        <v>10688</v>
      </c>
      <c r="AF304" s="99">
        <f t="shared" si="7"/>
        <v>6652</v>
      </c>
    </row>
    <row r="305" spans="1:32">
      <c r="A305" s="21">
        <v>7394</v>
      </c>
      <c r="B305" s="22" t="s">
        <v>2373</v>
      </c>
      <c r="C305" s="23">
        <v>17384</v>
      </c>
      <c r="D305" s="23">
        <v>19460</v>
      </c>
      <c r="E305" s="38">
        <v>-2076</v>
      </c>
      <c r="F305" s="39">
        <v>-10.6680369989723</v>
      </c>
      <c r="G305" s="23">
        <v>817</v>
      </c>
      <c r="H305" s="40"/>
      <c r="I305" s="23">
        <v>5608</v>
      </c>
      <c r="J305" s="56">
        <v>0.322595490105844</v>
      </c>
      <c r="K305" s="56">
        <v>0.281365107786234</v>
      </c>
      <c r="L305" s="38">
        <v>-716.748966244107</v>
      </c>
      <c r="M305" s="23">
        <v>62</v>
      </c>
      <c r="N305" s="40"/>
      <c r="O305" s="23">
        <v>4192</v>
      </c>
      <c r="P305" s="63">
        <v>24.1141279337322</v>
      </c>
      <c r="Q305" s="76">
        <v>25.2646111366774</v>
      </c>
      <c r="R305" s="38">
        <v>200</v>
      </c>
      <c r="S305" s="63">
        <v>1.15048320294524</v>
      </c>
      <c r="T305" s="77"/>
      <c r="U305" s="1" t="s">
        <v>1532</v>
      </c>
      <c r="W305" s="87">
        <v>2191</v>
      </c>
      <c r="X305" s="88">
        <v>7.93427658603377</v>
      </c>
      <c r="Y305" s="93"/>
      <c r="Z305" s="97">
        <v>10737</v>
      </c>
      <c r="AF305" s="99">
        <f t="shared" si="7"/>
        <v>5608</v>
      </c>
    </row>
    <row r="306" spans="1:32">
      <c r="A306" s="21">
        <v>7396</v>
      </c>
      <c r="B306" s="22" t="s">
        <v>1528</v>
      </c>
      <c r="C306" s="23">
        <v>26248</v>
      </c>
      <c r="D306" s="23">
        <v>25432</v>
      </c>
      <c r="E306" s="38">
        <v>816</v>
      </c>
      <c r="F306" s="39">
        <v>3.20855614973262</v>
      </c>
      <c r="G306" s="23">
        <v>1656</v>
      </c>
      <c r="H306" s="40"/>
      <c r="I306" s="23">
        <v>6276</v>
      </c>
      <c r="J306" s="56">
        <v>0.239103931728132</v>
      </c>
      <c r="K306" s="56">
        <v>0.230576623699635</v>
      </c>
      <c r="L306" s="38">
        <v>-223.824781131989</v>
      </c>
      <c r="M306" s="23">
        <v>401</v>
      </c>
      <c r="N306" s="40"/>
      <c r="O306" s="23">
        <v>6228</v>
      </c>
      <c r="P306" s="63">
        <v>23.7275220969217</v>
      </c>
      <c r="Q306" s="76">
        <v>23.7275220969217</v>
      </c>
      <c r="R306" s="38">
        <v>0</v>
      </c>
      <c r="S306" s="63">
        <v>0</v>
      </c>
      <c r="T306" s="77"/>
      <c r="U306" s="1">
        <v>24</v>
      </c>
      <c r="W306" s="87">
        <v>3258</v>
      </c>
      <c r="X306" s="88">
        <v>8.05647636586863</v>
      </c>
      <c r="Y306" s="93"/>
      <c r="Z306" s="97">
        <v>5096</v>
      </c>
      <c r="AF306" s="99">
        <f t="shared" si="7"/>
        <v>6276</v>
      </c>
    </row>
    <row r="307" spans="1:32">
      <c r="A307" s="21">
        <v>7398</v>
      </c>
      <c r="B307" s="22" t="s">
        <v>2374</v>
      </c>
      <c r="C307" s="23">
        <v>23398</v>
      </c>
      <c r="D307" s="23">
        <v>26894</v>
      </c>
      <c r="E307" s="38">
        <v>-3496</v>
      </c>
      <c r="F307" s="39">
        <v>-12.9991819736744</v>
      </c>
      <c r="G307" s="23">
        <v>1975</v>
      </c>
      <c r="H307" s="40"/>
      <c r="I307" s="23">
        <v>5784</v>
      </c>
      <c r="J307" s="56">
        <v>0.247200615437217</v>
      </c>
      <c r="K307" s="56">
        <v>0.244520625202494</v>
      </c>
      <c r="L307" s="38">
        <v>-62.706411512036</v>
      </c>
      <c r="M307" s="23">
        <v>542</v>
      </c>
      <c r="N307" s="40"/>
      <c r="O307" s="23">
        <v>5055</v>
      </c>
      <c r="P307" s="63">
        <v>21.6044106333875</v>
      </c>
      <c r="Q307" s="76">
        <v>21.9847850243611</v>
      </c>
      <c r="R307" s="38">
        <v>88.9999999999996</v>
      </c>
      <c r="S307" s="63">
        <v>0.380374390973586</v>
      </c>
      <c r="T307" s="77"/>
      <c r="U307" s="1">
        <v>24</v>
      </c>
      <c r="W307" s="87">
        <v>2517</v>
      </c>
      <c r="X307" s="88">
        <v>9.29598728645213</v>
      </c>
      <c r="Y307" s="93"/>
      <c r="Z307" s="97">
        <v>5146</v>
      </c>
      <c r="AF307" s="99">
        <f t="shared" si="7"/>
        <v>5784</v>
      </c>
    </row>
    <row r="308" spans="1:32">
      <c r="A308" s="21">
        <v>7491</v>
      </c>
      <c r="B308" s="22" t="s">
        <v>2340</v>
      </c>
      <c r="C308" s="23">
        <v>20202</v>
      </c>
      <c r="D308" s="23">
        <v>20357</v>
      </c>
      <c r="E308" s="38">
        <v>-155</v>
      </c>
      <c r="F308" s="39">
        <v>-0.761408851991944</v>
      </c>
      <c r="G308" s="23">
        <v>926</v>
      </c>
      <c r="H308" s="40"/>
      <c r="I308" s="23">
        <v>5754</v>
      </c>
      <c r="J308" s="56">
        <v>0.284823284823285</v>
      </c>
      <c r="K308" s="56">
        <v>0.264379357670742</v>
      </c>
      <c r="L308" s="38">
        <v>-413.00821633566</v>
      </c>
      <c r="M308" s="23">
        <v>30</v>
      </c>
      <c r="N308" s="40"/>
      <c r="O308" s="23">
        <v>5378</v>
      </c>
      <c r="P308" s="63">
        <v>26.6211266211266</v>
      </c>
      <c r="Q308" s="76">
        <v>24.7005247005247</v>
      </c>
      <c r="R308" s="38">
        <v>-388.000000000001</v>
      </c>
      <c r="S308" s="63">
        <v>-1.92060192060192</v>
      </c>
      <c r="T308" s="77"/>
      <c r="U308" s="1">
        <v>24</v>
      </c>
      <c r="W308" s="87">
        <v>2566</v>
      </c>
      <c r="X308" s="88">
        <v>7.87295401402962</v>
      </c>
      <c r="Y308" s="93"/>
      <c r="Z308" s="97">
        <v>7123</v>
      </c>
      <c r="AA308" s="8"/>
      <c r="AB308" s="8"/>
      <c r="AF308" s="99">
        <f t="shared" si="7"/>
        <v>5754</v>
      </c>
    </row>
    <row r="309" ht="15.75" customHeight="1" spans="1:32">
      <c r="A309" s="21">
        <v>8213</v>
      </c>
      <c r="B309" s="22" t="s">
        <v>2341</v>
      </c>
      <c r="C309" s="23">
        <v>13358</v>
      </c>
      <c r="D309" s="23">
        <v>11552</v>
      </c>
      <c r="E309" s="38">
        <v>1806</v>
      </c>
      <c r="F309" s="39">
        <v>15.6336565096953</v>
      </c>
      <c r="G309" s="23">
        <v>1275</v>
      </c>
      <c r="H309" s="40"/>
      <c r="I309" s="23">
        <v>5053</v>
      </c>
      <c r="J309" s="56">
        <v>0.378275190896841</v>
      </c>
      <c r="K309" s="56">
        <v>0.383932028041555</v>
      </c>
      <c r="L309" s="38">
        <v>75.5640305790932</v>
      </c>
      <c r="M309" s="23">
        <v>96</v>
      </c>
      <c r="N309" s="40"/>
      <c r="O309" s="23">
        <v>3505.5</v>
      </c>
      <c r="P309" s="63">
        <v>26.2427010031442</v>
      </c>
      <c r="Q309" s="76">
        <v>25.8084294055996</v>
      </c>
      <c r="R309" s="38">
        <v>-58.0100000000002</v>
      </c>
      <c r="S309" s="63">
        <v>-0.434271597544544</v>
      </c>
      <c r="T309" s="77"/>
      <c r="U309" s="1">
        <v>24</v>
      </c>
      <c r="W309" s="87">
        <v>1747</v>
      </c>
      <c r="X309" s="88">
        <v>7.64625071551231</v>
      </c>
      <c r="Y309" s="93"/>
      <c r="Z309" s="97">
        <v>4541.35</v>
      </c>
      <c r="AA309" s="8"/>
      <c r="AB309" s="8"/>
      <c r="AF309" s="99">
        <f t="shared" si="7"/>
        <v>5053</v>
      </c>
    </row>
    <row r="310" ht="15.75" customHeight="1" spans="1:32">
      <c r="A310" s="24" t="s">
        <v>2342</v>
      </c>
      <c r="B310" s="28" t="s">
        <v>2343</v>
      </c>
      <c r="C310" s="26">
        <v>203031.58</v>
      </c>
      <c r="D310" s="26">
        <v>200232.07</v>
      </c>
      <c r="E310" s="38">
        <v>2799.51</v>
      </c>
      <c r="F310" s="39">
        <v>1.39813267674853</v>
      </c>
      <c r="G310" s="26">
        <v>12811.09</v>
      </c>
      <c r="H310" s="45"/>
      <c r="I310" s="26">
        <v>58461</v>
      </c>
      <c r="J310" s="57">
        <v>0.287940427789608</v>
      </c>
      <c r="K310" s="58">
        <v>0.267809144569355</v>
      </c>
      <c r="L310" s="38">
        <v>-4087.28623963547</v>
      </c>
      <c r="M310" s="26">
        <v>2589.26</v>
      </c>
      <c r="N310" s="26"/>
      <c r="O310" s="26">
        <v>50047.5</v>
      </c>
      <c r="P310" s="65">
        <v>24.6501061558995</v>
      </c>
      <c r="Q310" s="78">
        <v>24.4486547363716</v>
      </c>
      <c r="R310" s="38">
        <v>-409.010000000002</v>
      </c>
      <c r="S310" s="63">
        <v>-0.201451419527938</v>
      </c>
      <c r="T310" s="77"/>
      <c r="W310" s="26">
        <v>24853</v>
      </c>
      <c r="X310" s="89">
        <v>8.16929867621615</v>
      </c>
      <c r="Y310" s="93"/>
      <c r="Z310" s="98">
        <v>71237.68</v>
      </c>
      <c r="AA310" s="8"/>
      <c r="AB310" s="8"/>
      <c r="AF310" s="99">
        <f t="shared" si="7"/>
        <v>58461</v>
      </c>
    </row>
    <row r="311" spans="1:32">
      <c r="A311" s="17">
        <v>10</v>
      </c>
      <c r="B311" s="17"/>
      <c r="C311" s="29" t="s">
        <v>2344</v>
      </c>
      <c r="D311" s="17"/>
      <c r="E311" s="17"/>
      <c r="F311" s="17"/>
      <c r="G311" s="17"/>
      <c r="H311" s="17"/>
      <c r="I311" s="59"/>
      <c r="J311" s="17"/>
      <c r="K311" s="17"/>
      <c r="L311" s="17"/>
      <c r="M311" s="59"/>
      <c r="N311" s="59"/>
      <c r="O311" s="59"/>
      <c r="P311" s="66"/>
      <c r="Q311" s="66"/>
      <c r="R311" s="17"/>
      <c r="S311" s="66"/>
      <c r="W311" s="90"/>
      <c r="X311" s="83"/>
      <c r="Y311" s="93"/>
      <c r="Z311" s="94"/>
      <c r="AA311" s="8"/>
      <c r="AB311" s="8"/>
      <c r="AF311" s="99">
        <f t="shared" si="7"/>
        <v>0</v>
      </c>
    </row>
    <row r="312" spans="1:32">
      <c r="A312" s="21">
        <v>7355</v>
      </c>
      <c r="B312" s="22" t="s">
        <v>2345</v>
      </c>
      <c r="C312" s="23">
        <v>16638</v>
      </c>
      <c r="D312" s="23">
        <v>18248</v>
      </c>
      <c r="E312" s="38">
        <v>-1610</v>
      </c>
      <c r="F312" s="39">
        <v>-8.82288469969312</v>
      </c>
      <c r="G312" s="23">
        <v>1184</v>
      </c>
      <c r="H312" s="40"/>
      <c r="I312" s="23">
        <v>5316</v>
      </c>
      <c r="J312" s="56">
        <v>0.319509556437072</v>
      </c>
      <c r="K312" s="56">
        <v>0.306351128105753</v>
      </c>
      <c r="L312" s="38">
        <v>-218.929930576486</v>
      </c>
      <c r="M312" s="23">
        <v>255</v>
      </c>
      <c r="N312" s="40"/>
      <c r="O312" s="23">
        <v>4121</v>
      </c>
      <c r="P312" s="63">
        <v>24.7686019954321</v>
      </c>
      <c r="Q312" s="76">
        <v>25.9947109027527</v>
      </c>
      <c r="R312" s="38">
        <v>204</v>
      </c>
      <c r="S312" s="63">
        <v>1.22610890732059</v>
      </c>
      <c r="T312" s="77"/>
      <c r="U312" s="1">
        <v>24</v>
      </c>
      <c r="V312" s="8"/>
      <c r="W312" s="87">
        <v>1999</v>
      </c>
      <c r="X312" s="88">
        <v>8.3231615807904</v>
      </c>
      <c r="Y312" s="93"/>
      <c r="Z312" s="97">
        <v>8004</v>
      </c>
      <c r="AA312" s="8"/>
      <c r="AB312" s="8"/>
      <c r="AF312" s="99">
        <f t="shared" si="7"/>
        <v>5316</v>
      </c>
    </row>
    <row r="313" spans="1:32">
      <c r="A313" s="21">
        <v>7359</v>
      </c>
      <c r="B313" s="22" t="s">
        <v>1226</v>
      </c>
      <c r="C313" s="23">
        <v>16249</v>
      </c>
      <c r="D313" s="23">
        <v>16149</v>
      </c>
      <c r="E313" s="38">
        <v>100</v>
      </c>
      <c r="F313" s="39">
        <v>0.619233389064338</v>
      </c>
      <c r="G313" s="46">
        <v>1171.98</v>
      </c>
      <c r="H313" s="40"/>
      <c r="I313" s="23">
        <v>5094</v>
      </c>
      <c r="J313" s="56">
        <v>0.313496215151702</v>
      </c>
      <c r="K313" s="56">
        <v>0.315250443795515</v>
      </c>
      <c r="L313" s="38">
        <v>28.5044612333278</v>
      </c>
      <c r="M313" s="23">
        <v>200</v>
      </c>
      <c r="N313" s="40"/>
      <c r="O313" s="23">
        <v>4252.43</v>
      </c>
      <c r="P313" s="63">
        <v>26.1704104867992</v>
      </c>
      <c r="Q313" s="76">
        <v>25.8477444765832</v>
      </c>
      <c r="R313" s="38">
        <v>-52.4300000000002</v>
      </c>
      <c r="S313" s="63">
        <v>-0.322666010216015</v>
      </c>
      <c r="T313" s="77"/>
      <c r="U313" s="1">
        <v>24</v>
      </c>
      <c r="W313" s="87">
        <v>1716</v>
      </c>
      <c r="X313" s="88">
        <v>9.46911421911422</v>
      </c>
      <c r="Y313" s="93"/>
      <c r="Z313" s="97">
        <v>5080</v>
      </c>
      <c r="AF313" s="99">
        <f t="shared" si="7"/>
        <v>5094</v>
      </c>
    </row>
    <row r="314" spans="1:32">
      <c r="A314" s="21">
        <v>7368</v>
      </c>
      <c r="B314" s="22" t="s">
        <v>1318</v>
      </c>
      <c r="C314" s="23">
        <v>35878</v>
      </c>
      <c r="D314" s="23">
        <v>37910</v>
      </c>
      <c r="E314" s="38">
        <v>-2032</v>
      </c>
      <c r="F314" s="39">
        <v>-5.36006330783434</v>
      </c>
      <c r="G314" s="23">
        <v>3055</v>
      </c>
      <c r="H314" s="40"/>
      <c r="I314" s="23">
        <v>7642</v>
      </c>
      <c r="J314" s="56">
        <v>0.212999609788728</v>
      </c>
      <c r="K314" s="56">
        <v>0.201123419098278</v>
      </c>
      <c r="L314" s="38">
        <v>-426.093969591971</v>
      </c>
      <c r="M314" s="23">
        <v>368</v>
      </c>
      <c r="N314" s="40"/>
      <c r="O314" s="23">
        <v>8495</v>
      </c>
      <c r="P314" s="63">
        <v>23.6774625118457</v>
      </c>
      <c r="Q314" s="76">
        <v>24.0593121132728</v>
      </c>
      <c r="R314" s="38">
        <v>137.000000000001</v>
      </c>
      <c r="S314" s="63">
        <v>0.38184960142706</v>
      </c>
      <c r="T314" s="77"/>
      <c r="U314" s="1">
        <v>24</v>
      </c>
      <c r="W314" s="87">
        <v>3924</v>
      </c>
      <c r="X314" s="88">
        <v>9.14322120285423</v>
      </c>
      <c r="Y314" s="93"/>
      <c r="Z314" s="97">
        <v>6724</v>
      </c>
      <c r="AF314" s="99">
        <f t="shared" si="7"/>
        <v>7642</v>
      </c>
    </row>
    <row r="315" spans="1:32">
      <c r="A315" s="21">
        <v>7371</v>
      </c>
      <c r="B315" s="22" t="s">
        <v>2346</v>
      </c>
      <c r="C315" s="23">
        <v>20603</v>
      </c>
      <c r="D315" s="23">
        <v>23580</v>
      </c>
      <c r="E315" s="38">
        <v>-2977</v>
      </c>
      <c r="F315" s="39">
        <v>-12.6251060220526</v>
      </c>
      <c r="G315" s="23">
        <v>1462.41</v>
      </c>
      <c r="H315" s="40"/>
      <c r="I315" s="23">
        <v>6096.9</v>
      </c>
      <c r="J315" s="56">
        <v>0.295922923846042</v>
      </c>
      <c r="K315" s="56">
        <v>0.26101720567693</v>
      </c>
      <c r="L315" s="38">
        <v>-719.162511438219</v>
      </c>
      <c r="M315" s="23">
        <v>217.25</v>
      </c>
      <c r="N315" s="40"/>
      <c r="O315" s="23">
        <v>4594.39</v>
      </c>
      <c r="P315" s="63">
        <v>22.299616560695</v>
      </c>
      <c r="Q315" s="76">
        <v>23.0548949182158</v>
      </c>
      <c r="R315" s="38">
        <v>155.610000000001</v>
      </c>
      <c r="S315" s="63">
        <v>0.755278357520755</v>
      </c>
      <c r="T315" s="77"/>
      <c r="U315" s="1">
        <v>24</v>
      </c>
      <c r="V315" s="8"/>
      <c r="W315" s="87">
        <v>2248</v>
      </c>
      <c r="X315" s="88">
        <v>9.16503558718861</v>
      </c>
      <c r="Y315" s="93"/>
      <c r="Z315" s="97">
        <v>6939</v>
      </c>
      <c r="AF315" s="99">
        <f t="shared" si="7"/>
        <v>6096.9</v>
      </c>
    </row>
    <row r="316" spans="1:32">
      <c r="A316" s="21">
        <v>7376</v>
      </c>
      <c r="B316" s="22" t="s">
        <v>1330</v>
      </c>
      <c r="C316" s="23">
        <v>44901</v>
      </c>
      <c r="D316" s="23">
        <v>45961</v>
      </c>
      <c r="E316" s="38">
        <v>-1060</v>
      </c>
      <c r="F316" s="39">
        <v>-2.30630317007898</v>
      </c>
      <c r="G316" s="23">
        <v>3397</v>
      </c>
      <c r="H316" s="40"/>
      <c r="I316" s="23">
        <v>9500</v>
      </c>
      <c r="J316" s="56">
        <v>0.211576579586201</v>
      </c>
      <c r="K316" s="56">
        <v>0.187221023648359</v>
      </c>
      <c r="L316" s="38">
        <v>-1093.58881716505</v>
      </c>
      <c r="M316" s="23">
        <v>450</v>
      </c>
      <c r="N316" s="40"/>
      <c r="O316" s="23">
        <v>9448</v>
      </c>
      <c r="P316" s="63">
        <v>21.0418476203203</v>
      </c>
      <c r="Q316" s="76">
        <v>22.2645375381395</v>
      </c>
      <c r="R316" s="38">
        <v>548.999999999999</v>
      </c>
      <c r="S316" s="63">
        <v>1.2226899178192</v>
      </c>
      <c r="T316" s="77"/>
      <c r="U316" s="1">
        <v>24</v>
      </c>
      <c r="V316" s="8"/>
      <c r="W316" s="87">
        <v>4084</v>
      </c>
      <c r="X316" s="88">
        <v>10.9943682664055</v>
      </c>
      <c r="Y316" s="93"/>
      <c r="Z316" s="97">
        <v>10338</v>
      </c>
      <c r="AF316" s="99">
        <f t="shared" si="7"/>
        <v>9500</v>
      </c>
    </row>
    <row r="317" spans="1:32">
      <c r="A317" s="21">
        <v>7378</v>
      </c>
      <c r="B317" s="22" t="s">
        <v>2347</v>
      </c>
      <c r="C317" s="23">
        <v>27529.65</v>
      </c>
      <c r="D317" s="23">
        <v>31065</v>
      </c>
      <c r="E317" s="38">
        <v>-3535.35</v>
      </c>
      <c r="F317" s="39">
        <v>-11.3804925156929</v>
      </c>
      <c r="G317" s="23">
        <v>0</v>
      </c>
      <c r="H317" s="40"/>
      <c r="I317" s="23">
        <v>6588.66</v>
      </c>
      <c r="J317" s="56">
        <v>0.239329595545167</v>
      </c>
      <c r="K317" s="56">
        <v>0.225344784565401</v>
      </c>
      <c r="L317" s="38">
        <v>-384.996951589117</v>
      </c>
      <c r="M317" s="23">
        <v>505</v>
      </c>
      <c r="N317" s="40"/>
      <c r="O317" s="23">
        <v>6695.63</v>
      </c>
      <c r="P317" s="63">
        <v>24.3215224312696</v>
      </c>
      <c r="Q317" s="76">
        <v>24.3373962255241</v>
      </c>
      <c r="R317" s="38">
        <v>4.37000000000143</v>
      </c>
      <c r="S317" s="63">
        <v>0.0158737942545635</v>
      </c>
      <c r="T317" s="77"/>
      <c r="U317" s="1">
        <v>24</v>
      </c>
      <c r="W317" s="87">
        <v>2976</v>
      </c>
      <c r="X317" s="88">
        <v>9.25055443548387</v>
      </c>
      <c r="Y317" s="93"/>
      <c r="Z317" s="97">
        <v>7000</v>
      </c>
      <c r="AF317" s="99">
        <f t="shared" si="7"/>
        <v>6588.66</v>
      </c>
    </row>
    <row r="318" spans="1:32">
      <c r="A318" s="21">
        <v>7402</v>
      </c>
      <c r="B318" s="22" t="s">
        <v>2348</v>
      </c>
      <c r="C318" s="23">
        <v>26749</v>
      </c>
      <c r="D318" s="23">
        <v>28939.5</v>
      </c>
      <c r="E318" s="38">
        <v>-2190.5</v>
      </c>
      <c r="F318" s="39">
        <v>-7.56923927503931</v>
      </c>
      <c r="G318" s="46">
        <v>1747</v>
      </c>
      <c r="H318" s="40"/>
      <c r="I318" s="23">
        <v>6208</v>
      </c>
      <c r="J318" s="56">
        <v>0.232083442371677</v>
      </c>
      <c r="K318" s="56">
        <v>0.228234523314727</v>
      </c>
      <c r="L318" s="38">
        <v>-102.954735854354</v>
      </c>
      <c r="M318" s="23">
        <v>400</v>
      </c>
      <c r="N318" s="40"/>
      <c r="O318" s="23">
        <v>7550</v>
      </c>
      <c r="P318" s="63">
        <v>28.2253542188493</v>
      </c>
      <c r="Q318" s="76">
        <v>28.0384313432278</v>
      </c>
      <c r="R318" s="38">
        <v>-50.0000000000002</v>
      </c>
      <c r="S318" s="63">
        <v>-0.186922875621519</v>
      </c>
      <c r="T318" s="77"/>
      <c r="U318" s="1">
        <v>24</v>
      </c>
      <c r="W318" s="87">
        <v>2884</v>
      </c>
      <c r="X318" s="88">
        <v>9.2749653259362</v>
      </c>
      <c r="Y318" s="93"/>
      <c r="Z318" s="97">
        <v>7882</v>
      </c>
      <c r="AF318" s="99">
        <f t="shared" si="7"/>
        <v>6208</v>
      </c>
    </row>
    <row r="319" spans="1:32">
      <c r="A319" s="21">
        <v>7403</v>
      </c>
      <c r="B319" s="22" t="s">
        <v>2349</v>
      </c>
      <c r="C319" s="23">
        <v>20186</v>
      </c>
      <c r="D319" s="23">
        <v>22896.21</v>
      </c>
      <c r="E319" s="38">
        <v>-2710.21</v>
      </c>
      <c r="F319" s="39">
        <v>-11.8369372048911</v>
      </c>
      <c r="G319" s="23">
        <v>2439</v>
      </c>
      <c r="H319" s="40"/>
      <c r="I319" s="23">
        <v>5594</v>
      </c>
      <c r="J319" s="56">
        <v>0.277122758347369</v>
      </c>
      <c r="K319" s="56">
        <v>0.265198594875555</v>
      </c>
      <c r="L319" s="38">
        <v>-240.701163842051</v>
      </c>
      <c r="M319" s="23">
        <v>255</v>
      </c>
      <c r="N319" s="40"/>
      <c r="O319" s="23">
        <v>5205</v>
      </c>
      <c r="P319" s="63">
        <v>25.7851976617458</v>
      </c>
      <c r="Q319" s="76">
        <v>25.7604280194194</v>
      </c>
      <c r="R319" s="38">
        <v>-4.99999999999942</v>
      </c>
      <c r="S319" s="63">
        <v>-0.0247696423263619</v>
      </c>
      <c r="T319" s="77"/>
      <c r="U319" s="1">
        <v>24</v>
      </c>
      <c r="W319" s="87">
        <v>2398</v>
      </c>
      <c r="X319" s="88">
        <v>8.41784820683903</v>
      </c>
      <c r="Y319" s="93"/>
      <c r="Z319" s="97">
        <v>6394</v>
      </c>
      <c r="AA319" s="8"/>
      <c r="AB319" s="8"/>
      <c r="AF319" s="99">
        <f t="shared" si="7"/>
        <v>5594</v>
      </c>
    </row>
    <row r="320" spans="1:32">
      <c r="A320" s="21">
        <v>7405</v>
      </c>
      <c r="B320" s="22" t="s">
        <v>2350</v>
      </c>
      <c r="C320" s="23">
        <v>17894</v>
      </c>
      <c r="D320" s="23">
        <v>21352</v>
      </c>
      <c r="E320" s="38">
        <v>-3458</v>
      </c>
      <c r="F320" s="39">
        <v>-16.1952041963282</v>
      </c>
      <c r="G320" s="23">
        <v>2400</v>
      </c>
      <c r="H320" s="40"/>
      <c r="I320" s="23">
        <v>5661.95</v>
      </c>
      <c r="J320" s="56">
        <v>0.316416117134235</v>
      </c>
      <c r="K320" s="56">
        <v>0.288922694731908</v>
      </c>
      <c r="L320" s="38">
        <v>-491.967300467243</v>
      </c>
      <c r="M320" s="23">
        <v>118</v>
      </c>
      <c r="N320" s="40"/>
      <c r="O320" s="23">
        <v>4971.58</v>
      </c>
      <c r="P320" s="63">
        <v>27.7835028501174</v>
      </c>
      <c r="Q320" s="76">
        <v>26.8246339555158</v>
      </c>
      <c r="R320" s="38">
        <v>-171.58</v>
      </c>
      <c r="S320" s="63">
        <v>-0.958868894601544</v>
      </c>
      <c r="T320" s="77"/>
      <c r="U320" s="1">
        <v>24</v>
      </c>
      <c r="W320" s="87">
        <v>1988</v>
      </c>
      <c r="X320" s="88">
        <v>9.0010060362173</v>
      </c>
      <c r="Y320" s="93"/>
      <c r="Z320" s="97">
        <v>5600</v>
      </c>
      <c r="AA320" s="8"/>
      <c r="AB320" s="8"/>
      <c r="AF320" s="99">
        <f t="shared" si="7"/>
        <v>5661.95</v>
      </c>
    </row>
    <row r="321" ht="15.75" customHeight="1" spans="1:32">
      <c r="A321" s="21">
        <v>7490</v>
      </c>
      <c r="B321" s="22" t="s">
        <v>2375</v>
      </c>
      <c r="C321" s="23">
        <v>20807</v>
      </c>
      <c r="D321" s="23">
        <v>23115</v>
      </c>
      <c r="E321" s="38">
        <v>-2308</v>
      </c>
      <c r="F321" s="39">
        <v>-9.9848583171101</v>
      </c>
      <c r="G321" s="23">
        <v>1145</v>
      </c>
      <c r="H321" s="40"/>
      <c r="I321" s="23">
        <v>5801</v>
      </c>
      <c r="J321" s="56">
        <v>0.27880040371029</v>
      </c>
      <c r="K321" s="56">
        <v>0.260253210024537</v>
      </c>
      <c r="L321" s="38">
        <v>-385.911459019464</v>
      </c>
      <c r="M321" s="23">
        <v>350</v>
      </c>
      <c r="N321" s="40"/>
      <c r="O321" s="23">
        <v>4783</v>
      </c>
      <c r="P321" s="63">
        <v>22.9874561445667</v>
      </c>
      <c r="Q321" s="76">
        <v>23.0979958667756</v>
      </c>
      <c r="R321" s="38">
        <v>22.9999999999995</v>
      </c>
      <c r="S321" s="63">
        <v>0.11053972220887</v>
      </c>
      <c r="T321" s="77"/>
      <c r="U321" s="1">
        <v>24</v>
      </c>
      <c r="W321" s="87">
        <v>2218</v>
      </c>
      <c r="X321" s="88">
        <v>9.3809738503156</v>
      </c>
      <c r="Y321" s="93"/>
      <c r="Z321" s="97">
        <v>6722</v>
      </c>
      <c r="AF321" s="99">
        <f t="shared" si="7"/>
        <v>5801</v>
      </c>
    </row>
    <row r="322" ht="15.75" customHeight="1" spans="1:32">
      <c r="A322" s="24" t="s">
        <v>2352</v>
      </c>
      <c r="B322" s="28" t="s">
        <v>1309</v>
      </c>
      <c r="C322" s="26">
        <v>247434.65</v>
      </c>
      <c r="D322" s="26">
        <v>269215.71</v>
      </c>
      <c r="E322" s="38">
        <v>-21781.06</v>
      </c>
      <c r="F322" s="39">
        <v>-8.09056053972482</v>
      </c>
      <c r="G322" s="26">
        <v>18001.39</v>
      </c>
      <c r="H322" s="45"/>
      <c r="I322" s="26">
        <v>63502.51</v>
      </c>
      <c r="J322" s="57">
        <v>0.256643562249669</v>
      </c>
      <c r="K322" s="58">
        <v>0.240332983362231</v>
      </c>
      <c r="L322" s="38">
        <v>-4035.80237831062</v>
      </c>
      <c r="M322" s="26">
        <v>3118.25</v>
      </c>
      <c r="N322" s="26"/>
      <c r="O322" s="26">
        <v>60116.03</v>
      </c>
      <c r="P322" s="65">
        <v>24.2957201022573</v>
      </c>
      <c r="Q322" s="78">
        <v>24.616600787319</v>
      </c>
      <c r="R322" s="38">
        <v>793.970000000001</v>
      </c>
      <c r="S322" s="63">
        <v>0.320880685061692</v>
      </c>
      <c r="T322" s="77"/>
      <c r="W322" s="26">
        <v>26435</v>
      </c>
      <c r="X322" s="89">
        <v>9.36011537734065</v>
      </c>
      <c r="Y322" s="93"/>
      <c r="Z322" s="98">
        <v>70683</v>
      </c>
      <c r="AA322" s="8"/>
      <c r="AB322" s="8"/>
      <c r="AF322" s="99">
        <f t="shared" si="7"/>
        <v>63502.51</v>
      </c>
    </row>
    <row r="323" spans="1:32">
      <c r="A323" s="17">
        <v>7</v>
      </c>
      <c r="B323" s="17"/>
      <c r="C323" s="29" t="s">
        <v>2353</v>
      </c>
      <c r="D323" s="17"/>
      <c r="E323" s="17"/>
      <c r="F323" s="17"/>
      <c r="G323" s="17"/>
      <c r="H323" s="17"/>
      <c r="I323" s="59"/>
      <c r="J323" s="17"/>
      <c r="K323" s="17"/>
      <c r="L323" s="17"/>
      <c r="M323" s="59"/>
      <c r="N323" s="59"/>
      <c r="O323" s="59"/>
      <c r="P323" s="66"/>
      <c r="Q323" s="66"/>
      <c r="R323" s="17"/>
      <c r="S323" s="66"/>
      <c r="W323" s="90"/>
      <c r="X323" s="83"/>
      <c r="Y323" s="93"/>
      <c r="Z323" s="97"/>
      <c r="AF323" s="99">
        <f t="shared" si="7"/>
        <v>0</v>
      </c>
    </row>
    <row r="324" spans="1:32">
      <c r="A324" s="21">
        <v>7351</v>
      </c>
      <c r="B324" s="22" t="s">
        <v>2354</v>
      </c>
      <c r="C324" s="23">
        <v>22121</v>
      </c>
      <c r="D324" s="23">
        <v>22914</v>
      </c>
      <c r="E324" s="38">
        <v>-793</v>
      </c>
      <c r="F324" s="39">
        <v>-3.46076634372</v>
      </c>
      <c r="G324" s="23">
        <v>1224</v>
      </c>
      <c r="H324" s="40"/>
      <c r="I324" s="23">
        <v>5717</v>
      </c>
      <c r="J324" s="56">
        <v>0.258442204240315</v>
      </c>
      <c r="K324" s="56">
        <v>0.25062284306333</v>
      </c>
      <c r="L324" s="38">
        <v>-172.972088596082</v>
      </c>
      <c r="M324" s="23">
        <v>218</v>
      </c>
      <c r="N324" s="40"/>
      <c r="O324" s="23">
        <v>5475.32</v>
      </c>
      <c r="P324" s="63">
        <v>24.7516839202568</v>
      </c>
      <c r="Q324" s="76">
        <v>25.5368202160843</v>
      </c>
      <c r="R324" s="38">
        <v>173.680000000001</v>
      </c>
      <c r="S324" s="63">
        <v>0.785136295827499</v>
      </c>
      <c r="T324" s="77"/>
      <c r="U324" s="1">
        <v>24</v>
      </c>
      <c r="V324" s="8"/>
      <c r="W324" s="87">
        <v>2331</v>
      </c>
      <c r="X324" s="88">
        <v>9.48991848991849</v>
      </c>
      <c r="Y324" s="93"/>
      <c r="Z324" s="97">
        <v>8592</v>
      </c>
      <c r="AF324" s="99">
        <f t="shared" si="7"/>
        <v>5717</v>
      </c>
    </row>
    <row r="325" spans="1:32">
      <c r="A325" s="21">
        <v>7366</v>
      </c>
      <c r="B325" s="22" t="s">
        <v>1271</v>
      </c>
      <c r="C325" s="23">
        <v>28047</v>
      </c>
      <c r="D325" s="23">
        <v>27878</v>
      </c>
      <c r="E325" s="38">
        <v>169</v>
      </c>
      <c r="F325" s="39">
        <v>0.606212784274338</v>
      </c>
      <c r="G325" s="23">
        <v>1793</v>
      </c>
      <c r="H325" s="40"/>
      <c r="I325" s="23">
        <v>6417</v>
      </c>
      <c r="J325" s="56">
        <v>0.228794523478447</v>
      </c>
      <c r="K325" s="56">
        <v>0.223486442313632</v>
      </c>
      <c r="L325" s="38">
        <v>-148.875752429553</v>
      </c>
      <c r="M325" s="23">
        <v>81</v>
      </c>
      <c r="N325" s="40"/>
      <c r="O325" s="23">
        <v>6493.37</v>
      </c>
      <c r="P325" s="63">
        <v>23.1517452847007</v>
      </c>
      <c r="Q325" s="76">
        <v>23.0220700966235</v>
      </c>
      <c r="R325" s="38">
        <v>-36.3700000000005</v>
      </c>
      <c r="S325" s="63">
        <v>-0.129675188077158</v>
      </c>
      <c r="T325" s="77"/>
      <c r="U325" s="1">
        <v>24</v>
      </c>
      <c r="W325" s="87">
        <v>3336</v>
      </c>
      <c r="X325" s="88">
        <v>8.40737410071942</v>
      </c>
      <c r="Y325" s="93"/>
      <c r="Z325" s="97">
        <v>7874.68</v>
      </c>
      <c r="AF325" s="99">
        <f t="shared" si="7"/>
        <v>6417</v>
      </c>
    </row>
    <row r="326" spans="1:32">
      <c r="A326" s="21">
        <v>7379</v>
      </c>
      <c r="B326" s="22" t="s">
        <v>2355</v>
      </c>
      <c r="C326" s="23">
        <v>30865</v>
      </c>
      <c r="D326" s="23">
        <v>32893</v>
      </c>
      <c r="E326" s="38">
        <v>-2028</v>
      </c>
      <c r="F326" s="39">
        <v>-6.16544553552428</v>
      </c>
      <c r="G326" s="23">
        <v>1801.19</v>
      </c>
      <c r="H326" s="40"/>
      <c r="I326" s="23">
        <v>7115</v>
      </c>
      <c r="J326" s="56">
        <v>0.230520006479832</v>
      </c>
      <c r="K326" s="56">
        <v>0.211305094599364</v>
      </c>
      <c r="L326" s="38">
        <v>-593.068255190642</v>
      </c>
      <c r="M326" s="23">
        <v>426</v>
      </c>
      <c r="N326" s="40"/>
      <c r="O326" s="23">
        <v>7827</v>
      </c>
      <c r="P326" s="63">
        <v>25.3588206706626</v>
      </c>
      <c r="Q326" s="76">
        <v>25.2227442086506</v>
      </c>
      <c r="R326" s="38">
        <v>-41.9999999999992</v>
      </c>
      <c r="S326" s="63">
        <v>-0.136076462011985</v>
      </c>
      <c r="T326" s="77"/>
      <c r="U326" s="1">
        <v>24</v>
      </c>
      <c r="V326" s="8"/>
      <c r="W326" s="87">
        <v>3873</v>
      </c>
      <c r="X326" s="115">
        <v>7.96927446423961</v>
      </c>
      <c r="Y326" s="93"/>
      <c r="Z326" s="97">
        <v>8591</v>
      </c>
      <c r="AF326" s="99">
        <f t="shared" si="7"/>
        <v>7115</v>
      </c>
    </row>
    <row r="327" spans="1:32">
      <c r="A327" s="21">
        <v>7383</v>
      </c>
      <c r="B327" s="22" t="s">
        <v>2356</v>
      </c>
      <c r="C327" s="23">
        <v>24908</v>
      </c>
      <c r="D327" s="23">
        <v>25415</v>
      </c>
      <c r="E327" s="38">
        <v>-507</v>
      </c>
      <c r="F327" s="39">
        <v>-1.99488491048593</v>
      </c>
      <c r="G327" s="23">
        <v>1809</v>
      </c>
      <c r="H327" s="40"/>
      <c r="I327" s="23">
        <v>5970</v>
      </c>
      <c r="J327" s="56">
        <v>0.239682029869921</v>
      </c>
      <c r="K327" s="56">
        <v>0.235699012659856</v>
      </c>
      <c r="L327" s="38">
        <v>-99.2089926683107</v>
      </c>
      <c r="M327" s="23">
        <v>280</v>
      </c>
      <c r="N327" s="40"/>
      <c r="O327" s="23">
        <v>5939.03</v>
      </c>
      <c r="P327" s="63">
        <v>23.8438654247631</v>
      </c>
      <c r="Q327" s="76">
        <v>23.843744981532</v>
      </c>
      <c r="R327" s="38">
        <v>-0.0299999999981151</v>
      </c>
      <c r="S327" s="63">
        <v>-0.000120443231082845</v>
      </c>
      <c r="T327" s="77"/>
      <c r="U327" s="1">
        <v>24</v>
      </c>
      <c r="V327" s="8"/>
      <c r="W327" s="87">
        <v>2957</v>
      </c>
      <c r="X327" s="115">
        <v>8.42340209671965</v>
      </c>
      <c r="Y327" s="93"/>
      <c r="Z327" s="97">
        <v>7924</v>
      </c>
      <c r="AF327" s="99">
        <f t="shared" si="7"/>
        <v>5970</v>
      </c>
    </row>
    <row r="328" spans="1:32">
      <c r="A328" s="21">
        <v>7387</v>
      </c>
      <c r="B328" s="22" t="s">
        <v>2357</v>
      </c>
      <c r="C328" s="23">
        <v>23100.76</v>
      </c>
      <c r="D328" s="23">
        <v>24055</v>
      </c>
      <c r="E328" s="38">
        <v>-954.240000000002</v>
      </c>
      <c r="F328" s="39">
        <v>-3.96690916649346</v>
      </c>
      <c r="G328" s="23">
        <v>1061</v>
      </c>
      <c r="H328" s="40"/>
      <c r="I328" s="23">
        <v>6187</v>
      </c>
      <c r="J328" s="56">
        <v>0.267826686221579</v>
      </c>
      <c r="K328" s="56">
        <v>0.245144604738002</v>
      </c>
      <c r="L328" s="38">
        <v>-523.973320652563</v>
      </c>
      <c r="M328" s="23">
        <v>366</v>
      </c>
      <c r="N328" s="40"/>
      <c r="O328" s="23">
        <v>5297</v>
      </c>
      <c r="P328" s="63">
        <v>22.9299815244174</v>
      </c>
      <c r="Q328" s="76">
        <v>23.0382030721067</v>
      </c>
      <c r="R328" s="38">
        <v>24.9999999999991</v>
      </c>
      <c r="S328" s="63">
        <v>0.108221547689336</v>
      </c>
      <c r="T328" s="77"/>
      <c r="U328" s="1">
        <v>24</v>
      </c>
      <c r="W328" s="87">
        <v>2754</v>
      </c>
      <c r="X328" s="88">
        <v>8.3880755265069</v>
      </c>
      <c r="Y328" s="93"/>
      <c r="Z328" s="97">
        <v>7336</v>
      </c>
      <c r="AF328" s="99">
        <f t="shared" si="7"/>
        <v>6187</v>
      </c>
    </row>
    <row r="329" spans="1:32">
      <c r="A329" s="21">
        <v>7400</v>
      </c>
      <c r="B329" s="22" t="s">
        <v>2358</v>
      </c>
      <c r="C329" s="23">
        <v>16599</v>
      </c>
      <c r="D329" s="23">
        <v>16519</v>
      </c>
      <c r="E329" s="38">
        <v>80</v>
      </c>
      <c r="F329" s="39">
        <v>0.48429081663539</v>
      </c>
      <c r="G329" s="23">
        <v>1267</v>
      </c>
      <c r="H329" s="40"/>
      <c r="I329" s="23">
        <v>5242</v>
      </c>
      <c r="J329" s="56">
        <v>0.315802156756431</v>
      </c>
      <c r="K329" s="56">
        <v>0.308470024806352</v>
      </c>
      <c r="L329" s="38">
        <v>-121.70605823936</v>
      </c>
      <c r="M329" s="23">
        <v>239</v>
      </c>
      <c r="N329" s="40"/>
      <c r="O329" s="23">
        <v>4422</v>
      </c>
      <c r="P329" s="63">
        <v>26.6401590457256</v>
      </c>
      <c r="Q329" s="76">
        <v>26.6401590457256</v>
      </c>
      <c r="R329" s="38">
        <v>0</v>
      </c>
      <c r="S329" s="63">
        <v>0</v>
      </c>
      <c r="T329" s="77"/>
      <c r="U329" s="1">
        <v>24</v>
      </c>
      <c r="W329" s="87">
        <v>1953</v>
      </c>
      <c r="X329" s="88">
        <v>8.49923195084485</v>
      </c>
      <c r="Y329" s="93"/>
      <c r="Z329" s="97">
        <v>4188</v>
      </c>
      <c r="AF329" s="99">
        <f t="shared" si="7"/>
        <v>5242</v>
      </c>
    </row>
    <row r="330" spans="1:32">
      <c r="A330" s="21">
        <v>7401</v>
      </c>
      <c r="B330" s="22" t="s">
        <v>2359</v>
      </c>
      <c r="C330" s="23">
        <v>21334</v>
      </c>
      <c r="D330" s="23">
        <v>20498</v>
      </c>
      <c r="E330" s="38">
        <v>836</v>
      </c>
      <c r="F330" s="39">
        <v>4.07844667772466</v>
      </c>
      <c r="G330" s="46">
        <v>1498.79</v>
      </c>
      <c r="H330" s="40"/>
      <c r="I330" s="23">
        <v>5863</v>
      </c>
      <c r="J330" s="56">
        <v>0.274819536889472</v>
      </c>
      <c r="K330" s="56">
        <v>0.25695933739264</v>
      </c>
      <c r="L330" s="38">
        <v>-381.029496065427</v>
      </c>
      <c r="M330" s="23">
        <v>290</v>
      </c>
      <c r="N330" s="40"/>
      <c r="O330" s="23">
        <v>5123.07</v>
      </c>
      <c r="P330" s="63">
        <v>24.0136401987438</v>
      </c>
      <c r="Q330" s="76">
        <v>24.1867441642449</v>
      </c>
      <c r="R330" s="38">
        <v>36.9300000000006</v>
      </c>
      <c r="S330" s="63">
        <v>0.173103965501081</v>
      </c>
      <c r="T330" s="77"/>
      <c r="U330" s="1">
        <v>24</v>
      </c>
      <c r="W330" s="87">
        <v>2516</v>
      </c>
      <c r="X330" s="88">
        <v>8.47933227344992</v>
      </c>
      <c r="Y330" s="93"/>
      <c r="Z330" s="97">
        <v>6583.83</v>
      </c>
      <c r="AF330" s="99">
        <f t="shared" si="7"/>
        <v>5863</v>
      </c>
    </row>
    <row r="331" spans="1:32">
      <c r="A331" s="24" t="s">
        <v>2360</v>
      </c>
      <c r="B331" s="28" t="s">
        <v>1261</v>
      </c>
      <c r="C331" s="26">
        <v>166974.76</v>
      </c>
      <c r="D331" s="26">
        <v>170172</v>
      </c>
      <c r="E331" s="38">
        <v>-3197.24</v>
      </c>
      <c r="F331" s="39">
        <v>-1.87882847942082</v>
      </c>
      <c r="G331" s="26">
        <v>10453.98</v>
      </c>
      <c r="H331" s="45"/>
      <c r="I331" s="26">
        <v>42511</v>
      </c>
      <c r="J331" s="57">
        <v>0.254595365191721</v>
      </c>
      <c r="K331" s="58">
        <v>0.24237295526676</v>
      </c>
      <c r="L331" s="38">
        <v>-2040.83396384194</v>
      </c>
      <c r="M331" s="26">
        <v>1900</v>
      </c>
      <c r="N331" s="26"/>
      <c r="O331" s="26">
        <v>40576.79</v>
      </c>
      <c r="P331" s="65">
        <v>24.3011518627127</v>
      </c>
      <c r="Q331" s="78">
        <v>24.3953038171757</v>
      </c>
      <c r="R331" s="38">
        <v>157.210000000003</v>
      </c>
      <c r="S331" s="63">
        <v>0.0941519544630616</v>
      </c>
      <c r="T331" s="77"/>
      <c r="W331" s="87">
        <v>19720</v>
      </c>
      <c r="X331" s="88">
        <v>8.4672799188641</v>
      </c>
      <c r="Y331" s="93"/>
      <c r="Z331" s="98">
        <v>51089.51</v>
      </c>
      <c r="AF331" s="99">
        <f t="shared" si="7"/>
        <v>42511</v>
      </c>
    </row>
    <row r="332" spans="1:32">
      <c r="A332" s="17">
        <v>10</v>
      </c>
      <c r="B332" s="17"/>
      <c r="C332" s="17" t="s">
        <v>2361</v>
      </c>
      <c r="D332" s="17"/>
      <c r="E332" s="17"/>
      <c r="F332" s="17"/>
      <c r="G332" s="17"/>
      <c r="H332" s="17"/>
      <c r="I332" s="59"/>
      <c r="J332" s="17"/>
      <c r="K332" s="17"/>
      <c r="L332" s="17"/>
      <c r="M332" s="59"/>
      <c r="N332" s="59"/>
      <c r="O332" s="59"/>
      <c r="P332" s="66"/>
      <c r="Q332" s="66"/>
      <c r="R332" s="17"/>
      <c r="S332" s="66"/>
      <c r="T332" s="77"/>
      <c r="X332" s="83"/>
      <c r="Y332" s="93"/>
      <c r="Z332" s="94"/>
      <c r="AF332" s="99">
        <f t="shared" si="7"/>
        <v>0</v>
      </c>
    </row>
    <row r="333" spans="1:32">
      <c r="A333" s="21">
        <v>7356</v>
      </c>
      <c r="B333" s="22" t="s">
        <v>1448</v>
      </c>
      <c r="C333" s="23">
        <v>15647.05</v>
      </c>
      <c r="D333" s="23">
        <v>15744</v>
      </c>
      <c r="E333" s="38">
        <v>-96.9500000000007</v>
      </c>
      <c r="F333" s="39">
        <v>-0.615790142276427</v>
      </c>
      <c r="G333" s="23">
        <v>886.41</v>
      </c>
      <c r="H333" s="40"/>
      <c r="I333" s="23">
        <v>5403.22</v>
      </c>
      <c r="J333" s="56">
        <v>0.345318766157199</v>
      </c>
      <c r="K333" s="56">
        <v>0.3256654879058</v>
      </c>
      <c r="L333" s="38">
        <v>-307.515827463547</v>
      </c>
      <c r="M333" s="23">
        <v>335.82</v>
      </c>
      <c r="N333" s="40"/>
      <c r="O333" s="23">
        <v>4120</v>
      </c>
      <c r="P333" s="63">
        <v>26.3308419158883</v>
      </c>
      <c r="Q333" s="76">
        <v>26.1966313138898</v>
      </c>
      <c r="R333" s="38">
        <v>-20.9999999999997</v>
      </c>
      <c r="S333" s="63">
        <v>-0.134210601998458</v>
      </c>
      <c r="T333" s="77"/>
      <c r="U333" s="1">
        <v>24</v>
      </c>
      <c r="W333" s="116">
        <v>2037</v>
      </c>
      <c r="X333" s="88">
        <v>7.68141875306824</v>
      </c>
      <c r="Y333" s="93"/>
      <c r="Z333" s="97">
        <v>6510</v>
      </c>
      <c r="AF333" s="99">
        <f t="shared" si="7"/>
        <v>5403.22</v>
      </c>
    </row>
    <row r="334" spans="1:32">
      <c r="A334" s="21">
        <v>7361</v>
      </c>
      <c r="B334" s="22" t="s">
        <v>1413</v>
      </c>
      <c r="C334" s="23">
        <v>24599.21</v>
      </c>
      <c r="D334" s="23">
        <v>22786.83</v>
      </c>
      <c r="E334" s="38">
        <v>1812.38</v>
      </c>
      <c r="F334" s="39">
        <v>7.95362935520209</v>
      </c>
      <c r="G334" s="23">
        <v>2040.67</v>
      </c>
      <c r="H334" s="40"/>
      <c r="I334" s="23">
        <v>6377.26</v>
      </c>
      <c r="J334" s="56">
        <v>0.259246536779027</v>
      </c>
      <c r="K334" s="56">
        <v>0.238556871508601</v>
      </c>
      <c r="L334" s="38">
        <v>-508.9494208169</v>
      </c>
      <c r="M334" s="23">
        <v>436</v>
      </c>
      <c r="N334" s="40"/>
      <c r="O334" s="23">
        <v>6161.94</v>
      </c>
      <c r="P334" s="63">
        <v>25.0493410154229</v>
      </c>
      <c r="Q334" s="76">
        <v>25.1017004204607</v>
      </c>
      <c r="R334" s="38">
        <v>12.8800000000003</v>
      </c>
      <c r="S334" s="63">
        <v>0.0523594050378051</v>
      </c>
      <c r="T334" s="77"/>
      <c r="U334" s="1">
        <v>24</v>
      </c>
      <c r="W334" s="116">
        <v>2736</v>
      </c>
      <c r="X334" s="88">
        <v>8.99093932748538</v>
      </c>
      <c r="Y334" s="93"/>
      <c r="Z334" s="97">
        <v>10468.61</v>
      </c>
      <c r="AF334" s="99">
        <f t="shared" si="7"/>
        <v>6377.26</v>
      </c>
    </row>
    <row r="335" spans="1:32">
      <c r="A335" s="21">
        <v>7363</v>
      </c>
      <c r="B335" s="22" t="s">
        <v>2376</v>
      </c>
      <c r="C335" s="23">
        <v>15941</v>
      </c>
      <c r="D335" s="23">
        <v>14553.54</v>
      </c>
      <c r="E335" s="38">
        <v>1387.46</v>
      </c>
      <c r="F335" s="39">
        <v>9.53348807231779</v>
      </c>
      <c r="G335" s="23">
        <v>1637</v>
      </c>
      <c r="H335" s="40"/>
      <c r="I335" s="23">
        <v>5315</v>
      </c>
      <c r="J335" s="56">
        <v>0.333416975095665</v>
      </c>
      <c r="K335" s="56">
        <v>0.317653581671583</v>
      </c>
      <c r="L335" s="38">
        <v>-251.284254573289</v>
      </c>
      <c r="M335" s="23">
        <v>1285</v>
      </c>
      <c r="N335" s="40"/>
      <c r="O335" s="23">
        <v>4030</v>
      </c>
      <c r="P335" s="63">
        <v>25.2807226648265</v>
      </c>
      <c r="Q335" s="76">
        <v>25.0925286995797</v>
      </c>
      <c r="R335" s="38">
        <v>-29.9999999999997</v>
      </c>
      <c r="S335" s="63">
        <v>-0.188193965246846</v>
      </c>
      <c r="T335" s="77"/>
      <c r="U335" s="1">
        <v>24</v>
      </c>
      <c r="W335" s="87">
        <v>1818</v>
      </c>
      <c r="X335" s="88">
        <v>8.76842684268427</v>
      </c>
      <c r="Y335" s="93"/>
      <c r="Z335" s="97">
        <v>6490</v>
      </c>
      <c r="AF335" s="99">
        <f t="shared" si="7"/>
        <v>5315</v>
      </c>
    </row>
    <row r="336" spans="1:32">
      <c r="A336" s="21">
        <v>7367</v>
      </c>
      <c r="B336" s="22" t="s">
        <v>1427</v>
      </c>
      <c r="C336" s="23">
        <v>22389</v>
      </c>
      <c r="D336" s="23">
        <v>20547</v>
      </c>
      <c r="E336" s="38">
        <v>1842</v>
      </c>
      <c r="F336" s="39">
        <v>8.96481238136954</v>
      </c>
      <c r="G336" s="23">
        <v>1306</v>
      </c>
      <c r="H336" s="40"/>
      <c r="I336" s="23">
        <v>6144</v>
      </c>
      <c r="J336" s="56">
        <v>0.274420474340078</v>
      </c>
      <c r="K336" s="56">
        <v>0.249172353553465</v>
      </c>
      <c r="L336" s="38">
        <v>-565.280176291461</v>
      </c>
      <c r="M336" s="23">
        <v>137</v>
      </c>
      <c r="N336" s="40"/>
      <c r="O336" s="23">
        <v>5495</v>
      </c>
      <c r="P336" s="63">
        <v>24.5433025146277</v>
      </c>
      <c r="Q336" s="76">
        <v>24.8514895707714</v>
      </c>
      <c r="R336" s="38">
        <v>68.9999999999998</v>
      </c>
      <c r="S336" s="63">
        <v>0.308187056143641</v>
      </c>
      <c r="T336" s="77"/>
      <c r="U336" s="1">
        <v>24</v>
      </c>
      <c r="W336" s="87">
        <v>2315</v>
      </c>
      <c r="X336" s="88">
        <v>9.67127429805616</v>
      </c>
      <c r="Y336" s="93"/>
      <c r="Z336" s="97">
        <v>6055</v>
      </c>
      <c r="AF336" s="99">
        <f t="shared" si="7"/>
        <v>6144</v>
      </c>
    </row>
    <row r="337" spans="1:32">
      <c r="A337" s="21">
        <v>7374</v>
      </c>
      <c r="B337" s="22" t="s">
        <v>2363</v>
      </c>
      <c r="C337" s="23">
        <v>24577</v>
      </c>
      <c r="D337" s="23">
        <v>25403</v>
      </c>
      <c r="E337" s="38">
        <v>-826</v>
      </c>
      <c r="F337" s="39">
        <v>-3.25158445852852</v>
      </c>
      <c r="G337" s="23">
        <v>1492</v>
      </c>
      <c r="H337" s="40"/>
      <c r="I337" s="23">
        <v>6103</v>
      </c>
      <c r="J337" s="56">
        <v>0.248321601497335</v>
      </c>
      <c r="K337" s="56">
        <v>0.238556871508601</v>
      </c>
      <c r="L337" s="38">
        <v>-239.987768933106</v>
      </c>
      <c r="M337" s="23">
        <v>354</v>
      </c>
      <c r="N337" s="40"/>
      <c r="O337" s="23">
        <v>7291</v>
      </c>
      <c r="P337" s="63">
        <v>29.665947837409</v>
      </c>
      <c r="Q337" s="76">
        <v>28.4859828294747</v>
      </c>
      <c r="R337" s="38">
        <v>-290</v>
      </c>
      <c r="S337" s="63">
        <v>-1.17996500793425</v>
      </c>
      <c r="T337" s="77"/>
      <c r="U337" s="1">
        <v>24</v>
      </c>
      <c r="V337" s="8"/>
      <c r="W337" s="87">
        <v>2758</v>
      </c>
      <c r="X337" s="88">
        <v>8.91116751269035</v>
      </c>
      <c r="Y337" s="93"/>
      <c r="Z337" s="97">
        <v>6258</v>
      </c>
      <c r="AA337" s="8"/>
      <c r="AB337" s="8"/>
      <c r="AF337" s="99">
        <f t="shared" si="7"/>
        <v>6103</v>
      </c>
    </row>
    <row r="338" spans="1:32">
      <c r="A338" s="21">
        <v>7377</v>
      </c>
      <c r="B338" s="22" t="s">
        <v>2364</v>
      </c>
      <c r="C338" s="23">
        <v>26986</v>
      </c>
      <c r="D338" s="23">
        <v>25112</v>
      </c>
      <c r="E338" s="38">
        <v>1874</v>
      </c>
      <c r="F338" s="39">
        <v>7.4625676967187</v>
      </c>
      <c r="G338" s="23">
        <v>2192</v>
      </c>
      <c r="H338" s="40"/>
      <c r="I338" s="23">
        <v>6714</v>
      </c>
      <c r="J338" s="56">
        <v>0.248795671829838</v>
      </c>
      <c r="K338" s="56">
        <v>0.227746498801954</v>
      </c>
      <c r="L338" s="38">
        <v>-568.032983330464</v>
      </c>
      <c r="M338" s="23">
        <v>342</v>
      </c>
      <c r="N338" s="40"/>
      <c r="O338" s="23">
        <v>6551</v>
      </c>
      <c r="P338" s="63">
        <v>24.2755502853331</v>
      </c>
      <c r="Q338" s="76">
        <v>24.3941302897799</v>
      </c>
      <c r="R338" s="38">
        <v>32.0000000000005</v>
      </c>
      <c r="S338" s="63">
        <v>0.118580004446752</v>
      </c>
      <c r="T338" s="77"/>
      <c r="U338" s="1">
        <v>24</v>
      </c>
      <c r="W338" s="87">
        <v>3228</v>
      </c>
      <c r="X338" s="88">
        <v>8.35997521685254</v>
      </c>
      <c r="Y338" s="93"/>
      <c r="Z338" s="97">
        <v>6456</v>
      </c>
      <c r="AF338" s="99">
        <f t="shared" si="7"/>
        <v>6714</v>
      </c>
    </row>
    <row r="339" spans="1:32">
      <c r="A339" s="21">
        <v>7381</v>
      </c>
      <c r="B339" s="22" t="s">
        <v>2365</v>
      </c>
      <c r="C339" s="23">
        <v>26992.21</v>
      </c>
      <c r="D339" s="23">
        <v>27351</v>
      </c>
      <c r="E339" s="38">
        <v>-358.790000000001</v>
      </c>
      <c r="F339" s="39">
        <v>-1.3117984717195</v>
      </c>
      <c r="G339" s="23">
        <v>2324.83</v>
      </c>
      <c r="H339" s="40"/>
      <c r="I339" s="23">
        <v>6188</v>
      </c>
      <c r="J339" s="56">
        <v>0.229251328438835</v>
      </c>
      <c r="K339" s="56">
        <v>0.227746498801954</v>
      </c>
      <c r="L339" s="38">
        <v>-40.6186775729046</v>
      </c>
      <c r="M339" s="23">
        <v>294</v>
      </c>
      <c r="N339" s="40"/>
      <c r="O339" s="23">
        <v>6796.72</v>
      </c>
      <c r="P339" s="63">
        <v>25.1803020204718</v>
      </c>
      <c r="Q339" s="76">
        <v>23.160348856207</v>
      </c>
      <c r="R339" s="38">
        <v>-545.230000000002</v>
      </c>
      <c r="S339" s="63">
        <v>-2.01995316426481</v>
      </c>
      <c r="T339" s="77"/>
      <c r="U339" s="1">
        <v>24</v>
      </c>
      <c r="V339" s="8"/>
      <c r="W339" s="87">
        <v>2977</v>
      </c>
      <c r="X339" s="88">
        <v>9.06691635875042</v>
      </c>
      <c r="Y339" s="93"/>
      <c r="Z339" s="97">
        <v>7854.16</v>
      </c>
      <c r="AF339" s="99">
        <f t="shared" si="7"/>
        <v>6188</v>
      </c>
    </row>
    <row r="340" spans="1:32">
      <c r="A340" s="21">
        <v>7393</v>
      </c>
      <c r="B340" s="22" t="s">
        <v>2366</v>
      </c>
      <c r="C340" s="23">
        <v>19355</v>
      </c>
      <c r="D340" s="23">
        <v>18729</v>
      </c>
      <c r="E340" s="38">
        <v>626</v>
      </c>
      <c r="F340" s="39">
        <v>3.34241016605265</v>
      </c>
      <c r="G340" s="23">
        <v>1115</v>
      </c>
      <c r="H340" s="40"/>
      <c r="I340" s="23">
        <v>5777</v>
      </c>
      <c r="J340" s="56">
        <v>0.298475846034616</v>
      </c>
      <c r="K340" s="56">
        <v>0.2704448498864</v>
      </c>
      <c r="L340" s="38">
        <v>-542.539930448727</v>
      </c>
      <c r="M340" s="23">
        <v>170</v>
      </c>
      <c r="N340" s="40"/>
      <c r="O340" s="23">
        <v>4991</v>
      </c>
      <c r="P340" s="63">
        <v>25.7866184448463</v>
      </c>
      <c r="Q340" s="76">
        <v>26.0397830018083</v>
      </c>
      <c r="R340" s="38">
        <v>49.0000000000003</v>
      </c>
      <c r="S340" s="63">
        <v>0.253164556962027</v>
      </c>
      <c r="T340" s="77"/>
      <c r="U340" s="1">
        <v>24</v>
      </c>
      <c r="W340" s="116">
        <v>2257</v>
      </c>
      <c r="X340" s="88">
        <v>8.57554275587063</v>
      </c>
      <c r="Y340" s="93"/>
      <c r="Z340" s="97">
        <v>6150</v>
      </c>
      <c r="AA340" s="8"/>
      <c r="AB340" s="8"/>
      <c r="AF340" s="99">
        <f t="shared" si="7"/>
        <v>5777</v>
      </c>
    </row>
    <row r="341" spans="1:32">
      <c r="A341" s="21">
        <v>7488</v>
      </c>
      <c r="B341" s="22" t="s">
        <v>2367</v>
      </c>
      <c r="C341" s="23">
        <v>17149.92</v>
      </c>
      <c r="D341" s="23">
        <v>18081.98</v>
      </c>
      <c r="E341" s="38">
        <v>-932.060000000001</v>
      </c>
      <c r="F341" s="39">
        <v>-5.15463461412965</v>
      </c>
      <c r="G341" s="23">
        <v>1034.37</v>
      </c>
      <c r="H341" s="40"/>
      <c r="I341" s="23">
        <v>5111.26</v>
      </c>
      <c r="J341" s="56">
        <v>0.298034043307491</v>
      </c>
      <c r="K341" s="56">
        <v>0.299940024394829</v>
      </c>
      <c r="L341" s="38">
        <v>32.6874231693678</v>
      </c>
      <c r="M341" s="23">
        <v>250</v>
      </c>
      <c r="N341" s="40"/>
      <c r="O341" s="23">
        <v>4038.24</v>
      </c>
      <c r="P341" s="63">
        <v>23.5466987601108</v>
      </c>
      <c r="Q341" s="76">
        <v>23.9275168630524</v>
      </c>
      <c r="R341" s="38">
        <v>65.3100000000002</v>
      </c>
      <c r="S341" s="63">
        <v>0.380818102941589</v>
      </c>
      <c r="T341" s="77"/>
      <c r="U341" s="1">
        <v>24</v>
      </c>
      <c r="W341" s="87">
        <v>2013</v>
      </c>
      <c r="X341" s="88">
        <v>8.5195827123696</v>
      </c>
      <c r="Y341" s="93"/>
      <c r="Z341" s="97">
        <v>7351.76</v>
      </c>
      <c r="AF341" s="99">
        <f t="shared" si="7"/>
        <v>5111.26</v>
      </c>
    </row>
    <row r="342" ht="15.75" customHeight="1" spans="1:32">
      <c r="A342" s="21">
        <v>7494</v>
      </c>
      <c r="B342" s="22" t="s">
        <v>2368</v>
      </c>
      <c r="C342" s="23">
        <v>24351</v>
      </c>
      <c r="D342" s="23">
        <v>25169</v>
      </c>
      <c r="E342" s="38">
        <v>-818</v>
      </c>
      <c r="F342" s="39">
        <v>-3.25002979856172</v>
      </c>
      <c r="G342" s="23">
        <v>1656</v>
      </c>
      <c r="H342" s="40"/>
      <c r="I342" s="23">
        <v>5850</v>
      </c>
      <c r="J342" s="56">
        <v>0.240236540593815</v>
      </c>
      <c r="K342" s="56">
        <v>0.239072597881538</v>
      </c>
      <c r="L342" s="38">
        <v>-28.3431689866603</v>
      </c>
      <c r="M342" s="23">
        <v>257</v>
      </c>
      <c r="N342" s="40"/>
      <c r="O342" s="23">
        <v>5958</v>
      </c>
      <c r="P342" s="63">
        <v>24.4671676727855</v>
      </c>
      <c r="Q342" s="76">
        <v>23.567820623383</v>
      </c>
      <c r="R342" s="38">
        <v>-218.999999999999</v>
      </c>
      <c r="S342" s="63">
        <v>-0.899347049402486</v>
      </c>
      <c r="T342" s="77"/>
      <c r="U342" s="1">
        <v>24</v>
      </c>
      <c r="V342" s="8"/>
      <c r="W342" s="87">
        <v>2831</v>
      </c>
      <c r="X342" s="88">
        <v>8.60155422112328</v>
      </c>
      <c r="Y342" s="93"/>
      <c r="Z342" s="97">
        <v>7691</v>
      </c>
      <c r="AF342" s="99">
        <f t="shared" si="7"/>
        <v>5850</v>
      </c>
    </row>
    <row r="343" ht="15.75" customHeight="1" spans="1:32">
      <c r="A343" s="24" t="s">
        <v>2369</v>
      </c>
      <c r="B343" s="24" t="s">
        <v>2370</v>
      </c>
      <c r="C343" s="26">
        <v>217987.39</v>
      </c>
      <c r="D343" s="26">
        <v>213477.35</v>
      </c>
      <c r="E343" s="38">
        <v>4510.03999999999</v>
      </c>
      <c r="F343" s="39">
        <v>2.11265504279493</v>
      </c>
      <c r="G343" s="26">
        <v>15684.28</v>
      </c>
      <c r="H343" s="27"/>
      <c r="I343" s="26">
        <v>58982.74</v>
      </c>
      <c r="J343" s="57">
        <v>0.270578678885967</v>
      </c>
      <c r="K343" s="58">
        <v>0.256725286791829</v>
      </c>
      <c r="L343" s="38">
        <v>-3019.86478524769</v>
      </c>
      <c r="M343" s="26">
        <v>3860.82</v>
      </c>
      <c r="N343" s="64"/>
      <c r="O343" s="26">
        <v>55432.9</v>
      </c>
      <c r="P343" s="65">
        <v>25.429406719352</v>
      </c>
      <c r="Q343" s="78">
        <v>25.0270715200544</v>
      </c>
      <c r="R343" s="38">
        <v>-877.04</v>
      </c>
      <c r="S343" s="63">
        <v>-0.402335199297539</v>
      </c>
      <c r="T343" s="77"/>
      <c r="W343" s="26">
        <v>24970</v>
      </c>
      <c r="X343" s="89">
        <v>8.72997156587905</v>
      </c>
      <c r="Y343" s="93"/>
      <c r="Z343" s="98">
        <v>71284.53</v>
      </c>
      <c r="AF343" s="99">
        <f t="shared" si="7"/>
        <v>58982.74</v>
      </c>
    </row>
    <row r="344" ht="15.75" customHeight="1" spans="1:32">
      <c r="A344" s="100" t="s">
        <v>2371</v>
      </c>
      <c r="B344" s="100"/>
      <c r="C344" s="101">
        <v>1382202.73</v>
      </c>
      <c r="D344" s="101">
        <v>1417212.73</v>
      </c>
      <c r="E344" s="105">
        <v>-35010</v>
      </c>
      <c r="F344" s="106">
        <v>-2.47034190837391</v>
      </c>
      <c r="G344" s="101">
        <v>92504.8</v>
      </c>
      <c r="H344" s="101"/>
      <c r="I344" s="101">
        <v>372755.75</v>
      </c>
      <c r="J344" s="57">
        <v>0.269682400352371</v>
      </c>
      <c r="K344" s="58">
        <v>0.253221694068922</v>
      </c>
      <c r="L344" s="101">
        <v>-22752.033162711</v>
      </c>
      <c r="M344" s="101">
        <v>18071.69</v>
      </c>
      <c r="N344" s="101" t="e">
        <v>#REF!</v>
      </c>
      <c r="O344" s="101">
        <v>337435.68</v>
      </c>
      <c r="P344" s="65">
        <v>24.4128934689631</v>
      </c>
      <c r="Q344" s="78">
        <v>24.1655476979126</v>
      </c>
      <c r="R344" s="101">
        <v>-3418.81999999999</v>
      </c>
      <c r="S344" s="63">
        <v>-0.247345771050529</v>
      </c>
      <c r="W344" s="101">
        <v>158884</v>
      </c>
      <c r="X344" s="89">
        <v>8.69944569623121</v>
      </c>
      <c r="Y344" s="93"/>
      <c r="Z344" s="101">
        <v>435054.22</v>
      </c>
      <c r="AF344" s="99">
        <f t="shared" si="7"/>
        <v>372755.75</v>
      </c>
    </row>
    <row r="345" ht="15.75" customHeight="1" spans="1:32">
      <c r="A345" s="102" t="s">
        <v>2372</v>
      </c>
      <c r="B345" s="103"/>
      <c r="C345" s="104">
        <v>22293.5924193548</v>
      </c>
      <c r="D345" s="104">
        <v>22858.2698387097</v>
      </c>
      <c r="E345" s="107">
        <v>-564.677419354841</v>
      </c>
      <c r="F345" s="108">
        <v>-2.47034190837392</v>
      </c>
      <c r="G345" s="109">
        <v>1541.74666666667</v>
      </c>
      <c r="H345" s="31"/>
      <c r="I345" s="31"/>
      <c r="J345" s="110"/>
      <c r="K345" s="111"/>
      <c r="L345" s="31"/>
      <c r="M345" s="31"/>
      <c r="N345" s="31"/>
      <c r="O345" s="31"/>
      <c r="P345" s="113"/>
      <c r="Q345" s="113"/>
      <c r="R345" s="31"/>
      <c r="S345" s="114"/>
      <c r="X345" s="83"/>
      <c r="Y345" s="93"/>
      <c r="Z345" s="94"/>
      <c r="AF345" s="99">
        <f t="shared" si="7"/>
        <v>0</v>
      </c>
    </row>
    <row r="346" spans="1:32">
      <c r="A346" s="5"/>
      <c r="B346" s="5"/>
      <c r="C346" s="6"/>
      <c r="D346" s="6"/>
      <c r="E346" s="6"/>
      <c r="F346" s="30"/>
      <c r="G346" s="6"/>
      <c r="H346" s="31"/>
      <c r="I346" s="47"/>
      <c r="J346" s="48"/>
      <c r="K346" s="49"/>
      <c r="L346" s="50"/>
      <c r="M346" s="47"/>
      <c r="N346" s="47"/>
      <c r="O346" s="47"/>
      <c r="P346" s="60"/>
      <c r="Q346" s="60"/>
      <c r="R346" s="50"/>
      <c r="S346" s="67"/>
      <c r="X346" s="83"/>
      <c r="Y346" s="93"/>
      <c r="Z346" s="94"/>
      <c r="AF346" s="99">
        <f t="shared" si="7"/>
        <v>0</v>
      </c>
    </row>
    <row r="347" spans="9:32">
      <c r="I347" s="2"/>
      <c r="X347" s="83"/>
      <c r="Y347" s="93"/>
      <c r="Z347" s="94"/>
      <c r="AF347" s="99">
        <f t="shared" si="7"/>
        <v>0</v>
      </c>
    </row>
    <row r="348" spans="9:32">
      <c r="I348" s="2"/>
      <c r="X348" s="83"/>
      <c r="Y348" s="93"/>
      <c r="Z348" s="94"/>
      <c r="AF348" s="99">
        <f t="shared" si="7"/>
        <v>0</v>
      </c>
    </row>
    <row r="349" spans="9:32">
      <c r="I349" s="2"/>
      <c r="X349" s="83"/>
      <c r="Y349" s="93"/>
      <c r="Z349" s="94"/>
      <c r="AF349" s="99">
        <f t="shared" si="7"/>
        <v>0</v>
      </c>
    </row>
    <row r="350" spans="9:32">
      <c r="I350" s="2"/>
      <c r="X350" s="83"/>
      <c r="Y350" s="93"/>
      <c r="Z350" s="94"/>
      <c r="AF350" s="99">
        <f t="shared" ref="AF350:AF365" si="8">I350</f>
        <v>0</v>
      </c>
    </row>
    <row r="351" spans="9:32">
      <c r="I351" s="2"/>
      <c r="X351" s="83"/>
      <c r="Y351" s="93"/>
      <c r="Z351" s="94"/>
      <c r="AF351" s="99">
        <f t="shared" si="8"/>
        <v>0</v>
      </c>
    </row>
    <row r="352" spans="9:32">
      <c r="I352" s="2"/>
      <c r="X352" s="83"/>
      <c r="Y352" s="93"/>
      <c r="Z352" s="94"/>
      <c r="AF352" s="99">
        <f t="shared" si="8"/>
        <v>0</v>
      </c>
    </row>
    <row r="353" spans="9:32">
      <c r="I353" s="2"/>
      <c r="X353" s="83"/>
      <c r="Y353" s="93"/>
      <c r="Z353" s="94"/>
      <c r="AF353" s="99">
        <f t="shared" si="8"/>
        <v>0</v>
      </c>
    </row>
    <row r="354" spans="9:32">
      <c r="I354" s="2"/>
      <c r="X354" s="83"/>
      <c r="Y354" s="93"/>
      <c r="Z354" s="94"/>
      <c r="AF354" s="99">
        <f t="shared" si="8"/>
        <v>0</v>
      </c>
    </row>
    <row r="355" spans="9:32">
      <c r="I355" s="2"/>
      <c r="X355" s="83"/>
      <c r="Y355" s="93"/>
      <c r="Z355" s="94"/>
      <c r="AF355" s="99">
        <f t="shared" si="8"/>
        <v>0</v>
      </c>
    </row>
    <row r="356" spans="9:32">
      <c r="I356" s="2"/>
      <c r="X356" s="83"/>
      <c r="Y356" s="93"/>
      <c r="Z356" s="94"/>
      <c r="AF356" s="99">
        <f t="shared" si="8"/>
        <v>0</v>
      </c>
    </row>
    <row r="357" spans="9:32">
      <c r="I357" s="2"/>
      <c r="X357" s="83"/>
      <c r="Y357" s="93"/>
      <c r="Z357" s="94"/>
      <c r="AF357" s="99">
        <f t="shared" si="8"/>
        <v>0</v>
      </c>
    </row>
    <row r="358" spans="9:32">
      <c r="I358" s="2"/>
      <c r="X358" s="83"/>
      <c r="Y358" s="93"/>
      <c r="Z358" s="94"/>
      <c r="AF358" s="99">
        <f t="shared" si="8"/>
        <v>0</v>
      </c>
    </row>
    <row r="359" spans="9:32">
      <c r="I359" s="2"/>
      <c r="X359" s="83"/>
      <c r="Y359" s="93"/>
      <c r="Z359" s="94"/>
      <c r="AF359" s="99">
        <f t="shared" si="8"/>
        <v>0</v>
      </c>
    </row>
    <row r="360" spans="9:32">
      <c r="I360" s="2"/>
      <c r="X360" s="83"/>
      <c r="Y360" s="93"/>
      <c r="Z360" s="94"/>
      <c r="AF360" s="99">
        <f t="shared" si="8"/>
        <v>0</v>
      </c>
    </row>
    <row r="361" spans="9:32">
      <c r="I361" s="2"/>
      <c r="X361" s="83"/>
      <c r="Y361" s="93"/>
      <c r="Z361" s="94"/>
      <c r="AF361" s="99">
        <f t="shared" si="8"/>
        <v>0</v>
      </c>
    </row>
    <row r="362" spans="9:32">
      <c r="I362" s="2"/>
      <c r="X362" s="83"/>
      <c r="Y362" s="93"/>
      <c r="Z362" s="94"/>
      <c r="AF362" s="99">
        <f t="shared" si="8"/>
        <v>0</v>
      </c>
    </row>
    <row r="363" spans="9:32">
      <c r="I363" s="2"/>
      <c r="X363" s="83"/>
      <c r="Y363" s="93"/>
      <c r="Z363" s="94"/>
      <c r="AF363" s="99">
        <f t="shared" si="8"/>
        <v>0</v>
      </c>
    </row>
    <row r="364" spans="9:32">
      <c r="I364" s="2"/>
      <c r="X364" s="83"/>
      <c r="Y364" s="93"/>
      <c r="Z364" s="94"/>
      <c r="AF364" s="99">
        <f t="shared" si="8"/>
        <v>0</v>
      </c>
    </row>
    <row r="365" spans="9:32">
      <c r="I365" s="2"/>
      <c r="X365" s="83"/>
      <c r="Y365" s="93"/>
      <c r="Z365" s="94"/>
      <c r="AF365" s="99">
        <f t="shared" si="8"/>
        <v>0</v>
      </c>
    </row>
    <row r="366" spans="9:26">
      <c r="I366" s="2"/>
      <c r="X366" s="83"/>
      <c r="Y366" s="93"/>
      <c r="Z366" s="94"/>
    </row>
  </sheetData>
  <mergeCells count="13">
    <mergeCell ref="A1:B1"/>
    <mergeCell ref="I4:M4"/>
    <mergeCell ref="O4:S4"/>
    <mergeCell ref="A86:B86"/>
    <mergeCell ref="I90:M90"/>
    <mergeCell ref="O90:S90"/>
    <mergeCell ref="A172:B172"/>
    <mergeCell ref="I177:M177"/>
    <mergeCell ref="O177:S177"/>
    <mergeCell ref="A259:B259"/>
    <mergeCell ref="I264:M264"/>
    <mergeCell ref="O264:S264"/>
    <mergeCell ref="A346:B346"/>
  </mergeCells>
  <conditionalFormatting sqref="S9:S84">
    <cfRule type="cellIs" dxfId="0" priority="103" operator="lessThan">
      <formula>0</formula>
    </cfRule>
  </conditionalFormatting>
  <conditionalFormatting sqref="S95:S170">
    <cfRule type="cellIs" dxfId="0" priority="69" operator="lessThan">
      <formula>0</formula>
    </cfRule>
  </conditionalFormatting>
  <conditionalFormatting sqref="S182:S257">
    <cfRule type="cellIs" dxfId="0" priority="35" operator="lessThan">
      <formula>0</formula>
    </cfRule>
  </conditionalFormatting>
  <conditionalFormatting sqref="S269:S344">
    <cfRule type="cellIs" dxfId="0" priority="1" operator="lessThan">
      <formula>0</formula>
    </cfRule>
  </conditionalFormatting>
  <pageMargins left="0.7" right="0.7" top="0.75" bottom="0.75" header="0.3" footer="0.3"/>
  <pageSetup paperSize="1" orientation="portrait" useFirstPageNumber="1"/>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8"/>
  <sheetViews>
    <sheetView tabSelected="true" zoomScale="110" zoomScaleNormal="110" workbookViewId="0">
      <pane activePane="bottomLeft" state="frozen" topLeftCell="A4" ySplit="3"/>
      <selection/>
      <selection activeCell="Q49" pane="bottomLeft" sqref="Q49"/>
    </sheetView>
  </sheetViews>
  <sheetFormatPr defaultColWidth="9.14" defaultRowHeight="15"/>
  <cols>
    <col customWidth="true" max="1" min="1" width="3"/>
    <col customWidth="true" max="3" min="2" width="5.57333333333333"/>
    <col customWidth="true" max="4" min="4" width="7.71333333333333"/>
    <col customWidth="true" max="5" min="5" width="12.4266666666667"/>
    <col customWidth="true" max="6" min="6" width="9.57333333333333"/>
    <col customWidth="true" max="7" min="7" width="9.28666666666667"/>
    <col customWidth="true" max="8" min="8" style="252" width="10.4266666666667"/>
    <col customWidth="true" max="9" min="9" style="252" width="9.57333333333333"/>
    <col customWidth="true" max="10" min="10" width="10.7133333333333"/>
    <col customWidth="true" max="11" min="11" width="9.28666666666667"/>
    <col customWidth="true" max="12" min="12" width="10.8533333333333"/>
    <col customWidth="true" max="13" min="13" width="10.5733333333333"/>
  </cols>
  <sheetData>
    <row r="1" spans="6:10" hidden="true">
      <c r="F1" s="258" t="s">
        <v>0</v>
      </c>
      <c r="J1" s="232" t="s">
        <v>1</v>
      </c>
    </row>
    <row r="2" spans="1:13" ht="16.5" customHeight="true">
      <c r="A2" s="253" t="s">
        <v>2</v>
      </c>
      <c r="B2" s="253"/>
      <c r="C2" s="253"/>
      <c r="D2" s="253"/>
      <c r="E2" s="253"/>
      <c r="F2" s="253"/>
      <c r="G2" s="253"/>
      <c r="H2" s="253"/>
      <c r="I2" s="253"/>
      <c r="J2" s="253"/>
      <c r="K2" s="253"/>
      <c r="L2" s="253"/>
      <c r="M2" s="253"/>
    </row>
    <row r="3" spans="1:17" s="250" customFormat="true" ht="63" customHeight="true">
      <c r="A3" s="254" t="s">
        <v>3</v>
      </c>
      <c r="B3" s="254" t="s">
        <v>4</v>
      </c>
      <c r="C3" s="254" t="s">
        <v>5</v>
      </c>
      <c r="D3" s="254" t="s">
        <v>6</v>
      </c>
      <c r="E3" s="254" t="s">
        <v>7</v>
      </c>
      <c r="F3" s="259" t="s">
        <v>8</v>
      </c>
      <c r="G3" s="259" t="s">
        <v>9</v>
      </c>
      <c r="H3" s="259" t="s">
        <v>10</v>
      </c>
      <c r="I3" s="259" t="s">
        <v>11</v>
      </c>
      <c r="J3" s="258" t="s">
        <v>12</v>
      </c>
      <c r="K3" s="258" t="s">
        <v>13</v>
      </c>
      <c r="L3" s="258" t="s">
        <v>14</v>
      </c>
      <c r="M3" s="258" t="s">
        <v>11</v>
      </c>
      <c r="O3" s="264" t="s">
        <v>15</v>
      </c>
      <c r="P3" s="264"/>
      <c r="Q3" s="264"/>
    </row>
    <row r="4" spans="1:13">
      <c r="A4" s="223">
        <v>1</v>
      </c>
      <c r="B4" s="223">
        <v>7489</v>
      </c>
      <c r="C4" s="223" t="str">
        <f>VLOOKUP(B4,'Store List'!B:R,17,0)</f>
        <v>D02</v>
      </c>
      <c r="D4" s="223" t="str">
        <f>VLOOKUP(B4,'Store List'!B:S,18,0)</f>
        <v>R02</v>
      </c>
      <c r="E4" s="260">
        <f>SUMIF(SALES!A:A,B4,SALES!C:C)</f>
        <v>42546.56</v>
      </c>
      <c r="F4" s="260">
        <f>SUMIF(Shamrock!$AD:$AD,$B4&amp;"-"&amp;F$1,Shamrock!$AA:$AA)</f>
        <v>260.32</v>
      </c>
      <c r="G4" s="261">
        <f t="shared" ref="G4:G57" si="0">F4/E4*100</f>
        <v>0.611847350291069</v>
      </c>
      <c r="H4" s="262">
        <f t="shared" ref="H4:H57" si="1">E4*0.6%</f>
        <v>255.27936</v>
      </c>
      <c r="I4" s="262">
        <f t="shared" ref="I4:I57" si="2">H4-F4</f>
        <v>-5.04064</v>
      </c>
      <c r="J4" s="260">
        <f>SUMIF(Shamrock!$AD:$AD,$B4&amp;"-"&amp;J$1,Shamrock!$AA:$AA)</f>
        <v>3616.5</v>
      </c>
      <c r="K4" s="261">
        <f t="shared" ref="K4:K57" si="3">J4/E4*100</f>
        <v>8.50009965553032</v>
      </c>
      <c r="L4" s="262">
        <f t="shared" ref="L4:L57" si="4">E4*1.9%</f>
        <v>808.38464</v>
      </c>
      <c r="M4" s="262">
        <f t="shared" ref="M4:M57" si="5">L4-J4</f>
        <v>-2808.11536</v>
      </c>
    </row>
    <row r="5" spans="1:13">
      <c r="A5" s="223">
        <v>2</v>
      </c>
      <c r="B5" s="223">
        <v>7392</v>
      </c>
      <c r="C5" s="223" t="str">
        <f>VLOOKUP(B5,'Store List'!B:R,17,0)</f>
        <v>D05</v>
      </c>
      <c r="D5" s="223" t="str">
        <f>VLOOKUP(B5,'Store List'!B:S,18,0)</f>
        <v>R01</v>
      </c>
      <c r="E5" s="260">
        <f>SUMIF(SALES!A:A,B5,SALES!C:C)</f>
        <v>40719.86</v>
      </c>
      <c r="F5" s="260">
        <f>SUMIF(Shamrock!$AD:$AD,$B5&amp;"-"&amp;F$1,Shamrock!$AA:$AA)</f>
        <v>108.55</v>
      </c>
      <c r="G5" s="261">
        <f t="shared" si="0"/>
        <v>0.266577537349097</v>
      </c>
      <c r="H5" s="262">
        <f t="shared" si="1"/>
        <v>244.31916</v>
      </c>
      <c r="I5" s="262">
        <f t="shared" si="2"/>
        <v>135.76916</v>
      </c>
      <c r="J5" s="260">
        <f>SUMIF(Shamrock!$AD:$AD,$B5&amp;"-"&amp;J$1,Shamrock!$AA:$AA)</f>
        <v>3497.31</v>
      </c>
      <c r="K5" s="261">
        <f t="shared" si="3"/>
        <v>8.58870831088319</v>
      </c>
      <c r="L5" s="262">
        <f t="shared" si="4"/>
        <v>773.67734</v>
      </c>
      <c r="M5" s="262">
        <f t="shared" si="5"/>
        <v>-2723.63266</v>
      </c>
    </row>
    <row r="6" spans="1:13">
      <c r="A6" s="223">
        <v>3</v>
      </c>
      <c r="B6" s="223">
        <v>7402</v>
      </c>
      <c r="C6" s="223" t="str">
        <f>VLOOKUP(B6,'Store List'!B:R,17,0)</f>
        <v>D05</v>
      </c>
      <c r="D6" s="223" t="str">
        <f>VLOOKUP(B6,'Store List'!B:S,18,0)</f>
        <v>R01</v>
      </c>
      <c r="E6" s="260">
        <f>SUMIF(SALES!A:A,B6,SALES!C:C)</f>
        <v>25737.62</v>
      </c>
      <c r="F6" s="260">
        <f>SUMIF(Shamrock!$AD:$AD,$B6&amp;"-"&amp;F$1,Shamrock!$AA:$AA)</f>
        <v>257.58</v>
      </c>
      <c r="G6" s="261">
        <f t="shared" si="0"/>
        <v>1.00079183700746</v>
      </c>
      <c r="H6" s="262">
        <f t="shared" si="1"/>
        <v>154.42572</v>
      </c>
      <c r="I6" s="262">
        <f t="shared" si="2"/>
        <v>-103.15428</v>
      </c>
      <c r="J6" s="260">
        <f>SUMIF(Shamrock!$AD:$AD,$B6&amp;"-"&amp;J$1,Shamrock!$AA:$AA)</f>
        <v>930.37</v>
      </c>
      <c r="K6" s="261">
        <f t="shared" si="3"/>
        <v>3.61482530241724</v>
      </c>
      <c r="L6" s="262">
        <f t="shared" si="4"/>
        <v>489.01478</v>
      </c>
      <c r="M6" s="262">
        <f t="shared" si="5"/>
        <v>-441.35522</v>
      </c>
    </row>
    <row r="7" spans="1:13">
      <c r="A7" s="223">
        <v>4</v>
      </c>
      <c r="B7" s="223">
        <v>7400</v>
      </c>
      <c r="C7" s="223" t="str">
        <f>VLOOKUP(B7,'Store List'!B:R,17,0)</f>
        <v>D06</v>
      </c>
      <c r="D7" s="223" t="str">
        <f>VLOOKUP(B7,'Store List'!B:S,18,0)</f>
        <v>R01</v>
      </c>
      <c r="E7" s="260">
        <f>SUMIF(SALES!A:A,B7,SALES!C:C)</f>
        <v>20900.54</v>
      </c>
      <c r="F7" s="260">
        <f>SUMIF(Shamrock!$AD:$AD,$B7&amp;"-"&amp;F$1,Shamrock!$AA:$AA)</f>
        <v>86.93</v>
      </c>
      <c r="G7" s="261">
        <f t="shared" si="0"/>
        <v>0.415922268037094</v>
      </c>
      <c r="H7" s="262">
        <f t="shared" si="1"/>
        <v>125.40324</v>
      </c>
      <c r="I7" s="262">
        <f t="shared" si="2"/>
        <v>38.47324</v>
      </c>
      <c r="J7" s="260">
        <f>SUMIF(Shamrock!$AD:$AD,$B7&amp;"-"&amp;J$1,Shamrock!$AA:$AA)</f>
        <v>598.71</v>
      </c>
      <c r="K7" s="261">
        <f t="shared" si="3"/>
        <v>2.86456713558597</v>
      </c>
      <c r="L7" s="262">
        <f t="shared" si="4"/>
        <v>397.11026</v>
      </c>
      <c r="M7" s="262">
        <f t="shared" si="5"/>
        <v>-201.59974</v>
      </c>
    </row>
    <row r="8" spans="1:13">
      <c r="A8" s="223">
        <v>5</v>
      </c>
      <c r="B8" s="223">
        <v>7396</v>
      </c>
      <c r="C8" s="223" t="str">
        <f>VLOOKUP(B8,'Store List'!B:R,17,0)</f>
        <v>D09</v>
      </c>
      <c r="D8" s="223" t="str">
        <f>VLOOKUP(B8,'Store List'!B:S,18,0)</f>
        <v>R02</v>
      </c>
      <c r="E8" s="260">
        <f>SUMIF(SALES!A:A,B8,SALES!C:C)</f>
        <v>24641.99</v>
      </c>
      <c r="F8" s="260">
        <f>SUMIF(Shamrock!$AD:$AD,$B8&amp;"-"&amp;F$1,Shamrock!$AA:$AA)</f>
        <v>137.14</v>
      </c>
      <c r="G8" s="261">
        <f t="shared" si="0"/>
        <v>0.556529728321455</v>
      </c>
      <c r="H8" s="262">
        <f t="shared" si="1"/>
        <v>147.85194</v>
      </c>
      <c r="I8" s="262">
        <f t="shared" si="2"/>
        <v>10.71194</v>
      </c>
      <c r="J8" s="260">
        <f>SUMIF(Shamrock!$AD:$AD,$B8&amp;"-"&amp;J$1,Shamrock!$AA:$AA)</f>
        <v>660.49</v>
      </c>
      <c r="K8" s="261">
        <f t="shared" si="3"/>
        <v>2.68034359238032</v>
      </c>
      <c r="L8" s="262">
        <f t="shared" si="4"/>
        <v>468.19781</v>
      </c>
      <c r="M8" s="262">
        <f t="shared" si="5"/>
        <v>-192.29219</v>
      </c>
    </row>
    <row r="9" spans="1:13">
      <c r="A9" s="223">
        <v>6</v>
      </c>
      <c r="B9" s="223">
        <v>7495</v>
      </c>
      <c r="C9" s="223" t="str">
        <f>VLOOKUP(B9,'Store List'!B:R,17,0)</f>
        <v>D01</v>
      </c>
      <c r="D9" s="223" t="str">
        <f>VLOOKUP(B9,'Store List'!B:S,18,0)</f>
        <v>R01</v>
      </c>
      <c r="E9" s="260">
        <f>SUMIF(SALES!A:A,B9,SALES!C:C)</f>
        <v>20435.26</v>
      </c>
      <c r="F9" s="260">
        <f>SUMIF(Shamrock!$AD:$AD,$B9&amp;"-"&amp;F$1,Shamrock!$AA:$AA)</f>
        <v>85.78</v>
      </c>
      <c r="G9" s="261">
        <f t="shared" si="0"/>
        <v>0.419764661668117</v>
      </c>
      <c r="H9" s="262">
        <f t="shared" si="1"/>
        <v>122.61156</v>
      </c>
      <c r="I9" s="262">
        <f t="shared" si="2"/>
        <v>36.83156</v>
      </c>
      <c r="J9" s="260">
        <f>SUMIF(Shamrock!$AD:$AD,$B9&amp;"-"&amp;J$1,Shamrock!$AA:$AA)</f>
        <v>569.51</v>
      </c>
      <c r="K9" s="261">
        <f t="shared" si="3"/>
        <v>2.7868987230894</v>
      </c>
      <c r="L9" s="262">
        <f t="shared" si="4"/>
        <v>388.26994</v>
      </c>
      <c r="M9" s="262">
        <f t="shared" si="5"/>
        <v>-181.24006</v>
      </c>
    </row>
    <row r="10" spans="1:13">
      <c r="A10" s="223">
        <v>7</v>
      </c>
      <c r="B10" s="223">
        <v>7359</v>
      </c>
      <c r="C10" s="223" t="str">
        <f>VLOOKUP(B10,'Store List'!B:R,17,0)</f>
        <v>D05</v>
      </c>
      <c r="D10" s="223" t="str">
        <f>VLOOKUP(B10,'Store List'!B:S,18,0)</f>
        <v>R01</v>
      </c>
      <c r="E10" s="260">
        <f>SUMIF(SALES!A:A,B10,SALES!C:C)</f>
        <v>21971.99</v>
      </c>
      <c r="F10" s="260">
        <f>SUMIF(Shamrock!$AD:$AD,$B10&amp;"-"&amp;F$1,Shamrock!$AA:$AA)</f>
        <v>62.13</v>
      </c>
      <c r="G10" s="261">
        <f t="shared" si="0"/>
        <v>0.28276910739537</v>
      </c>
      <c r="H10" s="262">
        <f t="shared" si="1"/>
        <v>131.83194</v>
      </c>
      <c r="I10" s="262">
        <f t="shared" si="2"/>
        <v>69.70194</v>
      </c>
      <c r="J10" s="260">
        <f>SUMIF(Shamrock!$AD:$AD,$B10&amp;"-"&amp;J$1,Shamrock!$AA:$AA)</f>
        <v>570.87</v>
      </c>
      <c r="K10" s="261">
        <f t="shared" si="3"/>
        <v>2.59817158118131</v>
      </c>
      <c r="L10" s="262">
        <f t="shared" si="4"/>
        <v>417.46781</v>
      </c>
      <c r="M10" s="262">
        <f t="shared" si="5"/>
        <v>-153.40219</v>
      </c>
    </row>
    <row r="11" spans="1:13">
      <c r="A11" s="223">
        <v>8</v>
      </c>
      <c r="B11" s="223">
        <v>7361</v>
      </c>
      <c r="C11" s="223" t="str">
        <f>VLOOKUP(B11,'Store List'!B:R,17,0)</f>
        <v>D07</v>
      </c>
      <c r="D11" s="223" t="str">
        <f>VLOOKUP(B11,'Store List'!B:S,18,0)</f>
        <v>R02</v>
      </c>
      <c r="E11" s="260">
        <f>SUMIF(SALES!A:A,B11,SALES!C:C)</f>
        <v>27328.65</v>
      </c>
      <c r="F11" s="260">
        <f>SUMIF(Shamrock!$AD:$AD,$B11&amp;"-"&amp;F$1,Shamrock!$AA:$AA)</f>
        <v>155.32</v>
      </c>
      <c r="G11" s="261">
        <f t="shared" si="0"/>
        <v>0.56834128286615</v>
      </c>
      <c r="H11" s="262">
        <f t="shared" si="1"/>
        <v>163.9719</v>
      </c>
      <c r="I11" s="262">
        <f t="shared" si="2"/>
        <v>8.65190000000001</v>
      </c>
      <c r="J11" s="260">
        <f>SUMIF(Shamrock!$AD:$AD,$B11&amp;"-"&amp;J$1,Shamrock!$AA:$AA)</f>
        <v>666.92</v>
      </c>
      <c r="K11" s="261">
        <f t="shared" si="3"/>
        <v>2.44036935596892</v>
      </c>
      <c r="L11" s="262">
        <f t="shared" si="4"/>
        <v>519.24435</v>
      </c>
      <c r="M11" s="262">
        <f t="shared" si="5"/>
        <v>-147.67565</v>
      </c>
    </row>
    <row r="12" spans="1:13" ht="14.25" customHeight="true">
      <c r="A12" s="223">
        <v>9</v>
      </c>
      <c r="B12" s="223">
        <v>7379</v>
      </c>
      <c r="C12" s="223" t="str">
        <f>VLOOKUP(B12,'Store List'!B:R,17,0)</f>
        <v>D06</v>
      </c>
      <c r="D12" s="223" t="str">
        <f>VLOOKUP(B12,'Store List'!B:S,18,0)</f>
        <v>R01</v>
      </c>
      <c r="E12" s="260">
        <f>SUMIF(SALES!A:A,B12,SALES!C:C)</f>
        <v>28984.82</v>
      </c>
      <c r="F12" s="260">
        <f>SUMIF(Shamrock!$AD:$AD,$B12&amp;"-"&amp;F$1,Shamrock!$AA:$AA)</f>
        <v>37.8</v>
      </c>
      <c r="G12" s="261">
        <f t="shared" si="0"/>
        <v>0.130413092094414</v>
      </c>
      <c r="H12" s="262">
        <f t="shared" si="1"/>
        <v>173.90892</v>
      </c>
      <c r="I12" s="262">
        <f t="shared" si="2"/>
        <v>136.10892</v>
      </c>
      <c r="J12" s="260">
        <f>SUMIF(Shamrock!$AD:$AD,$B12&amp;"-"&amp;J$1,Shamrock!$AA:$AA)</f>
        <v>665.55</v>
      </c>
      <c r="K12" s="261">
        <f t="shared" si="3"/>
        <v>2.29620194294807</v>
      </c>
      <c r="L12" s="262">
        <f t="shared" si="4"/>
        <v>550.71158</v>
      </c>
      <c r="M12" s="262">
        <f t="shared" si="5"/>
        <v>-114.83842</v>
      </c>
    </row>
    <row r="13" spans="1:13">
      <c r="A13" s="223">
        <v>10</v>
      </c>
      <c r="B13" s="223">
        <v>7397</v>
      </c>
      <c r="C13" s="223" t="str">
        <f>VLOOKUP(B13,'Store List'!B:R,17,0)</f>
        <v>D01</v>
      </c>
      <c r="D13" s="223" t="str">
        <f>VLOOKUP(B13,'Store List'!B:S,18,0)</f>
        <v>R01</v>
      </c>
      <c r="E13" s="260">
        <f>SUMIF(SALES!A:A,B13,SALES!C:C)</f>
        <v>26939.2</v>
      </c>
      <c r="F13" s="260">
        <f>SUMIF(Shamrock!$AD:$AD,$B13&amp;"-"&amp;F$1,Shamrock!$AA:$AA)</f>
        <v>108.93</v>
      </c>
      <c r="G13" s="261">
        <f t="shared" si="0"/>
        <v>0.404354991981945</v>
      </c>
      <c r="H13" s="262">
        <f t="shared" si="1"/>
        <v>161.6352</v>
      </c>
      <c r="I13" s="262">
        <f t="shared" si="2"/>
        <v>52.7052</v>
      </c>
      <c r="J13" s="260">
        <f>SUMIF(Shamrock!$AD:$AD,$B13&amp;"-"&amp;J$1,Shamrock!$AA:$AA)</f>
        <v>571.88</v>
      </c>
      <c r="K13" s="261">
        <f t="shared" si="3"/>
        <v>2.12285442774841</v>
      </c>
      <c r="L13" s="262">
        <f t="shared" si="4"/>
        <v>511.8448</v>
      </c>
      <c r="M13" s="262">
        <f t="shared" si="5"/>
        <v>-60.0351999999999</v>
      </c>
    </row>
    <row r="14" spans="1:13">
      <c r="A14" s="223">
        <v>11</v>
      </c>
      <c r="B14" s="223">
        <v>7384</v>
      </c>
      <c r="C14" s="223" t="str">
        <f>VLOOKUP(B14,'Store List'!B:R,17,0)</f>
        <v>D06</v>
      </c>
      <c r="D14" s="223" t="str">
        <f>VLOOKUP(B14,'Store List'!B:S,18,0)</f>
        <v>R01</v>
      </c>
      <c r="E14" s="260">
        <f>SUMIF(SALES!A:A,B14,SALES!C:C)</f>
        <v>18669.72</v>
      </c>
      <c r="F14" s="260">
        <f>SUMIF(Shamrock!$AD:$AD,$B14&amp;"-"&amp;F$1,Shamrock!$AA:$AA)</f>
        <v>109.9</v>
      </c>
      <c r="G14" s="261">
        <f t="shared" si="0"/>
        <v>0.588653713071219</v>
      </c>
      <c r="H14" s="262">
        <f t="shared" si="1"/>
        <v>112.01832</v>
      </c>
      <c r="I14" s="262">
        <f t="shared" si="2"/>
        <v>2.11832</v>
      </c>
      <c r="J14" s="260">
        <f>SUMIF(Shamrock!$AD:$AD,$B14&amp;"-"&amp;J$1,Shamrock!$AA:$AA)</f>
        <v>412.23</v>
      </c>
      <c r="K14" s="261">
        <f t="shared" si="3"/>
        <v>2.20801383202319</v>
      </c>
      <c r="L14" s="262">
        <f t="shared" si="4"/>
        <v>354.72468</v>
      </c>
      <c r="M14" s="262">
        <f t="shared" si="5"/>
        <v>-57.50532</v>
      </c>
    </row>
    <row r="15" spans="1:13">
      <c r="A15" s="223">
        <v>12</v>
      </c>
      <c r="B15" s="223">
        <v>7383</v>
      </c>
      <c r="C15" s="223" t="str">
        <f>VLOOKUP(B15,'Store List'!B:R,17,0)</f>
        <v>D06</v>
      </c>
      <c r="D15" s="223" t="str">
        <f>VLOOKUP(B15,'Store List'!B:S,18,0)</f>
        <v>R01</v>
      </c>
      <c r="E15" s="260">
        <f>SUMIF(SALES!A:A,B15,SALES!C:C)</f>
        <v>28971.54</v>
      </c>
      <c r="F15" s="260">
        <f>SUMIF(Shamrock!$AD:$AD,$B15&amp;"-"&amp;F$1,Shamrock!$AA:$AA)</f>
        <v>60.18</v>
      </c>
      <c r="G15" s="261">
        <f t="shared" si="0"/>
        <v>0.207721094563837</v>
      </c>
      <c r="H15" s="262">
        <f t="shared" si="1"/>
        <v>173.82924</v>
      </c>
      <c r="I15" s="262">
        <f t="shared" si="2"/>
        <v>113.64924</v>
      </c>
      <c r="J15" s="260">
        <f>SUMIF(Shamrock!$AD:$AD,$B15&amp;"-"&amp;J$1,Shamrock!$AA:$AA)</f>
        <v>587.99</v>
      </c>
      <c r="K15" s="261">
        <f t="shared" si="3"/>
        <v>2.02954347611483</v>
      </c>
      <c r="L15" s="262">
        <f t="shared" si="4"/>
        <v>550.45926</v>
      </c>
      <c r="M15" s="262">
        <f t="shared" si="5"/>
        <v>-37.5307399999999</v>
      </c>
    </row>
    <row r="16" spans="1:13">
      <c r="A16" s="223">
        <v>13</v>
      </c>
      <c r="B16" s="223">
        <v>7487</v>
      </c>
      <c r="C16" s="223" t="str">
        <f>VLOOKUP(B16,'Store List'!B:R,17,0)</f>
        <v>D03</v>
      </c>
      <c r="D16" s="223" t="str">
        <f>VLOOKUP(B16,'Store List'!B:S,18,0)</f>
        <v>R01</v>
      </c>
      <c r="E16" s="260">
        <f>SUMIF(SALES!A:A,B16,SALES!C:C)</f>
        <v>21667.47</v>
      </c>
      <c r="F16" s="260">
        <f>SUMIF(Shamrock!$AD:$AD,$B16&amp;"-"&amp;F$1,Shamrock!$AA:$AA)</f>
        <v>61.47</v>
      </c>
      <c r="G16" s="261">
        <f t="shared" si="0"/>
        <v>0.283697173689406</v>
      </c>
      <c r="H16" s="262">
        <f t="shared" si="1"/>
        <v>130.00482</v>
      </c>
      <c r="I16" s="262">
        <f t="shared" si="2"/>
        <v>68.53482</v>
      </c>
      <c r="J16" s="260">
        <f>SUMIF(Shamrock!$AD:$AD,$B16&amp;"-"&amp;J$1,Shamrock!$AA:$AA)</f>
        <v>448.63</v>
      </c>
      <c r="K16" s="261">
        <f t="shared" si="3"/>
        <v>2.07052323136942</v>
      </c>
      <c r="L16" s="262">
        <f t="shared" si="4"/>
        <v>411.68193</v>
      </c>
      <c r="M16" s="262">
        <f t="shared" si="5"/>
        <v>-36.9480699999999</v>
      </c>
    </row>
    <row r="17" spans="1:13">
      <c r="A17" s="223">
        <v>14</v>
      </c>
      <c r="B17" s="223">
        <v>7371</v>
      </c>
      <c r="C17" s="223" t="str">
        <f>VLOOKUP(B17,'Store List'!B:R,17,0)</f>
        <v>D05</v>
      </c>
      <c r="D17" s="223" t="str">
        <f>VLOOKUP(B17,'Store List'!B:S,18,0)</f>
        <v>R01</v>
      </c>
      <c r="E17" s="260">
        <f>SUMIF(SALES!A:A,B17,SALES!C:C)</f>
        <v>24276.31</v>
      </c>
      <c r="F17" s="260">
        <f>SUMIF(Shamrock!$AD:$AD,$B17&amp;"-"&amp;F$1,Shamrock!$AA:$AA)</f>
        <v>66.18</v>
      </c>
      <c r="G17" s="261">
        <f t="shared" si="0"/>
        <v>0.272611447126849</v>
      </c>
      <c r="H17" s="262">
        <f t="shared" si="1"/>
        <v>145.65786</v>
      </c>
      <c r="I17" s="262">
        <f t="shared" si="2"/>
        <v>79.47786</v>
      </c>
      <c r="J17" s="260">
        <f>SUMIF(Shamrock!$AD:$AD,$B17&amp;"-"&amp;J$1,Shamrock!$AA:$AA)</f>
        <v>495.91</v>
      </c>
      <c r="K17" s="261">
        <f t="shared" si="3"/>
        <v>2.04277338689447</v>
      </c>
      <c r="L17" s="262">
        <f t="shared" si="4"/>
        <v>461.24989</v>
      </c>
      <c r="M17" s="262">
        <f t="shared" si="5"/>
        <v>-34.66011</v>
      </c>
    </row>
    <row r="18" spans="1:13">
      <c r="A18" s="223">
        <v>15</v>
      </c>
      <c r="B18" s="223">
        <v>7378</v>
      </c>
      <c r="C18" s="223" t="str">
        <f>VLOOKUP(B18,'Store List'!B:R,17,0)</f>
        <v>D05</v>
      </c>
      <c r="D18" s="223" t="str">
        <f>VLOOKUP(B18,'Store List'!B:S,18,0)</f>
        <v>R01</v>
      </c>
      <c r="E18" s="260">
        <f>SUMIF(SALES!A:A,B18,SALES!C:C)</f>
        <v>36663.79</v>
      </c>
      <c r="F18" s="260">
        <f>SUMIF(Shamrock!$AD:$AD,$B18&amp;"-"&amp;F$1,Shamrock!$AA:$AA)</f>
        <v>118.64</v>
      </c>
      <c r="G18" s="261">
        <f t="shared" si="0"/>
        <v>0.323589023393381</v>
      </c>
      <c r="H18" s="262">
        <f t="shared" si="1"/>
        <v>219.98274</v>
      </c>
      <c r="I18" s="262">
        <f t="shared" si="2"/>
        <v>101.34274</v>
      </c>
      <c r="J18" s="260">
        <f>SUMIF(Shamrock!$AD:$AD,$B18&amp;"-"&amp;J$1,Shamrock!$AA:$AA)</f>
        <v>713.93</v>
      </c>
      <c r="K18" s="261">
        <f t="shared" si="3"/>
        <v>1.94723458758628</v>
      </c>
      <c r="L18" s="262">
        <f t="shared" si="4"/>
        <v>696.61201</v>
      </c>
      <c r="M18" s="262">
        <f t="shared" si="5"/>
        <v>-17.3179899999999</v>
      </c>
    </row>
    <row r="19" spans="1:13">
      <c r="A19" s="223">
        <v>16</v>
      </c>
      <c r="B19" s="223">
        <v>7363</v>
      </c>
      <c r="C19" s="223" t="str">
        <f>VLOOKUP(B19,'Store List'!B:R,17,0)</f>
        <v>D07</v>
      </c>
      <c r="D19" s="223" t="str">
        <f>VLOOKUP(B19,'Store List'!B:S,18,0)</f>
        <v>R02</v>
      </c>
      <c r="E19" s="260">
        <f>SUMIF(SALES!A:A,B19,SALES!C:C)</f>
        <v>21777.14</v>
      </c>
      <c r="F19" s="260">
        <f>SUMIF(Shamrock!$AD:$AD,$B19&amp;"-"&amp;F$1,Shamrock!$AA:$AA)</f>
        <v>37.67</v>
      </c>
      <c r="G19" s="261">
        <f t="shared" si="0"/>
        <v>0.172979555625762</v>
      </c>
      <c r="H19" s="262">
        <f t="shared" si="1"/>
        <v>130.66284</v>
      </c>
      <c r="I19" s="262">
        <f t="shared" si="2"/>
        <v>92.99284</v>
      </c>
      <c r="J19" s="260">
        <f>SUMIF(Shamrock!$AD:$AD,$B19&amp;"-"&amp;J$1,Shamrock!$AA:$AA)</f>
        <v>430.65</v>
      </c>
      <c r="K19" s="261">
        <f t="shared" si="3"/>
        <v>1.97753240324487</v>
      </c>
      <c r="L19" s="262">
        <f t="shared" si="4"/>
        <v>413.76566</v>
      </c>
      <c r="M19" s="262">
        <f t="shared" si="5"/>
        <v>-16.88434</v>
      </c>
    </row>
    <row r="20" spans="1:13">
      <c r="A20" s="223">
        <v>17</v>
      </c>
      <c r="B20" s="223">
        <v>7387</v>
      </c>
      <c r="C20" s="223" t="str">
        <f>VLOOKUP(B20,'Store List'!B:R,17,0)</f>
        <v>D05</v>
      </c>
      <c r="D20" s="223" t="str">
        <f>VLOOKUP(B20,'Store List'!B:S,18,0)</f>
        <v>R01</v>
      </c>
      <c r="E20" s="260">
        <f>SUMIF(SALES!A:A,B20,SALES!C:C)</f>
        <v>31228.57</v>
      </c>
      <c r="F20" s="260">
        <f>SUMIF(Shamrock!$AD:$AD,$B20&amp;"-"&amp;F$1,Shamrock!$AA:$AA)</f>
        <v>34.36</v>
      </c>
      <c r="G20" s="261">
        <f t="shared" si="0"/>
        <v>0.110027452425775</v>
      </c>
      <c r="H20" s="262">
        <f t="shared" si="1"/>
        <v>187.37142</v>
      </c>
      <c r="I20" s="262">
        <f t="shared" si="2"/>
        <v>153.01142</v>
      </c>
      <c r="J20" s="260">
        <f>SUMIF(Shamrock!$AD:$AD,$B20&amp;"-"&amp;J$1,Shamrock!$AA:$AA)</f>
        <v>598.32</v>
      </c>
      <c r="K20" s="261">
        <f t="shared" si="3"/>
        <v>1.91593787355617</v>
      </c>
      <c r="L20" s="262">
        <f t="shared" si="4"/>
        <v>593.34283</v>
      </c>
      <c r="M20" s="262">
        <f t="shared" si="5"/>
        <v>-4.97716999999989</v>
      </c>
    </row>
    <row r="21" spans="1:13">
      <c r="A21" s="223">
        <v>18</v>
      </c>
      <c r="B21" s="223">
        <v>7362</v>
      </c>
      <c r="C21" s="223" t="str">
        <f>VLOOKUP(B21,'Store List'!B:R,17,0)</f>
        <v>D09</v>
      </c>
      <c r="D21" s="223" t="str">
        <f>VLOOKUP(B21,'Store List'!B:S,18,0)</f>
        <v>R02</v>
      </c>
      <c r="E21" s="260">
        <f>SUMIF(SALES!A:A,B21,SALES!C:C)</f>
        <v>16506.93</v>
      </c>
      <c r="F21" s="260">
        <f>SUMIF(Shamrock!$AD:$AD,$B21&amp;"-"&amp;F$1,Shamrock!$AA:$AA)</f>
        <v>41.37</v>
      </c>
      <c r="G21" s="261">
        <f t="shared" si="0"/>
        <v>0.25062201148245</v>
      </c>
      <c r="H21" s="262">
        <f t="shared" si="1"/>
        <v>99.04158</v>
      </c>
      <c r="I21" s="262">
        <f t="shared" si="2"/>
        <v>57.67158</v>
      </c>
      <c r="J21" s="260">
        <f>SUMIF(Shamrock!$AD:$AD,$B21&amp;"-"&amp;J$1,Shamrock!$AA:$AA)</f>
        <v>316.52</v>
      </c>
      <c r="K21" s="261">
        <f t="shared" si="3"/>
        <v>1.91749768127689</v>
      </c>
      <c r="L21" s="262">
        <f t="shared" si="4"/>
        <v>313.63167</v>
      </c>
      <c r="M21" s="262">
        <f t="shared" si="5"/>
        <v>-2.88833000000005</v>
      </c>
    </row>
    <row r="22" spans="1:13">
      <c r="A22" s="223">
        <v>19</v>
      </c>
      <c r="B22" s="223">
        <v>7377</v>
      </c>
      <c r="C22" s="223" t="str">
        <f>VLOOKUP(B22,'Store List'!B:R,17,0)</f>
        <v>D07</v>
      </c>
      <c r="D22" s="223" t="str">
        <f>VLOOKUP(B22,'Store List'!B:S,18,0)</f>
        <v>R02</v>
      </c>
      <c r="E22" s="260">
        <f>SUMIF(SALES!A:A,B22,SALES!C:C)</f>
        <v>28748.28</v>
      </c>
      <c r="F22" s="260">
        <f>SUMIF(Shamrock!$AD:$AD,$B22&amp;"-"&amp;F$1,Shamrock!$AA:$AA)</f>
        <v>78.42</v>
      </c>
      <c r="G22" s="261">
        <f t="shared" si="0"/>
        <v>0.272781536843248</v>
      </c>
      <c r="H22" s="262">
        <f t="shared" si="1"/>
        <v>172.48968</v>
      </c>
      <c r="I22" s="262">
        <f t="shared" si="2"/>
        <v>94.06968</v>
      </c>
      <c r="J22" s="260">
        <f>SUMIF(Shamrock!$AD:$AD,$B22&amp;"-"&amp;J$1,Shamrock!$AA:$AA)</f>
        <v>538.56</v>
      </c>
      <c r="K22" s="261">
        <f t="shared" si="3"/>
        <v>1.87336424996556</v>
      </c>
      <c r="L22" s="262">
        <f t="shared" si="4"/>
        <v>546.21732</v>
      </c>
      <c r="M22" s="262">
        <f t="shared" si="5"/>
        <v>7.65732000000003</v>
      </c>
    </row>
    <row r="23" spans="1:13">
      <c r="A23" s="223">
        <v>20</v>
      </c>
      <c r="B23" s="223">
        <v>7385</v>
      </c>
      <c r="C23" s="223" t="str">
        <f>VLOOKUP(B23,'Store List'!B:R,17,0)</f>
        <v>D11</v>
      </c>
      <c r="D23" s="223" t="str">
        <f>VLOOKUP(B23,'Store List'!B:S,18,0)</f>
        <v>R02</v>
      </c>
      <c r="E23" s="260">
        <f>SUMIF(SALES!A:A,B23,SALES!C:C)</f>
        <v>19298.31</v>
      </c>
      <c r="F23" s="260">
        <f>SUMIF(Shamrock!$AD:$AD,$B23&amp;"-"&amp;F$1,Shamrock!$AA:$AA)</f>
        <v>34.36</v>
      </c>
      <c r="G23" s="261">
        <f t="shared" si="0"/>
        <v>0.178046678698808</v>
      </c>
      <c r="H23" s="262">
        <f t="shared" si="1"/>
        <v>115.78986</v>
      </c>
      <c r="I23" s="262">
        <f t="shared" si="2"/>
        <v>81.42986</v>
      </c>
      <c r="J23" s="260">
        <f>SUMIF(Shamrock!$AD:$AD,$B23&amp;"-"&amp;J$1,Shamrock!$AA:$AA)</f>
        <v>348.22</v>
      </c>
      <c r="K23" s="261">
        <f t="shared" si="3"/>
        <v>1.8044067071158</v>
      </c>
      <c r="L23" s="262">
        <f t="shared" si="4"/>
        <v>366.66789</v>
      </c>
      <c r="M23" s="262">
        <f t="shared" si="5"/>
        <v>18.44789</v>
      </c>
    </row>
    <row r="24" spans="1:13">
      <c r="A24" s="223">
        <v>21</v>
      </c>
      <c r="B24" s="223">
        <v>7401</v>
      </c>
      <c r="C24" s="223" t="str">
        <f>VLOOKUP(B24,'Store List'!B:R,17,0)</f>
        <v>D06</v>
      </c>
      <c r="D24" s="223" t="str">
        <f>VLOOKUP(B24,'Store List'!B:S,18,0)</f>
        <v>R01</v>
      </c>
      <c r="E24" s="260">
        <f>SUMIF(SALES!A:A,B24,SALES!C:C)</f>
        <v>25682.51</v>
      </c>
      <c r="F24" s="260">
        <f>SUMIF(Shamrock!$AD:$AD,$B24&amp;"-"&amp;F$1,Shamrock!$AA:$AA)</f>
        <v>103.47</v>
      </c>
      <c r="G24" s="261">
        <f t="shared" si="0"/>
        <v>0.402881182563542</v>
      </c>
      <c r="H24" s="262">
        <f t="shared" si="1"/>
        <v>154.09506</v>
      </c>
      <c r="I24" s="262">
        <f t="shared" si="2"/>
        <v>50.62506</v>
      </c>
      <c r="J24" s="260">
        <f>SUMIF(Shamrock!$AD:$AD,$B24&amp;"-"&amp;J$1,Shamrock!$AA:$AA)</f>
        <v>469.18</v>
      </c>
      <c r="K24" s="261">
        <f t="shared" si="3"/>
        <v>1.8268463635369</v>
      </c>
      <c r="L24" s="262">
        <f t="shared" si="4"/>
        <v>487.96769</v>
      </c>
      <c r="M24" s="262">
        <f t="shared" si="5"/>
        <v>18.7876900000001</v>
      </c>
    </row>
    <row r="25" spans="1:13">
      <c r="A25" s="223">
        <v>22</v>
      </c>
      <c r="B25" s="223">
        <v>7382</v>
      </c>
      <c r="C25" s="223" t="str">
        <f>VLOOKUP(B25,'Store List'!B:R,17,0)</f>
        <v>D01</v>
      </c>
      <c r="D25" s="223" t="str">
        <f>VLOOKUP(B25,'Store List'!B:S,18,0)</f>
        <v>R01</v>
      </c>
      <c r="E25" s="260">
        <f>SUMIF(SALES!A:A,B25,SALES!C:C)</f>
        <v>27802.2</v>
      </c>
      <c r="F25" s="260">
        <f>SUMIF(Shamrock!$AD:$AD,$B25&amp;"-"&amp;F$1,Shamrock!$AA:$AA)</f>
        <v>118.77</v>
      </c>
      <c r="G25" s="261">
        <f t="shared" si="0"/>
        <v>0.42719640891728</v>
      </c>
      <c r="H25" s="262">
        <f t="shared" si="1"/>
        <v>166.8132</v>
      </c>
      <c r="I25" s="262">
        <f t="shared" si="2"/>
        <v>48.0432</v>
      </c>
      <c r="J25" s="260">
        <f>SUMIF(Shamrock!$AD:$AD,$B25&amp;"-"&amp;J$1,Shamrock!$AA:$AA)</f>
        <v>507.83</v>
      </c>
      <c r="K25" s="261">
        <f t="shared" si="3"/>
        <v>1.8265820690449</v>
      </c>
      <c r="L25" s="262">
        <f t="shared" si="4"/>
        <v>528.2418</v>
      </c>
      <c r="M25" s="262">
        <f t="shared" si="5"/>
        <v>20.4118</v>
      </c>
    </row>
    <row r="26" spans="1:13">
      <c r="A26" s="223">
        <v>23</v>
      </c>
      <c r="B26" s="223">
        <v>7372</v>
      </c>
      <c r="C26" s="223" t="str">
        <f>VLOOKUP(B26,'Store List'!B:R,17,0)</f>
        <v>D02</v>
      </c>
      <c r="D26" s="223" t="str">
        <f>VLOOKUP(B26,'Store List'!B:S,18,0)</f>
        <v>R02</v>
      </c>
      <c r="E26" s="260">
        <f>SUMIF(SALES!A:A,B26,SALES!C:C)</f>
        <v>21448.42</v>
      </c>
      <c r="F26" s="260">
        <f>SUMIF(Shamrock!$AD:$AD,$B26&amp;"-"&amp;F$1,Shamrock!$AA:$AA)</f>
        <v>93.29</v>
      </c>
      <c r="G26" s="261">
        <f t="shared" si="0"/>
        <v>0.434950453226858</v>
      </c>
      <c r="H26" s="262">
        <f t="shared" si="1"/>
        <v>128.69052</v>
      </c>
      <c r="I26" s="262">
        <f t="shared" si="2"/>
        <v>35.40052</v>
      </c>
      <c r="J26" s="260">
        <f>SUMIF(Shamrock!$AD:$AD,$B26&amp;"-"&amp;J$1,Shamrock!$AA:$AA)</f>
        <v>380.85</v>
      </c>
      <c r="K26" s="261">
        <f t="shared" si="3"/>
        <v>1.77565526971217</v>
      </c>
      <c r="L26" s="262">
        <f t="shared" si="4"/>
        <v>407.51998</v>
      </c>
      <c r="M26" s="262">
        <f t="shared" si="5"/>
        <v>26.6699800000001</v>
      </c>
    </row>
    <row r="27" spans="1:13">
      <c r="A27" s="223">
        <v>24</v>
      </c>
      <c r="B27" s="223">
        <v>7367</v>
      </c>
      <c r="C27" s="223" t="str">
        <f>VLOOKUP(B27,'Store List'!B:R,17,0)</f>
        <v>D07</v>
      </c>
      <c r="D27" s="223" t="str">
        <f>VLOOKUP(B27,'Store List'!B:S,18,0)</f>
        <v>R02</v>
      </c>
      <c r="E27" s="260">
        <f>SUMIF(SALES!A:A,B27,SALES!C:C)</f>
        <v>28621.59</v>
      </c>
      <c r="F27" s="260">
        <f>SUMIF(Shamrock!$AD:$AD,$B27&amp;"-"&amp;F$1,Shamrock!$AA:$AA)</f>
        <v>30.55</v>
      </c>
      <c r="G27" s="261">
        <f t="shared" si="0"/>
        <v>0.106737606121812</v>
      </c>
      <c r="H27" s="262">
        <f t="shared" si="1"/>
        <v>171.72954</v>
      </c>
      <c r="I27" s="262">
        <f t="shared" si="2"/>
        <v>141.17954</v>
      </c>
      <c r="J27" s="260">
        <f>SUMIF(Shamrock!$AD:$AD,$B27&amp;"-"&amp;J$1,Shamrock!$AA:$AA)</f>
        <v>512.94</v>
      </c>
      <c r="K27" s="261">
        <f t="shared" si="3"/>
        <v>1.7921436230482</v>
      </c>
      <c r="L27" s="262">
        <f t="shared" si="4"/>
        <v>543.81021</v>
      </c>
      <c r="M27" s="262">
        <f t="shared" si="5"/>
        <v>30.8702099999999</v>
      </c>
    </row>
    <row r="28" spans="1:13">
      <c r="A28" s="223">
        <v>25</v>
      </c>
      <c r="B28" s="223">
        <v>7369</v>
      </c>
      <c r="C28" s="223" t="str">
        <f>VLOOKUP(B28,'Store List'!B:R,17,0)</f>
        <v>D11</v>
      </c>
      <c r="D28" s="223" t="str">
        <f>VLOOKUP(B28,'Store List'!B:S,18,0)</f>
        <v>R02</v>
      </c>
      <c r="E28" s="260">
        <f>SUMIF(SALES!A:A,B28,SALES!C:C)</f>
        <v>19665.82</v>
      </c>
      <c r="F28" s="260">
        <f>SUMIF(Shamrock!$AD:$AD,$B28&amp;"-"&amp;F$1,Shamrock!$AA:$AA)</f>
        <v>55.09</v>
      </c>
      <c r="G28" s="261">
        <f t="shared" si="0"/>
        <v>0.280130703932</v>
      </c>
      <c r="H28" s="262">
        <f t="shared" si="1"/>
        <v>117.99492</v>
      </c>
      <c r="I28" s="262">
        <f t="shared" si="2"/>
        <v>62.90492</v>
      </c>
      <c r="J28" s="260">
        <f>SUMIF(Shamrock!$AD:$AD,$B28&amp;"-"&amp;J$1,Shamrock!$AA:$AA)</f>
        <v>341.61</v>
      </c>
      <c r="K28" s="261">
        <f t="shared" si="3"/>
        <v>1.73707478254149</v>
      </c>
      <c r="L28" s="262">
        <f t="shared" si="4"/>
        <v>373.65058</v>
      </c>
      <c r="M28" s="262">
        <f t="shared" si="5"/>
        <v>32.04058</v>
      </c>
    </row>
    <row r="29" spans="1:13">
      <c r="A29" s="223">
        <v>26</v>
      </c>
      <c r="B29" s="223">
        <v>7374</v>
      </c>
      <c r="C29" s="223" t="str">
        <f>VLOOKUP(B29,'Store List'!B:R,17,0)</f>
        <v>D02</v>
      </c>
      <c r="D29" s="223" t="str">
        <f>VLOOKUP(B29,'Store List'!B:S,18,0)</f>
        <v>R02</v>
      </c>
      <c r="E29" s="260">
        <f>SUMIF(SALES!A:A,B29,SALES!C:C)</f>
        <v>27626.62</v>
      </c>
      <c r="F29" s="260">
        <f>SUMIF(Shamrock!$AD:$AD,$B29&amp;"-"&amp;F$1,Shamrock!$AA:$AA)</f>
        <v>86.18</v>
      </c>
      <c r="G29" s="261">
        <f t="shared" si="0"/>
        <v>0.31194550762996</v>
      </c>
      <c r="H29" s="262">
        <f t="shared" si="1"/>
        <v>165.75972</v>
      </c>
      <c r="I29" s="262">
        <f t="shared" si="2"/>
        <v>79.57972</v>
      </c>
      <c r="J29" s="260">
        <f>SUMIF(Shamrock!$AD:$AD,$B29&amp;"-"&amp;J$1,Shamrock!$AA:$AA)</f>
        <v>475.98</v>
      </c>
      <c r="K29" s="261">
        <f t="shared" si="3"/>
        <v>1.72290348946053</v>
      </c>
      <c r="L29" s="262">
        <f t="shared" si="4"/>
        <v>524.90578</v>
      </c>
      <c r="M29" s="262">
        <f t="shared" si="5"/>
        <v>48.92578</v>
      </c>
    </row>
    <row r="30" spans="1:13">
      <c r="A30" s="223">
        <v>27</v>
      </c>
      <c r="B30" s="223">
        <v>7403</v>
      </c>
      <c r="C30" s="223" t="str">
        <f>VLOOKUP(B30,'Store List'!B:R,17,0)</f>
        <v>D05</v>
      </c>
      <c r="D30" s="223" t="str">
        <f>VLOOKUP(B30,'Store List'!B:S,18,0)</f>
        <v>R01</v>
      </c>
      <c r="E30" s="260">
        <f>SUMIF(SALES!A:A,B30,SALES!C:C)</f>
        <v>27013.12</v>
      </c>
      <c r="F30" s="260">
        <f>SUMIF(Shamrock!$AD:$AD,$B30&amp;"-"&amp;F$1,Shamrock!$AA:$AA)</f>
        <v>81.88</v>
      </c>
      <c r="G30" s="261">
        <f t="shared" si="0"/>
        <v>0.30311196929492</v>
      </c>
      <c r="H30" s="262">
        <f t="shared" si="1"/>
        <v>162.07872</v>
      </c>
      <c r="I30" s="262">
        <f t="shared" si="2"/>
        <v>80.19872</v>
      </c>
      <c r="J30" s="260">
        <f>SUMIF(Shamrock!$AD:$AD,$B30&amp;"-"&amp;J$1,Shamrock!$AA:$AA)</f>
        <v>448.51</v>
      </c>
      <c r="K30" s="261">
        <f t="shared" si="3"/>
        <v>1.66034134524261</v>
      </c>
      <c r="L30" s="262">
        <f t="shared" si="4"/>
        <v>513.24928</v>
      </c>
      <c r="M30" s="262">
        <f t="shared" si="5"/>
        <v>64.7392799999999</v>
      </c>
    </row>
    <row r="31" spans="1:13">
      <c r="A31" s="223">
        <v>28</v>
      </c>
      <c r="B31" s="223">
        <v>7492</v>
      </c>
      <c r="C31" s="223" t="str">
        <f>VLOOKUP(B31,'Store List'!B:R,17,0)</f>
        <v>D02</v>
      </c>
      <c r="D31" s="223" t="str">
        <f>VLOOKUP(B31,'Store List'!B:S,18,0)</f>
        <v>R02</v>
      </c>
      <c r="E31" s="260">
        <f>SUMIF(SALES!A:A,B31,SALES!C:C)</f>
        <v>27877.85</v>
      </c>
      <c r="F31" s="260">
        <f>SUMIF(Shamrock!$AD:$AD,$B31&amp;"-"&amp;F$1,Shamrock!$AA:$AA)</f>
        <v>41.24</v>
      </c>
      <c r="G31" s="261">
        <f t="shared" si="0"/>
        <v>0.147931063550453</v>
      </c>
      <c r="H31" s="262">
        <f t="shared" si="1"/>
        <v>167.2671</v>
      </c>
      <c r="I31" s="262">
        <f t="shared" si="2"/>
        <v>126.0271</v>
      </c>
      <c r="J31" s="260">
        <f>SUMIF(Shamrock!$AD:$AD,$B31&amp;"-"&amp;J$1,Shamrock!$AA:$AA)</f>
        <v>461.56</v>
      </c>
      <c r="K31" s="261">
        <f t="shared" si="3"/>
        <v>1.65565135044489</v>
      </c>
      <c r="L31" s="262">
        <f t="shared" si="4"/>
        <v>529.67915</v>
      </c>
      <c r="M31" s="262">
        <f t="shared" si="5"/>
        <v>68.1191499999999</v>
      </c>
    </row>
    <row r="32" spans="1:13">
      <c r="A32" s="223">
        <v>29</v>
      </c>
      <c r="B32" s="223">
        <v>7488</v>
      </c>
      <c r="C32" s="223" t="str">
        <f>VLOOKUP(B32,'Store List'!B:R,17,0)</f>
        <v>D07</v>
      </c>
      <c r="D32" s="223" t="str">
        <f>VLOOKUP(B32,'Store List'!B:S,18,0)</f>
        <v>R02</v>
      </c>
      <c r="E32" s="260">
        <f>SUMIF(SALES!A:A,B32,SALES!C:C)</f>
        <v>18182.97</v>
      </c>
      <c r="F32" s="260">
        <f>SUMIF(Shamrock!$AD:$AD,$B32&amp;"-"&amp;F$1,Shamrock!$AA:$AA)</f>
        <v>147.8</v>
      </c>
      <c r="G32" s="261">
        <f t="shared" si="0"/>
        <v>0.812848506047142</v>
      </c>
      <c r="H32" s="262">
        <f t="shared" si="1"/>
        <v>109.09782</v>
      </c>
      <c r="I32" s="262">
        <f t="shared" si="2"/>
        <v>-38.70218</v>
      </c>
      <c r="J32" s="260">
        <f>SUMIF(Shamrock!$AD:$AD,$B32&amp;"-"&amp;J$1,Shamrock!$AA:$AA)</f>
        <v>271.73</v>
      </c>
      <c r="K32" s="261">
        <f t="shared" si="3"/>
        <v>1.49442032847219</v>
      </c>
      <c r="L32" s="262">
        <f t="shared" si="4"/>
        <v>345.47643</v>
      </c>
      <c r="M32" s="262">
        <f t="shared" si="5"/>
        <v>73.74643</v>
      </c>
    </row>
    <row r="33" spans="1:13">
      <c r="A33" s="223">
        <v>30</v>
      </c>
      <c r="B33" s="223">
        <v>7494</v>
      </c>
      <c r="C33" s="223" t="str">
        <f>VLOOKUP(B33,'Store List'!B:R,17,0)</f>
        <v>D07</v>
      </c>
      <c r="D33" s="223" t="str">
        <f>VLOOKUP(B33,'Store List'!B:S,18,0)</f>
        <v>R02</v>
      </c>
      <c r="E33" s="260">
        <f>SUMIF(SALES!A:A,B33,SALES!C:C)</f>
        <v>26041.79</v>
      </c>
      <c r="F33" s="260">
        <f>SUMIF(Shamrock!$AD:$AD,$B33&amp;"-"&amp;F$1,Shamrock!$AA:$AA)</f>
        <v>15.38</v>
      </c>
      <c r="G33" s="261">
        <f t="shared" si="0"/>
        <v>0.0590589202969535</v>
      </c>
      <c r="H33" s="262">
        <f t="shared" si="1"/>
        <v>156.25074</v>
      </c>
      <c r="I33" s="262">
        <f t="shared" si="2"/>
        <v>140.87074</v>
      </c>
      <c r="J33" s="260">
        <f>SUMIF(Shamrock!$AD:$AD,$B33&amp;"-"&amp;J$1,Shamrock!$AA:$AA)</f>
        <v>411.61</v>
      </c>
      <c r="K33" s="261">
        <f t="shared" si="3"/>
        <v>1.5805749143972</v>
      </c>
      <c r="L33" s="262">
        <f t="shared" si="4"/>
        <v>494.79401</v>
      </c>
      <c r="M33" s="262">
        <f t="shared" si="5"/>
        <v>83.1840100000001</v>
      </c>
    </row>
    <row r="34" spans="1:13">
      <c r="A34" s="223">
        <v>31</v>
      </c>
      <c r="B34" s="223">
        <v>7364</v>
      </c>
      <c r="C34" s="223" t="str">
        <f>VLOOKUP(B34,'Store List'!B:R,17,0)</f>
        <v>D03</v>
      </c>
      <c r="D34" s="223" t="str">
        <f>VLOOKUP(B34,'Store List'!B:S,18,0)</f>
        <v>R01</v>
      </c>
      <c r="E34" s="260">
        <f>SUMIF(SALES!A:A,B34,SALES!C:C)</f>
        <v>9829.68</v>
      </c>
      <c r="F34" s="260">
        <f>SUMIF(Shamrock!$AD:$AD,$B34&amp;"-"&amp;F$1,Shamrock!$AA:$AA)</f>
        <v>46.75</v>
      </c>
      <c r="G34" s="261">
        <f t="shared" si="0"/>
        <v>0.475600426463527</v>
      </c>
      <c r="H34" s="262">
        <f t="shared" si="1"/>
        <v>58.97808</v>
      </c>
      <c r="I34" s="262">
        <f t="shared" si="2"/>
        <v>12.22808</v>
      </c>
      <c r="J34" s="260">
        <f>SUMIF(Shamrock!$AD:$AD,$B34&amp;"-"&amp;J$1,Shamrock!$AA:$AA)</f>
        <v>103.3</v>
      </c>
      <c r="K34" s="261">
        <f t="shared" si="3"/>
        <v>1.05089891023919</v>
      </c>
      <c r="L34" s="262">
        <f t="shared" si="4"/>
        <v>186.76392</v>
      </c>
      <c r="M34" s="262">
        <f t="shared" si="5"/>
        <v>83.46392</v>
      </c>
    </row>
    <row r="35" spans="1:13" ht="15.75" customHeight="true">
      <c r="A35" s="223">
        <v>32</v>
      </c>
      <c r="B35" s="223">
        <v>7360</v>
      </c>
      <c r="C35" s="223" t="str">
        <f>VLOOKUP(B35,'Store List'!B:R,17,0)</f>
        <v>D01</v>
      </c>
      <c r="D35" s="223" t="str">
        <f>VLOOKUP(B35,'Store List'!B:S,18,0)</f>
        <v>R01</v>
      </c>
      <c r="E35" s="260">
        <f>SUMIF(SALES!A:A,B35,SALES!C:C)</f>
        <v>32705.68</v>
      </c>
      <c r="F35" s="260">
        <f>SUMIF(Shamrock!$AD:$AD,$B35&amp;"-"&amp;F$1,Shamrock!$AA:$AA)</f>
        <v>122.76</v>
      </c>
      <c r="G35" s="261">
        <f t="shared" si="0"/>
        <v>0.375347646035796</v>
      </c>
      <c r="H35" s="262">
        <f t="shared" si="1"/>
        <v>196.23408</v>
      </c>
      <c r="I35" s="262">
        <f t="shared" si="2"/>
        <v>73.47408</v>
      </c>
      <c r="J35" s="260">
        <f>SUMIF(Shamrock!$AD:$AD,$B35&amp;"-"&amp;J$1,Shamrock!$AA:$AA)</f>
        <v>513.83</v>
      </c>
      <c r="K35" s="261">
        <f t="shared" si="3"/>
        <v>1.57107266994602</v>
      </c>
      <c r="L35" s="262">
        <f t="shared" si="4"/>
        <v>621.40792</v>
      </c>
      <c r="M35" s="262">
        <f t="shared" si="5"/>
        <v>107.57792</v>
      </c>
    </row>
    <row r="36" spans="1:13">
      <c r="A36" s="223">
        <v>33</v>
      </c>
      <c r="B36" s="223">
        <v>7373</v>
      </c>
      <c r="C36" s="223" t="str">
        <f>VLOOKUP(B36,'Store List'!B:R,17,0)</f>
        <v>D01</v>
      </c>
      <c r="D36" s="223" t="str">
        <f>VLOOKUP(B36,'Store List'!B:S,18,0)</f>
        <v>R01</v>
      </c>
      <c r="E36" s="260">
        <f>SUMIF(SALES!A:A,B36,SALES!C:C)</f>
        <v>27144.08</v>
      </c>
      <c r="F36" s="260">
        <f>SUMIF(Shamrock!$AD:$AD,$B36&amp;"-"&amp;F$1,Shamrock!$AA:$AA)</f>
        <v>180.49</v>
      </c>
      <c r="G36" s="261">
        <f t="shared" si="0"/>
        <v>0.664933200904212</v>
      </c>
      <c r="H36" s="262">
        <f t="shared" si="1"/>
        <v>162.86448</v>
      </c>
      <c r="I36" s="262">
        <f t="shared" si="2"/>
        <v>-17.62552</v>
      </c>
      <c r="J36" s="260">
        <f>SUMIF(Shamrock!$AD:$AD,$B36&amp;"-"&amp;J$1,Shamrock!$AA:$AA)</f>
        <v>399.54</v>
      </c>
      <c r="K36" s="261">
        <f t="shared" si="3"/>
        <v>1.47192315967239</v>
      </c>
      <c r="L36" s="262">
        <f t="shared" si="4"/>
        <v>515.73752</v>
      </c>
      <c r="M36" s="262">
        <f t="shared" si="5"/>
        <v>116.19752</v>
      </c>
    </row>
    <row r="37" spans="1:13">
      <c r="A37" s="223">
        <v>34</v>
      </c>
      <c r="B37" s="223">
        <v>7365</v>
      </c>
      <c r="C37" s="223" t="str">
        <f>VLOOKUP(B37,'Store List'!B:R,17,0)</f>
        <v>D11</v>
      </c>
      <c r="D37" s="223" t="str">
        <f>VLOOKUP(B37,'Store List'!B:S,18,0)</f>
        <v>R02</v>
      </c>
      <c r="E37" s="260">
        <f>SUMIF(SALES!A:A,B37,SALES!C:C)</f>
        <v>18064.65</v>
      </c>
      <c r="F37" s="260">
        <f>SUMIF(Shamrock!$AD:$AD,$B37&amp;"-"&amp;F$1,Shamrock!$AA:$AA)</f>
        <v>33.68</v>
      </c>
      <c r="G37" s="261">
        <f t="shared" si="0"/>
        <v>0.186441475478351</v>
      </c>
      <c r="H37" s="262">
        <f t="shared" si="1"/>
        <v>108.3879</v>
      </c>
      <c r="I37" s="262">
        <f t="shared" si="2"/>
        <v>74.7079</v>
      </c>
      <c r="J37" s="260">
        <f>SUMIF(Shamrock!$AD:$AD,$B37&amp;"-"&amp;J$1,Shamrock!$AA:$AA)</f>
        <v>202.78</v>
      </c>
      <c r="K37" s="261">
        <f t="shared" si="3"/>
        <v>1.1225238241538</v>
      </c>
      <c r="L37" s="262">
        <f t="shared" si="4"/>
        <v>343.22835</v>
      </c>
      <c r="M37" s="262">
        <f t="shared" si="5"/>
        <v>140.44835</v>
      </c>
    </row>
    <row r="38" spans="1:13">
      <c r="A38" s="223">
        <v>35</v>
      </c>
      <c r="B38" s="223">
        <v>7491</v>
      </c>
      <c r="C38" s="223" t="str">
        <f>VLOOKUP(B38,'Store List'!B:R,17,0)</f>
        <v>D09</v>
      </c>
      <c r="D38" s="223" t="str">
        <f>VLOOKUP(B38,'Store List'!B:S,18,0)</f>
        <v>R02</v>
      </c>
      <c r="E38" s="260">
        <f>SUMIF(SALES!A:A,B38,SALES!C:C)</f>
        <v>20304.71</v>
      </c>
      <c r="F38" s="260">
        <f>SUMIF(Shamrock!$AD:$AD,$B38&amp;"-"&amp;F$1,Shamrock!$AA:$AA)</f>
        <v>60.79</v>
      </c>
      <c r="G38" s="261">
        <f t="shared" si="0"/>
        <v>0.299388664009484</v>
      </c>
      <c r="H38" s="262">
        <f t="shared" si="1"/>
        <v>121.82826</v>
      </c>
      <c r="I38" s="262">
        <f t="shared" si="2"/>
        <v>61.03826</v>
      </c>
      <c r="J38" s="260">
        <f>SUMIF(Shamrock!$AD:$AD,$B38&amp;"-"&amp;J$1,Shamrock!$AA:$AA)</f>
        <v>239.83</v>
      </c>
      <c r="K38" s="261">
        <f t="shared" si="3"/>
        <v>1.18115452030588</v>
      </c>
      <c r="L38" s="262">
        <f t="shared" si="4"/>
        <v>385.78949</v>
      </c>
      <c r="M38" s="262">
        <f t="shared" si="5"/>
        <v>145.95949</v>
      </c>
    </row>
    <row r="39" spans="1:13">
      <c r="A39" s="223">
        <v>36</v>
      </c>
      <c r="B39" s="223">
        <v>7389</v>
      </c>
      <c r="C39" s="223" t="str">
        <f>VLOOKUP(B39,'Store List'!B:R,17,0)</f>
        <v>D03</v>
      </c>
      <c r="D39" s="223" t="str">
        <f>VLOOKUP(B39,'Store List'!B:S,18,0)</f>
        <v>R01</v>
      </c>
      <c r="E39" s="260">
        <f>SUMIF(SALES!A:A,B39,SALES!C:C)</f>
        <v>43157.43</v>
      </c>
      <c r="F39" s="260">
        <f>SUMIF(Shamrock!$AD:$AD,$B39&amp;"-"&amp;F$1,Shamrock!$AA:$AA)</f>
        <v>119.51</v>
      </c>
      <c r="G39" s="261">
        <f t="shared" si="0"/>
        <v>0.276916396550953</v>
      </c>
      <c r="H39" s="262">
        <f t="shared" si="1"/>
        <v>258.94458</v>
      </c>
      <c r="I39" s="262">
        <f t="shared" si="2"/>
        <v>139.43458</v>
      </c>
      <c r="J39" s="260">
        <f>SUMIF(Shamrock!$AD:$AD,$B39&amp;"-"&amp;J$1,Shamrock!$AA:$AA)</f>
        <v>662.54</v>
      </c>
      <c r="K39" s="261">
        <f t="shared" si="3"/>
        <v>1.53517018969851</v>
      </c>
      <c r="L39" s="262">
        <f t="shared" si="4"/>
        <v>819.99117</v>
      </c>
      <c r="M39" s="262">
        <f t="shared" si="5"/>
        <v>157.45117</v>
      </c>
    </row>
    <row r="40" spans="1:13">
      <c r="A40" s="223">
        <v>37</v>
      </c>
      <c r="B40" s="223">
        <v>7493</v>
      </c>
      <c r="C40" s="223" t="str">
        <f>VLOOKUP(B40,'Store List'!B:R,17,0)</f>
        <v>D03</v>
      </c>
      <c r="D40" s="223" t="str">
        <f>VLOOKUP(B40,'Store List'!B:S,18,0)</f>
        <v>R01</v>
      </c>
      <c r="E40" s="260">
        <f>SUMIF(SALES!A:A,B40,SALES!C:C)</f>
        <v>33037.99</v>
      </c>
      <c r="F40" s="260">
        <f>SUMIF(Shamrock!$AD:$AD,$B40&amp;"-"&amp;F$1,Shamrock!$AA:$AA)</f>
        <v>98.96</v>
      </c>
      <c r="G40" s="261">
        <f t="shared" si="0"/>
        <v>0.299533960752455</v>
      </c>
      <c r="H40" s="262">
        <f t="shared" si="1"/>
        <v>198.22794</v>
      </c>
      <c r="I40" s="262">
        <f t="shared" si="2"/>
        <v>99.26794</v>
      </c>
      <c r="J40" s="260">
        <f>SUMIF(Shamrock!$AD:$AD,$B40&amp;"-"&amp;J$1,Shamrock!$AA:$AA)</f>
        <v>458.21</v>
      </c>
      <c r="K40" s="261">
        <f t="shared" si="3"/>
        <v>1.38691851411057</v>
      </c>
      <c r="L40" s="262">
        <f t="shared" si="4"/>
        <v>627.72181</v>
      </c>
      <c r="M40" s="262">
        <f t="shared" si="5"/>
        <v>169.51181</v>
      </c>
    </row>
    <row r="41" spans="1:13">
      <c r="A41" s="223">
        <v>38</v>
      </c>
      <c r="B41" s="223">
        <v>7386</v>
      </c>
      <c r="C41" s="223" t="str">
        <f>VLOOKUP(B41,'Store List'!B:R,17,0)</f>
        <v>D11</v>
      </c>
      <c r="D41" s="223" t="str">
        <f>VLOOKUP(B41,'Store List'!B:S,18,0)</f>
        <v>R02</v>
      </c>
      <c r="E41" s="260">
        <f>SUMIF(SALES!A:A,B41,SALES!C:C)</f>
        <v>24802.34</v>
      </c>
      <c r="F41" s="260">
        <f>SUMIF(Shamrock!$AD:$AD,$B41&amp;"-"&amp;F$1,Shamrock!$AA:$AA)</f>
        <v>160.98</v>
      </c>
      <c r="G41" s="261">
        <f t="shared" si="0"/>
        <v>0.649051662060918</v>
      </c>
      <c r="H41" s="262">
        <f t="shared" si="1"/>
        <v>148.81404</v>
      </c>
      <c r="I41" s="262">
        <f t="shared" si="2"/>
        <v>-12.16596</v>
      </c>
      <c r="J41" s="260">
        <f>SUMIF(Shamrock!$AD:$AD,$B41&amp;"-"&amp;J$1,Shamrock!$AA:$AA)</f>
        <v>293.77</v>
      </c>
      <c r="K41" s="261">
        <f t="shared" si="3"/>
        <v>1.18444469352489</v>
      </c>
      <c r="L41" s="262">
        <f t="shared" si="4"/>
        <v>471.24446</v>
      </c>
      <c r="M41" s="262">
        <f t="shared" si="5"/>
        <v>177.47446</v>
      </c>
    </row>
    <row r="42" spans="1:13">
      <c r="A42" s="223">
        <v>39</v>
      </c>
      <c r="B42" s="223">
        <v>7381</v>
      </c>
      <c r="C42" s="223" t="str">
        <f>VLOOKUP(B42,'Store List'!B:R,17,0)</f>
        <v>D02</v>
      </c>
      <c r="D42" s="223" t="str">
        <f>VLOOKUP(B42,'Store List'!B:S,18,0)</f>
        <v>R02</v>
      </c>
      <c r="E42" s="260">
        <f>SUMIF(SALES!A:A,B42,SALES!C:C)</f>
        <v>34137.27</v>
      </c>
      <c r="F42" s="260">
        <f>SUMIF(Shamrock!$AD:$AD,$B42&amp;"-"&amp;F$1,Shamrock!$AA:$AA)</f>
        <v>125.94</v>
      </c>
      <c r="G42" s="261">
        <f t="shared" si="0"/>
        <v>0.368922295192322</v>
      </c>
      <c r="H42" s="262">
        <f t="shared" si="1"/>
        <v>204.82362</v>
      </c>
      <c r="I42" s="262">
        <f t="shared" si="2"/>
        <v>78.88362</v>
      </c>
      <c r="J42" s="260">
        <f>SUMIF(Shamrock!$AD:$AD,$B42&amp;"-"&amp;J$1,Shamrock!$AA:$AA)</f>
        <v>468.48</v>
      </c>
      <c r="K42" s="261">
        <f t="shared" si="3"/>
        <v>1.37234172504128</v>
      </c>
      <c r="L42" s="262">
        <f t="shared" si="4"/>
        <v>648.60813</v>
      </c>
      <c r="M42" s="262">
        <f t="shared" si="5"/>
        <v>180.12813</v>
      </c>
    </row>
    <row r="43" spans="1:13">
      <c r="A43" s="223">
        <v>40</v>
      </c>
      <c r="B43" s="223">
        <v>7368</v>
      </c>
      <c r="C43" s="223" t="str">
        <f>VLOOKUP(B43,'Store List'!B:R,17,0)</f>
        <v>D05</v>
      </c>
      <c r="D43" s="223" t="str">
        <f>VLOOKUP(B43,'Store List'!B:S,18,0)</f>
        <v>R01</v>
      </c>
      <c r="E43" s="260">
        <f>SUMIF(SALES!A:A,B43,SALES!C:C)</f>
        <v>42415.43</v>
      </c>
      <c r="F43" s="260">
        <f>SUMIF(Shamrock!$AD:$AD,$B43&amp;"-"&amp;F$1,Shamrock!$AA:$AA)</f>
        <v>215.88</v>
      </c>
      <c r="G43" s="261">
        <f t="shared" si="0"/>
        <v>0.508965723087093</v>
      </c>
      <c r="H43" s="262">
        <f t="shared" si="1"/>
        <v>254.49258</v>
      </c>
      <c r="I43" s="262">
        <f t="shared" si="2"/>
        <v>38.6125800000001</v>
      </c>
      <c r="J43" s="260">
        <f>SUMIF(Shamrock!$AD:$AD,$B43&amp;"-"&amp;J$1,Shamrock!$AA:$AA)</f>
        <v>624.27</v>
      </c>
      <c r="K43" s="261">
        <f t="shared" si="3"/>
        <v>1.47179929568084</v>
      </c>
      <c r="L43" s="262">
        <f t="shared" si="4"/>
        <v>805.89317</v>
      </c>
      <c r="M43" s="262">
        <f t="shared" si="5"/>
        <v>181.62317</v>
      </c>
    </row>
    <row r="44" spans="1:13">
      <c r="A44" s="223">
        <v>41</v>
      </c>
      <c r="B44" s="223">
        <v>7394</v>
      </c>
      <c r="C44" s="223" t="str">
        <f>VLOOKUP(B44,'Store List'!B:R,17,0)</f>
        <v>D11</v>
      </c>
      <c r="D44" s="223" t="str">
        <f>VLOOKUP(B44,'Store List'!B:S,18,0)</f>
        <v>R02</v>
      </c>
      <c r="E44" s="260">
        <f>SUMIF(SALES!A:A,B44,SALES!C:C)</f>
        <v>19913.31</v>
      </c>
      <c r="F44" s="260">
        <f>SUMIF(Shamrock!$AD:$AD,$B44&amp;"-"&amp;F$1,Shamrock!$AA:$AA)</f>
        <v>82.3</v>
      </c>
      <c r="G44" s="261">
        <f t="shared" si="0"/>
        <v>0.413291411623683</v>
      </c>
      <c r="H44" s="262">
        <f t="shared" si="1"/>
        <v>119.47986</v>
      </c>
      <c r="I44" s="262">
        <f t="shared" si="2"/>
        <v>37.17986</v>
      </c>
      <c r="J44" s="260">
        <f>SUMIF(Shamrock!$AD:$AD,$B44&amp;"-"&amp;J$1,Shamrock!$AA:$AA)</f>
        <v>191.21</v>
      </c>
      <c r="K44" s="261">
        <f t="shared" si="3"/>
        <v>0.960212039083407</v>
      </c>
      <c r="L44" s="262">
        <f t="shared" si="4"/>
        <v>378.35289</v>
      </c>
      <c r="M44" s="262">
        <f t="shared" si="5"/>
        <v>187.14289</v>
      </c>
    </row>
    <row r="45" spans="1:13">
      <c r="A45" s="223">
        <v>42</v>
      </c>
      <c r="B45" s="223">
        <v>8150</v>
      </c>
      <c r="C45" s="223" t="str">
        <f>VLOOKUP(B45,'Store List'!B:R,17,0)</f>
        <v>D03</v>
      </c>
      <c r="D45" s="223" t="str">
        <f>VLOOKUP(B45,'Store List'!B:S,18,0)</f>
        <v>R01</v>
      </c>
      <c r="E45" s="260">
        <f>SUMIF(SALES!A:A,B45,SALES!C:C)</f>
        <v>28216.58</v>
      </c>
      <c r="F45" s="260">
        <f>SUMIF(Shamrock!$AD:$AD,$B45&amp;"-"&amp;F$1,Shamrock!$AA:$AA)</f>
        <v>143.2</v>
      </c>
      <c r="G45" s="261">
        <f t="shared" si="0"/>
        <v>0.50750303544937</v>
      </c>
      <c r="H45" s="262">
        <f t="shared" si="1"/>
        <v>169.29948</v>
      </c>
      <c r="I45" s="262">
        <f t="shared" si="2"/>
        <v>26.09948</v>
      </c>
      <c r="J45" s="260">
        <f>SUMIF(Shamrock!$AD:$AD,$B45&amp;"-"&amp;J$1,Shamrock!$AA:$AA)</f>
        <v>347.19</v>
      </c>
      <c r="K45" s="261">
        <f t="shared" si="3"/>
        <v>1.23044677987198</v>
      </c>
      <c r="L45" s="262">
        <f t="shared" si="4"/>
        <v>536.11502</v>
      </c>
      <c r="M45" s="262">
        <f t="shared" si="5"/>
        <v>188.92502</v>
      </c>
    </row>
    <row r="46" spans="1:13">
      <c r="A46" s="223">
        <v>43</v>
      </c>
      <c r="B46" s="223">
        <v>7358</v>
      </c>
      <c r="C46" s="223" t="str">
        <f>VLOOKUP(B46,'Store List'!B:R,17,0)</f>
        <v>D09</v>
      </c>
      <c r="D46" s="223" t="str">
        <f>VLOOKUP(B46,'Store List'!B:S,18,0)</f>
        <v>R02</v>
      </c>
      <c r="E46" s="260">
        <f>SUMIF(SALES!A:A,B46,SALES!C:C)</f>
        <v>22382.22</v>
      </c>
      <c r="F46" s="260">
        <f>SUMIF(Shamrock!$AD:$AD,$B46&amp;"-"&amp;F$1,Shamrock!$AA:$AA)</f>
        <v>20.23</v>
      </c>
      <c r="G46" s="261">
        <f t="shared" si="0"/>
        <v>0.0903842424924784</v>
      </c>
      <c r="H46" s="262">
        <f t="shared" si="1"/>
        <v>134.29332</v>
      </c>
      <c r="I46" s="262">
        <f t="shared" si="2"/>
        <v>114.06332</v>
      </c>
      <c r="J46" s="260">
        <f>SUMIF(Shamrock!$AD:$AD,$B46&amp;"-"&amp;J$1,Shamrock!$AA:$AA)</f>
        <v>234.84</v>
      </c>
      <c r="K46" s="261">
        <f t="shared" si="3"/>
        <v>1.04922568002638</v>
      </c>
      <c r="L46" s="262">
        <f t="shared" si="4"/>
        <v>425.26218</v>
      </c>
      <c r="M46" s="262">
        <f t="shared" si="5"/>
        <v>190.42218</v>
      </c>
    </row>
    <row r="47" spans="1:13">
      <c r="A47" s="223">
        <v>44</v>
      </c>
      <c r="B47" s="223">
        <v>7391</v>
      </c>
      <c r="C47" s="223" t="str">
        <f>VLOOKUP(B47,'Store List'!B:R,17,0)</f>
        <v>D11</v>
      </c>
      <c r="D47" s="223" t="str">
        <f>VLOOKUP(B47,'Store List'!B:S,18,0)</f>
        <v>R02</v>
      </c>
      <c r="E47" s="260">
        <f>SUMIF(SALES!A:A,B47,SALES!C:C)</f>
        <v>28007.68</v>
      </c>
      <c r="F47" s="260">
        <f>SUMIF(Shamrock!$AD:$AD,$B47&amp;"-"&amp;F$1,Shamrock!$AA:$AA)</f>
        <v>142.88</v>
      </c>
      <c r="G47" s="261">
        <f t="shared" si="0"/>
        <v>0.510145788583703</v>
      </c>
      <c r="H47" s="262">
        <f t="shared" si="1"/>
        <v>168.04608</v>
      </c>
      <c r="I47" s="262">
        <f t="shared" si="2"/>
        <v>25.1660800000001</v>
      </c>
      <c r="J47" s="260">
        <f>SUMIF(Shamrock!$AD:$AD,$B47&amp;"-"&amp;J$1,Shamrock!$AA:$AA)</f>
        <v>327.96</v>
      </c>
      <c r="K47" s="261">
        <f t="shared" si="3"/>
        <v>1.17096453544171</v>
      </c>
      <c r="L47" s="262">
        <f t="shared" si="4"/>
        <v>532.14592</v>
      </c>
      <c r="M47" s="262">
        <f t="shared" si="5"/>
        <v>204.18592</v>
      </c>
    </row>
    <row r="48" spans="1:13">
      <c r="A48" s="223">
        <v>45</v>
      </c>
      <c r="B48" s="223">
        <v>7355</v>
      </c>
      <c r="C48" s="223" t="str">
        <f>VLOOKUP(B48,'Store List'!B:R,17,0)</f>
        <v>D03</v>
      </c>
      <c r="D48" s="223" t="str">
        <f>VLOOKUP(B48,'Store List'!B:S,18,0)</f>
        <v>R01</v>
      </c>
      <c r="E48" s="260">
        <f>SUMIF(SALES!A:A,B48,SALES!C:C)</f>
        <v>28243.09</v>
      </c>
      <c r="F48" s="260">
        <f>SUMIF(Shamrock!$AD:$AD,$B48&amp;"-"&amp;F$1,Shamrock!$AA:$AA)</f>
        <v>99.2</v>
      </c>
      <c r="G48" s="261">
        <f t="shared" si="0"/>
        <v>0.351236355512092</v>
      </c>
      <c r="H48" s="262">
        <f t="shared" si="1"/>
        <v>169.45854</v>
      </c>
      <c r="I48" s="262">
        <f t="shared" si="2"/>
        <v>70.25854</v>
      </c>
      <c r="J48" s="260">
        <f>SUMIF(Shamrock!$AD:$AD,$B48&amp;"-"&amp;J$1,Shamrock!$AA:$AA)</f>
        <v>327.46</v>
      </c>
      <c r="K48" s="261">
        <f t="shared" si="3"/>
        <v>1.15943404209667</v>
      </c>
      <c r="L48" s="262">
        <f t="shared" si="4"/>
        <v>536.61871</v>
      </c>
      <c r="M48" s="262">
        <f t="shared" si="5"/>
        <v>209.15871</v>
      </c>
    </row>
    <row r="49" spans="1:13">
      <c r="A49" s="223">
        <v>46</v>
      </c>
      <c r="B49" s="223">
        <v>7398</v>
      </c>
      <c r="C49" s="223" t="str">
        <f>VLOOKUP(B49,'Store List'!B:R,17,0)</f>
        <v>D07</v>
      </c>
      <c r="D49" s="223" t="str">
        <f>VLOOKUP(B49,'Store List'!B:S,18,0)</f>
        <v>R02</v>
      </c>
      <c r="E49" s="260">
        <f>SUMIF(SALES!A:A,B49,SALES!C:C)</f>
        <v>30825.43</v>
      </c>
      <c r="F49" s="260">
        <f>SUMIF(Shamrock!$AD:$AD,$B49&amp;"-"&amp;F$1,Shamrock!$AA:$AA)</f>
        <v>7.7</v>
      </c>
      <c r="G49" s="261">
        <f t="shared" si="0"/>
        <v>0.0249793757945956</v>
      </c>
      <c r="H49" s="262">
        <f t="shared" si="1"/>
        <v>184.95258</v>
      </c>
      <c r="I49" s="262">
        <f t="shared" si="2"/>
        <v>177.25258</v>
      </c>
      <c r="J49" s="260">
        <f>SUMIF(Shamrock!$AD:$AD,$B49&amp;"-"&amp;J$1,Shamrock!$AA:$AA)</f>
        <v>364.03</v>
      </c>
      <c r="K49" s="261">
        <f t="shared" si="3"/>
        <v>1.18094054162424</v>
      </c>
      <c r="L49" s="262">
        <f t="shared" si="4"/>
        <v>585.68317</v>
      </c>
      <c r="M49" s="262">
        <f t="shared" si="5"/>
        <v>221.65317</v>
      </c>
    </row>
    <row r="50" spans="1:13">
      <c r="A50" s="223">
        <v>47</v>
      </c>
      <c r="B50" s="223">
        <v>7625</v>
      </c>
      <c r="C50" s="223" t="str">
        <f>VLOOKUP(B50,'Store List'!B:R,17,0)</f>
        <v>D02</v>
      </c>
      <c r="D50" s="223" t="str">
        <f>VLOOKUP(B50,'Store List'!B:S,18,0)</f>
        <v>R02</v>
      </c>
      <c r="E50" s="260">
        <f>SUMIF(SALES!A:A,B50,SALES!C:C)</f>
        <v>35524.33</v>
      </c>
      <c r="F50" s="260">
        <f>SUMIF(Shamrock!$AD:$AD,$B50&amp;"-"&amp;F$1,Shamrock!$AA:$AA)</f>
        <v>23.67</v>
      </c>
      <c r="G50" s="261">
        <f t="shared" si="0"/>
        <v>0.0666303910587476</v>
      </c>
      <c r="H50" s="262">
        <f t="shared" si="1"/>
        <v>213.14598</v>
      </c>
      <c r="I50" s="262">
        <f t="shared" si="2"/>
        <v>189.47598</v>
      </c>
      <c r="J50" s="260">
        <f>SUMIF(Shamrock!$AD:$AD,$B50&amp;"-"&amp;J$1,Shamrock!$AA:$AA)</f>
        <v>434.14</v>
      </c>
      <c r="K50" s="261">
        <f t="shared" si="3"/>
        <v>1.22209201412103</v>
      </c>
      <c r="L50" s="262">
        <f t="shared" si="4"/>
        <v>674.96227</v>
      </c>
      <c r="M50" s="262">
        <f t="shared" si="5"/>
        <v>240.82227</v>
      </c>
    </row>
    <row r="51" spans="1:13">
      <c r="A51" s="223">
        <v>48</v>
      </c>
      <c r="B51" s="223">
        <v>7380</v>
      </c>
      <c r="C51" s="223" t="str">
        <f>VLOOKUP(B51,'Store List'!B:R,17,0)</f>
        <v>D09</v>
      </c>
      <c r="D51" s="223" t="str">
        <f>VLOOKUP(B51,'Store List'!B:S,18,0)</f>
        <v>R02</v>
      </c>
      <c r="E51" s="260">
        <f>SUMIF(SALES!A:A,B51,SALES!C:C)</f>
        <v>19501.85</v>
      </c>
      <c r="F51" s="260">
        <f>SUMIF(Shamrock!$AD:$AD,$B51&amp;"-"&amp;F$1,Shamrock!$AA:$AA)</f>
        <v>32.93</v>
      </c>
      <c r="G51" s="261">
        <f t="shared" si="0"/>
        <v>0.168855775221325</v>
      </c>
      <c r="H51" s="262">
        <f t="shared" si="1"/>
        <v>117.0111</v>
      </c>
      <c r="I51" s="262">
        <f t="shared" si="2"/>
        <v>84.0811</v>
      </c>
      <c r="J51" s="260">
        <f>SUMIF(Shamrock!$AD:$AD,$B51&amp;"-"&amp;J$1,Shamrock!$AA:$AA)</f>
        <v>127.5</v>
      </c>
      <c r="K51" s="261">
        <f t="shared" si="3"/>
        <v>0.653784128172455</v>
      </c>
      <c r="L51" s="262">
        <f t="shared" si="4"/>
        <v>370.53515</v>
      </c>
      <c r="M51" s="262">
        <f t="shared" si="5"/>
        <v>243.03515</v>
      </c>
    </row>
    <row r="52" spans="1:13">
      <c r="A52" s="223">
        <v>49</v>
      </c>
      <c r="B52" s="223">
        <v>7376</v>
      </c>
      <c r="C52" s="223" t="str">
        <f>VLOOKUP(B52,'Store List'!B:R,17,0)</f>
        <v>D05</v>
      </c>
      <c r="D52" s="223" t="str">
        <f>VLOOKUP(B52,'Store List'!B:S,18,0)</f>
        <v>R01</v>
      </c>
      <c r="E52" s="260">
        <f>SUMIF(SALES!A:A,B52,SALES!C:C)</f>
        <v>63796.74</v>
      </c>
      <c r="F52" s="260">
        <f>SUMIF(Shamrock!$AD:$AD,$B52&amp;"-"&amp;F$1,Shamrock!$AA:$AA)</f>
        <v>123.62</v>
      </c>
      <c r="G52" s="261">
        <f t="shared" si="0"/>
        <v>0.193771656670858</v>
      </c>
      <c r="H52" s="262">
        <f t="shared" si="1"/>
        <v>382.78044</v>
      </c>
      <c r="I52" s="262">
        <f t="shared" si="2"/>
        <v>259.16044</v>
      </c>
      <c r="J52" s="260">
        <f>SUMIF(Shamrock!$AD:$AD,$B52&amp;"-"&amp;J$1,Shamrock!$AA:$AA)</f>
        <v>962.1</v>
      </c>
      <c r="K52" s="261">
        <f t="shared" si="3"/>
        <v>1.50807078857007</v>
      </c>
      <c r="L52" s="262">
        <f t="shared" si="4"/>
        <v>1212.13806</v>
      </c>
      <c r="M52" s="262">
        <f t="shared" si="5"/>
        <v>250.03806</v>
      </c>
    </row>
    <row r="53" spans="1:13">
      <c r="A53" s="223">
        <v>50</v>
      </c>
      <c r="B53" s="223">
        <v>7352</v>
      </c>
      <c r="C53" s="223" t="str">
        <f>VLOOKUP(B53,'Store List'!B:R,17,0)</f>
        <v>D09</v>
      </c>
      <c r="D53" s="223" t="str">
        <f>VLOOKUP(B53,'Store List'!B:S,18,0)</f>
        <v>R02</v>
      </c>
      <c r="E53" s="260">
        <f>SUMIF(SALES!A:A,B53,SALES!C:C)</f>
        <v>22076.75</v>
      </c>
      <c r="F53" s="260">
        <f>SUMIF(Shamrock!$AD:$AD,$B53&amp;"-"&amp;F$1,Shamrock!$AA:$AA)</f>
        <v>85.16</v>
      </c>
      <c r="G53" s="261">
        <f t="shared" si="0"/>
        <v>0.385745184413467</v>
      </c>
      <c r="H53" s="262">
        <f t="shared" si="1"/>
        <v>132.4605</v>
      </c>
      <c r="I53" s="262">
        <f t="shared" si="2"/>
        <v>47.3005</v>
      </c>
      <c r="J53" s="260">
        <f>SUMIF(Shamrock!$AD:$AD,$B53&amp;"-"&amp;J$1,Shamrock!$AA:$AA)</f>
        <v>159.36</v>
      </c>
      <c r="K53" s="261">
        <f t="shared" si="3"/>
        <v>0.721845380320926</v>
      </c>
      <c r="L53" s="262">
        <f t="shared" si="4"/>
        <v>419.45825</v>
      </c>
      <c r="M53" s="262">
        <f t="shared" si="5"/>
        <v>260.09825</v>
      </c>
    </row>
    <row r="54" spans="1:13">
      <c r="A54" s="223">
        <v>51</v>
      </c>
      <c r="B54" s="223">
        <v>7375</v>
      </c>
      <c r="C54" s="223" t="str">
        <f>VLOOKUP(B54,'Store List'!B:R,17,0)</f>
        <v>D09</v>
      </c>
      <c r="D54" s="223" t="str">
        <f>VLOOKUP(B54,'Store List'!B:S,18,0)</f>
        <v>R02</v>
      </c>
      <c r="E54" s="260">
        <f>SUMIF(SALES!A:A,B54,SALES!C:C)</f>
        <v>26013.35</v>
      </c>
      <c r="F54" s="260">
        <f>SUMIF(Shamrock!$AD:$AD,$B54&amp;"-"&amp;F$1,Shamrock!$AA:$AA)</f>
        <v>43.9</v>
      </c>
      <c r="G54" s="261">
        <f t="shared" si="0"/>
        <v>0.168759502332456</v>
      </c>
      <c r="H54" s="262">
        <f t="shared" si="1"/>
        <v>156.0801</v>
      </c>
      <c r="I54" s="262">
        <f t="shared" si="2"/>
        <v>112.1801</v>
      </c>
      <c r="J54" s="260">
        <f>SUMIF(Shamrock!$AD:$AD,$B54&amp;"-"&amp;J$1,Shamrock!$AA:$AA)</f>
        <v>229.76</v>
      </c>
      <c r="K54" s="261">
        <f t="shared" si="3"/>
        <v>0.88323879853998</v>
      </c>
      <c r="L54" s="262">
        <f t="shared" si="4"/>
        <v>494.25365</v>
      </c>
      <c r="M54" s="262">
        <f t="shared" si="5"/>
        <v>264.49365</v>
      </c>
    </row>
    <row r="55" spans="1:13">
      <c r="A55" s="223">
        <v>52</v>
      </c>
      <c r="B55" s="223">
        <v>7366</v>
      </c>
      <c r="C55" s="223" t="str">
        <f>VLOOKUP(B55,'Store List'!B:R,17,0)</f>
        <v>D06</v>
      </c>
      <c r="D55" s="223" t="str">
        <f>VLOOKUP(B55,'Store List'!B:S,18,0)</f>
        <v>R01</v>
      </c>
      <c r="E55" s="260">
        <f>SUMIF(SALES!A:A,B55,SALES!C:C)</f>
        <v>35452.84</v>
      </c>
      <c r="F55" s="260">
        <f>SUMIF(Shamrock!$AD:$AD,$B55&amp;"-"&amp;F$1,Shamrock!$AA:$AA)</f>
        <v>88.25</v>
      </c>
      <c r="G55" s="261">
        <f t="shared" si="0"/>
        <v>0.248922230207792</v>
      </c>
      <c r="H55" s="262">
        <f t="shared" si="1"/>
        <v>212.71704</v>
      </c>
      <c r="I55" s="262">
        <f t="shared" si="2"/>
        <v>124.46704</v>
      </c>
      <c r="J55" s="260">
        <f>SUMIF(Shamrock!$AD:$AD,$B55&amp;"-"&amp;J$1,Shamrock!$AA:$AA)</f>
        <v>390.82</v>
      </c>
      <c r="K55" s="261">
        <f t="shared" si="3"/>
        <v>1.10236584713665</v>
      </c>
      <c r="L55" s="262">
        <f t="shared" si="4"/>
        <v>673.60396</v>
      </c>
      <c r="M55" s="262">
        <f t="shared" si="5"/>
        <v>282.78396</v>
      </c>
    </row>
    <row r="56" spans="1:13">
      <c r="A56" s="223">
        <v>53</v>
      </c>
      <c r="B56" s="223">
        <v>7351</v>
      </c>
      <c r="C56" s="223" t="str">
        <f>VLOOKUP(B56,'Store List'!B:R,17,0)</f>
        <v>D06</v>
      </c>
      <c r="D56" s="223" t="str">
        <f>VLOOKUP(B56,'Store List'!B:S,18,0)</f>
        <v>R01</v>
      </c>
      <c r="E56" s="260">
        <f>SUMIF(SALES!A:A,B56,SALES!C:C)</f>
        <v>26339.9</v>
      </c>
      <c r="F56" s="260">
        <f>SUMIF(Shamrock!$AD:$AD,$B56&amp;"-"&amp;F$1,Shamrock!$AA:$AA)</f>
        <v>65.63</v>
      </c>
      <c r="G56" s="261">
        <f t="shared" si="0"/>
        <v>0.249165714372492</v>
      </c>
      <c r="H56" s="262">
        <f t="shared" si="1"/>
        <v>158.0394</v>
      </c>
      <c r="I56" s="262">
        <f t="shared" si="2"/>
        <v>92.4094</v>
      </c>
      <c r="J56" s="260">
        <f>SUMIF(Shamrock!$AD:$AD,$B56&amp;"-"&amp;J$1,Shamrock!$AA:$AA)</f>
        <v>215.9</v>
      </c>
      <c r="K56" s="261">
        <f t="shared" si="3"/>
        <v>0.819669019244568</v>
      </c>
      <c r="L56" s="262">
        <f t="shared" si="4"/>
        <v>500.4581</v>
      </c>
      <c r="M56" s="262">
        <f t="shared" si="5"/>
        <v>284.5581</v>
      </c>
    </row>
    <row r="57" spans="1:13" ht="15.75">
      <c r="A57" s="223">
        <v>54</v>
      </c>
      <c r="B57" s="223">
        <v>7393</v>
      </c>
      <c r="C57" s="223" t="str">
        <f>VLOOKUP(B57,'Store List'!B:R,17,0)</f>
        <v>D07</v>
      </c>
      <c r="D57" s="223" t="str">
        <f>VLOOKUP(B57,'Store List'!B:S,18,0)</f>
        <v>R02</v>
      </c>
      <c r="E57" s="260">
        <f>SUMIF(SALES!A:A,B57,SALES!C:C)</f>
        <v>26073.01</v>
      </c>
      <c r="F57" s="260">
        <f>SUMIF(Shamrock!$AD:$AD,$B57&amp;"-"&amp;F$1,Shamrock!$AA:$AA)</f>
        <v>7.69</v>
      </c>
      <c r="G57" s="261">
        <f t="shared" si="0"/>
        <v>0.0294941013714949</v>
      </c>
      <c r="H57" s="262">
        <f t="shared" si="1"/>
        <v>156.43806</v>
      </c>
      <c r="I57" s="262">
        <f t="shared" si="2"/>
        <v>148.74806</v>
      </c>
      <c r="J57" s="260">
        <f>SUMIF(Shamrock!$AD:$AD,$B57&amp;"-"&amp;J$1,Shamrock!$AA:$AA)</f>
        <v>186.66</v>
      </c>
      <c r="K57" s="261">
        <f t="shared" si="3"/>
        <v>0.715912738882085</v>
      </c>
      <c r="L57" s="262">
        <f t="shared" si="4"/>
        <v>495.38719</v>
      </c>
      <c r="M57" s="262">
        <f t="shared" si="5"/>
        <v>308.72719</v>
      </c>
    </row>
    <row r="58" spans="1:13" s="251" customFormat="true" ht="15.75">
      <c r="A58" s="255"/>
      <c r="B58" s="256" t="s">
        <v>16</v>
      </c>
      <c r="C58" s="257"/>
      <c r="D58" s="257"/>
      <c r="E58" s="257">
        <f>SUM(E4:E57)</f>
        <v>1475943.78</v>
      </c>
      <c r="F58" s="257">
        <f>SUM(F4:F57)</f>
        <v>4848.78</v>
      </c>
      <c r="G58" s="263">
        <f t="shared" ref="G58" si="6">F58/E58*100</f>
        <v>0.328520643245639</v>
      </c>
      <c r="H58" s="257">
        <f>SUM(H4:H57)</f>
        <v>8855.66268</v>
      </c>
      <c r="I58" s="257">
        <f>SUM(I4:I57)</f>
        <v>4006.88268</v>
      </c>
      <c r="J58" s="257">
        <f>SUM(J4:J57)</f>
        <v>29986.35</v>
      </c>
      <c r="K58" s="263">
        <f t="shared" ref="K58" si="7">J58/E58*100</f>
        <v>2.03167291372033</v>
      </c>
      <c r="L58" s="257">
        <f>SUM(L4:L57)</f>
        <v>28042.93182</v>
      </c>
      <c r="M58" s="257">
        <f>SUM(M4:M57)</f>
        <v>-1943.41818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3:M58"/>
  <mergeCells count="2">
    <mergeCell ref="A2:M2"/>
    <mergeCell ref="O3:Q3"/>
  </mergeCells>
  <pageMargins left="0.7" right="0.7" top="0.75" bottom="0.75" header="0.3" footer="0.3"/>
  <pageSetup orientation="portrait" paperSize="1" useFirstPageNumber="tru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6"/>
  <sheetViews>
    <sheetView workbookViewId="0">
      <selection activeCell="A53" sqref="A53"/>
    </sheetView>
  </sheetViews>
  <sheetFormatPr defaultColWidth="9.14" defaultRowHeight="15"/>
  <cols>
    <col min="1" max="1" width="13.4266666666667" style="246" customWidth="1"/>
    <col min="2" max="2" width="11.5733333333333" style="247" customWidth="1"/>
    <col min="3" max="3" width="13.2866666666667" style="247" customWidth="1"/>
    <col min="4" max="4" width="23.4266666666667" customWidth="1"/>
    <col min="5" max="5" width="3.42666666666667" customWidth="1"/>
    <col min="6" max="8" width="2" customWidth="1"/>
    <col min="9" max="9" width="5" customWidth="1"/>
    <col min="10" max="10" width="11.2866666666667" customWidth="1"/>
    <col min="11" max="11" width="10.5733333333333" customWidth="1"/>
  </cols>
  <sheetData>
    <row r="1" spans="2:12">
      <c r="B1" s="247" t="s">
        <v>17</v>
      </c>
      <c r="C1" s="247" t="s">
        <v>18</v>
      </c>
      <c r="D1" t="s">
        <v>19</v>
      </c>
      <c r="I1" t="s">
        <v>20</v>
      </c>
      <c r="J1" s="247">
        <f>SUM(Shamrock!P:P)</f>
        <v>335254.050000002</v>
      </c>
      <c r="K1" s="247">
        <f>SUM(SALES!C:C)</f>
        <v>1475943.78</v>
      </c>
      <c r="L1" s="249">
        <f>J1/K1*100</f>
        <v>22.7145542088332</v>
      </c>
    </row>
    <row r="2" spans="1:3">
      <c r="A2" s="248">
        <v>45167</v>
      </c>
      <c r="B2" s="247">
        <f>SUMIF(Shamrock!G:G,A2,Shamrock!P:P)</f>
        <v>110135.91</v>
      </c>
      <c r="C2" s="247">
        <f>SUMIF(SALES!B:B,A2,SALES!C:C)</f>
        <v>200138.63</v>
      </c>
    </row>
    <row r="3" spans="1:3">
      <c r="A3" s="246">
        <f>A2+1</f>
        <v>45168</v>
      </c>
      <c r="B3" s="247">
        <f>SUMIF(Shamrock!G:G,A3,Shamrock!P:P)</f>
        <v>92328.9100000001</v>
      </c>
      <c r="C3" s="247">
        <f>SUMIF(SALES!B:B,A3,SALES!C:C)</f>
        <v>209575.05</v>
      </c>
    </row>
    <row r="4" spans="1:3">
      <c r="A4" s="246">
        <f t="shared" ref="A4:A8" si="0">A3+1</f>
        <v>45169</v>
      </c>
      <c r="B4" s="247">
        <f>SUMIF(Shamrock!G:G,A4,Shamrock!P:P)</f>
        <v>56700.84</v>
      </c>
      <c r="C4" s="247">
        <f>SUMIF(SALES!B:B,A4,SALES!C:C)</f>
        <v>228227.9</v>
      </c>
    </row>
    <row r="5" spans="1:3">
      <c r="A5" s="246">
        <f t="shared" si="0"/>
        <v>45170</v>
      </c>
      <c r="B5" s="247">
        <f>SUMIF(Shamrock!G:G,A5,Shamrock!P:P)</f>
        <v>33788.86</v>
      </c>
      <c r="C5" s="247">
        <f>SUMIF(SALES!B:B,A5,SALES!C:C)</f>
        <v>247620.1</v>
      </c>
    </row>
    <row r="6" spans="1:3">
      <c r="A6" s="246">
        <f t="shared" si="0"/>
        <v>45171</v>
      </c>
      <c r="B6" s="247">
        <f>SUMIF(Shamrock!G:G,A6,Shamrock!P:P)</f>
        <v>41542.35</v>
      </c>
      <c r="C6" s="247">
        <f>SUMIF(SALES!B:B,A6,SALES!C:C)</f>
        <v>213298.45</v>
      </c>
    </row>
    <row r="7" spans="1:3">
      <c r="A7" s="246">
        <f t="shared" si="0"/>
        <v>45172</v>
      </c>
      <c r="B7" s="247">
        <f>SUMIF(Shamrock!G:G,A7,Shamrock!P:P)</f>
        <v>443.45</v>
      </c>
      <c r="C7" s="247">
        <f>SUMIF(SALES!B:B,A7,SALES!C:C)</f>
        <v>192480.62</v>
      </c>
    </row>
    <row r="8" spans="1:3">
      <c r="A8" s="246">
        <f t="shared" si="0"/>
        <v>45173</v>
      </c>
      <c r="B8" s="247">
        <f>SUMIF(Shamrock!G:G,A8,Shamrock!P:P)</f>
        <v>313.73</v>
      </c>
      <c r="C8" s="247">
        <f>SUMIF(SALES!B:B,A8,SALES!C:C)</f>
        <v>184603.03</v>
      </c>
    </row>
    <row r="9" spans="2:4">
      <c r="B9" s="247">
        <f>SUM(B2:B8)</f>
        <v>335254.05</v>
      </c>
      <c r="C9" s="247">
        <f>SUM(C2:C8)</f>
        <v>1475943.78</v>
      </c>
      <c r="D9" s="249">
        <f>B9/C9*100</f>
        <v>22.7145542088331</v>
      </c>
    </row>
    <row r="11" spans="1:3">
      <c r="A11" s="248">
        <f>A8+1</f>
        <v>45174</v>
      </c>
      <c r="B11" s="247">
        <f>SUMIF(Shamrock!G:G,A11,Shamrock!P:P)</f>
        <v>0</v>
      </c>
      <c r="C11" s="247">
        <f>SUMIF(SALES!B:B,A11,SALES!C:C)</f>
        <v>0</v>
      </c>
    </row>
    <row r="12" spans="1:3">
      <c r="A12" s="246">
        <f>A11+1</f>
        <v>45175</v>
      </c>
      <c r="B12" s="247">
        <f>SUMIF(Shamrock!G:G,A12,Shamrock!P:P)</f>
        <v>0</v>
      </c>
      <c r="C12" s="247">
        <f>SUMIF(SALES!B:B,A12,SALES!C:C)</f>
        <v>0</v>
      </c>
    </row>
    <row r="13" spans="1:3">
      <c r="A13" s="246">
        <f t="shared" ref="A13:A17" si="1">A12+1</f>
        <v>45176</v>
      </c>
      <c r="B13" s="247">
        <f>SUMIF(Shamrock!G:G,A13,Shamrock!P:P)</f>
        <v>0</v>
      </c>
      <c r="C13" s="247">
        <f>SUMIF(SALES!B:B,A13,SALES!C:C)</f>
        <v>0</v>
      </c>
    </row>
    <row r="14" spans="1:3">
      <c r="A14" s="246">
        <f t="shared" si="1"/>
        <v>45177</v>
      </c>
      <c r="B14" s="247">
        <f>SUMIF(Shamrock!G:G,A14,Shamrock!P:P)</f>
        <v>0</v>
      </c>
      <c r="C14" s="247">
        <f>SUMIF(SALES!B:B,A14,SALES!C:C)</f>
        <v>0</v>
      </c>
    </row>
    <row r="15" spans="1:3">
      <c r="A15" s="246">
        <f t="shared" si="1"/>
        <v>45178</v>
      </c>
      <c r="B15" s="247">
        <f>SUMIF(Shamrock!G:G,A15,Shamrock!P:P)</f>
        <v>0</v>
      </c>
      <c r="C15" s="247">
        <f>SUMIF(SALES!B:B,A15,SALES!C:C)</f>
        <v>0</v>
      </c>
    </row>
    <row r="16" spans="1:3">
      <c r="A16" s="246">
        <f t="shared" si="1"/>
        <v>45179</v>
      </c>
      <c r="B16" s="247">
        <f>SUMIF(Shamrock!G:G,A16,Shamrock!P:P)</f>
        <v>0</v>
      </c>
      <c r="C16" s="247">
        <f>SUMIF(SALES!B:B,A16,SALES!C:C)</f>
        <v>0</v>
      </c>
    </row>
    <row r="17" spans="1:3">
      <c r="A17" s="246">
        <f t="shared" si="1"/>
        <v>45180</v>
      </c>
      <c r="B17" s="247">
        <f>SUMIF(Shamrock!G:G,A17,Shamrock!P:P)</f>
        <v>0</v>
      </c>
      <c r="C17" s="247">
        <f>SUMIF(SALES!B:B,A17,SALES!C:C)</f>
        <v>0</v>
      </c>
    </row>
    <row r="18" spans="2:4">
      <c r="B18" s="247">
        <f>SUM(B11:B17)</f>
        <v>0</v>
      </c>
      <c r="C18" s="247">
        <f>SUM(C11:C17)</f>
        <v>0</v>
      </c>
      <c r="D18" s="249" t="e">
        <f>B18/C18*100</f>
        <v>#DIV/0!</v>
      </c>
    </row>
    <row r="20" spans="1:3">
      <c r="A20" s="248">
        <f>A17+1</f>
        <v>45181</v>
      </c>
      <c r="B20" s="247">
        <f>SUMIF(Shamrock!G:G,A20,Shamrock!P:P)</f>
        <v>0</v>
      </c>
      <c r="C20" s="247">
        <f>SUMIF(SALES!B:B,A20,SALES!C:C)</f>
        <v>0</v>
      </c>
    </row>
    <row r="21" spans="1:3">
      <c r="A21" s="246">
        <f>A20+1</f>
        <v>45182</v>
      </c>
      <c r="B21" s="247">
        <f>SUMIF(Shamrock!G:G,A21,Shamrock!P:P)</f>
        <v>0</v>
      </c>
      <c r="C21" s="247">
        <f>SUMIF(SALES!B:B,A21,SALES!C:C)</f>
        <v>0</v>
      </c>
    </row>
    <row r="22" spans="1:3">
      <c r="A22" s="246">
        <f t="shared" ref="A22:A26" si="2">A21+1</f>
        <v>45183</v>
      </c>
      <c r="B22" s="247">
        <f>SUMIF(Shamrock!G:G,A22,Shamrock!P:P)</f>
        <v>0</v>
      </c>
      <c r="C22" s="247">
        <f>SUMIF(SALES!B:B,A22,SALES!C:C)</f>
        <v>0</v>
      </c>
    </row>
    <row r="23" spans="1:3">
      <c r="A23" s="246">
        <f t="shared" si="2"/>
        <v>45184</v>
      </c>
      <c r="B23" s="247">
        <f>SUMIF(Shamrock!G:G,A23,Shamrock!P:P)</f>
        <v>0</v>
      </c>
      <c r="C23" s="247">
        <f>SUMIF(SALES!B:B,A23,SALES!C:C)</f>
        <v>0</v>
      </c>
    </row>
    <row r="24" spans="1:3">
      <c r="A24" s="246">
        <f t="shared" si="2"/>
        <v>45185</v>
      </c>
      <c r="B24" s="247">
        <f>SUMIF(Shamrock!G:G,A24,Shamrock!P:P)</f>
        <v>0</v>
      </c>
      <c r="C24" s="247">
        <f>SUMIF(SALES!B:B,A24,SALES!C:C)</f>
        <v>0</v>
      </c>
    </row>
    <row r="25" spans="1:3">
      <c r="A25" s="246">
        <f t="shared" si="2"/>
        <v>45186</v>
      </c>
      <c r="B25" s="247">
        <f>SUMIF(Shamrock!G:G,A25,Shamrock!P:P)</f>
        <v>0</v>
      </c>
      <c r="C25" s="247">
        <f>SUMIF(SALES!B:B,A25,SALES!C:C)</f>
        <v>0</v>
      </c>
    </row>
    <row r="26" spans="1:3">
      <c r="A26" s="246">
        <f t="shared" si="2"/>
        <v>45187</v>
      </c>
      <c r="B26" s="247">
        <f>SUMIF(Shamrock!G:G,A26,Shamrock!P:P)</f>
        <v>0</v>
      </c>
      <c r="C26" s="247">
        <f>SUMIF(SALES!B:B,A26,SALES!C:C)</f>
        <v>0</v>
      </c>
    </row>
    <row r="27" spans="2:4">
      <c r="B27" s="247">
        <f>SUM(B20:B26)</f>
        <v>0</v>
      </c>
      <c r="C27" s="247">
        <f>SUM(C20:C26)</f>
        <v>0</v>
      </c>
      <c r="D27" s="249" t="e">
        <f>B27/C27*100</f>
        <v>#DIV/0!</v>
      </c>
    </row>
    <row r="29" spans="1:3">
      <c r="A29" s="248">
        <f>A26+1</f>
        <v>45188</v>
      </c>
      <c r="B29" s="247">
        <f>SUMIF(Shamrock!G:G,A29,Shamrock!P:P)</f>
        <v>0</v>
      </c>
      <c r="C29" s="247">
        <f>SUMIF(SALES!B:B,A29,SALES!C:C)</f>
        <v>0</v>
      </c>
    </row>
    <row r="30" spans="1:3">
      <c r="A30" s="246">
        <f>A29+1</f>
        <v>45189</v>
      </c>
      <c r="B30" s="247">
        <f>SUMIF(Shamrock!G:G,A30,Shamrock!P:P)</f>
        <v>0</v>
      </c>
      <c r="C30" s="247">
        <f>SUMIF(SALES!B:B,A30,SALES!C:C)</f>
        <v>0</v>
      </c>
    </row>
    <row r="31" spans="1:3">
      <c r="A31" s="246">
        <f t="shared" ref="A31:A35" si="3">A30+1</f>
        <v>45190</v>
      </c>
      <c r="B31" s="247">
        <f>SUMIF(Shamrock!G:G,A31,Shamrock!P:P)</f>
        <v>0</v>
      </c>
      <c r="C31" s="247">
        <f>SUMIF(SALES!B:B,A31,SALES!C:C)</f>
        <v>0</v>
      </c>
    </row>
    <row r="32" spans="1:3">
      <c r="A32" s="246">
        <f t="shared" si="3"/>
        <v>45191</v>
      </c>
      <c r="B32" s="247">
        <f>SUMIF(Shamrock!G:G,A32,Shamrock!P:P)</f>
        <v>0</v>
      </c>
      <c r="C32" s="247">
        <f>SUMIF(SALES!B:B,A32,SALES!C:C)</f>
        <v>0</v>
      </c>
    </row>
    <row r="33" spans="1:3">
      <c r="A33" s="246">
        <f t="shared" si="3"/>
        <v>45192</v>
      </c>
      <c r="B33" s="247">
        <f>SUMIF(Shamrock!G:G,A33,Shamrock!P:P)</f>
        <v>0</v>
      </c>
      <c r="C33" s="247">
        <f>SUMIF(SALES!B:B,A33,SALES!C:C)</f>
        <v>0</v>
      </c>
    </row>
    <row r="34" spans="1:3">
      <c r="A34" s="246">
        <f t="shared" si="3"/>
        <v>45193</v>
      </c>
      <c r="B34" s="247">
        <f>SUMIF(Shamrock!G:G,A34,Shamrock!P:P)</f>
        <v>0</v>
      </c>
      <c r="C34" s="247">
        <f>SUMIF(SALES!B:B,A34,SALES!C:C)</f>
        <v>0</v>
      </c>
    </row>
    <row r="35" spans="1:3">
      <c r="A35" s="246">
        <f t="shared" si="3"/>
        <v>45194</v>
      </c>
      <c r="B35" s="247">
        <f>SUMIF(Shamrock!G:G,A35,Shamrock!P:P)</f>
        <v>0</v>
      </c>
      <c r="C35" s="247">
        <f>SUMIF(SALES!B:B,A35,SALES!C:C)</f>
        <v>0</v>
      </c>
    </row>
    <row r="36" spans="2:4">
      <c r="B36" s="247">
        <f>SUM(B29:B35)</f>
        <v>0</v>
      </c>
      <c r="C36" s="247">
        <f>SUM(C29:C35)</f>
        <v>0</v>
      </c>
      <c r="D36" s="249" t="e">
        <f>B36/C36*100</f>
        <v>#DIV/0!</v>
      </c>
    </row>
    <row r="39" spans="1:3">
      <c r="A39" s="248">
        <f>A35+1</f>
        <v>45195</v>
      </c>
      <c r="B39" s="247">
        <f>SUMIF(Shamrock!G:G,A39,Shamrock!P:P)</f>
        <v>0</v>
      </c>
      <c r="C39" s="247">
        <f>SUMIF(SALES!B:B,A39,SALES!C:C)</f>
        <v>0</v>
      </c>
    </row>
    <row r="40" spans="1:3">
      <c r="A40" s="246">
        <f>A39+1</f>
        <v>45196</v>
      </c>
      <c r="B40" s="247">
        <f>SUMIF(Shamrock!G:G,A40,Shamrock!P:P)</f>
        <v>0</v>
      </c>
      <c r="C40" s="247">
        <f>SUMIF(SALES!B:B,A40,SALES!C:C)</f>
        <v>0</v>
      </c>
    </row>
    <row r="41" spans="1:3">
      <c r="A41" s="246">
        <f t="shared" ref="A41:A45" si="4">A40+1</f>
        <v>45197</v>
      </c>
      <c r="B41" s="247">
        <f>SUMIF(Shamrock!G:G,A41,Shamrock!P:P)</f>
        <v>0</v>
      </c>
      <c r="C41" s="247">
        <f>SUMIF(SALES!B:B,A41,SALES!C:C)</f>
        <v>0</v>
      </c>
    </row>
    <row r="42" spans="1:3">
      <c r="A42" s="246">
        <f t="shared" si="4"/>
        <v>45198</v>
      </c>
      <c r="B42" s="247">
        <f>SUMIF(Shamrock!G:G,A42,Shamrock!P:P)</f>
        <v>0</v>
      </c>
      <c r="C42" s="247">
        <f>SUMIF(SALES!B:B,A42,SALES!C:C)</f>
        <v>0</v>
      </c>
    </row>
    <row r="43" spans="1:3">
      <c r="A43" s="246">
        <f t="shared" si="4"/>
        <v>45199</v>
      </c>
      <c r="B43" s="247">
        <f>SUMIF(Shamrock!G:G,A43,Shamrock!P:P)</f>
        <v>0</v>
      </c>
      <c r="C43" s="247">
        <f>SUMIF(SALES!B:B,A43,SALES!C:C)</f>
        <v>0</v>
      </c>
    </row>
    <row r="44" spans="1:3">
      <c r="A44" s="246">
        <f t="shared" si="4"/>
        <v>45200</v>
      </c>
      <c r="B44" s="247">
        <f>SUMIF(Shamrock!G:G,A44,Shamrock!P:P)</f>
        <v>0</v>
      </c>
      <c r="C44" s="247">
        <f>SUMIF(SALES!B:B,A44,SALES!C:C)</f>
        <v>0</v>
      </c>
    </row>
    <row r="45" spans="1:3">
      <c r="A45" s="246">
        <f t="shared" si="4"/>
        <v>45201</v>
      </c>
      <c r="B45" s="247">
        <f>SUMIF(Shamrock!G:G,A45,Shamrock!P:P)</f>
        <v>0</v>
      </c>
      <c r="C45" s="247">
        <f>SUMIF(SALES!B:B,A45,SALES!C:C)</f>
        <v>0</v>
      </c>
    </row>
    <row r="46" spans="2:4">
      <c r="B46" s="247">
        <f>SUM(B39:B45)</f>
        <v>0</v>
      </c>
      <c r="C46" s="247">
        <f>SUM(C39:C45)</f>
        <v>0</v>
      </c>
      <c r="D46" s="249" t="e">
        <f>B46/C46*100</f>
        <v>#DIV/0!</v>
      </c>
    </row>
  </sheetData>
  <autoFilter ref="A1:D46">
    <extLst/>
  </autoFilter>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16315"/>
  <sheetViews>
    <sheetView zoomScale="115" zoomScaleNormal="115" workbookViewId="0">
      <pane ySplit="1" topLeftCell="A3854" activePane="bottomLeft" state="frozen"/>
      <selection/>
      <selection pane="bottomLeft" activeCell="A2" sqref="A2:A3886"/>
    </sheetView>
  </sheetViews>
  <sheetFormatPr defaultColWidth="9" defaultRowHeight="15"/>
  <cols>
    <col min="1" max="2" width="10.14" customWidth="1"/>
    <col min="3" max="3" width="16.7133333333333" customWidth="1"/>
    <col min="4" max="4" width="14.5733333333333" customWidth="1"/>
    <col min="5" max="5" width="11.4266666666667" customWidth="1"/>
    <col min="6" max="6" width="10.7133333333333" style="220" customWidth="1"/>
    <col min="7" max="7" width="14.2866666666667" style="220" customWidth="1"/>
    <col min="8" max="8" width="11.4266666666667" customWidth="1"/>
    <col min="9" max="9" width="9.57333333333333" customWidth="1"/>
    <col min="10" max="10" width="27.2866666666667" customWidth="1"/>
    <col min="11" max="11" width="13.4266666666667" customWidth="1"/>
    <col min="12" max="12" width="6.71333333333333" style="230" customWidth="1"/>
    <col min="13" max="13" width="11" customWidth="1"/>
    <col min="14" max="14" width="9.57333333333333" customWidth="1"/>
    <col min="15" max="17" width="10.5733333333333" customWidth="1"/>
    <col min="18" max="18" width="8.42666666666667" customWidth="1"/>
    <col min="19" max="19" width="6.28666666666667" style="231" customWidth="1"/>
    <col min="20" max="20" width="7.42666666666667" style="231" customWidth="1"/>
    <col min="21" max="22" width="9.28666666666667" style="231" customWidth="1"/>
    <col min="23" max="23" width="6.14" style="231" customWidth="1"/>
    <col min="24" max="24" width="5.42666666666667" style="231" customWidth="1"/>
    <col min="25" max="25" width="41.4266666666667" style="231" customWidth="1"/>
    <col min="26" max="26" width="8.28666666666667" customWidth="1"/>
    <col min="27" max="27" width="8.85333333333333" style="232" customWidth="1"/>
    <col min="28" max="29" width="9.14" style="232" customWidth="1"/>
    <col min="30" max="30" width="11.8533333333333" style="232" customWidth="1"/>
  </cols>
  <sheetData>
    <row r="1" spans="1:30">
      <c r="A1" s="117" t="s">
        <v>21</v>
      </c>
      <c r="B1" s="233" t="s">
        <v>22</v>
      </c>
      <c r="C1" s="234" t="s">
        <v>23</v>
      </c>
      <c r="D1" t="s">
        <v>4</v>
      </c>
      <c r="E1" s="234" t="s">
        <v>24</v>
      </c>
      <c r="F1" s="234" t="s">
        <v>25</v>
      </c>
      <c r="G1" s="235" t="s">
        <v>26</v>
      </c>
      <c r="H1" s="230" t="s">
        <v>27</v>
      </c>
      <c r="I1" t="s">
        <v>28</v>
      </c>
      <c r="J1" s="234" t="s">
        <v>29</v>
      </c>
      <c r="K1" t="s">
        <v>30</v>
      </c>
      <c r="L1" t="s">
        <v>31</v>
      </c>
      <c r="M1" s="234" t="s">
        <v>32</v>
      </c>
      <c r="N1" s="234" t="s">
        <v>33</v>
      </c>
      <c r="O1" s="234" t="s">
        <v>34</v>
      </c>
      <c r="P1" s="236" t="s">
        <v>35</v>
      </c>
      <c r="Q1" s="236" t="s">
        <v>36</v>
      </c>
      <c r="R1" s="237" t="s">
        <v>37</v>
      </c>
      <c r="S1" s="231" t="s">
        <v>38</v>
      </c>
      <c r="T1" s="238" t="s">
        <v>39</v>
      </c>
      <c r="U1" s="231" t="s">
        <v>40</v>
      </c>
      <c r="V1" s="238" t="s">
        <v>41</v>
      </c>
      <c r="W1" s="231" t="s">
        <v>42</v>
      </c>
      <c r="X1" s="231" t="s">
        <v>43</v>
      </c>
      <c r="Y1" s="231" t="s">
        <v>44</v>
      </c>
      <c r="AA1" s="239" t="s">
        <v>45</v>
      </c>
      <c r="AB1" s="232" t="s">
        <v>46</v>
      </c>
      <c r="AC1" s="232" t="s">
        <v>4</v>
      </c>
      <c r="AD1" s="232" t="s">
        <v>47</v>
      </c>
    </row>
    <row r="2" spans="1:30">
      <c r="A2" t="s">
        <v>48</v>
      </c>
      <c r="B2" t="s">
        <v>49</v>
      </c>
      <c r="C2" t="s">
        <v>50</v>
      </c>
      <c r="D2" t="s">
        <v>51</v>
      </c>
      <c r="E2" t="s">
        <v>52</v>
      </c>
      <c r="F2" s="220" t="s">
        <v>53</v>
      </c>
      <c r="G2" s="220">
        <v>45168</v>
      </c>
      <c r="H2" t="s">
        <v>54</v>
      </c>
      <c r="I2" t="s">
        <v>55</v>
      </c>
      <c r="J2" t="s">
        <v>56</v>
      </c>
      <c r="K2" t="s">
        <v>57</v>
      </c>
      <c r="L2" s="230" t="s">
        <v>58</v>
      </c>
      <c r="M2">
        <v>1</v>
      </c>
      <c r="N2">
        <v>0</v>
      </c>
      <c r="O2">
        <v>42.61</v>
      </c>
      <c r="P2">
        <v>42.61</v>
      </c>
      <c r="Q2">
        <v>42.61</v>
      </c>
      <c r="R2">
        <v>0</v>
      </c>
      <c r="S2" s="231" t="str">
        <f>VLOOKUP(U2,'Cross ref'!I:J,2,0)</f>
        <v>DF2</v>
      </c>
      <c r="T2" s="231">
        <f t="shared" ref="T2:T65" si="0">P2</f>
        <v>42.61</v>
      </c>
      <c r="U2" s="231">
        <f>VLOOKUP(VALUE(C2),'Cross ref'!G:I,3,0)</f>
        <v>7367</v>
      </c>
      <c r="V2" s="231">
        <f>IFERROR(VLOOKUP(J2,'Item List (2)'!C:D,2,0),VLOOKUP(K2,'Item List (2)'!C:D,2,0))</f>
        <v>50007</v>
      </c>
      <c r="W2" s="231">
        <f>IFERROR(VLOOKUP(J2,'Item List (2)'!C:E,3,0),VLOOKUP(K2,'Item List (2)'!C:E,3,0))</f>
        <v>100</v>
      </c>
      <c r="X2" s="231">
        <f t="shared" ref="X2:X65" si="1">IF(_xlfn.NUMBERVALUE(O2),M2*O2-P2,-P2)</f>
        <v>0</v>
      </c>
      <c r="Y2" s="231" t="str">
        <f t="shared" ref="Y2:Y65" si="2">K2</f>
        <v>PEPPER, CHILE GRN STRIP</v>
      </c>
      <c r="AA2" s="232">
        <f t="shared" ref="AA2:AA65" si="3">P2</f>
        <v>42.61</v>
      </c>
      <c r="AB2" s="232" t="str">
        <f>VLOOKUP(W2,'Item List (2)'!$H:$J,2,0)</f>
        <v>Food</v>
      </c>
      <c r="AC2" s="232">
        <f t="shared" ref="AC2:AC65" si="4">U2</f>
        <v>7367</v>
      </c>
      <c r="AD2" s="232" t="str">
        <f t="shared" ref="AD2:AD65" si="5">AC2&amp;"-"&amp;AB2</f>
        <v>7367-Food</v>
      </c>
    </row>
    <row r="3" spans="1:30">
      <c r="A3" t="s">
        <v>48</v>
      </c>
      <c r="B3" t="s">
        <v>49</v>
      </c>
      <c r="C3" t="s">
        <v>50</v>
      </c>
      <c r="D3" t="s">
        <v>51</v>
      </c>
      <c r="E3" t="s">
        <v>59</v>
      </c>
      <c r="F3" s="220" t="s">
        <v>53</v>
      </c>
      <c r="G3" s="220">
        <v>45168</v>
      </c>
      <c r="H3" t="s">
        <v>60</v>
      </c>
      <c r="I3" t="s">
        <v>61</v>
      </c>
      <c r="J3" t="s">
        <v>62</v>
      </c>
      <c r="K3" t="s">
        <v>63</v>
      </c>
      <c r="L3" s="230" t="s">
        <v>64</v>
      </c>
      <c r="M3">
        <v>1</v>
      </c>
      <c r="N3">
        <v>0</v>
      </c>
      <c r="O3">
        <v>116.52</v>
      </c>
      <c r="P3">
        <v>116.52</v>
      </c>
      <c r="Q3">
        <v>5657.12</v>
      </c>
      <c r="R3">
        <v>6.86</v>
      </c>
      <c r="S3" s="231" t="str">
        <f>VLOOKUP(U3,'Cross ref'!I:J,2,0)</f>
        <v>DF2</v>
      </c>
      <c r="T3" s="231">
        <f t="shared" si="0"/>
        <v>116.52</v>
      </c>
      <c r="U3" s="231">
        <f>VLOOKUP(VALUE(C3),'Cross ref'!G:I,3,0)</f>
        <v>7367</v>
      </c>
      <c r="V3" s="231">
        <f>IFERROR(VLOOKUP(J3,'Item List (2)'!C:D,2,0),VLOOKUP(K3,'Item List (2)'!C:D,2,0))</f>
        <v>51001</v>
      </c>
      <c r="W3" s="231">
        <f>IFERROR(VLOOKUP(J3,'Item List (2)'!C:E,3,0),VLOOKUP(K3,'Item List (2)'!C:E,3,0))</f>
        <v>1000</v>
      </c>
      <c r="X3" s="231">
        <f t="shared" si="1"/>
        <v>0</v>
      </c>
      <c r="Y3" s="231" t="str">
        <f t="shared" si="2"/>
        <v>PREMIUM, TOY KIDS MEAL LOONEY TUNES</v>
      </c>
      <c r="AA3" s="232">
        <f t="shared" si="3"/>
        <v>116.52</v>
      </c>
      <c r="AB3" s="232" t="str">
        <f>VLOOKUP(W3,'Item List (2)'!$H:$J,2,0)</f>
        <v>Paper</v>
      </c>
      <c r="AC3" s="232">
        <f t="shared" si="4"/>
        <v>7367</v>
      </c>
      <c r="AD3" s="232" t="str">
        <f t="shared" si="5"/>
        <v>7367-Paper</v>
      </c>
    </row>
    <row r="4" spans="1:30">
      <c r="A4" t="s">
        <v>48</v>
      </c>
      <c r="B4" t="s">
        <v>49</v>
      </c>
      <c r="C4" t="s">
        <v>50</v>
      </c>
      <c r="D4" t="s">
        <v>51</v>
      </c>
      <c r="E4" t="s">
        <v>59</v>
      </c>
      <c r="F4" s="220" t="s">
        <v>53</v>
      </c>
      <c r="G4" s="220">
        <v>45168</v>
      </c>
      <c r="H4" t="s">
        <v>65</v>
      </c>
      <c r="I4" t="s">
        <v>66</v>
      </c>
      <c r="J4" t="s">
        <v>67</v>
      </c>
      <c r="K4" t="s">
        <v>68</v>
      </c>
      <c r="L4" s="230" t="s">
        <v>69</v>
      </c>
      <c r="M4">
        <v>4</v>
      </c>
      <c r="N4">
        <v>0</v>
      </c>
      <c r="O4">
        <v>3.44</v>
      </c>
      <c r="P4">
        <v>13.76</v>
      </c>
      <c r="Q4">
        <v>5657.12</v>
      </c>
      <c r="R4">
        <v>6.86</v>
      </c>
      <c r="S4" s="231" t="str">
        <f>VLOOKUP(U4,'Cross ref'!I:J,2,0)</f>
        <v>DF2</v>
      </c>
      <c r="T4" s="231">
        <f t="shared" si="0"/>
        <v>13.76</v>
      </c>
      <c r="U4" s="231">
        <f>VLOOKUP(VALUE(C4),'Cross ref'!G:I,3,0)</f>
        <v>7367</v>
      </c>
      <c r="V4" s="231">
        <f>IFERROR(VLOOKUP(J4,'Item List (2)'!C:D,2,0),VLOOKUP(K4,'Item List (2)'!C:D,2,0))</f>
        <v>60507</v>
      </c>
      <c r="W4" s="231">
        <f>IFERROR(VLOOKUP(J4,'Item List (2)'!C:E,3,0),VLOOKUP(K4,'Item List (2)'!C:E,3,0))</f>
        <v>1200</v>
      </c>
      <c r="X4" s="231">
        <f t="shared" si="1"/>
        <v>0</v>
      </c>
      <c r="Y4" s="231" t="str">
        <f t="shared" si="2"/>
        <v>SEAT COVER, PAPER PERSONAL 1/2 FOLD</v>
      </c>
      <c r="AA4" s="232">
        <f t="shared" si="3"/>
        <v>13.76</v>
      </c>
      <c r="AB4" s="232" t="str">
        <f>VLOOKUP(W4,'Item List (2)'!$H:$J,2,0)</f>
        <v>Supplies</v>
      </c>
      <c r="AC4" s="232">
        <f t="shared" si="4"/>
        <v>7367</v>
      </c>
      <c r="AD4" s="232" t="str">
        <f t="shared" si="5"/>
        <v>7367-Supplies</v>
      </c>
    </row>
    <row r="5" spans="1:30">
      <c r="A5" t="s">
        <v>48</v>
      </c>
      <c r="B5" t="s">
        <v>49</v>
      </c>
      <c r="C5" t="s">
        <v>50</v>
      </c>
      <c r="D5" t="s">
        <v>51</v>
      </c>
      <c r="E5" t="s">
        <v>59</v>
      </c>
      <c r="F5" s="220" t="s">
        <v>53</v>
      </c>
      <c r="G5" s="220">
        <v>45168</v>
      </c>
      <c r="H5" t="s">
        <v>70</v>
      </c>
      <c r="I5" t="s">
        <v>71</v>
      </c>
      <c r="J5" t="s">
        <v>72</v>
      </c>
      <c r="K5" t="s">
        <v>73</v>
      </c>
      <c r="L5" s="230" t="s">
        <v>74</v>
      </c>
      <c r="M5">
        <v>1</v>
      </c>
      <c r="N5">
        <v>0</v>
      </c>
      <c r="O5">
        <v>0</v>
      </c>
      <c r="P5">
        <v>3.51</v>
      </c>
      <c r="Q5">
        <v>5657.12</v>
      </c>
      <c r="R5">
        <v>6.86</v>
      </c>
      <c r="S5" s="231" t="str">
        <f>VLOOKUP(U5,'Cross ref'!I:J,2,0)</f>
        <v>DF2</v>
      </c>
      <c r="T5" s="231">
        <f t="shared" si="0"/>
        <v>3.51</v>
      </c>
      <c r="U5" s="231">
        <f>VLOOKUP(VALUE(C5),'Cross ref'!G:I,3,0)</f>
        <v>7367</v>
      </c>
      <c r="V5" s="231">
        <f>IFERROR(VLOOKUP(J5,'Item List (2)'!C:D,2,0),VLOOKUP(K5,'Item List (2)'!C:D,2,0))</f>
        <v>50007</v>
      </c>
      <c r="W5" s="231">
        <f>IFERROR(VLOOKUP(J5,'Item List (2)'!C:E,3,0),VLOOKUP(K5,'Item List (2)'!C:E,3,0))</f>
        <v>100</v>
      </c>
      <c r="X5" s="231">
        <f t="shared" si="1"/>
        <v>-3.51</v>
      </c>
      <c r="Y5" s="231" t="str">
        <f t="shared" si="2"/>
        <v>SERVICE - PAYMENT TERMS</v>
      </c>
      <c r="AA5" s="232">
        <f t="shared" si="3"/>
        <v>3.51</v>
      </c>
      <c r="AB5" s="232" t="str">
        <f>VLOOKUP(W5,'Item List (2)'!$H:$J,2,0)</f>
        <v>Food</v>
      </c>
      <c r="AC5" s="232">
        <f t="shared" si="4"/>
        <v>7367</v>
      </c>
      <c r="AD5" s="232" t="str">
        <f t="shared" si="5"/>
        <v>7367-Food</v>
      </c>
    </row>
    <row r="6" spans="1:30">
      <c r="A6" t="s">
        <v>48</v>
      </c>
      <c r="B6" t="s">
        <v>49</v>
      </c>
      <c r="C6" t="s">
        <v>50</v>
      </c>
      <c r="D6" t="s">
        <v>51</v>
      </c>
      <c r="E6" t="s">
        <v>59</v>
      </c>
      <c r="F6" s="220" t="s">
        <v>53</v>
      </c>
      <c r="G6" s="220">
        <v>45168</v>
      </c>
      <c r="H6" t="s">
        <v>75</v>
      </c>
      <c r="I6" t="s">
        <v>55</v>
      </c>
      <c r="J6" t="s">
        <v>76</v>
      </c>
      <c r="K6" t="s">
        <v>77</v>
      </c>
      <c r="L6" s="230" t="s">
        <v>78</v>
      </c>
      <c r="M6">
        <v>1</v>
      </c>
      <c r="N6">
        <v>0</v>
      </c>
      <c r="O6">
        <v>99.5</v>
      </c>
      <c r="P6">
        <v>99.5</v>
      </c>
      <c r="Q6">
        <v>5657.12</v>
      </c>
      <c r="R6">
        <v>6.86</v>
      </c>
      <c r="S6" s="231" t="str">
        <f>VLOOKUP(U6,'Cross ref'!I:J,2,0)</f>
        <v>DF2</v>
      </c>
      <c r="T6" s="231">
        <f t="shared" si="0"/>
        <v>99.5</v>
      </c>
      <c r="U6" s="231">
        <f>VLOOKUP(VALUE(C6),'Cross ref'!G:I,3,0)</f>
        <v>7367</v>
      </c>
      <c r="V6" s="231">
        <f>IFERROR(VLOOKUP(J6,'Item List (2)'!C:D,2,0),VLOOKUP(K6,'Item List (2)'!C:D,2,0))</f>
        <v>50007</v>
      </c>
      <c r="W6" s="231">
        <f>IFERROR(VLOOKUP(J6,'Item List (2)'!C:E,3,0),VLOOKUP(K6,'Item List (2)'!C:E,3,0))</f>
        <v>100</v>
      </c>
      <c r="X6" s="231">
        <f t="shared" si="1"/>
        <v>0</v>
      </c>
      <c r="Y6" s="231" t="str">
        <f t="shared" si="2"/>
        <v>SYRUP, SODA CHERRY COKE BIB</v>
      </c>
      <c r="AA6" s="232">
        <f t="shared" si="3"/>
        <v>99.5</v>
      </c>
      <c r="AB6" s="232" t="str">
        <f>VLOOKUP(W6,'Item List (2)'!$H:$J,2,0)</f>
        <v>Food</v>
      </c>
      <c r="AC6" s="232">
        <f t="shared" si="4"/>
        <v>7367</v>
      </c>
      <c r="AD6" s="232" t="str">
        <f t="shared" si="5"/>
        <v>7367-Food</v>
      </c>
    </row>
    <row r="7" spans="1:30">
      <c r="A7" t="s">
        <v>48</v>
      </c>
      <c r="B7" t="s">
        <v>49</v>
      </c>
      <c r="C7" t="s">
        <v>50</v>
      </c>
      <c r="D7" t="s">
        <v>51</v>
      </c>
      <c r="E7" t="s">
        <v>59</v>
      </c>
      <c r="F7" s="220" t="s">
        <v>53</v>
      </c>
      <c r="G7" s="220">
        <v>45168</v>
      </c>
      <c r="H7" t="s">
        <v>79</v>
      </c>
      <c r="I7" t="s">
        <v>55</v>
      </c>
      <c r="J7" t="s">
        <v>80</v>
      </c>
      <c r="K7" t="s">
        <v>81</v>
      </c>
      <c r="L7" s="230" t="s">
        <v>78</v>
      </c>
      <c r="M7">
        <v>1</v>
      </c>
      <c r="N7">
        <v>0</v>
      </c>
      <c r="O7">
        <v>99.5</v>
      </c>
      <c r="P7">
        <v>99.5</v>
      </c>
      <c r="Q7">
        <v>5657.12</v>
      </c>
      <c r="R7">
        <v>6.86</v>
      </c>
      <c r="S7" s="231" t="str">
        <f>VLOOKUP(U7,'Cross ref'!I:J,2,0)</f>
        <v>DF2</v>
      </c>
      <c r="T7" s="231">
        <f t="shared" si="0"/>
        <v>99.5</v>
      </c>
      <c r="U7" s="231">
        <f>VLOOKUP(VALUE(C7),'Cross ref'!G:I,3,0)</f>
        <v>7367</v>
      </c>
      <c r="V7" s="231">
        <f>IFERROR(VLOOKUP(J7,'Item List (2)'!C:D,2,0),VLOOKUP(K7,'Item List (2)'!C:D,2,0))</f>
        <v>50007</v>
      </c>
      <c r="W7" s="231">
        <f>IFERROR(VLOOKUP(J7,'Item List (2)'!C:E,3,0),VLOOKUP(K7,'Item List (2)'!C:E,3,0))</f>
        <v>100</v>
      </c>
      <c r="X7" s="231">
        <f t="shared" si="1"/>
        <v>0</v>
      </c>
      <c r="Y7" s="231" t="str">
        <f t="shared" si="2"/>
        <v>SYRUP, POWERADE MTN BLAST BIB</v>
      </c>
      <c r="AA7" s="232">
        <f t="shared" si="3"/>
        <v>99.5</v>
      </c>
      <c r="AB7" s="232" t="str">
        <f>VLOOKUP(W7,'Item List (2)'!$H:$J,2,0)</f>
        <v>Food</v>
      </c>
      <c r="AC7" s="232">
        <f t="shared" si="4"/>
        <v>7367</v>
      </c>
      <c r="AD7" s="232" t="str">
        <f t="shared" si="5"/>
        <v>7367-Food</v>
      </c>
    </row>
    <row r="8" spans="1:30">
      <c r="A8" t="s">
        <v>48</v>
      </c>
      <c r="B8" t="s">
        <v>49</v>
      </c>
      <c r="C8" t="s">
        <v>50</v>
      </c>
      <c r="D8" t="s">
        <v>51</v>
      </c>
      <c r="E8" t="s">
        <v>59</v>
      </c>
      <c r="F8" s="220" t="s">
        <v>53</v>
      </c>
      <c r="G8" s="220">
        <v>45168</v>
      </c>
      <c r="H8" t="s">
        <v>82</v>
      </c>
      <c r="I8" t="s">
        <v>55</v>
      </c>
      <c r="J8" t="s">
        <v>76</v>
      </c>
      <c r="K8" t="s">
        <v>83</v>
      </c>
      <c r="L8" s="230" t="s">
        <v>84</v>
      </c>
      <c r="M8">
        <v>1</v>
      </c>
      <c r="N8">
        <v>0</v>
      </c>
      <c r="O8">
        <v>51.9</v>
      </c>
      <c r="P8">
        <v>51.9</v>
      </c>
      <c r="Q8">
        <v>5657.12</v>
      </c>
      <c r="R8">
        <v>6.86</v>
      </c>
      <c r="S8" s="231" t="str">
        <f>VLOOKUP(U8,'Cross ref'!I:J,2,0)</f>
        <v>DF2</v>
      </c>
      <c r="T8" s="231">
        <f t="shared" si="0"/>
        <v>51.9</v>
      </c>
      <c r="U8" s="231">
        <f>VLOOKUP(VALUE(C8),'Cross ref'!G:I,3,0)</f>
        <v>7367</v>
      </c>
      <c r="V8" s="231">
        <f>IFERROR(VLOOKUP(J8,'Item List (2)'!C:D,2,0),VLOOKUP(K8,'Item List (2)'!C:D,2,0))</f>
        <v>50007</v>
      </c>
      <c r="W8" s="231">
        <f>IFERROR(VLOOKUP(J8,'Item List (2)'!C:E,3,0),VLOOKUP(K8,'Item List (2)'!C:E,3,0))</f>
        <v>100</v>
      </c>
      <c r="X8" s="231">
        <f t="shared" si="1"/>
        <v>0</v>
      </c>
      <c r="Y8" s="231" t="str">
        <f t="shared" si="2"/>
        <v>SYRUP, COKE ZERO SUGAR BIB</v>
      </c>
      <c r="AA8" s="232">
        <f t="shared" si="3"/>
        <v>51.9</v>
      </c>
      <c r="AB8" s="232" t="str">
        <f>VLOOKUP(W8,'Item List (2)'!$H:$J,2,0)</f>
        <v>Food</v>
      </c>
      <c r="AC8" s="232">
        <f t="shared" si="4"/>
        <v>7367</v>
      </c>
      <c r="AD8" s="232" t="str">
        <f t="shared" si="5"/>
        <v>7367-Food</v>
      </c>
    </row>
    <row r="9" spans="1:30">
      <c r="A9" t="s">
        <v>48</v>
      </c>
      <c r="B9" t="s">
        <v>49</v>
      </c>
      <c r="C9" t="s">
        <v>50</v>
      </c>
      <c r="D9" t="s">
        <v>51</v>
      </c>
      <c r="E9" t="s">
        <v>59</v>
      </c>
      <c r="F9" s="220" t="s">
        <v>53</v>
      </c>
      <c r="G9" s="220">
        <v>45168</v>
      </c>
      <c r="H9" t="s">
        <v>85</v>
      </c>
      <c r="I9" t="s">
        <v>55</v>
      </c>
      <c r="J9" t="s">
        <v>76</v>
      </c>
      <c r="K9" t="s">
        <v>86</v>
      </c>
      <c r="L9" s="230" t="s">
        <v>78</v>
      </c>
      <c r="M9">
        <v>1</v>
      </c>
      <c r="N9">
        <v>0</v>
      </c>
      <c r="O9">
        <v>145.42</v>
      </c>
      <c r="P9">
        <v>145.42</v>
      </c>
      <c r="Q9">
        <v>5657.12</v>
      </c>
      <c r="R9">
        <v>6.86</v>
      </c>
      <c r="S9" s="231" t="str">
        <f>VLOOKUP(U9,'Cross ref'!I:J,2,0)</f>
        <v>DF2</v>
      </c>
      <c r="T9" s="231">
        <f t="shared" si="0"/>
        <v>145.42</v>
      </c>
      <c r="U9" s="231">
        <f>VLOOKUP(VALUE(C9),'Cross ref'!G:I,3,0)</f>
        <v>7367</v>
      </c>
      <c r="V9" s="231">
        <f>IFERROR(VLOOKUP(J9,'Item List (2)'!C:D,2,0),VLOOKUP(K9,'Item List (2)'!C:D,2,0))</f>
        <v>50007</v>
      </c>
      <c r="W9" s="231">
        <f>IFERROR(VLOOKUP(J9,'Item List (2)'!C:E,3,0),VLOOKUP(K9,'Item List (2)'!C:E,3,0))</f>
        <v>100</v>
      </c>
      <c r="X9" s="231">
        <f t="shared" si="1"/>
        <v>0</v>
      </c>
      <c r="Y9" s="231" t="str">
        <f t="shared" si="2"/>
        <v>SYRUP, COKE DIET HIYLD BIB</v>
      </c>
      <c r="AA9" s="232">
        <f t="shared" si="3"/>
        <v>145.42</v>
      </c>
      <c r="AB9" s="232" t="str">
        <f>VLOOKUP(W9,'Item List (2)'!$H:$J,2,0)</f>
        <v>Food</v>
      </c>
      <c r="AC9" s="232">
        <f t="shared" si="4"/>
        <v>7367</v>
      </c>
      <c r="AD9" s="232" t="str">
        <f t="shared" si="5"/>
        <v>7367-Food</v>
      </c>
    </row>
    <row r="10" spans="1:30">
      <c r="A10" t="s">
        <v>48</v>
      </c>
      <c r="B10" t="s">
        <v>49</v>
      </c>
      <c r="C10" t="s">
        <v>50</v>
      </c>
      <c r="D10" t="s">
        <v>51</v>
      </c>
      <c r="E10" t="s">
        <v>59</v>
      </c>
      <c r="F10" s="220" t="s">
        <v>53</v>
      </c>
      <c r="G10" s="220">
        <v>45168</v>
      </c>
      <c r="H10" t="s">
        <v>87</v>
      </c>
      <c r="I10" t="s">
        <v>55</v>
      </c>
      <c r="J10" t="s">
        <v>76</v>
      </c>
      <c r="K10" t="s">
        <v>88</v>
      </c>
      <c r="L10" s="230" t="s">
        <v>78</v>
      </c>
      <c r="M10">
        <v>3</v>
      </c>
      <c r="N10">
        <v>0</v>
      </c>
      <c r="O10">
        <v>112.77</v>
      </c>
      <c r="P10">
        <v>338.31</v>
      </c>
      <c r="Q10">
        <v>5657.12</v>
      </c>
      <c r="R10">
        <v>6.86</v>
      </c>
      <c r="S10" s="231" t="str">
        <f>VLOOKUP(U10,'Cross ref'!I:J,2,0)</f>
        <v>DF2</v>
      </c>
      <c r="T10" s="231">
        <f t="shared" si="0"/>
        <v>338.31</v>
      </c>
      <c r="U10" s="231">
        <f>VLOOKUP(VALUE(C10),'Cross ref'!G:I,3,0)</f>
        <v>7367</v>
      </c>
      <c r="V10" s="231">
        <f>IFERROR(VLOOKUP(J10,'Item List (2)'!C:D,2,0),VLOOKUP(K10,'Item List (2)'!C:D,2,0))</f>
        <v>50007</v>
      </c>
      <c r="W10" s="231">
        <f>IFERROR(VLOOKUP(J10,'Item List (2)'!C:E,3,0),VLOOKUP(K10,'Item List (2)'!C:E,3,0))</f>
        <v>100</v>
      </c>
      <c r="X10" s="231">
        <f t="shared" si="1"/>
        <v>0</v>
      </c>
      <c r="Y10" s="231" t="str">
        <f t="shared" si="2"/>
        <v>SYRUP, COKE CLASC BIB (HYCS)</v>
      </c>
      <c r="AA10" s="232">
        <f t="shared" si="3"/>
        <v>338.31</v>
      </c>
      <c r="AB10" s="232" t="str">
        <f>VLOOKUP(W10,'Item List (2)'!$H:$J,2,0)</f>
        <v>Food</v>
      </c>
      <c r="AC10" s="232">
        <f t="shared" si="4"/>
        <v>7367</v>
      </c>
      <c r="AD10" s="232" t="str">
        <f t="shared" si="5"/>
        <v>7367-Food</v>
      </c>
    </row>
    <row r="11" spans="1:30">
      <c r="A11" t="s">
        <v>48</v>
      </c>
      <c r="B11" t="s">
        <v>49</v>
      </c>
      <c r="C11" t="s">
        <v>50</v>
      </c>
      <c r="D11" t="s">
        <v>51</v>
      </c>
      <c r="E11" t="s">
        <v>59</v>
      </c>
      <c r="F11" s="220" t="s">
        <v>53</v>
      </c>
      <c r="G11" s="220">
        <v>45168</v>
      </c>
      <c r="H11" t="s">
        <v>89</v>
      </c>
      <c r="I11" t="s">
        <v>55</v>
      </c>
      <c r="J11" t="s">
        <v>90</v>
      </c>
      <c r="K11" t="s">
        <v>91</v>
      </c>
      <c r="L11" s="230" t="s">
        <v>92</v>
      </c>
      <c r="M11">
        <v>1</v>
      </c>
      <c r="N11">
        <v>0</v>
      </c>
      <c r="O11">
        <v>58.17</v>
      </c>
      <c r="P11">
        <v>58.17</v>
      </c>
      <c r="Q11">
        <v>5657.12</v>
      </c>
      <c r="R11">
        <v>6.86</v>
      </c>
      <c r="S11" s="231" t="str">
        <f>VLOOKUP(U11,'Cross ref'!I:J,2,0)</f>
        <v>DF2</v>
      </c>
      <c r="T11" s="231">
        <f t="shared" si="0"/>
        <v>58.17</v>
      </c>
      <c r="U11" s="231">
        <f>VLOOKUP(VALUE(C11),'Cross ref'!G:I,3,0)</f>
        <v>7367</v>
      </c>
      <c r="V11" s="231">
        <f>IFERROR(VLOOKUP(J11,'Item List (2)'!C:D,2,0),VLOOKUP(K11,'Item List (2)'!C:D,2,0))</f>
        <v>50007</v>
      </c>
      <c r="W11" s="231">
        <f>IFERROR(VLOOKUP(J11,'Item List (2)'!C:E,3,0),VLOOKUP(K11,'Item List (2)'!C:E,3,0))</f>
        <v>100</v>
      </c>
      <c r="X11" s="231">
        <f t="shared" si="1"/>
        <v>0</v>
      </c>
      <c r="Y11" s="231" t="str">
        <f t="shared" si="2"/>
        <v>EGG, LIQ WHL CAGE FREE P12CE</v>
      </c>
      <c r="AA11" s="232">
        <f t="shared" si="3"/>
        <v>58.17</v>
      </c>
      <c r="AB11" s="232" t="str">
        <f>VLOOKUP(W11,'Item List (2)'!$H:$J,2,0)</f>
        <v>Food</v>
      </c>
      <c r="AC11" s="232">
        <f t="shared" si="4"/>
        <v>7367</v>
      </c>
      <c r="AD11" s="232" t="str">
        <f t="shared" si="5"/>
        <v>7367-Food</v>
      </c>
    </row>
    <row r="12" spans="1:30">
      <c r="A12" t="s">
        <v>48</v>
      </c>
      <c r="B12" t="s">
        <v>49</v>
      </c>
      <c r="C12" t="s">
        <v>50</v>
      </c>
      <c r="D12" t="s">
        <v>51</v>
      </c>
      <c r="E12" t="s">
        <v>59</v>
      </c>
      <c r="F12" s="220" t="s">
        <v>53</v>
      </c>
      <c r="G12" s="220">
        <v>45168</v>
      </c>
      <c r="H12" t="s">
        <v>93</v>
      </c>
      <c r="I12" t="s">
        <v>55</v>
      </c>
      <c r="J12" t="s">
        <v>94</v>
      </c>
      <c r="K12" t="s">
        <v>95</v>
      </c>
      <c r="L12" s="230" t="s">
        <v>96</v>
      </c>
      <c r="M12">
        <v>1</v>
      </c>
      <c r="N12">
        <v>0</v>
      </c>
      <c r="O12">
        <v>26.21</v>
      </c>
      <c r="P12">
        <v>26.21</v>
      </c>
      <c r="Q12">
        <v>5657.12</v>
      </c>
      <c r="R12">
        <v>6.86</v>
      </c>
      <c r="S12" s="231" t="str">
        <f>VLOOKUP(U12,'Cross ref'!I:J,2,0)</f>
        <v>DF2</v>
      </c>
      <c r="T12" s="231">
        <f t="shared" si="0"/>
        <v>26.21</v>
      </c>
      <c r="U12" s="231">
        <f>VLOOKUP(VALUE(C12),'Cross ref'!G:I,3,0)</f>
        <v>7367</v>
      </c>
      <c r="V12" s="231">
        <f>IFERROR(VLOOKUP(J12,'Item List (2)'!C:D,2,0),VLOOKUP(K12,'Item List (2)'!C:D,2,0))</f>
        <v>50007</v>
      </c>
      <c r="W12" s="231">
        <f>IFERROR(VLOOKUP(J12,'Item List (2)'!C:E,3,0),VLOOKUP(K12,'Item List (2)'!C:E,3,0))</f>
        <v>100</v>
      </c>
      <c r="X12" s="231">
        <f t="shared" si="1"/>
        <v>0</v>
      </c>
      <c r="Y12" s="231" t="str">
        <f t="shared" si="2"/>
        <v>JUICE, ORANGE ORIG SIMPLY</v>
      </c>
      <c r="AA12" s="232">
        <f t="shared" si="3"/>
        <v>26.21</v>
      </c>
      <c r="AB12" s="232" t="str">
        <f>VLOOKUP(W12,'Item List (2)'!$H:$J,2,0)</f>
        <v>Food</v>
      </c>
      <c r="AC12" s="232">
        <f t="shared" si="4"/>
        <v>7367</v>
      </c>
      <c r="AD12" s="232" t="str">
        <f t="shared" si="5"/>
        <v>7367-Food</v>
      </c>
    </row>
    <row r="13" spans="1:30">
      <c r="A13" t="s">
        <v>48</v>
      </c>
      <c r="B13" t="s">
        <v>49</v>
      </c>
      <c r="C13" t="s">
        <v>50</v>
      </c>
      <c r="D13" t="s">
        <v>51</v>
      </c>
      <c r="E13" t="s">
        <v>59</v>
      </c>
      <c r="F13" s="220" t="s">
        <v>53</v>
      </c>
      <c r="G13" s="220">
        <v>45168</v>
      </c>
      <c r="H13" t="s">
        <v>97</v>
      </c>
      <c r="I13" t="s">
        <v>55</v>
      </c>
      <c r="J13" t="s">
        <v>98</v>
      </c>
      <c r="K13" t="s">
        <v>99</v>
      </c>
      <c r="L13" s="230" t="s">
        <v>100</v>
      </c>
      <c r="M13">
        <v>3</v>
      </c>
      <c r="N13">
        <v>0</v>
      </c>
      <c r="O13">
        <v>20.03</v>
      </c>
      <c r="P13">
        <v>60.09</v>
      </c>
      <c r="Q13">
        <v>5657.12</v>
      </c>
      <c r="R13">
        <v>6.86</v>
      </c>
      <c r="S13" s="231" t="str">
        <f>VLOOKUP(U13,'Cross ref'!I:J,2,0)</f>
        <v>DF2</v>
      </c>
      <c r="T13" s="231">
        <f t="shared" si="0"/>
        <v>60.09</v>
      </c>
      <c r="U13" s="231">
        <f>VLOOKUP(VALUE(C13),'Cross ref'!G:I,3,0)</f>
        <v>7367</v>
      </c>
      <c r="V13" s="231">
        <f>IFERROR(VLOOKUP(J13,'Item List (2)'!C:D,2,0),VLOOKUP(K13,'Item List (2)'!C:D,2,0))</f>
        <v>50007</v>
      </c>
      <c r="W13" s="231">
        <f>IFERROR(VLOOKUP(J13,'Item List (2)'!C:E,3,0),VLOOKUP(K13,'Item List (2)'!C:E,3,0))</f>
        <v>100</v>
      </c>
      <c r="X13" s="231">
        <f t="shared" si="1"/>
        <v>0</v>
      </c>
      <c r="Y13" s="231" t="str">
        <f t="shared" si="2"/>
        <v>SAUCE, BBQ SWEET &amp; BOLD CUP</v>
      </c>
      <c r="AA13" s="232">
        <f t="shared" si="3"/>
        <v>60.09</v>
      </c>
      <c r="AB13" s="232" t="str">
        <f>VLOOKUP(W13,'Item List (2)'!$H:$J,2,0)</f>
        <v>Food</v>
      </c>
      <c r="AC13" s="232">
        <f t="shared" si="4"/>
        <v>7367</v>
      </c>
      <c r="AD13" s="232" t="str">
        <f t="shared" si="5"/>
        <v>7367-Food</v>
      </c>
    </row>
    <row r="14" spans="1:30">
      <c r="A14" t="s">
        <v>48</v>
      </c>
      <c r="B14" t="s">
        <v>49</v>
      </c>
      <c r="C14" t="s">
        <v>50</v>
      </c>
      <c r="D14" t="s">
        <v>51</v>
      </c>
      <c r="E14" t="s">
        <v>59</v>
      </c>
      <c r="F14" s="220" t="s">
        <v>53</v>
      </c>
      <c r="G14" s="220">
        <v>45168</v>
      </c>
      <c r="H14" t="s">
        <v>101</v>
      </c>
      <c r="I14" t="s">
        <v>55</v>
      </c>
      <c r="J14" t="s">
        <v>102</v>
      </c>
      <c r="K14" t="s">
        <v>103</v>
      </c>
      <c r="L14" s="230" t="s">
        <v>100</v>
      </c>
      <c r="M14">
        <v>1</v>
      </c>
      <c r="N14">
        <v>0</v>
      </c>
      <c r="O14">
        <v>26.02</v>
      </c>
      <c r="P14">
        <v>26.02</v>
      </c>
      <c r="Q14">
        <v>5657.12</v>
      </c>
      <c r="R14">
        <v>6.86</v>
      </c>
      <c r="S14" s="231" t="str">
        <f>VLOOKUP(U14,'Cross ref'!I:J,2,0)</f>
        <v>DF2</v>
      </c>
      <c r="T14" s="231">
        <f t="shared" si="0"/>
        <v>26.02</v>
      </c>
      <c r="U14" s="231">
        <f>VLOOKUP(VALUE(C14),'Cross ref'!G:I,3,0)</f>
        <v>7367</v>
      </c>
      <c r="V14" s="231">
        <f>IFERROR(VLOOKUP(J14,'Item List (2)'!C:D,2,0),VLOOKUP(K14,'Item List (2)'!C:D,2,0))</f>
        <v>50007</v>
      </c>
      <c r="W14" s="231">
        <f>IFERROR(VLOOKUP(J14,'Item List (2)'!C:E,3,0),VLOOKUP(K14,'Item List (2)'!C:E,3,0))</f>
        <v>100</v>
      </c>
      <c r="X14" s="231">
        <f t="shared" si="1"/>
        <v>0</v>
      </c>
      <c r="Y14" s="231" t="str">
        <f t="shared" si="2"/>
        <v>SAUCE, HOUSE CUP</v>
      </c>
      <c r="AA14" s="232">
        <f t="shared" si="3"/>
        <v>26.02</v>
      </c>
      <c r="AB14" s="232" t="str">
        <f>VLOOKUP(W14,'Item List (2)'!$H:$J,2,0)</f>
        <v>Food</v>
      </c>
      <c r="AC14" s="232">
        <f t="shared" si="4"/>
        <v>7367</v>
      </c>
      <c r="AD14" s="232" t="str">
        <f t="shared" si="5"/>
        <v>7367-Food</v>
      </c>
    </row>
    <row r="15" spans="1:30">
      <c r="A15" t="s">
        <v>48</v>
      </c>
      <c r="B15" t="s">
        <v>49</v>
      </c>
      <c r="C15" t="s">
        <v>50</v>
      </c>
      <c r="D15" t="s">
        <v>51</v>
      </c>
      <c r="E15" t="s">
        <v>59</v>
      </c>
      <c r="F15" s="220" t="s">
        <v>53</v>
      </c>
      <c r="G15" s="220">
        <v>45168</v>
      </c>
      <c r="H15" t="s">
        <v>104</v>
      </c>
      <c r="I15" t="s">
        <v>55</v>
      </c>
      <c r="J15" t="s">
        <v>105</v>
      </c>
      <c r="K15" t="s">
        <v>106</v>
      </c>
      <c r="L15" s="230" t="s">
        <v>107</v>
      </c>
      <c r="M15">
        <v>2</v>
      </c>
      <c r="N15">
        <v>0</v>
      </c>
      <c r="O15">
        <v>9.54</v>
      </c>
      <c r="P15">
        <v>19.08</v>
      </c>
      <c r="Q15">
        <v>5657.12</v>
      </c>
      <c r="R15">
        <v>6.86</v>
      </c>
      <c r="S15" s="231" t="str">
        <f>VLOOKUP(U15,'Cross ref'!I:J,2,0)</f>
        <v>DF2</v>
      </c>
      <c r="T15" s="231">
        <f t="shared" si="0"/>
        <v>19.08</v>
      </c>
      <c r="U15" s="231">
        <f>VLOOKUP(VALUE(C15),'Cross ref'!G:I,3,0)</f>
        <v>7367</v>
      </c>
      <c r="V15" s="231">
        <f>IFERROR(VLOOKUP(J15,'Item List (2)'!C:D,2,0),VLOOKUP(K15,'Item List (2)'!C:D,2,0))</f>
        <v>50007</v>
      </c>
      <c r="W15" s="231">
        <f>IFERROR(VLOOKUP(J15,'Item List (2)'!C:E,3,0),VLOOKUP(K15,'Item List (2)'!C:E,3,0))</f>
        <v>100</v>
      </c>
      <c r="X15" s="231">
        <f t="shared" si="1"/>
        <v>0</v>
      </c>
      <c r="Y15" s="231" t="str">
        <f t="shared" si="2"/>
        <v>MILK, 1%</v>
      </c>
      <c r="AA15" s="232">
        <f t="shared" si="3"/>
        <v>19.08</v>
      </c>
      <c r="AB15" s="232" t="str">
        <f>VLOOKUP(W15,'Item List (2)'!$H:$J,2,0)</f>
        <v>Food</v>
      </c>
      <c r="AC15" s="232">
        <f t="shared" si="4"/>
        <v>7367</v>
      </c>
      <c r="AD15" s="232" t="str">
        <f t="shared" si="5"/>
        <v>7367-Food</v>
      </c>
    </row>
    <row r="16" spans="1:30">
      <c r="A16" t="s">
        <v>48</v>
      </c>
      <c r="B16" t="s">
        <v>49</v>
      </c>
      <c r="C16" t="s">
        <v>50</v>
      </c>
      <c r="D16" t="s">
        <v>51</v>
      </c>
      <c r="E16" t="s">
        <v>59</v>
      </c>
      <c r="F16" s="220" t="s">
        <v>53</v>
      </c>
      <c r="G16" s="220">
        <v>45168</v>
      </c>
      <c r="H16" t="s">
        <v>108</v>
      </c>
      <c r="I16" t="s">
        <v>66</v>
      </c>
      <c r="J16" t="s">
        <v>109</v>
      </c>
      <c r="K16" t="s">
        <v>110</v>
      </c>
      <c r="L16" s="230" t="s">
        <v>111</v>
      </c>
      <c r="M16">
        <v>1</v>
      </c>
      <c r="N16">
        <v>0</v>
      </c>
      <c r="O16">
        <v>16.79</v>
      </c>
      <c r="P16">
        <v>16.79</v>
      </c>
      <c r="Q16">
        <v>5657.12</v>
      </c>
      <c r="R16">
        <v>6.86</v>
      </c>
      <c r="S16" s="231" t="str">
        <f>VLOOKUP(U16,'Cross ref'!I:J,2,0)</f>
        <v>DF2</v>
      </c>
      <c r="T16" s="231">
        <f t="shared" si="0"/>
        <v>16.79</v>
      </c>
      <c r="U16" s="231">
        <f>VLOOKUP(VALUE(C16),'Cross ref'!G:I,3,0)</f>
        <v>7367</v>
      </c>
      <c r="V16" s="231">
        <f>IFERROR(VLOOKUP(J16,'Item List (2)'!C:D,2,0),VLOOKUP(K16,'Item List (2)'!C:D,2,0))</f>
        <v>60507</v>
      </c>
      <c r="W16" s="231">
        <f>IFERROR(VLOOKUP(J16,'Item List (2)'!C:E,3,0),VLOOKUP(K16,'Item List (2)'!C:E,3,0))</f>
        <v>1200</v>
      </c>
      <c r="X16" s="231">
        <f t="shared" si="1"/>
        <v>0</v>
      </c>
      <c r="Y16" s="231" t="str">
        <f t="shared" si="2"/>
        <v>GLOVE, SYNTH MED</v>
      </c>
      <c r="AA16" s="232">
        <f t="shared" si="3"/>
        <v>16.79</v>
      </c>
      <c r="AB16" s="232" t="str">
        <f>VLOOKUP(W16,'Item List (2)'!$H:$J,2,0)</f>
        <v>Supplies</v>
      </c>
      <c r="AC16" s="232">
        <f t="shared" si="4"/>
        <v>7367</v>
      </c>
      <c r="AD16" s="232" t="str">
        <f t="shared" si="5"/>
        <v>7367-Supplies</v>
      </c>
    </row>
    <row r="17" spans="1:30">
      <c r="A17" t="s">
        <v>48</v>
      </c>
      <c r="B17" t="s">
        <v>49</v>
      </c>
      <c r="C17" t="s">
        <v>50</v>
      </c>
      <c r="D17" t="s">
        <v>51</v>
      </c>
      <c r="E17" t="s">
        <v>59</v>
      </c>
      <c r="F17" s="220" t="s">
        <v>53</v>
      </c>
      <c r="G17" s="220">
        <v>45168</v>
      </c>
      <c r="H17" t="s">
        <v>54</v>
      </c>
      <c r="I17" t="s">
        <v>55</v>
      </c>
      <c r="J17" t="s">
        <v>56</v>
      </c>
      <c r="K17" t="s">
        <v>57</v>
      </c>
      <c r="L17" s="230" t="s">
        <v>58</v>
      </c>
      <c r="M17">
        <v>0</v>
      </c>
      <c r="N17">
        <v>0</v>
      </c>
      <c r="O17">
        <v>42.61</v>
      </c>
      <c r="P17">
        <v>0</v>
      </c>
      <c r="Q17">
        <v>5657.12</v>
      </c>
      <c r="R17">
        <v>6.86</v>
      </c>
      <c r="S17" s="231" t="str">
        <f>VLOOKUP(U17,'Cross ref'!I:J,2,0)</f>
        <v>DF2</v>
      </c>
      <c r="T17" s="231">
        <f t="shared" si="0"/>
        <v>0</v>
      </c>
      <c r="U17" s="231">
        <f>VLOOKUP(VALUE(C17),'Cross ref'!G:I,3,0)</f>
        <v>7367</v>
      </c>
      <c r="V17" s="231">
        <f>IFERROR(VLOOKUP(J17,'Item List (2)'!C:D,2,0),VLOOKUP(K17,'Item List (2)'!C:D,2,0))</f>
        <v>50007</v>
      </c>
      <c r="W17" s="231">
        <f>IFERROR(VLOOKUP(J17,'Item List (2)'!C:E,3,0),VLOOKUP(K17,'Item List (2)'!C:E,3,0))</f>
        <v>100</v>
      </c>
      <c r="X17" s="231">
        <f t="shared" si="1"/>
        <v>0</v>
      </c>
      <c r="Y17" s="231" t="str">
        <f t="shared" si="2"/>
        <v>PEPPER, CHILE GRN STRIP</v>
      </c>
      <c r="AA17" s="232">
        <f t="shared" si="3"/>
        <v>0</v>
      </c>
      <c r="AB17" s="232" t="str">
        <f>VLOOKUP(W17,'Item List (2)'!$H:$J,2,0)</f>
        <v>Food</v>
      </c>
      <c r="AC17" s="232">
        <f t="shared" si="4"/>
        <v>7367</v>
      </c>
      <c r="AD17" s="232" t="str">
        <f t="shared" si="5"/>
        <v>7367-Food</v>
      </c>
    </row>
    <row r="18" spans="1:30">
      <c r="A18" t="s">
        <v>48</v>
      </c>
      <c r="B18" t="s">
        <v>49</v>
      </c>
      <c r="C18" t="s">
        <v>50</v>
      </c>
      <c r="D18" t="s">
        <v>51</v>
      </c>
      <c r="E18" t="s">
        <v>59</v>
      </c>
      <c r="F18" s="220" t="s">
        <v>53</v>
      </c>
      <c r="G18" s="220">
        <v>45168</v>
      </c>
      <c r="H18" t="s">
        <v>112</v>
      </c>
      <c r="I18" t="s">
        <v>55</v>
      </c>
      <c r="J18" t="s">
        <v>113</v>
      </c>
      <c r="K18" t="s">
        <v>114</v>
      </c>
      <c r="L18" s="230" t="s">
        <v>115</v>
      </c>
      <c r="M18">
        <v>1</v>
      </c>
      <c r="N18">
        <v>0</v>
      </c>
      <c r="O18">
        <v>40.54</v>
      </c>
      <c r="P18">
        <v>40.54</v>
      </c>
      <c r="Q18">
        <v>5657.12</v>
      </c>
      <c r="R18">
        <v>6.86</v>
      </c>
      <c r="S18" s="231" t="str">
        <f>VLOOKUP(U18,'Cross ref'!I:J,2,0)</f>
        <v>DF2</v>
      </c>
      <c r="T18" s="231">
        <f t="shared" si="0"/>
        <v>40.54</v>
      </c>
      <c r="U18" s="231">
        <f>VLOOKUP(VALUE(C18),'Cross ref'!G:I,3,0)</f>
        <v>7367</v>
      </c>
      <c r="V18" s="231">
        <f>IFERROR(VLOOKUP(J18,'Item List (2)'!C:D,2,0),VLOOKUP(K18,'Item List (2)'!C:D,2,0))</f>
        <v>50007</v>
      </c>
      <c r="W18" s="231">
        <f>IFERROR(VLOOKUP(J18,'Item List (2)'!C:E,3,0),VLOOKUP(K18,'Item List (2)'!C:E,3,0))</f>
        <v>100</v>
      </c>
      <c r="X18" s="231">
        <f t="shared" si="1"/>
        <v>0</v>
      </c>
      <c r="Y18" s="231" t="str">
        <f t="shared" si="2"/>
        <v>CHEESECAKE, STAWBRY 3.5Z</v>
      </c>
      <c r="AA18" s="232">
        <f t="shared" si="3"/>
        <v>40.54</v>
      </c>
      <c r="AB18" s="232" t="str">
        <f>VLOOKUP(W18,'Item List (2)'!$H:$J,2,0)</f>
        <v>Food</v>
      </c>
      <c r="AC18" s="232">
        <f t="shared" si="4"/>
        <v>7367</v>
      </c>
      <c r="AD18" s="232" t="str">
        <f t="shared" si="5"/>
        <v>7367-Food</v>
      </c>
    </row>
    <row r="19" spans="1:30">
      <c r="A19" t="s">
        <v>48</v>
      </c>
      <c r="B19" t="s">
        <v>49</v>
      </c>
      <c r="C19" t="s">
        <v>50</v>
      </c>
      <c r="D19" t="s">
        <v>51</v>
      </c>
      <c r="E19" t="s">
        <v>59</v>
      </c>
      <c r="F19" s="220" t="s">
        <v>53</v>
      </c>
      <c r="G19" s="220">
        <v>45168</v>
      </c>
      <c r="H19" t="s">
        <v>116</v>
      </c>
      <c r="I19" t="s">
        <v>55</v>
      </c>
      <c r="J19" t="s">
        <v>117</v>
      </c>
      <c r="K19" t="s">
        <v>118</v>
      </c>
      <c r="L19" s="230" t="s">
        <v>119</v>
      </c>
      <c r="M19">
        <v>18</v>
      </c>
      <c r="N19">
        <v>0</v>
      </c>
      <c r="O19">
        <v>76.78</v>
      </c>
      <c r="P19">
        <v>1382.04</v>
      </c>
      <c r="Q19">
        <v>5657.12</v>
      </c>
      <c r="R19">
        <v>6.86</v>
      </c>
      <c r="S19" s="231" t="str">
        <f>VLOOKUP(U19,'Cross ref'!I:J,2,0)</f>
        <v>DF2</v>
      </c>
      <c r="T19" s="231">
        <f t="shared" si="0"/>
        <v>1382.04</v>
      </c>
      <c r="U19" s="231">
        <f>VLOOKUP(VALUE(C19),'Cross ref'!G:I,3,0)</f>
        <v>7367</v>
      </c>
      <c r="V19" s="231">
        <f>IFERROR(VLOOKUP(J19,'Item List (2)'!C:D,2,0),VLOOKUP(K19,'Item List (2)'!C:D,2,0))</f>
        <v>50007</v>
      </c>
      <c r="W19" s="231">
        <f>IFERROR(VLOOKUP(J19,'Item List (2)'!C:E,3,0),VLOOKUP(K19,'Item List (2)'!C:E,3,0))</f>
        <v>100</v>
      </c>
      <c r="X19" s="231">
        <f t="shared" si="1"/>
        <v>0</v>
      </c>
      <c r="Y19" s="231" t="str">
        <f t="shared" si="2"/>
        <v>BEEF, GRND PTY 3.5Z</v>
      </c>
      <c r="AA19" s="232">
        <f t="shared" si="3"/>
        <v>1382.04</v>
      </c>
      <c r="AB19" s="232" t="str">
        <f>VLOOKUP(W19,'Item List (2)'!$H:$J,2,0)</f>
        <v>Food</v>
      </c>
      <c r="AC19" s="232">
        <f t="shared" si="4"/>
        <v>7367</v>
      </c>
      <c r="AD19" s="232" t="str">
        <f t="shared" si="5"/>
        <v>7367-Food</v>
      </c>
    </row>
    <row r="20" spans="1:30">
      <c r="A20" t="s">
        <v>48</v>
      </c>
      <c r="B20" t="s">
        <v>49</v>
      </c>
      <c r="C20" t="s">
        <v>50</v>
      </c>
      <c r="D20" t="s">
        <v>51</v>
      </c>
      <c r="E20" t="s">
        <v>59</v>
      </c>
      <c r="F20" s="220" t="s">
        <v>53</v>
      </c>
      <c r="G20" s="220">
        <v>45168</v>
      </c>
      <c r="H20" t="s">
        <v>120</v>
      </c>
      <c r="I20" t="s">
        <v>55</v>
      </c>
      <c r="J20" t="s">
        <v>121</v>
      </c>
      <c r="K20" t="s">
        <v>122</v>
      </c>
      <c r="L20" s="230" t="s">
        <v>123</v>
      </c>
      <c r="M20">
        <v>3</v>
      </c>
      <c r="N20">
        <v>0</v>
      </c>
      <c r="O20">
        <v>30.72</v>
      </c>
      <c r="P20">
        <v>92.16</v>
      </c>
      <c r="Q20">
        <v>5657.12</v>
      </c>
      <c r="R20">
        <v>6.86</v>
      </c>
      <c r="S20" s="231" t="str">
        <f>VLOOKUP(U20,'Cross ref'!I:J,2,0)</f>
        <v>DF2</v>
      </c>
      <c r="T20" s="231">
        <f t="shared" si="0"/>
        <v>92.16</v>
      </c>
      <c r="U20" s="231">
        <f>VLOOKUP(VALUE(C20),'Cross ref'!G:I,3,0)</f>
        <v>7367</v>
      </c>
      <c r="V20" s="231">
        <f>IFERROR(VLOOKUP(J20,'Item List (2)'!C:D,2,0),VLOOKUP(K20,'Item List (2)'!C:D,2,0))</f>
        <v>50007</v>
      </c>
      <c r="W20" s="231">
        <f>IFERROR(VLOOKUP(J20,'Item List (2)'!C:E,3,0),VLOOKUP(K20,'Item List (2)'!C:E,3,0))</f>
        <v>100</v>
      </c>
      <c r="X20" s="231">
        <f t="shared" si="1"/>
        <v>0</v>
      </c>
      <c r="Y20" s="231" t="str">
        <f t="shared" si="2"/>
        <v>APPTZR, ONION RING</v>
      </c>
      <c r="AA20" s="232">
        <f t="shared" si="3"/>
        <v>92.16</v>
      </c>
      <c r="AB20" s="232" t="str">
        <f>VLOOKUP(W20,'Item List (2)'!$H:$J,2,0)</f>
        <v>Food</v>
      </c>
      <c r="AC20" s="232">
        <f t="shared" si="4"/>
        <v>7367</v>
      </c>
      <c r="AD20" s="232" t="str">
        <f t="shared" si="5"/>
        <v>7367-Food</v>
      </c>
    </row>
    <row r="21" spans="1:30">
      <c r="A21" t="s">
        <v>48</v>
      </c>
      <c r="B21" t="s">
        <v>49</v>
      </c>
      <c r="C21" t="s">
        <v>50</v>
      </c>
      <c r="D21" t="s">
        <v>51</v>
      </c>
      <c r="E21" t="s">
        <v>59</v>
      </c>
      <c r="F21" s="220" t="s">
        <v>53</v>
      </c>
      <c r="G21" s="220">
        <v>45168</v>
      </c>
      <c r="H21" t="s">
        <v>124</v>
      </c>
      <c r="I21" t="s">
        <v>55</v>
      </c>
      <c r="J21" t="s">
        <v>125</v>
      </c>
      <c r="K21" t="s">
        <v>126</v>
      </c>
      <c r="L21" s="230" t="s">
        <v>127</v>
      </c>
      <c r="M21">
        <v>2</v>
      </c>
      <c r="N21">
        <v>0</v>
      </c>
      <c r="O21">
        <v>21.8</v>
      </c>
      <c r="P21">
        <v>43.6</v>
      </c>
      <c r="Q21">
        <v>5657.12</v>
      </c>
      <c r="R21">
        <v>6.86</v>
      </c>
      <c r="S21" s="231" t="str">
        <f>VLOOKUP(U21,'Cross ref'!I:J,2,0)</f>
        <v>DF2</v>
      </c>
      <c r="T21" s="231">
        <f t="shared" si="0"/>
        <v>43.6</v>
      </c>
      <c r="U21" s="231">
        <f>VLOOKUP(VALUE(C21),'Cross ref'!G:I,3,0)</f>
        <v>7367</v>
      </c>
      <c r="V21" s="231">
        <f>IFERROR(VLOOKUP(J21,'Item List (2)'!C:D,2,0),VLOOKUP(K21,'Item List (2)'!C:D,2,0))</f>
        <v>50007</v>
      </c>
      <c r="W21" s="231">
        <f>IFERROR(VLOOKUP(J21,'Item List (2)'!C:E,3,0),VLOOKUP(K21,'Item List (2)'!C:E,3,0))</f>
        <v>100</v>
      </c>
      <c r="X21" s="231">
        <f t="shared" si="1"/>
        <v>0</v>
      </c>
      <c r="Y21" s="231" t="str">
        <f t="shared" si="2"/>
        <v>KETCHUP, PKT</v>
      </c>
      <c r="AA21" s="232">
        <f t="shared" si="3"/>
        <v>43.6</v>
      </c>
      <c r="AB21" s="232" t="str">
        <f>VLOOKUP(W21,'Item List (2)'!$H:$J,2,0)</f>
        <v>Food</v>
      </c>
      <c r="AC21" s="232">
        <f t="shared" si="4"/>
        <v>7367</v>
      </c>
      <c r="AD21" s="232" t="str">
        <f t="shared" si="5"/>
        <v>7367-Food</v>
      </c>
    </row>
    <row r="22" spans="1:30">
      <c r="A22" t="s">
        <v>48</v>
      </c>
      <c r="B22" t="s">
        <v>49</v>
      </c>
      <c r="C22" t="s">
        <v>50</v>
      </c>
      <c r="D22" t="s">
        <v>51</v>
      </c>
      <c r="E22" t="s">
        <v>59</v>
      </c>
      <c r="F22" s="220" t="s">
        <v>53</v>
      </c>
      <c r="G22" s="220">
        <v>45168</v>
      </c>
      <c r="H22" t="s">
        <v>128</v>
      </c>
      <c r="I22" t="s">
        <v>55</v>
      </c>
      <c r="J22" t="s">
        <v>129</v>
      </c>
      <c r="K22" t="s">
        <v>130</v>
      </c>
      <c r="L22" s="230" t="s">
        <v>131</v>
      </c>
      <c r="M22">
        <v>1</v>
      </c>
      <c r="N22">
        <v>0</v>
      </c>
      <c r="O22">
        <v>33.38</v>
      </c>
      <c r="P22">
        <v>33.38</v>
      </c>
      <c r="Q22">
        <v>5657.12</v>
      </c>
      <c r="R22">
        <v>6.86</v>
      </c>
      <c r="S22" s="231" t="str">
        <f>VLOOKUP(U22,'Cross ref'!I:J,2,0)</f>
        <v>DF2</v>
      </c>
      <c r="T22" s="231">
        <f t="shared" si="0"/>
        <v>33.38</v>
      </c>
      <c r="U22" s="231">
        <f>VLOOKUP(VALUE(C22),'Cross ref'!G:I,3,0)</f>
        <v>7367</v>
      </c>
      <c r="V22" s="231">
        <f>IFERROR(VLOOKUP(J22,'Item List (2)'!C:D,2,0),VLOOKUP(K22,'Item List (2)'!C:D,2,0))</f>
        <v>50007</v>
      </c>
      <c r="W22" s="231">
        <f>IFERROR(VLOOKUP(J22,'Item List (2)'!C:E,3,0),VLOOKUP(K22,'Item List (2)'!C:E,3,0))</f>
        <v>100</v>
      </c>
      <c r="X22" s="231">
        <f t="shared" si="1"/>
        <v>0</v>
      </c>
      <c r="Y22" s="231" t="str">
        <f t="shared" si="2"/>
        <v>HASHBROWN, RND ZTF</v>
      </c>
      <c r="AA22" s="232">
        <f t="shared" si="3"/>
        <v>33.38</v>
      </c>
      <c r="AB22" s="232" t="str">
        <f>VLOOKUP(W22,'Item List (2)'!$H:$J,2,0)</f>
        <v>Food</v>
      </c>
      <c r="AC22" s="232">
        <f t="shared" si="4"/>
        <v>7367</v>
      </c>
      <c r="AD22" s="232" t="str">
        <f t="shared" si="5"/>
        <v>7367-Food</v>
      </c>
    </row>
    <row r="23" spans="1:30">
      <c r="A23" t="s">
        <v>48</v>
      </c>
      <c r="B23" t="s">
        <v>49</v>
      </c>
      <c r="C23" t="s">
        <v>50</v>
      </c>
      <c r="D23" t="s">
        <v>51</v>
      </c>
      <c r="E23" t="s">
        <v>59</v>
      </c>
      <c r="F23" s="220" t="s">
        <v>53</v>
      </c>
      <c r="G23" s="220">
        <v>45168</v>
      </c>
      <c r="H23" t="s">
        <v>132</v>
      </c>
      <c r="I23" t="s">
        <v>55</v>
      </c>
      <c r="J23" t="s">
        <v>129</v>
      </c>
      <c r="K23" t="s">
        <v>133</v>
      </c>
      <c r="L23" s="230" t="s">
        <v>131</v>
      </c>
      <c r="M23">
        <v>1</v>
      </c>
      <c r="N23">
        <v>0</v>
      </c>
      <c r="O23">
        <v>33.38</v>
      </c>
      <c r="P23">
        <v>33.38</v>
      </c>
      <c r="Q23">
        <v>5657.12</v>
      </c>
      <c r="R23">
        <v>6.86</v>
      </c>
      <c r="S23" s="231" t="str">
        <f>VLOOKUP(U23,'Cross ref'!I:J,2,0)</f>
        <v>DF2</v>
      </c>
      <c r="T23" s="231">
        <f t="shared" si="0"/>
        <v>33.38</v>
      </c>
      <c r="U23" s="231">
        <f>VLOOKUP(VALUE(C23),'Cross ref'!G:I,3,0)</f>
        <v>7367</v>
      </c>
      <c r="V23" s="231">
        <f>IFERROR(VLOOKUP(J23,'Item List (2)'!C:D,2,0),VLOOKUP(K23,'Item List (2)'!C:D,2,0))</f>
        <v>50007</v>
      </c>
      <c r="W23" s="231">
        <f>IFERROR(VLOOKUP(J23,'Item List (2)'!C:E,3,0),VLOOKUP(K23,'Item List (2)'!C:E,3,0))</f>
        <v>100</v>
      </c>
      <c r="X23" s="231">
        <f t="shared" si="1"/>
        <v>0</v>
      </c>
      <c r="Y23" s="231" t="str">
        <f t="shared" si="2"/>
        <v>FRIES, CRISS CUT SEASN</v>
      </c>
      <c r="AA23" s="232">
        <f t="shared" si="3"/>
        <v>33.38</v>
      </c>
      <c r="AB23" s="232" t="str">
        <f>VLOOKUP(W23,'Item List (2)'!$H:$J,2,0)</f>
        <v>Food</v>
      </c>
      <c r="AC23" s="232">
        <f t="shared" si="4"/>
        <v>7367</v>
      </c>
      <c r="AD23" s="232" t="str">
        <f t="shared" si="5"/>
        <v>7367-Food</v>
      </c>
    </row>
    <row r="24" spans="1:30">
      <c r="A24" t="s">
        <v>48</v>
      </c>
      <c r="B24" t="s">
        <v>49</v>
      </c>
      <c r="C24" t="s">
        <v>50</v>
      </c>
      <c r="D24" t="s">
        <v>51</v>
      </c>
      <c r="E24" t="s">
        <v>59</v>
      </c>
      <c r="F24" s="220" t="s">
        <v>53</v>
      </c>
      <c r="G24" s="220">
        <v>45168</v>
      </c>
      <c r="H24" t="s">
        <v>134</v>
      </c>
      <c r="I24" t="s">
        <v>55</v>
      </c>
      <c r="J24" t="s">
        <v>129</v>
      </c>
      <c r="K24" t="s">
        <v>135</v>
      </c>
      <c r="L24" s="230" t="s">
        <v>136</v>
      </c>
      <c r="M24">
        <v>12</v>
      </c>
      <c r="N24">
        <v>0</v>
      </c>
      <c r="O24">
        <v>35.28</v>
      </c>
      <c r="P24">
        <v>423.36</v>
      </c>
      <c r="Q24">
        <v>5657.12</v>
      </c>
      <c r="R24">
        <v>6.86</v>
      </c>
      <c r="S24" s="231" t="str">
        <f>VLOOKUP(U24,'Cross ref'!I:J,2,0)</f>
        <v>DF2</v>
      </c>
      <c r="T24" s="231">
        <f t="shared" si="0"/>
        <v>423.36</v>
      </c>
      <c r="U24" s="231">
        <f>VLOOKUP(VALUE(C24),'Cross ref'!G:I,3,0)</f>
        <v>7367</v>
      </c>
      <c r="V24" s="231">
        <f>IFERROR(VLOOKUP(J24,'Item List (2)'!C:D,2,0),VLOOKUP(K24,'Item List (2)'!C:D,2,0))</f>
        <v>50007</v>
      </c>
      <c r="W24" s="231">
        <f>IFERROR(VLOOKUP(J24,'Item List (2)'!C:E,3,0),VLOOKUP(K24,'Item List (2)'!C:E,3,0))</f>
        <v>100</v>
      </c>
      <c r="X24" s="231">
        <f t="shared" si="1"/>
        <v>0</v>
      </c>
      <c r="Y24" s="231" t="str">
        <f t="shared" si="2"/>
        <v>FRIES, SS SK ON</v>
      </c>
      <c r="AA24" s="232">
        <f t="shared" si="3"/>
        <v>423.36</v>
      </c>
      <c r="AB24" s="232" t="str">
        <f>VLOOKUP(W24,'Item List (2)'!$H:$J,2,0)</f>
        <v>Food</v>
      </c>
      <c r="AC24" s="232">
        <f t="shared" si="4"/>
        <v>7367</v>
      </c>
      <c r="AD24" s="232" t="str">
        <f t="shared" si="5"/>
        <v>7367-Food</v>
      </c>
    </row>
    <row r="25" spans="1:30">
      <c r="A25" t="s">
        <v>48</v>
      </c>
      <c r="B25" t="s">
        <v>49</v>
      </c>
      <c r="C25" t="s">
        <v>50</v>
      </c>
      <c r="D25" t="s">
        <v>51</v>
      </c>
      <c r="E25" t="s">
        <v>59</v>
      </c>
      <c r="F25" s="220" t="s">
        <v>53</v>
      </c>
      <c r="G25" s="220">
        <v>45168</v>
      </c>
      <c r="H25" t="s">
        <v>137</v>
      </c>
      <c r="I25" t="s">
        <v>55</v>
      </c>
      <c r="J25" t="s">
        <v>138</v>
      </c>
      <c r="K25" t="s">
        <v>139</v>
      </c>
      <c r="L25" s="230" t="s">
        <v>140</v>
      </c>
      <c r="M25">
        <v>1</v>
      </c>
      <c r="N25">
        <v>0</v>
      </c>
      <c r="O25">
        <v>32.57</v>
      </c>
      <c r="P25">
        <v>32.57</v>
      </c>
      <c r="Q25">
        <v>5657.12</v>
      </c>
      <c r="R25">
        <v>6.86</v>
      </c>
      <c r="S25" s="231" t="str">
        <f>VLOOKUP(U25,'Cross ref'!I:J,2,0)</f>
        <v>DF2</v>
      </c>
      <c r="T25" s="231">
        <f t="shared" si="0"/>
        <v>32.57</v>
      </c>
      <c r="U25" s="231">
        <f>VLOOKUP(VALUE(C25),'Cross ref'!G:I,3,0)</f>
        <v>7367</v>
      </c>
      <c r="V25" s="231">
        <f>IFERROR(VLOOKUP(J25,'Item List (2)'!C:D,2,0),VLOOKUP(K25,'Item List (2)'!C:D,2,0))</f>
        <v>50007</v>
      </c>
      <c r="W25" s="231">
        <f>IFERROR(VLOOKUP(J25,'Item List (2)'!C:E,3,0),VLOOKUP(K25,'Item List (2)'!C:E,3,0))</f>
        <v>100</v>
      </c>
      <c r="X25" s="231">
        <f t="shared" si="1"/>
        <v>0</v>
      </c>
      <c r="Y25" s="231" t="str">
        <f t="shared" si="2"/>
        <v>SYRUP, SHAKE STRAWBRY</v>
      </c>
      <c r="AA25" s="232">
        <f t="shared" si="3"/>
        <v>32.57</v>
      </c>
      <c r="AB25" s="232" t="str">
        <f>VLOOKUP(W25,'Item List (2)'!$H:$J,2,0)</f>
        <v>Food</v>
      </c>
      <c r="AC25" s="232">
        <f t="shared" si="4"/>
        <v>7367</v>
      </c>
      <c r="AD25" s="232" t="str">
        <f t="shared" si="5"/>
        <v>7367-Food</v>
      </c>
    </row>
    <row r="26" spans="1:30">
      <c r="A26" t="s">
        <v>48</v>
      </c>
      <c r="B26" t="s">
        <v>49</v>
      </c>
      <c r="C26" t="s">
        <v>50</v>
      </c>
      <c r="D26" t="s">
        <v>51</v>
      </c>
      <c r="E26" t="s">
        <v>59</v>
      </c>
      <c r="F26" s="220" t="s">
        <v>53</v>
      </c>
      <c r="G26" s="220">
        <v>45168</v>
      </c>
      <c r="H26" t="s">
        <v>141</v>
      </c>
      <c r="I26" t="s">
        <v>55</v>
      </c>
      <c r="J26" t="s">
        <v>142</v>
      </c>
      <c r="K26" t="s">
        <v>143</v>
      </c>
      <c r="L26" s="230" t="s">
        <v>144</v>
      </c>
      <c r="M26">
        <v>1</v>
      </c>
      <c r="N26">
        <v>0</v>
      </c>
      <c r="O26">
        <v>29.7</v>
      </c>
      <c r="P26">
        <v>29.7</v>
      </c>
      <c r="Q26">
        <v>5657.12</v>
      </c>
      <c r="R26">
        <v>6.86</v>
      </c>
      <c r="S26" s="231" t="str">
        <f>VLOOKUP(U26,'Cross ref'!I:J,2,0)</f>
        <v>DF2</v>
      </c>
      <c r="T26" s="231">
        <f t="shared" si="0"/>
        <v>29.7</v>
      </c>
      <c r="U26" s="231">
        <f>VLOOKUP(VALUE(C26),'Cross ref'!G:I,3,0)</f>
        <v>7367</v>
      </c>
      <c r="V26" s="231">
        <f>IFERROR(VLOOKUP(J26,'Item List (2)'!C:D,2,0),VLOOKUP(K26,'Item List (2)'!C:D,2,0))</f>
        <v>50007</v>
      </c>
      <c r="W26" s="231">
        <f>IFERROR(VLOOKUP(J26,'Item List (2)'!C:E,3,0),VLOOKUP(K26,'Item List (2)'!C:E,3,0))</f>
        <v>100</v>
      </c>
      <c r="X26" s="231">
        <f t="shared" si="1"/>
        <v>0</v>
      </c>
      <c r="Y26" s="231" t="str">
        <f t="shared" si="2"/>
        <v>CAKE, CHOC DOME</v>
      </c>
      <c r="AA26" s="232">
        <f t="shared" si="3"/>
        <v>29.7</v>
      </c>
      <c r="AB26" s="232" t="str">
        <f>VLOOKUP(W26,'Item List (2)'!$H:$J,2,0)</f>
        <v>Food</v>
      </c>
      <c r="AC26" s="232">
        <f t="shared" si="4"/>
        <v>7367</v>
      </c>
      <c r="AD26" s="232" t="str">
        <f t="shared" si="5"/>
        <v>7367-Food</v>
      </c>
    </row>
    <row r="27" spans="1:30">
      <c r="A27" t="s">
        <v>48</v>
      </c>
      <c r="B27" t="s">
        <v>49</v>
      </c>
      <c r="C27" t="s">
        <v>50</v>
      </c>
      <c r="D27" t="s">
        <v>51</v>
      </c>
      <c r="E27" t="s">
        <v>59</v>
      </c>
      <c r="F27" s="220" t="s">
        <v>53</v>
      </c>
      <c r="G27" s="220">
        <v>45168</v>
      </c>
      <c r="H27" t="s">
        <v>145</v>
      </c>
      <c r="I27" t="s">
        <v>55</v>
      </c>
      <c r="J27" t="s">
        <v>146</v>
      </c>
      <c r="K27" t="s">
        <v>147</v>
      </c>
      <c r="L27" s="230" t="s">
        <v>148</v>
      </c>
      <c r="M27">
        <v>1</v>
      </c>
      <c r="N27">
        <v>0</v>
      </c>
      <c r="O27">
        <v>111.01</v>
      </c>
      <c r="P27">
        <v>111.01</v>
      </c>
      <c r="Q27">
        <v>5657.12</v>
      </c>
      <c r="R27">
        <v>6.86</v>
      </c>
      <c r="S27" s="231" t="str">
        <f>VLOOKUP(U27,'Cross ref'!I:J,2,0)</f>
        <v>DF2</v>
      </c>
      <c r="T27" s="231">
        <f t="shared" si="0"/>
        <v>111.01</v>
      </c>
      <c r="U27" s="231">
        <f>VLOOKUP(VALUE(C27),'Cross ref'!G:I,3,0)</f>
        <v>7367</v>
      </c>
      <c r="V27" s="231">
        <f>IFERROR(VLOOKUP(J27,'Item List (2)'!C:D,2,0),VLOOKUP(K27,'Item List (2)'!C:D,2,0))</f>
        <v>50007</v>
      </c>
      <c r="W27" s="231">
        <f>IFERROR(VLOOKUP(J27,'Item List (2)'!C:E,3,0),VLOOKUP(K27,'Item List (2)'!C:E,3,0))</f>
        <v>100</v>
      </c>
      <c r="X27" s="231">
        <f t="shared" si="1"/>
        <v>0</v>
      </c>
      <c r="Y27" s="231" t="str">
        <f t="shared" si="2"/>
        <v>CHICKEN, TNDRLOIN STRIP 1.5Z</v>
      </c>
      <c r="AA27" s="232">
        <f t="shared" si="3"/>
        <v>111.01</v>
      </c>
      <c r="AB27" s="232" t="str">
        <f>VLOOKUP(W27,'Item List (2)'!$H:$J,2,0)</f>
        <v>Food</v>
      </c>
      <c r="AC27" s="232">
        <f t="shared" si="4"/>
        <v>7367</v>
      </c>
      <c r="AD27" s="232" t="str">
        <f t="shared" si="5"/>
        <v>7367-Food</v>
      </c>
    </row>
    <row r="28" spans="1:30">
      <c r="A28" t="s">
        <v>48</v>
      </c>
      <c r="B28" t="s">
        <v>49</v>
      </c>
      <c r="C28" t="s">
        <v>50</v>
      </c>
      <c r="D28" t="s">
        <v>51</v>
      </c>
      <c r="E28" t="s">
        <v>59</v>
      </c>
      <c r="F28" s="220" t="s">
        <v>53</v>
      </c>
      <c r="G28" s="220">
        <v>45168</v>
      </c>
      <c r="H28" t="s">
        <v>149</v>
      </c>
      <c r="I28" t="s">
        <v>55</v>
      </c>
      <c r="J28" t="s">
        <v>102</v>
      </c>
      <c r="K28" t="s">
        <v>150</v>
      </c>
      <c r="L28" s="230" t="s">
        <v>100</v>
      </c>
      <c r="M28">
        <v>4</v>
      </c>
      <c r="N28">
        <v>0</v>
      </c>
      <c r="O28">
        <v>25.94</v>
      </c>
      <c r="P28">
        <v>103.76</v>
      </c>
      <c r="Q28">
        <v>5657.12</v>
      </c>
      <c r="R28">
        <v>6.86</v>
      </c>
      <c r="S28" s="231" t="str">
        <f>VLOOKUP(U28,'Cross ref'!I:J,2,0)</f>
        <v>DF2</v>
      </c>
      <c r="T28" s="231">
        <f t="shared" si="0"/>
        <v>103.76</v>
      </c>
      <c r="U28" s="231">
        <f>VLOOKUP(VALUE(C28),'Cross ref'!G:I,3,0)</f>
        <v>7367</v>
      </c>
      <c r="V28" s="231">
        <f>IFERROR(VLOOKUP(J28,'Item List (2)'!C:D,2,0),VLOOKUP(K28,'Item List (2)'!C:D,2,0))</f>
        <v>50007</v>
      </c>
      <c r="W28" s="231">
        <f>IFERROR(VLOOKUP(J28,'Item List (2)'!C:E,3,0),VLOOKUP(K28,'Item List (2)'!C:E,3,0))</f>
        <v>100</v>
      </c>
      <c r="X28" s="231">
        <f t="shared" si="1"/>
        <v>0</v>
      </c>
      <c r="Y28" s="231" t="str">
        <f t="shared" si="2"/>
        <v>SAUCE, BTRMILK RANCH CUP</v>
      </c>
      <c r="AA28" s="232">
        <f t="shared" si="3"/>
        <v>103.76</v>
      </c>
      <c r="AB28" s="232" t="str">
        <f>VLOOKUP(W28,'Item List (2)'!$H:$J,2,0)</f>
        <v>Food</v>
      </c>
      <c r="AC28" s="232">
        <f t="shared" si="4"/>
        <v>7367</v>
      </c>
      <c r="AD28" s="232" t="str">
        <f t="shared" si="5"/>
        <v>7367-Food</v>
      </c>
    </row>
    <row r="29" spans="1:30">
      <c r="A29" t="s">
        <v>48</v>
      </c>
      <c r="B29" t="s">
        <v>49</v>
      </c>
      <c r="C29" t="s">
        <v>50</v>
      </c>
      <c r="D29" t="s">
        <v>51</v>
      </c>
      <c r="E29" t="s">
        <v>59</v>
      </c>
      <c r="F29" s="220" t="s">
        <v>53</v>
      </c>
      <c r="G29" s="220">
        <v>45168</v>
      </c>
      <c r="H29" t="s">
        <v>151</v>
      </c>
      <c r="I29" t="s">
        <v>55</v>
      </c>
      <c r="J29" t="s">
        <v>152</v>
      </c>
      <c r="K29" t="s">
        <v>153</v>
      </c>
      <c r="L29" s="230" t="s">
        <v>154</v>
      </c>
      <c r="M29">
        <v>1</v>
      </c>
      <c r="N29">
        <v>0</v>
      </c>
      <c r="O29">
        <v>11.66</v>
      </c>
      <c r="P29">
        <v>11.66</v>
      </c>
      <c r="Q29">
        <v>5657.12</v>
      </c>
      <c r="R29">
        <v>6.86</v>
      </c>
      <c r="S29" s="231" t="str">
        <f>VLOOKUP(U29,'Cross ref'!I:J,2,0)</f>
        <v>DF2</v>
      </c>
      <c r="T29" s="231">
        <f t="shared" si="0"/>
        <v>11.66</v>
      </c>
      <c r="U29" s="231">
        <f>VLOOKUP(VALUE(C29),'Cross ref'!G:I,3,0)</f>
        <v>7367</v>
      </c>
      <c r="V29" s="231">
        <f>IFERROR(VLOOKUP(J29,'Item List (2)'!C:D,2,0),VLOOKUP(K29,'Item List (2)'!C:D,2,0))</f>
        <v>50007</v>
      </c>
      <c r="W29" s="231">
        <f>IFERROR(VLOOKUP(J29,'Item List (2)'!C:E,3,0),VLOOKUP(K29,'Item List (2)'!C:E,3,0))</f>
        <v>100</v>
      </c>
      <c r="X29" s="231">
        <f t="shared" si="1"/>
        <v>0</v>
      </c>
      <c r="Y29" s="231" t="str">
        <f t="shared" si="2"/>
        <v>SAUCE, BUFFALO CUP</v>
      </c>
      <c r="AA29" s="232">
        <f t="shared" si="3"/>
        <v>11.66</v>
      </c>
      <c r="AB29" s="232" t="str">
        <f>VLOOKUP(W29,'Item List (2)'!$H:$J,2,0)</f>
        <v>Food</v>
      </c>
      <c r="AC29" s="232">
        <f t="shared" si="4"/>
        <v>7367</v>
      </c>
      <c r="AD29" s="232" t="str">
        <f t="shared" si="5"/>
        <v>7367-Food</v>
      </c>
    </row>
    <row r="30" spans="1:30">
      <c r="A30" t="s">
        <v>48</v>
      </c>
      <c r="B30" t="s">
        <v>49</v>
      </c>
      <c r="C30" t="s">
        <v>50</v>
      </c>
      <c r="D30" t="s">
        <v>51</v>
      </c>
      <c r="E30" t="s">
        <v>59</v>
      </c>
      <c r="F30" s="220" t="s">
        <v>53</v>
      </c>
      <c r="G30" s="220">
        <v>45168</v>
      </c>
      <c r="H30" t="s">
        <v>155</v>
      </c>
      <c r="I30" t="s">
        <v>55</v>
      </c>
      <c r="J30" t="s">
        <v>156</v>
      </c>
      <c r="K30" t="s">
        <v>157</v>
      </c>
      <c r="L30" s="230" t="s">
        <v>158</v>
      </c>
      <c r="M30">
        <v>4</v>
      </c>
      <c r="N30">
        <v>0</v>
      </c>
      <c r="O30">
        <v>19.78</v>
      </c>
      <c r="P30">
        <v>79.12</v>
      </c>
      <c r="Q30">
        <v>5657.12</v>
      </c>
      <c r="R30">
        <v>6.86</v>
      </c>
      <c r="S30" s="231" t="str">
        <f>VLOOKUP(U30,'Cross ref'!I:J,2,0)</f>
        <v>DF2</v>
      </c>
      <c r="T30" s="231">
        <f t="shared" si="0"/>
        <v>79.12</v>
      </c>
      <c r="U30" s="231">
        <f>VLOOKUP(VALUE(C30),'Cross ref'!G:I,3,0)</f>
        <v>7367</v>
      </c>
      <c r="V30" s="231">
        <f>IFERROR(VLOOKUP(J30,'Item List (2)'!C:D,2,0),VLOOKUP(K30,'Item List (2)'!C:D,2,0))</f>
        <v>50007</v>
      </c>
      <c r="W30" s="231">
        <f>IFERROR(VLOOKUP(J30,'Item List (2)'!C:E,3,0),VLOOKUP(K30,'Item List (2)'!C:E,3,0))</f>
        <v>100</v>
      </c>
      <c r="X30" s="231">
        <f t="shared" si="1"/>
        <v>0</v>
      </c>
      <c r="Y30" s="231" t="str">
        <f t="shared" si="2"/>
        <v>ICE CREAM, VANILLA SLOW MELT</v>
      </c>
      <c r="AA30" s="232">
        <f t="shared" si="3"/>
        <v>79.12</v>
      </c>
      <c r="AB30" s="232" t="str">
        <f>VLOOKUP(W30,'Item List (2)'!$H:$J,2,0)</f>
        <v>Food</v>
      </c>
      <c r="AC30" s="232">
        <f t="shared" si="4"/>
        <v>7367</v>
      </c>
      <c r="AD30" s="232" t="str">
        <f t="shared" si="5"/>
        <v>7367-Food</v>
      </c>
    </row>
    <row r="31" spans="1:30">
      <c r="A31" t="s">
        <v>48</v>
      </c>
      <c r="B31" t="s">
        <v>49</v>
      </c>
      <c r="C31" t="s">
        <v>50</v>
      </c>
      <c r="D31" t="s">
        <v>51</v>
      </c>
      <c r="E31" t="s">
        <v>59</v>
      </c>
      <c r="F31" s="220" t="s">
        <v>53</v>
      </c>
      <c r="G31" s="220">
        <v>45168</v>
      </c>
      <c r="H31" t="s">
        <v>159</v>
      </c>
      <c r="I31" t="s">
        <v>55</v>
      </c>
      <c r="J31" t="s">
        <v>160</v>
      </c>
      <c r="K31" t="s">
        <v>161</v>
      </c>
      <c r="L31" s="230" t="s">
        <v>162</v>
      </c>
      <c r="M31">
        <v>7</v>
      </c>
      <c r="N31">
        <v>0</v>
      </c>
      <c r="O31">
        <v>36.91</v>
      </c>
      <c r="P31">
        <v>258.37</v>
      </c>
      <c r="Q31">
        <v>5657.12</v>
      </c>
      <c r="R31">
        <v>6.86</v>
      </c>
      <c r="S31" s="231" t="str">
        <f>VLOOKUP(U31,'Cross ref'!I:J,2,0)</f>
        <v>DF2</v>
      </c>
      <c r="T31" s="231">
        <f t="shared" si="0"/>
        <v>258.37</v>
      </c>
      <c r="U31" s="231">
        <f>VLOOKUP(VALUE(C31),'Cross ref'!G:I,3,0)</f>
        <v>7367</v>
      </c>
      <c r="V31" s="231">
        <f>IFERROR(VLOOKUP(J31,'Item List (2)'!C:D,2,0),VLOOKUP(K31,'Item List (2)'!C:D,2,0))</f>
        <v>50007</v>
      </c>
      <c r="W31" s="231">
        <f>IFERROR(VLOOKUP(J31,'Item List (2)'!C:E,3,0),VLOOKUP(K31,'Item List (2)'!C:E,3,0))</f>
        <v>100</v>
      </c>
      <c r="X31" s="231">
        <f t="shared" si="1"/>
        <v>0</v>
      </c>
      <c r="Y31" s="231" t="str">
        <f t="shared" si="2"/>
        <v>SHORTENING, LIQ FRY PREM</v>
      </c>
      <c r="AA31" s="232">
        <f t="shared" si="3"/>
        <v>258.37</v>
      </c>
      <c r="AB31" s="232" t="str">
        <f>VLOOKUP(W31,'Item List (2)'!$H:$J,2,0)</f>
        <v>Food</v>
      </c>
      <c r="AC31" s="232">
        <f t="shared" si="4"/>
        <v>7367</v>
      </c>
      <c r="AD31" s="232" t="str">
        <f t="shared" si="5"/>
        <v>7367-Food</v>
      </c>
    </row>
    <row r="32" spans="1:30">
      <c r="A32" t="s">
        <v>48</v>
      </c>
      <c r="B32" t="s">
        <v>49</v>
      </c>
      <c r="C32" t="s">
        <v>50</v>
      </c>
      <c r="D32" t="s">
        <v>51</v>
      </c>
      <c r="E32" t="s">
        <v>59</v>
      </c>
      <c r="F32" s="220" t="s">
        <v>53</v>
      </c>
      <c r="G32" s="220">
        <v>45168</v>
      </c>
      <c r="H32" t="s">
        <v>163</v>
      </c>
      <c r="I32" t="s">
        <v>55</v>
      </c>
      <c r="J32" t="s">
        <v>146</v>
      </c>
      <c r="K32" t="s">
        <v>164</v>
      </c>
      <c r="L32" s="230" t="s">
        <v>165</v>
      </c>
      <c r="M32">
        <v>2</v>
      </c>
      <c r="N32">
        <v>0</v>
      </c>
      <c r="O32">
        <v>37.6</v>
      </c>
      <c r="P32">
        <v>75.2</v>
      </c>
      <c r="Q32">
        <v>5657.12</v>
      </c>
      <c r="R32">
        <v>6.86</v>
      </c>
      <c r="S32" s="231" t="str">
        <f>VLOOKUP(U32,'Cross ref'!I:J,2,0)</f>
        <v>DF2</v>
      </c>
      <c r="T32" s="231">
        <f t="shared" si="0"/>
        <v>75.2</v>
      </c>
      <c r="U32" s="231">
        <f>VLOOKUP(VALUE(C32),'Cross ref'!G:I,3,0)</f>
        <v>7367</v>
      </c>
      <c r="V32" s="231">
        <f>IFERROR(VLOOKUP(J32,'Item List (2)'!C:D,2,0),VLOOKUP(K32,'Item List (2)'!C:D,2,0))</f>
        <v>50007</v>
      </c>
      <c r="W32" s="231">
        <f>IFERROR(VLOOKUP(J32,'Item List (2)'!C:E,3,0),VLOOKUP(K32,'Item List (2)'!C:E,3,0))</f>
        <v>100</v>
      </c>
      <c r="X32" s="231">
        <f t="shared" si="1"/>
        <v>0</v>
      </c>
      <c r="Y32" s="231" t="str">
        <f t="shared" si="2"/>
        <v>CHICKEN, PTY SPCY 3Z</v>
      </c>
      <c r="AA32" s="232">
        <f t="shared" si="3"/>
        <v>75.2</v>
      </c>
      <c r="AB32" s="232" t="str">
        <f>VLOOKUP(W32,'Item List (2)'!$H:$J,2,0)</f>
        <v>Food</v>
      </c>
      <c r="AC32" s="232">
        <f t="shared" si="4"/>
        <v>7367</v>
      </c>
      <c r="AD32" s="232" t="str">
        <f t="shared" si="5"/>
        <v>7367-Food</v>
      </c>
    </row>
    <row r="33" spans="1:30">
      <c r="A33" t="s">
        <v>48</v>
      </c>
      <c r="B33" t="s">
        <v>49</v>
      </c>
      <c r="C33" t="s">
        <v>50</v>
      </c>
      <c r="D33" t="s">
        <v>51</v>
      </c>
      <c r="E33" t="s">
        <v>59</v>
      </c>
      <c r="F33" s="220" t="s">
        <v>53</v>
      </c>
      <c r="G33" s="220">
        <v>45168</v>
      </c>
      <c r="H33" t="s">
        <v>166</v>
      </c>
      <c r="I33" t="s">
        <v>55</v>
      </c>
      <c r="J33" t="s">
        <v>121</v>
      </c>
      <c r="K33" t="s">
        <v>167</v>
      </c>
      <c r="L33" s="230" t="s">
        <v>168</v>
      </c>
      <c r="M33">
        <v>1</v>
      </c>
      <c r="N33">
        <v>0</v>
      </c>
      <c r="O33">
        <v>29.39</v>
      </c>
      <c r="P33">
        <v>29.39</v>
      </c>
      <c r="Q33">
        <v>5657.12</v>
      </c>
      <c r="R33">
        <v>6.86</v>
      </c>
      <c r="S33" s="231" t="str">
        <f>VLOOKUP(U33,'Cross ref'!I:J,2,0)</f>
        <v>DF2</v>
      </c>
      <c r="T33" s="231">
        <f t="shared" si="0"/>
        <v>29.39</v>
      </c>
      <c r="U33" s="231">
        <f>VLOOKUP(VALUE(C33),'Cross ref'!G:I,3,0)</f>
        <v>7367</v>
      </c>
      <c r="V33" s="231">
        <f>IFERROR(VLOOKUP(J33,'Item List (2)'!C:D,2,0),VLOOKUP(K33,'Item List (2)'!C:D,2,0))</f>
        <v>50007</v>
      </c>
      <c r="W33" s="231">
        <f>IFERROR(VLOOKUP(J33,'Item List (2)'!C:E,3,0),VLOOKUP(K33,'Item List (2)'!C:E,3,0))</f>
        <v>100</v>
      </c>
      <c r="X33" s="231">
        <f t="shared" si="1"/>
        <v>0</v>
      </c>
      <c r="Y33" s="231" t="str">
        <f t="shared" si="2"/>
        <v>SQUASH, ZUCCHINI BRD SLI</v>
      </c>
      <c r="AA33" s="232">
        <f t="shared" si="3"/>
        <v>29.39</v>
      </c>
      <c r="AB33" s="232" t="str">
        <f>VLOOKUP(W33,'Item List (2)'!$H:$J,2,0)</f>
        <v>Food</v>
      </c>
      <c r="AC33" s="232">
        <f t="shared" si="4"/>
        <v>7367</v>
      </c>
      <c r="AD33" s="232" t="str">
        <f t="shared" si="5"/>
        <v>7367-Food</v>
      </c>
    </row>
    <row r="34" spans="1:30">
      <c r="A34" t="s">
        <v>48</v>
      </c>
      <c r="B34" t="s">
        <v>49</v>
      </c>
      <c r="C34" t="s">
        <v>50</v>
      </c>
      <c r="D34" t="s">
        <v>51</v>
      </c>
      <c r="E34" t="s">
        <v>59</v>
      </c>
      <c r="F34" s="220" t="s">
        <v>53</v>
      </c>
      <c r="G34" s="220">
        <v>45168</v>
      </c>
      <c r="H34" t="s">
        <v>169</v>
      </c>
      <c r="I34" t="s">
        <v>55</v>
      </c>
      <c r="J34" t="s">
        <v>170</v>
      </c>
      <c r="K34" t="s">
        <v>171</v>
      </c>
      <c r="L34" s="230" t="s">
        <v>172</v>
      </c>
      <c r="M34">
        <v>2</v>
      </c>
      <c r="N34">
        <v>0</v>
      </c>
      <c r="O34">
        <v>90.57</v>
      </c>
      <c r="P34">
        <v>181.14</v>
      </c>
      <c r="Q34">
        <v>5657.12</v>
      </c>
      <c r="R34">
        <v>6.86</v>
      </c>
      <c r="S34" s="231" t="str">
        <f>VLOOKUP(U34,'Cross ref'!I:J,2,0)</f>
        <v>DF2</v>
      </c>
      <c r="T34" s="231">
        <f t="shared" si="0"/>
        <v>181.14</v>
      </c>
      <c r="U34" s="231">
        <f>VLOOKUP(VALUE(C34),'Cross ref'!G:I,3,0)</f>
        <v>7367</v>
      </c>
      <c r="V34" s="231">
        <f>IFERROR(VLOOKUP(J34,'Item List (2)'!C:D,2,0),VLOOKUP(K34,'Item List (2)'!C:D,2,0))</f>
        <v>50007</v>
      </c>
      <c r="W34" s="231">
        <f>IFERROR(VLOOKUP(J34,'Item List (2)'!C:E,3,0),VLOOKUP(K34,'Item List (2)'!C:E,3,0))</f>
        <v>100</v>
      </c>
      <c r="X34" s="231">
        <f t="shared" si="1"/>
        <v>0</v>
      </c>
      <c r="Y34" s="231" t="str">
        <f t="shared" si="2"/>
        <v>BACON, 500 SLICES FC</v>
      </c>
      <c r="AA34" s="232">
        <f t="shared" si="3"/>
        <v>181.14</v>
      </c>
      <c r="AB34" s="232" t="str">
        <f>VLOOKUP(W34,'Item List (2)'!$H:$J,2,0)</f>
        <v>Food</v>
      </c>
      <c r="AC34" s="232">
        <f t="shared" si="4"/>
        <v>7367</v>
      </c>
      <c r="AD34" s="232" t="str">
        <f t="shared" si="5"/>
        <v>7367-Food</v>
      </c>
    </row>
    <row r="35" spans="1:30">
      <c r="A35" t="s">
        <v>48</v>
      </c>
      <c r="B35" t="s">
        <v>49</v>
      </c>
      <c r="C35" t="s">
        <v>50</v>
      </c>
      <c r="D35" t="s">
        <v>51</v>
      </c>
      <c r="E35" t="s">
        <v>59</v>
      </c>
      <c r="F35" s="220" t="s">
        <v>53</v>
      </c>
      <c r="G35" s="220">
        <v>45168</v>
      </c>
      <c r="H35" t="s">
        <v>173</v>
      </c>
      <c r="I35" t="s">
        <v>55</v>
      </c>
      <c r="J35" t="s">
        <v>117</v>
      </c>
      <c r="K35" t="s">
        <v>174</v>
      </c>
      <c r="L35" s="230" t="s">
        <v>175</v>
      </c>
      <c r="M35">
        <v>1</v>
      </c>
      <c r="N35">
        <v>0</v>
      </c>
      <c r="O35">
        <v>81.59</v>
      </c>
      <c r="P35">
        <v>81.59</v>
      </c>
      <c r="Q35">
        <v>5657.12</v>
      </c>
      <c r="R35">
        <v>6.86</v>
      </c>
      <c r="S35" s="231" t="str">
        <f>VLOOKUP(U35,'Cross ref'!I:J,2,0)</f>
        <v>DF2</v>
      </c>
      <c r="T35" s="231">
        <f t="shared" si="0"/>
        <v>81.59</v>
      </c>
      <c r="U35" s="231">
        <f>VLOOKUP(VALUE(C35),'Cross ref'!G:I,3,0)</f>
        <v>7367</v>
      </c>
      <c r="V35" s="231">
        <f>IFERROR(VLOOKUP(J35,'Item List (2)'!C:D,2,0),VLOOKUP(K35,'Item List (2)'!C:D,2,0))</f>
        <v>50007</v>
      </c>
      <c r="W35" s="231">
        <f>IFERROR(VLOOKUP(J35,'Item List (2)'!C:E,3,0),VLOOKUP(K35,'Item List (2)'!C:E,3,0))</f>
        <v>100</v>
      </c>
      <c r="X35" s="231">
        <f t="shared" si="1"/>
        <v>0</v>
      </c>
      <c r="Y35" s="231" t="str">
        <f t="shared" si="2"/>
        <v>BEEF, GRND PTY 1.78Z</v>
      </c>
      <c r="AA35" s="232">
        <f t="shared" si="3"/>
        <v>81.59</v>
      </c>
      <c r="AB35" s="232" t="str">
        <f>VLOOKUP(W35,'Item List (2)'!$H:$J,2,0)</f>
        <v>Food</v>
      </c>
      <c r="AC35" s="232">
        <f t="shared" si="4"/>
        <v>7367</v>
      </c>
      <c r="AD35" s="232" t="str">
        <f t="shared" si="5"/>
        <v>7367-Food</v>
      </c>
    </row>
    <row r="36" spans="1:30">
      <c r="A36" t="s">
        <v>48</v>
      </c>
      <c r="B36" t="s">
        <v>49</v>
      </c>
      <c r="C36" t="s">
        <v>50</v>
      </c>
      <c r="D36" t="s">
        <v>51</v>
      </c>
      <c r="E36" t="s">
        <v>59</v>
      </c>
      <c r="F36" s="220" t="s">
        <v>53</v>
      </c>
      <c r="G36" s="220">
        <v>45168</v>
      </c>
      <c r="H36" t="s">
        <v>176</v>
      </c>
      <c r="I36" t="s">
        <v>55</v>
      </c>
      <c r="J36" t="s">
        <v>76</v>
      </c>
      <c r="K36" t="s">
        <v>177</v>
      </c>
      <c r="L36" s="230" t="s">
        <v>78</v>
      </c>
      <c r="M36">
        <v>1</v>
      </c>
      <c r="N36">
        <v>0</v>
      </c>
      <c r="O36">
        <v>99.5</v>
      </c>
      <c r="P36">
        <v>99.5</v>
      </c>
      <c r="Q36">
        <v>5657.12</v>
      </c>
      <c r="R36">
        <v>6.86</v>
      </c>
      <c r="S36" s="231" t="str">
        <f>VLOOKUP(U36,'Cross ref'!I:J,2,0)</f>
        <v>DF2</v>
      </c>
      <c r="T36" s="231">
        <f t="shared" si="0"/>
        <v>99.5</v>
      </c>
      <c r="U36" s="231">
        <f>VLOOKUP(VALUE(C36),'Cross ref'!G:I,3,0)</f>
        <v>7367</v>
      </c>
      <c r="V36" s="231">
        <f>IFERROR(VLOOKUP(J36,'Item List (2)'!C:D,2,0),VLOOKUP(K36,'Item List (2)'!C:D,2,0))</f>
        <v>50007</v>
      </c>
      <c r="W36" s="231">
        <f>IFERROR(VLOOKUP(J36,'Item List (2)'!C:E,3,0),VLOOKUP(K36,'Item List (2)'!C:E,3,0))</f>
        <v>100</v>
      </c>
      <c r="X36" s="231">
        <f t="shared" si="1"/>
        <v>0</v>
      </c>
      <c r="Y36" s="231" t="str">
        <f t="shared" si="2"/>
        <v>SYRUP, DR PEPPER BIB</v>
      </c>
      <c r="AA36" s="232">
        <f t="shared" si="3"/>
        <v>99.5</v>
      </c>
      <c r="AB36" s="232" t="str">
        <f>VLOOKUP(W36,'Item List (2)'!$H:$J,2,0)</f>
        <v>Food</v>
      </c>
      <c r="AC36" s="232">
        <f t="shared" si="4"/>
        <v>7367</v>
      </c>
      <c r="AD36" s="232" t="str">
        <f t="shared" si="5"/>
        <v>7367-Food</v>
      </c>
    </row>
    <row r="37" spans="1:30">
      <c r="A37" t="s">
        <v>48</v>
      </c>
      <c r="B37" t="s">
        <v>49</v>
      </c>
      <c r="C37" t="s">
        <v>50</v>
      </c>
      <c r="D37" t="s">
        <v>51</v>
      </c>
      <c r="E37" t="s">
        <v>59</v>
      </c>
      <c r="F37" s="220" t="s">
        <v>53</v>
      </c>
      <c r="G37" s="220">
        <v>45168</v>
      </c>
      <c r="H37" t="s">
        <v>178</v>
      </c>
      <c r="I37" t="s">
        <v>55</v>
      </c>
      <c r="J37" t="s">
        <v>179</v>
      </c>
      <c r="K37" t="s">
        <v>180</v>
      </c>
      <c r="L37" s="230" t="s">
        <v>148</v>
      </c>
      <c r="M37">
        <v>1</v>
      </c>
      <c r="N37">
        <v>0</v>
      </c>
      <c r="O37">
        <v>77.57</v>
      </c>
      <c r="P37">
        <v>77.57</v>
      </c>
      <c r="Q37">
        <v>5657.12</v>
      </c>
      <c r="R37">
        <v>6.86</v>
      </c>
      <c r="S37" s="231" t="str">
        <f>VLOOKUP(U37,'Cross ref'!I:J,2,0)</f>
        <v>DF2</v>
      </c>
      <c r="T37" s="231">
        <f t="shared" si="0"/>
        <v>77.57</v>
      </c>
      <c r="U37" s="231">
        <f>VLOOKUP(VALUE(C37),'Cross ref'!G:I,3,0)</f>
        <v>7367</v>
      </c>
      <c r="V37" s="231">
        <f>IFERROR(VLOOKUP(J37,'Item List (2)'!C:D,2,0),VLOOKUP(K37,'Item List (2)'!C:D,2,0))</f>
        <v>50007</v>
      </c>
      <c r="W37" s="231">
        <f>IFERROR(VLOOKUP(J37,'Item List (2)'!C:E,3,0),VLOOKUP(K37,'Item List (2)'!C:E,3,0))</f>
        <v>100</v>
      </c>
      <c r="X37" s="231">
        <f t="shared" si="1"/>
        <v>0</v>
      </c>
      <c r="Y37" s="231" t="str">
        <f t="shared" si="2"/>
        <v>CHEESE, AMER SHRP SLI 144CT</v>
      </c>
      <c r="AA37" s="232">
        <f t="shared" si="3"/>
        <v>77.57</v>
      </c>
      <c r="AB37" s="232" t="str">
        <f>VLOOKUP(W37,'Item List (2)'!$H:$J,2,0)</f>
        <v>Food</v>
      </c>
      <c r="AC37" s="232">
        <f t="shared" si="4"/>
        <v>7367</v>
      </c>
      <c r="AD37" s="232" t="str">
        <f t="shared" si="5"/>
        <v>7367-Food</v>
      </c>
    </row>
    <row r="38" spans="1:30">
      <c r="A38" t="s">
        <v>48</v>
      </c>
      <c r="B38" t="s">
        <v>49</v>
      </c>
      <c r="C38" t="s">
        <v>50</v>
      </c>
      <c r="D38" t="s">
        <v>51</v>
      </c>
      <c r="E38" t="s">
        <v>59</v>
      </c>
      <c r="F38" s="220" t="s">
        <v>53</v>
      </c>
      <c r="G38" s="220">
        <v>45168</v>
      </c>
      <c r="H38" t="s">
        <v>181</v>
      </c>
      <c r="I38" t="s">
        <v>55</v>
      </c>
      <c r="J38" t="s">
        <v>121</v>
      </c>
      <c r="K38" t="s">
        <v>182</v>
      </c>
      <c r="L38" s="230" t="s">
        <v>183</v>
      </c>
      <c r="M38">
        <v>2</v>
      </c>
      <c r="N38">
        <v>0</v>
      </c>
      <c r="O38">
        <v>39.79</v>
      </c>
      <c r="P38">
        <v>79.58</v>
      </c>
      <c r="Q38">
        <v>5657.12</v>
      </c>
      <c r="R38">
        <v>6.86</v>
      </c>
      <c r="S38" s="231" t="str">
        <f>VLOOKUP(U38,'Cross ref'!I:J,2,0)</f>
        <v>DF2</v>
      </c>
      <c r="T38" s="231">
        <f t="shared" si="0"/>
        <v>79.58</v>
      </c>
      <c r="U38" s="231">
        <f>VLOOKUP(VALUE(C38),'Cross ref'!G:I,3,0)</f>
        <v>7367</v>
      </c>
      <c r="V38" s="231">
        <f>IFERROR(VLOOKUP(J38,'Item List (2)'!C:D,2,0),VLOOKUP(K38,'Item List (2)'!C:D,2,0))</f>
        <v>50007</v>
      </c>
      <c r="W38" s="231">
        <f>IFERROR(VLOOKUP(J38,'Item List (2)'!C:E,3,0),VLOOKUP(K38,'Item List (2)'!C:E,3,0))</f>
        <v>100</v>
      </c>
      <c r="X38" s="231">
        <f t="shared" si="1"/>
        <v>0</v>
      </c>
      <c r="Y38" s="231" t="str">
        <f t="shared" si="2"/>
        <v>APPTZR, JALAPENO BRD CHSE BITE</v>
      </c>
      <c r="AA38" s="232">
        <f t="shared" si="3"/>
        <v>79.58</v>
      </c>
      <c r="AB38" s="232" t="str">
        <f>VLOOKUP(W38,'Item List (2)'!$H:$J,2,0)</f>
        <v>Food</v>
      </c>
      <c r="AC38" s="232">
        <f t="shared" si="4"/>
        <v>7367</v>
      </c>
      <c r="AD38" s="232" t="str">
        <f t="shared" si="5"/>
        <v>7367-Food</v>
      </c>
    </row>
    <row r="39" spans="1:30">
      <c r="A39" t="s">
        <v>48</v>
      </c>
      <c r="B39" t="s">
        <v>49</v>
      </c>
      <c r="C39" t="s">
        <v>50</v>
      </c>
      <c r="D39" t="s">
        <v>51</v>
      </c>
      <c r="E39" t="s">
        <v>59</v>
      </c>
      <c r="F39" s="220" t="s">
        <v>53</v>
      </c>
      <c r="G39" s="220">
        <v>45168</v>
      </c>
      <c r="H39" t="s">
        <v>184</v>
      </c>
      <c r="I39" t="s">
        <v>55</v>
      </c>
      <c r="J39" t="s">
        <v>117</v>
      </c>
      <c r="K39" t="s">
        <v>185</v>
      </c>
      <c r="L39" s="230" t="s">
        <v>186</v>
      </c>
      <c r="M39">
        <v>2</v>
      </c>
      <c r="N39">
        <v>0</v>
      </c>
      <c r="O39">
        <v>76.44</v>
      </c>
      <c r="P39">
        <v>152.88</v>
      </c>
      <c r="Q39">
        <v>5657.12</v>
      </c>
      <c r="R39">
        <v>6.86</v>
      </c>
      <c r="S39" s="231" t="str">
        <f>VLOOKUP(U39,'Cross ref'!I:J,2,0)</f>
        <v>DF2</v>
      </c>
      <c r="T39" s="231">
        <f t="shared" si="0"/>
        <v>152.88</v>
      </c>
      <c r="U39" s="231">
        <f>VLOOKUP(VALUE(C39),'Cross ref'!G:I,3,0)</f>
        <v>7367</v>
      </c>
      <c r="V39" s="231">
        <f>IFERROR(VLOOKUP(J39,'Item List (2)'!C:D,2,0),VLOOKUP(K39,'Item List (2)'!C:D,2,0))</f>
        <v>50007</v>
      </c>
      <c r="W39" s="231">
        <f>IFERROR(VLOOKUP(J39,'Item List (2)'!C:E,3,0),VLOOKUP(K39,'Item List (2)'!C:E,3,0))</f>
        <v>100</v>
      </c>
      <c r="X39" s="231">
        <f t="shared" si="1"/>
        <v>0</v>
      </c>
      <c r="Y39" s="231" t="str">
        <f t="shared" si="2"/>
        <v>BEEF, GRND PTY 5.33Z ANGUS IQF</v>
      </c>
      <c r="AA39" s="232">
        <f t="shared" si="3"/>
        <v>152.88</v>
      </c>
      <c r="AB39" s="232" t="str">
        <f>VLOOKUP(W39,'Item List (2)'!$H:$J,2,0)</f>
        <v>Food</v>
      </c>
      <c r="AC39" s="232">
        <f t="shared" si="4"/>
        <v>7367</v>
      </c>
      <c r="AD39" s="232" t="str">
        <f t="shared" si="5"/>
        <v>7367-Food</v>
      </c>
    </row>
    <row r="40" spans="1:30">
      <c r="A40" t="s">
        <v>48</v>
      </c>
      <c r="B40" t="s">
        <v>49</v>
      </c>
      <c r="C40" t="s">
        <v>50</v>
      </c>
      <c r="D40" t="s">
        <v>51</v>
      </c>
      <c r="E40" t="s">
        <v>59</v>
      </c>
      <c r="F40" s="220" t="s">
        <v>53</v>
      </c>
      <c r="G40" s="220">
        <v>45168</v>
      </c>
      <c r="H40" t="s">
        <v>187</v>
      </c>
      <c r="I40" t="s">
        <v>55</v>
      </c>
      <c r="J40" t="s">
        <v>146</v>
      </c>
      <c r="K40" t="s">
        <v>188</v>
      </c>
      <c r="L40" s="230" t="s">
        <v>189</v>
      </c>
      <c r="M40">
        <v>1</v>
      </c>
      <c r="N40">
        <v>0</v>
      </c>
      <c r="O40">
        <v>46.88</v>
      </c>
      <c r="P40">
        <v>46.88</v>
      </c>
      <c r="Q40">
        <v>5657.12</v>
      </c>
      <c r="R40">
        <v>6.86</v>
      </c>
      <c r="S40" s="231" t="str">
        <f>VLOOKUP(U40,'Cross ref'!I:J,2,0)</f>
        <v>DF2</v>
      </c>
      <c r="T40" s="231">
        <f t="shared" si="0"/>
        <v>46.88</v>
      </c>
      <c r="U40" s="231">
        <f>VLOOKUP(VALUE(C40),'Cross ref'!G:I,3,0)</f>
        <v>7367</v>
      </c>
      <c r="V40" s="231">
        <f>IFERROR(VLOOKUP(J40,'Item List (2)'!C:D,2,0),VLOOKUP(K40,'Item List (2)'!C:D,2,0))</f>
        <v>50007</v>
      </c>
      <c r="W40" s="231">
        <f>IFERROR(VLOOKUP(J40,'Item List (2)'!C:E,3,0),VLOOKUP(K40,'Item List (2)'!C:E,3,0))</f>
        <v>100</v>
      </c>
      <c r="X40" s="231">
        <f t="shared" si="1"/>
        <v>0</v>
      </c>
      <c r="Y40" s="231" t="str">
        <f t="shared" si="2"/>
        <v>CHICKEN, NUGGET BRD STAR SHP</v>
      </c>
      <c r="AA40" s="232">
        <f t="shared" si="3"/>
        <v>46.88</v>
      </c>
      <c r="AB40" s="232" t="str">
        <f>VLOOKUP(W40,'Item List (2)'!$H:$J,2,0)</f>
        <v>Food</v>
      </c>
      <c r="AC40" s="232">
        <f t="shared" si="4"/>
        <v>7367</v>
      </c>
      <c r="AD40" s="232" t="str">
        <f t="shared" si="5"/>
        <v>7367-Food</v>
      </c>
    </row>
    <row r="41" spans="1:30">
      <c r="A41" t="s">
        <v>48</v>
      </c>
      <c r="B41" t="s">
        <v>49</v>
      </c>
      <c r="C41" t="s">
        <v>50</v>
      </c>
      <c r="D41" t="s">
        <v>51</v>
      </c>
      <c r="E41" t="s">
        <v>59</v>
      </c>
      <c r="F41" s="220" t="s">
        <v>53</v>
      </c>
      <c r="G41" s="220">
        <v>45168</v>
      </c>
      <c r="H41" t="s">
        <v>190</v>
      </c>
      <c r="I41" t="s">
        <v>55</v>
      </c>
      <c r="J41" t="s">
        <v>191</v>
      </c>
      <c r="K41" t="s">
        <v>192</v>
      </c>
      <c r="L41" s="230" t="s">
        <v>193</v>
      </c>
      <c r="M41">
        <v>1</v>
      </c>
      <c r="N41">
        <v>0</v>
      </c>
      <c r="O41">
        <v>21.44</v>
      </c>
      <c r="P41">
        <v>21.44</v>
      </c>
      <c r="Q41">
        <v>5657.12</v>
      </c>
      <c r="R41">
        <v>6.86</v>
      </c>
      <c r="S41" s="231" t="str">
        <f>VLOOKUP(U41,'Cross ref'!I:J,2,0)</f>
        <v>DF2</v>
      </c>
      <c r="T41" s="231">
        <f t="shared" si="0"/>
        <v>21.44</v>
      </c>
      <c r="U41" s="231">
        <f>VLOOKUP(VALUE(C41),'Cross ref'!G:I,3,0)</f>
        <v>7367</v>
      </c>
      <c r="V41" s="231">
        <f>IFERROR(VLOOKUP(J41,'Item List (2)'!C:D,2,0),VLOOKUP(K41,'Item List (2)'!C:D,2,0))</f>
        <v>50007</v>
      </c>
      <c r="W41" s="231">
        <f>IFERROR(VLOOKUP(J41,'Item List (2)'!C:E,3,0),VLOOKUP(K41,'Item List (2)'!C:E,3,0))</f>
        <v>100</v>
      </c>
      <c r="X41" s="231">
        <f t="shared" si="1"/>
        <v>0</v>
      </c>
      <c r="Y41" s="231" t="str">
        <f t="shared" si="2"/>
        <v>SEASONING, S&amp;P BLND</v>
      </c>
      <c r="AA41" s="232">
        <f t="shared" si="3"/>
        <v>21.44</v>
      </c>
      <c r="AB41" s="232" t="str">
        <f>VLOOKUP(W41,'Item List (2)'!$H:$J,2,0)</f>
        <v>Food</v>
      </c>
      <c r="AC41" s="232">
        <f t="shared" si="4"/>
        <v>7367</v>
      </c>
      <c r="AD41" s="232" t="str">
        <f t="shared" si="5"/>
        <v>7367-Food</v>
      </c>
    </row>
    <row r="42" spans="1:30">
      <c r="A42" t="s">
        <v>48</v>
      </c>
      <c r="B42" t="s">
        <v>49</v>
      </c>
      <c r="C42" t="s">
        <v>50</v>
      </c>
      <c r="D42" t="s">
        <v>51</v>
      </c>
      <c r="E42" t="s">
        <v>59</v>
      </c>
      <c r="F42" s="220" t="s">
        <v>53</v>
      </c>
      <c r="G42" s="220">
        <v>45168</v>
      </c>
      <c r="H42" t="s">
        <v>194</v>
      </c>
      <c r="I42" t="s">
        <v>55</v>
      </c>
      <c r="J42" t="s">
        <v>179</v>
      </c>
      <c r="K42" t="s">
        <v>195</v>
      </c>
      <c r="L42" s="230" t="s">
        <v>148</v>
      </c>
      <c r="M42">
        <v>1</v>
      </c>
      <c r="N42">
        <v>0</v>
      </c>
      <c r="O42">
        <v>77.97</v>
      </c>
      <c r="P42">
        <v>77.97</v>
      </c>
      <c r="Q42">
        <v>5657.12</v>
      </c>
      <c r="R42">
        <v>6.86</v>
      </c>
      <c r="S42" s="231" t="str">
        <f>VLOOKUP(U42,'Cross ref'!I:J,2,0)</f>
        <v>DF2</v>
      </c>
      <c r="T42" s="231">
        <f t="shared" si="0"/>
        <v>77.97</v>
      </c>
      <c r="U42" s="231">
        <f>VLOOKUP(VALUE(C42),'Cross ref'!G:I,3,0)</f>
        <v>7367</v>
      </c>
      <c r="V42" s="231">
        <f>IFERROR(VLOOKUP(J42,'Item List (2)'!C:D,2,0),VLOOKUP(K42,'Item List (2)'!C:D,2,0))</f>
        <v>50007</v>
      </c>
      <c r="W42" s="231">
        <f>IFERROR(VLOOKUP(J42,'Item List (2)'!C:E,3,0),VLOOKUP(K42,'Item List (2)'!C:E,3,0))</f>
        <v>100</v>
      </c>
      <c r="X42" s="231">
        <f t="shared" si="1"/>
        <v>0</v>
      </c>
      <c r="Y42" s="231" t="str">
        <f t="shared" si="2"/>
        <v>CHEESE, AMER SHRP SLI 200CT SM</v>
      </c>
      <c r="AA42" s="232">
        <f t="shared" si="3"/>
        <v>77.97</v>
      </c>
      <c r="AB42" s="232" t="str">
        <f>VLOOKUP(W42,'Item List (2)'!$H:$J,2,0)</f>
        <v>Food</v>
      </c>
      <c r="AC42" s="232">
        <f t="shared" si="4"/>
        <v>7367</v>
      </c>
      <c r="AD42" s="232" t="str">
        <f t="shared" si="5"/>
        <v>7367-Food</v>
      </c>
    </row>
    <row r="43" spans="1:30">
      <c r="A43" t="s">
        <v>48</v>
      </c>
      <c r="B43" t="s">
        <v>49</v>
      </c>
      <c r="C43" t="s">
        <v>50</v>
      </c>
      <c r="D43" t="s">
        <v>51</v>
      </c>
      <c r="E43" t="s">
        <v>59</v>
      </c>
      <c r="F43" s="220" t="s">
        <v>53</v>
      </c>
      <c r="G43" s="220">
        <v>45168</v>
      </c>
      <c r="H43" t="s">
        <v>196</v>
      </c>
      <c r="I43" t="s">
        <v>55</v>
      </c>
      <c r="J43" t="s">
        <v>197</v>
      </c>
      <c r="K43" t="s">
        <v>198</v>
      </c>
      <c r="L43" s="230" t="s">
        <v>199</v>
      </c>
      <c r="M43">
        <v>1</v>
      </c>
      <c r="N43">
        <v>0</v>
      </c>
      <c r="O43">
        <v>63.46</v>
      </c>
      <c r="P43">
        <v>63.46</v>
      </c>
      <c r="Q43">
        <v>5657.12</v>
      </c>
      <c r="R43">
        <v>6.86</v>
      </c>
      <c r="S43" s="231" t="str">
        <f>VLOOKUP(U43,'Cross ref'!I:J,2,0)</f>
        <v>DF2</v>
      </c>
      <c r="T43" s="231">
        <f t="shared" si="0"/>
        <v>63.46</v>
      </c>
      <c r="U43" s="231">
        <f>VLOOKUP(VALUE(C43),'Cross ref'!G:I,3,0)</f>
        <v>7367</v>
      </c>
      <c r="V43" s="231">
        <f>IFERROR(VLOOKUP(J43,'Item List (2)'!C:D,2,0),VLOOKUP(K43,'Item List (2)'!C:D,2,0))</f>
        <v>50007</v>
      </c>
      <c r="W43" s="231">
        <f>IFERROR(VLOOKUP(J43,'Item List (2)'!C:E,3,0),VLOOKUP(K43,'Item List (2)'!C:E,3,0))</f>
        <v>100</v>
      </c>
      <c r="X43" s="231">
        <f t="shared" si="1"/>
        <v>0</v>
      </c>
      <c r="Y43" s="231" t="str">
        <f t="shared" si="2"/>
        <v>ROLL, CINN</v>
      </c>
      <c r="AA43" s="232">
        <f t="shared" si="3"/>
        <v>63.46</v>
      </c>
      <c r="AB43" s="232" t="str">
        <f>VLOOKUP(W43,'Item List (2)'!$H:$J,2,0)</f>
        <v>Food</v>
      </c>
      <c r="AC43" s="232">
        <f t="shared" si="4"/>
        <v>7367</v>
      </c>
      <c r="AD43" s="232" t="str">
        <f t="shared" si="5"/>
        <v>7367-Food</v>
      </c>
    </row>
    <row r="44" spans="1:30">
      <c r="A44" t="s">
        <v>48</v>
      </c>
      <c r="B44" t="s">
        <v>49</v>
      </c>
      <c r="C44" t="s">
        <v>50</v>
      </c>
      <c r="D44" t="s">
        <v>51</v>
      </c>
      <c r="E44" t="s">
        <v>59</v>
      </c>
      <c r="F44" s="220" t="s">
        <v>53</v>
      </c>
      <c r="G44" s="220">
        <v>45168</v>
      </c>
      <c r="H44" t="s">
        <v>200</v>
      </c>
      <c r="I44" t="s">
        <v>201</v>
      </c>
      <c r="J44" t="s">
        <v>202</v>
      </c>
      <c r="K44" t="s">
        <v>203</v>
      </c>
      <c r="L44" s="230" t="s">
        <v>204</v>
      </c>
      <c r="M44">
        <v>1</v>
      </c>
      <c r="N44">
        <v>0</v>
      </c>
      <c r="O44">
        <v>70.17</v>
      </c>
      <c r="P44">
        <v>70.17</v>
      </c>
      <c r="Q44">
        <v>5657.12</v>
      </c>
      <c r="R44">
        <v>6.86</v>
      </c>
      <c r="S44" s="231" t="str">
        <f>VLOOKUP(U44,'Cross ref'!I:J,2,0)</f>
        <v>DF2</v>
      </c>
      <c r="T44" s="231">
        <f t="shared" si="0"/>
        <v>70.17</v>
      </c>
      <c r="U44" s="231">
        <f>VLOOKUP(VALUE(C44),'Cross ref'!G:I,3,0)</f>
        <v>7367</v>
      </c>
      <c r="V44" s="231">
        <f>IFERROR(VLOOKUP(J44,'Item List (2)'!C:D,2,0),VLOOKUP(K44,'Item List (2)'!C:D,2,0))</f>
        <v>51001</v>
      </c>
      <c r="W44" s="231">
        <f>IFERROR(VLOOKUP(J44,'Item List (2)'!C:E,3,0),VLOOKUP(K44,'Item List (2)'!C:E,3,0))</f>
        <v>1000</v>
      </c>
      <c r="X44" s="231">
        <f t="shared" si="1"/>
        <v>0</v>
      </c>
      <c r="Y44" s="231" t="str">
        <f t="shared" si="2"/>
        <v>WRAP, WESTERN SUPER 4 WAY</v>
      </c>
      <c r="AA44" s="232">
        <f t="shared" si="3"/>
        <v>70.17</v>
      </c>
      <c r="AB44" s="232" t="str">
        <f>VLOOKUP(W44,'Item List (2)'!$H:$J,2,0)</f>
        <v>Paper</v>
      </c>
      <c r="AC44" s="232">
        <f t="shared" si="4"/>
        <v>7367</v>
      </c>
      <c r="AD44" s="232" t="str">
        <f t="shared" si="5"/>
        <v>7367-Paper</v>
      </c>
    </row>
    <row r="45" spans="1:30">
      <c r="A45" t="s">
        <v>48</v>
      </c>
      <c r="B45" t="s">
        <v>49</v>
      </c>
      <c r="C45" t="s">
        <v>50</v>
      </c>
      <c r="D45" t="s">
        <v>51</v>
      </c>
      <c r="E45" t="s">
        <v>59</v>
      </c>
      <c r="F45" s="220" t="s">
        <v>53</v>
      </c>
      <c r="G45" s="220">
        <v>45168</v>
      </c>
      <c r="H45" t="s">
        <v>205</v>
      </c>
      <c r="I45" t="s">
        <v>55</v>
      </c>
      <c r="J45" t="s">
        <v>206</v>
      </c>
      <c r="K45" t="s">
        <v>207</v>
      </c>
      <c r="L45" s="230" t="s">
        <v>208</v>
      </c>
      <c r="M45">
        <v>5</v>
      </c>
      <c r="N45">
        <v>0</v>
      </c>
      <c r="O45">
        <v>22.17</v>
      </c>
      <c r="P45">
        <v>110.85</v>
      </c>
      <c r="Q45">
        <v>5657.12</v>
      </c>
      <c r="R45">
        <v>6.86</v>
      </c>
      <c r="S45" s="231" t="str">
        <f>VLOOKUP(U45,'Cross ref'!I:J,2,0)</f>
        <v>DF2</v>
      </c>
      <c r="T45" s="231">
        <f t="shared" si="0"/>
        <v>110.85</v>
      </c>
      <c r="U45" s="231">
        <f>VLOOKUP(VALUE(C45),'Cross ref'!G:I,3,0)</f>
        <v>7367</v>
      </c>
      <c r="V45" s="231">
        <f>IFERROR(VLOOKUP(J45,'Item List (2)'!C:D,2,0),VLOOKUP(K45,'Item List (2)'!C:D,2,0))</f>
        <v>50007</v>
      </c>
      <c r="W45" s="231">
        <f>IFERROR(VLOOKUP(J45,'Item List (2)'!C:E,3,0),VLOOKUP(K45,'Item List (2)'!C:E,3,0))</f>
        <v>100</v>
      </c>
      <c r="X45" s="231">
        <f t="shared" si="1"/>
        <v>0</v>
      </c>
      <c r="Y45" s="231" t="str">
        <f t="shared" si="2"/>
        <v>LETTUCE, LINER</v>
      </c>
      <c r="AA45" s="232">
        <f t="shared" si="3"/>
        <v>110.85</v>
      </c>
      <c r="AB45" s="232" t="str">
        <f>VLOOKUP(W45,'Item List (2)'!$H:$J,2,0)</f>
        <v>Food</v>
      </c>
      <c r="AC45" s="232">
        <f t="shared" si="4"/>
        <v>7367</v>
      </c>
      <c r="AD45" s="232" t="str">
        <f t="shared" si="5"/>
        <v>7367-Food</v>
      </c>
    </row>
    <row r="46" spans="1:30">
      <c r="A46" t="s">
        <v>48</v>
      </c>
      <c r="B46" t="s">
        <v>49</v>
      </c>
      <c r="C46" t="s">
        <v>50</v>
      </c>
      <c r="D46" t="s">
        <v>51</v>
      </c>
      <c r="E46" t="s">
        <v>59</v>
      </c>
      <c r="F46" s="220" t="s">
        <v>53</v>
      </c>
      <c r="G46" s="220">
        <v>45168</v>
      </c>
      <c r="H46" t="s">
        <v>209</v>
      </c>
      <c r="I46" t="s">
        <v>55</v>
      </c>
      <c r="J46" t="s">
        <v>210</v>
      </c>
      <c r="K46" t="s">
        <v>211</v>
      </c>
      <c r="L46" s="230" t="s">
        <v>212</v>
      </c>
      <c r="M46">
        <v>2</v>
      </c>
      <c r="N46">
        <v>0</v>
      </c>
      <c r="O46">
        <v>19.57</v>
      </c>
      <c r="P46">
        <v>39.14</v>
      </c>
      <c r="Q46">
        <v>5657.12</v>
      </c>
      <c r="R46">
        <v>6.86</v>
      </c>
      <c r="S46" s="231" t="str">
        <f>VLOOKUP(U46,'Cross ref'!I:J,2,0)</f>
        <v>DF2</v>
      </c>
      <c r="T46" s="231">
        <f t="shared" si="0"/>
        <v>39.14</v>
      </c>
      <c r="U46" s="231">
        <f>VLOOKUP(VALUE(C46),'Cross ref'!G:I,3,0)</f>
        <v>7367</v>
      </c>
      <c r="V46" s="231">
        <f>IFERROR(VLOOKUP(J46,'Item List (2)'!C:D,2,0),VLOOKUP(K46,'Item List (2)'!C:D,2,0))</f>
        <v>50007</v>
      </c>
      <c r="W46" s="231">
        <f>IFERROR(VLOOKUP(J46,'Item List (2)'!C:E,3,0),VLOOKUP(K46,'Item List (2)'!C:E,3,0))</f>
        <v>100</v>
      </c>
      <c r="X46" s="231">
        <f t="shared" si="1"/>
        <v>0</v>
      </c>
      <c r="Y46" s="231" t="str">
        <f t="shared" si="2"/>
        <v>TOMATO, RED 5X5 BULK 25LB</v>
      </c>
      <c r="AA46" s="232">
        <f t="shared" si="3"/>
        <v>39.14</v>
      </c>
      <c r="AB46" s="232" t="str">
        <f>VLOOKUP(W46,'Item List (2)'!$H:$J,2,0)</f>
        <v>Food</v>
      </c>
      <c r="AC46" s="232">
        <f t="shared" si="4"/>
        <v>7367</v>
      </c>
      <c r="AD46" s="232" t="str">
        <f t="shared" si="5"/>
        <v>7367-Food</v>
      </c>
    </row>
    <row r="47" spans="1:30">
      <c r="A47" t="s">
        <v>48</v>
      </c>
      <c r="B47" t="s">
        <v>49</v>
      </c>
      <c r="C47" t="s">
        <v>50</v>
      </c>
      <c r="D47" t="s">
        <v>51</v>
      </c>
      <c r="E47" t="s">
        <v>59</v>
      </c>
      <c r="F47" s="220" t="s">
        <v>53</v>
      </c>
      <c r="G47" s="220">
        <v>45168</v>
      </c>
      <c r="H47" t="s">
        <v>213</v>
      </c>
      <c r="I47" t="s">
        <v>55</v>
      </c>
      <c r="J47" t="s">
        <v>214</v>
      </c>
      <c r="K47" t="s">
        <v>215</v>
      </c>
      <c r="L47" s="230" t="s">
        <v>78</v>
      </c>
      <c r="M47">
        <v>1</v>
      </c>
      <c r="N47">
        <v>0</v>
      </c>
      <c r="O47">
        <v>27.07</v>
      </c>
      <c r="P47">
        <v>27.07</v>
      </c>
      <c r="Q47">
        <v>5657.12</v>
      </c>
      <c r="R47">
        <v>6.86</v>
      </c>
      <c r="S47" s="231" t="str">
        <f>VLOOKUP(U47,'Cross ref'!I:J,2,0)</f>
        <v>DF2</v>
      </c>
      <c r="T47" s="231">
        <f t="shared" si="0"/>
        <v>27.07</v>
      </c>
      <c r="U47" s="231">
        <f>VLOOKUP(VALUE(C47),'Cross ref'!G:I,3,0)</f>
        <v>7367</v>
      </c>
      <c r="V47" s="231">
        <f>IFERROR(VLOOKUP(J47,'Item List (2)'!C:D,2,0),VLOOKUP(K47,'Item List (2)'!C:D,2,0))</f>
        <v>50007</v>
      </c>
      <c r="W47" s="231">
        <f>IFERROR(VLOOKUP(J47,'Item List (2)'!C:E,3,0),VLOOKUP(K47,'Item List (2)'!C:E,3,0))</f>
        <v>100</v>
      </c>
      <c r="X47" s="231">
        <f t="shared" si="1"/>
        <v>0</v>
      </c>
      <c r="Y47" s="231" t="str">
        <f t="shared" si="2"/>
        <v>PICKLE, CHIP DELI 3/16" CC</v>
      </c>
      <c r="AA47" s="232">
        <f t="shared" si="3"/>
        <v>27.07</v>
      </c>
      <c r="AB47" s="232" t="str">
        <f>VLOOKUP(W47,'Item List (2)'!$H:$J,2,0)</f>
        <v>Food</v>
      </c>
      <c r="AC47" s="232">
        <f t="shared" si="4"/>
        <v>7367</v>
      </c>
      <c r="AD47" s="232" t="str">
        <f t="shared" si="5"/>
        <v>7367-Food</v>
      </c>
    </row>
    <row r="48" spans="1:30">
      <c r="A48" t="s">
        <v>48</v>
      </c>
      <c r="B48" t="s">
        <v>49</v>
      </c>
      <c r="C48" t="s">
        <v>50</v>
      </c>
      <c r="D48" t="s">
        <v>51</v>
      </c>
      <c r="E48" t="s">
        <v>59</v>
      </c>
      <c r="F48" s="220" t="s">
        <v>53</v>
      </c>
      <c r="G48" s="220">
        <v>45168</v>
      </c>
      <c r="H48" t="s">
        <v>216</v>
      </c>
      <c r="I48" t="s">
        <v>55</v>
      </c>
      <c r="J48" t="s">
        <v>102</v>
      </c>
      <c r="K48" t="s">
        <v>217</v>
      </c>
      <c r="L48" s="230" t="s">
        <v>218</v>
      </c>
      <c r="M48">
        <v>1</v>
      </c>
      <c r="N48">
        <v>0</v>
      </c>
      <c r="O48">
        <v>24.48</v>
      </c>
      <c r="P48">
        <v>24.48</v>
      </c>
      <c r="Q48">
        <v>5657.12</v>
      </c>
      <c r="R48">
        <v>6.86</v>
      </c>
      <c r="S48" s="231" t="str">
        <f>VLOOKUP(U48,'Cross ref'!I:J,2,0)</f>
        <v>DF2</v>
      </c>
      <c r="T48" s="231">
        <f t="shared" si="0"/>
        <v>24.48</v>
      </c>
      <c r="U48" s="231">
        <f>VLOOKUP(VALUE(C48),'Cross ref'!G:I,3,0)</f>
        <v>7367</v>
      </c>
      <c r="V48" s="231">
        <f>IFERROR(VLOOKUP(J48,'Item List (2)'!C:D,2,0),VLOOKUP(K48,'Item List (2)'!C:D,2,0))</f>
        <v>50007</v>
      </c>
      <c r="W48" s="231">
        <f>IFERROR(VLOOKUP(J48,'Item List (2)'!C:E,3,0),VLOOKUP(K48,'Item List (2)'!C:E,3,0))</f>
        <v>100</v>
      </c>
      <c r="X48" s="231">
        <f t="shared" si="1"/>
        <v>0</v>
      </c>
      <c r="Y48" s="231" t="str">
        <f t="shared" si="2"/>
        <v>DRESSING, VINGRT BALSAMIC SGNTR 1.5Z</v>
      </c>
      <c r="AA48" s="232">
        <f t="shared" si="3"/>
        <v>24.48</v>
      </c>
      <c r="AB48" s="232" t="str">
        <f>VLOOKUP(W48,'Item List (2)'!$H:$J,2,0)</f>
        <v>Food</v>
      </c>
      <c r="AC48" s="232">
        <f t="shared" si="4"/>
        <v>7367</v>
      </c>
      <c r="AD48" s="232" t="str">
        <f t="shared" si="5"/>
        <v>7367-Food</v>
      </c>
    </row>
    <row r="49" spans="1:30">
      <c r="A49" t="s">
        <v>48</v>
      </c>
      <c r="B49" t="s">
        <v>49</v>
      </c>
      <c r="C49" t="s">
        <v>50</v>
      </c>
      <c r="D49" t="s">
        <v>51</v>
      </c>
      <c r="E49" t="s">
        <v>59</v>
      </c>
      <c r="F49" s="220" t="s">
        <v>53</v>
      </c>
      <c r="G49" s="220">
        <v>45168</v>
      </c>
      <c r="H49" t="s">
        <v>219</v>
      </c>
      <c r="I49" t="s">
        <v>55</v>
      </c>
      <c r="J49" t="s">
        <v>220</v>
      </c>
      <c r="K49" t="s">
        <v>221</v>
      </c>
      <c r="L49" s="230" t="s">
        <v>222</v>
      </c>
      <c r="M49">
        <v>1</v>
      </c>
      <c r="N49">
        <v>0</v>
      </c>
      <c r="O49">
        <v>13.66</v>
      </c>
      <c r="P49">
        <v>13.66</v>
      </c>
      <c r="Q49">
        <v>5657.12</v>
      </c>
      <c r="R49">
        <v>6.86</v>
      </c>
      <c r="S49" s="231" t="str">
        <f>VLOOKUP(U49,'Cross ref'!I:J,2,0)</f>
        <v>DF2</v>
      </c>
      <c r="T49" s="231">
        <f t="shared" si="0"/>
        <v>13.66</v>
      </c>
      <c r="U49" s="231">
        <f>VLOOKUP(VALUE(C49),'Cross ref'!G:I,3,0)</f>
        <v>7367</v>
      </c>
      <c r="V49" s="231">
        <f>IFERROR(VLOOKUP(J49,'Item List (2)'!C:D,2,0),VLOOKUP(K49,'Item List (2)'!C:D,2,0))</f>
        <v>50007</v>
      </c>
      <c r="W49" s="231">
        <f>IFERROR(VLOOKUP(J49,'Item List (2)'!C:E,3,0),VLOOKUP(K49,'Item List (2)'!C:E,3,0))</f>
        <v>100</v>
      </c>
      <c r="X49" s="231">
        <f t="shared" si="1"/>
        <v>0</v>
      </c>
      <c r="Y49" s="231" t="str">
        <f t="shared" si="2"/>
        <v>WATER, PURIFIED 16.9Z DASANI</v>
      </c>
      <c r="AA49" s="232">
        <f t="shared" si="3"/>
        <v>13.66</v>
      </c>
      <c r="AB49" s="232" t="str">
        <f>VLOOKUP(W49,'Item List (2)'!$H:$J,2,0)</f>
        <v>Food</v>
      </c>
      <c r="AC49" s="232">
        <f t="shared" si="4"/>
        <v>7367</v>
      </c>
      <c r="AD49" s="232" t="str">
        <f t="shared" si="5"/>
        <v>7367-Food</v>
      </c>
    </row>
    <row r="50" spans="1:30">
      <c r="A50" t="s">
        <v>48</v>
      </c>
      <c r="B50" t="s">
        <v>49</v>
      </c>
      <c r="C50" t="s">
        <v>50</v>
      </c>
      <c r="D50" t="s">
        <v>51</v>
      </c>
      <c r="E50" t="s">
        <v>59</v>
      </c>
      <c r="F50" s="220" t="s">
        <v>53</v>
      </c>
      <c r="G50" s="220">
        <v>45168</v>
      </c>
      <c r="H50" t="s">
        <v>223</v>
      </c>
      <c r="I50" t="s">
        <v>201</v>
      </c>
      <c r="J50" t="s">
        <v>224</v>
      </c>
      <c r="K50" t="s">
        <v>225</v>
      </c>
      <c r="L50" s="230" t="s">
        <v>226</v>
      </c>
      <c r="M50">
        <v>1</v>
      </c>
      <c r="N50">
        <v>0</v>
      </c>
      <c r="O50">
        <v>12.07</v>
      </c>
      <c r="P50">
        <v>12.07</v>
      </c>
      <c r="Q50">
        <v>5657.12</v>
      </c>
      <c r="R50">
        <v>6.86</v>
      </c>
      <c r="S50" s="231" t="str">
        <f>VLOOKUP(U50,'Cross ref'!I:J,2,0)</f>
        <v>DF2</v>
      </c>
      <c r="T50" s="231">
        <f t="shared" si="0"/>
        <v>12.07</v>
      </c>
      <c r="U50" s="231">
        <f>VLOOKUP(VALUE(C50),'Cross ref'!G:I,3,0)</f>
        <v>7367</v>
      </c>
      <c r="V50" s="231">
        <f>IFERROR(VLOOKUP(J50,'Item List (2)'!C:D,2,0),VLOOKUP(K50,'Item List (2)'!C:D,2,0))</f>
        <v>51001</v>
      </c>
      <c r="W50" s="231">
        <f>IFERROR(VLOOKUP(J50,'Item List (2)'!C:E,3,0),VLOOKUP(K50,'Item List (2)'!C:E,3,0))</f>
        <v>1000</v>
      </c>
      <c r="X50" s="231">
        <f t="shared" si="1"/>
        <v>0</v>
      </c>
      <c r="Y50" s="231" t="str">
        <f t="shared" si="2"/>
        <v>LABEL, DELIVERY 2.5X8" SECUREIT CARLS JR</v>
      </c>
      <c r="AA50" s="232">
        <f t="shared" si="3"/>
        <v>12.07</v>
      </c>
      <c r="AB50" s="232" t="str">
        <f>VLOOKUP(W50,'Item List (2)'!$H:$J,2,0)</f>
        <v>Paper</v>
      </c>
      <c r="AC50" s="232">
        <f t="shared" si="4"/>
        <v>7367</v>
      </c>
      <c r="AD50" s="232" t="str">
        <f t="shared" si="5"/>
        <v>7367-Paper</v>
      </c>
    </row>
    <row r="51" spans="1:30">
      <c r="A51" t="s">
        <v>48</v>
      </c>
      <c r="B51" t="s">
        <v>49</v>
      </c>
      <c r="C51" t="s">
        <v>50</v>
      </c>
      <c r="D51" t="s">
        <v>51</v>
      </c>
      <c r="E51" t="s">
        <v>59</v>
      </c>
      <c r="F51" s="220" t="s">
        <v>53</v>
      </c>
      <c r="G51" s="220">
        <v>45168</v>
      </c>
      <c r="H51" t="s">
        <v>227</v>
      </c>
      <c r="I51" t="s">
        <v>55</v>
      </c>
      <c r="J51" t="s">
        <v>228</v>
      </c>
      <c r="K51" t="s">
        <v>229</v>
      </c>
      <c r="L51" s="230" t="s">
        <v>230</v>
      </c>
      <c r="M51">
        <v>1</v>
      </c>
      <c r="N51">
        <v>0</v>
      </c>
      <c r="O51">
        <v>30.07</v>
      </c>
      <c r="P51">
        <v>30.07</v>
      </c>
      <c r="Q51">
        <v>5657.12</v>
      </c>
      <c r="R51">
        <v>6.86</v>
      </c>
      <c r="S51" s="231" t="str">
        <f>VLOOKUP(U51,'Cross ref'!I:J,2,0)</f>
        <v>DF2</v>
      </c>
      <c r="T51" s="231">
        <f t="shared" si="0"/>
        <v>30.07</v>
      </c>
      <c r="U51" s="231">
        <f>VLOOKUP(VALUE(C51),'Cross ref'!G:I,3,0)</f>
        <v>7367</v>
      </c>
      <c r="V51" s="231">
        <f>IFERROR(VLOOKUP(J51,'Item List (2)'!C:D,2,0),VLOOKUP(K51,'Item List (2)'!C:D,2,0))</f>
        <v>50007</v>
      </c>
      <c r="W51" s="231">
        <f>IFERROR(VLOOKUP(J51,'Item List (2)'!C:E,3,0),VLOOKUP(K51,'Item List (2)'!C:E,3,0))</f>
        <v>100</v>
      </c>
      <c r="X51" s="231">
        <f t="shared" si="1"/>
        <v>0</v>
      </c>
      <c r="Y51" s="231" t="str">
        <f t="shared" si="2"/>
        <v>ONION, YLW</v>
      </c>
      <c r="AA51" s="232">
        <f t="shared" si="3"/>
        <v>30.07</v>
      </c>
      <c r="AB51" s="232" t="str">
        <f>VLOOKUP(W51,'Item List (2)'!$H:$J,2,0)</f>
        <v>Food</v>
      </c>
      <c r="AC51" s="232">
        <f t="shared" si="4"/>
        <v>7367</v>
      </c>
      <c r="AD51" s="232" t="str">
        <f t="shared" si="5"/>
        <v>7367-Food</v>
      </c>
    </row>
    <row r="52" spans="1:30">
      <c r="A52" t="s">
        <v>48</v>
      </c>
      <c r="B52" t="s">
        <v>49</v>
      </c>
      <c r="C52" t="s">
        <v>50</v>
      </c>
      <c r="D52" t="s">
        <v>51</v>
      </c>
      <c r="E52" t="s">
        <v>59</v>
      </c>
      <c r="F52" s="220" t="s">
        <v>53</v>
      </c>
      <c r="G52" s="220">
        <v>45168</v>
      </c>
      <c r="H52" t="s">
        <v>231</v>
      </c>
      <c r="I52" t="s">
        <v>201</v>
      </c>
      <c r="J52" t="s">
        <v>232</v>
      </c>
      <c r="K52" t="s">
        <v>233</v>
      </c>
      <c r="L52" s="230" t="s">
        <v>234</v>
      </c>
      <c r="M52">
        <v>1</v>
      </c>
      <c r="N52">
        <v>0</v>
      </c>
      <c r="O52">
        <v>25.97</v>
      </c>
      <c r="P52">
        <v>25.97</v>
      </c>
      <c r="Q52">
        <v>5657.12</v>
      </c>
      <c r="R52">
        <v>6.86</v>
      </c>
      <c r="S52" s="231" t="str">
        <f>VLOOKUP(U52,'Cross ref'!I:J,2,0)</f>
        <v>DF2</v>
      </c>
      <c r="T52" s="231">
        <f t="shared" si="0"/>
        <v>25.97</v>
      </c>
      <c r="U52" s="231">
        <f>VLOOKUP(VALUE(C52),'Cross ref'!G:I,3,0)</f>
        <v>7367</v>
      </c>
      <c r="V52" s="231">
        <f>IFERROR(VLOOKUP(J52,'Item List (2)'!C:D,2,0),VLOOKUP(K52,'Item List (2)'!C:D,2,0))</f>
        <v>51001</v>
      </c>
      <c r="W52" s="231">
        <f>IFERROR(VLOOKUP(J52,'Item List (2)'!C:E,3,0),VLOOKUP(K52,'Item List (2)'!C:E,3,0))</f>
        <v>1000</v>
      </c>
      <c r="X52" s="231">
        <f t="shared" si="1"/>
        <v>0</v>
      </c>
      <c r="Y52" s="231" t="str">
        <f t="shared" si="2"/>
        <v>LID, 12-24Z</v>
      </c>
      <c r="AA52" s="232">
        <f t="shared" si="3"/>
        <v>25.97</v>
      </c>
      <c r="AB52" s="232" t="str">
        <f>VLOOKUP(W52,'Item List (2)'!$H:$J,2,0)</f>
        <v>Paper</v>
      </c>
      <c r="AC52" s="232">
        <f t="shared" si="4"/>
        <v>7367</v>
      </c>
      <c r="AD52" s="232" t="str">
        <f t="shared" si="5"/>
        <v>7367-Paper</v>
      </c>
    </row>
    <row r="53" spans="1:30">
      <c r="A53" t="s">
        <v>48</v>
      </c>
      <c r="B53" t="s">
        <v>49</v>
      </c>
      <c r="C53" t="s">
        <v>50</v>
      </c>
      <c r="D53" t="s">
        <v>51</v>
      </c>
      <c r="E53" t="s">
        <v>59</v>
      </c>
      <c r="F53" s="220" t="s">
        <v>53</v>
      </c>
      <c r="G53" s="220">
        <v>45168</v>
      </c>
      <c r="H53" t="s">
        <v>235</v>
      </c>
      <c r="I53" t="s">
        <v>201</v>
      </c>
      <c r="J53" t="s">
        <v>236</v>
      </c>
      <c r="K53" t="s">
        <v>237</v>
      </c>
      <c r="L53" s="230" t="s">
        <v>238</v>
      </c>
      <c r="M53">
        <v>1</v>
      </c>
      <c r="N53">
        <v>0</v>
      </c>
      <c r="O53">
        <v>59.26</v>
      </c>
      <c r="P53">
        <v>59.26</v>
      </c>
      <c r="Q53">
        <v>5657.12</v>
      </c>
      <c r="R53">
        <v>6.86</v>
      </c>
      <c r="S53" s="231" t="str">
        <f>VLOOKUP(U53,'Cross ref'!I:J,2,0)</f>
        <v>DF2</v>
      </c>
      <c r="T53" s="231">
        <f t="shared" si="0"/>
        <v>59.26</v>
      </c>
      <c r="U53" s="231">
        <f>VLOOKUP(VALUE(C53),'Cross ref'!G:I,3,0)</f>
        <v>7367</v>
      </c>
      <c r="V53" s="231">
        <f>IFERROR(VLOOKUP(J53,'Item List (2)'!C:D,2,0),VLOOKUP(K53,'Item List (2)'!C:D,2,0))</f>
        <v>51001</v>
      </c>
      <c r="W53" s="231">
        <f>IFERROR(VLOOKUP(J53,'Item List (2)'!C:E,3,0),VLOOKUP(K53,'Item List (2)'!C:E,3,0))</f>
        <v>1000</v>
      </c>
      <c r="X53" s="231">
        <f t="shared" si="1"/>
        <v>0</v>
      </c>
      <c r="Y53" s="231" t="str">
        <f t="shared" si="2"/>
        <v>CUP, COLD 20Z FLV TRL</v>
      </c>
      <c r="AA53" s="232">
        <f t="shared" si="3"/>
        <v>59.26</v>
      </c>
      <c r="AB53" s="232" t="str">
        <f>VLOOKUP(W53,'Item List (2)'!$H:$J,2,0)</f>
        <v>Paper</v>
      </c>
      <c r="AC53" s="232">
        <f t="shared" si="4"/>
        <v>7367</v>
      </c>
      <c r="AD53" s="232" t="str">
        <f t="shared" si="5"/>
        <v>7367-Paper</v>
      </c>
    </row>
    <row r="54" spans="1:30">
      <c r="A54" t="s">
        <v>48</v>
      </c>
      <c r="B54" t="s">
        <v>49</v>
      </c>
      <c r="C54" t="s">
        <v>50</v>
      </c>
      <c r="D54" t="s">
        <v>51</v>
      </c>
      <c r="E54" t="s">
        <v>59</v>
      </c>
      <c r="F54" s="220" t="s">
        <v>53</v>
      </c>
      <c r="G54" s="220">
        <v>45168</v>
      </c>
      <c r="H54" t="s">
        <v>239</v>
      </c>
      <c r="I54" t="s">
        <v>201</v>
      </c>
      <c r="J54" t="s">
        <v>240</v>
      </c>
      <c r="K54" t="s">
        <v>241</v>
      </c>
      <c r="L54" s="230" t="s">
        <v>242</v>
      </c>
      <c r="M54">
        <v>1</v>
      </c>
      <c r="N54">
        <v>0</v>
      </c>
      <c r="O54">
        <v>47.12</v>
      </c>
      <c r="P54">
        <v>47.12</v>
      </c>
      <c r="Q54">
        <v>5657.12</v>
      </c>
      <c r="R54">
        <v>6.86</v>
      </c>
      <c r="S54" s="231" t="str">
        <f>VLOOKUP(U54,'Cross ref'!I:J,2,0)</f>
        <v>DF2</v>
      </c>
      <c r="T54" s="231">
        <f t="shared" si="0"/>
        <v>47.12</v>
      </c>
      <c r="U54" s="231">
        <f>VLOOKUP(VALUE(C54),'Cross ref'!G:I,3,0)</f>
        <v>7367</v>
      </c>
      <c r="V54" s="231">
        <f>IFERROR(VLOOKUP(J54,'Item List (2)'!C:D,2,0),VLOOKUP(K54,'Item List (2)'!C:D,2,0))</f>
        <v>51001</v>
      </c>
      <c r="W54" s="231">
        <f>IFERROR(VLOOKUP(J54,'Item List (2)'!C:E,3,0),VLOOKUP(K54,'Item List (2)'!C:E,3,0))</f>
        <v>1000</v>
      </c>
      <c r="X54" s="231">
        <f t="shared" si="1"/>
        <v>0</v>
      </c>
      <c r="Y54" s="231" t="str">
        <f t="shared" si="2"/>
        <v>CARTON, FFRY SM FLVR TRAIL</v>
      </c>
      <c r="AA54" s="232">
        <f t="shared" si="3"/>
        <v>47.12</v>
      </c>
      <c r="AB54" s="232" t="str">
        <f>VLOOKUP(W54,'Item List (2)'!$H:$J,2,0)</f>
        <v>Paper</v>
      </c>
      <c r="AC54" s="232">
        <f t="shared" si="4"/>
        <v>7367</v>
      </c>
      <c r="AD54" s="232" t="str">
        <f t="shared" si="5"/>
        <v>7367-Paper</v>
      </c>
    </row>
    <row r="55" spans="1:30">
      <c r="A55" t="s">
        <v>48</v>
      </c>
      <c r="B55" t="s">
        <v>49</v>
      </c>
      <c r="C55" t="s">
        <v>50</v>
      </c>
      <c r="D55" t="s">
        <v>51</v>
      </c>
      <c r="E55" t="s">
        <v>59</v>
      </c>
      <c r="F55" s="220" t="s">
        <v>53</v>
      </c>
      <c r="G55" s="220">
        <v>45168</v>
      </c>
      <c r="H55" t="s">
        <v>243</v>
      </c>
      <c r="I55" t="s">
        <v>55</v>
      </c>
      <c r="J55" t="s">
        <v>244</v>
      </c>
      <c r="K55" t="s">
        <v>245</v>
      </c>
      <c r="L55" s="230" t="s">
        <v>246</v>
      </c>
      <c r="M55">
        <v>2</v>
      </c>
      <c r="N55">
        <v>0</v>
      </c>
      <c r="O55">
        <v>19.99</v>
      </c>
      <c r="P55">
        <v>39.98</v>
      </c>
      <c r="Q55">
        <v>5657.12</v>
      </c>
      <c r="R55">
        <v>6.86</v>
      </c>
      <c r="S55" s="231" t="str">
        <f>VLOOKUP(U55,'Cross ref'!I:J,2,0)</f>
        <v>DF2</v>
      </c>
      <c r="T55" s="231">
        <f t="shared" si="0"/>
        <v>39.98</v>
      </c>
      <c r="U55" s="231">
        <f>VLOOKUP(VALUE(C55),'Cross ref'!G:I,3,0)</f>
        <v>7367</v>
      </c>
      <c r="V55" s="231">
        <f>IFERROR(VLOOKUP(J55,'Item List (2)'!C:D,2,0),VLOOKUP(K55,'Item List (2)'!C:D,2,0))</f>
        <v>50007</v>
      </c>
      <c r="W55" s="231">
        <f>IFERROR(VLOOKUP(J55,'Item List (2)'!C:E,3,0),VLOOKUP(K55,'Item List (2)'!C:E,3,0))</f>
        <v>100</v>
      </c>
      <c r="X55" s="231">
        <f t="shared" si="1"/>
        <v>0</v>
      </c>
      <c r="Y55" s="231" t="str">
        <f t="shared" si="2"/>
        <v>CREAMER, HALF &amp; HALF</v>
      </c>
      <c r="AA55" s="232">
        <f t="shared" si="3"/>
        <v>39.98</v>
      </c>
      <c r="AB55" s="232" t="str">
        <f>VLOOKUP(W55,'Item List (2)'!$H:$J,2,0)</f>
        <v>Food</v>
      </c>
      <c r="AC55" s="232">
        <f t="shared" si="4"/>
        <v>7367</v>
      </c>
      <c r="AD55" s="232" t="str">
        <f t="shared" si="5"/>
        <v>7367-Food</v>
      </c>
    </row>
    <row r="56" spans="1:30">
      <c r="A56" t="s">
        <v>48</v>
      </c>
      <c r="B56" t="s">
        <v>49</v>
      </c>
      <c r="C56" t="s">
        <v>50</v>
      </c>
      <c r="D56" t="s">
        <v>51</v>
      </c>
      <c r="E56" t="s">
        <v>59</v>
      </c>
      <c r="F56" s="220" t="s">
        <v>53</v>
      </c>
      <c r="G56" s="220">
        <v>45168</v>
      </c>
      <c r="H56" t="s">
        <v>247</v>
      </c>
      <c r="I56" t="s">
        <v>201</v>
      </c>
      <c r="J56" t="s">
        <v>240</v>
      </c>
      <c r="K56" t="s">
        <v>248</v>
      </c>
      <c r="L56" s="230" t="s">
        <v>249</v>
      </c>
      <c r="M56">
        <v>1</v>
      </c>
      <c r="N56">
        <v>0</v>
      </c>
      <c r="O56">
        <v>16.89</v>
      </c>
      <c r="P56">
        <v>16.89</v>
      </c>
      <c r="Q56">
        <v>5657.12</v>
      </c>
      <c r="R56">
        <v>6.86</v>
      </c>
      <c r="S56" s="231" t="str">
        <f>VLOOKUP(U56,'Cross ref'!I:J,2,0)</f>
        <v>DF2</v>
      </c>
      <c r="T56" s="231">
        <f t="shared" si="0"/>
        <v>16.89</v>
      </c>
      <c r="U56" s="231">
        <f>VLOOKUP(VALUE(C56),'Cross ref'!G:I,3,0)</f>
        <v>7367</v>
      </c>
      <c r="V56" s="231">
        <f>IFERROR(VLOOKUP(J56,'Item List (2)'!C:D,2,0),VLOOKUP(K56,'Item List (2)'!C:D,2,0))</f>
        <v>51001</v>
      </c>
      <c r="W56" s="231">
        <f>IFERROR(VLOOKUP(J56,'Item List (2)'!C:E,3,0),VLOOKUP(K56,'Item List (2)'!C:E,3,0))</f>
        <v>1000</v>
      </c>
      <c r="X56" s="231">
        <f t="shared" si="1"/>
        <v>0</v>
      </c>
      <c r="Y56" s="231" t="str">
        <f t="shared" si="2"/>
        <v>BAG, #12 FVLR TRAILS</v>
      </c>
      <c r="AA56" s="232">
        <f t="shared" si="3"/>
        <v>16.89</v>
      </c>
      <c r="AB56" s="232" t="str">
        <f>VLOOKUP(W56,'Item List (2)'!$H:$J,2,0)</f>
        <v>Paper</v>
      </c>
      <c r="AC56" s="232">
        <f t="shared" si="4"/>
        <v>7367</v>
      </c>
      <c r="AD56" s="232" t="str">
        <f t="shared" si="5"/>
        <v>7367-Paper</v>
      </c>
    </row>
    <row r="57" spans="1:30">
      <c r="A57" t="s">
        <v>48</v>
      </c>
      <c r="B57" t="s">
        <v>49</v>
      </c>
      <c r="C57" t="s">
        <v>50</v>
      </c>
      <c r="D57" t="s">
        <v>51</v>
      </c>
      <c r="E57" t="s">
        <v>59</v>
      </c>
      <c r="F57" s="220" t="s">
        <v>53</v>
      </c>
      <c r="G57" s="220">
        <v>45168</v>
      </c>
      <c r="H57" t="s">
        <v>250</v>
      </c>
      <c r="I57" t="s">
        <v>201</v>
      </c>
      <c r="J57" t="s">
        <v>240</v>
      </c>
      <c r="K57" t="s">
        <v>251</v>
      </c>
      <c r="L57" s="230" t="s">
        <v>252</v>
      </c>
      <c r="M57">
        <v>1</v>
      </c>
      <c r="N57">
        <v>0</v>
      </c>
      <c r="O57">
        <v>26.37</v>
      </c>
      <c r="P57">
        <v>26.37</v>
      </c>
      <c r="Q57">
        <v>5657.12</v>
      </c>
      <c r="R57">
        <v>6.86</v>
      </c>
      <c r="S57" s="231" t="str">
        <f>VLOOKUP(U57,'Cross ref'!I:J,2,0)</f>
        <v>DF2</v>
      </c>
      <c r="T57" s="231">
        <f t="shared" si="0"/>
        <v>26.37</v>
      </c>
      <c r="U57" s="231">
        <f>VLOOKUP(VALUE(C57),'Cross ref'!G:I,3,0)</f>
        <v>7367</v>
      </c>
      <c r="V57" s="231">
        <f>IFERROR(VLOOKUP(J57,'Item List (2)'!C:D,2,0),VLOOKUP(K57,'Item List (2)'!C:D,2,0))</f>
        <v>51001</v>
      </c>
      <c r="W57" s="231">
        <f>IFERROR(VLOOKUP(J57,'Item List (2)'!C:E,3,0),VLOOKUP(K57,'Item List (2)'!C:E,3,0))</f>
        <v>1000</v>
      </c>
      <c r="X57" s="231">
        <f t="shared" si="1"/>
        <v>0</v>
      </c>
      <c r="Y57" s="231" t="str">
        <f t="shared" si="2"/>
        <v>BAG, #8 FLVR TRAILS</v>
      </c>
      <c r="AA57" s="232">
        <f t="shared" si="3"/>
        <v>26.37</v>
      </c>
      <c r="AB57" s="232" t="str">
        <f>VLOOKUP(W57,'Item List (2)'!$H:$J,2,0)</f>
        <v>Paper</v>
      </c>
      <c r="AC57" s="232">
        <f t="shared" si="4"/>
        <v>7367</v>
      </c>
      <c r="AD57" s="232" t="str">
        <f t="shared" si="5"/>
        <v>7367-Paper</v>
      </c>
    </row>
    <row r="58" spans="1:30">
      <c r="A58" t="s">
        <v>48</v>
      </c>
      <c r="B58" t="s">
        <v>49</v>
      </c>
      <c r="C58" t="s">
        <v>50</v>
      </c>
      <c r="D58" t="s">
        <v>51</v>
      </c>
      <c r="E58" t="s">
        <v>59</v>
      </c>
      <c r="F58" s="220" t="s">
        <v>53</v>
      </c>
      <c r="G58" s="220">
        <v>45168</v>
      </c>
      <c r="H58" t="s">
        <v>253</v>
      </c>
      <c r="I58" t="s">
        <v>201</v>
      </c>
      <c r="J58" t="s">
        <v>240</v>
      </c>
      <c r="K58" t="s">
        <v>254</v>
      </c>
      <c r="L58" s="230" t="s">
        <v>249</v>
      </c>
      <c r="M58">
        <v>1</v>
      </c>
      <c r="N58">
        <v>0</v>
      </c>
      <c r="O58">
        <v>10.7</v>
      </c>
      <c r="P58">
        <v>10.7</v>
      </c>
      <c r="Q58">
        <v>5657.12</v>
      </c>
      <c r="R58">
        <v>6.86</v>
      </c>
      <c r="S58" s="231" t="str">
        <f>VLOOKUP(U58,'Cross ref'!I:J,2,0)</f>
        <v>DF2</v>
      </c>
      <c r="T58" s="231">
        <f t="shared" si="0"/>
        <v>10.7</v>
      </c>
      <c r="U58" s="231">
        <f>VLOOKUP(VALUE(C58),'Cross ref'!G:I,3,0)</f>
        <v>7367</v>
      </c>
      <c r="V58" s="231">
        <f>IFERROR(VLOOKUP(J58,'Item List (2)'!C:D,2,0),VLOOKUP(K58,'Item List (2)'!C:D,2,0))</f>
        <v>51001</v>
      </c>
      <c r="W58" s="231">
        <f>IFERROR(VLOOKUP(J58,'Item List (2)'!C:E,3,0),VLOOKUP(K58,'Item List (2)'!C:E,3,0))</f>
        <v>1000</v>
      </c>
      <c r="X58" s="231">
        <f t="shared" si="1"/>
        <v>0</v>
      </c>
      <c r="Y58" s="231" t="str">
        <f t="shared" si="2"/>
        <v>BAG, #4 FLVR TRAILS</v>
      </c>
      <c r="AA58" s="232">
        <f t="shared" si="3"/>
        <v>10.7</v>
      </c>
      <c r="AB58" s="232" t="str">
        <f>VLOOKUP(W58,'Item List (2)'!$H:$J,2,0)</f>
        <v>Paper</v>
      </c>
      <c r="AC58" s="232">
        <f t="shared" si="4"/>
        <v>7367</v>
      </c>
      <c r="AD58" s="232" t="str">
        <f t="shared" si="5"/>
        <v>7367-Paper</v>
      </c>
    </row>
    <row r="59" spans="1:30">
      <c r="A59" t="s">
        <v>48</v>
      </c>
      <c r="B59" t="s">
        <v>49</v>
      </c>
      <c r="C59" t="s">
        <v>50</v>
      </c>
      <c r="D59" t="s">
        <v>51</v>
      </c>
      <c r="E59" t="s">
        <v>59</v>
      </c>
      <c r="F59" s="220" t="s">
        <v>53</v>
      </c>
      <c r="G59" s="220">
        <v>45168</v>
      </c>
      <c r="H59" t="s">
        <v>255</v>
      </c>
      <c r="I59" t="s">
        <v>201</v>
      </c>
      <c r="J59" t="s">
        <v>236</v>
      </c>
      <c r="K59" t="s">
        <v>256</v>
      </c>
      <c r="L59" s="230" t="s">
        <v>257</v>
      </c>
      <c r="M59">
        <v>1</v>
      </c>
      <c r="N59">
        <v>0</v>
      </c>
      <c r="O59">
        <v>66.19</v>
      </c>
      <c r="P59">
        <v>66.19</v>
      </c>
      <c r="Q59">
        <v>5657.12</v>
      </c>
      <c r="R59">
        <v>6.86</v>
      </c>
      <c r="S59" s="231" t="str">
        <f>VLOOKUP(U59,'Cross ref'!I:J,2,0)</f>
        <v>DF2</v>
      </c>
      <c r="T59" s="231">
        <f t="shared" si="0"/>
        <v>66.19</v>
      </c>
      <c r="U59" s="231">
        <f>VLOOKUP(VALUE(C59),'Cross ref'!G:I,3,0)</f>
        <v>7367</v>
      </c>
      <c r="V59" s="231">
        <f>IFERROR(VLOOKUP(J59,'Item List (2)'!C:D,2,0),VLOOKUP(K59,'Item List (2)'!C:D,2,0))</f>
        <v>51001</v>
      </c>
      <c r="W59" s="231">
        <f>IFERROR(VLOOKUP(J59,'Item List (2)'!C:E,3,0),VLOOKUP(K59,'Item List (2)'!C:E,3,0))</f>
        <v>1000</v>
      </c>
      <c r="X59" s="231">
        <f t="shared" si="1"/>
        <v>0</v>
      </c>
      <c r="Y59" s="231" t="str">
        <f t="shared" si="2"/>
        <v>CUP, COLD 24Z FLVR TRAIL</v>
      </c>
      <c r="AA59" s="232">
        <f t="shared" si="3"/>
        <v>66.19</v>
      </c>
      <c r="AB59" s="232" t="str">
        <f>VLOOKUP(W59,'Item List (2)'!$H:$J,2,0)</f>
        <v>Paper</v>
      </c>
      <c r="AC59" s="232">
        <f t="shared" si="4"/>
        <v>7367</v>
      </c>
      <c r="AD59" s="232" t="str">
        <f t="shared" si="5"/>
        <v>7367-Paper</v>
      </c>
    </row>
    <row r="60" spans="1:30">
      <c r="A60" t="s">
        <v>48</v>
      </c>
      <c r="B60" t="s">
        <v>49</v>
      </c>
      <c r="C60" t="s">
        <v>50</v>
      </c>
      <c r="D60" t="s">
        <v>51</v>
      </c>
      <c r="E60" t="s">
        <v>59</v>
      </c>
      <c r="F60" s="220" t="s">
        <v>53</v>
      </c>
      <c r="G60" s="220">
        <v>45168</v>
      </c>
      <c r="H60" t="s">
        <v>258</v>
      </c>
      <c r="I60" t="s">
        <v>201</v>
      </c>
      <c r="J60" t="s">
        <v>236</v>
      </c>
      <c r="K60" t="s">
        <v>259</v>
      </c>
      <c r="L60" s="230" t="s">
        <v>260</v>
      </c>
      <c r="M60">
        <v>1</v>
      </c>
      <c r="N60">
        <v>0</v>
      </c>
      <c r="O60">
        <v>30.68</v>
      </c>
      <c r="P60">
        <v>30.68</v>
      </c>
      <c r="Q60">
        <v>5657.12</v>
      </c>
      <c r="R60">
        <v>6.86</v>
      </c>
      <c r="S60" s="231" t="str">
        <f>VLOOKUP(U60,'Cross ref'!I:J,2,0)</f>
        <v>DF2</v>
      </c>
      <c r="T60" s="231">
        <f t="shared" si="0"/>
        <v>30.68</v>
      </c>
      <c r="U60" s="231">
        <f>VLOOKUP(VALUE(C60),'Cross ref'!G:I,3,0)</f>
        <v>7367</v>
      </c>
      <c r="V60" s="231">
        <f>IFERROR(VLOOKUP(J60,'Item List (2)'!C:D,2,0),VLOOKUP(K60,'Item List (2)'!C:D,2,0))</f>
        <v>51001</v>
      </c>
      <c r="W60" s="231">
        <f>IFERROR(VLOOKUP(J60,'Item List (2)'!C:E,3,0),VLOOKUP(K60,'Item List (2)'!C:E,3,0))</f>
        <v>1000</v>
      </c>
      <c r="X60" s="231">
        <f t="shared" si="1"/>
        <v>0</v>
      </c>
      <c r="Y60" s="231" t="str">
        <f t="shared" si="2"/>
        <v>CUP, PLS COLD 32Z FLVR TRAIL</v>
      </c>
      <c r="AA60" s="232">
        <f t="shared" si="3"/>
        <v>30.68</v>
      </c>
      <c r="AB60" s="232" t="str">
        <f>VLOOKUP(W60,'Item List (2)'!$H:$J,2,0)</f>
        <v>Paper</v>
      </c>
      <c r="AC60" s="232">
        <f t="shared" si="4"/>
        <v>7367</v>
      </c>
      <c r="AD60" s="232" t="str">
        <f t="shared" si="5"/>
        <v>7367-Paper</v>
      </c>
    </row>
    <row r="61" spans="1:30">
      <c r="A61" t="s">
        <v>48</v>
      </c>
      <c r="B61" t="s">
        <v>49</v>
      </c>
      <c r="C61" t="s">
        <v>50</v>
      </c>
      <c r="D61" t="s">
        <v>51</v>
      </c>
      <c r="E61" t="s">
        <v>59</v>
      </c>
      <c r="F61" s="220" t="s">
        <v>53</v>
      </c>
      <c r="G61" s="220">
        <v>45168</v>
      </c>
      <c r="H61" t="s">
        <v>261</v>
      </c>
      <c r="I61" t="s">
        <v>55</v>
      </c>
      <c r="J61" t="s">
        <v>98</v>
      </c>
      <c r="K61" t="s">
        <v>262</v>
      </c>
      <c r="L61" s="230" t="s">
        <v>263</v>
      </c>
      <c r="M61">
        <v>2</v>
      </c>
      <c r="N61">
        <v>0</v>
      </c>
      <c r="O61">
        <v>22.91</v>
      </c>
      <c r="P61">
        <v>45.82</v>
      </c>
      <c r="Q61">
        <v>5657.12</v>
      </c>
      <c r="R61">
        <v>6.86</v>
      </c>
      <c r="S61" s="231" t="str">
        <f>VLOOKUP(U61,'Cross ref'!I:J,2,0)</f>
        <v>DF2</v>
      </c>
      <c r="T61" s="231">
        <f t="shared" si="0"/>
        <v>45.82</v>
      </c>
      <c r="U61" s="231">
        <f>VLOOKUP(VALUE(C61),'Cross ref'!G:I,3,0)</f>
        <v>7367</v>
      </c>
      <c r="V61" s="231">
        <f>IFERROR(VLOOKUP(J61,'Item List (2)'!C:D,2,0),VLOOKUP(K61,'Item List (2)'!C:D,2,0))</f>
        <v>50007</v>
      </c>
      <c r="W61" s="231">
        <f>IFERROR(VLOOKUP(J61,'Item List (2)'!C:E,3,0),VLOOKUP(K61,'Item List (2)'!C:E,3,0))</f>
        <v>100</v>
      </c>
      <c r="X61" s="231">
        <f t="shared" si="1"/>
        <v>0</v>
      </c>
      <c r="Y61" s="231" t="str">
        <f t="shared" si="2"/>
        <v>SAUCE, BBQ</v>
      </c>
      <c r="AA61" s="232">
        <f t="shared" si="3"/>
        <v>45.82</v>
      </c>
      <c r="AB61" s="232" t="str">
        <f>VLOOKUP(W61,'Item List (2)'!$H:$J,2,0)</f>
        <v>Food</v>
      </c>
      <c r="AC61" s="232">
        <f t="shared" si="4"/>
        <v>7367</v>
      </c>
      <c r="AD61" s="232" t="str">
        <f t="shared" si="5"/>
        <v>7367-Food</v>
      </c>
    </row>
    <row r="62" spans="1:30">
      <c r="A62" t="s">
        <v>48</v>
      </c>
      <c r="B62" t="s">
        <v>49</v>
      </c>
      <c r="C62" t="s">
        <v>50</v>
      </c>
      <c r="D62" t="s">
        <v>51</v>
      </c>
      <c r="E62" t="s">
        <v>59</v>
      </c>
      <c r="F62" s="220" t="s">
        <v>53</v>
      </c>
      <c r="G62" s="220">
        <v>45168</v>
      </c>
      <c r="H62" t="s">
        <v>264</v>
      </c>
      <c r="I62" t="s">
        <v>55</v>
      </c>
      <c r="J62" t="s">
        <v>265</v>
      </c>
      <c r="K62" t="s">
        <v>266</v>
      </c>
      <c r="L62" s="230" t="s">
        <v>263</v>
      </c>
      <c r="M62">
        <v>2</v>
      </c>
      <c r="N62">
        <v>0</v>
      </c>
      <c r="O62">
        <v>23.87</v>
      </c>
      <c r="P62">
        <v>47.74</v>
      </c>
      <c r="Q62">
        <v>5657.12</v>
      </c>
      <c r="R62">
        <v>6.86</v>
      </c>
      <c r="S62" s="231" t="str">
        <f>VLOOKUP(U62,'Cross ref'!I:J,2,0)</f>
        <v>DF2</v>
      </c>
      <c r="T62" s="231">
        <f t="shared" si="0"/>
        <v>47.74</v>
      </c>
      <c r="U62" s="231">
        <f>VLOOKUP(VALUE(C62),'Cross ref'!G:I,3,0)</f>
        <v>7367</v>
      </c>
      <c r="V62" s="231">
        <f>IFERROR(VLOOKUP(J62,'Item List (2)'!C:D,2,0),VLOOKUP(K62,'Item List (2)'!C:D,2,0))</f>
        <v>50007</v>
      </c>
      <c r="W62" s="231">
        <f>IFERROR(VLOOKUP(J62,'Item List (2)'!C:E,3,0),VLOOKUP(K62,'Item List (2)'!C:E,3,0))</f>
        <v>100</v>
      </c>
      <c r="X62" s="231">
        <f t="shared" si="1"/>
        <v>0</v>
      </c>
      <c r="Y62" s="231" t="str">
        <f t="shared" si="2"/>
        <v>SAUCE, SPECIAL</v>
      </c>
      <c r="AA62" s="232">
        <f t="shared" si="3"/>
        <v>47.74</v>
      </c>
      <c r="AB62" s="232" t="str">
        <f>VLOOKUP(W62,'Item List (2)'!$H:$J,2,0)</f>
        <v>Food</v>
      </c>
      <c r="AC62" s="232">
        <f t="shared" si="4"/>
        <v>7367</v>
      </c>
      <c r="AD62" s="232" t="str">
        <f t="shared" si="5"/>
        <v>7367-Food</v>
      </c>
    </row>
    <row r="63" spans="1:30">
      <c r="A63" t="s">
        <v>48</v>
      </c>
      <c r="B63" t="s">
        <v>49</v>
      </c>
      <c r="C63" t="s">
        <v>50</v>
      </c>
      <c r="D63" t="s">
        <v>51</v>
      </c>
      <c r="E63" t="s">
        <v>59</v>
      </c>
      <c r="F63" s="220" t="s">
        <v>53</v>
      </c>
      <c r="G63" s="220">
        <v>45168</v>
      </c>
      <c r="H63" t="s">
        <v>267</v>
      </c>
      <c r="I63" t="s">
        <v>55</v>
      </c>
      <c r="J63" t="s">
        <v>268</v>
      </c>
      <c r="K63" t="s">
        <v>269</v>
      </c>
      <c r="L63" s="230" t="s">
        <v>270</v>
      </c>
      <c r="M63">
        <v>2</v>
      </c>
      <c r="N63">
        <v>0</v>
      </c>
      <c r="O63">
        <v>47.11</v>
      </c>
      <c r="P63">
        <v>94.22</v>
      </c>
      <c r="Q63">
        <v>5657.12</v>
      </c>
      <c r="R63">
        <v>6.86</v>
      </c>
      <c r="S63" s="231" t="str">
        <f>VLOOKUP(U63,'Cross ref'!I:J,2,0)</f>
        <v>DF2</v>
      </c>
      <c r="T63" s="231">
        <f t="shared" si="0"/>
        <v>94.22</v>
      </c>
      <c r="U63" s="231">
        <f>VLOOKUP(VALUE(C63),'Cross ref'!G:I,3,0)</f>
        <v>7367</v>
      </c>
      <c r="V63" s="231">
        <f>IFERROR(VLOOKUP(J63,'Item List (2)'!C:D,2,0),VLOOKUP(K63,'Item List (2)'!C:D,2,0))</f>
        <v>50007</v>
      </c>
      <c r="W63" s="231">
        <f>IFERROR(VLOOKUP(J63,'Item List (2)'!C:E,3,0),VLOOKUP(K63,'Item List (2)'!C:E,3,0))</f>
        <v>100</v>
      </c>
      <c r="X63" s="231">
        <f t="shared" si="1"/>
        <v>0</v>
      </c>
      <c r="Y63" s="231" t="str">
        <f t="shared" si="2"/>
        <v>MAYONNAISE, 64Z</v>
      </c>
      <c r="AA63" s="232">
        <f t="shared" si="3"/>
        <v>94.22</v>
      </c>
      <c r="AB63" s="232" t="str">
        <f>VLOOKUP(W63,'Item List (2)'!$H:$J,2,0)</f>
        <v>Food</v>
      </c>
      <c r="AC63" s="232">
        <f t="shared" si="4"/>
        <v>7367</v>
      </c>
      <c r="AD63" s="232" t="str">
        <f t="shared" si="5"/>
        <v>7367-Food</v>
      </c>
    </row>
    <row r="64" spans="1:30">
      <c r="A64" t="s">
        <v>48</v>
      </c>
      <c r="B64" t="s">
        <v>49</v>
      </c>
      <c r="C64" t="s">
        <v>50</v>
      </c>
      <c r="D64" t="s">
        <v>51</v>
      </c>
      <c r="E64" t="s">
        <v>59</v>
      </c>
      <c r="F64" s="220" t="s">
        <v>53</v>
      </c>
      <c r="G64" s="220">
        <v>45168</v>
      </c>
      <c r="H64" t="s">
        <v>271</v>
      </c>
      <c r="I64" t="s">
        <v>55</v>
      </c>
      <c r="J64" t="s">
        <v>272</v>
      </c>
      <c r="K64" t="s">
        <v>273</v>
      </c>
      <c r="L64" s="230" t="s">
        <v>274</v>
      </c>
      <c r="M64">
        <v>1</v>
      </c>
      <c r="N64">
        <v>0</v>
      </c>
      <c r="O64">
        <v>39.82</v>
      </c>
      <c r="P64">
        <v>39.82</v>
      </c>
      <c r="Q64">
        <v>5657.12</v>
      </c>
      <c r="R64">
        <v>6.86</v>
      </c>
      <c r="S64" s="231" t="str">
        <f>VLOOKUP(U64,'Cross ref'!I:J,2,0)</f>
        <v>DF2</v>
      </c>
      <c r="T64" s="231">
        <f t="shared" si="0"/>
        <v>39.82</v>
      </c>
      <c r="U64" s="231">
        <f>VLOOKUP(VALUE(C64),'Cross ref'!G:I,3,0)</f>
        <v>7367</v>
      </c>
      <c r="V64" s="231">
        <f>IFERROR(VLOOKUP(J64,'Item List (2)'!C:D,2,0),VLOOKUP(K64,'Item List (2)'!C:D,2,0))</f>
        <v>50007</v>
      </c>
      <c r="W64" s="231">
        <f>IFERROR(VLOOKUP(J64,'Item List (2)'!C:E,3,0),VLOOKUP(K64,'Item List (2)'!C:E,3,0))</f>
        <v>100</v>
      </c>
      <c r="X64" s="231">
        <f t="shared" si="1"/>
        <v>0</v>
      </c>
      <c r="Y64" s="231" t="str">
        <f t="shared" si="2"/>
        <v>FRENCH TOAST, STICK ORIGINAL CARLS JR</v>
      </c>
      <c r="AA64" s="232">
        <f t="shared" si="3"/>
        <v>39.82</v>
      </c>
      <c r="AB64" s="232" t="str">
        <f>VLOOKUP(W64,'Item List (2)'!$H:$J,2,0)</f>
        <v>Food</v>
      </c>
      <c r="AC64" s="232">
        <f t="shared" si="4"/>
        <v>7367</v>
      </c>
      <c r="AD64" s="232" t="str">
        <f t="shared" si="5"/>
        <v>7367-Food</v>
      </c>
    </row>
    <row r="65" spans="1:30">
      <c r="A65" t="s">
        <v>48</v>
      </c>
      <c r="B65" t="s">
        <v>49</v>
      </c>
      <c r="C65" t="s">
        <v>50</v>
      </c>
      <c r="D65" t="s">
        <v>51</v>
      </c>
      <c r="E65" t="s">
        <v>59</v>
      </c>
      <c r="F65" s="220" t="s">
        <v>53</v>
      </c>
      <c r="G65" s="220">
        <v>45168</v>
      </c>
      <c r="H65" t="s">
        <v>275</v>
      </c>
      <c r="I65" t="s">
        <v>71</v>
      </c>
      <c r="J65" t="s">
        <v>276</v>
      </c>
      <c r="K65" t="s">
        <v>277</v>
      </c>
      <c r="L65" s="230" t="s">
        <v>74</v>
      </c>
      <c r="M65">
        <v>1</v>
      </c>
      <c r="N65">
        <v>0</v>
      </c>
      <c r="O65">
        <v>0</v>
      </c>
      <c r="P65">
        <v>35.96</v>
      </c>
      <c r="Q65">
        <v>5657.12</v>
      </c>
      <c r="R65">
        <v>6.86</v>
      </c>
      <c r="S65" s="231" t="str">
        <f>VLOOKUP(U65,'Cross ref'!I:J,2,0)</f>
        <v>DF2</v>
      </c>
      <c r="T65" s="231">
        <f t="shared" si="0"/>
        <v>35.96</v>
      </c>
      <c r="U65" s="231">
        <f>VLOOKUP(VALUE(C65),'Cross ref'!G:I,3,0)</f>
        <v>7367</v>
      </c>
      <c r="V65" s="231">
        <f>IFERROR(VLOOKUP(J65,'Item List (2)'!C:D,2,0),VLOOKUP(K65,'Item List (2)'!C:D,2,0))</f>
        <v>50007</v>
      </c>
      <c r="W65" s="231">
        <f>IFERROR(VLOOKUP(J65,'Item List (2)'!C:E,3,0),VLOOKUP(K65,'Item List (2)'!C:E,3,0))</f>
        <v>100</v>
      </c>
      <c r="X65" s="231">
        <f t="shared" si="1"/>
        <v>-35.96</v>
      </c>
      <c r="Y65" s="231" t="str">
        <f t="shared" si="2"/>
        <v>SURCHARGE, FUEL</v>
      </c>
      <c r="AA65" s="232">
        <f t="shared" si="3"/>
        <v>35.96</v>
      </c>
      <c r="AB65" s="232" t="str">
        <f>VLOOKUP(W65,'Item List (2)'!$H:$J,2,0)</f>
        <v>Food</v>
      </c>
      <c r="AC65" s="232">
        <f t="shared" si="4"/>
        <v>7367</v>
      </c>
      <c r="AD65" s="232" t="str">
        <f t="shared" si="5"/>
        <v>7367-Food</v>
      </c>
    </row>
    <row r="66" spans="1:30">
      <c r="A66" t="s">
        <v>48</v>
      </c>
      <c r="B66" t="s">
        <v>49</v>
      </c>
      <c r="C66" t="s">
        <v>50</v>
      </c>
      <c r="D66" t="s">
        <v>51</v>
      </c>
      <c r="E66" t="s">
        <v>278</v>
      </c>
      <c r="F66" s="220" t="s">
        <v>53</v>
      </c>
      <c r="G66" s="220">
        <v>45173</v>
      </c>
      <c r="H66" t="s">
        <v>120</v>
      </c>
      <c r="I66" t="s">
        <v>55</v>
      </c>
      <c r="J66" t="s">
        <v>121</v>
      </c>
      <c r="K66" t="s">
        <v>122</v>
      </c>
      <c r="L66" s="230" t="s">
        <v>123</v>
      </c>
      <c r="M66">
        <v>1</v>
      </c>
      <c r="N66">
        <v>20</v>
      </c>
      <c r="O66">
        <v>30.72</v>
      </c>
      <c r="P66">
        <v>30.72</v>
      </c>
      <c r="Q66">
        <v>108.6</v>
      </c>
      <c r="R66">
        <v>0</v>
      </c>
      <c r="S66" s="231" t="str">
        <f>VLOOKUP(U66,'Cross ref'!I:J,2,0)</f>
        <v>DF2</v>
      </c>
      <c r="T66" s="231">
        <f t="shared" ref="T66:T129" si="6">P66</f>
        <v>30.72</v>
      </c>
      <c r="U66" s="231">
        <f>VLOOKUP(VALUE(C66),'Cross ref'!G:I,3,0)</f>
        <v>7367</v>
      </c>
      <c r="V66" s="231">
        <f>IFERROR(VLOOKUP(J66,'Item List (2)'!C:D,2,0),VLOOKUP(K66,'Item List (2)'!C:D,2,0))</f>
        <v>50007</v>
      </c>
      <c r="W66" s="231">
        <f>IFERROR(VLOOKUP(J66,'Item List (2)'!C:E,3,0),VLOOKUP(K66,'Item List (2)'!C:E,3,0))</f>
        <v>100</v>
      </c>
      <c r="X66" s="231">
        <f t="shared" ref="X66:X129" si="7">IF(_xlfn.NUMBERVALUE(O66),M66*O66-P66,-P66)</f>
        <v>0</v>
      </c>
      <c r="Y66" s="231" t="str">
        <f t="shared" ref="Y66:Y129" si="8">K66</f>
        <v>APPTZR, ONION RING</v>
      </c>
      <c r="AA66" s="232">
        <f t="shared" ref="AA66:AA129" si="9">P66</f>
        <v>30.72</v>
      </c>
      <c r="AB66" s="232" t="str">
        <f>VLOOKUP(W66,'Item List (2)'!$H:$J,2,0)</f>
        <v>Food</v>
      </c>
      <c r="AC66" s="232">
        <f t="shared" ref="AC66:AC129" si="10">U66</f>
        <v>7367</v>
      </c>
      <c r="AD66" s="232" t="str">
        <f t="shared" ref="AD66:AD129" si="11">AC66&amp;"-"&amp;AB66</f>
        <v>7367-Food</v>
      </c>
    </row>
    <row r="67" spans="1:30">
      <c r="A67" t="s">
        <v>48</v>
      </c>
      <c r="B67" t="s">
        <v>49</v>
      </c>
      <c r="C67" t="s">
        <v>50</v>
      </c>
      <c r="D67" t="s">
        <v>51</v>
      </c>
      <c r="E67" t="s">
        <v>278</v>
      </c>
      <c r="F67" s="220" t="s">
        <v>53</v>
      </c>
      <c r="G67" s="220">
        <v>45173</v>
      </c>
      <c r="H67" t="s">
        <v>187</v>
      </c>
      <c r="I67" t="s">
        <v>55</v>
      </c>
      <c r="J67" t="s">
        <v>146</v>
      </c>
      <c r="K67" t="s">
        <v>188</v>
      </c>
      <c r="L67" s="230" t="s">
        <v>189</v>
      </c>
      <c r="M67">
        <v>1</v>
      </c>
      <c r="N67">
        <v>24</v>
      </c>
      <c r="O67">
        <v>46.88</v>
      </c>
      <c r="P67">
        <v>46.88</v>
      </c>
      <c r="Q67">
        <v>108.6</v>
      </c>
      <c r="R67">
        <v>0</v>
      </c>
      <c r="S67" s="231" t="str">
        <f>VLOOKUP(U67,'Cross ref'!I:J,2,0)</f>
        <v>DF2</v>
      </c>
      <c r="T67" s="231">
        <f t="shared" si="6"/>
        <v>46.88</v>
      </c>
      <c r="U67" s="231">
        <f>VLOOKUP(VALUE(C67),'Cross ref'!G:I,3,0)</f>
        <v>7367</v>
      </c>
      <c r="V67" s="231">
        <f>IFERROR(VLOOKUP(J67,'Item List (2)'!C:D,2,0),VLOOKUP(K67,'Item List (2)'!C:D,2,0))</f>
        <v>50007</v>
      </c>
      <c r="W67" s="231">
        <f>IFERROR(VLOOKUP(J67,'Item List (2)'!C:E,3,0),VLOOKUP(K67,'Item List (2)'!C:E,3,0))</f>
        <v>100</v>
      </c>
      <c r="X67" s="231">
        <f t="shared" si="7"/>
        <v>0</v>
      </c>
      <c r="Y67" s="231" t="str">
        <f t="shared" si="8"/>
        <v>CHICKEN, NUGGET BRD STAR SHP</v>
      </c>
      <c r="AA67" s="232">
        <f t="shared" si="9"/>
        <v>46.88</v>
      </c>
      <c r="AB67" s="232" t="str">
        <f>VLOOKUP(W67,'Item List (2)'!$H:$J,2,0)</f>
        <v>Food</v>
      </c>
      <c r="AC67" s="232">
        <f t="shared" si="10"/>
        <v>7367</v>
      </c>
      <c r="AD67" s="232" t="str">
        <f t="shared" si="11"/>
        <v>7367-Food</v>
      </c>
    </row>
    <row r="68" spans="1:30">
      <c r="A68" t="s">
        <v>48</v>
      </c>
      <c r="B68" t="s">
        <v>49</v>
      </c>
      <c r="C68" t="s">
        <v>50</v>
      </c>
      <c r="D68" t="s">
        <v>51</v>
      </c>
      <c r="E68" t="s">
        <v>278</v>
      </c>
      <c r="F68" s="220" t="s">
        <v>53</v>
      </c>
      <c r="G68" s="220">
        <v>45173</v>
      </c>
      <c r="H68" t="s">
        <v>258</v>
      </c>
      <c r="I68" t="s">
        <v>201</v>
      </c>
      <c r="J68" t="s">
        <v>236</v>
      </c>
      <c r="K68" t="s">
        <v>259</v>
      </c>
      <c r="L68" s="230" t="s">
        <v>260</v>
      </c>
      <c r="M68">
        <v>1</v>
      </c>
      <c r="N68">
        <v>14.28</v>
      </c>
      <c r="O68">
        <v>31</v>
      </c>
      <c r="P68">
        <v>31</v>
      </c>
      <c r="Q68">
        <v>108.6</v>
      </c>
      <c r="R68">
        <v>0</v>
      </c>
      <c r="S68" s="231" t="str">
        <f>VLOOKUP(U68,'Cross ref'!I:J,2,0)</f>
        <v>DF2</v>
      </c>
      <c r="T68" s="231">
        <f t="shared" si="6"/>
        <v>31</v>
      </c>
      <c r="U68" s="231">
        <f>VLOOKUP(VALUE(C68),'Cross ref'!G:I,3,0)</f>
        <v>7367</v>
      </c>
      <c r="V68" s="231">
        <f>IFERROR(VLOOKUP(J68,'Item List (2)'!C:D,2,0),VLOOKUP(K68,'Item List (2)'!C:D,2,0))</f>
        <v>51001</v>
      </c>
      <c r="W68" s="231">
        <f>IFERROR(VLOOKUP(J68,'Item List (2)'!C:E,3,0),VLOOKUP(K68,'Item List (2)'!C:E,3,0))</f>
        <v>1000</v>
      </c>
      <c r="X68" s="231">
        <f t="shared" si="7"/>
        <v>0</v>
      </c>
      <c r="Y68" s="231" t="str">
        <f t="shared" si="8"/>
        <v>CUP, PLS COLD 32Z FLVR TRAIL</v>
      </c>
      <c r="AA68" s="232">
        <f t="shared" si="9"/>
        <v>31</v>
      </c>
      <c r="AB68" s="232" t="str">
        <f>VLOOKUP(W68,'Item List (2)'!$H:$J,2,0)</f>
        <v>Paper</v>
      </c>
      <c r="AC68" s="232">
        <f t="shared" si="10"/>
        <v>7367</v>
      </c>
      <c r="AD68" s="232" t="str">
        <f t="shared" si="11"/>
        <v>7367-Paper</v>
      </c>
    </row>
    <row r="69" spans="1:30">
      <c r="A69" t="s">
        <v>48</v>
      </c>
      <c r="B69" t="s">
        <v>49</v>
      </c>
      <c r="C69" t="s">
        <v>279</v>
      </c>
      <c r="D69" t="s">
        <v>280</v>
      </c>
      <c r="E69" t="s">
        <v>281</v>
      </c>
      <c r="F69" s="220" t="s">
        <v>53</v>
      </c>
      <c r="G69" s="220">
        <v>45168</v>
      </c>
      <c r="H69" t="s">
        <v>70</v>
      </c>
      <c r="I69" t="s">
        <v>71</v>
      </c>
      <c r="J69" t="s">
        <v>72</v>
      </c>
      <c r="K69" t="s">
        <v>73</v>
      </c>
      <c r="L69" s="230" t="s">
        <v>74</v>
      </c>
      <c r="M69">
        <v>1</v>
      </c>
      <c r="N69">
        <v>0</v>
      </c>
      <c r="O69">
        <v>0</v>
      </c>
      <c r="P69">
        <v>0.99</v>
      </c>
      <c r="Q69">
        <v>1646</v>
      </c>
      <c r="R69">
        <v>0</v>
      </c>
      <c r="S69" s="231" t="str">
        <f>VLOOKUP(U69,'Cross ref'!I:J,2,0)</f>
        <v>DF2</v>
      </c>
      <c r="T69" s="231">
        <f t="shared" si="6"/>
        <v>0.99</v>
      </c>
      <c r="U69" s="231">
        <f>VLOOKUP(VALUE(C69),'Cross ref'!G:I,3,0)</f>
        <v>7392</v>
      </c>
      <c r="V69" s="231">
        <f>IFERROR(VLOOKUP(J69,'Item List (2)'!C:D,2,0),VLOOKUP(K69,'Item List (2)'!C:D,2,0))</f>
        <v>50007</v>
      </c>
      <c r="W69" s="231">
        <f>IFERROR(VLOOKUP(J69,'Item List (2)'!C:E,3,0),VLOOKUP(K69,'Item List (2)'!C:E,3,0))</f>
        <v>100</v>
      </c>
      <c r="X69" s="231">
        <f t="shared" si="7"/>
        <v>-0.99</v>
      </c>
      <c r="Y69" s="231" t="str">
        <f t="shared" si="8"/>
        <v>SERVICE - PAYMENT TERMS</v>
      </c>
      <c r="AA69" s="232">
        <f t="shared" si="9"/>
        <v>0.99</v>
      </c>
      <c r="AB69" s="232" t="str">
        <f>VLOOKUP(W69,'Item List (2)'!$H:$J,2,0)</f>
        <v>Food</v>
      </c>
      <c r="AC69" s="232">
        <f t="shared" si="10"/>
        <v>7392</v>
      </c>
      <c r="AD69" s="232" t="str">
        <f t="shared" si="11"/>
        <v>7392-Food</v>
      </c>
    </row>
    <row r="70" spans="1:30">
      <c r="A70" t="s">
        <v>48</v>
      </c>
      <c r="B70" t="s">
        <v>49</v>
      </c>
      <c r="C70" t="s">
        <v>279</v>
      </c>
      <c r="D70" t="s">
        <v>280</v>
      </c>
      <c r="E70" t="s">
        <v>281</v>
      </c>
      <c r="F70" s="220" t="s">
        <v>53</v>
      </c>
      <c r="G70" s="220">
        <v>45168</v>
      </c>
      <c r="H70" t="s">
        <v>97</v>
      </c>
      <c r="I70" t="s">
        <v>55</v>
      </c>
      <c r="J70" t="s">
        <v>98</v>
      </c>
      <c r="K70" t="s">
        <v>99</v>
      </c>
      <c r="L70" s="230" t="s">
        <v>100</v>
      </c>
      <c r="M70">
        <v>1</v>
      </c>
      <c r="N70">
        <v>0</v>
      </c>
      <c r="O70">
        <v>20.03</v>
      </c>
      <c r="P70">
        <v>20.03</v>
      </c>
      <c r="Q70">
        <v>1646</v>
      </c>
      <c r="R70">
        <v>0</v>
      </c>
      <c r="S70" s="231" t="str">
        <f>VLOOKUP(U70,'Cross ref'!I:J,2,0)</f>
        <v>DF2</v>
      </c>
      <c r="T70" s="231">
        <f t="shared" si="6"/>
        <v>20.03</v>
      </c>
      <c r="U70" s="231">
        <f>VLOOKUP(VALUE(C70),'Cross ref'!G:I,3,0)</f>
        <v>7392</v>
      </c>
      <c r="V70" s="231">
        <f>IFERROR(VLOOKUP(J70,'Item List (2)'!C:D,2,0),VLOOKUP(K70,'Item List (2)'!C:D,2,0))</f>
        <v>50007</v>
      </c>
      <c r="W70" s="231">
        <f>IFERROR(VLOOKUP(J70,'Item List (2)'!C:E,3,0),VLOOKUP(K70,'Item List (2)'!C:E,3,0))</f>
        <v>100</v>
      </c>
      <c r="X70" s="231">
        <f t="shared" si="7"/>
        <v>0</v>
      </c>
      <c r="Y70" s="231" t="str">
        <f t="shared" si="8"/>
        <v>SAUCE, BBQ SWEET &amp; BOLD CUP</v>
      </c>
      <c r="AA70" s="232">
        <f t="shared" si="9"/>
        <v>20.03</v>
      </c>
      <c r="AB70" s="232" t="str">
        <f>VLOOKUP(W70,'Item List (2)'!$H:$J,2,0)</f>
        <v>Food</v>
      </c>
      <c r="AC70" s="232">
        <f t="shared" si="10"/>
        <v>7392</v>
      </c>
      <c r="AD70" s="232" t="str">
        <f t="shared" si="11"/>
        <v>7392-Food</v>
      </c>
    </row>
    <row r="71" spans="1:30">
      <c r="A71" t="s">
        <v>48</v>
      </c>
      <c r="B71" t="s">
        <v>49</v>
      </c>
      <c r="C71" t="s">
        <v>279</v>
      </c>
      <c r="D71" t="s">
        <v>280</v>
      </c>
      <c r="E71" t="s">
        <v>281</v>
      </c>
      <c r="F71" s="220" t="s">
        <v>53</v>
      </c>
      <c r="G71" s="220">
        <v>45168</v>
      </c>
      <c r="H71" t="s">
        <v>116</v>
      </c>
      <c r="I71" t="s">
        <v>55</v>
      </c>
      <c r="J71" t="s">
        <v>117</v>
      </c>
      <c r="K71" t="s">
        <v>118</v>
      </c>
      <c r="L71" s="230" t="s">
        <v>119</v>
      </c>
      <c r="M71">
        <v>3</v>
      </c>
      <c r="N71">
        <v>0</v>
      </c>
      <c r="O71">
        <v>76.78</v>
      </c>
      <c r="P71">
        <v>230.34</v>
      </c>
      <c r="Q71">
        <v>1646</v>
      </c>
      <c r="R71">
        <v>0</v>
      </c>
      <c r="S71" s="231" t="str">
        <f>VLOOKUP(U71,'Cross ref'!I:J,2,0)</f>
        <v>DF2</v>
      </c>
      <c r="T71" s="231">
        <f t="shared" si="6"/>
        <v>230.34</v>
      </c>
      <c r="U71" s="231">
        <f>VLOOKUP(VALUE(C71),'Cross ref'!G:I,3,0)</f>
        <v>7392</v>
      </c>
      <c r="V71" s="231">
        <f>IFERROR(VLOOKUP(J71,'Item List (2)'!C:D,2,0),VLOOKUP(K71,'Item List (2)'!C:D,2,0))</f>
        <v>50007</v>
      </c>
      <c r="W71" s="231">
        <f>IFERROR(VLOOKUP(J71,'Item List (2)'!C:E,3,0),VLOOKUP(K71,'Item List (2)'!C:E,3,0))</f>
        <v>100</v>
      </c>
      <c r="X71" s="231">
        <f t="shared" si="7"/>
        <v>0</v>
      </c>
      <c r="Y71" s="231" t="str">
        <f t="shared" si="8"/>
        <v>BEEF, GRND PTY 3.5Z</v>
      </c>
      <c r="AA71" s="232">
        <f t="shared" si="9"/>
        <v>230.34</v>
      </c>
      <c r="AB71" s="232" t="str">
        <f>VLOOKUP(W71,'Item List (2)'!$H:$J,2,0)</f>
        <v>Food</v>
      </c>
      <c r="AC71" s="232">
        <f t="shared" si="10"/>
        <v>7392</v>
      </c>
      <c r="AD71" s="232" t="str">
        <f t="shared" si="11"/>
        <v>7392-Food</v>
      </c>
    </row>
    <row r="72" spans="1:30">
      <c r="A72" t="s">
        <v>48</v>
      </c>
      <c r="B72" t="s">
        <v>49</v>
      </c>
      <c r="C72" t="s">
        <v>279</v>
      </c>
      <c r="D72" t="s">
        <v>280</v>
      </c>
      <c r="E72" t="s">
        <v>281</v>
      </c>
      <c r="F72" s="220" t="s">
        <v>53</v>
      </c>
      <c r="G72" s="220">
        <v>45168</v>
      </c>
      <c r="H72" t="s">
        <v>124</v>
      </c>
      <c r="I72" t="s">
        <v>55</v>
      </c>
      <c r="J72" t="s">
        <v>125</v>
      </c>
      <c r="K72" t="s">
        <v>126</v>
      </c>
      <c r="L72" s="230" t="s">
        <v>127</v>
      </c>
      <c r="M72">
        <v>1</v>
      </c>
      <c r="N72">
        <v>0</v>
      </c>
      <c r="O72">
        <v>21.8</v>
      </c>
      <c r="P72">
        <v>21.8</v>
      </c>
      <c r="Q72">
        <v>1646</v>
      </c>
      <c r="R72">
        <v>0</v>
      </c>
      <c r="S72" s="231" t="str">
        <f>VLOOKUP(U72,'Cross ref'!I:J,2,0)</f>
        <v>DF2</v>
      </c>
      <c r="T72" s="231">
        <f t="shared" si="6"/>
        <v>21.8</v>
      </c>
      <c r="U72" s="231">
        <f>VLOOKUP(VALUE(C72),'Cross ref'!G:I,3,0)</f>
        <v>7392</v>
      </c>
      <c r="V72" s="231">
        <f>IFERROR(VLOOKUP(J72,'Item List (2)'!C:D,2,0),VLOOKUP(K72,'Item List (2)'!C:D,2,0))</f>
        <v>50007</v>
      </c>
      <c r="W72" s="231">
        <f>IFERROR(VLOOKUP(J72,'Item List (2)'!C:E,3,0),VLOOKUP(K72,'Item List (2)'!C:E,3,0))</f>
        <v>100</v>
      </c>
      <c r="X72" s="231">
        <f t="shared" si="7"/>
        <v>0</v>
      </c>
      <c r="Y72" s="231" t="str">
        <f t="shared" si="8"/>
        <v>KETCHUP, PKT</v>
      </c>
      <c r="AA72" s="232">
        <f t="shared" si="9"/>
        <v>21.8</v>
      </c>
      <c r="AB72" s="232" t="str">
        <f>VLOOKUP(W72,'Item List (2)'!$H:$J,2,0)</f>
        <v>Food</v>
      </c>
      <c r="AC72" s="232">
        <f t="shared" si="10"/>
        <v>7392</v>
      </c>
      <c r="AD72" s="232" t="str">
        <f t="shared" si="11"/>
        <v>7392-Food</v>
      </c>
    </row>
    <row r="73" spans="1:30">
      <c r="A73" t="s">
        <v>48</v>
      </c>
      <c r="B73" t="s">
        <v>49</v>
      </c>
      <c r="C73" t="s">
        <v>279</v>
      </c>
      <c r="D73" t="s">
        <v>280</v>
      </c>
      <c r="E73" t="s">
        <v>281</v>
      </c>
      <c r="F73" s="220" t="s">
        <v>53</v>
      </c>
      <c r="G73" s="220">
        <v>45168</v>
      </c>
      <c r="H73" t="s">
        <v>128</v>
      </c>
      <c r="I73" t="s">
        <v>55</v>
      </c>
      <c r="J73" t="s">
        <v>129</v>
      </c>
      <c r="K73" t="s">
        <v>130</v>
      </c>
      <c r="L73" s="230" t="s">
        <v>131</v>
      </c>
      <c r="M73">
        <v>1</v>
      </c>
      <c r="N73">
        <v>0</v>
      </c>
      <c r="O73">
        <v>33.38</v>
      </c>
      <c r="P73">
        <v>33.38</v>
      </c>
      <c r="Q73">
        <v>1646</v>
      </c>
      <c r="R73">
        <v>0</v>
      </c>
      <c r="S73" s="231" t="str">
        <f>VLOOKUP(U73,'Cross ref'!I:J,2,0)</f>
        <v>DF2</v>
      </c>
      <c r="T73" s="231">
        <f t="shared" si="6"/>
        <v>33.38</v>
      </c>
      <c r="U73" s="231">
        <f>VLOOKUP(VALUE(C73),'Cross ref'!G:I,3,0)</f>
        <v>7392</v>
      </c>
      <c r="V73" s="231">
        <f>IFERROR(VLOOKUP(J73,'Item List (2)'!C:D,2,0),VLOOKUP(K73,'Item List (2)'!C:D,2,0))</f>
        <v>50007</v>
      </c>
      <c r="W73" s="231">
        <f>IFERROR(VLOOKUP(J73,'Item List (2)'!C:E,3,0),VLOOKUP(K73,'Item List (2)'!C:E,3,0))</f>
        <v>100</v>
      </c>
      <c r="X73" s="231">
        <f t="shared" si="7"/>
        <v>0</v>
      </c>
      <c r="Y73" s="231" t="str">
        <f t="shared" si="8"/>
        <v>HASHBROWN, RND ZTF</v>
      </c>
      <c r="AA73" s="232">
        <f t="shared" si="9"/>
        <v>33.38</v>
      </c>
      <c r="AB73" s="232" t="str">
        <f>VLOOKUP(W73,'Item List (2)'!$H:$J,2,0)</f>
        <v>Food</v>
      </c>
      <c r="AC73" s="232">
        <f t="shared" si="10"/>
        <v>7392</v>
      </c>
      <c r="AD73" s="232" t="str">
        <f t="shared" si="11"/>
        <v>7392-Food</v>
      </c>
    </row>
    <row r="74" spans="1:30">
      <c r="A74" t="s">
        <v>48</v>
      </c>
      <c r="B74" t="s">
        <v>49</v>
      </c>
      <c r="C74" t="s">
        <v>279</v>
      </c>
      <c r="D74" t="s">
        <v>280</v>
      </c>
      <c r="E74" t="s">
        <v>281</v>
      </c>
      <c r="F74" s="220" t="s">
        <v>53</v>
      </c>
      <c r="G74" s="220">
        <v>45168</v>
      </c>
      <c r="H74" t="s">
        <v>132</v>
      </c>
      <c r="I74" t="s">
        <v>55</v>
      </c>
      <c r="J74" t="s">
        <v>129</v>
      </c>
      <c r="K74" t="s">
        <v>133</v>
      </c>
      <c r="L74" s="230" t="s">
        <v>131</v>
      </c>
      <c r="M74">
        <v>1</v>
      </c>
      <c r="N74">
        <v>0</v>
      </c>
      <c r="O74">
        <v>33.38</v>
      </c>
      <c r="P74">
        <v>33.38</v>
      </c>
      <c r="Q74">
        <v>1646</v>
      </c>
      <c r="R74">
        <v>0</v>
      </c>
      <c r="S74" s="231" t="str">
        <f>VLOOKUP(U74,'Cross ref'!I:J,2,0)</f>
        <v>DF2</v>
      </c>
      <c r="T74" s="231">
        <f t="shared" si="6"/>
        <v>33.38</v>
      </c>
      <c r="U74" s="231">
        <f>VLOOKUP(VALUE(C74),'Cross ref'!G:I,3,0)</f>
        <v>7392</v>
      </c>
      <c r="V74" s="231">
        <f>IFERROR(VLOOKUP(J74,'Item List (2)'!C:D,2,0),VLOOKUP(K74,'Item List (2)'!C:D,2,0))</f>
        <v>50007</v>
      </c>
      <c r="W74" s="231">
        <f>IFERROR(VLOOKUP(J74,'Item List (2)'!C:E,3,0),VLOOKUP(K74,'Item List (2)'!C:E,3,0))</f>
        <v>100</v>
      </c>
      <c r="X74" s="231">
        <f t="shared" si="7"/>
        <v>0</v>
      </c>
      <c r="Y74" s="231" t="str">
        <f t="shared" si="8"/>
        <v>FRIES, CRISS CUT SEASN</v>
      </c>
      <c r="AA74" s="232">
        <f t="shared" si="9"/>
        <v>33.38</v>
      </c>
      <c r="AB74" s="232" t="str">
        <f>VLOOKUP(W74,'Item List (2)'!$H:$J,2,0)</f>
        <v>Food</v>
      </c>
      <c r="AC74" s="232">
        <f t="shared" si="10"/>
        <v>7392</v>
      </c>
      <c r="AD74" s="232" t="str">
        <f t="shared" si="11"/>
        <v>7392-Food</v>
      </c>
    </row>
    <row r="75" spans="1:30">
      <c r="A75" t="s">
        <v>48</v>
      </c>
      <c r="B75" t="s">
        <v>49</v>
      </c>
      <c r="C75" t="s">
        <v>279</v>
      </c>
      <c r="D75" t="s">
        <v>280</v>
      </c>
      <c r="E75" t="s">
        <v>281</v>
      </c>
      <c r="F75" s="220" t="s">
        <v>53</v>
      </c>
      <c r="G75" s="220">
        <v>45168</v>
      </c>
      <c r="H75" t="s">
        <v>134</v>
      </c>
      <c r="I75" t="s">
        <v>55</v>
      </c>
      <c r="J75" t="s">
        <v>129</v>
      </c>
      <c r="K75" t="s">
        <v>135</v>
      </c>
      <c r="L75" s="230" t="s">
        <v>136</v>
      </c>
      <c r="M75">
        <v>2</v>
      </c>
      <c r="N75">
        <v>0</v>
      </c>
      <c r="O75">
        <v>35.28</v>
      </c>
      <c r="P75">
        <v>70.56</v>
      </c>
      <c r="Q75">
        <v>1646</v>
      </c>
      <c r="R75">
        <v>0</v>
      </c>
      <c r="S75" s="231" t="str">
        <f>VLOOKUP(U75,'Cross ref'!I:J,2,0)</f>
        <v>DF2</v>
      </c>
      <c r="T75" s="231">
        <f t="shared" si="6"/>
        <v>70.56</v>
      </c>
      <c r="U75" s="231">
        <f>VLOOKUP(VALUE(C75),'Cross ref'!G:I,3,0)</f>
        <v>7392</v>
      </c>
      <c r="V75" s="231">
        <f>IFERROR(VLOOKUP(J75,'Item List (2)'!C:D,2,0),VLOOKUP(K75,'Item List (2)'!C:D,2,0))</f>
        <v>50007</v>
      </c>
      <c r="W75" s="231">
        <f>IFERROR(VLOOKUP(J75,'Item List (2)'!C:E,3,0),VLOOKUP(K75,'Item List (2)'!C:E,3,0))</f>
        <v>100</v>
      </c>
      <c r="X75" s="231">
        <f t="shared" si="7"/>
        <v>0</v>
      </c>
      <c r="Y75" s="231" t="str">
        <f t="shared" si="8"/>
        <v>FRIES, SS SK ON</v>
      </c>
      <c r="AA75" s="232">
        <f t="shared" si="9"/>
        <v>70.56</v>
      </c>
      <c r="AB75" s="232" t="str">
        <f>VLOOKUP(W75,'Item List (2)'!$H:$J,2,0)</f>
        <v>Food</v>
      </c>
      <c r="AC75" s="232">
        <f t="shared" si="10"/>
        <v>7392</v>
      </c>
      <c r="AD75" s="232" t="str">
        <f t="shared" si="11"/>
        <v>7392-Food</v>
      </c>
    </row>
    <row r="76" spans="1:30">
      <c r="A76" t="s">
        <v>48</v>
      </c>
      <c r="B76" t="s">
        <v>49</v>
      </c>
      <c r="C76" t="s">
        <v>279</v>
      </c>
      <c r="D76" t="s">
        <v>280</v>
      </c>
      <c r="E76" t="s">
        <v>281</v>
      </c>
      <c r="F76" s="220" t="s">
        <v>53</v>
      </c>
      <c r="G76" s="220">
        <v>45168</v>
      </c>
      <c r="H76" t="s">
        <v>149</v>
      </c>
      <c r="I76" t="s">
        <v>55</v>
      </c>
      <c r="J76" t="s">
        <v>102</v>
      </c>
      <c r="K76" t="s">
        <v>150</v>
      </c>
      <c r="L76" s="230" t="s">
        <v>100</v>
      </c>
      <c r="M76">
        <v>2</v>
      </c>
      <c r="N76">
        <v>0</v>
      </c>
      <c r="O76">
        <v>25.94</v>
      </c>
      <c r="P76">
        <v>51.88</v>
      </c>
      <c r="Q76">
        <v>1646</v>
      </c>
      <c r="R76">
        <v>0</v>
      </c>
      <c r="S76" s="231" t="str">
        <f>VLOOKUP(U76,'Cross ref'!I:J,2,0)</f>
        <v>DF2</v>
      </c>
      <c r="T76" s="231">
        <f t="shared" si="6"/>
        <v>51.88</v>
      </c>
      <c r="U76" s="231">
        <f>VLOOKUP(VALUE(C76),'Cross ref'!G:I,3,0)</f>
        <v>7392</v>
      </c>
      <c r="V76" s="231">
        <f>IFERROR(VLOOKUP(J76,'Item List (2)'!C:D,2,0),VLOOKUP(K76,'Item List (2)'!C:D,2,0))</f>
        <v>50007</v>
      </c>
      <c r="W76" s="231">
        <f>IFERROR(VLOOKUP(J76,'Item List (2)'!C:E,3,0),VLOOKUP(K76,'Item List (2)'!C:E,3,0))</f>
        <v>100</v>
      </c>
      <c r="X76" s="231">
        <f t="shared" si="7"/>
        <v>0</v>
      </c>
      <c r="Y76" s="231" t="str">
        <f t="shared" si="8"/>
        <v>SAUCE, BTRMILK RANCH CUP</v>
      </c>
      <c r="AA76" s="232">
        <f t="shared" si="9"/>
        <v>51.88</v>
      </c>
      <c r="AB76" s="232" t="str">
        <f>VLOOKUP(W76,'Item List (2)'!$H:$J,2,0)</f>
        <v>Food</v>
      </c>
      <c r="AC76" s="232">
        <f t="shared" si="10"/>
        <v>7392</v>
      </c>
      <c r="AD76" s="232" t="str">
        <f t="shared" si="11"/>
        <v>7392-Food</v>
      </c>
    </row>
    <row r="77" spans="1:30">
      <c r="A77" t="s">
        <v>48</v>
      </c>
      <c r="B77" t="s">
        <v>49</v>
      </c>
      <c r="C77" t="s">
        <v>279</v>
      </c>
      <c r="D77" t="s">
        <v>280</v>
      </c>
      <c r="E77" t="s">
        <v>281</v>
      </c>
      <c r="F77" s="220" t="s">
        <v>53</v>
      </c>
      <c r="G77" s="220">
        <v>45168</v>
      </c>
      <c r="H77" t="s">
        <v>159</v>
      </c>
      <c r="I77" t="s">
        <v>55</v>
      </c>
      <c r="J77" t="s">
        <v>160</v>
      </c>
      <c r="K77" t="s">
        <v>161</v>
      </c>
      <c r="L77" s="230" t="s">
        <v>162</v>
      </c>
      <c r="M77">
        <v>2</v>
      </c>
      <c r="N77">
        <v>0</v>
      </c>
      <c r="O77">
        <v>36.91</v>
      </c>
      <c r="P77">
        <v>73.82</v>
      </c>
      <c r="Q77">
        <v>1646</v>
      </c>
      <c r="R77">
        <v>0</v>
      </c>
      <c r="S77" s="231" t="str">
        <f>VLOOKUP(U77,'Cross ref'!I:J,2,0)</f>
        <v>DF2</v>
      </c>
      <c r="T77" s="231">
        <f t="shared" si="6"/>
        <v>73.82</v>
      </c>
      <c r="U77" s="231">
        <f>VLOOKUP(VALUE(C77),'Cross ref'!G:I,3,0)</f>
        <v>7392</v>
      </c>
      <c r="V77" s="231">
        <f>IFERROR(VLOOKUP(J77,'Item List (2)'!C:D,2,0),VLOOKUP(K77,'Item List (2)'!C:D,2,0))</f>
        <v>50007</v>
      </c>
      <c r="W77" s="231">
        <f>IFERROR(VLOOKUP(J77,'Item List (2)'!C:E,3,0),VLOOKUP(K77,'Item List (2)'!C:E,3,0))</f>
        <v>100</v>
      </c>
      <c r="X77" s="231">
        <f t="shared" si="7"/>
        <v>0</v>
      </c>
      <c r="Y77" s="231" t="str">
        <f t="shared" si="8"/>
        <v>SHORTENING, LIQ FRY PREM</v>
      </c>
      <c r="AA77" s="232">
        <f t="shared" si="9"/>
        <v>73.82</v>
      </c>
      <c r="AB77" s="232" t="str">
        <f>VLOOKUP(W77,'Item List (2)'!$H:$J,2,0)</f>
        <v>Food</v>
      </c>
      <c r="AC77" s="232">
        <f t="shared" si="10"/>
        <v>7392</v>
      </c>
      <c r="AD77" s="232" t="str">
        <f t="shared" si="11"/>
        <v>7392-Food</v>
      </c>
    </row>
    <row r="78" spans="1:30">
      <c r="A78" t="s">
        <v>48</v>
      </c>
      <c r="B78" t="s">
        <v>49</v>
      </c>
      <c r="C78" t="s">
        <v>279</v>
      </c>
      <c r="D78" t="s">
        <v>280</v>
      </c>
      <c r="E78" t="s">
        <v>281</v>
      </c>
      <c r="F78" s="220" t="s">
        <v>53</v>
      </c>
      <c r="G78" s="220">
        <v>45168</v>
      </c>
      <c r="H78" t="s">
        <v>166</v>
      </c>
      <c r="I78" t="s">
        <v>55</v>
      </c>
      <c r="J78" t="s">
        <v>121</v>
      </c>
      <c r="K78" t="s">
        <v>167</v>
      </c>
      <c r="L78" s="230" t="s">
        <v>168</v>
      </c>
      <c r="M78">
        <v>1</v>
      </c>
      <c r="N78">
        <v>0</v>
      </c>
      <c r="O78">
        <v>29.39</v>
      </c>
      <c r="P78">
        <v>29.39</v>
      </c>
      <c r="Q78">
        <v>1646</v>
      </c>
      <c r="R78">
        <v>0</v>
      </c>
      <c r="S78" s="231" t="str">
        <f>VLOOKUP(U78,'Cross ref'!I:J,2,0)</f>
        <v>DF2</v>
      </c>
      <c r="T78" s="231">
        <f t="shared" si="6"/>
        <v>29.39</v>
      </c>
      <c r="U78" s="231">
        <f>VLOOKUP(VALUE(C78),'Cross ref'!G:I,3,0)</f>
        <v>7392</v>
      </c>
      <c r="V78" s="231">
        <f>IFERROR(VLOOKUP(J78,'Item List (2)'!C:D,2,0),VLOOKUP(K78,'Item List (2)'!C:D,2,0))</f>
        <v>50007</v>
      </c>
      <c r="W78" s="231">
        <f>IFERROR(VLOOKUP(J78,'Item List (2)'!C:E,3,0),VLOOKUP(K78,'Item List (2)'!C:E,3,0))</f>
        <v>100</v>
      </c>
      <c r="X78" s="231">
        <f t="shared" si="7"/>
        <v>0</v>
      </c>
      <c r="Y78" s="231" t="str">
        <f t="shared" si="8"/>
        <v>SQUASH, ZUCCHINI BRD SLI</v>
      </c>
      <c r="AA78" s="232">
        <f t="shared" si="9"/>
        <v>29.39</v>
      </c>
      <c r="AB78" s="232" t="str">
        <f>VLOOKUP(W78,'Item List (2)'!$H:$J,2,0)</f>
        <v>Food</v>
      </c>
      <c r="AC78" s="232">
        <f t="shared" si="10"/>
        <v>7392</v>
      </c>
      <c r="AD78" s="232" t="str">
        <f t="shared" si="11"/>
        <v>7392-Food</v>
      </c>
    </row>
    <row r="79" spans="1:30">
      <c r="A79" t="s">
        <v>48</v>
      </c>
      <c r="B79" t="s">
        <v>49</v>
      </c>
      <c r="C79" t="s">
        <v>279</v>
      </c>
      <c r="D79" t="s">
        <v>280</v>
      </c>
      <c r="E79" t="s">
        <v>281</v>
      </c>
      <c r="F79" s="220" t="s">
        <v>53</v>
      </c>
      <c r="G79" s="220">
        <v>45168</v>
      </c>
      <c r="H79" t="s">
        <v>169</v>
      </c>
      <c r="I79" t="s">
        <v>55</v>
      </c>
      <c r="J79" t="s">
        <v>170</v>
      </c>
      <c r="K79" t="s">
        <v>171</v>
      </c>
      <c r="L79" s="230" t="s">
        <v>172</v>
      </c>
      <c r="M79">
        <v>2</v>
      </c>
      <c r="N79">
        <v>0</v>
      </c>
      <c r="O79">
        <v>90.57</v>
      </c>
      <c r="P79">
        <v>181.14</v>
      </c>
      <c r="Q79">
        <v>1646</v>
      </c>
      <c r="R79">
        <v>0</v>
      </c>
      <c r="S79" s="231" t="str">
        <f>VLOOKUP(U79,'Cross ref'!I:J,2,0)</f>
        <v>DF2</v>
      </c>
      <c r="T79" s="231">
        <f t="shared" si="6"/>
        <v>181.14</v>
      </c>
      <c r="U79" s="231">
        <f>VLOOKUP(VALUE(C79),'Cross ref'!G:I,3,0)</f>
        <v>7392</v>
      </c>
      <c r="V79" s="231">
        <f>IFERROR(VLOOKUP(J79,'Item List (2)'!C:D,2,0),VLOOKUP(K79,'Item List (2)'!C:D,2,0))</f>
        <v>50007</v>
      </c>
      <c r="W79" s="231">
        <f>IFERROR(VLOOKUP(J79,'Item List (2)'!C:E,3,0),VLOOKUP(K79,'Item List (2)'!C:E,3,0))</f>
        <v>100</v>
      </c>
      <c r="X79" s="231">
        <f t="shared" si="7"/>
        <v>0</v>
      </c>
      <c r="Y79" s="231" t="str">
        <f t="shared" si="8"/>
        <v>BACON, 500 SLICES FC</v>
      </c>
      <c r="AA79" s="232">
        <f t="shared" si="9"/>
        <v>181.14</v>
      </c>
      <c r="AB79" s="232" t="str">
        <f>VLOOKUP(W79,'Item List (2)'!$H:$J,2,0)</f>
        <v>Food</v>
      </c>
      <c r="AC79" s="232">
        <f t="shared" si="10"/>
        <v>7392</v>
      </c>
      <c r="AD79" s="232" t="str">
        <f t="shared" si="11"/>
        <v>7392-Food</v>
      </c>
    </row>
    <row r="80" spans="1:30">
      <c r="A80" t="s">
        <v>48</v>
      </c>
      <c r="B80" t="s">
        <v>49</v>
      </c>
      <c r="C80" t="s">
        <v>279</v>
      </c>
      <c r="D80" t="s">
        <v>280</v>
      </c>
      <c r="E80" t="s">
        <v>281</v>
      </c>
      <c r="F80" s="220" t="s">
        <v>53</v>
      </c>
      <c r="G80" s="220">
        <v>45168</v>
      </c>
      <c r="H80" t="s">
        <v>173</v>
      </c>
      <c r="I80" t="s">
        <v>55</v>
      </c>
      <c r="J80" t="s">
        <v>117</v>
      </c>
      <c r="K80" t="s">
        <v>174</v>
      </c>
      <c r="L80" s="230" t="s">
        <v>175</v>
      </c>
      <c r="M80">
        <v>1</v>
      </c>
      <c r="N80">
        <v>0</v>
      </c>
      <c r="O80">
        <v>81.59</v>
      </c>
      <c r="P80">
        <v>81.59</v>
      </c>
      <c r="Q80">
        <v>1646</v>
      </c>
      <c r="R80">
        <v>0</v>
      </c>
      <c r="S80" s="231" t="str">
        <f>VLOOKUP(U80,'Cross ref'!I:J,2,0)</f>
        <v>DF2</v>
      </c>
      <c r="T80" s="231">
        <f t="shared" si="6"/>
        <v>81.59</v>
      </c>
      <c r="U80" s="231">
        <f>VLOOKUP(VALUE(C80),'Cross ref'!G:I,3,0)</f>
        <v>7392</v>
      </c>
      <c r="V80" s="231">
        <f>IFERROR(VLOOKUP(J80,'Item List (2)'!C:D,2,0),VLOOKUP(K80,'Item List (2)'!C:D,2,0))</f>
        <v>50007</v>
      </c>
      <c r="W80" s="231">
        <f>IFERROR(VLOOKUP(J80,'Item List (2)'!C:E,3,0),VLOOKUP(K80,'Item List (2)'!C:E,3,0))</f>
        <v>100</v>
      </c>
      <c r="X80" s="231">
        <f t="shared" si="7"/>
        <v>0</v>
      </c>
      <c r="Y80" s="231" t="str">
        <f t="shared" si="8"/>
        <v>BEEF, GRND PTY 1.78Z</v>
      </c>
      <c r="AA80" s="232">
        <f t="shared" si="9"/>
        <v>81.59</v>
      </c>
      <c r="AB80" s="232" t="str">
        <f>VLOOKUP(W80,'Item List (2)'!$H:$J,2,0)</f>
        <v>Food</v>
      </c>
      <c r="AC80" s="232">
        <f t="shared" si="10"/>
        <v>7392</v>
      </c>
      <c r="AD80" s="232" t="str">
        <f t="shared" si="11"/>
        <v>7392-Food</v>
      </c>
    </row>
    <row r="81" spans="1:30">
      <c r="A81" t="s">
        <v>48</v>
      </c>
      <c r="B81" t="s">
        <v>49</v>
      </c>
      <c r="C81" t="s">
        <v>279</v>
      </c>
      <c r="D81" t="s">
        <v>280</v>
      </c>
      <c r="E81" t="s">
        <v>281</v>
      </c>
      <c r="F81" s="220" t="s">
        <v>53</v>
      </c>
      <c r="G81" s="220">
        <v>45168</v>
      </c>
      <c r="H81" t="s">
        <v>181</v>
      </c>
      <c r="I81" t="s">
        <v>55</v>
      </c>
      <c r="J81" t="s">
        <v>121</v>
      </c>
      <c r="K81" t="s">
        <v>182</v>
      </c>
      <c r="L81" s="230" t="s">
        <v>183</v>
      </c>
      <c r="M81">
        <v>1</v>
      </c>
      <c r="N81">
        <v>0</v>
      </c>
      <c r="O81">
        <v>39.79</v>
      </c>
      <c r="P81">
        <v>39.79</v>
      </c>
      <c r="Q81">
        <v>1646</v>
      </c>
      <c r="R81">
        <v>0</v>
      </c>
      <c r="S81" s="231" t="str">
        <f>VLOOKUP(U81,'Cross ref'!I:J,2,0)</f>
        <v>DF2</v>
      </c>
      <c r="T81" s="231">
        <f t="shared" si="6"/>
        <v>39.79</v>
      </c>
      <c r="U81" s="231">
        <f>VLOOKUP(VALUE(C81),'Cross ref'!G:I,3,0)</f>
        <v>7392</v>
      </c>
      <c r="V81" s="231">
        <f>IFERROR(VLOOKUP(J81,'Item List (2)'!C:D,2,0),VLOOKUP(K81,'Item List (2)'!C:D,2,0))</f>
        <v>50007</v>
      </c>
      <c r="W81" s="231">
        <f>IFERROR(VLOOKUP(J81,'Item List (2)'!C:E,3,0),VLOOKUP(K81,'Item List (2)'!C:E,3,0))</f>
        <v>100</v>
      </c>
      <c r="X81" s="231">
        <f t="shared" si="7"/>
        <v>0</v>
      </c>
      <c r="Y81" s="231" t="str">
        <f t="shared" si="8"/>
        <v>APPTZR, JALAPENO BRD CHSE BITE</v>
      </c>
      <c r="AA81" s="232">
        <f t="shared" si="9"/>
        <v>39.79</v>
      </c>
      <c r="AB81" s="232" t="str">
        <f>VLOOKUP(W81,'Item List (2)'!$H:$J,2,0)</f>
        <v>Food</v>
      </c>
      <c r="AC81" s="232">
        <f t="shared" si="10"/>
        <v>7392</v>
      </c>
      <c r="AD81" s="232" t="str">
        <f t="shared" si="11"/>
        <v>7392-Food</v>
      </c>
    </row>
    <row r="82" spans="1:30">
      <c r="A82" t="s">
        <v>48</v>
      </c>
      <c r="B82" t="s">
        <v>49</v>
      </c>
      <c r="C82" t="s">
        <v>279</v>
      </c>
      <c r="D82" t="s">
        <v>280</v>
      </c>
      <c r="E82" t="s">
        <v>281</v>
      </c>
      <c r="F82" s="220" t="s">
        <v>53</v>
      </c>
      <c r="G82" s="220">
        <v>45168</v>
      </c>
      <c r="H82" t="s">
        <v>184</v>
      </c>
      <c r="I82" t="s">
        <v>55</v>
      </c>
      <c r="J82" t="s">
        <v>117</v>
      </c>
      <c r="K82" t="s">
        <v>185</v>
      </c>
      <c r="L82" s="230" t="s">
        <v>186</v>
      </c>
      <c r="M82">
        <v>3</v>
      </c>
      <c r="N82">
        <v>0</v>
      </c>
      <c r="O82">
        <v>76.44</v>
      </c>
      <c r="P82">
        <v>229.32</v>
      </c>
      <c r="Q82">
        <v>1646</v>
      </c>
      <c r="R82">
        <v>0</v>
      </c>
      <c r="S82" s="231" t="str">
        <f>VLOOKUP(U82,'Cross ref'!I:J,2,0)</f>
        <v>DF2</v>
      </c>
      <c r="T82" s="231">
        <f t="shared" si="6"/>
        <v>229.32</v>
      </c>
      <c r="U82" s="231">
        <f>VLOOKUP(VALUE(C82),'Cross ref'!G:I,3,0)</f>
        <v>7392</v>
      </c>
      <c r="V82" s="231">
        <f>IFERROR(VLOOKUP(J82,'Item List (2)'!C:D,2,0),VLOOKUP(K82,'Item List (2)'!C:D,2,0))</f>
        <v>50007</v>
      </c>
      <c r="W82" s="231">
        <f>IFERROR(VLOOKUP(J82,'Item List (2)'!C:E,3,0),VLOOKUP(K82,'Item List (2)'!C:E,3,0))</f>
        <v>100</v>
      </c>
      <c r="X82" s="231">
        <f t="shared" si="7"/>
        <v>0</v>
      </c>
      <c r="Y82" s="231" t="str">
        <f t="shared" si="8"/>
        <v>BEEF, GRND PTY 5.33Z ANGUS IQF</v>
      </c>
      <c r="AA82" s="232">
        <f t="shared" si="9"/>
        <v>229.32</v>
      </c>
      <c r="AB82" s="232" t="str">
        <f>VLOOKUP(W82,'Item List (2)'!$H:$J,2,0)</f>
        <v>Food</v>
      </c>
      <c r="AC82" s="232">
        <f t="shared" si="10"/>
        <v>7392</v>
      </c>
      <c r="AD82" s="232" t="str">
        <f t="shared" si="11"/>
        <v>7392-Food</v>
      </c>
    </row>
    <row r="83" spans="1:30">
      <c r="A83" t="s">
        <v>48</v>
      </c>
      <c r="B83" t="s">
        <v>49</v>
      </c>
      <c r="C83" t="s">
        <v>279</v>
      </c>
      <c r="D83" t="s">
        <v>280</v>
      </c>
      <c r="E83" t="s">
        <v>281</v>
      </c>
      <c r="F83" s="220" t="s">
        <v>53</v>
      </c>
      <c r="G83" s="220">
        <v>45168</v>
      </c>
      <c r="H83" t="s">
        <v>187</v>
      </c>
      <c r="I83" t="s">
        <v>55</v>
      </c>
      <c r="J83" t="s">
        <v>146</v>
      </c>
      <c r="K83" t="s">
        <v>188</v>
      </c>
      <c r="L83" s="230" t="s">
        <v>189</v>
      </c>
      <c r="M83">
        <v>3</v>
      </c>
      <c r="N83">
        <v>0</v>
      </c>
      <c r="O83">
        <v>46.88</v>
      </c>
      <c r="P83">
        <v>140.64</v>
      </c>
      <c r="Q83">
        <v>1646</v>
      </c>
      <c r="R83">
        <v>0</v>
      </c>
      <c r="S83" s="231" t="str">
        <f>VLOOKUP(U83,'Cross ref'!I:J,2,0)</f>
        <v>DF2</v>
      </c>
      <c r="T83" s="231">
        <f t="shared" si="6"/>
        <v>140.64</v>
      </c>
      <c r="U83" s="231">
        <f>VLOOKUP(VALUE(C83),'Cross ref'!G:I,3,0)</f>
        <v>7392</v>
      </c>
      <c r="V83" s="231">
        <f>IFERROR(VLOOKUP(J83,'Item List (2)'!C:D,2,0),VLOOKUP(K83,'Item List (2)'!C:D,2,0))</f>
        <v>50007</v>
      </c>
      <c r="W83" s="231">
        <f>IFERROR(VLOOKUP(J83,'Item List (2)'!C:E,3,0),VLOOKUP(K83,'Item List (2)'!C:E,3,0))</f>
        <v>100</v>
      </c>
      <c r="X83" s="231">
        <f t="shared" si="7"/>
        <v>0</v>
      </c>
      <c r="Y83" s="231" t="str">
        <f t="shared" si="8"/>
        <v>CHICKEN, NUGGET BRD STAR SHP</v>
      </c>
      <c r="AA83" s="232">
        <f t="shared" si="9"/>
        <v>140.64</v>
      </c>
      <c r="AB83" s="232" t="str">
        <f>VLOOKUP(W83,'Item List (2)'!$H:$J,2,0)</f>
        <v>Food</v>
      </c>
      <c r="AC83" s="232">
        <f t="shared" si="10"/>
        <v>7392</v>
      </c>
      <c r="AD83" s="232" t="str">
        <f t="shared" si="11"/>
        <v>7392-Food</v>
      </c>
    </row>
    <row r="84" spans="1:30">
      <c r="A84" t="s">
        <v>48</v>
      </c>
      <c r="B84" t="s">
        <v>49</v>
      </c>
      <c r="C84" t="s">
        <v>279</v>
      </c>
      <c r="D84" t="s">
        <v>280</v>
      </c>
      <c r="E84" t="s">
        <v>281</v>
      </c>
      <c r="F84" s="220" t="s">
        <v>53</v>
      </c>
      <c r="G84" s="220">
        <v>45168</v>
      </c>
      <c r="H84" t="s">
        <v>282</v>
      </c>
      <c r="I84" t="s">
        <v>55</v>
      </c>
      <c r="J84" t="s">
        <v>105</v>
      </c>
      <c r="K84" t="s">
        <v>283</v>
      </c>
      <c r="L84" s="230" t="s">
        <v>284</v>
      </c>
      <c r="M84">
        <v>1</v>
      </c>
      <c r="N84">
        <v>0</v>
      </c>
      <c r="O84">
        <v>12.91</v>
      </c>
      <c r="P84">
        <v>12.91</v>
      </c>
      <c r="Q84">
        <v>1646</v>
      </c>
      <c r="R84">
        <v>0</v>
      </c>
      <c r="S84" s="231" t="str">
        <f>VLOOKUP(U84,'Cross ref'!I:J,2,0)</f>
        <v>DF2</v>
      </c>
      <c r="T84" s="231">
        <f t="shared" si="6"/>
        <v>12.91</v>
      </c>
      <c r="U84" s="231">
        <f>VLOOKUP(VALUE(C84),'Cross ref'!G:I,3,0)</f>
        <v>7392</v>
      </c>
      <c r="V84" s="231">
        <f>IFERROR(VLOOKUP(J84,'Item List (2)'!C:D,2,0),VLOOKUP(K84,'Item List (2)'!C:D,2,0))</f>
        <v>50007</v>
      </c>
      <c r="W84" s="231">
        <f>IFERROR(VLOOKUP(J84,'Item List (2)'!C:E,3,0),VLOOKUP(K84,'Item List (2)'!C:E,3,0))</f>
        <v>100</v>
      </c>
      <c r="X84" s="231">
        <f t="shared" si="7"/>
        <v>0</v>
      </c>
      <c r="Y84" s="231" t="str">
        <f t="shared" si="8"/>
        <v>BUTTERMILK, 1% LF</v>
      </c>
      <c r="AA84" s="232">
        <f t="shared" si="9"/>
        <v>12.91</v>
      </c>
      <c r="AB84" s="232" t="str">
        <f>VLOOKUP(W84,'Item List (2)'!$H:$J,2,0)</f>
        <v>Food</v>
      </c>
      <c r="AC84" s="232">
        <f t="shared" si="10"/>
        <v>7392</v>
      </c>
      <c r="AD84" s="232" t="str">
        <f t="shared" si="11"/>
        <v>7392-Food</v>
      </c>
    </row>
    <row r="85" spans="1:30">
      <c r="A85" t="s">
        <v>48</v>
      </c>
      <c r="B85" t="s">
        <v>49</v>
      </c>
      <c r="C85" t="s">
        <v>279</v>
      </c>
      <c r="D85" t="s">
        <v>280</v>
      </c>
      <c r="E85" t="s">
        <v>281</v>
      </c>
      <c r="F85" s="220" t="s">
        <v>53</v>
      </c>
      <c r="G85" s="220">
        <v>45168</v>
      </c>
      <c r="H85" t="s">
        <v>194</v>
      </c>
      <c r="I85" t="s">
        <v>55</v>
      </c>
      <c r="J85" t="s">
        <v>179</v>
      </c>
      <c r="K85" t="s">
        <v>195</v>
      </c>
      <c r="L85" s="230" t="s">
        <v>148</v>
      </c>
      <c r="M85">
        <v>1</v>
      </c>
      <c r="N85">
        <v>0</v>
      </c>
      <c r="O85">
        <v>77.97</v>
      </c>
      <c r="P85">
        <v>77.97</v>
      </c>
      <c r="Q85">
        <v>1646</v>
      </c>
      <c r="R85">
        <v>0</v>
      </c>
      <c r="S85" s="231" t="str">
        <f>VLOOKUP(U85,'Cross ref'!I:J,2,0)</f>
        <v>DF2</v>
      </c>
      <c r="T85" s="231">
        <f t="shared" si="6"/>
        <v>77.97</v>
      </c>
      <c r="U85" s="231">
        <f>VLOOKUP(VALUE(C85),'Cross ref'!G:I,3,0)</f>
        <v>7392</v>
      </c>
      <c r="V85" s="231">
        <f>IFERROR(VLOOKUP(J85,'Item List (2)'!C:D,2,0),VLOOKUP(K85,'Item List (2)'!C:D,2,0))</f>
        <v>50007</v>
      </c>
      <c r="W85" s="231">
        <f>IFERROR(VLOOKUP(J85,'Item List (2)'!C:E,3,0),VLOOKUP(K85,'Item List (2)'!C:E,3,0))</f>
        <v>100</v>
      </c>
      <c r="X85" s="231">
        <f t="shared" si="7"/>
        <v>0</v>
      </c>
      <c r="Y85" s="231" t="str">
        <f t="shared" si="8"/>
        <v>CHEESE, AMER SHRP SLI 200CT SM</v>
      </c>
      <c r="AA85" s="232">
        <f t="shared" si="9"/>
        <v>77.97</v>
      </c>
      <c r="AB85" s="232" t="str">
        <f>VLOOKUP(W85,'Item List (2)'!$H:$J,2,0)</f>
        <v>Food</v>
      </c>
      <c r="AC85" s="232">
        <f t="shared" si="10"/>
        <v>7392</v>
      </c>
      <c r="AD85" s="232" t="str">
        <f t="shared" si="11"/>
        <v>7392-Food</v>
      </c>
    </row>
    <row r="86" spans="1:30">
      <c r="A86" t="s">
        <v>48</v>
      </c>
      <c r="B86" t="s">
        <v>49</v>
      </c>
      <c r="C86" t="s">
        <v>279</v>
      </c>
      <c r="D86" t="s">
        <v>280</v>
      </c>
      <c r="E86" t="s">
        <v>281</v>
      </c>
      <c r="F86" s="220" t="s">
        <v>53</v>
      </c>
      <c r="G86" s="220">
        <v>45168</v>
      </c>
      <c r="H86" t="s">
        <v>205</v>
      </c>
      <c r="I86" t="s">
        <v>55</v>
      </c>
      <c r="J86" t="s">
        <v>206</v>
      </c>
      <c r="K86" t="s">
        <v>207</v>
      </c>
      <c r="L86" s="230" t="s">
        <v>208</v>
      </c>
      <c r="M86">
        <v>2</v>
      </c>
      <c r="N86">
        <v>0</v>
      </c>
      <c r="O86">
        <v>22.17</v>
      </c>
      <c r="P86">
        <v>44.34</v>
      </c>
      <c r="Q86">
        <v>1646</v>
      </c>
      <c r="R86">
        <v>0</v>
      </c>
      <c r="S86" s="231" t="str">
        <f>VLOOKUP(U86,'Cross ref'!I:J,2,0)</f>
        <v>DF2</v>
      </c>
      <c r="T86" s="231">
        <f t="shared" si="6"/>
        <v>44.34</v>
      </c>
      <c r="U86" s="231">
        <f>VLOOKUP(VALUE(C86),'Cross ref'!G:I,3,0)</f>
        <v>7392</v>
      </c>
      <c r="V86" s="231">
        <f>IFERROR(VLOOKUP(J86,'Item List (2)'!C:D,2,0),VLOOKUP(K86,'Item List (2)'!C:D,2,0))</f>
        <v>50007</v>
      </c>
      <c r="W86" s="231">
        <f>IFERROR(VLOOKUP(J86,'Item List (2)'!C:E,3,0),VLOOKUP(K86,'Item List (2)'!C:E,3,0))</f>
        <v>100</v>
      </c>
      <c r="X86" s="231">
        <f t="shared" si="7"/>
        <v>0</v>
      </c>
      <c r="Y86" s="231" t="str">
        <f t="shared" si="8"/>
        <v>LETTUCE, LINER</v>
      </c>
      <c r="AA86" s="232">
        <f t="shared" si="9"/>
        <v>44.34</v>
      </c>
      <c r="AB86" s="232" t="str">
        <f>VLOOKUP(W86,'Item List (2)'!$H:$J,2,0)</f>
        <v>Food</v>
      </c>
      <c r="AC86" s="232">
        <f t="shared" si="10"/>
        <v>7392</v>
      </c>
      <c r="AD86" s="232" t="str">
        <f t="shared" si="11"/>
        <v>7392-Food</v>
      </c>
    </row>
    <row r="87" spans="1:30">
      <c r="A87" t="s">
        <v>48</v>
      </c>
      <c r="B87" t="s">
        <v>49</v>
      </c>
      <c r="C87" t="s">
        <v>279</v>
      </c>
      <c r="D87" t="s">
        <v>280</v>
      </c>
      <c r="E87" t="s">
        <v>281</v>
      </c>
      <c r="F87" s="220" t="s">
        <v>53</v>
      </c>
      <c r="G87" s="220">
        <v>45168</v>
      </c>
      <c r="H87" t="s">
        <v>285</v>
      </c>
      <c r="I87" t="s">
        <v>55</v>
      </c>
      <c r="J87" t="s">
        <v>146</v>
      </c>
      <c r="K87" t="s">
        <v>286</v>
      </c>
      <c r="L87" s="230" t="s">
        <v>148</v>
      </c>
      <c r="M87">
        <v>1</v>
      </c>
      <c r="N87">
        <v>0</v>
      </c>
      <c r="O87">
        <v>117.62</v>
      </c>
      <c r="P87">
        <v>117.62</v>
      </c>
      <c r="Q87">
        <v>1646</v>
      </c>
      <c r="R87">
        <v>0</v>
      </c>
      <c r="S87" s="231" t="str">
        <f>VLOOKUP(U87,'Cross ref'!I:J,2,0)</f>
        <v>DF2</v>
      </c>
      <c r="T87" s="231">
        <f t="shared" si="6"/>
        <v>117.62</v>
      </c>
      <c r="U87" s="231">
        <f>VLOOKUP(VALUE(C87),'Cross ref'!G:I,3,0)</f>
        <v>7392</v>
      </c>
      <c r="V87" s="231">
        <f>IFERROR(VLOOKUP(J87,'Item List (2)'!C:D,2,0),VLOOKUP(K87,'Item List (2)'!C:D,2,0))</f>
        <v>50007</v>
      </c>
      <c r="W87" s="231">
        <f>IFERROR(VLOOKUP(J87,'Item List (2)'!C:E,3,0),VLOOKUP(K87,'Item List (2)'!C:E,3,0))</f>
        <v>100</v>
      </c>
      <c r="X87" s="231">
        <f t="shared" si="7"/>
        <v>0</v>
      </c>
      <c r="Y87" s="231" t="str">
        <f t="shared" si="8"/>
        <v>CHICKEN, BRST FLT MARNTD 3.5Z FZN</v>
      </c>
      <c r="AA87" s="232">
        <f t="shared" si="9"/>
        <v>117.62</v>
      </c>
      <c r="AB87" s="232" t="str">
        <f>VLOOKUP(W87,'Item List (2)'!$H:$J,2,0)</f>
        <v>Food</v>
      </c>
      <c r="AC87" s="232">
        <f t="shared" si="10"/>
        <v>7392</v>
      </c>
      <c r="AD87" s="232" t="str">
        <f t="shared" si="11"/>
        <v>7392-Food</v>
      </c>
    </row>
    <row r="88" spans="1:30">
      <c r="A88" t="s">
        <v>48</v>
      </c>
      <c r="B88" t="s">
        <v>49</v>
      </c>
      <c r="C88" t="s">
        <v>279</v>
      </c>
      <c r="D88" t="s">
        <v>280</v>
      </c>
      <c r="E88" t="s">
        <v>281</v>
      </c>
      <c r="F88" s="220" t="s">
        <v>53</v>
      </c>
      <c r="G88" s="220">
        <v>45168</v>
      </c>
      <c r="H88" t="s">
        <v>227</v>
      </c>
      <c r="I88" t="s">
        <v>55</v>
      </c>
      <c r="J88" t="s">
        <v>228</v>
      </c>
      <c r="K88" t="s">
        <v>229</v>
      </c>
      <c r="L88" s="230" t="s">
        <v>230</v>
      </c>
      <c r="M88">
        <v>1</v>
      </c>
      <c r="N88">
        <v>0</v>
      </c>
      <c r="O88">
        <v>30.07</v>
      </c>
      <c r="P88">
        <v>30.07</v>
      </c>
      <c r="Q88">
        <v>1646</v>
      </c>
      <c r="R88">
        <v>0</v>
      </c>
      <c r="S88" s="231" t="str">
        <f>VLOOKUP(U88,'Cross ref'!I:J,2,0)</f>
        <v>DF2</v>
      </c>
      <c r="T88" s="231">
        <f t="shared" si="6"/>
        <v>30.07</v>
      </c>
      <c r="U88" s="231">
        <f>VLOOKUP(VALUE(C88),'Cross ref'!G:I,3,0)</f>
        <v>7392</v>
      </c>
      <c r="V88" s="231">
        <f>IFERROR(VLOOKUP(J88,'Item List (2)'!C:D,2,0),VLOOKUP(K88,'Item List (2)'!C:D,2,0))</f>
        <v>50007</v>
      </c>
      <c r="W88" s="231">
        <f>IFERROR(VLOOKUP(J88,'Item List (2)'!C:E,3,0),VLOOKUP(K88,'Item List (2)'!C:E,3,0))</f>
        <v>100</v>
      </c>
      <c r="X88" s="231">
        <f t="shared" si="7"/>
        <v>0</v>
      </c>
      <c r="Y88" s="231" t="str">
        <f t="shared" si="8"/>
        <v>ONION, YLW</v>
      </c>
      <c r="AA88" s="232">
        <f t="shared" si="9"/>
        <v>30.07</v>
      </c>
      <c r="AB88" s="232" t="str">
        <f>VLOOKUP(W88,'Item List (2)'!$H:$J,2,0)</f>
        <v>Food</v>
      </c>
      <c r="AC88" s="232">
        <f t="shared" si="10"/>
        <v>7392</v>
      </c>
      <c r="AD88" s="232" t="str">
        <f t="shared" si="11"/>
        <v>7392-Food</v>
      </c>
    </row>
    <row r="89" spans="1:30">
      <c r="A89" t="s">
        <v>48</v>
      </c>
      <c r="B89" t="s">
        <v>49</v>
      </c>
      <c r="C89" t="s">
        <v>279</v>
      </c>
      <c r="D89" t="s">
        <v>280</v>
      </c>
      <c r="E89" t="s">
        <v>281</v>
      </c>
      <c r="F89" s="220" t="s">
        <v>53</v>
      </c>
      <c r="G89" s="220">
        <v>45168</v>
      </c>
      <c r="H89" t="s">
        <v>250</v>
      </c>
      <c r="I89" t="s">
        <v>201</v>
      </c>
      <c r="J89" t="s">
        <v>240</v>
      </c>
      <c r="K89" t="s">
        <v>251</v>
      </c>
      <c r="L89" s="230" t="s">
        <v>252</v>
      </c>
      <c r="M89">
        <v>1</v>
      </c>
      <c r="N89">
        <v>0</v>
      </c>
      <c r="O89">
        <v>26.37</v>
      </c>
      <c r="P89">
        <v>26.37</v>
      </c>
      <c r="Q89">
        <v>1646</v>
      </c>
      <c r="R89">
        <v>0</v>
      </c>
      <c r="S89" s="231" t="str">
        <f>VLOOKUP(U89,'Cross ref'!I:J,2,0)</f>
        <v>DF2</v>
      </c>
      <c r="T89" s="231">
        <f t="shared" si="6"/>
        <v>26.37</v>
      </c>
      <c r="U89" s="231">
        <f>VLOOKUP(VALUE(C89),'Cross ref'!G:I,3,0)</f>
        <v>7392</v>
      </c>
      <c r="V89" s="231">
        <f>IFERROR(VLOOKUP(J89,'Item List (2)'!C:D,2,0),VLOOKUP(K89,'Item List (2)'!C:D,2,0))</f>
        <v>51001</v>
      </c>
      <c r="W89" s="231">
        <f>IFERROR(VLOOKUP(J89,'Item List (2)'!C:E,3,0),VLOOKUP(K89,'Item List (2)'!C:E,3,0))</f>
        <v>1000</v>
      </c>
      <c r="X89" s="231">
        <f t="shared" si="7"/>
        <v>0</v>
      </c>
      <c r="Y89" s="231" t="str">
        <f t="shared" si="8"/>
        <v>BAG, #8 FLVR TRAILS</v>
      </c>
      <c r="AA89" s="232">
        <f t="shared" si="9"/>
        <v>26.37</v>
      </c>
      <c r="AB89" s="232" t="str">
        <f>VLOOKUP(W89,'Item List (2)'!$H:$J,2,0)</f>
        <v>Paper</v>
      </c>
      <c r="AC89" s="232">
        <f t="shared" si="10"/>
        <v>7392</v>
      </c>
      <c r="AD89" s="232" t="str">
        <f t="shared" si="11"/>
        <v>7392-Paper</v>
      </c>
    </row>
    <row r="90" spans="1:30">
      <c r="A90" t="s">
        <v>48</v>
      </c>
      <c r="B90" t="s">
        <v>49</v>
      </c>
      <c r="C90" t="s">
        <v>279</v>
      </c>
      <c r="D90" t="s">
        <v>280</v>
      </c>
      <c r="E90" t="s">
        <v>281</v>
      </c>
      <c r="F90" s="220" t="s">
        <v>53</v>
      </c>
      <c r="G90" s="220">
        <v>45168</v>
      </c>
      <c r="H90" t="s">
        <v>255</v>
      </c>
      <c r="I90" t="s">
        <v>201</v>
      </c>
      <c r="J90" t="s">
        <v>236</v>
      </c>
      <c r="K90" t="s">
        <v>256</v>
      </c>
      <c r="L90" s="230" t="s">
        <v>257</v>
      </c>
      <c r="M90">
        <v>1</v>
      </c>
      <c r="N90">
        <v>0</v>
      </c>
      <c r="O90">
        <v>66.19</v>
      </c>
      <c r="P90">
        <v>66.19</v>
      </c>
      <c r="Q90">
        <v>1646</v>
      </c>
      <c r="R90">
        <v>0</v>
      </c>
      <c r="S90" s="231" t="str">
        <f>VLOOKUP(U90,'Cross ref'!I:J,2,0)</f>
        <v>DF2</v>
      </c>
      <c r="T90" s="231">
        <f t="shared" si="6"/>
        <v>66.19</v>
      </c>
      <c r="U90" s="231">
        <f>VLOOKUP(VALUE(C90),'Cross ref'!G:I,3,0)</f>
        <v>7392</v>
      </c>
      <c r="V90" s="231">
        <f>IFERROR(VLOOKUP(J90,'Item List (2)'!C:D,2,0),VLOOKUP(K90,'Item List (2)'!C:D,2,0))</f>
        <v>51001</v>
      </c>
      <c r="W90" s="231">
        <f>IFERROR(VLOOKUP(J90,'Item List (2)'!C:E,3,0),VLOOKUP(K90,'Item List (2)'!C:E,3,0))</f>
        <v>1000</v>
      </c>
      <c r="X90" s="231">
        <f t="shared" si="7"/>
        <v>0</v>
      </c>
      <c r="Y90" s="231" t="str">
        <f t="shared" si="8"/>
        <v>CUP, COLD 24Z FLVR TRAIL</v>
      </c>
      <c r="AA90" s="232">
        <f t="shared" si="9"/>
        <v>66.19</v>
      </c>
      <c r="AB90" s="232" t="str">
        <f>VLOOKUP(W90,'Item List (2)'!$H:$J,2,0)</f>
        <v>Paper</v>
      </c>
      <c r="AC90" s="232">
        <f t="shared" si="10"/>
        <v>7392</v>
      </c>
      <c r="AD90" s="232" t="str">
        <f t="shared" si="11"/>
        <v>7392-Paper</v>
      </c>
    </row>
    <row r="91" spans="1:30">
      <c r="A91" t="s">
        <v>48</v>
      </c>
      <c r="B91" t="s">
        <v>49</v>
      </c>
      <c r="C91" t="s">
        <v>279</v>
      </c>
      <c r="D91" t="s">
        <v>280</v>
      </c>
      <c r="E91" t="s">
        <v>281</v>
      </c>
      <c r="F91" s="220" t="s">
        <v>53</v>
      </c>
      <c r="G91" s="220">
        <v>45168</v>
      </c>
      <c r="H91" t="s">
        <v>261</v>
      </c>
      <c r="I91" t="s">
        <v>55</v>
      </c>
      <c r="J91" t="s">
        <v>98</v>
      </c>
      <c r="K91" t="s">
        <v>262</v>
      </c>
      <c r="L91" s="230" t="s">
        <v>263</v>
      </c>
      <c r="M91">
        <v>1</v>
      </c>
      <c r="N91">
        <v>0</v>
      </c>
      <c r="O91">
        <v>22.91</v>
      </c>
      <c r="P91">
        <v>22.91</v>
      </c>
      <c r="Q91">
        <v>1646</v>
      </c>
      <c r="R91">
        <v>0</v>
      </c>
      <c r="S91" s="231" t="str">
        <f>VLOOKUP(U91,'Cross ref'!I:J,2,0)</f>
        <v>DF2</v>
      </c>
      <c r="T91" s="231">
        <f t="shared" si="6"/>
        <v>22.91</v>
      </c>
      <c r="U91" s="231">
        <f>VLOOKUP(VALUE(C91),'Cross ref'!G:I,3,0)</f>
        <v>7392</v>
      </c>
      <c r="V91" s="231">
        <f>IFERROR(VLOOKUP(J91,'Item List (2)'!C:D,2,0),VLOOKUP(K91,'Item List (2)'!C:D,2,0))</f>
        <v>50007</v>
      </c>
      <c r="W91" s="231">
        <f>IFERROR(VLOOKUP(J91,'Item List (2)'!C:E,3,0),VLOOKUP(K91,'Item List (2)'!C:E,3,0))</f>
        <v>100</v>
      </c>
      <c r="X91" s="231">
        <f t="shared" si="7"/>
        <v>0</v>
      </c>
      <c r="Y91" s="231" t="str">
        <f t="shared" si="8"/>
        <v>SAUCE, BBQ</v>
      </c>
      <c r="AA91" s="232">
        <f t="shared" si="9"/>
        <v>22.91</v>
      </c>
      <c r="AB91" s="232" t="str">
        <f>VLOOKUP(W91,'Item List (2)'!$H:$J,2,0)</f>
        <v>Food</v>
      </c>
      <c r="AC91" s="232">
        <f t="shared" si="10"/>
        <v>7392</v>
      </c>
      <c r="AD91" s="232" t="str">
        <f t="shared" si="11"/>
        <v>7392-Food</v>
      </c>
    </row>
    <row r="92" spans="1:30">
      <c r="A92" t="s">
        <v>48</v>
      </c>
      <c r="B92" t="s">
        <v>49</v>
      </c>
      <c r="C92" t="s">
        <v>279</v>
      </c>
      <c r="D92" t="s">
        <v>280</v>
      </c>
      <c r="E92" t="s">
        <v>281</v>
      </c>
      <c r="F92" s="220" t="s">
        <v>53</v>
      </c>
      <c r="G92" s="220">
        <v>45168</v>
      </c>
      <c r="H92" t="s">
        <v>275</v>
      </c>
      <c r="I92" t="s">
        <v>71</v>
      </c>
      <c r="J92" t="s">
        <v>276</v>
      </c>
      <c r="K92" t="s">
        <v>277</v>
      </c>
      <c r="L92" s="230" t="s">
        <v>74</v>
      </c>
      <c r="M92">
        <v>1</v>
      </c>
      <c r="N92">
        <v>0</v>
      </c>
      <c r="O92">
        <v>0</v>
      </c>
      <c r="P92">
        <v>9.57</v>
      </c>
      <c r="Q92">
        <v>1646</v>
      </c>
      <c r="R92">
        <v>0</v>
      </c>
      <c r="S92" s="231" t="str">
        <f>VLOOKUP(U92,'Cross ref'!I:J,2,0)</f>
        <v>DF2</v>
      </c>
      <c r="T92" s="231">
        <f t="shared" si="6"/>
        <v>9.57</v>
      </c>
      <c r="U92" s="231">
        <f>VLOOKUP(VALUE(C92),'Cross ref'!G:I,3,0)</f>
        <v>7392</v>
      </c>
      <c r="V92" s="231">
        <f>IFERROR(VLOOKUP(J92,'Item List (2)'!C:D,2,0),VLOOKUP(K92,'Item List (2)'!C:D,2,0))</f>
        <v>50007</v>
      </c>
      <c r="W92" s="231">
        <f>IFERROR(VLOOKUP(J92,'Item List (2)'!C:E,3,0),VLOOKUP(K92,'Item List (2)'!C:E,3,0))</f>
        <v>100</v>
      </c>
      <c r="X92" s="231">
        <f t="shared" si="7"/>
        <v>-9.57</v>
      </c>
      <c r="Y92" s="231" t="str">
        <f t="shared" si="8"/>
        <v>SURCHARGE, FUEL</v>
      </c>
      <c r="AA92" s="232">
        <f t="shared" si="9"/>
        <v>9.57</v>
      </c>
      <c r="AB92" s="232" t="str">
        <f>VLOOKUP(W92,'Item List (2)'!$H:$J,2,0)</f>
        <v>Food</v>
      </c>
      <c r="AC92" s="232">
        <f t="shared" si="10"/>
        <v>7392</v>
      </c>
      <c r="AD92" s="232" t="str">
        <f t="shared" si="11"/>
        <v>7392-Food</v>
      </c>
    </row>
    <row r="93" spans="1:30">
      <c r="A93" t="s">
        <v>48</v>
      </c>
      <c r="B93" t="s">
        <v>49</v>
      </c>
      <c r="C93" t="s">
        <v>279</v>
      </c>
      <c r="D93" t="s">
        <v>280</v>
      </c>
      <c r="E93" t="s">
        <v>287</v>
      </c>
      <c r="F93" s="220" t="s">
        <v>53</v>
      </c>
      <c r="G93" s="220">
        <v>45171</v>
      </c>
      <c r="H93" t="s">
        <v>60</v>
      </c>
      <c r="I93" t="s">
        <v>61</v>
      </c>
      <c r="J93" t="s">
        <v>62</v>
      </c>
      <c r="K93" t="s">
        <v>63</v>
      </c>
      <c r="L93" s="230" t="s">
        <v>64</v>
      </c>
      <c r="M93">
        <v>1</v>
      </c>
      <c r="N93">
        <v>0</v>
      </c>
      <c r="O93">
        <v>116.52</v>
      </c>
      <c r="P93">
        <v>116.52</v>
      </c>
      <c r="Q93">
        <v>9086.68</v>
      </c>
      <c r="R93">
        <v>18.83</v>
      </c>
      <c r="S93" s="231" t="str">
        <f>VLOOKUP(U93,'Cross ref'!I:J,2,0)</f>
        <v>DF2</v>
      </c>
      <c r="T93" s="231">
        <f t="shared" si="6"/>
        <v>116.52</v>
      </c>
      <c r="U93" s="231">
        <f>VLOOKUP(VALUE(C93),'Cross ref'!G:I,3,0)</f>
        <v>7392</v>
      </c>
      <c r="V93" s="231">
        <f>IFERROR(VLOOKUP(J93,'Item List (2)'!C:D,2,0),VLOOKUP(K93,'Item List (2)'!C:D,2,0))</f>
        <v>51001</v>
      </c>
      <c r="W93" s="231">
        <f>IFERROR(VLOOKUP(J93,'Item List (2)'!C:E,3,0),VLOOKUP(K93,'Item List (2)'!C:E,3,0))</f>
        <v>1000</v>
      </c>
      <c r="X93" s="231">
        <f t="shared" si="7"/>
        <v>0</v>
      </c>
      <c r="Y93" s="231" t="str">
        <f t="shared" si="8"/>
        <v>PREMIUM, TOY KIDS MEAL LOONEY TUNES</v>
      </c>
      <c r="AA93" s="232">
        <f t="shared" si="9"/>
        <v>116.52</v>
      </c>
      <c r="AB93" s="232" t="str">
        <f>VLOOKUP(W93,'Item List (2)'!$H:$J,2,0)</f>
        <v>Paper</v>
      </c>
      <c r="AC93" s="232">
        <f t="shared" si="10"/>
        <v>7392</v>
      </c>
      <c r="AD93" s="232" t="str">
        <f t="shared" si="11"/>
        <v>7392-Paper</v>
      </c>
    </row>
    <row r="94" spans="1:30">
      <c r="A94" t="s">
        <v>48</v>
      </c>
      <c r="B94" t="s">
        <v>49</v>
      </c>
      <c r="C94" t="s">
        <v>279</v>
      </c>
      <c r="D94" t="s">
        <v>280</v>
      </c>
      <c r="E94" t="s">
        <v>287</v>
      </c>
      <c r="F94" s="220" t="s">
        <v>53</v>
      </c>
      <c r="G94" s="220">
        <v>45171</v>
      </c>
      <c r="H94" t="s">
        <v>70</v>
      </c>
      <c r="I94" t="s">
        <v>71</v>
      </c>
      <c r="J94" t="s">
        <v>72</v>
      </c>
      <c r="K94" t="s">
        <v>73</v>
      </c>
      <c r="L94" s="230" t="s">
        <v>74</v>
      </c>
      <c r="M94">
        <v>1</v>
      </c>
      <c r="N94">
        <v>0</v>
      </c>
      <c r="O94">
        <v>0</v>
      </c>
      <c r="P94">
        <v>5.19</v>
      </c>
      <c r="Q94">
        <v>9086.68</v>
      </c>
      <c r="R94">
        <v>18.83</v>
      </c>
      <c r="S94" s="231" t="str">
        <f>VLOOKUP(U94,'Cross ref'!I:J,2,0)</f>
        <v>DF2</v>
      </c>
      <c r="T94" s="231">
        <f t="shared" si="6"/>
        <v>5.19</v>
      </c>
      <c r="U94" s="231">
        <f>VLOOKUP(VALUE(C94),'Cross ref'!G:I,3,0)</f>
        <v>7392</v>
      </c>
      <c r="V94" s="231">
        <f>IFERROR(VLOOKUP(J94,'Item List (2)'!C:D,2,0),VLOOKUP(K94,'Item List (2)'!C:D,2,0))</f>
        <v>50007</v>
      </c>
      <c r="W94" s="231">
        <f>IFERROR(VLOOKUP(J94,'Item List (2)'!C:E,3,0),VLOOKUP(K94,'Item List (2)'!C:E,3,0))</f>
        <v>100</v>
      </c>
      <c r="X94" s="231">
        <f t="shared" si="7"/>
        <v>-5.19</v>
      </c>
      <c r="Y94" s="231" t="str">
        <f t="shared" si="8"/>
        <v>SERVICE - PAYMENT TERMS</v>
      </c>
      <c r="AA94" s="232">
        <f t="shared" si="9"/>
        <v>5.19</v>
      </c>
      <c r="AB94" s="232" t="str">
        <f>VLOOKUP(W94,'Item List (2)'!$H:$J,2,0)</f>
        <v>Food</v>
      </c>
      <c r="AC94" s="232">
        <f t="shared" si="10"/>
        <v>7392</v>
      </c>
      <c r="AD94" s="232" t="str">
        <f t="shared" si="11"/>
        <v>7392-Food</v>
      </c>
    </row>
    <row r="95" spans="1:30">
      <c r="A95" t="s">
        <v>48</v>
      </c>
      <c r="B95" t="s">
        <v>49</v>
      </c>
      <c r="C95" t="s">
        <v>279</v>
      </c>
      <c r="D95" t="s">
        <v>280</v>
      </c>
      <c r="E95" t="s">
        <v>287</v>
      </c>
      <c r="F95" s="220" t="s">
        <v>53</v>
      </c>
      <c r="G95" s="220">
        <v>45171</v>
      </c>
      <c r="H95" t="s">
        <v>288</v>
      </c>
      <c r="I95" t="s">
        <v>55</v>
      </c>
      <c r="J95" t="s">
        <v>152</v>
      </c>
      <c r="K95" t="s">
        <v>289</v>
      </c>
      <c r="L95" s="230" t="s">
        <v>290</v>
      </c>
      <c r="M95">
        <v>1</v>
      </c>
      <c r="N95">
        <v>0</v>
      </c>
      <c r="O95">
        <v>13.17</v>
      </c>
      <c r="P95">
        <v>13.17</v>
      </c>
      <c r="Q95">
        <v>9086.68</v>
      </c>
      <c r="R95">
        <v>18.83</v>
      </c>
      <c r="S95" s="231" t="str">
        <f>VLOOKUP(U95,'Cross ref'!I:J,2,0)</f>
        <v>DF2</v>
      </c>
      <c r="T95" s="231">
        <f t="shared" si="6"/>
        <v>13.17</v>
      </c>
      <c r="U95" s="231">
        <f>VLOOKUP(VALUE(C95),'Cross ref'!G:I,3,0)</f>
        <v>7392</v>
      </c>
      <c r="V95" s="231">
        <f>IFERROR(VLOOKUP(J95,'Item List (2)'!C:D,2,0),VLOOKUP(K95,'Item List (2)'!C:D,2,0))</f>
        <v>50007</v>
      </c>
      <c r="W95" s="231">
        <f>IFERROR(VLOOKUP(J95,'Item List (2)'!C:E,3,0),VLOOKUP(K95,'Item List (2)'!C:E,3,0))</f>
        <v>100</v>
      </c>
      <c r="X95" s="231">
        <f t="shared" si="7"/>
        <v>0</v>
      </c>
      <c r="Y95" s="231" t="str">
        <f t="shared" si="8"/>
        <v>SAUCE, HOT MEX PC</v>
      </c>
      <c r="AA95" s="232">
        <f t="shared" si="9"/>
        <v>13.17</v>
      </c>
      <c r="AB95" s="232" t="str">
        <f>VLOOKUP(W95,'Item List (2)'!$H:$J,2,0)</f>
        <v>Food</v>
      </c>
      <c r="AC95" s="232">
        <f t="shared" si="10"/>
        <v>7392</v>
      </c>
      <c r="AD95" s="232" t="str">
        <f t="shared" si="11"/>
        <v>7392-Food</v>
      </c>
    </row>
    <row r="96" spans="1:30">
      <c r="A96" t="s">
        <v>48</v>
      </c>
      <c r="B96" t="s">
        <v>49</v>
      </c>
      <c r="C96" t="s">
        <v>279</v>
      </c>
      <c r="D96" t="s">
        <v>280</v>
      </c>
      <c r="E96" t="s">
        <v>287</v>
      </c>
      <c r="F96" s="220" t="s">
        <v>53</v>
      </c>
      <c r="G96" s="220">
        <v>45171</v>
      </c>
      <c r="H96" t="s">
        <v>75</v>
      </c>
      <c r="I96" t="s">
        <v>55</v>
      </c>
      <c r="J96" t="s">
        <v>76</v>
      </c>
      <c r="K96" t="s">
        <v>77</v>
      </c>
      <c r="L96" s="230" t="s">
        <v>78</v>
      </c>
      <c r="M96">
        <v>1</v>
      </c>
      <c r="N96">
        <v>0</v>
      </c>
      <c r="O96">
        <v>99.5</v>
      </c>
      <c r="P96">
        <v>99.5</v>
      </c>
      <c r="Q96">
        <v>9086.68</v>
      </c>
      <c r="R96">
        <v>18.83</v>
      </c>
      <c r="S96" s="231" t="str">
        <f>VLOOKUP(U96,'Cross ref'!I:J,2,0)</f>
        <v>DF2</v>
      </c>
      <c r="T96" s="231">
        <f t="shared" si="6"/>
        <v>99.5</v>
      </c>
      <c r="U96" s="231">
        <f>VLOOKUP(VALUE(C96),'Cross ref'!G:I,3,0)</f>
        <v>7392</v>
      </c>
      <c r="V96" s="231">
        <f>IFERROR(VLOOKUP(J96,'Item List (2)'!C:D,2,0),VLOOKUP(K96,'Item List (2)'!C:D,2,0))</f>
        <v>50007</v>
      </c>
      <c r="W96" s="231">
        <f>IFERROR(VLOOKUP(J96,'Item List (2)'!C:E,3,0),VLOOKUP(K96,'Item List (2)'!C:E,3,0))</f>
        <v>100</v>
      </c>
      <c r="X96" s="231">
        <f t="shared" si="7"/>
        <v>0</v>
      </c>
      <c r="Y96" s="231" t="str">
        <f t="shared" si="8"/>
        <v>SYRUP, SODA CHERRY COKE BIB</v>
      </c>
      <c r="AA96" s="232">
        <f t="shared" si="9"/>
        <v>99.5</v>
      </c>
      <c r="AB96" s="232" t="str">
        <f>VLOOKUP(W96,'Item List (2)'!$H:$J,2,0)</f>
        <v>Food</v>
      </c>
      <c r="AC96" s="232">
        <f t="shared" si="10"/>
        <v>7392</v>
      </c>
      <c r="AD96" s="232" t="str">
        <f t="shared" si="11"/>
        <v>7392-Food</v>
      </c>
    </row>
    <row r="97" spans="1:30">
      <c r="A97" t="s">
        <v>48</v>
      </c>
      <c r="B97" t="s">
        <v>49</v>
      </c>
      <c r="C97" t="s">
        <v>279</v>
      </c>
      <c r="D97" t="s">
        <v>280</v>
      </c>
      <c r="E97" t="s">
        <v>287</v>
      </c>
      <c r="F97" s="220" t="s">
        <v>53</v>
      </c>
      <c r="G97" s="220">
        <v>45171</v>
      </c>
      <c r="H97" t="s">
        <v>291</v>
      </c>
      <c r="I97" t="s">
        <v>55</v>
      </c>
      <c r="J97" t="s">
        <v>76</v>
      </c>
      <c r="K97" t="s">
        <v>292</v>
      </c>
      <c r="L97" s="230" t="s">
        <v>78</v>
      </c>
      <c r="M97">
        <v>1</v>
      </c>
      <c r="N97">
        <v>0</v>
      </c>
      <c r="O97">
        <v>99.5</v>
      </c>
      <c r="P97">
        <v>99.5</v>
      </c>
      <c r="Q97">
        <v>9086.68</v>
      </c>
      <c r="R97">
        <v>18.83</v>
      </c>
      <c r="S97" s="231" t="str">
        <f>VLOOKUP(U97,'Cross ref'!I:J,2,0)</f>
        <v>DF2</v>
      </c>
      <c r="T97" s="231">
        <f t="shared" si="6"/>
        <v>99.5</v>
      </c>
      <c r="U97" s="231">
        <f>VLOOKUP(VALUE(C97),'Cross ref'!G:I,3,0)</f>
        <v>7392</v>
      </c>
      <c r="V97" s="231">
        <f>IFERROR(VLOOKUP(J97,'Item List (2)'!C:D,2,0),VLOOKUP(K97,'Item List (2)'!C:D,2,0))</f>
        <v>50007</v>
      </c>
      <c r="W97" s="231">
        <f>IFERROR(VLOOKUP(J97,'Item List (2)'!C:E,3,0),VLOOKUP(K97,'Item List (2)'!C:E,3,0))</f>
        <v>100</v>
      </c>
      <c r="X97" s="231">
        <f t="shared" si="7"/>
        <v>0</v>
      </c>
      <c r="Y97" s="231" t="str">
        <f t="shared" si="8"/>
        <v>SYRUP, DR PEPPER DIET BIB</v>
      </c>
      <c r="AA97" s="232">
        <f t="shared" si="9"/>
        <v>99.5</v>
      </c>
      <c r="AB97" s="232" t="str">
        <f>VLOOKUP(W97,'Item List (2)'!$H:$J,2,0)</f>
        <v>Food</v>
      </c>
      <c r="AC97" s="232">
        <f t="shared" si="10"/>
        <v>7392</v>
      </c>
      <c r="AD97" s="232" t="str">
        <f t="shared" si="11"/>
        <v>7392-Food</v>
      </c>
    </row>
    <row r="98" spans="1:30">
      <c r="A98" t="s">
        <v>48</v>
      </c>
      <c r="B98" t="s">
        <v>49</v>
      </c>
      <c r="C98" t="s">
        <v>279</v>
      </c>
      <c r="D98" t="s">
        <v>280</v>
      </c>
      <c r="E98" t="s">
        <v>287</v>
      </c>
      <c r="F98" s="220" t="s">
        <v>53</v>
      </c>
      <c r="G98" s="220">
        <v>45171</v>
      </c>
      <c r="H98" t="s">
        <v>79</v>
      </c>
      <c r="I98" t="s">
        <v>55</v>
      </c>
      <c r="J98" t="s">
        <v>80</v>
      </c>
      <c r="K98" t="s">
        <v>81</v>
      </c>
      <c r="L98" s="230" t="s">
        <v>78</v>
      </c>
      <c r="M98">
        <v>1</v>
      </c>
      <c r="N98">
        <v>0</v>
      </c>
      <c r="O98">
        <v>99.5</v>
      </c>
      <c r="P98">
        <v>99.5</v>
      </c>
      <c r="Q98">
        <v>9086.68</v>
      </c>
      <c r="R98">
        <v>18.83</v>
      </c>
      <c r="S98" s="231" t="str">
        <f>VLOOKUP(U98,'Cross ref'!I:J,2,0)</f>
        <v>DF2</v>
      </c>
      <c r="T98" s="231">
        <f t="shared" si="6"/>
        <v>99.5</v>
      </c>
      <c r="U98" s="231">
        <f>VLOOKUP(VALUE(C98),'Cross ref'!G:I,3,0)</f>
        <v>7392</v>
      </c>
      <c r="V98" s="231">
        <f>IFERROR(VLOOKUP(J98,'Item List (2)'!C:D,2,0),VLOOKUP(K98,'Item List (2)'!C:D,2,0))</f>
        <v>50007</v>
      </c>
      <c r="W98" s="231">
        <f>IFERROR(VLOOKUP(J98,'Item List (2)'!C:E,3,0),VLOOKUP(K98,'Item List (2)'!C:E,3,0))</f>
        <v>100</v>
      </c>
      <c r="X98" s="231">
        <f t="shared" si="7"/>
        <v>0</v>
      </c>
      <c r="Y98" s="231" t="str">
        <f t="shared" si="8"/>
        <v>SYRUP, POWERADE MTN BLAST BIB</v>
      </c>
      <c r="AA98" s="232">
        <f t="shared" si="9"/>
        <v>99.5</v>
      </c>
      <c r="AB98" s="232" t="str">
        <f>VLOOKUP(W98,'Item List (2)'!$H:$J,2,0)</f>
        <v>Food</v>
      </c>
      <c r="AC98" s="232">
        <f t="shared" si="10"/>
        <v>7392</v>
      </c>
      <c r="AD98" s="232" t="str">
        <f t="shared" si="11"/>
        <v>7392-Food</v>
      </c>
    </row>
    <row r="99" spans="1:30">
      <c r="A99" t="s">
        <v>48</v>
      </c>
      <c r="B99" t="s">
        <v>49</v>
      </c>
      <c r="C99" t="s">
        <v>279</v>
      </c>
      <c r="D99" t="s">
        <v>280</v>
      </c>
      <c r="E99" t="s">
        <v>287</v>
      </c>
      <c r="F99" s="220" t="s">
        <v>53</v>
      </c>
      <c r="G99" s="220">
        <v>45171</v>
      </c>
      <c r="H99" t="s">
        <v>82</v>
      </c>
      <c r="I99" t="s">
        <v>55</v>
      </c>
      <c r="J99" t="s">
        <v>76</v>
      </c>
      <c r="K99" t="s">
        <v>83</v>
      </c>
      <c r="L99" s="230" t="s">
        <v>84</v>
      </c>
      <c r="M99">
        <v>1</v>
      </c>
      <c r="N99">
        <v>0</v>
      </c>
      <c r="O99">
        <v>51.9</v>
      </c>
      <c r="P99">
        <v>51.9</v>
      </c>
      <c r="Q99">
        <v>9086.68</v>
      </c>
      <c r="R99">
        <v>18.83</v>
      </c>
      <c r="S99" s="231" t="str">
        <f>VLOOKUP(U99,'Cross ref'!I:J,2,0)</f>
        <v>DF2</v>
      </c>
      <c r="T99" s="231">
        <f t="shared" si="6"/>
        <v>51.9</v>
      </c>
      <c r="U99" s="231">
        <f>VLOOKUP(VALUE(C99),'Cross ref'!G:I,3,0)</f>
        <v>7392</v>
      </c>
      <c r="V99" s="231">
        <f>IFERROR(VLOOKUP(J99,'Item List (2)'!C:D,2,0),VLOOKUP(K99,'Item List (2)'!C:D,2,0))</f>
        <v>50007</v>
      </c>
      <c r="W99" s="231">
        <f>IFERROR(VLOOKUP(J99,'Item List (2)'!C:E,3,0),VLOOKUP(K99,'Item List (2)'!C:E,3,0))</f>
        <v>100</v>
      </c>
      <c r="X99" s="231">
        <f t="shared" si="7"/>
        <v>0</v>
      </c>
      <c r="Y99" s="231" t="str">
        <f t="shared" si="8"/>
        <v>SYRUP, COKE ZERO SUGAR BIB</v>
      </c>
      <c r="AA99" s="232">
        <f t="shared" si="9"/>
        <v>51.9</v>
      </c>
      <c r="AB99" s="232" t="str">
        <f>VLOOKUP(W99,'Item List (2)'!$H:$J,2,0)</f>
        <v>Food</v>
      </c>
      <c r="AC99" s="232">
        <f t="shared" si="10"/>
        <v>7392</v>
      </c>
      <c r="AD99" s="232" t="str">
        <f t="shared" si="11"/>
        <v>7392-Food</v>
      </c>
    </row>
    <row r="100" spans="1:30">
      <c r="A100" t="s">
        <v>48</v>
      </c>
      <c r="B100" t="s">
        <v>49</v>
      </c>
      <c r="C100" t="s">
        <v>279</v>
      </c>
      <c r="D100" t="s">
        <v>280</v>
      </c>
      <c r="E100" t="s">
        <v>287</v>
      </c>
      <c r="F100" s="220" t="s">
        <v>53</v>
      </c>
      <c r="G100" s="220">
        <v>45171</v>
      </c>
      <c r="H100" t="s">
        <v>85</v>
      </c>
      <c r="I100" t="s">
        <v>55</v>
      </c>
      <c r="J100" t="s">
        <v>76</v>
      </c>
      <c r="K100" t="s">
        <v>86</v>
      </c>
      <c r="L100" s="230" t="s">
        <v>78</v>
      </c>
      <c r="M100">
        <v>1</v>
      </c>
      <c r="N100">
        <v>0</v>
      </c>
      <c r="O100">
        <v>145.42</v>
      </c>
      <c r="P100">
        <v>145.42</v>
      </c>
      <c r="Q100">
        <v>9086.68</v>
      </c>
      <c r="R100">
        <v>18.83</v>
      </c>
      <c r="S100" s="231" t="str">
        <f>VLOOKUP(U100,'Cross ref'!I:J,2,0)</f>
        <v>DF2</v>
      </c>
      <c r="T100" s="231">
        <f t="shared" si="6"/>
        <v>145.42</v>
      </c>
      <c r="U100" s="231">
        <f>VLOOKUP(VALUE(C100),'Cross ref'!G:I,3,0)</f>
        <v>7392</v>
      </c>
      <c r="V100" s="231">
        <f>IFERROR(VLOOKUP(J100,'Item List (2)'!C:D,2,0),VLOOKUP(K100,'Item List (2)'!C:D,2,0))</f>
        <v>50007</v>
      </c>
      <c r="W100" s="231">
        <f>IFERROR(VLOOKUP(J100,'Item List (2)'!C:E,3,0),VLOOKUP(K100,'Item List (2)'!C:E,3,0))</f>
        <v>100</v>
      </c>
      <c r="X100" s="231">
        <f t="shared" si="7"/>
        <v>0</v>
      </c>
      <c r="Y100" s="231" t="str">
        <f t="shared" si="8"/>
        <v>SYRUP, COKE DIET HIYLD BIB</v>
      </c>
      <c r="AA100" s="232">
        <f t="shared" si="9"/>
        <v>145.42</v>
      </c>
      <c r="AB100" s="232" t="str">
        <f>VLOOKUP(W100,'Item List (2)'!$H:$J,2,0)</f>
        <v>Food</v>
      </c>
      <c r="AC100" s="232">
        <f t="shared" si="10"/>
        <v>7392</v>
      </c>
      <c r="AD100" s="232" t="str">
        <f t="shared" si="11"/>
        <v>7392-Food</v>
      </c>
    </row>
    <row r="101" spans="1:30">
      <c r="A101" t="s">
        <v>48</v>
      </c>
      <c r="B101" t="s">
        <v>49</v>
      </c>
      <c r="C101" t="s">
        <v>279</v>
      </c>
      <c r="D101" t="s">
        <v>280</v>
      </c>
      <c r="E101" t="s">
        <v>287</v>
      </c>
      <c r="F101" s="220" t="s">
        <v>53</v>
      </c>
      <c r="G101" s="220">
        <v>45171</v>
      </c>
      <c r="H101" t="s">
        <v>87</v>
      </c>
      <c r="I101" t="s">
        <v>55</v>
      </c>
      <c r="J101" t="s">
        <v>76</v>
      </c>
      <c r="K101" t="s">
        <v>88</v>
      </c>
      <c r="L101" s="230" t="s">
        <v>78</v>
      </c>
      <c r="M101">
        <v>3</v>
      </c>
      <c r="N101">
        <v>0</v>
      </c>
      <c r="O101">
        <v>112.77</v>
      </c>
      <c r="P101">
        <v>338.31</v>
      </c>
      <c r="Q101">
        <v>9086.68</v>
      </c>
      <c r="R101">
        <v>18.83</v>
      </c>
      <c r="S101" s="231" t="str">
        <f>VLOOKUP(U101,'Cross ref'!I:J,2,0)</f>
        <v>DF2</v>
      </c>
      <c r="T101" s="231">
        <f t="shared" si="6"/>
        <v>338.31</v>
      </c>
      <c r="U101" s="231">
        <f>VLOOKUP(VALUE(C101),'Cross ref'!G:I,3,0)</f>
        <v>7392</v>
      </c>
      <c r="V101" s="231">
        <f>IFERROR(VLOOKUP(J101,'Item List (2)'!C:D,2,0),VLOOKUP(K101,'Item List (2)'!C:D,2,0))</f>
        <v>50007</v>
      </c>
      <c r="W101" s="231">
        <f>IFERROR(VLOOKUP(J101,'Item List (2)'!C:E,3,0),VLOOKUP(K101,'Item List (2)'!C:E,3,0))</f>
        <v>100</v>
      </c>
      <c r="X101" s="231">
        <f t="shared" si="7"/>
        <v>0</v>
      </c>
      <c r="Y101" s="231" t="str">
        <f t="shared" si="8"/>
        <v>SYRUP, COKE CLASC BIB (HYCS)</v>
      </c>
      <c r="AA101" s="232">
        <f t="shared" si="9"/>
        <v>338.31</v>
      </c>
      <c r="AB101" s="232" t="str">
        <f>VLOOKUP(W101,'Item List (2)'!$H:$J,2,0)</f>
        <v>Food</v>
      </c>
      <c r="AC101" s="232">
        <f t="shared" si="10"/>
        <v>7392</v>
      </c>
      <c r="AD101" s="232" t="str">
        <f t="shared" si="11"/>
        <v>7392-Food</v>
      </c>
    </row>
    <row r="102" spans="1:30">
      <c r="A102" t="s">
        <v>48</v>
      </c>
      <c r="B102" t="s">
        <v>49</v>
      </c>
      <c r="C102" t="s">
        <v>279</v>
      </c>
      <c r="D102" t="s">
        <v>280</v>
      </c>
      <c r="E102" t="s">
        <v>287</v>
      </c>
      <c r="F102" s="220" t="s">
        <v>53</v>
      </c>
      <c r="G102" s="220">
        <v>45171</v>
      </c>
      <c r="H102" t="s">
        <v>293</v>
      </c>
      <c r="I102" t="s">
        <v>55</v>
      </c>
      <c r="J102" t="s">
        <v>76</v>
      </c>
      <c r="K102" t="s">
        <v>294</v>
      </c>
      <c r="L102" s="230" t="s">
        <v>78</v>
      </c>
      <c r="M102">
        <v>2</v>
      </c>
      <c r="N102">
        <v>0</v>
      </c>
      <c r="O102">
        <v>116.08</v>
      </c>
      <c r="P102">
        <v>232.16</v>
      </c>
      <c r="Q102">
        <v>9086.68</v>
      </c>
      <c r="R102">
        <v>18.83</v>
      </c>
      <c r="S102" s="231" t="str">
        <f>VLOOKUP(U102,'Cross ref'!I:J,2,0)</f>
        <v>DF2</v>
      </c>
      <c r="T102" s="231">
        <f t="shared" si="6"/>
        <v>232.16</v>
      </c>
      <c r="U102" s="231">
        <f>VLOOKUP(VALUE(C102),'Cross ref'!G:I,3,0)</f>
        <v>7392</v>
      </c>
      <c r="V102" s="231">
        <f>IFERROR(VLOOKUP(J102,'Item List (2)'!C:D,2,0),VLOOKUP(K102,'Item List (2)'!C:D,2,0))</f>
        <v>50007</v>
      </c>
      <c r="W102" s="231">
        <f>IFERROR(VLOOKUP(J102,'Item List (2)'!C:E,3,0),VLOOKUP(K102,'Item List (2)'!C:E,3,0))</f>
        <v>100</v>
      </c>
      <c r="X102" s="231">
        <f t="shared" si="7"/>
        <v>0</v>
      </c>
      <c r="Y102" s="231" t="str">
        <f t="shared" si="8"/>
        <v>SYRUP, SPRITE BIB (HYCS)</v>
      </c>
      <c r="AA102" s="232">
        <f t="shared" si="9"/>
        <v>232.16</v>
      </c>
      <c r="AB102" s="232" t="str">
        <f>VLOOKUP(W102,'Item List (2)'!$H:$J,2,0)</f>
        <v>Food</v>
      </c>
      <c r="AC102" s="232">
        <f t="shared" si="10"/>
        <v>7392</v>
      </c>
      <c r="AD102" s="232" t="str">
        <f t="shared" si="11"/>
        <v>7392-Food</v>
      </c>
    </row>
    <row r="103" spans="1:30">
      <c r="A103" t="s">
        <v>48</v>
      </c>
      <c r="B103" t="s">
        <v>49</v>
      </c>
      <c r="C103" t="s">
        <v>279</v>
      </c>
      <c r="D103" t="s">
        <v>280</v>
      </c>
      <c r="E103" t="s">
        <v>287</v>
      </c>
      <c r="F103" s="220" t="s">
        <v>53</v>
      </c>
      <c r="G103" s="220">
        <v>45171</v>
      </c>
      <c r="H103" t="s">
        <v>295</v>
      </c>
      <c r="I103" t="s">
        <v>55</v>
      </c>
      <c r="J103" t="s">
        <v>105</v>
      </c>
      <c r="K103" t="s">
        <v>296</v>
      </c>
      <c r="L103" s="230" t="s">
        <v>297</v>
      </c>
      <c r="M103">
        <v>1</v>
      </c>
      <c r="N103">
        <v>0</v>
      </c>
      <c r="O103">
        <v>16.14</v>
      </c>
      <c r="P103">
        <v>16.14</v>
      </c>
      <c r="Q103">
        <v>9086.68</v>
      </c>
      <c r="R103">
        <v>18.83</v>
      </c>
      <c r="S103" s="231" t="str">
        <f>VLOOKUP(U103,'Cross ref'!I:J,2,0)</f>
        <v>DF2</v>
      </c>
      <c r="T103" s="231">
        <f t="shared" si="6"/>
        <v>16.14</v>
      </c>
      <c r="U103" s="231">
        <f>VLOOKUP(VALUE(C103),'Cross ref'!G:I,3,0)</f>
        <v>7392</v>
      </c>
      <c r="V103" s="231">
        <f>IFERROR(VLOOKUP(J103,'Item List (2)'!C:D,2,0),VLOOKUP(K103,'Item List (2)'!C:D,2,0))</f>
        <v>50007</v>
      </c>
      <c r="W103" s="231">
        <f>IFERROR(VLOOKUP(J103,'Item List (2)'!C:E,3,0),VLOOKUP(K103,'Item List (2)'!C:E,3,0))</f>
        <v>100</v>
      </c>
      <c r="X103" s="231">
        <f t="shared" si="7"/>
        <v>0</v>
      </c>
      <c r="Y103" s="231" t="str">
        <f t="shared" si="8"/>
        <v>MILK, 1% LF ESL</v>
      </c>
      <c r="AA103" s="232">
        <f t="shared" si="9"/>
        <v>16.14</v>
      </c>
      <c r="AB103" s="232" t="str">
        <f>VLOOKUP(W103,'Item List (2)'!$H:$J,2,0)</f>
        <v>Food</v>
      </c>
      <c r="AC103" s="232">
        <f t="shared" si="10"/>
        <v>7392</v>
      </c>
      <c r="AD103" s="232" t="str">
        <f t="shared" si="11"/>
        <v>7392-Food</v>
      </c>
    </row>
    <row r="104" spans="1:30">
      <c r="A104" t="s">
        <v>48</v>
      </c>
      <c r="B104" t="s">
        <v>49</v>
      </c>
      <c r="C104" t="s">
        <v>279</v>
      </c>
      <c r="D104" t="s">
        <v>280</v>
      </c>
      <c r="E104" t="s">
        <v>287</v>
      </c>
      <c r="F104" s="220" t="s">
        <v>53</v>
      </c>
      <c r="G104" s="220">
        <v>45171</v>
      </c>
      <c r="H104" t="s">
        <v>298</v>
      </c>
      <c r="I104" t="s">
        <v>55</v>
      </c>
      <c r="J104" t="s">
        <v>105</v>
      </c>
      <c r="K104" t="s">
        <v>299</v>
      </c>
      <c r="L104" s="230" t="s">
        <v>297</v>
      </c>
      <c r="M104">
        <v>1</v>
      </c>
      <c r="N104">
        <v>0</v>
      </c>
      <c r="O104">
        <v>16.84</v>
      </c>
      <c r="P104">
        <v>16.84</v>
      </c>
      <c r="Q104">
        <v>9086.68</v>
      </c>
      <c r="R104">
        <v>18.83</v>
      </c>
      <c r="S104" s="231" t="str">
        <f>VLOOKUP(U104,'Cross ref'!I:J,2,0)</f>
        <v>DF2</v>
      </c>
      <c r="T104" s="231">
        <f t="shared" si="6"/>
        <v>16.84</v>
      </c>
      <c r="U104" s="231">
        <f>VLOOKUP(VALUE(C104),'Cross ref'!G:I,3,0)</f>
        <v>7392</v>
      </c>
      <c r="V104" s="231">
        <f>IFERROR(VLOOKUP(J104,'Item List (2)'!C:D,2,0),VLOOKUP(K104,'Item List (2)'!C:D,2,0))</f>
        <v>50007</v>
      </c>
      <c r="W104" s="231">
        <f>IFERROR(VLOOKUP(J104,'Item List (2)'!C:E,3,0),VLOOKUP(K104,'Item List (2)'!C:E,3,0))</f>
        <v>100</v>
      </c>
      <c r="X104" s="231">
        <f t="shared" si="7"/>
        <v>0</v>
      </c>
      <c r="Y104" s="231" t="str">
        <f t="shared" si="8"/>
        <v>MILK, CHOC 1% LF 7Z PLS ESL</v>
      </c>
      <c r="AA104" s="232">
        <f t="shared" si="9"/>
        <v>16.84</v>
      </c>
      <c r="AB104" s="232" t="str">
        <f>VLOOKUP(W104,'Item List (2)'!$H:$J,2,0)</f>
        <v>Food</v>
      </c>
      <c r="AC104" s="232">
        <f t="shared" si="10"/>
        <v>7392</v>
      </c>
      <c r="AD104" s="232" t="str">
        <f t="shared" si="11"/>
        <v>7392-Food</v>
      </c>
    </row>
    <row r="105" spans="1:30">
      <c r="A105" t="s">
        <v>48</v>
      </c>
      <c r="B105" t="s">
        <v>49</v>
      </c>
      <c r="C105" t="s">
        <v>279</v>
      </c>
      <c r="D105" t="s">
        <v>280</v>
      </c>
      <c r="E105" t="s">
        <v>287</v>
      </c>
      <c r="F105" s="220" t="s">
        <v>53</v>
      </c>
      <c r="G105" s="220">
        <v>45171</v>
      </c>
      <c r="H105" t="s">
        <v>89</v>
      </c>
      <c r="I105" t="s">
        <v>55</v>
      </c>
      <c r="J105" t="s">
        <v>90</v>
      </c>
      <c r="K105" t="s">
        <v>91</v>
      </c>
      <c r="L105" s="230" t="s">
        <v>92</v>
      </c>
      <c r="M105">
        <v>1</v>
      </c>
      <c r="N105">
        <v>0</v>
      </c>
      <c r="O105">
        <v>58.17</v>
      </c>
      <c r="P105">
        <v>58.17</v>
      </c>
      <c r="Q105">
        <v>9086.68</v>
      </c>
      <c r="R105">
        <v>18.83</v>
      </c>
      <c r="S105" s="231" t="str">
        <f>VLOOKUP(U105,'Cross ref'!I:J,2,0)</f>
        <v>DF2</v>
      </c>
      <c r="T105" s="231">
        <f t="shared" si="6"/>
        <v>58.17</v>
      </c>
      <c r="U105" s="231">
        <f>VLOOKUP(VALUE(C105),'Cross ref'!G:I,3,0)</f>
        <v>7392</v>
      </c>
      <c r="V105" s="231">
        <f>IFERROR(VLOOKUP(J105,'Item List (2)'!C:D,2,0),VLOOKUP(K105,'Item List (2)'!C:D,2,0))</f>
        <v>50007</v>
      </c>
      <c r="W105" s="231">
        <f>IFERROR(VLOOKUP(J105,'Item List (2)'!C:E,3,0),VLOOKUP(K105,'Item List (2)'!C:E,3,0))</f>
        <v>100</v>
      </c>
      <c r="X105" s="231">
        <f t="shared" si="7"/>
        <v>0</v>
      </c>
      <c r="Y105" s="231" t="str">
        <f t="shared" si="8"/>
        <v>EGG, LIQ WHL CAGE FREE P12CE</v>
      </c>
      <c r="AA105" s="232">
        <f t="shared" si="9"/>
        <v>58.17</v>
      </c>
      <c r="AB105" s="232" t="str">
        <f>VLOOKUP(W105,'Item List (2)'!$H:$J,2,0)</f>
        <v>Food</v>
      </c>
      <c r="AC105" s="232">
        <f t="shared" si="10"/>
        <v>7392</v>
      </c>
      <c r="AD105" s="232" t="str">
        <f t="shared" si="11"/>
        <v>7392-Food</v>
      </c>
    </row>
    <row r="106" spans="1:30">
      <c r="A106" t="s">
        <v>48</v>
      </c>
      <c r="B106" t="s">
        <v>49</v>
      </c>
      <c r="C106" t="s">
        <v>279</v>
      </c>
      <c r="D106" t="s">
        <v>280</v>
      </c>
      <c r="E106" t="s">
        <v>287</v>
      </c>
      <c r="F106" s="220" t="s">
        <v>53</v>
      </c>
      <c r="G106" s="220">
        <v>45171</v>
      </c>
      <c r="H106" t="s">
        <v>93</v>
      </c>
      <c r="I106" t="s">
        <v>55</v>
      </c>
      <c r="J106" t="s">
        <v>94</v>
      </c>
      <c r="K106" t="s">
        <v>95</v>
      </c>
      <c r="L106" s="230" t="s">
        <v>96</v>
      </c>
      <c r="M106">
        <v>2</v>
      </c>
      <c r="N106">
        <v>0</v>
      </c>
      <c r="O106">
        <v>26.21</v>
      </c>
      <c r="P106">
        <v>52.42</v>
      </c>
      <c r="Q106">
        <v>9086.68</v>
      </c>
      <c r="R106">
        <v>18.83</v>
      </c>
      <c r="S106" s="231" t="str">
        <f>VLOOKUP(U106,'Cross ref'!I:J,2,0)</f>
        <v>DF2</v>
      </c>
      <c r="T106" s="231">
        <f t="shared" si="6"/>
        <v>52.42</v>
      </c>
      <c r="U106" s="231">
        <f>VLOOKUP(VALUE(C106),'Cross ref'!G:I,3,0)</f>
        <v>7392</v>
      </c>
      <c r="V106" s="231">
        <f>IFERROR(VLOOKUP(J106,'Item List (2)'!C:D,2,0),VLOOKUP(K106,'Item List (2)'!C:D,2,0))</f>
        <v>50007</v>
      </c>
      <c r="W106" s="231">
        <f>IFERROR(VLOOKUP(J106,'Item List (2)'!C:E,3,0),VLOOKUP(K106,'Item List (2)'!C:E,3,0))</f>
        <v>100</v>
      </c>
      <c r="X106" s="231">
        <f t="shared" si="7"/>
        <v>0</v>
      </c>
      <c r="Y106" s="231" t="str">
        <f t="shared" si="8"/>
        <v>JUICE, ORANGE ORIG SIMPLY</v>
      </c>
      <c r="AA106" s="232">
        <f t="shared" si="9"/>
        <v>52.42</v>
      </c>
      <c r="AB106" s="232" t="str">
        <f>VLOOKUP(W106,'Item List (2)'!$H:$J,2,0)</f>
        <v>Food</v>
      </c>
      <c r="AC106" s="232">
        <f t="shared" si="10"/>
        <v>7392</v>
      </c>
      <c r="AD106" s="232" t="str">
        <f t="shared" si="11"/>
        <v>7392-Food</v>
      </c>
    </row>
    <row r="107" spans="1:30">
      <c r="A107" t="s">
        <v>48</v>
      </c>
      <c r="B107" t="s">
        <v>49</v>
      </c>
      <c r="C107" t="s">
        <v>279</v>
      </c>
      <c r="D107" t="s">
        <v>280</v>
      </c>
      <c r="E107" t="s">
        <v>287</v>
      </c>
      <c r="F107" s="220" t="s">
        <v>53</v>
      </c>
      <c r="G107" s="220">
        <v>45171</v>
      </c>
      <c r="H107" t="s">
        <v>300</v>
      </c>
      <c r="I107" t="s">
        <v>66</v>
      </c>
      <c r="J107" t="s">
        <v>301</v>
      </c>
      <c r="K107" t="s">
        <v>302</v>
      </c>
      <c r="L107" s="230" t="s">
        <v>303</v>
      </c>
      <c r="M107">
        <v>1</v>
      </c>
      <c r="N107">
        <v>0</v>
      </c>
      <c r="O107">
        <v>11.91</v>
      </c>
      <c r="P107">
        <v>11.91</v>
      </c>
      <c r="Q107">
        <v>9086.68</v>
      </c>
      <c r="R107">
        <v>18.83</v>
      </c>
      <c r="S107" s="231" t="str">
        <f>VLOOKUP(U107,'Cross ref'!I:J,2,0)</f>
        <v>DF2</v>
      </c>
      <c r="T107" s="231">
        <f t="shared" si="6"/>
        <v>11.91</v>
      </c>
      <c r="U107" s="231">
        <f>VLOOKUP(VALUE(C107),'Cross ref'!G:I,3,0)</f>
        <v>7392</v>
      </c>
      <c r="V107" s="231">
        <f>IFERROR(VLOOKUP(J107,'Item List (2)'!C:D,2,0),VLOOKUP(K107,'Item List (2)'!C:D,2,0))</f>
        <v>60507</v>
      </c>
      <c r="W107" s="231">
        <f>IFERROR(VLOOKUP(J107,'Item List (2)'!C:E,3,0),VLOOKUP(K107,'Item List (2)'!C:E,3,0))</f>
        <v>1200</v>
      </c>
      <c r="X107" s="231">
        <f t="shared" si="7"/>
        <v>0</v>
      </c>
      <c r="Y107" s="231" t="str">
        <f t="shared" si="8"/>
        <v>MOP HEAD, GREASE BEATER BLUE</v>
      </c>
      <c r="AA107" s="232">
        <f t="shared" si="9"/>
        <v>11.91</v>
      </c>
      <c r="AB107" s="232" t="str">
        <f>VLOOKUP(W107,'Item List (2)'!$H:$J,2,0)</f>
        <v>Supplies</v>
      </c>
      <c r="AC107" s="232">
        <f t="shared" si="10"/>
        <v>7392</v>
      </c>
      <c r="AD107" s="232" t="str">
        <f t="shared" si="11"/>
        <v>7392-Supplies</v>
      </c>
    </row>
    <row r="108" spans="1:30">
      <c r="A108" t="s">
        <v>48</v>
      </c>
      <c r="B108" t="s">
        <v>49</v>
      </c>
      <c r="C108" t="s">
        <v>279</v>
      </c>
      <c r="D108" t="s">
        <v>280</v>
      </c>
      <c r="E108" t="s">
        <v>287</v>
      </c>
      <c r="F108" s="220" t="s">
        <v>53</v>
      </c>
      <c r="G108" s="220">
        <v>45171</v>
      </c>
      <c r="H108" t="s">
        <v>97</v>
      </c>
      <c r="I108" t="s">
        <v>55</v>
      </c>
      <c r="J108" t="s">
        <v>98</v>
      </c>
      <c r="K108" t="s">
        <v>99</v>
      </c>
      <c r="L108" s="230" t="s">
        <v>100</v>
      </c>
      <c r="M108">
        <v>3</v>
      </c>
      <c r="N108">
        <v>0</v>
      </c>
      <c r="O108">
        <v>20.03</v>
      </c>
      <c r="P108">
        <v>60.09</v>
      </c>
      <c r="Q108">
        <v>9086.68</v>
      </c>
      <c r="R108">
        <v>18.83</v>
      </c>
      <c r="S108" s="231" t="str">
        <f>VLOOKUP(U108,'Cross ref'!I:J,2,0)</f>
        <v>DF2</v>
      </c>
      <c r="T108" s="231">
        <f t="shared" si="6"/>
        <v>60.09</v>
      </c>
      <c r="U108" s="231">
        <f>VLOOKUP(VALUE(C108),'Cross ref'!G:I,3,0)</f>
        <v>7392</v>
      </c>
      <c r="V108" s="231">
        <f>IFERROR(VLOOKUP(J108,'Item List (2)'!C:D,2,0),VLOOKUP(K108,'Item List (2)'!C:D,2,0))</f>
        <v>50007</v>
      </c>
      <c r="W108" s="231">
        <f>IFERROR(VLOOKUP(J108,'Item List (2)'!C:E,3,0),VLOOKUP(K108,'Item List (2)'!C:E,3,0))</f>
        <v>100</v>
      </c>
      <c r="X108" s="231">
        <f t="shared" si="7"/>
        <v>0</v>
      </c>
      <c r="Y108" s="231" t="str">
        <f t="shared" si="8"/>
        <v>SAUCE, BBQ SWEET &amp; BOLD CUP</v>
      </c>
      <c r="AA108" s="232">
        <f t="shared" si="9"/>
        <v>60.09</v>
      </c>
      <c r="AB108" s="232" t="str">
        <f>VLOOKUP(W108,'Item List (2)'!$H:$J,2,0)</f>
        <v>Food</v>
      </c>
      <c r="AC108" s="232">
        <f t="shared" si="10"/>
        <v>7392</v>
      </c>
      <c r="AD108" s="232" t="str">
        <f t="shared" si="11"/>
        <v>7392-Food</v>
      </c>
    </row>
    <row r="109" spans="1:30">
      <c r="A109" t="s">
        <v>48</v>
      </c>
      <c r="B109" t="s">
        <v>49</v>
      </c>
      <c r="C109" t="s">
        <v>279</v>
      </c>
      <c r="D109" t="s">
        <v>280</v>
      </c>
      <c r="E109" t="s">
        <v>287</v>
      </c>
      <c r="F109" s="220" t="s">
        <v>53</v>
      </c>
      <c r="G109" s="220">
        <v>45171</v>
      </c>
      <c r="H109" t="s">
        <v>304</v>
      </c>
      <c r="I109" t="s">
        <v>55</v>
      </c>
      <c r="J109" t="s">
        <v>305</v>
      </c>
      <c r="K109" t="s">
        <v>306</v>
      </c>
      <c r="L109" s="230" t="s">
        <v>100</v>
      </c>
      <c r="M109">
        <v>1</v>
      </c>
      <c r="N109">
        <v>0</v>
      </c>
      <c r="O109">
        <v>30.8</v>
      </c>
      <c r="P109">
        <v>30.8</v>
      </c>
      <c r="Q109">
        <v>9086.68</v>
      </c>
      <c r="R109">
        <v>18.83</v>
      </c>
      <c r="S109" s="231" t="str">
        <f>VLOOKUP(U109,'Cross ref'!I:J,2,0)</f>
        <v>DF2</v>
      </c>
      <c r="T109" s="231">
        <f t="shared" si="6"/>
        <v>30.8</v>
      </c>
      <c r="U109" s="231">
        <f>VLOOKUP(VALUE(C109),'Cross ref'!G:I,3,0)</f>
        <v>7392</v>
      </c>
      <c r="V109" s="231">
        <f>IFERROR(VLOOKUP(J109,'Item List (2)'!C:D,2,0),VLOOKUP(K109,'Item List (2)'!C:D,2,0))</f>
        <v>50007</v>
      </c>
      <c r="W109" s="231">
        <f>IFERROR(VLOOKUP(J109,'Item List (2)'!C:E,3,0),VLOOKUP(K109,'Item List (2)'!C:E,3,0))</f>
        <v>100</v>
      </c>
      <c r="X109" s="231">
        <f t="shared" si="7"/>
        <v>0</v>
      </c>
      <c r="Y109" s="231" t="str">
        <f t="shared" si="8"/>
        <v>SAUCE, HNY MUST CUP</v>
      </c>
      <c r="AA109" s="232">
        <f t="shared" si="9"/>
        <v>30.8</v>
      </c>
      <c r="AB109" s="232" t="str">
        <f>VLOOKUP(W109,'Item List (2)'!$H:$J,2,0)</f>
        <v>Food</v>
      </c>
      <c r="AC109" s="232">
        <f t="shared" si="10"/>
        <v>7392</v>
      </c>
      <c r="AD109" s="232" t="str">
        <f t="shared" si="11"/>
        <v>7392-Food</v>
      </c>
    </row>
    <row r="110" spans="1:30">
      <c r="A110" t="s">
        <v>48</v>
      </c>
      <c r="B110" t="s">
        <v>49</v>
      </c>
      <c r="C110" t="s">
        <v>279</v>
      </c>
      <c r="D110" t="s">
        <v>280</v>
      </c>
      <c r="E110" t="s">
        <v>287</v>
      </c>
      <c r="F110" s="220" t="s">
        <v>53</v>
      </c>
      <c r="G110" s="220">
        <v>45171</v>
      </c>
      <c r="H110" t="s">
        <v>104</v>
      </c>
      <c r="I110" t="s">
        <v>55</v>
      </c>
      <c r="J110" t="s">
        <v>105</v>
      </c>
      <c r="K110" t="s">
        <v>106</v>
      </c>
      <c r="L110" s="230" t="s">
        <v>107</v>
      </c>
      <c r="M110">
        <v>2</v>
      </c>
      <c r="N110">
        <v>0</v>
      </c>
      <c r="O110">
        <v>9.54</v>
      </c>
      <c r="P110">
        <v>19.08</v>
      </c>
      <c r="Q110">
        <v>9086.68</v>
      </c>
      <c r="R110">
        <v>18.83</v>
      </c>
      <c r="S110" s="231" t="str">
        <f>VLOOKUP(U110,'Cross ref'!I:J,2,0)</f>
        <v>DF2</v>
      </c>
      <c r="T110" s="231">
        <f t="shared" si="6"/>
        <v>19.08</v>
      </c>
      <c r="U110" s="231">
        <f>VLOOKUP(VALUE(C110),'Cross ref'!G:I,3,0)</f>
        <v>7392</v>
      </c>
      <c r="V110" s="231">
        <f>IFERROR(VLOOKUP(J110,'Item List (2)'!C:D,2,0),VLOOKUP(K110,'Item List (2)'!C:D,2,0))</f>
        <v>50007</v>
      </c>
      <c r="W110" s="231">
        <f>IFERROR(VLOOKUP(J110,'Item List (2)'!C:E,3,0),VLOOKUP(K110,'Item List (2)'!C:E,3,0))</f>
        <v>100</v>
      </c>
      <c r="X110" s="231">
        <f t="shared" si="7"/>
        <v>0</v>
      </c>
      <c r="Y110" s="231" t="str">
        <f t="shared" si="8"/>
        <v>MILK, 1%</v>
      </c>
      <c r="AA110" s="232">
        <f t="shared" si="9"/>
        <v>19.08</v>
      </c>
      <c r="AB110" s="232" t="str">
        <f>VLOOKUP(W110,'Item List (2)'!$H:$J,2,0)</f>
        <v>Food</v>
      </c>
      <c r="AC110" s="232">
        <f t="shared" si="10"/>
        <v>7392</v>
      </c>
      <c r="AD110" s="232" t="str">
        <f t="shared" si="11"/>
        <v>7392-Food</v>
      </c>
    </row>
    <row r="111" spans="1:30">
      <c r="A111" t="s">
        <v>48</v>
      </c>
      <c r="B111" t="s">
        <v>49</v>
      </c>
      <c r="C111" t="s">
        <v>279</v>
      </c>
      <c r="D111" t="s">
        <v>280</v>
      </c>
      <c r="E111" t="s">
        <v>287</v>
      </c>
      <c r="F111" s="220" t="s">
        <v>53</v>
      </c>
      <c r="G111" s="220">
        <v>45171</v>
      </c>
      <c r="H111" t="s">
        <v>108</v>
      </c>
      <c r="I111" t="s">
        <v>66</v>
      </c>
      <c r="J111" t="s">
        <v>109</v>
      </c>
      <c r="K111" t="s">
        <v>110</v>
      </c>
      <c r="L111" s="230" t="s">
        <v>111</v>
      </c>
      <c r="M111">
        <v>2</v>
      </c>
      <c r="N111">
        <v>0</v>
      </c>
      <c r="O111">
        <v>16.79</v>
      </c>
      <c r="P111">
        <v>33.58</v>
      </c>
      <c r="Q111">
        <v>9086.68</v>
      </c>
      <c r="R111">
        <v>18.83</v>
      </c>
      <c r="S111" s="231" t="str">
        <f>VLOOKUP(U111,'Cross ref'!I:J,2,0)</f>
        <v>DF2</v>
      </c>
      <c r="T111" s="231">
        <f t="shared" si="6"/>
        <v>33.58</v>
      </c>
      <c r="U111" s="231">
        <f>VLOOKUP(VALUE(C111),'Cross ref'!G:I,3,0)</f>
        <v>7392</v>
      </c>
      <c r="V111" s="231">
        <f>IFERROR(VLOOKUP(J111,'Item List (2)'!C:D,2,0),VLOOKUP(K111,'Item List (2)'!C:D,2,0))</f>
        <v>60507</v>
      </c>
      <c r="W111" s="231">
        <f>IFERROR(VLOOKUP(J111,'Item List (2)'!C:E,3,0),VLOOKUP(K111,'Item List (2)'!C:E,3,0))</f>
        <v>1200</v>
      </c>
      <c r="X111" s="231">
        <f t="shared" si="7"/>
        <v>0</v>
      </c>
      <c r="Y111" s="231" t="str">
        <f t="shared" si="8"/>
        <v>GLOVE, SYNTH MED</v>
      </c>
      <c r="AA111" s="232">
        <f t="shared" si="9"/>
        <v>33.58</v>
      </c>
      <c r="AB111" s="232" t="str">
        <f>VLOOKUP(W111,'Item List (2)'!$H:$J,2,0)</f>
        <v>Supplies</v>
      </c>
      <c r="AC111" s="232">
        <f t="shared" si="10"/>
        <v>7392</v>
      </c>
      <c r="AD111" s="232" t="str">
        <f t="shared" si="11"/>
        <v>7392-Supplies</v>
      </c>
    </row>
    <row r="112" spans="1:30">
      <c r="A112" t="s">
        <v>48</v>
      </c>
      <c r="B112" t="s">
        <v>49</v>
      </c>
      <c r="C112" t="s">
        <v>279</v>
      </c>
      <c r="D112" t="s">
        <v>280</v>
      </c>
      <c r="E112" t="s">
        <v>287</v>
      </c>
      <c r="F112" s="220" t="s">
        <v>53</v>
      </c>
      <c r="G112" s="220">
        <v>45171</v>
      </c>
      <c r="H112" t="s">
        <v>307</v>
      </c>
      <c r="I112" t="s">
        <v>66</v>
      </c>
      <c r="J112" t="s">
        <v>109</v>
      </c>
      <c r="K112" t="s">
        <v>308</v>
      </c>
      <c r="L112" s="230" t="s">
        <v>111</v>
      </c>
      <c r="M112">
        <v>1</v>
      </c>
      <c r="N112">
        <v>0</v>
      </c>
      <c r="O112">
        <v>16.79</v>
      </c>
      <c r="P112">
        <v>16.79</v>
      </c>
      <c r="Q112">
        <v>9086.68</v>
      </c>
      <c r="R112">
        <v>18.83</v>
      </c>
      <c r="S112" s="231" t="str">
        <f>VLOOKUP(U112,'Cross ref'!I:J,2,0)</f>
        <v>DF2</v>
      </c>
      <c r="T112" s="231">
        <f t="shared" si="6"/>
        <v>16.79</v>
      </c>
      <c r="U112" s="231">
        <f>VLOOKUP(VALUE(C112),'Cross ref'!G:I,3,0)</f>
        <v>7392</v>
      </c>
      <c r="V112" s="231">
        <f>IFERROR(VLOOKUP(J112,'Item List (2)'!C:D,2,0),VLOOKUP(K112,'Item List (2)'!C:D,2,0))</f>
        <v>60507</v>
      </c>
      <c r="W112" s="231">
        <f>IFERROR(VLOOKUP(J112,'Item List (2)'!C:E,3,0),VLOOKUP(K112,'Item List (2)'!C:E,3,0))</f>
        <v>1200</v>
      </c>
      <c r="X112" s="231">
        <f t="shared" si="7"/>
        <v>0</v>
      </c>
      <c r="Y112" s="231" t="str">
        <f t="shared" si="8"/>
        <v>GLOVE, SYNTH XLG</v>
      </c>
      <c r="AA112" s="232">
        <f t="shared" si="9"/>
        <v>16.79</v>
      </c>
      <c r="AB112" s="232" t="str">
        <f>VLOOKUP(W112,'Item List (2)'!$H:$J,2,0)</f>
        <v>Supplies</v>
      </c>
      <c r="AC112" s="232">
        <f t="shared" si="10"/>
        <v>7392</v>
      </c>
      <c r="AD112" s="232" t="str">
        <f t="shared" si="11"/>
        <v>7392-Supplies</v>
      </c>
    </row>
    <row r="113" spans="1:30">
      <c r="A113" t="s">
        <v>48</v>
      </c>
      <c r="B113" t="s">
        <v>49</v>
      </c>
      <c r="C113" t="s">
        <v>279</v>
      </c>
      <c r="D113" t="s">
        <v>280</v>
      </c>
      <c r="E113" t="s">
        <v>287</v>
      </c>
      <c r="F113" s="220" t="s">
        <v>53</v>
      </c>
      <c r="G113" s="220">
        <v>45171</v>
      </c>
      <c r="H113" t="s">
        <v>54</v>
      </c>
      <c r="I113" t="s">
        <v>55</v>
      </c>
      <c r="J113" t="s">
        <v>56</v>
      </c>
      <c r="K113" t="s">
        <v>57</v>
      </c>
      <c r="L113" s="230" t="s">
        <v>58</v>
      </c>
      <c r="M113">
        <v>1</v>
      </c>
      <c r="N113">
        <v>0</v>
      </c>
      <c r="O113">
        <v>42.61</v>
      </c>
      <c r="P113">
        <v>42.61</v>
      </c>
      <c r="Q113">
        <v>9086.68</v>
      </c>
      <c r="R113">
        <v>18.83</v>
      </c>
      <c r="S113" s="231" t="str">
        <f>VLOOKUP(U113,'Cross ref'!I:J,2,0)</f>
        <v>DF2</v>
      </c>
      <c r="T113" s="231">
        <f t="shared" si="6"/>
        <v>42.61</v>
      </c>
      <c r="U113" s="231">
        <f>VLOOKUP(VALUE(C113),'Cross ref'!G:I,3,0)</f>
        <v>7392</v>
      </c>
      <c r="V113" s="231">
        <f>IFERROR(VLOOKUP(J113,'Item List (2)'!C:D,2,0),VLOOKUP(K113,'Item List (2)'!C:D,2,0))</f>
        <v>50007</v>
      </c>
      <c r="W113" s="231">
        <f>IFERROR(VLOOKUP(J113,'Item List (2)'!C:E,3,0),VLOOKUP(K113,'Item List (2)'!C:E,3,0))</f>
        <v>100</v>
      </c>
      <c r="X113" s="231">
        <f t="shared" si="7"/>
        <v>0</v>
      </c>
      <c r="Y113" s="231" t="str">
        <f t="shared" si="8"/>
        <v>PEPPER, CHILE GRN STRIP</v>
      </c>
      <c r="AA113" s="232">
        <f t="shared" si="9"/>
        <v>42.61</v>
      </c>
      <c r="AB113" s="232" t="str">
        <f>VLOOKUP(W113,'Item List (2)'!$H:$J,2,0)</f>
        <v>Food</v>
      </c>
      <c r="AC113" s="232">
        <f t="shared" si="10"/>
        <v>7392</v>
      </c>
      <c r="AD113" s="232" t="str">
        <f t="shared" si="11"/>
        <v>7392-Food</v>
      </c>
    </row>
    <row r="114" spans="1:30">
      <c r="A114" t="s">
        <v>48</v>
      </c>
      <c r="B114" t="s">
        <v>49</v>
      </c>
      <c r="C114" t="s">
        <v>279</v>
      </c>
      <c r="D114" t="s">
        <v>280</v>
      </c>
      <c r="E114" t="s">
        <v>287</v>
      </c>
      <c r="F114" s="220" t="s">
        <v>53</v>
      </c>
      <c r="G114" s="220">
        <v>45171</v>
      </c>
      <c r="H114" t="s">
        <v>112</v>
      </c>
      <c r="I114" t="s">
        <v>55</v>
      </c>
      <c r="J114" t="s">
        <v>113</v>
      </c>
      <c r="K114" t="s">
        <v>114</v>
      </c>
      <c r="L114" s="230" t="s">
        <v>115</v>
      </c>
      <c r="M114">
        <v>1</v>
      </c>
      <c r="N114">
        <v>0</v>
      </c>
      <c r="O114">
        <v>40.54</v>
      </c>
      <c r="P114">
        <v>40.54</v>
      </c>
      <c r="Q114">
        <v>9086.68</v>
      </c>
      <c r="R114">
        <v>18.83</v>
      </c>
      <c r="S114" s="231" t="str">
        <f>VLOOKUP(U114,'Cross ref'!I:J,2,0)</f>
        <v>DF2</v>
      </c>
      <c r="T114" s="231">
        <f t="shared" si="6"/>
        <v>40.54</v>
      </c>
      <c r="U114" s="231">
        <f>VLOOKUP(VALUE(C114),'Cross ref'!G:I,3,0)</f>
        <v>7392</v>
      </c>
      <c r="V114" s="231">
        <f>IFERROR(VLOOKUP(J114,'Item List (2)'!C:D,2,0),VLOOKUP(K114,'Item List (2)'!C:D,2,0))</f>
        <v>50007</v>
      </c>
      <c r="W114" s="231">
        <f>IFERROR(VLOOKUP(J114,'Item List (2)'!C:E,3,0),VLOOKUP(K114,'Item List (2)'!C:E,3,0))</f>
        <v>100</v>
      </c>
      <c r="X114" s="231">
        <f t="shared" si="7"/>
        <v>0</v>
      </c>
      <c r="Y114" s="231" t="str">
        <f t="shared" si="8"/>
        <v>CHEESECAKE, STAWBRY 3.5Z</v>
      </c>
      <c r="AA114" s="232">
        <f t="shared" si="9"/>
        <v>40.54</v>
      </c>
      <c r="AB114" s="232" t="str">
        <f>VLOOKUP(W114,'Item List (2)'!$H:$J,2,0)</f>
        <v>Food</v>
      </c>
      <c r="AC114" s="232">
        <f t="shared" si="10"/>
        <v>7392</v>
      </c>
      <c r="AD114" s="232" t="str">
        <f t="shared" si="11"/>
        <v>7392-Food</v>
      </c>
    </row>
    <row r="115" spans="1:30">
      <c r="A115" t="s">
        <v>48</v>
      </c>
      <c r="B115" t="s">
        <v>49</v>
      </c>
      <c r="C115" t="s">
        <v>279</v>
      </c>
      <c r="D115" t="s">
        <v>280</v>
      </c>
      <c r="E115" t="s">
        <v>287</v>
      </c>
      <c r="F115" s="220" t="s">
        <v>53</v>
      </c>
      <c r="G115" s="220">
        <v>45171</v>
      </c>
      <c r="H115" t="s">
        <v>309</v>
      </c>
      <c r="I115" t="s">
        <v>55</v>
      </c>
      <c r="J115" t="s">
        <v>310</v>
      </c>
      <c r="K115" t="s">
        <v>311</v>
      </c>
      <c r="L115" s="230" t="s">
        <v>312</v>
      </c>
      <c r="M115">
        <v>1</v>
      </c>
      <c r="N115">
        <v>0</v>
      </c>
      <c r="O115">
        <v>11.6</v>
      </c>
      <c r="P115">
        <v>11.6</v>
      </c>
      <c r="Q115">
        <v>9086.68</v>
      </c>
      <c r="R115">
        <v>18.83</v>
      </c>
      <c r="S115" s="231" t="str">
        <f>VLOOKUP(U115,'Cross ref'!I:J,2,0)</f>
        <v>DF2</v>
      </c>
      <c r="T115" s="231">
        <f t="shared" si="6"/>
        <v>11.6</v>
      </c>
      <c r="U115" s="231">
        <f>VLOOKUP(VALUE(C115),'Cross ref'!G:I,3,0)</f>
        <v>7392</v>
      </c>
      <c r="V115" s="231">
        <f>IFERROR(VLOOKUP(J115,'Item List (2)'!C:D,2,0),VLOOKUP(K115,'Item List (2)'!C:D,2,0))</f>
        <v>50007</v>
      </c>
      <c r="W115" s="231">
        <f>IFERROR(VLOOKUP(J115,'Item List (2)'!C:E,3,0),VLOOKUP(K115,'Item List (2)'!C:E,3,0))</f>
        <v>100</v>
      </c>
      <c r="X115" s="231">
        <f t="shared" si="7"/>
        <v>0</v>
      </c>
      <c r="Y115" s="231" t="str">
        <f t="shared" si="8"/>
        <v>SALSA, PCH .43Z</v>
      </c>
      <c r="AA115" s="232">
        <f t="shared" si="9"/>
        <v>11.6</v>
      </c>
      <c r="AB115" s="232" t="str">
        <f>VLOOKUP(W115,'Item List (2)'!$H:$J,2,0)</f>
        <v>Food</v>
      </c>
      <c r="AC115" s="232">
        <f t="shared" si="10"/>
        <v>7392</v>
      </c>
      <c r="AD115" s="232" t="str">
        <f t="shared" si="11"/>
        <v>7392-Food</v>
      </c>
    </row>
    <row r="116" spans="1:30">
      <c r="A116" t="s">
        <v>48</v>
      </c>
      <c r="B116" t="s">
        <v>49</v>
      </c>
      <c r="C116" t="s">
        <v>279</v>
      </c>
      <c r="D116" t="s">
        <v>280</v>
      </c>
      <c r="E116" t="s">
        <v>287</v>
      </c>
      <c r="F116" s="220" t="s">
        <v>53</v>
      </c>
      <c r="G116" s="220">
        <v>45171</v>
      </c>
      <c r="H116" t="s">
        <v>120</v>
      </c>
      <c r="I116" t="s">
        <v>55</v>
      </c>
      <c r="J116" t="s">
        <v>121</v>
      </c>
      <c r="K116" t="s">
        <v>122</v>
      </c>
      <c r="L116" s="230" t="s">
        <v>123</v>
      </c>
      <c r="M116">
        <v>4</v>
      </c>
      <c r="N116">
        <v>0</v>
      </c>
      <c r="O116">
        <v>30.72</v>
      </c>
      <c r="P116">
        <v>122.88</v>
      </c>
      <c r="Q116">
        <v>9086.68</v>
      </c>
      <c r="R116">
        <v>18.83</v>
      </c>
      <c r="S116" s="231" t="str">
        <f>VLOOKUP(U116,'Cross ref'!I:J,2,0)</f>
        <v>DF2</v>
      </c>
      <c r="T116" s="231">
        <f t="shared" si="6"/>
        <v>122.88</v>
      </c>
      <c r="U116" s="231">
        <f>VLOOKUP(VALUE(C116),'Cross ref'!G:I,3,0)</f>
        <v>7392</v>
      </c>
      <c r="V116" s="231">
        <f>IFERROR(VLOOKUP(J116,'Item List (2)'!C:D,2,0),VLOOKUP(K116,'Item List (2)'!C:D,2,0))</f>
        <v>50007</v>
      </c>
      <c r="W116" s="231">
        <f>IFERROR(VLOOKUP(J116,'Item List (2)'!C:E,3,0),VLOOKUP(K116,'Item List (2)'!C:E,3,0))</f>
        <v>100</v>
      </c>
      <c r="X116" s="231">
        <f t="shared" si="7"/>
        <v>0</v>
      </c>
      <c r="Y116" s="231" t="str">
        <f t="shared" si="8"/>
        <v>APPTZR, ONION RING</v>
      </c>
      <c r="AA116" s="232">
        <f t="shared" si="9"/>
        <v>122.88</v>
      </c>
      <c r="AB116" s="232" t="str">
        <f>VLOOKUP(W116,'Item List (2)'!$H:$J,2,0)</f>
        <v>Food</v>
      </c>
      <c r="AC116" s="232">
        <f t="shared" si="10"/>
        <v>7392</v>
      </c>
      <c r="AD116" s="232" t="str">
        <f t="shared" si="11"/>
        <v>7392-Food</v>
      </c>
    </row>
    <row r="117" spans="1:30">
      <c r="A117" t="s">
        <v>48</v>
      </c>
      <c r="B117" t="s">
        <v>49</v>
      </c>
      <c r="C117" t="s">
        <v>279</v>
      </c>
      <c r="D117" t="s">
        <v>280</v>
      </c>
      <c r="E117" t="s">
        <v>287</v>
      </c>
      <c r="F117" s="220" t="s">
        <v>53</v>
      </c>
      <c r="G117" s="220">
        <v>45171</v>
      </c>
      <c r="H117" t="s">
        <v>313</v>
      </c>
      <c r="I117" t="s">
        <v>55</v>
      </c>
      <c r="J117" t="s">
        <v>125</v>
      </c>
      <c r="K117" t="s">
        <v>314</v>
      </c>
      <c r="L117" s="230" t="s">
        <v>158</v>
      </c>
      <c r="M117">
        <v>1</v>
      </c>
      <c r="N117">
        <v>0</v>
      </c>
      <c r="O117">
        <v>15.31</v>
      </c>
      <c r="P117">
        <v>15.31</v>
      </c>
      <c r="Q117">
        <v>9086.68</v>
      </c>
      <c r="R117">
        <v>18.83</v>
      </c>
      <c r="S117" s="231" t="str">
        <f>VLOOKUP(U117,'Cross ref'!I:J,2,0)</f>
        <v>DF2</v>
      </c>
      <c r="T117" s="231">
        <f t="shared" si="6"/>
        <v>15.31</v>
      </c>
      <c r="U117" s="231">
        <f>VLOOKUP(VALUE(C117),'Cross ref'!G:I,3,0)</f>
        <v>7392</v>
      </c>
      <c r="V117" s="231">
        <f>IFERROR(VLOOKUP(J117,'Item List (2)'!C:D,2,0),VLOOKUP(K117,'Item List (2)'!C:D,2,0))</f>
        <v>50007</v>
      </c>
      <c r="W117" s="231">
        <f>IFERROR(VLOOKUP(J117,'Item List (2)'!C:E,3,0),VLOOKUP(K117,'Item List (2)'!C:E,3,0))</f>
        <v>100</v>
      </c>
      <c r="X117" s="231">
        <f t="shared" si="7"/>
        <v>0</v>
      </c>
      <c r="Y117" s="231" t="str">
        <f t="shared" si="8"/>
        <v>KETCHUP, VOLPAK</v>
      </c>
      <c r="AA117" s="232">
        <f t="shared" si="9"/>
        <v>15.31</v>
      </c>
      <c r="AB117" s="232" t="str">
        <f>VLOOKUP(W117,'Item List (2)'!$H:$J,2,0)</f>
        <v>Food</v>
      </c>
      <c r="AC117" s="232">
        <f t="shared" si="10"/>
        <v>7392</v>
      </c>
      <c r="AD117" s="232" t="str">
        <f t="shared" si="11"/>
        <v>7392-Food</v>
      </c>
    </row>
    <row r="118" spans="1:30">
      <c r="A118" t="s">
        <v>48</v>
      </c>
      <c r="B118" t="s">
        <v>49</v>
      </c>
      <c r="C118" t="s">
        <v>279</v>
      </c>
      <c r="D118" t="s">
        <v>280</v>
      </c>
      <c r="E118" t="s">
        <v>287</v>
      </c>
      <c r="F118" s="220" t="s">
        <v>53</v>
      </c>
      <c r="G118" s="220">
        <v>45171</v>
      </c>
      <c r="H118" t="s">
        <v>124</v>
      </c>
      <c r="I118" t="s">
        <v>55</v>
      </c>
      <c r="J118" t="s">
        <v>125</v>
      </c>
      <c r="K118" t="s">
        <v>126</v>
      </c>
      <c r="L118" s="230" t="s">
        <v>127</v>
      </c>
      <c r="M118">
        <v>2</v>
      </c>
      <c r="N118">
        <v>0</v>
      </c>
      <c r="O118">
        <v>21.8</v>
      </c>
      <c r="P118">
        <v>43.6</v>
      </c>
      <c r="Q118">
        <v>9086.68</v>
      </c>
      <c r="R118">
        <v>18.83</v>
      </c>
      <c r="S118" s="231" t="str">
        <f>VLOOKUP(U118,'Cross ref'!I:J,2,0)</f>
        <v>DF2</v>
      </c>
      <c r="T118" s="231">
        <f t="shared" si="6"/>
        <v>43.6</v>
      </c>
      <c r="U118" s="231">
        <f>VLOOKUP(VALUE(C118),'Cross ref'!G:I,3,0)</f>
        <v>7392</v>
      </c>
      <c r="V118" s="231">
        <f>IFERROR(VLOOKUP(J118,'Item List (2)'!C:D,2,0),VLOOKUP(K118,'Item List (2)'!C:D,2,0))</f>
        <v>50007</v>
      </c>
      <c r="W118" s="231">
        <f>IFERROR(VLOOKUP(J118,'Item List (2)'!C:E,3,0),VLOOKUP(K118,'Item List (2)'!C:E,3,0))</f>
        <v>100</v>
      </c>
      <c r="X118" s="231">
        <f t="shared" si="7"/>
        <v>0</v>
      </c>
      <c r="Y118" s="231" t="str">
        <f t="shared" si="8"/>
        <v>KETCHUP, PKT</v>
      </c>
      <c r="AA118" s="232">
        <f t="shared" si="9"/>
        <v>43.6</v>
      </c>
      <c r="AB118" s="232" t="str">
        <f>VLOOKUP(W118,'Item List (2)'!$H:$J,2,0)</f>
        <v>Food</v>
      </c>
      <c r="AC118" s="232">
        <f t="shared" si="10"/>
        <v>7392</v>
      </c>
      <c r="AD118" s="232" t="str">
        <f t="shared" si="11"/>
        <v>7392-Food</v>
      </c>
    </row>
    <row r="119" spans="1:30">
      <c r="A119" t="s">
        <v>48</v>
      </c>
      <c r="B119" t="s">
        <v>49</v>
      </c>
      <c r="C119" t="s">
        <v>279</v>
      </c>
      <c r="D119" t="s">
        <v>280</v>
      </c>
      <c r="E119" t="s">
        <v>287</v>
      </c>
      <c r="F119" s="220" t="s">
        <v>53</v>
      </c>
      <c r="G119" s="220">
        <v>45171</v>
      </c>
      <c r="H119" t="s">
        <v>315</v>
      </c>
      <c r="I119" t="s">
        <v>55</v>
      </c>
      <c r="J119" t="s">
        <v>316</v>
      </c>
      <c r="K119" t="s">
        <v>317</v>
      </c>
      <c r="L119" s="230" t="s">
        <v>212</v>
      </c>
      <c r="M119">
        <v>1</v>
      </c>
      <c r="N119">
        <v>0</v>
      </c>
      <c r="O119">
        <v>17.15</v>
      </c>
      <c r="P119">
        <v>17.15</v>
      </c>
      <c r="Q119">
        <v>9086.68</v>
      </c>
      <c r="R119">
        <v>18.83</v>
      </c>
      <c r="S119" s="231" t="str">
        <f>VLOOKUP(U119,'Cross ref'!I:J,2,0)</f>
        <v>DF2</v>
      </c>
      <c r="T119" s="231">
        <f t="shared" si="6"/>
        <v>17.15</v>
      </c>
      <c r="U119" s="231">
        <f>VLOOKUP(VALUE(C119),'Cross ref'!G:I,3,0)</f>
        <v>7392</v>
      </c>
      <c r="V119" s="231">
        <f>IFERROR(VLOOKUP(J119,'Item List (2)'!C:D,2,0),VLOOKUP(K119,'Item List (2)'!C:D,2,0))</f>
        <v>50007</v>
      </c>
      <c r="W119" s="231">
        <f>IFERROR(VLOOKUP(J119,'Item List (2)'!C:E,3,0),VLOOKUP(K119,'Item List (2)'!C:E,3,0))</f>
        <v>100</v>
      </c>
      <c r="X119" s="231">
        <f t="shared" si="7"/>
        <v>0</v>
      </c>
      <c r="Y119" s="231" t="str">
        <f t="shared" si="8"/>
        <v>BREADING, CHICK TNDR</v>
      </c>
      <c r="AA119" s="232">
        <f t="shared" si="9"/>
        <v>17.15</v>
      </c>
      <c r="AB119" s="232" t="str">
        <f>VLOOKUP(W119,'Item List (2)'!$H:$J,2,0)</f>
        <v>Food</v>
      </c>
      <c r="AC119" s="232">
        <f t="shared" si="10"/>
        <v>7392</v>
      </c>
      <c r="AD119" s="232" t="str">
        <f t="shared" si="11"/>
        <v>7392-Food</v>
      </c>
    </row>
    <row r="120" spans="1:30">
      <c r="A120" t="s">
        <v>48</v>
      </c>
      <c r="B120" t="s">
        <v>49</v>
      </c>
      <c r="C120" t="s">
        <v>279</v>
      </c>
      <c r="D120" t="s">
        <v>280</v>
      </c>
      <c r="E120" t="s">
        <v>287</v>
      </c>
      <c r="F120" s="220" t="s">
        <v>53</v>
      </c>
      <c r="G120" s="220">
        <v>45171</v>
      </c>
      <c r="H120" t="s">
        <v>318</v>
      </c>
      <c r="I120" t="s">
        <v>201</v>
      </c>
      <c r="J120" t="s">
        <v>319</v>
      </c>
      <c r="K120" t="s">
        <v>320</v>
      </c>
      <c r="L120" s="230" t="s">
        <v>321</v>
      </c>
      <c r="M120">
        <v>1</v>
      </c>
      <c r="N120">
        <v>0</v>
      </c>
      <c r="O120">
        <v>26.2</v>
      </c>
      <c r="P120">
        <v>26.2</v>
      </c>
      <c r="Q120">
        <v>9086.68</v>
      </c>
      <c r="R120">
        <v>18.83</v>
      </c>
      <c r="S120" s="231" t="str">
        <f>VLOOKUP(U120,'Cross ref'!I:J,2,0)</f>
        <v>DF2</v>
      </c>
      <c r="T120" s="231">
        <f t="shared" si="6"/>
        <v>26.2</v>
      </c>
      <c r="U120" s="231">
        <f>VLOOKUP(VALUE(C120),'Cross ref'!G:I,3,0)</f>
        <v>7392</v>
      </c>
      <c r="V120" s="231">
        <f>IFERROR(VLOOKUP(J120,'Item List (2)'!C:D,2,0),VLOOKUP(K120,'Item List (2)'!C:D,2,0))</f>
        <v>51001</v>
      </c>
      <c r="W120" s="231">
        <f>IFERROR(VLOOKUP(J120,'Item List (2)'!C:E,3,0),VLOOKUP(K120,'Item List (2)'!C:E,3,0))</f>
        <v>1000</v>
      </c>
      <c r="X120" s="231">
        <f t="shared" si="7"/>
        <v>0</v>
      </c>
      <c r="Y120" s="231" t="str">
        <f t="shared" si="8"/>
        <v>CARRIER, 4-CUP</v>
      </c>
      <c r="AA120" s="232">
        <f t="shared" si="9"/>
        <v>26.2</v>
      </c>
      <c r="AB120" s="232" t="str">
        <f>VLOOKUP(W120,'Item List (2)'!$H:$J,2,0)</f>
        <v>Paper</v>
      </c>
      <c r="AC120" s="232">
        <f t="shared" si="10"/>
        <v>7392</v>
      </c>
      <c r="AD120" s="232" t="str">
        <f t="shared" si="11"/>
        <v>7392-Paper</v>
      </c>
    </row>
    <row r="121" spans="1:30">
      <c r="A121" t="s">
        <v>48</v>
      </c>
      <c r="B121" t="s">
        <v>49</v>
      </c>
      <c r="C121" t="s">
        <v>279</v>
      </c>
      <c r="D121" t="s">
        <v>280</v>
      </c>
      <c r="E121" t="s">
        <v>287</v>
      </c>
      <c r="F121" s="220" t="s">
        <v>53</v>
      </c>
      <c r="G121" s="220">
        <v>45171</v>
      </c>
      <c r="H121" t="s">
        <v>128</v>
      </c>
      <c r="I121" t="s">
        <v>55</v>
      </c>
      <c r="J121" t="s">
        <v>129</v>
      </c>
      <c r="K121" t="s">
        <v>130</v>
      </c>
      <c r="L121" s="230" t="s">
        <v>131</v>
      </c>
      <c r="M121">
        <v>2</v>
      </c>
      <c r="N121">
        <v>0</v>
      </c>
      <c r="O121">
        <v>33.38</v>
      </c>
      <c r="P121">
        <v>66.76</v>
      </c>
      <c r="Q121">
        <v>9086.68</v>
      </c>
      <c r="R121">
        <v>18.83</v>
      </c>
      <c r="S121" s="231" t="str">
        <f>VLOOKUP(U121,'Cross ref'!I:J,2,0)</f>
        <v>DF2</v>
      </c>
      <c r="T121" s="231">
        <f t="shared" si="6"/>
        <v>66.76</v>
      </c>
      <c r="U121" s="231">
        <f>VLOOKUP(VALUE(C121),'Cross ref'!G:I,3,0)</f>
        <v>7392</v>
      </c>
      <c r="V121" s="231">
        <f>IFERROR(VLOOKUP(J121,'Item List (2)'!C:D,2,0),VLOOKUP(K121,'Item List (2)'!C:D,2,0))</f>
        <v>50007</v>
      </c>
      <c r="W121" s="231">
        <f>IFERROR(VLOOKUP(J121,'Item List (2)'!C:E,3,0),VLOOKUP(K121,'Item List (2)'!C:E,3,0))</f>
        <v>100</v>
      </c>
      <c r="X121" s="231">
        <f t="shared" si="7"/>
        <v>0</v>
      </c>
      <c r="Y121" s="231" t="str">
        <f t="shared" si="8"/>
        <v>HASHBROWN, RND ZTF</v>
      </c>
      <c r="AA121" s="232">
        <f t="shared" si="9"/>
        <v>66.76</v>
      </c>
      <c r="AB121" s="232" t="str">
        <f>VLOOKUP(W121,'Item List (2)'!$H:$J,2,0)</f>
        <v>Food</v>
      </c>
      <c r="AC121" s="232">
        <f t="shared" si="10"/>
        <v>7392</v>
      </c>
      <c r="AD121" s="232" t="str">
        <f t="shared" si="11"/>
        <v>7392-Food</v>
      </c>
    </row>
    <row r="122" spans="1:30">
      <c r="A122" t="s">
        <v>48</v>
      </c>
      <c r="B122" t="s">
        <v>49</v>
      </c>
      <c r="C122" t="s">
        <v>279</v>
      </c>
      <c r="D122" t="s">
        <v>280</v>
      </c>
      <c r="E122" t="s">
        <v>287</v>
      </c>
      <c r="F122" s="220" t="s">
        <v>53</v>
      </c>
      <c r="G122" s="220">
        <v>45171</v>
      </c>
      <c r="H122" t="s">
        <v>132</v>
      </c>
      <c r="I122" t="s">
        <v>55</v>
      </c>
      <c r="J122" t="s">
        <v>129</v>
      </c>
      <c r="K122" t="s">
        <v>133</v>
      </c>
      <c r="L122" s="230" t="s">
        <v>131</v>
      </c>
      <c r="M122">
        <v>4</v>
      </c>
      <c r="N122">
        <v>0</v>
      </c>
      <c r="O122">
        <v>33.38</v>
      </c>
      <c r="P122">
        <v>133.52</v>
      </c>
      <c r="Q122">
        <v>9086.68</v>
      </c>
      <c r="R122">
        <v>18.83</v>
      </c>
      <c r="S122" s="231" t="str">
        <f>VLOOKUP(U122,'Cross ref'!I:J,2,0)</f>
        <v>DF2</v>
      </c>
      <c r="T122" s="231">
        <f t="shared" si="6"/>
        <v>133.52</v>
      </c>
      <c r="U122" s="231">
        <f>VLOOKUP(VALUE(C122),'Cross ref'!G:I,3,0)</f>
        <v>7392</v>
      </c>
      <c r="V122" s="231">
        <f>IFERROR(VLOOKUP(J122,'Item List (2)'!C:D,2,0),VLOOKUP(K122,'Item List (2)'!C:D,2,0))</f>
        <v>50007</v>
      </c>
      <c r="W122" s="231">
        <f>IFERROR(VLOOKUP(J122,'Item List (2)'!C:E,3,0),VLOOKUP(K122,'Item List (2)'!C:E,3,0))</f>
        <v>100</v>
      </c>
      <c r="X122" s="231">
        <f t="shared" si="7"/>
        <v>0</v>
      </c>
      <c r="Y122" s="231" t="str">
        <f t="shared" si="8"/>
        <v>FRIES, CRISS CUT SEASN</v>
      </c>
      <c r="AA122" s="232">
        <f t="shared" si="9"/>
        <v>133.52</v>
      </c>
      <c r="AB122" s="232" t="str">
        <f>VLOOKUP(W122,'Item List (2)'!$H:$J,2,0)</f>
        <v>Food</v>
      </c>
      <c r="AC122" s="232">
        <f t="shared" si="10"/>
        <v>7392</v>
      </c>
      <c r="AD122" s="232" t="str">
        <f t="shared" si="11"/>
        <v>7392-Food</v>
      </c>
    </row>
    <row r="123" spans="1:30">
      <c r="A123" t="s">
        <v>48</v>
      </c>
      <c r="B123" t="s">
        <v>49</v>
      </c>
      <c r="C123" t="s">
        <v>279</v>
      </c>
      <c r="D123" t="s">
        <v>280</v>
      </c>
      <c r="E123" t="s">
        <v>287</v>
      </c>
      <c r="F123" s="220" t="s">
        <v>53</v>
      </c>
      <c r="G123" s="220">
        <v>45171</v>
      </c>
      <c r="H123" t="s">
        <v>134</v>
      </c>
      <c r="I123" t="s">
        <v>55</v>
      </c>
      <c r="J123" t="s">
        <v>129</v>
      </c>
      <c r="K123" t="s">
        <v>135</v>
      </c>
      <c r="L123" s="230" t="s">
        <v>136</v>
      </c>
      <c r="M123">
        <v>16</v>
      </c>
      <c r="N123">
        <v>0</v>
      </c>
      <c r="O123">
        <v>35.28</v>
      </c>
      <c r="P123">
        <v>564.48</v>
      </c>
      <c r="Q123">
        <v>9086.68</v>
      </c>
      <c r="R123">
        <v>18.83</v>
      </c>
      <c r="S123" s="231" t="str">
        <f>VLOOKUP(U123,'Cross ref'!I:J,2,0)</f>
        <v>DF2</v>
      </c>
      <c r="T123" s="231">
        <f t="shared" si="6"/>
        <v>564.48</v>
      </c>
      <c r="U123" s="231">
        <f>VLOOKUP(VALUE(C123),'Cross ref'!G:I,3,0)</f>
        <v>7392</v>
      </c>
      <c r="V123" s="231">
        <f>IFERROR(VLOOKUP(J123,'Item List (2)'!C:D,2,0),VLOOKUP(K123,'Item List (2)'!C:D,2,0))</f>
        <v>50007</v>
      </c>
      <c r="W123" s="231">
        <f>IFERROR(VLOOKUP(J123,'Item List (2)'!C:E,3,0),VLOOKUP(K123,'Item List (2)'!C:E,3,0))</f>
        <v>100</v>
      </c>
      <c r="X123" s="231">
        <f t="shared" si="7"/>
        <v>0</v>
      </c>
      <c r="Y123" s="231" t="str">
        <f t="shared" si="8"/>
        <v>FRIES, SS SK ON</v>
      </c>
      <c r="AA123" s="232">
        <f t="shared" si="9"/>
        <v>564.48</v>
      </c>
      <c r="AB123" s="232" t="str">
        <f>VLOOKUP(W123,'Item List (2)'!$H:$J,2,0)</f>
        <v>Food</v>
      </c>
      <c r="AC123" s="232">
        <f t="shared" si="10"/>
        <v>7392</v>
      </c>
      <c r="AD123" s="232" t="str">
        <f t="shared" si="11"/>
        <v>7392-Food</v>
      </c>
    </row>
    <row r="124" spans="1:30">
      <c r="A124" t="s">
        <v>48</v>
      </c>
      <c r="B124" t="s">
        <v>49</v>
      </c>
      <c r="C124" t="s">
        <v>279</v>
      </c>
      <c r="D124" t="s">
        <v>280</v>
      </c>
      <c r="E124" t="s">
        <v>287</v>
      </c>
      <c r="F124" s="220" t="s">
        <v>53</v>
      </c>
      <c r="G124" s="220">
        <v>45171</v>
      </c>
      <c r="H124" t="s">
        <v>322</v>
      </c>
      <c r="I124" t="s">
        <v>55</v>
      </c>
      <c r="J124" t="s">
        <v>138</v>
      </c>
      <c r="K124" t="s">
        <v>323</v>
      </c>
      <c r="L124" s="230" t="s">
        <v>140</v>
      </c>
      <c r="M124">
        <v>1</v>
      </c>
      <c r="N124">
        <v>0</v>
      </c>
      <c r="O124">
        <v>36.15</v>
      </c>
      <c r="P124">
        <v>36.15</v>
      </c>
      <c r="Q124">
        <v>9086.68</v>
      </c>
      <c r="R124">
        <v>18.83</v>
      </c>
      <c r="S124" s="231" t="str">
        <f>VLOOKUP(U124,'Cross ref'!I:J,2,0)</f>
        <v>DF2</v>
      </c>
      <c r="T124" s="231">
        <f t="shared" si="6"/>
        <v>36.15</v>
      </c>
      <c r="U124" s="231">
        <f>VLOOKUP(VALUE(C124),'Cross ref'!G:I,3,0)</f>
        <v>7392</v>
      </c>
      <c r="V124" s="231">
        <f>IFERROR(VLOOKUP(J124,'Item List (2)'!C:D,2,0),VLOOKUP(K124,'Item List (2)'!C:D,2,0))</f>
        <v>50007</v>
      </c>
      <c r="W124" s="231">
        <f>IFERROR(VLOOKUP(J124,'Item List (2)'!C:E,3,0),VLOOKUP(K124,'Item List (2)'!C:E,3,0))</f>
        <v>100</v>
      </c>
      <c r="X124" s="231">
        <f t="shared" si="7"/>
        <v>0</v>
      </c>
      <c r="Y124" s="231" t="str">
        <f t="shared" si="8"/>
        <v>SYRUP, SHAKE CHOC</v>
      </c>
      <c r="AA124" s="232">
        <f t="shared" si="9"/>
        <v>36.15</v>
      </c>
      <c r="AB124" s="232" t="str">
        <f>VLOOKUP(W124,'Item List (2)'!$H:$J,2,0)</f>
        <v>Food</v>
      </c>
      <c r="AC124" s="232">
        <f t="shared" si="10"/>
        <v>7392</v>
      </c>
      <c r="AD124" s="232" t="str">
        <f t="shared" si="11"/>
        <v>7392-Food</v>
      </c>
    </row>
    <row r="125" spans="1:30">
      <c r="A125" t="s">
        <v>48</v>
      </c>
      <c r="B125" t="s">
        <v>49</v>
      </c>
      <c r="C125" t="s">
        <v>279</v>
      </c>
      <c r="D125" t="s">
        <v>280</v>
      </c>
      <c r="E125" t="s">
        <v>287</v>
      </c>
      <c r="F125" s="220" t="s">
        <v>53</v>
      </c>
      <c r="G125" s="220">
        <v>45171</v>
      </c>
      <c r="H125" t="s">
        <v>324</v>
      </c>
      <c r="I125" t="s">
        <v>55</v>
      </c>
      <c r="J125" t="s">
        <v>325</v>
      </c>
      <c r="K125" t="s">
        <v>326</v>
      </c>
      <c r="L125" s="230" t="s">
        <v>327</v>
      </c>
      <c r="M125">
        <v>1</v>
      </c>
      <c r="N125">
        <v>0</v>
      </c>
      <c r="O125">
        <v>31.31</v>
      </c>
      <c r="P125">
        <v>31.31</v>
      </c>
      <c r="Q125">
        <v>9086.68</v>
      </c>
      <c r="R125">
        <v>18.83</v>
      </c>
      <c r="S125" s="231" t="str">
        <f>VLOOKUP(U125,'Cross ref'!I:J,2,0)</f>
        <v>DF2</v>
      </c>
      <c r="T125" s="231">
        <f t="shared" si="6"/>
        <v>31.31</v>
      </c>
      <c r="U125" s="231">
        <f>VLOOKUP(VALUE(C125),'Cross ref'!G:I,3,0)</f>
        <v>7392</v>
      </c>
      <c r="V125" s="231">
        <f>IFERROR(VLOOKUP(J125,'Item List (2)'!C:D,2,0),VLOOKUP(K125,'Item List (2)'!C:D,2,0))</f>
        <v>50007</v>
      </c>
      <c r="W125" s="231">
        <f>IFERROR(VLOOKUP(J125,'Item List (2)'!C:E,3,0),VLOOKUP(K125,'Item List (2)'!C:E,3,0))</f>
        <v>100</v>
      </c>
      <c r="X125" s="231">
        <f t="shared" si="7"/>
        <v>0</v>
      </c>
      <c r="Y125" s="231" t="str">
        <f t="shared" si="8"/>
        <v>TORTILLA, FLOUR 10" FZN</v>
      </c>
      <c r="AA125" s="232">
        <f t="shared" si="9"/>
        <v>31.31</v>
      </c>
      <c r="AB125" s="232" t="str">
        <f>VLOOKUP(W125,'Item List (2)'!$H:$J,2,0)</f>
        <v>Food</v>
      </c>
      <c r="AC125" s="232">
        <f t="shared" si="10"/>
        <v>7392</v>
      </c>
      <c r="AD125" s="232" t="str">
        <f t="shared" si="11"/>
        <v>7392-Food</v>
      </c>
    </row>
    <row r="126" spans="1:30">
      <c r="A126" t="s">
        <v>48</v>
      </c>
      <c r="B126" t="s">
        <v>49</v>
      </c>
      <c r="C126" t="s">
        <v>279</v>
      </c>
      <c r="D126" t="s">
        <v>280</v>
      </c>
      <c r="E126" t="s">
        <v>287</v>
      </c>
      <c r="F126" s="220" t="s">
        <v>53</v>
      </c>
      <c r="G126" s="220">
        <v>45171</v>
      </c>
      <c r="H126" t="s">
        <v>141</v>
      </c>
      <c r="I126" t="s">
        <v>55</v>
      </c>
      <c r="J126" t="s">
        <v>142</v>
      </c>
      <c r="K126" t="s">
        <v>143</v>
      </c>
      <c r="L126" s="230" t="s">
        <v>144</v>
      </c>
      <c r="M126">
        <v>1</v>
      </c>
      <c r="N126">
        <v>0</v>
      </c>
      <c r="O126">
        <v>29.7</v>
      </c>
      <c r="P126">
        <v>29.7</v>
      </c>
      <c r="Q126">
        <v>9086.68</v>
      </c>
      <c r="R126">
        <v>18.83</v>
      </c>
      <c r="S126" s="231" t="str">
        <f>VLOOKUP(U126,'Cross ref'!I:J,2,0)</f>
        <v>DF2</v>
      </c>
      <c r="T126" s="231">
        <f t="shared" si="6"/>
        <v>29.7</v>
      </c>
      <c r="U126" s="231">
        <f>VLOOKUP(VALUE(C126),'Cross ref'!G:I,3,0)</f>
        <v>7392</v>
      </c>
      <c r="V126" s="231">
        <f>IFERROR(VLOOKUP(J126,'Item List (2)'!C:D,2,0),VLOOKUP(K126,'Item List (2)'!C:D,2,0))</f>
        <v>50007</v>
      </c>
      <c r="W126" s="231">
        <f>IFERROR(VLOOKUP(J126,'Item List (2)'!C:E,3,0),VLOOKUP(K126,'Item List (2)'!C:E,3,0))</f>
        <v>100</v>
      </c>
      <c r="X126" s="231">
        <f t="shared" si="7"/>
        <v>0</v>
      </c>
      <c r="Y126" s="231" t="str">
        <f t="shared" si="8"/>
        <v>CAKE, CHOC DOME</v>
      </c>
      <c r="AA126" s="232">
        <f t="shared" si="9"/>
        <v>29.7</v>
      </c>
      <c r="AB126" s="232" t="str">
        <f>VLOOKUP(W126,'Item List (2)'!$H:$J,2,0)</f>
        <v>Food</v>
      </c>
      <c r="AC126" s="232">
        <f t="shared" si="10"/>
        <v>7392</v>
      </c>
      <c r="AD126" s="232" t="str">
        <f t="shared" si="11"/>
        <v>7392-Food</v>
      </c>
    </row>
    <row r="127" spans="1:30">
      <c r="A127" t="s">
        <v>48</v>
      </c>
      <c r="B127" t="s">
        <v>49</v>
      </c>
      <c r="C127" t="s">
        <v>279</v>
      </c>
      <c r="D127" t="s">
        <v>280</v>
      </c>
      <c r="E127" t="s">
        <v>287</v>
      </c>
      <c r="F127" s="220" t="s">
        <v>53</v>
      </c>
      <c r="G127" s="220">
        <v>45171</v>
      </c>
      <c r="H127" t="s">
        <v>145</v>
      </c>
      <c r="I127" t="s">
        <v>55</v>
      </c>
      <c r="J127" t="s">
        <v>146</v>
      </c>
      <c r="K127" t="s">
        <v>147</v>
      </c>
      <c r="L127" s="230" t="s">
        <v>148</v>
      </c>
      <c r="M127">
        <v>2</v>
      </c>
      <c r="N127">
        <v>0</v>
      </c>
      <c r="O127">
        <v>112.38</v>
      </c>
      <c r="P127">
        <v>224.76</v>
      </c>
      <c r="Q127">
        <v>9086.68</v>
      </c>
      <c r="R127">
        <v>18.83</v>
      </c>
      <c r="S127" s="231" t="str">
        <f>VLOOKUP(U127,'Cross ref'!I:J,2,0)</f>
        <v>DF2</v>
      </c>
      <c r="T127" s="231">
        <f t="shared" si="6"/>
        <v>224.76</v>
      </c>
      <c r="U127" s="231">
        <f>VLOOKUP(VALUE(C127),'Cross ref'!G:I,3,0)</f>
        <v>7392</v>
      </c>
      <c r="V127" s="231">
        <f>IFERROR(VLOOKUP(J127,'Item List (2)'!C:D,2,0),VLOOKUP(K127,'Item List (2)'!C:D,2,0))</f>
        <v>50007</v>
      </c>
      <c r="W127" s="231">
        <f>IFERROR(VLOOKUP(J127,'Item List (2)'!C:E,3,0),VLOOKUP(K127,'Item List (2)'!C:E,3,0))</f>
        <v>100</v>
      </c>
      <c r="X127" s="231">
        <f t="shared" si="7"/>
        <v>0</v>
      </c>
      <c r="Y127" s="231" t="str">
        <f t="shared" si="8"/>
        <v>CHICKEN, TNDRLOIN STRIP 1.5Z</v>
      </c>
      <c r="AA127" s="232">
        <f t="shared" si="9"/>
        <v>224.76</v>
      </c>
      <c r="AB127" s="232" t="str">
        <f>VLOOKUP(W127,'Item List (2)'!$H:$J,2,0)</f>
        <v>Food</v>
      </c>
      <c r="AC127" s="232">
        <f t="shared" si="10"/>
        <v>7392</v>
      </c>
      <c r="AD127" s="232" t="str">
        <f t="shared" si="11"/>
        <v>7392-Food</v>
      </c>
    </row>
    <row r="128" spans="1:30">
      <c r="A128" t="s">
        <v>48</v>
      </c>
      <c r="B128" t="s">
        <v>49</v>
      </c>
      <c r="C128" t="s">
        <v>279</v>
      </c>
      <c r="D128" t="s">
        <v>280</v>
      </c>
      <c r="E128" t="s">
        <v>287</v>
      </c>
      <c r="F128" s="220" t="s">
        <v>53</v>
      </c>
      <c r="G128" s="220">
        <v>45171</v>
      </c>
      <c r="H128" t="s">
        <v>328</v>
      </c>
      <c r="I128" t="s">
        <v>66</v>
      </c>
      <c r="J128" t="s">
        <v>329</v>
      </c>
      <c r="K128" t="s">
        <v>330</v>
      </c>
      <c r="L128" s="230" t="s">
        <v>331</v>
      </c>
      <c r="M128">
        <v>1</v>
      </c>
      <c r="N128">
        <v>0</v>
      </c>
      <c r="O128">
        <v>17.57</v>
      </c>
      <c r="P128">
        <v>17.57</v>
      </c>
      <c r="Q128">
        <v>9086.68</v>
      </c>
      <c r="R128">
        <v>18.83</v>
      </c>
      <c r="S128" s="231" t="str">
        <f>VLOOKUP(U128,'Cross ref'!I:J,2,0)</f>
        <v>DF2</v>
      </c>
      <c r="T128" s="231">
        <f t="shared" si="6"/>
        <v>17.57</v>
      </c>
      <c r="U128" s="231">
        <f>VLOOKUP(VALUE(C128),'Cross ref'!G:I,3,0)</f>
        <v>7392</v>
      </c>
      <c r="V128" s="231">
        <f>IFERROR(VLOOKUP(J128,'Item List (2)'!C:D,2,0),VLOOKUP(K128,'Item List (2)'!C:D,2,0))</f>
        <v>60507</v>
      </c>
      <c r="W128" s="231">
        <f>IFERROR(VLOOKUP(J128,'Item List (2)'!C:E,3,0),VLOOKUP(K128,'Item List (2)'!C:E,3,0))</f>
        <v>1200</v>
      </c>
      <c r="X128" s="231">
        <f t="shared" si="7"/>
        <v>0</v>
      </c>
      <c r="Y128" s="231" t="str">
        <f t="shared" si="8"/>
        <v>LINER, CAN 38X44 BLK</v>
      </c>
      <c r="AA128" s="232">
        <f t="shared" si="9"/>
        <v>17.57</v>
      </c>
      <c r="AB128" s="232" t="str">
        <f>VLOOKUP(W128,'Item List (2)'!$H:$J,2,0)</f>
        <v>Supplies</v>
      </c>
      <c r="AC128" s="232">
        <f t="shared" si="10"/>
        <v>7392</v>
      </c>
      <c r="AD128" s="232" t="str">
        <f t="shared" si="11"/>
        <v>7392-Supplies</v>
      </c>
    </row>
    <row r="129" spans="1:30">
      <c r="A129" t="s">
        <v>48</v>
      </c>
      <c r="B129" t="s">
        <v>49</v>
      </c>
      <c r="C129" t="s">
        <v>279</v>
      </c>
      <c r="D129" t="s">
        <v>280</v>
      </c>
      <c r="E129" t="s">
        <v>287</v>
      </c>
      <c r="F129" s="220" t="s">
        <v>53</v>
      </c>
      <c r="G129" s="220">
        <v>45171</v>
      </c>
      <c r="H129" t="s">
        <v>149</v>
      </c>
      <c r="I129" t="s">
        <v>55</v>
      </c>
      <c r="J129" t="s">
        <v>102</v>
      </c>
      <c r="K129" t="s">
        <v>150</v>
      </c>
      <c r="L129" s="230" t="s">
        <v>100</v>
      </c>
      <c r="M129">
        <v>5</v>
      </c>
      <c r="N129">
        <v>0</v>
      </c>
      <c r="O129">
        <v>25.94</v>
      </c>
      <c r="P129">
        <v>129.7</v>
      </c>
      <c r="Q129">
        <v>9086.68</v>
      </c>
      <c r="R129">
        <v>18.83</v>
      </c>
      <c r="S129" s="231" t="str">
        <f>VLOOKUP(U129,'Cross ref'!I:J,2,0)</f>
        <v>DF2</v>
      </c>
      <c r="T129" s="231">
        <f t="shared" si="6"/>
        <v>129.7</v>
      </c>
      <c r="U129" s="231">
        <f>VLOOKUP(VALUE(C129),'Cross ref'!G:I,3,0)</f>
        <v>7392</v>
      </c>
      <c r="V129" s="231">
        <f>IFERROR(VLOOKUP(J129,'Item List (2)'!C:D,2,0),VLOOKUP(K129,'Item List (2)'!C:D,2,0))</f>
        <v>50007</v>
      </c>
      <c r="W129" s="231">
        <f>IFERROR(VLOOKUP(J129,'Item List (2)'!C:E,3,0),VLOOKUP(K129,'Item List (2)'!C:E,3,0))</f>
        <v>100</v>
      </c>
      <c r="X129" s="231">
        <f t="shared" si="7"/>
        <v>0</v>
      </c>
      <c r="Y129" s="231" t="str">
        <f t="shared" si="8"/>
        <v>SAUCE, BTRMILK RANCH CUP</v>
      </c>
      <c r="AA129" s="232">
        <f t="shared" si="9"/>
        <v>129.7</v>
      </c>
      <c r="AB129" s="232" t="str">
        <f>VLOOKUP(W129,'Item List (2)'!$H:$J,2,0)</f>
        <v>Food</v>
      </c>
      <c r="AC129" s="232">
        <f t="shared" si="10"/>
        <v>7392</v>
      </c>
      <c r="AD129" s="232" t="str">
        <f t="shared" si="11"/>
        <v>7392-Food</v>
      </c>
    </row>
    <row r="130" spans="1:30">
      <c r="A130" t="s">
        <v>48</v>
      </c>
      <c r="B130" t="s">
        <v>49</v>
      </c>
      <c r="C130" t="s">
        <v>279</v>
      </c>
      <c r="D130" t="s">
        <v>280</v>
      </c>
      <c r="E130" t="s">
        <v>287</v>
      </c>
      <c r="F130" s="220" t="s">
        <v>53</v>
      </c>
      <c r="G130" s="220">
        <v>45171</v>
      </c>
      <c r="H130" t="s">
        <v>151</v>
      </c>
      <c r="I130" t="s">
        <v>55</v>
      </c>
      <c r="J130" t="s">
        <v>152</v>
      </c>
      <c r="K130" t="s">
        <v>153</v>
      </c>
      <c r="L130" s="230" t="s">
        <v>154</v>
      </c>
      <c r="M130">
        <v>2</v>
      </c>
      <c r="N130">
        <v>0</v>
      </c>
      <c r="O130">
        <v>11.66</v>
      </c>
      <c r="P130">
        <v>23.32</v>
      </c>
      <c r="Q130">
        <v>9086.68</v>
      </c>
      <c r="R130">
        <v>18.83</v>
      </c>
      <c r="S130" s="231" t="str">
        <f>VLOOKUP(U130,'Cross ref'!I:J,2,0)</f>
        <v>DF2</v>
      </c>
      <c r="T130" s="231">
        <f t="shared" ref="T130:T193" si="12">P130</f>
        <v>23.32</v>
      </c>
      <c r="U130" s="231">
        <f>VLOOKUP(VALUE(C130),'Cross ref'!G:I,3,0)</f>
        <v>7392</v>
      </c>
      <c r="V130" s="231">
        <f>IFERROR(VLOOKUP(J130,'Item List (2)'!C:D,2,0),VLOOKUP(K130,'Item List (2)'!C:D,2,0))</f>
        <v>50007</v>
      </c>
      <c r="W130" s="231">
        <f>IFERROR(VLOOKUP(J130,'Item List (2)'!C:E,3,0),VLOOKUP(K130,'Item List (2)'!C:E,3,0))</f>
        <v>100</v>
      </c>
      <c r="X130" s="231">
        <f t="shared" ref="X130:X193" si="13">IF(_xlfn.NUMBERVALUE(O130),M130*O130-P130,-P130)</f>
        <v>0</v>
      </c>
      <c r="Y130" s="231" t="str">
        <f t="shared" ref="Y130:Y193" si="14">K130</f>
        <v>SAUCE, BUFFALO CUP</v>
      </c>
      <c r="AA130" s="232">
        <f t="shared" ref="AA130:AA193" si="15">P130</f>
        <v>23.32</v>
      </c>
      <c r="AB130" s="232" t="str">
        <f>VLOOKUP(W130,'Item List (2)'!$H:$J,2,0)</f>
        <v>Food</v>
      </c>
      <c r="AC130" s="232">
        <f t="shared" ref="AC130:AC193" si="16">U130</f>
        <v>7392</v>
      </c>
      <c r="AD130" s="232" t="str">
        <f t="shared" ref="AD130:AD193" si="17">AC130&amp;"-"&amp;AB130</f>
        <v>7392-Food</v>
      </c>
    </row>
    <row r="131" spans="1:30">
      <c r="A131" t="s">
        <v>48</v>
      </c>
      <c r="B131" t="s">
        <v>49</v>
      </c>
      <c r="C131" t="s">
        <v>279</v>
      </c>
      <c r="D131" t="s">
        <v>280</v>
      </c>
      <c r="E131" t="s">
        <v>287</v>
      </c>
      <c r="F131" s="220" t="s">
        <v>53</v>
      </c>
      <c r="G131" s="220">
        <v>45171</v>
      </c>
      <c r="H131" t="s">
        <v>332</v>
      </c>
      <c r="I131" t="s">
        <v>55</v>
      </c>
      <c r="J131" t="s">
        <v>244</v>
      </c>
      <c r="K131" t="s">
        <v>333</v>
      </c>
      <c r="L131" s="230" t="s">
        <v>334</v>
      </c>
      <c r="M131">
        <v>1</v>
      </c>
      <c r="N131">
        <v>0</v>
      </c>
      <c r="O131">
        <v>31.38</v>
      </c>
      <c r="P131">
        <v>31.38</v>
      </c>
      <c r="Q131">
        <v>9086.68</v>
      </c>
      <c r="R131">
        <v>18.83</v>
      </c>
      <c r="S131" s="231" t="str">
        <f>VLOOKUP(U131,'Cross ref'!I:J,2,0)</f>
        <v>DF2</v>
      </c>
      <c r="T131" s="231">
        <f t="shared" si="12"/>
        <v>31.38</v>
      </c>
      <c r="U131" s="231">
        <f>VLOOKUP(VALUE(C131),'Cross ref'!G:I,3,0)</f>
        <v>7392</v>
      </c>
      <c r="V131" s="231">
        <f>IFERROR(VLOOKUP(J131,'Item List (2)'!C:D,2,0),VLOOKUP(K131,'Item List (2)'!C:D,2,0))</f>
        <v>50007</v>
      </c>
      <c r="W131" s="231">
        <f>IFERROR(VLOOKUP(J131,'Item List (2)'!C:E,3,0),VLOOKUP(K131,'Item List (2)'!C:E,3,0))</f>
        <v>100</v>
      </c>
      <c r="X131" s="231">
        <f t="shared" si="13"/>
        <v>0</v>
      </c>
      <c r="Y131" s="231" t="str">
        <f t="shared" si="14"/>
        <v>WHIP CREAM, AEROSOL 17Z</v>
      </c>
      <c r="AA131" s="232">
        <f t="shared" si="15"/>
        <v>31.38</v>
      </c>
      <c r="AB131" s="232" t="str">
        <f>VLOOKUP(W131,'Item List (2)'!$H:$J,2,0)</f>
        <v>Food</v>
      </c>
      <c r="AC131" s="232">
        <f t="shared" si="16"/>
        <v>7392</v>
      </c>
      <c r="AD131" s="232" t="str">
        <f t="shared" si="17"/>
        <v>7392-Food</v>
      </c>
    </row>
    <row r="132" spans="1:30">
      <c r="A132" t="s">
        <v>48</v>
      </c>
      <c r="B132" t="s">
        <v>49</v>
      </c>
      <c r="C132" t="s">
        <v>279</v>
      </c>
      <c r="D132" t="s">
        <v>280</v>
      </c>
      <c r="E132" t="s">
        <v>287</v>
      </c>
      <c r="F132" s="220" t="s">
        <v>53</v>
      </c>
      <c r="G132" s="220">
        <v>45171</v>
      </c>
      <c r="H132" t="s">
        <v>155</v>
      </c>
      <c r="I132" t="s">
        <v>55</v>
      </c>
      <c r="J132" t="s">
        <v>156</v>
      </c>
      <c r="K132" t="s">
        <v>157</v>
      </c>
      <c r="L132" s="230" t="s">
        <v>158</v>
      </c>
      <c r="M132">
        <v>3</v>
      </c>
      <c r="N132">
        <v>0</v>
      </c>
      <c r="O132">
        <v>19.78</v>
      </c>
      <c r="P132">
        <v>59.34</v>
      </c>
      <c r="Q132">
        <v>9086.68</v>
      </c>
      <c r="R132">
        <v>18.83</v>
      </c>
      <c r="S132" s="231" t="str">
        <f>VLOOKUP(U132,'Cross ref'!I:J,2,0)</f>
        <v>DF2</v>
      </c>
      <c r="T132" s="231">
        <f t="shared" si="12"/>
        <v>59.34</v>
      </c>
      <c r="U132" s="231">
        <f>VLOOKUP(VALUE(C132),'Cross ref'!G:I,3,0)</f>
        <v>7392</v>
      </c>
      <c r="V132" s="231">
        <f>IFERROR(VLOOKUP(J132,'Item List (2)'!C:D,2,0),VLOOKUP(K132,'Item List (2)'!C:D,2,0))</f>
        <v>50007</v>
      </c>
      <c r="W132" s="231">
        <f>IFERROR(VLOOKUP(J132,'Item List (2)'!C:E,3,0),VLOOKUP(K132,'Item List (2)'!C:E,3,0))</f>
        <v>100</v>
      </c>
      <c r="X132" s="231">
        <f t="shared" si="13"/>
        <v>0</v>
      </c>
      <c r="Y132" s="231" t="str">
        <f t="shared" si="14"/>
        <v>ICE CREAM, VANILLA SLOW MELT</v>
      </c>
      <c r="AA132" s="232">
        <f t="shared" si="15"/>
        <v>59.34</v>
      </c>
      <c r="AB132" s="232" t="str">
        <f>VLOOKUP(W132,'Item List (2)'!$H:$J,2,0)</f>
        <v>Food</v>
      </c>
      <c r="AC132" s="232">
        <f t="shared" si="16"/>
        <v>7392</v>
      </c>
      <c r="AD132" s="232" t="str">
        <f t="shared" si="17"/>
        <v>7392-Food</v>
      </c>
    </row>
    <row r="133" spans="1:30">
      <c r="A133" t="s">
        <v>48</v>
      </c>
      <c r="B133" t="s">
        <v>49</v>
      </c>
      <c r="C133" t="s">
        <v>279</v>
      </c>
      <c r="D133" t="s">
        <v>280</v>
      </c>
      <c r="E133" t="s">
        <v>287</v>
      </c>
      <c r="F133" s="220" t="s">
        <v>53</v>
      </c>
      <c r="G133" s="220">
        <v>45171</v>
      </c>
      <c r="H133" t="s">
        <v>159</v>
      </c>
      <c r="I133" t="s">
        <v>55</v>
      </c>
      <c r="J133" t="s">
        <v>160</v>
      </c>
      <c r="K133" t="s">
        <v>161</v>
      </c>
      <c r="L133" s="230" t="s">
        <v>162</v>
      </c>
      <c r="M133">
        <v>6</v>
      </c>
      <c r="N133">
        <v>0</v>
      </c>
      <c r="O133">
        <v>36.5</v>
      </c>
      <c r="P133">
        <v>219</v>
      </c>
      <c r="Q133">
        <v>9086.68</v>
      </c>
      <c r="R133">
        <v>18.83</v>
      </c>
      <c r="S133" s="231" t="str">
        <f>VLOOKUP(U133,'Cross ref'!I:J,2,0)</f>
        <v>DF2</v>
      </c>
      <c r="T133" s="231">
        <f t="shared" si="12"/>
        <v>219</v>
      </c>
      <c r="U133" s="231">
        <f>VLOOKUP(VALUE(C133),'Cross ref'!G:I,3,0)</f>
        <v>7392</v>
      </c>
      <c r="V133" s="231">
        <f>IFERROR(VLOOKUP(J133,'Item List (2)'!C:D,2,0),VLOOKUP(K133,'Item List (2)'!C:D,2,0))</f>
        <v>50007</v>
      </c>
      <c r="W133" s="231">
        <f>IFERROR(VLOOKUP(J133,'Item List (2)'!C:E,3,0),VLOOKUP(K133,'Item List (2)'!C:E,3,0))</f>
        <v>100</v>
      </c>
      <c r="X133" s="231">
        <f t="shared" si="13"/>
        <v>0</v>
      </c>
      <c r="Y133" s="231" t="str">
        <f t="shared" si="14"/>
        <v>SHORTENING, LIQ FRY PREM</v>
      </c>
      <c r="AA133" s="232">
        <f t="shared" si="15"/>
        <v>219</v>
      </c>
      <c r="AB133" s="232" t="str">
        <f>VLOOKUP(W133,'Item List (2)'!$H:$J,2,0)</f>
        <v>Food</v>
      </c>
      <c r="AC133" s="232">
        <f t="shared" si="16"/>
        <v>7392</v>
      </c>
      <c r="AD133" s="232" t="str">
        <f t="shared" si="17"/>
        <v>7392-Food</v>
      </c>
    </row>
    <row r="134" spans="1:30">
      <c r="A134" t="s">
        <v>48</v>
      </c>
      <c r="B134" t="s">
        <v>49</v>
      </c>
      <c r="C134" t="s">
        <v>279</v>
      </c>
      <c r="D134" t="s">
        <v>280</v>
      </c>
      <c r="E134" t="s">
        <v>287</v>
      </c>
      <c r="F134" s="220" t="s">
        <v>53</v>
      </c>
      <c r="G134" s="220">
        <v>45171</v>
      </c>
      <c r="H134" t="s">
        <v>335</v>
      </c>
      <c r="I134" t="s">
        <v>55</v>
      </c>
      <c r="J134" t="s">
        <v>336</v>
      </c>
      <c r="K134" t="s">
        <v>337</v>
      </c>
      <c r="L134" s="230" t="s">
        <v>338</v>
      </c>
      <c r="M134">
        <v>1</v>
      </c>
      <c r="N134">
        <v>0</v>
      </c>
      <c r="O134">
        <v>46.56</v>
      </c>
      <c r="P134">
        <v>46.56</v>
      </c>
      <c r="Q134">
        <v>9086.68</v>
      </c>
      <c r="R134">
        <v>18.83</v>
      </c>
      <c r="S134" s="231" t="str">
        <f>VLOOKUP(U134,'Cross ref'!I:J,2,0)</f>
        <v>DF2</v>
      </c>
      <c r="T134" s="231">
        <f t="shared" si="12"/>
        <v>46.56</v>
      </c>
      <c r="U134" s="231">
        <f>VLOOKUP(VALUE(C134),'Cross ref'!G:I,3,0)</f>
        <v>7392</v>
      </c>
      <c r="V134" s="231">
        <f>IFERROR(VLOOKUP(J134,'Item List (2)'!C:D,2,0),VLOOKUP(K134,'Item List (2)'!C:D,2,0))</f>
        <v>50007</v>
      </c>
      <c r="W134" s="231">
        <f>IFERROR(VLOOKUP(J134,'Item List (2)'!C:E,3,0),VLOOKUP(K134,'Item List (2)'!C:E,3,0))</f>
        <v>100</v>
      </c>
      <c r="X134" s="231">
        <f t="shared" si="13"/>
        <v>0</v>
      </c>
      <c r="Y134" s="231" t="str">
        <f t="shared" si="14"/>
        <v>AVOCADO, PULP FZN</v>
      </c>
      <c r="AA134" s="232">
        <f t="shared" si="15"/>
        <v>46.56</v>
      </c>
      <c r="AB134" s="232" t="str">
        <f>VLOOKUP(W134,'Item List (2)'!$H:$J,2,0)</f>
        <v>Food</v>
      </c>
      <c r="AC134" s="232">
        <f t="shared" si="16"/>
        <v>7392</v>
      </c>
      <c r="AD134" s="232" t="str">
        <f t="shared" si="17"/>
        <v>7392-Food</v>
      </c>
    </row>
    <row r="135" spans="1:30">
      <c r="A135" t="s">
        <v>48</v>
      </c>
      <c r="B135" t="s">
        <v>49</v>
      </c>
      <c r="C135" t="s">
        <v>279</v>
      </c>
      <c r="D135" t="s">
        <v>280</v>
      </c>
      <c r="E135" t="s">
        <v>287</v>
      </c>
      <c r="F135" s="220" t="s">
        <v>53</v>
      </c>
      <c r="G135" s="220">
        <v>45171</v>
      </c>
      <c r="H135" t="s">
        <v>339</v>
      </c>
      <c r="I135" t="s">
        <v>201</v>
      </c>
      <c r="J135" t="s">
        <v>232</v>
      </c>
      <c r="K135" t="s">
        <v>340</v>
      </c>
      <c r="L135" s="230" t="s">
        <v>341</v>
      </c>
      <c r="M135">
        <v>2</v>
      </c>
      <c r="N135">
        <v>0</v>
      </c>
      <c r="O135">
        <v>29.05</v>
      </c>
      <c r="P135">
        <v>58.1</v>
      </c>
      <c r="Q135">
        <v>9086.68</v>
      </c>
      <c r="R135">
        <v>18.83</v>
      </c>
      <c r="S135" s="231" t="str">
        <f>VLOOKUP(U135,'Cross ref'!I:J,2,0)</f>
        <v>DF2</v>
      </c>
      <c r="T135" s="231">
        <f t="shared" si="12"/>
        <v>58.1</v>
      </c>
      <c r="U135" s="231">
        <f>VLOOKUP(VALUE(C135),'Cross ref'!G:I,3,0)</f>
        <v>7392</v>
      </c>
      <c r="V135" s="231">
        <f>IFERROR(VLOOKUP(J135,'Item List (2)'!C:D,2,0),VLOOKUP(K135,'Item List (2)'!C:D,2,0))</f>
        <v>51001</v>
      </c>
      <c r="W135" s="231">
        <f>IFERROR(VLOOKUP(J135,'Item List (2)'!C:E,3,0),VLOOKUP(K135,'Item List (2)'!C:E,3,0))</f>
        <v>1000</v>
      </c>
      <c r="X135" s="231">
        <f t="shared" si="13"/>
        <v>0</v>
      </c>
      <c r="Y135" s="231" t="str">
        <f t="shared" si="14"/>
        <v>LID, CUP CRUISER 32Z</v>
      </c>
      <c r="AA135" s="232">
        <f t="shared" si="15"/>
        <v>58.1</v>
      </c>
      <c r="AB135" s="232" t="str">
        <f>VLOOKUP(W135,'Item List (2)'!$H:$J,2,0)</f>
        <v>Paper</v>
      </c>
      <c r="AC135" s="232">
        <f t="shared" si="16"/>
        <v>7392</v>
      </c>
      <c r="AD135" s="232" t="str">
        <f t="shared" si="17"/>
        <v>7392-Paper</v>
      </c>
    </row>
    <row r="136" spans="1:30">
      <c r="A136" t="s">
        <v>48</v>
      </c>
      <c r="B136" t="s">
        <v>49</v>
      </c>
      <c r="C136" t="s">
        <v>279</v>
      </c>
      <c r="D136" t="s">
        <v>280</v>
      </c>
      <c r="E136" t="s">
        <v>287</v>
      </c>
      <c r="F136" s="220" t="s">
        <v>53</v>
      </c>
      <c r="G136" s="220">
        <v>45171</v>
      </c>
      <c r="H136" t="s">
        <v>163</v>
      </c>
      <c r="I136" t="s">
        <v>55</v>
      </c>
      <c r="J136" t="s">
        <v>146</v>
      </c>
      <c r="K136" t="s">
        <v>164</v>
      </c>
      <c r="L136" s="230" t="s">
        <v>165</v>
      </c>
      <c r="M136">
        <v>4</v>
      </c>
      <c r="N136">
        <v>0</v>
      </c>
      <c r="O136">
        <v>37.6</v>
      </c>
      <c r="P136">
        <v>150.4</v>
      </c>
      <c r="Q136">
        <v>9086.68</v>
      </c>
      <c r="R136">
        <v>18.83</v>
      </c>
      <c r="S136" s="231" t="str">
        <f>VLOOKUP(U136,'Cross ref'!I:J,2,0)</f>
        <v>DF2</v>
      </c>
      <c r="T136" s="231">
        <f t="shared" si="12"/>
        <v>150.4</v>
      </c>
      <c r="U136" s="231">
        <f>VLOOKUP(VALUE(C136),'Cross ref'!G:I,3,0)</f>
        <v>7392</v>
      </c>
      <c r="V136" s="231">
        <f>IFERROR(VLOOKUP(J136,'Item List (2)'!C:D,2,0),VLOOKUP(K136,'Item List (2)'!C:D,2,0))</f>
        <v>50007</v>
      </c>
      <c r="W136" s="231">
        <f>IFERROR(VLOOKUP(J136,'Item List (2)'!C:E,3,0),VLOOKUP(K136,'Item List (2)'!C:E,3,0))</f>
        <v>100</v>
      </c>
      <c r="X136" s="231">
        <f t="shared" si="13"/>
        <v>0</v>
      </c>
      <c r="Y136" s="231" t="str">
        <f t="shared" si="14"/>
        <v>CHICKEN, PTY SPCY 3Z</v>
      </c>
      <c r="AA136" s="232">
        <f t="shared" si="15"/>
        <v>150.4</v>
      </c>
      <c r="AB136" s="232" t="str">
        <f>VLOOKUP(W136,'Item List (2)'!$H:$J,2,0)</f>
        <v>Food</v>
      </c>
      <c r="AC136" s="232">
        <f t="shared" si="16"/>
        <v>7392</v>
      </c>
      <c r="AD136" s="232" t="str">
        <f t="shared" si="17"/>
        <v>7392-Food</v>
      </c>
    </row>
    <row r="137" spans="1:30">
      <c r="A137" t="s">
        <v>48</v>
      </c>
      <c r="B137" t="s">
        <v>49</v>
      </c>
      <c r="C137" t="s">
        <v>279</v>
      </c>
      <c r="D137" t="s">
        <v>280</v>
      </c>
      <c r="E137" t="s">
        <v>287</v>
      </c>
      <c r="F137" s="220" t="s">
        <v>53</v>
      </c>
      <c r="G137" s="220">
        <v>45171</v>
      </c>
      <c r="H137" t="s">
        <v>342</v>
      </c>
      <c r="I137" t="s">
        <v>66</v>
      </c>
      <c r="J137" t="s">
        <v>109</v>
      </c>
      <c r="K137" t="s">
        <v>343</v>
      </c>
      <c r="L137" s="230" t="s">
        <v>111</v>
      </c>
      <c r="M137">
        <v>1</v>
      </c>
      <c r="N137">
        <v>0</v>
      </c>
      <c r="O137">
        <v>16.79</v>
      </c>
      <c r="P137">
        <v>16.79</v>
      </c>
      <c r="Q137">
        <v>9086.68</v>
      </c>
      <c r="R137">
        <v>18.83</v>
      </c>
      <c r="S137" s="231" t="str">
        <f>VLOOKUP(U137,'Cross ref'!I:J,2,0)</f>
        <v>DF2</v>
      </c>
      <c r="T137" s="231">
        <f t="shared" si="12"/>
        <v>16.79</v>
      </c>
      <c r="U137" s="231">
        <f>VLOOKUP(VALUE(C137),'Cross ref'!G:I,3,0)</f>
        <v>7392</v>
      </c>
      <c r="V137" s="231">
        <f>IFERROR(VLOOKUP(J137,'Item List (2)'!C:D,2,0),VLOOKUP(K137,'Item List (2)'!C:D,2,0))</f>
        <v>60507</v>
      </c>
      <c r="W137" s="231">
        <f>IFERROR(VLOOKUP(J137,'Item List (2)'!C:E,3,0),VLOOKUP(K137,'Item List (2)'!C:E,3,0))</f>
        <v>1200</v>
      </c>
      <c r="X137" s="231">
        <f t="shared" si="13"/>
        <v>0</v>
      </c>
      <c r="Y137" s="231" t="str">
        <f t="shared" si="14"/>
        <v>GLOVE, SYNTH LG</v>
      </c>
      <c r="AA137" s="232">
        <f t="shared" si="15"/>
        <v>16.79</v>
      </c>
      <c r="AB137" s="232" t="str">
        <f>VLOOKUP(W137,'Item List (2)'!$H:$J,2,0)</f>
        <v>Supplies</v>
      </c>
      <c r="AC137" s="232">
        <f t="shared" si="16"/>
        <v>7392</v>
      </c>
      <c r="AD137" s="232" t="str">
        <f t="shared" si="17"/>
        <v>7392-Supplies</v>
      </c>
    </row>
    <row r="138" spans="1:30">
      <c r="A138" t="s">
        <v>48</v>
      </c>
      <c r="B138" t="s">
        <v>49</v>
      </c>
      <c r="C138" t="s">
        <v>279</v>
      </c>
      <c r="D138" t="s">
        <v>280</v>
      </c>
      <c r="E138" t="s">
        <v>287</v>
      </c>
      <c r="F138" s="220" t="s">
        <v>53</v>
      </c>
      <c r="G138" s="220">
        <v>45171</v>
      </c>
      <c r="H138" t="s">
        <v>166</v>
      </c>
      <c r="I138" t="s">
        <v>55</v>
      </c>
      <c r="J138" t="s">
        <v>121</v>
      </c>
      <c r="K138" t="s">
        <v>167</v>
      </c>
      <c r="L138" s="230" t="s">
        <v>168</v>
      </c>
      <c r="M138">
        <v>0</v>
      </c>
      <c r="N138">
        <v>0</v>
      </c>
      <c r="O138">
        <v>29.39</v>
      </c>
      <c r="P138">
        <v>0</v>
      </c>
      <c r="Q138">
        <v>9086.68</v>
      </c>
      <c r="R138">
        <v>18.83</v>
      </c>
      <c r="S138" s="231" t="str">
        <f>VLOOKUP(U138,'Cross ref'!I:J,2,0)</f>
        <v>DF2</v>
      </c>
      <c r="T138" s="231">
        <f t="shared" si="12"/>
        <v>0</v>
      </c>
      <c r="U138" s="231">
        <f>VLOOKUP(VALUE(C138),'Cross ref'!G:I,3,0)</f>
        <v>7392</v>
      </c>
      <c r="V138" s="231">
        <f>IFERROR(VLOOKUP(J138,'Item List (2)'!C:D,2,0),VLOOKUP(K138,'Item List (2)'!C:D,2,0))</f>
        <v>50007</v>
      </c>
      <c r="W138" s="231">
        <f>IFERROR(VLOOKUP(J138,'Item List (2)'!C:E,3,0),VLOOKUP(K138,'Item List (2)'!C:E,3,0))</f>
        <v>100</v>
      </c>
      <c r="X138" s="231">
        <f t="shared" si="13"/>
        <v>0</v>
      </c>
      <c r="Y138" s="231" t="str">
        <f t="shared" si="14"/>
        <v>SQUASH, ZUCCHINI BRD SLI</v>
      </c>
      <c r="AA138" s="232">
        <f t="shared" si="15"/>
        <v>0</v>
      </c>
      <c r="AB138" s="232" t="str">
        <f>VLOOKUP(W138,'Item List (2)'!$H:$J,2,0)</f>
        <v>Food</v>
      </c>
      <c r="AC138" s="232">
        <f t="shared" si="16"/>
        <v>7392</v>
      </c>
      <c r="AD138" s="232" t="str">
        <f t="shared" si="17"/>
        <v>7392-Food</v>
      </c>
    </row>
    <row r="139" spans="1:30">
      <c r="A139" t="s">
        <v>48</v>
      </c>
      <c r="B139" t="s">
        <v>49</v>
      </c>
      <c r="C139" t="s">
        <v>279</v>
      </c>
      <c r="D139" t="s">
        <v>280</v>
      </c>
      <c r="E139" t="s">
        <v>287</v>
      </c>
      <c r="F139" s="220" t="s">
        <v>53</v>
      </c>
      <c r="G139" s="220">
        <v>45171</v>
      </c>
      <c r="H139" t="s">
        <v>169</v>
      </c>
      <c r="I139" t="s">
        <v>55</v>
      </c>
      <c r="J139" t="s">
        <v>170</v>
      </c>
      <c r="K139" t="s">
        <v>171</v>
      </c>
      <c r="L139" s="230" t="s">
        <v>172</v>
      </c>
      <c r="M139">
        <v>4</v>
      </c>
      <c r="N139">
        <v>0</v>
      </c>
      <c r="O139">
        <v>90.57</v>
      </c>
      <c r="P139">
        <v>362.28</v>
      </c>
      <c r="Q139">
        <v>9086.68</v>
      </c>
      <c r="R139">
        <v>18.83</v>
      </c>
      <c r="S139" s="231" t="str">
        <f>VLOOKUP(U139,'Cross ref'!I:J,2,0)</f>
        <v>DF2</v>
      </c>
      <c r="T139" s="231">
        <f t="shared" si="12"/>
        <v>362.28</v>
      </c>
      <c r="U139" s="231">
        <f>VLOOKUP(VALUE(C139),'Cross ref'!G:I,3,0)</f>
        <v>7392</v>
      </c>
      <c r="V139" s="231">
        <f>IFERROR(VLOOKUP(J139,'Item List (2)'!C:D,2,0),VLOOKUP(K139,'Item List (2)'!C:D,2,0))</f>
        <v>50007</v>
      </c>
      <c r="W139" s="231">
        <f>IFERROR(VLOOKUP(J139,'Item List (2)'!C:E,3,0),VLOOKUP(K139,'Item List (2)'!C:E,3,0))</f>
        <v>100</v>
      </c>
      <c r="X139" s="231">
        <f t="shared" si="13"/>
        <v>0</v>
      </c>
      <c r="Y139" s="231" t="str">
        <f t="shared" si="14"/>
        <v>BACON, 500 SLICES FC</v>
      </c>
      <c r="AA139" s="232">
        <f t="shared" si="15"/>
        <v>362.28</v>
      </c>
      <c r="AB139" s="232" t="str">
        <f>VLOOKUP(W139,'Item List (2)'!$H:$J,2,0)</f>
        <v>Food</v>
      </c>
      <c r="AC139" s="232">
        <f t="shared" si="16"/>
        <v>7392</v>
      </c>
      <c r="AD139" s="232" t="str">
        <f t="shared" si="17"/>
        <v>7392-Food</v>
      </c>
    </row>
    <row r="140" spans="1:30">
      <c r="A140" t="s">
        <v>48</v>
      </c>
      <c r="B140" t="s">
        <v>49</v>
      </c>
      <c r="C140" t="s">
        <v>279</v>
      </c>
      <c r="D140" t="s">
        <v>280</v>
      </c>
      <c r="E140" t="s">
        <v>287</v>
      </c>
      <c r="F140" s="220" t="s">
        <v>53</v>
      </c>
      <c r="G140" s="220">
        <v>45171</v>
      </c>
      <c r="H140" t="s">
        <v>173</v>
      </c>
      <c r="I140" t="s">
        <v>55</v>
      </c>
      <c r="J140" t="s">
        <v>117</v>
      </c>
      <c r="K140" t="s">
        <v>174</v>
      </c>
      <c r="L140" s="230" t="s">
        <v>175</v>
      </c>
      <c r="M140">
        <v>1</v>
      </c>
      <c r="N140">
        <v>0</v>
      </c>
      <c r="O140">
        <v>81.59</v>
      </c>
      <c r="P140">
        <v>81.59</v>
      </c>
      <c r="Q140">
        <v>9086.68</v>
      </c>
      <c r="R140">
        <v>18.83</v>
      </c>
      <c r="S140" s="231" t="str">
        <f>VLOOKUP(U140,'Cross ref'!I:J,2,0)</f>
        <v>DF2</v>
      </c>
      <c r="T140" s="231">
        <f t="shared" si="12"/>
        <v>81.59</v>
      </c>
      <c r="U140" s="231">
        <f>VLOOKUP(VALUE(C140),'Cross ref'!G:I,3,0)</f>
        <v>7392</v>
      </c>
      <c r="V140" s="231">
        <f>IFERROR(VLOOKUP(J140,'Item List (2)'!C:D,2,0),VLOOKUP(K140,'Item List (2)'!C:D,2,0))</f>
        <v>50007</v>
      </c>
      <c r="W140" s="231">
        <f>IFERROR(VLOOKUP(J140,'Item List (2)'!C:E,3,0),VLOOKUP(K140,'Item List (2)'!C:E,3,0))</f>
        <v>100</v>
      </c>
      <c r="X140" s="231">
        <f t="shared" si="13"/>
        <v>0</v>
      </c>
      <c r="Y140" s="231" t="str">
        <f t="shared" si="14"/>
        <v>BEEF, GRND PTY 1.78Z</v>
      </c>
      <c r="AA140" s="232">
        <f t="shared" si="15"/>
        <v>81.59</v>
      </c>
      <c r="AB140" s="232" t="str">
        <f>VLOOKUP(W140,'Item List (2)'!$H:$J,2,0)</f>
        <v>Food</v>
      </c>
      <c r="AC140" s="232">
        <f t="shared" si="16"/>
        <v>7392</v>
      </c>
      <c r="AD140" s="232" t="str">
        <f t="shared" si="17"/>
        <v>7392-Food</v>
      </c>
    </row>
    <row r="141" spans="1:30">
      <c r="A141" t="s">
        <v>48</v>
      </c>
      <c r="B141" t="s">
        <v>49</v>
      </c>
      <c r="C141" t="s">
        <v>279</v>
      </c>
      <c r="D141" t="s">
        <v>280</v>
      </c>
      <c r="E141" t="s">
        <v>287</v>
      </c>
      <c r="F141" s="220" t="s">
        <v>53</v>
      </c>
      <c r="G141" s="220">
        <v>45171</v>
      </c>
      <c r="H141" t="s">
        <v>344</v>
      </c>
      <c r="I141" t="s">
        <v>55</v>
      </c>
      <c r="J141" t="s">
        <v>345</v>
      </c>
      <c r="K141" t="s">
        <v>346</v>
      </c>
      <c r="L141" s="230" t="s">
        <v>347</v>
      </c>
      <c r="M141">
        <v>1</v>
      </c>
      <c r="N141">
        <v>0</v>
      </c>
      <c r="O141">
        <v>25.95</v>
      </c>
      <c r="P141">
        <v>25.95</v>
      </c>
      <c r="Q141">
        <v>9086.68</v>
      </c>
      <c r="R141">
        <v>18.83</v>
      </c>
      <c r="S141" s="231" t="str">
        <f>VLOOKUP(U141,'Cross ref'!I:J,2,0)</f>
        <v>DF2</v>
      </c>
      <c r="T141" s="231">
        <f t="shared" si="12"/>
        <v>25.95</v>
      </c>
      <c r="U141" s="231">
        <f>VLOOKUP(VALUE(C141),'Cross ref'!G:I,3,0)</f>
        <v>7392</v>
      </c>
      <c r="V141" s="231">
        <f>IFERROR(VLOOKUP(J141,'Item List (2)'!C:D,2,0),VLOOKUP(K141,'Item List (2)'!C:D,2,0))</f>
        <v>50007</v>
      </c>
      <c r="W141" s="231">
        <f>IFERROR(VLOOKUP(J141,'Item List (2)'!C:E,3,0),VLOOKUP(K141,'Item List (2)'!C:E,3,0))</f>
        <v>100</v>
      </c>
      <c r="X141" s="231">
        <f t="shared" si="13"/>
        <v>0</v>
      </c>
      <c r="Y141" s="231" t="str">
        <f t="shared" si="14"/>
        <v>BREAD, SOURDOUGH THICKER SLI</v>
      </c>
      <c r="AA141" s="232">
        <f t="shared" si="15"/>
        <v>25.95</v>
      </c>
      <c r="AB141" s="232" t="str">
        <f>VLOOKUP(W141,'Item List (2)'!$H:$J,2,0)</f>
        <v>Food</v>
      </c>
      <c r="AC141" s="232">
        <f t="shared" si="16"/>
        <v>7392</v>
      </c>
      <c r="AD141" s="232" t="str">
        <f t="shared" si="17"/>
        <v>7392-Food</v>
      </c>
    </row>
    <row r="142" spans="1:30">
      <c r="A142" t="s">
        <v>48</v>
      </c>
      <c r="B142" t="s">
        <v>49</v>
      </c>
      <c r="C142" t="s">
        <v>279</v>
      </c>
      <c r="D142" t="s">
        <v>280</v>
      </c>
      <c r="E142" t="s">
        <v>287</v>
      </c>
      <c r="F142" s="220" t="s">
        <v>53</v>
      </c>
      <c r="G142" s="220">
        <v>45171</v>
      </c>
      <c r="H142" t="s">
        <v>176</v>
      </c>
      <c r="I142" t="s">
        <v>55</v>
      </c>
      <c r="J142" t="s">
        <v>76</v>
      </c>
      <c r="K142" t="s">
        <v>177</v>
      </c>
      <c r="L142" s="230" t="s">
        <v>78</v>
      </c>
      <c r="M142">
        <v>1</v>
      </c>
      <c r="N142">
        <v>0</v>
      </c>
      <c r="O142">
        <v>99.5</v>
      </c>
      <c r="P142">
        <v>99.5</v>
      </c>
      <c r="Q142">
        <v>9086.68</v>
      </c>
      <c r="R142">
        <v>18.83</v>
      </c>
      <c r="S142" s="231" t="str">
        <f>VLOOKUP(U142,'Cross ref'!I:J,2,0)</f>
        <v>DF2</v>
      </c>
      <c r="T142" s="231">
        <f t="shared" si="12"/>
        <v>99.5</v>
      </c>
      <c r="U142" s="231">
        <f>VLOOKUP(VALUE(C142),'Cross ref'!G:I,3,0)</f>
        <v>7392</v>
      </c>
      <c r="V142" s="231">
        <f>IFERROR(VLOOKUP(J142,'Item List (2)'!C:D,2,0),VLOOKUP(K142,'Item List (2)'!C:D,2,0))</f>
        <v>50007</v>
      </c>
      <c r="W142" s="231">
        <f>IFERROR(VLOOKUP(J142,'Item List (2)'!C:E,3,0),VLOOKUP(K142,'Item List (2)'!C:E,3,0))</f>
        <v>100</v>
      </c>
      <c r="X142" s="231">
        <f t="shared" si="13"/>
        <v>0</v>
      </c>
      <c r="Y142" s="231" t="str">
        <f t="shared" si="14"/>
        <v>SYRUP, DR PEPPER BIB</v>
      </c>
      <c r="AA142" s="232">
        <f t="shared" si="15"/>
        <v>99.5</v>
      </c>
      <c r="AB142" s="232" t="str">
        <f>VLOOKUP(W142,'Item List (2)'!$H:$J,2,0)</f>
        <v>Food</v>
      </c>
      <c r="AC142" s="232">
        <f t="shared" si="16"/>
        <v>7392</v>
      </c>
      <c r="AD142" s="232" t="str">
        <f t="shared" si="17"/>
        <v>7392-Food</v>
      </c>
    </row>
    <row r="143" spans="1:30">
      <c r="A143" t="s">
        <v>48</v>
      </c>
      <c r="B143" t="s">
        <v>49</v>
      </c>
      <c r="C143" t="s">
        <v>279</v>
      </c>
      <c r="D143" t="s">
        <v>280</v>
      </c>
      <c r="E143" t="s">
        <v>287</v>
      </c>
      <c r="F143" s="220" t="s">
        <v>53</v>
      </c>
      <c r="G143" s="220">
        <v>45171</v>
      </c>
      <c r="H143" t="s">
        <v>348</v>
      </c>
      <c r="I143" t="s">
        <v>55</v>
      </c>
      <c r="J143" t="s">
        <v>76</v>
      </c>
      <c r="K143" t="s">
        <v>349</v>
      </c>
      <c r="L143" s="230" t="s">
        <v>78</v>
      </c>
      <c r="M143">
        <v>1</v>
      </c>
      <c r="N143">
        <v>0</v>
      </c>
      <c r="O143">
        <v>99.5</v>
      </c>
      <c r="P143">
        <v>99.5</v>
      </c>
      <c r="Q143">
        <v>9086.68</v>
      </c>
      <c r="R143">
        <v>18.83</v>
      </c>
      <c r="S143" s="231" t="str">
        <f>VLOOKUP(U143,'Cross ref'!I:J,2,0)</f>
        <v>DF2</v>
      </c>
      <c r="T143" s="231">
        <f t="shared" si="12"/>
        <v>99.5</v>
      </c>
      <c r="U143" s="231">
        <f>VLOOKUP(VALUE(C143),'Cross ref'!G:I,3,0)</f>
        <v>7392</v>
      </c>
      <c r="V143" s="231">
        <f>IFERROR(VLOOKUP(J143,'Item List (2)'!C:D,2,0),VLOOKUP(K143,'Item List (2)'!C:D,2,0))</f>
        <v>50007</v>
      </c>
      <c r="W143" s="231">
        <f>IFERROR(VLOOKUP(J143,'Item List (2)'!C:E,3,0),VLOOKUP(K143,'Item List (2)'!C:E,3,0))</f>
        <v>100</v>
      </c>
      <c r="X143" s="231">
        <f t="shared" si="13"/>
        <v>0</v>
      </c>
      <c r="Y143" s="231" t="str">
        <f t="shared" si="14"/>
        <v>SYRUP, ROOT BEER BIB</v>
      </c>
      <c r="AA143" s="232">
        <f t="shared" si="15"/>
        <v>99.5</v>
      </c>
      <c r="AB143" s="232" t="str">
        <f>VLOOKUP(W143,'Item List (2)'!$H:$J,2,0)</f>
        <v>Food</v>
      </c>
      <c r="AC143" s="232">
        <f t="shared" si="16"/>
        <v>7392</v>
      </c>
      <c r="AD143" s="232" t="str">
        <f t="shared" si="17"/>
        <v>7392-Food</v>
      </c>
    </row>
    <row r="144" spans="1:30">
      <c r="A144" t="s">
        <v>48</v>
      </c>
      <c r="B144" t="s">
        <v>49</v>
      </c>
      <c r="C144" t="s">
        <v>279</v>
      </c>
      <c r="D144" t="s">
        <v>280</v>
      </c>
      <c r="E144" t="s">
        <v>287</v>
      </c>
      <c r="F144" s="220" t="s">
        <v>53</v>
      </c>
      <c r="G144" s="220">
        <v>45171</v>
      </c>
      <c r="H144" t="s">
        <v>350</v>
      </c>
      <c r="I144" t="s">
        <v>351</v>
      </c>
      <c r="J144" t="s">
        <v>352</v>
      </c>
      <c r="K144" t="s">
        <v>353</v>
      </c>
      <c r="L144" s="230" t="s">
        <v>351</v>
      </c>
      <c r="M144">
        <v>20</v>
      </c>
      <c r="N144">
        <v>0</v>
      </c>
      <c r="O144">
        <v>84.67</v>
      </c>
      <c r="P144">
        <v>1693.4</v>
      </c>
      <c r="Q144">
        <v>9086.68</v>
      </c>
      <c r="R144">
        <v>18.83</v>
      </c>
      <c r="S144" s="231" t="str">
        <f>VLOOKUP(U144,'Cross ref'!I:J,2,0)</f>
        <v>DF2</v>
      </c>
      <c r="T144" s="231">
        <f t="shared" si="12"/>
        <v>1693.4</v>
      </c>
      <c r="U144" s="231">
        <f>VLOOKUP(VALUE(C144),'Cross ref'!G:I,3,0)</f>
        <v>7392</v>
      </c>
      <c r="V144" s="231">
        <f>IFERROR(VLOOKUP(J144,'Item List (2)'!C:D,2,0),VLOOKUP(K144,'Item List (2)'!C:D,2,0))</f>
        <v>51001</v>
      </c>
      <c r="W144" s="231">
        <f>IFERROR(VLOOKUP(J144,'Item List (2)'!C:E,3,0),VLOOKUP(K144,'Item List (2)'!C:E,3,0))</f>
        <v>1000</v>
      </c>
      <c r="X144" s="231">
        <f t="shared" si="13"/>
        <v>0</v>
      </c>
      <c r="Y144" s="231" t="str">
        <f t="shared" si="14"/>
        <v>BEEF, PTY SCALLOPED 3.5Z IQF</v>
      </c>
      <c r="AA144" s="232">
        <f t="shared" si="15"/>
        <v>1693.4</v>
      </c>
      <c r="AB144" s="232" t="str">
        <f>VLOOKUP(W144,'Item List (2)'!$H:$J,2,0)</f>
        <v>Paper</v>
      </c>
      <c r="AC144" s="232">
        <f t="shared" si="16"/>
        <v>7392</v>
      </c>
      <c r="AD144" s="232" t="str">
        <f t="shared" si="17"/>
        <v>7392-Paper</v>
      </c>
    </row>
    <row r="145" spans="1:30">
      <c r="A145" t="s">
        <v>48</v>
      </c>
      <c r="B145" t="s">
        <v>49</v>
      </c>
      <c r="C145" t="s">
        <v>279</v>
      </c>
      <c r="D145" t="s">
        <v>280</v>
      </c>
      <c r="E145" t="s">
        <v>287</v>
      </c>
      <c r="F145" s="220" t="s">
        <v>53</v>
      </c>
      <c r="G145" s="220">
        <v>45171</v>
      </c>
      <c r="H145" t="s">
        <v>181</v>
      </c>
      <c r="I145" t="s">
        <v>55</v>
      </c>
      <c r="J145" t="s">
        <v>121</v>
      </c>
      <c r="K145" t="s">
        <v>182</v>
      </c>
      <c r="L145" s="230" t="s">
        <v>183</v>
      </c>
      <c r="M145">
        <v>3</v>
      </c>
      <c r="N145">
        <v>0</v>
      </c>
      <c r="O145">
        <v>39.79</v>
      </c>
      <c r="P145">
        <v>119.37</v>
      </c>
      <c r="Q145">
        <v>9086.68</v>
      </c>
      <c r="R145">
        <v>18.83</v>
      </c>
      <c r="S145" s="231" t="str">
        <f>VLOOKUP(U145,'Cross ref'!I:J,2,0)</f>
        <v>DF2</v>
      </c>
      <c r="T145" s="231">
        <f t="shared" si="12"/>
        <v>119.37</v>
      </c>
      <c r="U145" s="231">
        <f>VLOOKUP(VALUE(C145),'Cross ref'!G:I,3,0)</f>
        <v>7392</v>
      </c>
      <c r="V145" s="231">
        <f>IFERROR(VLOOKUP(J145,'Item List (2)'!C:D,2,0),VLOOKUP(K145,'Item List (2)'!C:D,2,0))</f>
        <v>50007</v>
      </c>
      <c r="W145" s="231">
        <f>IFERROR(VLOOKUP(J145,'Item List (2)'!C:E,3,0),VLOOKUP(K145,'Item List (2)'!C:E,3,0))</f>
        <v>100</v>
      </c>
      <c r="X145" s="231">
        <f t="shared" si="13"/>
        <v>0</v>
      </c>
      <c r="Y145" s="231" t="str">
        <f t="shared" si="14"/>
        <v>APPTZR, JALAPENO BRD CHSE BITE</v>
      </c>
      <c r="AA145" s="232">
        <f t="shared" si="15"/>
        <v>119.37</v>
      </c>
      <c r="AB145" s="232" t="str">
        <f>VLOOKUP(W145,'Item List (2)'!$H:$J,2,0)</f>
        <v>Food</v>
      </c>
      <c r="AC145" s="232">
        <f t="shared" si="16"/>
        <v>7392</v>
      </c>
      <c r="AD145" s="232" t="str">
        <f t="shared" si="17"/>
        <v>7392-Food</v>
      </c>
    </row>
    <row r="146" spans="1:30">
      <c r="A146" t="s">
        <v>48</v>
      </c>
      <c r="B146" t="s">
        <v>49</v>
      </c>
      <c r="C146" t="s">
        <v>279</v>
      </c>
      <c r="D146" t="s">
        <v>280</v>
      </c>
      <c r="E146" t="s">
        <v>287</v>
      </c>
      <c r="F146" s="220" t="s">
        <v>53</v>
      </c>
      <c r="G146" s="220">
        <v>45171</v>
      </c>
      <c r="H146" t="s">
        <v>187</v>
      </c>
      <c r="I146" t="s">
        <v>55</v>
      </c>
      <c r="J146" t="s">
        <v>146</v>
      </c>
      <c r="K146" t="s">
        <v>188</v>
      </c>
      <c r="L146" s="230" t="s">
        <v>189</v>
      </c>
      <c r="M146">
        <v>4</v>
      </c>
      <c r="N146">
        <v>0</v>
      </c>
      <c r="O146">
        <v>46.88</v>
      </c>
      <c r="P146">
        <v>187.52</v>
      </c>
      <c r="Q146">
        <v>9086.68</v>
      </c>
      <c r="R146">
        <v>18.83</v>
      </c>
      <c r="S146" s="231" t="str">
        <f>VLOOKUP(U146,'Cross ref'!I:J,2,0)</f>
        <v>DF2</v>
      </c>
      <c r="T146" s="231">
        <f t="shared" si="12"/>
        <v>187.52</v>
      </c>
      <c r="U146" s="231">
        <f>VLOOKUP(VALUE(C146),'Cross ref'!G:I,3,0)</f>
        <v>7392</v>
      </c>
      <c r="V146" s="231">
        <f>IFERROR(VLOOKUP(J146,'Item List (2)'!C:D,2,0),VLOOKUP(K146,'Item List (2)'!C:D,2,0))</f>
        <v>50007</v>
      </c>
      <c r="W146" s="231">
        <f>IFERROR(VLOOKUP(J146,'Item List (2)'!C:E,3,0),VLOOKUP(K146,'Item List (2)'!C:E,3,0))</f>
        <v>100</v>
      </c>
      <c r="X146" s="231">
        <f t="shared" si="13"/>
        <v>0</v>
      </c>
      <c r="Y146" s="231" t="str">
        <f t="shared" si="14"/>
        <v>CHICKEN, NUGGET BRD STAR SHP</v>
      </c>
      <c r="AA146" s="232">
        <f t="shared" si="15"/>
        <v>187.52</v>
      </c>
      <c r="AB146" s="232" t="str">
        <f>VLOOKUP(W146,'Item List (2)'!$H:$J,2,0)</f>
        <v>Food</v>
      </c>
      <c r="AC146" s="232">
        <f t="shared" si="16"/>
        <v>7392</v>
      </c>
      <c r="AD146" s="232" t="str">
        <f t="shared" si="17"/>
        <v>7392-Food</v>
      </c>
    </row>
    <row r="147" spans="1:30">
      <c r="A147" t="s">
        <v>48</v>
      </c>
      <c r="B147" t="s">
        <v>49</v>
      </c>
      <c r="C147" t="s">
        <v>279</v>
      </c>
      <c r="D147" t="s">
        <v>280</v>
      </c>
      <c r="E147" t="s">
        <v>287</v>
      </c>
      <c r="F147" s="220" t="s">
        <v>53</v>
      </c>
      <c r="G147" s="220">
        <v>45171</v>
      </c>
      <c r="H147" t="s">
        <v>354</v>
      </c>
      <c r="I147" t="s">
        <v>201</v>
      </c>
      <c r="J147" t="s">
        <v>232</v>
      </c>
      <c r="K147" t="s">
        <v>355</v>
      </c>
      <c r="L147" s="230" t="s">
        <v>356</v>
      </c>
      <c r="M147">
        <v>1</v>
      </c>
      <c r="N147">
        <v>0</v>
      </c>
      <c r="O147">
        <v>42.37</v>
      </c>
      <c r="P147">
        <v>42.37</v>
      </c>
      <c r="Q147">
        <v>9086.68</v>
      </c>
      <c r="R147">
        <v>18.83</v>
      </c>
      <c r="S147" s="231" t="str">
        <f>VLOOKUP(U147,'Cross ref'!I:J,2,0)</f>
        <v>DF2</v>
      </c>
      <c r="T147" s="231">
        <f t="shared" si="12"/>
        <v>42.37</v>
      </c>
      <c r="U147" s="231">
        <f>VLOOKUP(VALUE(C147),'Cross ref'!G:I,3,0)</f>
        <v>7392</v>
      </c>
      <c r="V147" s="231">
        <f>IFERROR(VLOOKUP(J147,'Item List (2)'!C:D,2,0),VLOOKUP(K147,'Item List (2)'!C:D,2,0))</f>
        <v>51001</v>
      </c>
      <c r="W147" s="231">
        <f>IFERROR(VLOOKUP(J147,'Item List (2)'!C:E,3,0),VLOOKUP(K147,'Item List (2)'!C:E,3,0))</f>
        <v>1000</v>
      </c>
      <c r="X147" s="231">
        <f t="shared" si="13"/>
        <v>0</v>
      </c>
      <c r="Y147" s="231" t="str">
        <f t="shared" si="14"/>
        <v>LID, RECLOSEABLE CJ</v>
      </c>
      <c r="AA147" s="232">
        <f t="shared" si="15"/>
        <v>42.37</v>
      </c>
      <c r="AB147" s="232" t="str">
        <f>VLOOKUP(W147,'Item List (2)'!$H:$J,2,0)</f>
        <v>Paper</v>
      </c>
      <c r="AC147" s="232">
        <f t="shared" si="16"/>
        <v>7392</v>
      </c>
      <c r="AD147" s="232" t="str">
        <f t="shared" si="17"/>
        <v>7392-Paper</v>
      </c>
    </row>
    <row r="148" spans="1:30">
      <c r="A148" t="s">
        <v>48</v>
      </c>
      <c r="B148" t="s">
        <v>49</v>
      </c>
      <c r="C148" t="s">
        <v>279</v>
      </c>
      <c r="D148" t="s">
        <v>280</v>
      </c>
      <c r="E148" t="s">
        <v>287</v>
      </c>
      <c r="F148" s="220" t="s">
        <v>53</v>
      </c>
      <c r="G148" s="220">
        <v>45171</v>
      </c>
      <c r="H148" t="s">
        <v>357</v>
      </c>
      <c r="I148" t="s">
        <v>55</v>
      </c>
      <c r="J148" t="s">
        <v>358</v>
      </c>
      <c r="K148" t="s">
        <v>359</v>
      </c>
      <c r="L148" s="230" t="s">
        <v>360</v>
      </c>
      <c r="M148">
        <v>1</v>
      </c>
      <c r="N148">
        <v>0</v>
      </c>
      <c r="O148">
        <v>24.1</v>
      </c>
      <c r="P148">
        <v>24.1</v>
      </c>
      <c r="Q148">
        <v>9086.68</v>
      </c>
      <c r="R148">
        <v>18.83</v>
      </c>
      <c r="S148" s="231" t="str">
        <f>VLOOKUP(U148,'Cross ref'!I:J,2,0)</f>
        <v>DF2</v>
      </c>
      <c r="T148" s="231">
        <f t="shared" si="12"/>
        <v>24.1</v>
      </c>
      <c r="U148" s="231">
        <f>VLOOKUP(VALUE(C148),'Cross ref'!G:I,3,0)</f>
        <v>7392</v>
      </c>
      <c r="V148" s="231">
        <f>IFERROR(VLOOKUP(J148,'Item List (2)'!C:D,2,0),VLOOKUP(K148,'Item List (2)'!C:D,2,0))</f>
        <v>50007</v>
      </c>
      <c r="W148" s="231">
        <f>IFERROR(VLOOKUP(J148,'Item List (2)'!C:E,3,0),VLOOKUP(K148,'Item List (2)'!C:E,3,0))</f>
        <v>100</v>
      </c>
      <c r="X148" s="231">
        <f t="shared" si="13"/>
        <v>0</v>
      </c>
      <c r="Y148" s="231" t="str">
        <f t="shared" si="14"/>
        <v>BISCUIT, BUTTERMILK PARBKD</v>
      </c>
      <c r="AA148" s="232">
        <f t="shared" si="15"/>
        <v>24.1</v>
      </c>
      <c r="AB148" s="232" t="str">
        <f>VLOOKUP(W148,'Item List (2)'!$H:$J,2,0)</f>
        <v>Food</v>
      </c>
      <c r="AC148" s="232">
        <f t="shared" si="16"/>
        <v>7392</v>
      </c>
      <c r="AD148" s="232" t="str">
        <f t="shared" si="17"/>
        <v>7392-Food</v>
      </c>
    </row>
    <row r="149" spans="1:30">
      <c r="A149" t="s">
        <v>48</v>
      </c>
      <c r="B149" t="s">
        <v>49</v>
      </c>
      <c r="C149" t="s">
        <v>279</v>
      </c>
      <c r="D149" t="s">
        <v>280</v>
      </c>
      <c r="E149" t="s">
        <v>287</v>
      </c>
      <c r="F149" s="220" t="s">
        <v>53</v>
      </c>
      <c r="G149" s="220">
        <v>45171</v>
      </c>
      <c r="H149" t="s">
        <v>194</v>
      </c>
      <c r="I149" t="s">
        <v>55</v>
      </c>
      <c r="J149" t="s">
        <v>179</v>
      </c>
      <c r="K149" t="s">
        <v>195</v>
      </c>
      <c r="L149" s="230" t="s">
        <v>148</v>
      </c>
      <c r="M149">
        <v>1</v>
      </c>
      <c r="N149">
        <v>0</v>
      </c>
      <c r="O149">
        <v>88.31</v>
      </c>
      <c r="P149">
        <v>88.31</v>
      </c>
      <c r="Q149">
        <v>9086.68</v>
      </c>
      <c r="R149">
        <v>18.83</v>
      </c>
      <c r="S149" s="231" t="str">
        <f>VLOOKUP(U149,'Cross ref'!I:J,2,0)</f>
        <v>DF2</v>
      </c>
      <c r="T149" s="231">
        <f t="shared" si="12"/>
        <v>88.31</v>
      </c>
      <c r="U149" s="231">
        <f>VLOOKUP(VALUE(C149),'Cross ref'!G:I,3,0)</f>
        <v>7392</v>
      </c>
      <c r="V149" s="231">
        <f>IFERROR(VLOOKUP(J149,'Item List (2)'!C:D,2,0),VLOOKUP(K149,'Item List (2)'!C:D,2,0))</f>
        <v>50007</v>
      </c>
      <c r="W149" s="231">
        <f>IFERROR(VLOOKUP(J149,'Item List (2)'!C:E,3,0),VLOOKUP(K149,'Item List (2)'!C:E,3,0))</f>
        <v>100</v>
      </c>
      <c r="X149" s="231">
        <f t="shared" si="13"/>
        <v>0</v>
      </c>
      <c r="Y149" s="231" t="str">
        <f t="shared" si="14"/>
        <v>CHEESE, AMER SHRP SLI 200CT SM</v>
      </c>
      <c r="AA149" s="232">
        <f t="shared" si="15"/>
        <v>88.31</v>
      </c>
      <c r="AB149" s="232" t="str">
        <f>VLOOKUP(W149,'Item List (2)'!$H:$J,2,0)</f>
        <v>Food</v>
      </c>
      <c r="AC149" s="232">
        <f t="shared" si="16"/>
        <v>7392</v>
      </c>
      <c r="AD149" s="232" t="str">
        <f t="shared" si="17"/>
        <v>7392-Food</v>
      </c>
    </row>
    <row r="150" spans="1:30">
      <c r="A150" t="s">
        <v>48</v>
      </c>
      <c r="B150" t="s">
        <v>49</v>
      </c>
      <c r="C150" t="s">
        <v>279</v>
      </c>
      <c r="D150" t="s">
        <v>280</v>
      </c>
      <c r="E150" t="s">
        <v>287</v>
      </c>
      <c r="F150" s="220" t="s">
        <v>53</v>
      </c>
      <c r="G150" s="220">
        <v>45171</v>
      </c>
      <c r="H150" t="s">
        <v>361</v>
      </c>
      <c r="I150" t="s">
        <v>55</v>
      </c>
      <c r="J150" t="s">
        <v>362</v>
      </c>
      <c r="K150" t="s">
        <v>363</v>
      </c>
      <c r="L150" s="230" t="s">
        <v>364</v>
      </c>
      <c r="M150">
        <v>1</v>
      </c>
      <c r="N150">
        <v>0</v>
      </c>
      <c r="O150">
        <v>107.29</v>
      </c>
      <c r="P150">
        <v>107.29</v>
      </c>
      <c r="Q150">
        <v>9086.68</v>
      </c>
      <c r="R150">
        <v>18.83</v>
      </c>
      <c r="S150" s="231" t="str">
        <f>VLOOKUP(U150,'Cross ref'!I:J,2,0)</f>
        <v>DF2</v>
      </c>
      <c r="T150" s="231">
        <f t="shared" si="12"/>
        <v>107.29</v>
      </c>
      <c r="U150" s="231">
        <f>VLOOKUP(VALUE(C150),'Cross ref'!G:I,3,0)</f>
        <v>7392</v>
      </c>
      <c r="V150" s="231">
        <f>IFERROR(VLOOKUP(J150,'Item List (2)'!C:D,2,0),VLOOKUP(K150,'Item List (2)'!C:D,2,0))</f>
        <v>50007</v>
      </c>
      <c r="W150" s="231">
        <f>IFERROR(VLOOKUP(J150,'Item List (2)'!C:E,3,0),VLOOKUP(K150,'Item List (2)'!C:E,3,0))</f>
        <v>100</v>
      </c>
      <c r="X150" s="231">
        <f t="shared" si="13"/>
        <v>0</v>
      </c>
      <c r="Y150" s="231" t="str">
        <f t="shared" si="14"/>
        <v>BURGER, BEYOND MEAT 3.7Z</v>
      </c>
      <c r="AA150" s="232">
        <f t="shared" si="15"/>
        <v>107.29</v>
      </c>
      <c r="AB150" s="232" t="str">
        <f>VLOOKUP(W150,'Item List (2)'!$H:$J,2,0)</f>
        <v>Food</v>
      </c>
      <c r="AC150" s="232">
        <f t="shared" si="16"/>
        <v>7392</v>
      </c>
      <c r="AD150" s="232" t="str">
        <f t="shared" si="17"/>
        <v>7392-Food</v>
      </c>
    </row>
    <row r="151" spans="1:30">
      <c r="A151" t="s">
        <v>48</v>
      </c>
      <c r="B151" t="s">
        <v>49</v>
      </c>
      <c r="C151" t="s">
        <v>279</v>
      </c>
      <c r="D151" t="s">
        <v>280</v>
      </c>
      <c r="E151" t="s">
        <v>287</v>
      </c>
      <c r="F151" s="220" t="s">
        <v>53</v>
      </c>
      <c r="G151" s="220">
        <v>45171</v>
      </c>
      <c r="H151" t="s">
        <v>365</v>
      </c>
      <c r="I151" t="s">
        <v>201</v>
      </c>
      <c r="J151" t="s">
        <v>366</v>
      </c>
      <c r="K151" t="s">
        <v>367</v>
      </c>
      <c r="L151" s="230" t="s">
        <v>368</v>
      </c>
      <c r="M151">
        <v>1</v>
      </c>
      <c r="N151">
        <v>0</v>
      </c>
      <c r="O151">
        <v>87.85</v>
      </c>
      <c r="P151">
        <v>87.85</v>
      </c>
      <c r="Q151">
        <v>9086.68</v>
      </c>
      <c r="R151">
        <v>18.83</v>
      </c>
      <c r="S151" s="231" t="str">
        <f>VLOOKUP(U151,'Cross ref'!I:J,2,0)</f>
        <v>DF2</v>
      </c>
      <c r="T151" s="231">
        <f t="shared" si="12"/>
        <v>87.85</v>
      </c>
      <c r="U151" s="231">
        <f>VLOOKUP(VALUE(C151),'Cross ref'!G:I,3,0)</f>
        <v>7392</v>
      </c>
      <c r="V151" s="231">
        <f>IFERROR(VLOOKUP(J151,'Item List (2)'!C:D,2,0),VLOOKUP(K151,'Item List (2)'!C:D,2,0))</f>
        <v>51001</v>
      </c>
      <c r="W151" s="231">
        <f>IFERROR(VLOOKUP(J151,'Item List (2)'!C:E,3,0),VLOOKUP(K151,'Item List (2)'!C:E,3,0))</f>
        <v>1000</v>
      </c>
      <c r="X151" s="231">
        <f t="shared" si="13"/>
        <v>0</v>
      </c>
      <c r="Y151" s="231" t="str">
        <f t="shared" si="14"/>
        <v>WRAP, FOIL BRKFST</v>
      </c>
      <c r="AA151" s="232">
        <f t="shared" si="15"/>
        <v>87.85</v>
      </c>
      <c r="AB151" s="232" t="str">
        <f>VLOOKUP(W151,'Item List (2)'!$H:$J,2,0)</f>
        <v>Paper</v>
      </c>
      <c r="AC151" s="232">
        <f t="shared" si="16"/>
        <v>7392</v>
      </c>
      <c r="AD151" s="232" t="str">
        <f t="shared" si="17"/>
        <v>7392-Paper</v>
      </c>
    </row>
    <row r="152" spans="1:30">
      <c r="A152" t="s">
        <v>48</v>
      </c>
      <c r="B152" t="s">
        <v>49</v>
      </c>
      <c r="C152" t="s">
        <v>279</v>
      </c>
      <c r="D152" t="s">
        <v>280</v>
      </c>
      <c r="E152" t="s">
        <v>287</v>
      </c>
      <c r="F152" s="220" t="s">
        <v>53</v>
      </c>
      <c r="G152" s="220">
        <v>45171</v>
      </c>
      <c r="H152" t="s">
        <v>205</v>
      </c>
      <c r="I152" t="s">
        <v>55</v>
      </c>
      <c r="J152" t="s">
        <v>206</v>
      </c>
      <c r="K152" t="s">
        <v>207</v>
      </c>
      <c r="L152" s="230" t="s">
        <v>208</v>
      </c>
      <c r="M152">
        <v>4</v>
      </c>
      <c r="N152">
        <v>0</v>
      </c>
      <c r="O152">
        <v>22.17</v>
      </c>
      <c r="P152">
        <v>88.68</v>
      </c>
      <c r="Q152">
        <v>9086.68</v>
      </c>
      <c r="R152">
        <v>18.83</v>
      </c>
      <c r="S152" s="231" t="str">
        <f>VLOOKUP(U152,'Cross ref'!I:J,2,0)</f>
        <v>DF2</v>
      </c>
      <c r="T152" s="231">
        <f t="shared" si="12"/>
        <v>88.68</v>
      </c>
      <c r="U152" s="231">
        <f>VLOOKUP(VALUE(C152),'Cross ref'!G:I,3,0)</f>
        <v>7392</v>
      </c>
      <c r="V152" s="231">
        <f>IFERROR(VLOOKUP(J152,'Item List (2)'!C:D,2,0),VLOOKUP(K152,'Item List (2)'!C:D,2,0))</f>
        <v>50007</v>
      </c>
      <c r="W152" s="231">
        <f>IFERROR(VLOOKUP(J152,'Item List (2)'!C:E,3,0),VLOOKUP(K152,'Item List (2)'!C:E,3,0))</f>
        <v>100</v>
      </c>
      <c r="X152" s="231">
        <f t="shared" si="13"/>
        <v>0</v>
      </c>
      <c r="Y152" s="231" t="str">
        <f t="shared" si="14"/>
        <v>LETTUCE, LINER</v>
      </c>
      <c r="AA152" s="232">
        <f t="shared" si="15"/>
        <v>88.68</v>
      </c>
      <c r="AB152" s="232" t="str">
        <f>VLOOKUP(W152,'Item List (2)'!$H:$J,2,0)</f>
        <v>Food</v>
      </c>
      <c r="AC152" s="232">
        <f t="shared" si="16"/>
        <v>7392</v>
      </c>
      <c r="AD152" s="232" t="str">
        <f t="shared" si="17"/>
        <v>7392-Food</v>
      </c>
    </row>
    <row r="153" spans="1:30">
      <c r="A153" t="s">
        <v>48</v>
      </c>
      <c r="B153" t="s">
        <v>49</v>
      </c>
      <c r="C153" t="s">
        <v>279</v>
      </c>
      <c r="D153" t="s">
        <v>280</v>
      </c>
      <c r="E153" t="s">
        <v>287</v>
      </c>
      <c r="F153" s="220" t="s">
        <v>53</v>
      </c>
      <c r="G153" s="220">
        <v>45171</v>
      </c>
      <c r="H153" t="s">
        <v>209</v>
      </c>
      <c r="I153" t="s">
        <v>55</v>
      </c>
      <c r="J153" t="s">
        <v>210</v>
      </c>
      <c r="K153" t="s">
        <v>211</v>
      </c>
      <c r="L153" s="230" t="s">
        <v>212</v>
      </c>
      <c r="M153">
        <v>4</v>
      </c>
      <c r="N153">
        <v>0</v>
      </c>
      <c r="O153">
        <v>19.57</v>
      </c>
      <c r="P153">
        <v>78.28</v>
      </c>
      <c r="Q153">
        <v>9086.68</v>
      </c>
      <c r="R153">
        <v>18.83</v>
      </c>
      <c r="S153" s="231" t="str">
        <f>VLOOKUP(U153,'Cross ref'!I:J,2,0)</f>
        <v>DF2</v>
      </c>
      <c r="T153" s="231">
        <f t="shared" si="12"/>
        <v>78.28</v>
      </c>
      <c r="U153" s="231">
        <f>VLOOKUP(VALUE(C153),'Cross ref'!G:I,3,0)</f>
        <v>7392</v>
      </c>
      <c r="V153" s="231">
        <f>IFERROR(VLOOKUP(J153,'Item List (2)'!C:D,2,0),VLOOKUP(K153,'Item List (2)'!C:D,2,0))</f>
        <v>50007</v>
      </c>
      <c r="W153" s="231">
        <f>IFERROR(VLOOKUP(J153,'Item List (2)'!C:E,3,0),VLOOKUP(K153,'Item List (2)'!C:E,3,0))</f>
        <v>100</v>
      </c>
      <c r="X153" s="231">
        <f t="shared" si="13"/>
        <v>0</v>
      </c>
      <c r="Y153" s="231" t="str">
        <f t="shared" si="14"/>
        <v>TOMATO, RED 5X5 BULK 25LB</v>
      </c>
      <c r="AA153" s="232">
        <f t="shared" si="15"/>
        <v>78.28</v>
      </c>
      <c r="AB153" s="232" t="str">
        <f>VLOOKUP(W153,'Item List (2)'!$H:$J,2,0)</f>
        <v>Food</v>
      </c>
      <c r="AC153" s="232">
        <f t="shared" si="16"/>
        <v>7392</v>
      </c>
      <c r="AD153" s="232" t="str">
        <f t="shared" si="17"/>
        <v>7392-Food</v>
      </c>
    </row>
    <row r="154" spans="1:30">
      <c r="A154" t="s">
        <v>48</v>
      </c>
      <c r="B154" t="s">
        <v>49</v>
      </c>
      <c r="C154" t="s">
        <v>279</v>
      </c>
      <c r="D154" t="s">
        <v>280</v>
      </c>
      <c r="E154" t="s">
        <v>287</v>
      </c>
      <c r="F154" s="220" t="s">
        <v>53</v>
      </c>
      <c r="G154" s="220">
        <v>45171</v>
      </c>
      <c r="H154" t="s">
        <v>369</v>
      </c>
      <c r="I154" t="s">
        <v>55</v>
      </c>
      <c r="J154" t="s">
        <v>370</v>
      </c>
      <c r="K154" t="s">
        <v>371</v>
      </c>
      <c r="L154" s="230" t="s">
        <v>372</v>
      </c>
      <c r="M154">
        <v>1</v>
      </c>
      <c r="N154">
        <v>0</v>
      </c>
      <c r="O154">
        <v>38.47</v>
      </c>
      <c r="P154">
        <v>38.47</v>
      </c>
      <c r="Q154">
        <v>9086.68</v>
      </c>
      <c r="R154">
        <v>18.83</v>
      </c>
      <c r="S154" s="231" t="str">
        <f>VLOOKUP(U154,'Cross ref'!I:J,2,0)</f>
        <v>DF2</v>
      </c>
      <c r="T154" s="231">
        <f t="shared" si="12"/>
        <v>38.47</v>
      </c>
      <c r="U154" s="231">
        <f>VLOOKUP(VALUE(C154),'Cross ref'!G:I,3,0)</f>
        <v>7392</v>
      </c>
      <c r="V154" s="231">
        <f>IFERROR(VLOOKUP(J154,'Item List (2)'!C:D,2,0),VLOOKUP(K154,'Item List (2)'!C:D,2,0))</f>
        <v>50007</v>
      </c>
      <c r="W154" s="231">
        <f>IFERROR(VLOOKUP(J154,'Item List (2)'!C:E,3,0),VLOOKUP(K154,'Item List (2)'!C:E,3,0))</f>
        <v>100</v>
      </c>
      <c r="X154" s="231">
        <f t="shared" si="13"/>
        <v>0</v>
      </c>
      <c r="Y154" s="231" t="str">
        <f t="shared" si="14"/>
        <v>SYRUP, MAPLE FLVR CUP PC</v>
      </c>
      <c r="AA154" s="232">
        <f t="shared" si="15"/>
        <v>38.47</v>
      </c>
      <c r="AB154" s="232" t="str">
        <f>VLOOKUP(W154,'Item List (2)'!$H:$J,2,0)</f>
        <v>Food</v>
      </c>
      <c r="AC154" s="232">
        <f t="shared" si="16"/>
        <v>7392</v>
      </c>
      <c r="AD154" s="232" t="str">
        <f t="shared" si="17"/>
        <v>7392-Food</v>
      </c>
    </row>
    <row r="155" spans="1:30">
      <c r="A155" t="s">
        <v>48</v>
      </c>
      <c r="B155" t="s">
        <v>49</v>
      </c>
      <c r="C155" t="s">
        <v>279</v>
      </c>
      <c r="D155" t="s">
        <v>280</v>
      </c>
      <c r="E155" t="s">
        <v>287</v>
      </c>
      <c r="F155" s="220" t="s">
        <v>53</v>
      </c>
      <c r="G155" s="220">
        <v>45171</v>
      </c>
      <c r="H155" t="s">
        <v>213</v>
      </c>
      <c r="I155" t="s">
        <v>55</v>
      </c>
      <c r="J155" t="s">
        <v>214</v>
      </c>
      <c r="K155" t="s">
        <v>215</v>
      </c>
      <c r="L155" s="230" t="s">
        <v>78</v>
      </c>
      <c r="M155">
        <v>1</v>
      </c>
      <c r="N155">
        <v>0</v>
      </c>
      <c r="O155">
        <v>27.07</v>
      </c>
      <c r="P155">
        <v>27.07</v>
      </c>
      <c r="Q155">
        <v>9086.68</v>
      </c>
      <c r="R155">
        <v>18.83</v>
      </c>
      <c r="S155" s="231" t="str">
        <f>VLOOKUP(U155,'Cross ref'!I:J,2,0)</f>
        <v>DF2</v>
      </c>
      <c r="T155" s="231">
        <f t="shared" si="12"/>
        <v>27.07</v>
      </c>
      <c r="U155" s="231">
        <f>VLOOKUP(VALUE(C155),'Cross ref'!G:I,3,0)</f>
        <v>7392</v>
      </c>
      <c r="V155" s="231">
        <f>IFERROR(VLOOKUP(J155,'Item List (2)'!C:D,2,0),VLOOKUP(K155,'Item List (2)'!C:D,2,0))</f>
        <v>50007</v>
      </c>
      <c r="W155" s="231">
        <f>IFERROR(VLOOKUP(J155,'Item List (2)'!C:E,3,0),VLOOKUP(K155,'Item List (2)'!C:E,3,0))</f>
        <v>100</v>
      </c>
      <c r="X155" s="231">
        <f t="shared" si="13"/>
        <v>0</v>
      </c>
      <c r="Y155" s="231" t="str">
        <f t="shared" si="14"/>
        <v>PICKLE, CHIP DELI 3/16" CC</v>
      </c>
      <c r="AA155" s="232">
        <f t="shared" si="15"/>
        <v>27.07</v>
      </c>
      <c r="AB155" s="232" t="str">
        <f>VLOOKUP(W155,'Item List (2)'!$H:$J,2,0)</f>
        <v>Food</v>
      </c>
      <c r="AC155" s="232">
        <f t="shared" si="16"/>
        <v>7392</v>
      </c>
      <c r="AD155" s="232" t="str">
        <f t="shared" si="17"/>
        <v>7392-Food</v>
      </c>
    </row>
    <row r="156" spans="1:30">
      <c r="A156" t="s">
        <v>48</v>
      </c>
      <c r="B156" t="s">
        <v>49</v>
      </c>
      <c r="C156" t="s">
        <v>279</v>
      </c>
      <c r="D156" t="s">
        <v>280</v>
      </c>
      <c r="E156" t="s">
        <v>287</v>
      </c>
      <c r="F156" s="220" t="s">
        <v>53</v>
      </c>
      <c r="G156" s="220">
        <v>45171</v>
      </c>
      <c r="H156" t="s">
        <v>373</v>
      </c>
      <c r="I156" t="s">
        <v>351</v>
      </c>
      <c r="J156" t="s">
        <v>352</v>
      </c>
      <c r="K156" t="s">
        <v>374</v>
      </c>
      <c r="L156" s="230" t="s">
        <v>351</v>
      </c>
      <c r="M156">
        <v>7</v>
      </c>
      <c r="N156">
        <v>0</v>
      </c>
      <c r="O156">
        <v>113.12</v>
      </c>
      <c r="P156">
        <v>791.84</v>
      </c>
      <c r="Q156">
        <v>9086.68</v>
      </c>
      <c r="R156">
        <v>18.83</v>
      </c>
      <c r="S156" s="231" t="str">
        <f>VLOOKUP(U156,'Cross ref'!I:J,2,0)</f>
        <v>DF2</v>
      </c>
      <c r="T156" s="231">
        <f t="shared" si="12"/>
        <v>791.84</v>
      </c>
      <c r="U156" s="231">
        <f>VLOOKUP(VALUE(C156),'Cross ref'!G:I,3,0)</f>
        <v>7392</v>
      </c>
      <c r="V156" s="231">
        <f>IFERROR(VLOOKUP(J156,'Item List (2)'!C:D,2,0),VLOOKUP(K156,'Item List (2)'!C:D,2,0))</f>
        <v>51001</v>
      </c>
      <c r="W156" s="231">
        <f>IFERROR(VLOOKUP(J156,'Item List (2)'!C:E,3,0),VLOOKUP(K156,'Item List (2)'!C:E,3,0))</f>
        <v>1000</v>
      </c>
      <c r="X156" s="231">
        <f t="shared" si="13"/>
        <v>0</v>
      </c>
      <c r="Y156" s="231" t="str">
        <f t="shared" si="14"/>
        <v>BEEF, PTY SCALLOPED ANGUS RAW 5.33Z IQF</v>
      </c>
      <c r="AA156" s="232">
        <f t="shared" si="15"/>
        <v>791.84</v>
      </c>
      <c r="AB156" s="232" t="str">
        <f>VLOOKUP(W156,'Item List (2)'!$H:$J,2,0)</f>
        <v>Paper</v>
      </c>
      <c r="AC156" s="232">
        <f t="shared" si="16"/>
        <v>7392</v>
      </c>
      <c r="AD156" s="232" t="str">
        <f t="shared" si="17"/>
        <v>7392-Paper</v>
      </c>
    </row>
    <row r="157" spans="1:30">
      <c r="A157" t="s">
        <v>48</v>
      </c>
      <c r="B157" t="s">
        <v>49</v>
      </c>
      <c r="C157" t="s">
        <v>279</v>
      </c>
      <c r="D157" t="s">
        <v>280</v>
      </c>
      <c r="E157" t="s">
        <v>287</v>
      </c>
      <c r="F157" s="220" t="s">
        <v>53</v>
      </c>
      <c r="G157" s="220">
        <v>45171</v>
      </c>
      <c r="H157" t="s">
        <v>285</v>
      </c>
      <c r="I157" t="s">
        <v>55</v>
      </c>
      <c r="J157" t="s">
        <v>146</v>
      </c>
      <c r="K157" t="s">
        <v>286</v>
      </c>
      <c r="L157" s="230" t="s">
        <v>148</v>
      </c>
      <c r="M157">
        <v>1</v>
      </c>
      <c r="N157">
        <v>0</v>
      </c>
      <c r="O157">
        <v>117.62</v>
      </c>
      <c r="P157">
        <v>117.62</v>
      </c>
      <c r="Q157">
        <v>9086.68</v>
      </c>
      <c r="R157">
        <v>18.83</v>
      </c>
      <c r="S157" s="231" t="str">
        <f>VLOOKUP(U157,'Cross ref'!I:J,2,0)</f>
        <v>DF2</v>
      </c>
      <c r="T157" s="231">
        <f t="shared" si="12"/>
        <v>117.62</v>
      </c>
      <c r="U157" s="231">
        <f>VLOOKUP(VALUE(C157),'Cross ref'!G:I,3,0)</f>
        <v>7392</v>
      </c>
      <c r="V157" s="231">
        <f>IFERROR(VLOOKUP(J157,'Item List (2)'!C:D,2,0),VLOOKUP(K157,'Item List (2)'!C:D,2,0))</f>
        <v>50007</v>
      </c>
      <c r="W157" s="231">
        <f>IFERROR(VLOOKUP(J157,'Item List (2)'!C:E,3,0),VLOOKUP(K157,'Item List (2)'!C:E,3,0))</f>
        <v>100</v>
      </c>
      <c r="X157" s="231">
        <f t="shared" si="13"/>
        <v>0</v>
      </c>
      <c r="Y157" s="231" t="str">
        <f t="shared" si="14"/>
        <v>CHICKEN, BRST FLT MARNTD 3.5Z FZN</v>
      </c>
      <c r="AA157" s="232">
        <f t="shared" si="15"/>
        <v>117.62</v>
      </c>
      <c r="AB157" s="232" t="str">
        <f>VLOOKUP(W157,'Item List (2)'!$H:$J,2,0)</f>
        <v>Food</v>
      </c>
      <c r="AC157" s="232">
        <f t="shared" si="16"/>
        <v>7392</v>
      </c>
      <c r="AD157" s="232" t="str">
        <f t="shared" si="17"/>
        <v>7392-Food</v>
      </c>
    </row>
    <row r="158" spans="1:30">
      <c r="A158" t="s">
        <v>48</v>
      </c>
      <c r="B158" t="s">
        <v>49</v>
      </c>
      <c r="C158" t="s">
        <v>279</v>
      </c>
      <c r="D158" t="s">
        <v>280</v>
      </c>
      <c r="E158" t="s">
        <v>287</v>
      </c>
      <c r="F158" s="220" t="s">
        <v>53</v>
      </c>
      <c r="G158" s="220">
        <v>45171</v>
      </c>
      <c r="H158" t="s">
        <v>375</v>
      </c>
      <c r="I158" t="s">
        <v>55</v>
      </c>
      <c r="J158" t="s">
        <v>146</v>
      </c>
      <c r="K158" t="s">
        <v>376</v>
      </c>
      <c r="L158" s="230" t="s">
        <v>377</v>
      </c>
      <c r="M158">
        <v>1</v>
      </c>
      <c r="N158">
        <v>0</v>
      </c>
      <c r="O158">
        <v>175.35</v>
      </c>
      <c r="P158">
        <v>175.35</v>
      </c>
      <c r="Q158">
        <v>9086.68</v>
      </c>
      <c r="R158">
        <v>18.83</v>
      </c>
      <c r="S158" s="231" t="str">
        <f>VLOOKUP(U158,'Cross ref'!I:J,2,0)</f>
        <v>DF2</v>
      </c>
      <c r="T158" s="231">
        <f t="shared" si="12"/>
        <v>175.35</v>
      </c>
      <c r="U158" s="231">
        <f>VLOOKUP(VALUE(C158),'Cross ref'!G:I,3,0)</f>
        <v>7392</v>
      </c>
      <c r="V158" s="231">
        <f>IFERROR(VLOOKUP(J158,'Item List (2)'!C:D,2,0),VLOOKUP(K158,'Item List (2)'!C:D,2,0))</f>
        <v>50007</v>
      </c>
      <c r="W158" s="231">
        <f>IFERROR(VLOOKUP(J158,'Item List (2)'!C:E,3,0),VLOOKUP(K158,'Item List (2)'!C:E,3,0))</f>
        <v>100</v>
      </c>
      <c r="X158" s="231">
        <f t="shared" si="13"/>
        <v>0</v>
      </c>
      <c r="Y158" s="231" t="str">
        <f t="shared" si="14"/>
        <v>CHICKEN, BRST GR SAVOR 4.25Z CARLS JR</v>
      </c>
      <c r="AA158" s="232">
        <f t="shared" si="15"/>
        <v>175.35</v>
      </c>
      <c r="AB158" s="232" t="str">
        <f>VLOOKUP(W158,'Item List (2)'!$H:$J,2,0)</f>
        <v>Food</v>
      </c>
      <c r="AC158" s="232">
        <f t="shared" si="16"/>
        <v>7392</v>
      </c>
      <c r="AD158" s="232" t="str">
        <f t="shared" si="17"/>
        <v>7392-Food</v>
      </c>
    </row>
    <row r="159" spans="1:30">
      <c r="A159" t="s">
        <v>48</v>
      </c>
      <c r="B159" t="s">
        <v>49</v>
      </c>
      <c r="C159" t="s">
        <v>279</v>
      </c>
      <c r="D159" t="s">
        <v>280</v>
      </c>
      <c r="E159" t="s">
        <v>287</v>
      </c>
      <c r="F159" s="220" t="s">
        <v>53</v>
      </c>
      <c r="G159" s="220">
        <v>45171</v>
      </c>
      <c r="H159" t="s">
        <v>378</v>
      </c>
      <c r="I159" t="s">
        <v>201</v>
      </c>
      <c r="J159" t="s">
        <v>236</v>
      </c>
      <c r="K159" t="s">
        <v>379</v>
      </c>
      <c r="L159" s="230" t="s">
        <v>380</v>
      </c>
      <c r="M159">
        <v>1</v>
      </c>
      <c r="N159">
        <v>0</v>
      </c>
      <c r="O159">
        <v>50.79</v>
      </c>
      <c r="P159">
        <v>50.79</v>
      </c>
      <c r="Q159">
        <v>9086.68</v>
      </c>
      <c r="R159">
        <v>18.83</v>
      </c>
      <c r="S159" s="231" t="str">
        <f>VLOOKUP(U159,'Cross ref'!I:J,2,0)</f>
        <v>DF2</v>
      </c>
      <c r="T159" s="231">
        <f t="shared" si="12"/>
        <v>50.79</v>
      </c>
      <c r="U159" s="231">
        <f>VLOOKUP(VALUE(C159),'Cross ref'!G:I,3,0)</f>
        <v>7392</v>
      </c>
      <c r="V159" s="231">
        <f>IFERROR(VLOOKUP(J159,'Item List (2)'!C:D,2,0),VLOOKUP(K159,'Item List (2)'!C:D,2,0))</f>
        <v>51001</v>
      </c>
      <c r="W159" s="231">
        <f>IFERROR(VLOOKUP(J159,'Item List (2)'!C:E,3,0),VLOOKUP(K159,'Item List (2)'!C:E,3,0))</f>
        <v>1000</v>
      </c>
      <c r="X159" s="231">
        <f t="shared" si="13"/>
        <v>0</v>
      </c>
      <c r="Y159" s="231" t="str">
        <f t="shared" si="14"/>
        <v>CUP, WATER 10Z CLR</v>
      </c>
      <c r="AA159" s="232">
        <f t="shared" si="15"/>
        <v>50.79</v>
      </c>
      <c r="AB159" s="232" t="str">
        <f>VLOOKUP(W159,'Item List (2)'!$H:$J,2,0)</f>
        <v>Paper</v>
      </c>
      <c r="AC159" s="232">
        <f t="shared" si="16"/>
        <v>7392</v>
      </c>
      <c r="AD159" s="232" t="str">
        <f t="shared" si="17"/>
        <v>7392-Paper</v>
      </c>
    </row>
    <row r="160" spans="1:30">
      <c r="A160" t="s">
        <v>48</v>
      </c>
      <c r="B160" t="s">
        <v>49</v>
      </c>
      <c r="C160" t="s">
        <v>279</v>
      </c>
      <c r="D160" t="s">
        <v>280</v>
      </c>
      <c r="E160" t="s">
        <v>287</v>
      </c>
      <c r="F160" s="220" t="s">
        <v>53</v>
      </c>
      <c r="G160" s="220">
        <v>45171</v>
      </c>
      <c r="H160" t="s">
        <v>219</v>
      </c>
      <c r="I160" t="s">
        <v>55</v>
      </c>
      <c r="J160" t="s">
        <v>220</v>
      </c>
      <c r="K160" t="s">
        <v>221</v>
      </c>
      <c r="L160" s="230" t="s">
        <v>222</v>
      </c>
      <c r="M160">
        <v>1</v>
      </c>
      <c r="N160">
        <v>0</v>
      </c>
      <c r="O160">
        <v>13.66</v>
      </c>
      <c r="P160">
        <v>13.66</v>
      </c>
      <c r="Q160">
        <v>9086.68</v>
      </c>
      <c r="R160">
        <v>18.83</v>
      </c>
      <c r="S160" s="231" t="str">
        <f>VLOOKUP(U160,'Cross ref'!I:J,2,0)</f>
        <v>DF2</v>
      </c>
      <c r="T160" s="231">
        <f t="shared" si="12"/>
        <v>13.66</v>
      </c>
      <c r="U160" s="231">
        <f>VLOOKUP(VALUE(C160),'Cross ref'!G:I,3,0)</f>
        <v>7392</v>
      </c>
      <c r="V160" s="231">
        <f>IFERROR(VLOOKUP(J160,'Item List (2)'!C:D,2,0),VLOOKUP(K160,'Item List (2)'!C:D,2,0))</f>
        <v>50007</v>
      </c>
      <c r="W160" s="231">
        <f>IFERROR(VLOOKUP(J160,'Item List (2)'!C:E,3,0),VLOOKUP(K160,'Item List (2)'!C:E,3,0))</f>
        <v>100</v>
      </c>
      <c r="X160" s="231">
        <f t="shared" si="13"/>
        <v>0</v>
      </c>
      <c r="Y160" s="231" t="str">
        <f t="shared" si="14"/>
        <v>WATER, PURIFIED 16.9Z DASANI</v>
      </c>
      <c r="AA160" s="232">
        <f t="shared" si="15"/>
        <v>13.66</v>
      </c>
      <c r="AB160" s="232" t="str">
        <f>VLOOKUP(W160,'Item List (2)'!$H:$J,2,0)</f>
        <v>Food</v>
      </c>
      <c r="AC160" s="232">
        <f t="shared" si="16"/>
        <v>7392</v>
      </c>
      <c r="AD160" s="232" t="str">
        <f t="shared" si="17"/>
        <v>7392-Food</v>
      </c>
    </row>
    <row r="161" spans="1:30">
      <c r="A161" t="s">
        <v>48</v>
      </c>
      <c r="B161" t="s">
        <v>49</v>
      </c>
      <c r="C161" t="s">
        <v>279</v>
      </c>
      <c r="D161" t="s">
        <v>280</v>
      </c>
      <c r="E161" t="s">
        <v>287</v>
      </c>
      <c r="F161" s="220" t="s">
        <v>53</v>
      </c>
      <c r="G161" s="220">
        <v>45171</v>
      </c>
      <c r="H161" t="s">
        <v>223</v>
      </c>
      <c r="I161" t="s">
        <v>201</v>
      </c>
      <c r="J161" t="s">
        <v>224</v>
      </c>
      <c r="K161" t="s">
        <v>225</v>
      </c>
      <c r="L161" s="230" t="s">
        <v>226</v>
      </c>
      <c r="M161">
        <v>3</v>
      </c>
      <c r="N161">
        <v>0</v>
      </c>
      <c r="O161">
        <v>12.07</v>
      </c>
      <c r="P161">
        <v>36.21</v>
      </c>
      <c r="Q161">
        <v>9086.68</v>
      </c>
      <c r="R161">
        <v>18.83</v>
      </c>
      <c r="S161" s="231" t="str">
        <f>VLOOKUP(U161,'Cross ref'!I:J,2,0)</f>
        <v>DF2</v>
      </c>
      <c r="T161" s="231">
        <f t="shared" si="12"/>
        <v>36.21</v>
      </c>
      <c r="U161" s="231">
        <f>VLOOKUP(VALUE(C161),'Cross ref'!G:I,3,0)</f>
        <v>7392</v>
      </c>
      <c r="V161" s="231">
        <f>IFERROR(VLOOKUP(J161,'Item List (2)'!C:D,2,0),VLOOKUP(K161,'Item List (2)'!C:D,2,0))</f>
        <v>51001</v>
      </c>
      <c r="W161" s="231">
        <f>IFERROR(VLOOKUP(J161,'Item List (2)'!C:E,3,0),VLOOKUP(K161,'Item List (2)'!C:E,3,0))</f>
        <v>1000</v>
      </c>
      <c r="X161" s="231">
        <f t="shared" si="13"/>
        <v>0</v>
      </c>
      <c r="Y161" s="231" t="str">
        <f t="shared" si="14"/>
        <v>LABEL, DELIVERY 2.5X8" SECUREIT CARLS JR</v>
      </c>
      <c r="AA161" s="232">
        <f t="shared" si="15"/>
        <v>36.21</v>
      </c>
      <c r="AB161" s="232" t="str">
        <f>VLOOKUP(W161,'Item List (2)'!$H:$J,2,0)</f>
        <v>Paper</v>
      </c>
      <c r="AC161" s="232">
        <f t="shared" si="16"/>
        <v>7392</v>
      </c>
      <c r="AD161" s="232" t="str">
        <f t="shared" si="17"/>
        <v>7392-Paper</v>
      </c>
    </row>
    <row r="162" spans="1:30">
      <c r="A162" t="s">
        <v>48</v>
      </c>
      <c r="B162" t="s">
        <v>49</v>
      </c>
      <c r="C162" t="s">
        <v>279</v>
      </c>
      <c r="D162" t="s">
        <v>280</v>
      </c>
      <c r="E162" t="s">
        <v>287</v>
      </c>
      <c r="F162" s="220" t="s">
        <v>53</v>
      </c>
      <c r="G162" s="220">
        <v>45171</v>
      </c>
      <c r="H162" t="s">
        <v>381</v>
      </c>
      <c r="I162" t="s">
        <v>55</v>
      </c>
      <c r="J162" t="s">
        <v>265</v>
      </c>
      <c r="K162" t="s">
        <v>382</v>
      </c>
      <c r="L162" s="230" t="s">
        <v>263</v>
      </c>
      <c r="M162">
        <v>1</v>
      </c>
      <c r="N162">
        <v>0</v>
      </c>
      <c r="O162">
        <v>31.33</v>
      </c>
      <c r="P162">
        <v>31.33</v>
      </c>
      <c r="Q162">
        <v>9086.68</v>
      </c>
      <c r="R162">
        <v>18.83</v>
      </c>
      <c r="S162" s="231" t="str">
        <f>VLOOKUP(U162,'Cross ref'!I:J,2,0)</f>
        <v>DF2</v>
      </c>
      <c r="T162" s="231">
        <f t="shared" si="12"/>
        <v>31.33</v>
      </c>
      <c r="U162" s="231">
        <f>VLOOKUP(VALUE(C162),'Cross ref'!G:I,3,0)</f>
        <v>7392</v>
      </c>
      <c r="V162" s="231">
        <f>IFERROR(VLOOKUP(J162,'Item List (2)'!C:D,2,0),VLOOKUP(K162,'Item List (2)'!C:D,2,0))</f>
        <v>50007</v>
      </c>
      <c r="W162" s="231">
        <f>IFERROR(VLOOKUP(J162,'Item List (2)'!C:E,3,0),VLOOKUP(K162,'Item List (2)'!C:E,3,0))</f>
        <v>100</v>
      </c>
      <c r="X162" s="231">
        <f t="shared" si="13"/>
        <v>0</v>
      </c>
      <c r="Y162" s="231" t="str">
        <f t="shared" si="14"/>
        <v>SAUCE, CLASSIC W-CAGE FREE EGG</v>
      </c>
      <c r="AA162" s="232">
        <f t="shared" si="15"/>
        <v>31.33</v>
      </c>
      <c r="AB162" s="232" t="str">
        <f>VLOOKUP(W162,'Item List (2)'!$H:$J,2,0)</f>
        <v>Food</v>
      </c>
      <c r="AC162" s="232">
        <f t="shared" si="16"/>
        <v>7392</v>
      </c>
      <c r="AD162" s="232" t="str">
        <f t="shared" si="17"/>
        <v>7392-Food</v>
      </c>
    </row>
    <row r="163" spans="1:30">
      <c r="A163" t="s">
        <v>48</v>
      </c>
      <c r="B163" t="s">
        <v>49</v>
      </c>
      <c r="C163" t="s">
        <v>279</v>
      </c>
      <c r="D163" t="s">
        <v>280</v>
      </c>
      <c r="E163" t="s">
        <v>287</v>
      </c>
      <c r="F163" s="220" t="s">
        <v>53</v>
      </c>
      <c r="G163" s="220">
        <v>45171</v>
      </c>
      <c r="H163" t="s">
        <v>383</v>
      </c>
      <c r="I163" t="s">
        <v>55</v>
      </c>
      <c r="J163" t="s">
        <v>265</v>
      </c>
      <c r="K163" t="s">
        <v>384</v>
      </c>
      <c r="L163" s="230" t="s">
        <v>263</v>
      </c>
      <c r="M163">
        <v>1</v>
      </c>
      <c r="N163">
        <v>0</v>
      </c>
      <c r="O163">
        <v>32.37</v>
      </c>
      <c r="P163">
        <v>32.37</v>
      </c>
      <c r="Q163">
        <v>9086.68</v>
      </c>
      <c r="R163">
        <v>18.83</v>
      </c>
      <c r="S163" s="231" t="str">
        <f>VLOOKUP(U163,'Cross ref'!I:J,2,0)</f>
        <v>DF2</v>
      </c>
      <c r="T163" s="231">
        <f t="shared" si="12"/>
        <v>32.37</v>
      </c>
      <c r="U163" s="231">
        <f>VLOOKUP(VALUE(C163),'Cross ref'!G:I,3,0)</f>
        <v>7392</v>
      </c>
      <c r="V163" s="231">
        <f>IFERROR(VLOOKUP(J163,'Item List (2)'!C:D,2,0),VLOOKUP(K163,'Item List (2)'!C:D,2,0))</f>
        <v>50007</v>
      </c>
      <c r="W163" s="231">
        <f>IFERROR(VLOOKUP(J163,'Item List (2)'!C:E,3,0),VLOOKUP(K163,'Item List (2)'!C:E,3,0))</f>
        <v>100</v>
      </c>
      <c r="X163" s="231">
        <f t="shared" si="13"/>
        <v>0</v>
      </c>
      <c r="Y163" s="231" t="str">
        <f t="shared" si="14"/>
        <v>SAUCE, SANTA FE W-CAGE FREE EGG</v>
      </c>
      <c r="AA163" s="232">
        <f t="shared" si="15"/>
        <v>32.37</v>
      </c>
      <c r="AB163" s="232" t="str">
        <f>VLOOKUP(W163,'Item List (2)'!$H:$J,2,0)</f>
        <v>Food</v>
      </c>
      <c r="AC163" s="232">
        <f t="shared" si="16"/>
        <v>7392</v>
      </c>
      <c r="AD163" s="232" t="str">
        <f t="shared" si="17"/>
        <v>7392-Food</v>
      </c>
    </row>
    <row r="164" spans="1:30">
      <c r="A164" t="s">
        <v>48</v>
      </c>
      <c r="B164" t="s">
        <v>49</v>
      </c>
      <c r="C164" t="s">
        <v>279</v>
      </c>
      <c r="D164" t="s">
        <v>280</v>
      </c>
      <c r="E164" t="s">
        <v>287</v>
      </c>
      <c r="F164" s="220" t="s">
        <v>53</v>
      </c>
      <c r="G164" s="220">
        <v>45171</v>
      </c>
      <c r="H164" t="s">
        <v>227</v>
      </c>
      <c r="I164" t="s">
        <v>55</v>
      </c>
      <c r="J164" t="s">
        <v>228</v>
      </c>
      <c r="K164" t="s">
        <v>229</v>
      </c>
      <c r="L164" s="230" t="s">
        <v>230</v>
      </c>
      <c r="M164">
        <v>1</v>
      </c>
      <c r="N164">
        <v>0</v>
      </c>
      <c r="O164">
        <v>23.67</v>
      </c>
      <c r="P164">
        <v>23.67</v>
      </c>
      <c r="Q164">
        <v>9086.68</v>
      </c>
      <c r="R164">
        <v>18.83</v>
      </c>
      <c r="S164" s="231" t="str">
        <f>VLOOKUP(U164,'Cross ref'!I:J,2,0)</f>
        <v>DF2</v>
      </c>
      <c r="T164" s="231">
        <f t="shared" si="12"/>
        <v>23.67</v>
      </c>
      <c r="U164" s="231">
        <f>VLOOKUP(VALUE(C164),'Cross ref'!G:I,3,0)</f>
        <v>7392</v>
      </c>
      <c r="V164" s="231">
        <f>IFERROR(VLOOKUP(J164,'Item List (2)'!C:D,2,0),VLOOKUP(K164,'Item List (2)'!C:D,2,0))</f>
        <v>50007</v>
      </c>
      <c r="W164" s="231">
        <f>IFERROR(VLOOKUP(J164,'Item List (2)'!C:E,3,0),VLOOKUP(K164,'Item List (2)'!C:E,3,0))</f>
        <v>100</v>
      </c>
      <c r="X164" s="231">
        <f t="shared" si="13"/>
        <v>0</v>
      </c>
      <c r="Y164" s="231" t="str">
        <f t="shared" si="14"/>
        <v>ONION, YLW</v>
      </c>
      <c r="AA164" s="232">
        <f t="shared" si="15"/>
        <v>23.67</v>
      </c>
      <c r="AB164" s="232" t="str">
        <f>VLOOKUP(W164,'Item List (2)'!$H:$J,2,0)</f>
        <v>Food</v>
      </c>
      <c r="AC164" s="232">
        <f t="shared" si="16"/>
        <v>7392</v>
      </c>
      <c r="AD164" s="232" t="str">
        <f t="shared" si="17"/>
        <v>7392-Food</v>
      </c>
    </row>
    <row r="165" spans="1:30">
      <c r="A165" t="s">
        <v>48</v>
      </c>
      <c r="B165" t="s">
        <v>49</v>
      </c>
      <c r="C165" t="s">
        <v>279</v>
      </c>
      <c r="D165" t="s">
        <v>280</v>
      </c>
      <c r="E165" t="s">
        <v>287</v>
      </c>
      <c r="F165" s="220" t="s">
        <v>53</v>
      </c>
      <c r="G165" s="220">
        <v>45171</v>
      </c>
      <c r="H165" t="s">
        <v>385</v>
      </c>
      <c r="I165" t="s">
        <v>201</v>
      </c>
      <c r="J165" t="s">
        <v>236</v>
      </c>
      <c r="K165" t="s">
        <v>386</v>
      </c>
      <c r="L165" s="230" t="s">
        <v>234</v>
      </c>
      <c r="M165">
        <v>1</v>
      </c>
      <c r="N165">
        <v>0</v>
      </c>
      <c r="O165">
        <v>74.07</v>
      </c>
      <c r="P165">
        <v>74.07</v>
      </c>
      <c r="Q165">
        <v>9086.68</v>
      </c>
      <c r="R165">
        <v>18.83</v>
      </c>
      <c r="S165" s="231" t="str">
        <f>VLOOKUP(U165,'Cross ref'!I:J,2,0)</f>
        <v>DF2</v>
      </c>
      <c r="T165" s="231">
        <f t="shared" si="12"/>
        <v>74.07</v>
      </c>
      <c r="U165" s="231">
        <f>VLOOKUP(VALUE(C165),'Cross ref'!G:I,3,0)</f>
        <v>7392</v>
      </c>
      <c r="V165" s="231">
        <f>IFERROR(VLOOKUP(J165,'Item List (2)'!C:D,2,0),VLOOKUP(K165,'Item List (2)'!C:D,2,0))</f>
        <v>51001</v>
      </c>
      <c r="W165" s="231">
        <f>IFERROR(VLOOKUP(J165,'Item List (2)'!C:E,3,0),VLOOKUP(K165,'Item List (2)'!C:E,3,0))</f>
        <v>1000</v>
      </c>
      <c r="X165" s="231">
        <f t="shared" si="13"/>
        <v>0</v>
      </c>
      <c r="Y165" s="231" t="str">
        <f t="shared" si="14"/>
        <v>CUP, COLD 12Z FLV TRL</v>
      </c>
      <c r="AA165" s="232">
        <f t="shared" si="15"/>
        <v>74.07</v>
      </c>
      <c r="AB165" s="232" t="str">
        <f>VLOOKUP(W165,'Item List (2)'!$H:$J,2,0)</f>
        <v>Paper</v>
      </c>
      <c r="AC165" s="232">
        <f t="shared" si="16"/>
        <v>7392</v>
      </c>
      <c r="AD165" s="232" t="str">
        <f t="shared" si="17"/>
        <v>7392-Paper</v>
      </c>
    </row>
    <row r="166" spans="1:30">
      <c r="A166" t="s">
        <v>48</v>
      </c>
      <c r="B166" t="s">
        <v>49</v>
      </c>
      <c r="C166" t="s">
        <v>279</v>
      </c>
      <c r="D166" t="s">
        <v>280</v>
      </c>
      <c r="E166" t="s">
        <v>287</v>
      </c>
      <c r="F166" s="220" t="s">
        <v>53</v>
      </c>
      <c r="G166" s="220">
        <v>45171</v>
      </c>
      <c r="H166" t="s">
        <v>231</v>
      </c>
      <c r="I166" t="s">
        <v>201</v>
      </c>
      <c r="J166" t="s">
        <v>232</v>
      </c>
      <c r="K166" t="s">
        <v>233</v>
      </c>
      <c r="L166" s="230" t="s">
        <v>234</v>
      </c>
      <c r="M166">
        <v>1</v>
      </c>
      <c r="N166">
        <v>0</v>
      </c>
      <c r="O166">
        <v>25.89</v>
      </c>
      <c r="P166">
        <v>25.89</v>
      </c>
      <c r="Q166">
        <v>9086.68</v>
      </c>
      <c r="R166">
        <v>18.83</v>
      </c>
      <c r="S166" s="231" t="str">
        <f>VLOOKUP(U166,'Cross ref'!I:J,2,0)</f>
        <v>DF2</v>
      </c>
      <c r="T166" s="231">
        <f t="shared" si="12"/>
        <v>25.89</v>
      </c>
      <c r="U166" s="231">
        <f>VLOOKUP(VALUE(C166),'Cross ref'!G:I,3,0)</f>
        <v>7392</v>
      </c>
      <c r="V166" s="231">
        <f>IFERROR(VLOOKUP(J166,'Item List (2)'!C:D,2,0),VLOOKUP(K166,'Item List (2)'!C:D,2,0))</f>
        <v>51001</v>
      </c>
      <c r="W166" s="231">
        <f>IFERROR(VLOOKUP(J166,'Item List (2)'!C:E,3,0),VLOOKUP(K166,'Item List (2)'!C:E,3,0))</f>
        <v>1000</v>
      </c>
      <c r="X166" s="231">
        <f t="shared" si="13"/>
        <v>0</v>
      </c>
      <c r="Y166" s="231" t="str">
        <f t="shared" si="14"/>
        <v>LID, 12-24Z</v>
      </c>
      <c r="AA166" s="232">
        <f t="shared" si="15"/>
        <v>25.89</v>
      </c>
      <c r="AB166" s="232" t="str">
        <f>VLOOKUP(W166,'Item List (2)'!$H:$J,2,0)</f>
        <v>Paper</v>
      </c>
      <c r="AC166" s="232">
        <f t="shared" si="16"/>
        <v>7392</v>
      </c>
      <c r="AD166" s="232" t="str">
        <f t="shared" si="17"/>
        <v>7392-Paper</v>
      </c>
    </row>
    <row r="167" spans="1:30">
      <c r="A167" t="s">
        <v>48</v>
      </c>
      <c r="B167" t="s">
        <v>49</v>
      </c>
      <c r="C167" t="s">
        <v>279</v>
      </c>
      <c r="D167" t="s">
        <v>280</v>
      </c>
      <c r="E167" t="s">
        <v>287</v>
      </c>
      <c r="F167" s="220" t="s">
        <v>53</v>
      </c>
      <c r="G167" s="220">
        <v>45171</v>
      </c>
      <c r="H167" t="s">
        <v>387</v>
      </c>
      <c r="I167" t="s">
        <v>201</v>
      </c>
      <c r="J167" t="s">
        <v>240</v>
      </c>
      <c r="K167" t="s">
        <v>388</v>
      </c>
      <c r="L167" s="230" t="s">
        <v>389</v>
      </c>
      <c r="M167">
        <v>1</v>
      </c>
      <c r="N167">
        <v>0</v>
      </c>
      <c r="O167">
        <v>46.14</v>
      </c>
      <c r="P167">
        <v>46.14</v>
      </c>
      <c r="Q167">
        <v>9086.68</v>
      </c>
      <c r="R167">
        <v>18.83</v>
      </c>
      <c r="S167" s="231" t="str">
        <f>VLOOKUP(U167,'Cross ref'!I:J,2,0)</f>
        <v>DF2</v>
      </c>
      <c r="T167" s="231">
        <f t="shared" si="12"/>
        <v>46.14</v>
      </c>
      <c r="U167" s="231">
        <f>VLOOKUP(VALUE(C167),'Cross ref'!G:I,3,0)</f>
        <v>7392</v>
      </c>
      <c r="V167" s="231">
        <f>IFERROR(VLOOKUP(J167,'Item List (2)'!C:D,2,0),VLOOKUP(K167,'Item List (2)'!C:D,2,0))</f>
        <v>51001</v>
      </c>
      <c r="W167" s="231">
        <f>IFERROR(VLOOKUP(J167,'Item List (2)'!C:E,3,0),VLOOKUP(K167,'Item List (2)'!C:E,3,0))</f>
        <v>1000</v>
      </c>
      <c r="X167" s="231">
        <f t="shared" si="13"/>
        <v>0</v>
      </c>
      <c r="Y167" s="231" t="str">
        <f t="shared" si="14"/>
        <v>CARTON, FFRY LG FLVR TRAIL</v>
      </c>
      <c r="AA167" s="232">
        <f t="shared" si="15"/>
        <v>46.14</v>
      </c>
      <c r="AB167" s="232" t="str">
        <f>VLOOKUP(W167,'Item List (2)'!$H:$J,2,0)</f>
        <v>Paper</v>
      </c>
      <c r="AC167" s="232">
        <f t="shared" si="16"/>
        <v>7392</v>
      </c>
      <c r="AD167" s="232" t="str">
        <f t="shared" si="17"/>
        <v>7392-Paper</v>
      </c>
    </row>
    <row r="168" spans="1:30">
      <c r="A168" t="s">
        <v>48</v>
      </c>
      <c r="B168" t="s">
        <v>49</v>
      </c>
      <c r="C168" t="s">
        <v>279</v>
      </c>
      <c r="D168" t="s">
        <v>280</v>
      </c>
      <c r="E168" t="s">
        <v>287</v>
      </c>
      <c r="F168" s="220" t="s">
        <v>53</v>
      </c>
      <c r="G168" s="220">
        <v>45171</v>
      </c>
      <c r="H168" t="s">
        <v>390</v>
      </c>
      <c r="I168" t="s">
        <v>201</v>
      </c>
      <c r="J168" t="s">
        <v>240</v>
      </c>
      <c r="K168" t="s">
        <v>391</v>
      </c>
      <c r="L168" s="230" t="s">
        <v>234</v>
      </c>
      <c r="M168">
        <v>1</v>
      </c>
      <c r="N168">
        <v>0</v>
      </c>
      <c r="O168">
        <v>59.09</v>
      </c>
      <c r="P168">
        <v>59.09</v>
      </c>
      <c r="Q168">
        <v>9086.68</v>
      </c>
      <c r="R168">
        <v>18.83</v>
      </c>
      <c r="S168" s="231" t="str">
        <f>VLOOKUP(U168,'Cross ref'!I:J,2,0)</f>
        <v>DF2</v>
      </c>
      <c r="T168" s="231">
        <f t="shared" si="12"/>
        <v>59.09</v>
      </c>
      <c r="U168" s="231">
        <f>VLOOKUP(VALUE(C168),'Cross ref'!G:I,3,0)</f>
        <v>7392</v>
      </c>
      <c r="V168" s="231">
        <f>IFERROR(VLOOKUP(J168,'Item List (2)'!C:D,2,0),VLOOKUP(K168,'Item List (2)'!C:D,2,0))</f>
        <v>51001</v>
      </c>
      <c r="W168" s="231">
        <f>IFERROR(VLOOKUP(J168,'Item List (2)'!C:E,3,0),VLOOKUP(K168,'Item List (2)'!C:E,3,0))</f>
        <v>1000</v>
      </c>
      <c r="X168" s="231">
        <f t="shared" si="13"/>
        <v>0</v>
      </c>
      <c r="Y168" s="231" t="str">
        <f t="shared" si="14"/>
        <v>CARTON, FFRY MED FLVR TRAIL</v>
      </c>
      <c r="AA168" s="232">
        <f t="shared" si="15"/>
        <v>59.09</v>
      </c>
      <c r="AB168" s="232" t="str">
        <f>VLOOKUP(W168,'Item List (2)'!$H:$J,2,0)</f>
        <v>Paper</v>
      </c>
      <c r="AC168" s="232">
        <f t="shared" si="16"/>
        <v>7392</v>
      </c>
      <c r="AD168" s="232" t="str">
        <f t="shared" si="17"/>
        <v>7392-Paper</v>
      </c>
    </row>
    <row r="169" spans="1:30">
      <c r="A169" t="s">
        <v>48</v>
      </c>
      <c r="B169" t="s">
        <v>49</v>
      </c>
      <c r="C169" t="s">
        <v>279</v>
      </c>
      <c r="D169" t="s">
        <v>280</v>
      </c>
      <c r="E169" t="s">
        <v>287</v>
      </c>
      <c r="F169" s="220" t="s">
        <v>53</v>
      </c>
      <c r="G169" s="220">
        <v>45171</v>
      </c>
      <c r="H169" t="s">
        <v>392</v>
      </c>
      <c r="I169" t="s">
        <v>201</v>
      </c>
      <c r="J169" t="s">
        <v>240</v>
      </c>
      <c r="K169" t="s">
        <v>393</v>
      </c>
      <c r="L169" s="230" t="s">
        <v>249</v>
      </c>
      <c r="M169">
        <v>1</v>
      </c>
      <c r="N169">
        <v>0</v>
      </c>
      <c r="O169">
        <v>33.62</v>
      </c>
      <c r="P169">
        <v>33.62</v>
      </c>
      <c r="Q169">
        <v>9086.68</v>
      </c>
      <c r="R169">
        <v>18.83</v>
      </c>
      <c r="S169" s="231" t="str">
        <f>VLOOKUP(U169,'Cross ref'!I:J,2,0)</f>
        <v>DF2</v>
      </c>
      <c r="T169" s="231">
        <f t="shared" si="12"/>
        <v>33.62</v>
      </c>
      <c r="U169" s="231">
        <f>VLOOKUP(VALUE(C169),'Cross ref'!G:I,3,0)</f>
        <v>7392</v>
      </c>
      <c r="V169" s="231">
        <f>IFERROR(VLOOKUP(J169,'Item List (2)'!C:D,2,0),VLOOKUP(K169,'Item List (2)'!C:D,2,0))</f>
        <v>51001</v>
      </c>
      <c r="W169" s="231">
        <f>IFERROR(VLOOKUP(J169,'Item List (2)'!C:E,3,0),VLOOKUP(K169,'Item List (2)'!C:E,3,0))</f>
        <v>1000</v>
      </c>
      <c r="X169" s="231">
        <f t="shared" si="13"/>
        <v>0</v>
      </c>
      <c r="Y169" s="231" t="str">
        <f t="shared" si="14"/>
        <v>BAG, LARGE FLVR TRAILS</v>
      </c>
      <c r="AA169" s="232">
        <f t="shared" si="15"/>
        <v>33.62</v>
      </c>
      <c r="AB169" s="232" t="str">
        <f>VLOOKUP(W169,'Item List (2)'!$H:$J,2,0)</f>
        <v>Paper</v>
      </c>
      <c r="AC169" s="232">
        <f t="shared" si="16"/>
        <v>7392</v>
      </c>
      <c r="AD169" s="232" t="str">
        <f t="shared" si="17"/>
        <v>7392-Paper</v>
      </c>
    </row>
    <row r="170" spans="1:30">
      <c r="A170" t="s">
        <v>48</v>
      </c>
      <c r="B170" t="s">
        <v>49</v>
      </c>
      <c r="C170" t="s">
        <v>279</v>
      </c>
      <c r="D170" t="s">
        <v>280</v>
      </c>
      <c r="E170" t="s">
        <v>287</v>
      </c>
      <c r="F170" s="220" t="s">
        <v>53</v>
      </c>
      <c r="G170" s="220">
        <v>45171</v>
      </c>
      <c r="H170" t="s">
        <v>247</v>
      </c>
      <c r="I170" t="s">
        <v>201</v>
      </c>
      <c r="J170" t="s">
        <v>240</v>
      </c>
      <c r="K170" t="s">
        <v>248</v>
      </c>
      <c r="L170" s="230" t="s">
        <v>249</v>
      </c>
      <c r="M170">
        <v>1</v>
      </c>
      <c r="N170">
        <v>0</v>
      </c>
      <c r="O170">
        <v>16.89</v>
      </c>
      <c r="P170">
        <v>16.89</v>
      </c>
      <c r="Q170">
        <v>9086.68</v>
      </c>
      <c r="R170">
        <v>18.83</v>
      </c>
      <c r="S170" s="231" t="str">
        <f>VLOOKUP(U170,'Cross ref'!I:J,2,0)</f>
        <v>DF2</v>
      </c>
      <c r="T170" s="231">
        <f t="shared" si="12"/>
        <v>16.89</v>
      </c>
      <c r="U170" s="231">
        <f>VLOOKUP(VALUE(C170),'Cross ref'!G:I,3,0)</f>
        <v>7392</v>
      </c>
      <c r="V170" s="231">
        <f>IFERROR(VLOOKUP(J170,'Item List (2)'!C:D,2,0),VLOOKUP(K170,'Item List (2)'!C:D,2,0))</f>
        <v>51001</v>
      </c>
      <c r="W170" s="231">
        <f>IFERROR(VLOOKUP(J170,'Item List (2)'!C:E,3,0),VLOOKUP(K170,'Item List (2)'!C:E,3,0))</f>
        <v>1000</v>
      </c>
      <c r="X170" s="231">
        <f t="shared" si="13"/>
        <v>0</v>
      </c>
      <c r="Y170" s="231" t="str">
        <f t="shared" si="14"/>
        <v>BAG, #12 FVLR TRAILS</v>
      </c>
      <c r="AA170" s="232">
        <f t="shared" si="15"/>
        <v>16.89</v>
      </c>
      <c r="AB170" s="232" t="str">
        <f>VLOOKUP(W170,'Item List (2)'!$H:$J,2,0)</f>
        <v>Paper</v>
      </c>
      <c r="AC170" s="232">
        <f t="shared" si="16"/>
        <v>7392</v>
      </c>
      <c r="AD170" s="232" t="str">
        <f t="shared" si="17"/>
        <v>7392-Paper</v>
      </c>
    </row>
    <row r="171" spans="1:30">
      <c r="A171" t="s">
        <v>48</v>
      </c>
      <c r="B171" t="s">
        <v>49</v>
      </c>
      <c r="C171" t="s">
        <v>279</v>
      </c>
      <c r="D171" t="s">
        <v>280</v>
      </c>
      <c r="E171" t="s">
        <v>287</v>
      </c>
      <c r="F171" s="220" t="s">
        <v>53</v>
      </c>
      <c r="G171" s="220">
        <v>45171</v>
      </c>
      <c r="H171" t="s">
        <v>250</v>
      </c>
      <c r="I171" t="s">
        <v>201</v>
      </c>
      <c r="J171" t="s">
        <v>240</v>
      </c>
      <c r="K171" t="s">
        <v>251</v>
      </c>
      <c r="L171" s="230" t="s">
        <v>252</v>
      </c>
      <c r="M171">
        <v>1</v>
      </c>
      <c r="N171">
        <v>0</v>
      </c>
      <c r="O171">
        <v>26.37</v>
      </c>
      <c r="P171">
        <v>26.37</v>
      </c>
      <c r="Q171">
        <v>9086.68</v>
      </c>
      <c r="R171">
        <v>18.83</v>
      </c>
      <c r="S171" s="231" t="str">
        <f>VLOOKUP(U171,'Cross ref'!I:J,2,0)</f>
        <v>DF2</v>
      </c>
      <c r="T171" s="231">
        <f t="shared" si="12"/>
        <v>26.37</v>
      </c>
      <c r="U171" s="231">
        <f>VLOOKUP(VALUE(C171),'Cross ref'!G:I,3,0)</f>
        <v>7392</v>
      </c>
      <c r="V171" s="231">
        <f>IFERROR(VLOOKUP(J171,'Item List (2)'!C:D,2,0),VLOOKUP(K171,'Item List (2)'!C:D,2,0))</f>
        <v>51001</v>
      </c>
      <c r="W171" s="231">
        <f>IFERROR(VLOOKUP(J171,'Item List (2)'!C:E,3,0),VLOOKUP(K171,'Item List (2)'!C:E,3,0))</f>
        <v>1000</v>
      </c>
      <c r="X171" s="231">
        <f t="shared" si="13"/>
        <v>0</v>
      </c>
      <c r="Y171" s="231" t="str">
        <f t="shared" si="14"/>
        <v>BAG, #8 FLVR TRAILS</v>
      </c>
      <c r="AA171" s="232">
        <f t="shared" si="15"/>
        <v>26.37</v>
      </c>
      <c r="AB171" s="232" t="str">
        <f>VLOOKUP(W171,'Item List (2)'!$H:$J,2,0)</f>
        <v>Paper</v>
      </c>
      <c r="AC171" s="232">
        <f t="shared" si="16"/>
        <v>7392</v>
      </c>
      <c r="AD171" s="232" t="str">
        <f t="shared" si="17"/>
        <v>7392-Paper</v>
      </c>
    </row>
    <row r="172" spans="1:30">
      <c r="A172" t="s">
        <v>48</v>
      </c>
      <c r="B172" t="s">
        <v>49</v>
      </c>
      <c r="C172" t="s">
        <v>279</v>
      </c>
      <c r="D172" t="s">
        <v>280</v>
      </c>
      <c r="E172" t="s">
        <v>287</v>
      </c>
      <c r="F172" s="220" t="s">
        <v>53</v>
      </c>
      <c r="G172" s="220">
        <v>45171</v>
      </c>
      <c r="H172" t="s">
        <v>253</v>
      </c>
      <c r="I172" t="s">
        <v>201</v>
      </c>
      <c r="J172" t="s">
        <v>240</v>
      </c>
      <c r="K172" t="s">
        <v>254</v>
      </c>
      <c r="L172" s="230" t="s">
        <v>249</v>
      </c>
      <c r="M172">
        <v>1</v>
      </c>
      <c r="N172">
        <v>0</v>
      </c>
      <c r="O172">
        <v>10.7</v>
      </c>
      <c r="P172">
        <v>10.7</v>
      </c>
      <c r="Q172">
        <v>9086.68</v>
      </c>
      <c r="R172">
        <v>18.83</v>
      </c>
      <c r="S172" s="231" t="str">
        <f>VLOOKUP(U172,'Cross ref'!I:J,2,0)</f>
        <v>DF2</v>
      </c>
      <c r="T172" s="231">
        <f t="shared" si="12"/>
        <v>10.7</v>
      </c>
      <c r="U172" s="231">
        <f>VLOOKUP(VALUE(C172),'Cross ref'!G:I,3,0)</f>
        <v>7392</v>
      </c>
      <c r="V172" s="231">
        <f>IFERROR(VLOOKUP(J172,'Item List (2)'!C:D,2,0),VLOOKUP(K172,'Item List (2)'!C:D,2,0))</f>
        <v>51001</v>
      </c>
      <c r="W172" s="231">
        <f>IFERROR(VLOOKUP(J172,'Item List (2)'!C:E,3,0),VLOOKUP(K172,'Item List (2)'!C:E,3,0))</f>
        <v>1000</v>
      </c>
      <c r="X172" s="231">
        <f t="shared" si="13"/>
        <v>0</v>
      </c>
      <c r="Y172" s="231" t="str">
        <f t="shared" si="14"/>
        <v>BAG, #4 FLVR TRAILS</v>
      </c>
      <c r="AA172" s="232">
        <f t="shared" si="15"/>
        <v>10.7</v>
      </c>
      <c r="AB172" s="232" t="str">
        <f>VLOOKUP(W172,'Item List (2)'!$H:$J,2,0)</f>
        <v>Paper</v>
      </c>
      <c r="AC172" s="232">
        <f t="shared" si="16"/>
        <v>7392</v>
      </c>
      <c r="AD172" s="232" t="str">
        <f t="shared" si="17"/>
        <v>7392-Paper</v>
      </c>
    </row>
    <row r="173" spans="1:30">
      <c r="A173" t="s">
        <v>48</v>
      </c>
      <c r="B173" t="s">
        <v>49</v>
      </c>
      <c r="C173" t="s">
        <v>279</v>
      </c>
      <c r="D173" t="s">
        <v>280</v>
      </c>
      <c r="E173" t="s">
        <v>287</v>
      </c>
      <c r="F173" s="220" t="s">
        <v>53</v>
      </c>
      <c r="G173" s="220">
        <v>45171</v>
      </c>
      <c r="H173" t="s">
        <v>394</v>
      </c>
      <c r="I173" t="s">
        <v>201</v>
      </c>
      <c r="J173" t="s">
        <v>240</v>
      </c>
      <c r="K173" t="s">
        <v>395</v>
      </c>
      <c r="L173" s="230" t="s">
        <v>396</v>
      </c>
      <c r="M173">
        <v>2</v>
      </c>
      <c r="N173">
        <v>0</v>
      </c>
      <c r="O173">
        <v>27.95</v>
      </c>
      <c r="P173">
        <v>55.9</v>
      </c>
      <c r="Q173">
        <v>9086.68</v>
      </c>
      <c r="R173">
        <v>18.83</v>
      </c>
      <c r="S173" s="231" t="str">
        <f>VLOOKUP(U173,'Cross ref'!I:J,2,0)</f>
        <v>DF2</v>
      </c>
      <c r="T173" s="231">
        <f t="shared" si="12"/>
        <v>55.9</v>
      </c>
      <c r="U173" s="231">
        <f>VLOOKUP(VALUE(C173),'Cross ref'!G:I,3,0)</f>
        <v>7392</v>
      </c>
      <c r="V173" s="231">
        <f>IFERROR(VLOOKUP(J173,'Item List (2)'!C:D,2,0),VLOOKUP(K173,'Item List (2)'!C:D,2,0))</f>
        <v>51001</v>
      </c>
      <c r="W173" s="231">
        <f>IFERROR(VLOOKUP(J173,'Item List (2)'!C:E,3,0),VLOOKUP(K173,'Item List (2)'!C:E,3,0))</f>
        <v>1000</v>
      </c>
      <c r="X173" s="231">
        <f t="shared" si="13"/>
        <v>0</v>
      </c>
      <c r="Y173" s="231" t="str">
        <f t="shared" si="14"/>
        <v>BAG, ALL PURPOSE FLVR TRAILS</v>
      </c>
      <c r="AA173" s="232">
        <f t="shared" si="15"/>
        <v>55.9</v>
      </c>
      <c r="AB173" s="232" t="str">
        <f>VLOOKUP(W173,'Item List (2)'!$H:$J,2,0)</f>
        <v>Paper</v>
      </c>
      <c r="AC173" s="232">
        <f t="shared" si="16"/>
        <v>7392</v>
      </c>
      <c r="AD173" s="232" t="str">
        <f t="shared" si="17"/>
        <v>7392-Paper</v>
      </c>
    </row>
    <row r="174" spans="1:30">
      <c r="A174" t="s">
        <v>48</v>
      </c>
      <c r="B174" t="s">
        <v>49</v>
      </c>
      <c r="C174" t="s">
        <v>279</v>
      </c>
      <c r="D174" t="s">
        <v>280</v>
      </c>
      <c r="E174" t="s">
        <v>287</v>
      </c>
      <c r="F174" s="220" t="s">
        <v>53</v>
      </c>
      <c r="G174" s="220">
        <v>45171</v>
      </c>
      <c r="H174" t="s">
        <v>258</v>
      </c>
      <c r="I174" t="s">
        <v>201</v>
      </c>
      <c r="J174" t="s">
        <v>236</v>
      </c>
      <c r="K174" t="s">
        <v>259</v>
      </c>
      <c r="L174" s="230" t="s">
        <v>260</v>
      </c>
      <c r="M174">
        <v>2</v>
      </c>
      <c r="N174">
        <v>0</v>
      </c>
      <c r="O174">
        <v>31</v>
      </c>
      <c r="P174">
        <v>62</v>
      </c>
      <c r="Q174">
        <v>9086.68</v>
      </c>
      <c r="R174">
        <v>18.83</v>
      </c>
      <c r="S174" s="231" t="str">
        <f>VLOOKUP(U174,'Cross ref'!I:J,2,0)</f>
        <v>DF2</v>
      </c>
      <c r="T174" s="231">
        <f t="shared" si="12"/>
        <v>62</v>
      </c>
      <c r="U174" s="231">
        <f>VLOOKUP(VALUE(C174),'Cross ref'!G:I,3,0)</f>
        <v>7392</v>
      </c>
      <c r="V174" s="231">
        <f>IFERROR(VLOOKUP(J174,'Item List (2)'!C:D,2,0),VLOOKUP(K174,'Item List (2)'!C:D,2,0))</f>
        <v>51001</v>
      </c>
      <c r="W174" s="231">
        <f>IFERROR(VLOOKUP(J174,'Item List (2)'!C:E,3,0),VLOOKUP(K174,'Item List (2)'!C:E,3,0))</f>
        <v>1000</v>
      </c>
      <c r="X174" s="231">
        <f t="shared" si="13"/>
        <v>0</v>
      </c>
      <c r="Y174" s="231" t="str">
        <f t="shared" si="14"/>
        <v>CUP, PLS COLD 32Z FLVR TRAIL</v>
      </c>
      <c r="AA174" s="232">
        <f t="shared" si="15"/>
        <v>62</v>
      </c>
      <c r="AB174" s="232" t="str">
        <f>VLOOKUP(W174,'Item List (2)'!$H:$J,2,0)</f>
        <v>Paper</v>
      </c>
      <c r="AC174" s="232">
        <f t="shared" si="16"/>
        <v>7392</v>
      </c>
      <c r="AD174" s="232" t="str">
        <f t="shared" si="17"/>
        <v>7392-Paper</v>
      </c>
    </row>
    <row r="175" spans="1:30">
      <c r="A175" t="s">
        <v>48</v>
      </c>
      <c r="B175" t="s">
        <v>49</v>
      </c>
      <c r="C175" t="s">
        <v>279</v>
      </c>
      <c r="D175" t="s">
        <v>280</v>
      </c>
      <c r="E175" t="s">
        <v>287</v>
      </c>
      <c r="F175" s="220" t="s">
        <v>53</v>
      </c>
      <c r="G175" s="220">
        <v>45171</v>
      </c>
      <c r="H175" t="s">
        <v>397</v>
      </c>
      <c r="I175" t="s">
        <v>55</v>
      </c>
      <c r="J175" t="s">
        <v>179</v>
      </c>
      <c r="K175" t="s">
        <v>398</v>
      </c>
      <c r="L175" s="230" t="s">
        <v>123</v>
      </c>
      <c r="M175">
        <v>1</v>
      </c>
      <c r="N175">
        <v>0</v>
      </c>
      <c r="O175">
        <v>48.64</v>
      </c>
      <c r="P175">
        <v>48.64</v>
      </c>
      <c r="Q175">
        <v>9086.68</v>
      </c>
      <c r="R175">
        <v>18.83</v>
      </c>
      <c r="S175" s="231" t="str">
        <f>VLOOKUP(U175,'Cross ref'!I:J,2,0)</f>
        <v>DF2</v>
      </c>
      <c r="T175" s="231">
        <f t="shared" si="12"/>
        <v>48.64</v>
      </c>
      <c r="U175" s="231">
        <f>VLOOKUP(VALUE(C175),'Cross ref'!G:I,3,0)</f>
        <v>7392</v>
      </c>
      <c r="V175" s="231">
        <f>IFERROR(VLOOKUP(J175,'Item List (2)'!C:D,2,0),VLOOKUP(K175,'Item List (2)'!C:D,2,0))</f>
        <v>50007</v>
      </c>
      <c r="W175" s="231">
        <f>IFERROR(VLOOKUP(J175,'Item List (2)'!C:E,3,0),VLOOKUP(K175,'Item List (2)'!C:E,3,0))</f>
        <v>100</v>
      </c>
      <c r="X175" s="231">
        <f t="shared" si="13"/>
        <v>0</v>
      </c>
      <c r="Y175" s="231" t="str">
        <f t="shared" si="14"/>
        <v>CHEESE, PEPPERJACK 160CT</v>
      </c>
      <c r="AA175" s="232">
        <f t="shared" si="15"/>
        <v>48.64</v>
      </c>
      <c r="AB175" s="232" t="str">
        <f>VLOOKUP(W175,'Item List (2)'!$H:$J,2,0)</f>
        <v>Food</v>
      </c>
      <c r="AC175" s="232">
        <f t="shared" si="16"/>
        <v>7392</v>
      </c>
      <c r="AD175" s="232" t="str">
        <f t="shared" si="17"/>
        <v>7392-Food</v>
      </c>
    </row>
    <row r="176" spans="1:30">
      <c r="A176" t="s">
        <v>48</v>
      </c>
      <c r="B176" t="s">
        <v>49</v>
      </c>
      <c r="C176" t="s">
        <v>279</v>
      </c>
      <c r="D176" t="s">
        <v>280</v>
      </c>
      <c r="E176" t="s">
        <v>287</v>
      </c>
      <c r="F176" s="220" t="s">
        <v>53</v>
      </c>
      <c r="G176" s="220">
        <v>45171</v>
      </c>
      <c r="H176" t="s">
        <v>261</v>
      </c>
      <c r="I176" t="s">
        <v>55</v>
      </c>
      <c r="J176" t="s">
        <v>98</v>
      </c>
      <c r="K176" t="s">
        <v>262</v>
      </c>
      <c r="L176" s="230" t="s">
        <v>263</v>
      </c>
      <c r="M176">
        <v>1</v>
      </c>
      <c r="N176">
        <v>0</v>
      </c>
      <c r="O176">
        <v>22.91</v>
      </c>
      <c r="P176">
        <v>22.91</v>
      </c>
      <c r="Q176">
        <v>9086.68</v>
      </c>
      <c r="R176">
        <v>18.83</v>
      </c>
      <c r="S176" s="231" t="str">
        <f>VLOOKUP(U176,'Cross ref'!I:J,2,0)</f>
        <v>DF2</v>
      </c>
      <c r="T176" s="231">
        <f t="shared" si="12"/>
        <v>22.91</v>
      </c>
      <c r="U176" s="231">
        <f>VLOOKUP(VALUE(C176),'Cross ref'!G:I,3,0)</f>
        <v>7392</v>
      </c>
      <c r="V176" s="231">
        <f>IFERROR(VLOOKUP(J176,'Item List (2)'!C:D,2,0),VLOOKUP(K176,'Item List (2)'!C:D,2,0))</f>
        <v>50007</v>
      </c>
      <c r="W176" s="231">
        <f>IFERROR(VLOOKUP(J176,'Item List (2)'!C:E,3,0),VLOOKUP(K176,'Item List (2)'!C:E,3,0))</f>
        <v>100</v>
      </c>
      <c r="X176" s="231">
        <f t="shared" si="13"/>
        <v>0</v>
      </c>
      <c r="Y176" s="231" t="str">
        <f t="shared" si="14"/>
        <v>SAUCE, BBQ</v>
      </c>
      <c r="AA176" s="232">
        <f t="shared" si="15"/>
        <v>22.91</v>
      </c>
      <c r="AB176" s="232" t="str">
        <f>VLOOKUP(W176,'Item List (2)'!$H:$J,2,0)</f>
        <v>Food</v>
      </c>
      <c r="AC176" s="232">
        <f t="shared" si="16"/>
        <v>7392</v>
      </c>
      <c r="AD176" s="232" t="str">
        <f t="shared" si="17"/>
        <v>7392-Food</v>
      </c>
    </row>
    <row r="177" spans="1:30">
      <c r="A177" t="s">
        <v>48</v>
      </c>
      <c r="B177" t="s">
        <v>49</v>
      </c>
      <c r="C177" t="s">
        <v>279</v>
      </c>
      <c r="D177" t="s">
        <v>280</v>
      </c>
      <c r="E177" t="s">
        <v>287</v>
      </c>
      <c r="F177" s="220" t="s">
        <v>53</v>
      </c>
      <c r="G177" s="220">
        <v>45171</v>
      </c>
      <c r="H177" t="s">
        <v>267</v>
      </c>
      <c r="I177" t="s">
        <v>55</v>
      </c>
      <c r="J177" t="s">
        <v>268</v>
      </c>
      <c r="K177" t="s">
        <v>269</v>
      </c>
      <c r="L177" s="230" t="s">
        <v>270</v>
      </c>
      <c r="M177">
        <v>3</v>
      </c>
      <c r="N177">
        <v>0</v>
      </c>
      <c r="O177">
        <v>44.7</v>
      </c>
      <c r="P177">
        <v>134.1</v>
      </c>
      <c r="Q177">
        <v>9086.68</v>
      </c>
      <c r="R177">
        <v>18.83</v>
      </c>
      <c r="S177" s="231" t="str">
        <f>VLOOKUP(U177,'Cross ref'!I:J,2,0)</f>
        <v>DF2</v>
      </c>
      <c r="T177" s="231">
        <f t="shared" si="12"/>
        <v>134.1</v>
      </c>
      <c r="U177" s="231">
        <f>VLOOKUP(VALUE(C177),'Cross ref'!G:I,3,0)</f>
        <v>7392</v>
      </c>
      <c r="V177" s="231">
        <f>IFERROR(VLOOKUP(J177,'Item List (2)'!C:D,2,0),VLOOKUP(K177,'Item List (2)'!C:D,2,0))</f>
        <v>50007</v>
      </c>
      <c r="W177" s="231">
        <f>IFERROR(VLOOKUP(J177,'Item List (2)'!C:E,3,0),VLOOKUP(K177,'Item List (2)'!C:E,3,0))</f>
        <v>100</v>
      </c>
      <c r="X177" s="231">
        <f t="shared" si="13"/>
        <v>0</v>
      </c>
      <c r="Y177" s="231" t="str">
        <f t="shared" si="14"/>
        <v>MAYONNAISE, 64Z</v>
      </c>
      <c r="AA177" s="232">
        <f t="shared" si="15"/>
        <v>134.1</v>
      </c>
      <c r="AB177" s="232" t="str">
        <f>VLOOKUP(W177,'Item List (2)'!$H:$J,2,0)</f>
        <v>Food</v>
      </c>
      <c r="AC177" s="232">
        <f t="shared" si="16"/>
        <v>7392</v>
      </c>
      <c r="AD177" s="232" t="str">
        <f t="shared" si="17"/>
        <v>7392-Food</v>
      </c>
    </row>
    <row r="178" spans="1:30">
      <c r="A178" t="s">
        <v>48</v>
      </c>
      <c r="B178" t="s">
        <v>49</v>
      </c>
      <c r="C178" t="s">
        <v>279</v>
      </c>
      <c r="D178" t="s">
        <v>280</v>
      </c>
      <c r="E178" t="s">
        <v>287</v>
      </c>
      <c r="F178" s="220" t="s">
        <v>53</v>
      </c>
      <c r="G178" s="220">
        <v>45171</v>
      </c>
      <c r="H178" t="s">
        <v>399</v>
      </c>
      <c r="I178" t="s">
        <v>201</v>
      </c>
      <c r="J178" t="s">
        <v>400</v>
      </c>
      <c r="K178" t="s">
        <v>401</v>
      </c>
      <c r="L178" s="230" t="s">
        <v>402</v>
      </c>
      <c r="M178">
        <v>2</v>
      </c>
      <c r="N178">
        <v>0</v>
      </c>
      <c r="O178">
        <v>45.4</v>
      </c>
      <c r="P178">
        <v>90.8</v>
      </c>
      <c r="Q178">
        <v>9086.68</v>
      </c>
      <c r="R178">
        <v>18.83</v>
      </c>
      <c r="S178" s="231" t="str">
        <f>VLOOKUP(U178,'Cross ref'!I:J,2,0)</f>
        <v>DF2</v>
      </c>
      <c r="T178" s="231">
        <f t="shared" si="12"/>
        <v>90.8</v>
      </c>
      <c r="U178" s="231">
        <f>VLOOKUP(VALUE(C178),'Cross ref'!G:I,3,0)</f>
        <v>7392</v>
      </c>
      <c r="V178" s="231">
        <f>IFERROR(VLOOKUP(J178,'Item List (2)'!C:D,2,0),VLOOKUP(K178,'Item List (2)'!C:D,2,0))</f>
        <v>51001</v>
      </c>
      <c r="W178" s="231">
        <f>IFERROR(VLOOKUP(J178,'Item List (2)'!C:E,3,0),VLOOKUP(K178,'Item List (2)'!C:E,3,0))</f>
        <v>1000</v>
      </c>
      <c r="X178" s="231">
        <f t="shared" si="13"/>
        <v>0</v>
      </c>
      <c r="Y178" s="231" t="str">
        <f t="shared" si="14"/>
        <v>NAPKIN, 13X8.5 BRN</v>
      </c>
      <c r="AA178" s="232">
        <f t="shared" si="15"/>
        <v>90.8</v>
      </c>
      <c r="AB178" s="232" t="str">
        <f>VLOOKUP(W178,'Item List (2)'!$H:$J,2,0)</f>
        <v>Paper</v>
      </c>
      <c r="AC178" s="232">
        <f t="shared" si="16"/>
        <v>7392</v>
      </c>
      <c r="AD178" s="232" t="str">
        <f t="shared" si="17"/>
        <v>7392-Paper</v>
      </c>
    </row>
    <row r="179" spans="1:30">
      <c r="A179" t="s">
        <v>48</v>
      </c>
      <c r="B179" t="s">
        <v>49</v>
      </c>
      <c r="C179" t="s">
        <v>279</v>
      </c>
      <c r="D179" t="s">
        <v>280</v>
      </c>
      <c r="E179" t="s">
        <v>287</v>
      </c>
      <c r="F179" s="220" t="s">
        <v>53</v>
      </c>
      <c r="G179" s="220">
        <v>45171</v>
      </c>
      <c r="H179" t="s">
        <v>403</v>
      </c>
      <c r="I179" t="s">
        <v>66</v>
      </c>
      <c r="J179" t="s">
        <v>301</v>
      </c>
      <c r="K179" t="s">
        <v>404</v>
      </c>
      <c r="L179" s="230" t="s">
        <v>303</v>
      </c>
      <c r="M179">
        <v>1</v>
      </c>
      <c r="N179">
        <v>0</v>
      </c>
      <c r="O179">
        <v>11.91</v>
      </c>
      <c r="P179">
        <v>11.91</v>
      </c>
      <c r="Q179">
        <v>9086.68</v>
      </c>
      <c r="R179">
        <v>18.83</v>
      </c>
      <c r="S179" s="231" t="str">
        <f>VLOOKUP(U179,'Cross ref'!I:J,2,0)</f>
        <v>DF2</v>
      </c>
      <c r="T179" s="231">
        <f t="shared" si="12"/>
        <v>11.91</v>
      </c>
      <c r="U179" s="231">
        <f>VLOOKUP(VALUE(C179),'Cross ref'!G:I,3,0)</f>
        <v>7392</v>
      </c>
      <c r="V179" s="231">
        <f>IFERROR(VLOOKUP(J179,'Item List (2)'!C:D,2,0),VLOOKUP(K179,'Item List (2)'!C:D,2,0))</f>
        <v>60507</v>
      </c>
      <c r="W179" s="231">
        <f>IFERROR(VLOOKUP(J179,'Item List (2)'!C:E,3,0),VLOOKUP(K179,'Item List (2)'!C:E,3,0))</f>
        <v>1200</v>
      </c>
      <c r="X179" s="231">
        <f t="shared" si="13"/>
        <v>0</v>
      </c>
      <c r="Y179" s="231" t="str">
        <f t="shared" si="14"/>
        <v>MOP, GREASE BEATER RED</v>
      </c>
      <c r="AA179" s="232">
        <f t="shared" si="15"/>
        <v>11.91</v>
      </c>
      <c r="AB179" s="232" t="str">
        <f>VLOOKUP(W179,'Item List (2)'!$H:$J,2,0)</f>
        <v>Supplies</v>
      </c>
      <c r="AC179" s="232">
        <f t="shared" si="16"/>
        <v>7392</v>
      </c>
      <c r="AD179" s="232" t="str">
        <f t="shared" si="17"/>
        <v>7392-Supplies</v>
      </c>
    </row>
    <row r="180" spans="1:30">
      <c r="A180" t="s">
        <v>48</v>
      </c>
      <c r="B180" t="s">
        <v>49</v>
      </c>
      <c r="C180" t="s">
        <v>279</v>
      </c>
      <c r="D180" t="s">
        <v>280</v>
      </c>
      <c r="E180" t="s">
        <v>287</v>
      </c>
      <c r="F180" s="220" t="s">
        <v>53</v>
      </c>
      <c r="G180" s="220">
        <v>45171</v>
      </c>
      <c r="H180" t="s">
        <v>271</v>
      </c>
      <c r="I180" t="s">
        <v>55</v>
      </c>
      <c r="J180" t="s">
        <v>272</v>
      </c>
      <c r="K180" t="s">
        <v>273</v>
      </c>
      <c r="L180" s="230" t="s">
        <v>274</v>
      </c>
      <c r="M180">
        <v>1</v>
      </c>
      <c r="N180">
        <v>0</v>
      </c>
      <c r="O180">
        <v>39.82</v>
      </c>
      <c r="P180">
        <v>39.82</v>
      </c>
      <c r="Q180">
        <v>9086.68</v>
      </c>
      <c r="R180">
        <v>18.83</v>
      </c>
      <c r="S180" s="231" t="str">
        <f>VLOOKUP(U180,'Cross ref'!I:J,2,0)</f>
        <v>DF2</v>
      </c>
      <c r="T180" s="231">
        <f t="shared" si="12"/>
        <v>39.82</v>
      </c>
      <c r="U180" s="231">
        <f>VLOOKUP(VALUE(C180),'Cross ref'!G:I,3,0)</f>
        <v>7392</v>
      </c>
      <c r="V180" s="231">
        <f>IFERROR(VLOOKUP(J180,'Item List (2)'!C:D,2,0),VLOOKUP(K180,'Item List (2)'!C:D,2,0))</f>
        <v>50007</v>
      </c>
      <c r="W180" s="231">
        <f>IFERROR(VLOOKUP(J180,'Item List (2)'!C:E,3,0),VLOOKUP(K180,'Item List (2)'!C:E,3,0))</f>
        <v>100</v>
      </c>
      <c r="X180" s="231">
        <f t="shared" si="13"/>
        <v>0</v>
      </c>
      <c r="Y180" s="231" t="str">
        <f t="shared" si="14"/>
        <v>FRENCH TOAST, STICK ORIGINAL CARLS JR</v>
      </c>
      <c r="AA180" s="232">
        <f t="shared" si="15"/>
        <v>39.82</v>
      </c>
      <c r="AB180" s="232" t="str">
        <f>VLOOKUP(W180,'Item List (2)'!$H:$J,2,0)</f>
        <v>Food</v>
      </c>
      <c r="AC180" s="232">
        <f t="shared" si="16"/>
        <v>7392</v>
      </c>
      <c r="AD180" s="232" t="str">
        <f t="shared" si="17"/>
        <v>7392-Food</v>
      </c>
    </row>
    <row r="181" spans="1:30">
      <c r="A181" t="s">
        <v>48</v>
      </c>
      <c r="B181" t="s">
        <v>49</v>
      </c>
      <c r="C181" t="s">
        <v>279</v>
      </c>
      <c r="D181" t="s">
        <v>280</v>
      </c>
      <c r="E181" t="s">
        <v>287</v>
      </c>
      <c r="F181" s="220" t="s">
        <v>53</v>
      </c>
      <c r="G181" s="220">
        <v>45171</v>
      </c>
      <c r="H181" t="s">
        <v>405</v>
      </c>
      <c r="I181" t="s">
        <v>55</v>
      </c>
      <c r="J181" t="s">
        <v>265</v>
      </c>
      <c r="K181" t="s">
        <v>406</v>
      </c>
      <c r="L181" s="230" t="s">
        <v>407</v>
      </c>
      <c r="M181">
        <v>1</v>
      </c>
      <c r="N181">
        <v>0</v>
      </c>
      <c r="O181">
        <v>56.42</v>
      </c>
      <c r="P181">
        <v>56.42</v>
      </c>
      <c r="Q181">
        <v>9086.68</v>
      </c>
      <c r="R181">
        <v>18.83</v>
      </c>
      <c r="S181" s="231" t="str">
        <f>VLOOKUP(U181,'Cross ref'!I:J,2,0)</f>
        <v>DF2</v>
      </c>
      <c r="T181" s="231">
        <f t="shared" si="12"/>
        <v>56.42</v>
      </c>
      <c r="U181" s="231">
        <f>VLOOKUP(VALUE(C181),'Cross ref'!G:I,3,0)</f>
        <v>7392</v>
      </c>
      <c r="V181" s="231">
        <f>IFERROR(VLOOKUP(J181,'Item List (2)'!C:D,2,0),VLOOKUP(K181,'Item List (2)'!C:D,2,0))</f>
        <v>50007</v>
      </c>
      <c r="W181" s="231">
        <f>IFERROR(VLOOKUP(J181,'Item List (2)'!C:E,3,0),VLOOKUP(K181,'Item List (2)'!C:E,3,0))</f>
        <v>100</v>
      </c>
      <c r="X181" s="231">
        <f t="shared" si="13"/>
        <v>0</v>
      </c>
      <c r="Y181" s="231" t="str">
        <f t="shared" si="14"/>
        <v>SAUCE, FIERY RANCH 24Z</v>
      </c>
      <c r="AA181" s="232">
        <f t="shared" si="15"/>
        <v>56.42</v>
      </c>
      <c r="AB181" s="232" t="str">
        <f>VLOOKUP(W181,'Item List (2)'!$H:$J,2,0)</f>
        <v>Food</v>
      </c>
      <c r="AC181" s="232">
        <f t="shared" si="16"/>
        <v>7392</v>
      </c>
      <c r="AD181" s="232" t="str">
        <f t="shared" si="17"/>
        <v>7392-Food</v>
      </c>
    </row>
    <row r="182" spans="1:30">
      <c r="A182" t="s">
        <v>48</v>
      </c>
      <c r="B182" t="s">
        <v>49</v>
      </c>
      <c r="C182" t="s">
        <v>279</v>
      </c>
      <c r="D182" t="s">
        <v>280</v>
      </c>
      <c r="E182" t="s">
        <v>287</v>
      </c>
      <c r="F182" s="220" t="s">
        <v>53</v>
      </c>
      <c r="G182" s="220">
        <v>45171</v>
      </c>
      <c r="H182" t="s">
        <v>275</v>
      </c>
      <c r="I182" t="s">
        <v>71</v>
      </c>
      <c r="J182" t="s">
        <v>276</v>
      </c>
      <c r="K182" t="s">
        <v>277</v>
      </c>
      <c r="L182" s="230" t="s">
        <v>74</v>
      </c>
      <c r="M182">
        <v>1</v>
      </c>
      <c r="N182">
        <v>0</v>
      </c>
      <c r="O182">
        <v>0</v>
      </c>
      <c r="P182">
        <v>52.49</v>
      </c>
      <c r="Q182">
        <v>9086.68</v>
      </c>
      <c r="R182">
        <v>18.83</v>
      </c>
      <c r="S182" s="231" t="str">
        <f>VLOOKUP(U182,'Cross ref'!I:J,2,0)</f>
        <v>DF2</v>
      </c>
      <c r="T182" s="231">
        <f t="shared" si="12"/>
        <v>52.49</v>
      </c>
      <c r="U182" s="231">
        <f>VLOOKUP(VALUE(C182),'Cross ref'!G:I,3,0)</f>
        <v>7392</v>
      </c>
      <c r="V182" s="231">
        <f>IFERROR(VLOOKUP(J182,'Item List (2)'!C:D,2,0),VLOOKUP(K182,'Item List (2)'!C:D,2,0))</f>
        <v>50007</v>
      </c>
      <c r="W182" s="231">
        <f>IFERROR(VLOOKUP(J182,'Item List (2)'!C:E,3,0),VLOOKUP(K182,'Item List (2)'!C:E,3,0))</f>
        <v>100</v>
      </c>
      <c r="X182" s="231">
        <f t="shared" si="13"/>
        <v>-52.49</v>
      </c>
      <c r="Y182" s="231" t="str">
        <f t="shared" si="14"/>
        <v>SURCHARGE, FUEL</v>
      </c>
      <c r="AA182" s="232">
        <f t="shared" si="15"/>
        <v>52.49</v>
      </c>
      <c r="AB182" s="232" t="str">
        <f>VLOOKUP(W182,'Item List (2)'!$H:$J,2,0)</f>
        <v>Food</v>
      </c>
      <c r="AC182" s="232">
        <f t="shared" si="16"/>
        <v>7392</v>
      </c>
      <c r="AD182" s="232" t="str">
        <f t="shared" si="17"/>
        <v>7392-Food</v>
      </c>
    </row>
    <row r="183" spans="1:30">
      <c r="A183" t="s">
        <v>48</v>
      </c>
      <c r="B183" t="s">
        <v>49</v>
      </c>
      <c r="C183" t="s">
        <v>408</v>
      </c>
      <c r="D183" t="s">
        <v>409</v>
      </c>
      <c r="E183" t="s">
        <v>410</v>
      </c>
      <c r="F183" s="220" t="s">
        <v>411</v>
      </c>
      <c r="G183" s="220">
        <v>45170</v>
      </c>
      <c r="H183" t="s">
        <v>361</v>
      </c>
      <c r="I183" t="s">
        <v>55</v>
      </c>
      <c r="J183" t="s">
        <v>362</v>
      </c>
      <c r="K183" t="s">
        <v>363</v>
      </c>
      <c r="L183" s="230" t="s">
        <v>364</v>
      </c>
      <c r="M183">
        <v>-1</v>
      </c>
      <c r="N183">
        <v>0</v>
      </c>
      <c r="O183">
        <v>107.29</v>
      </c>
      <c r="P183">
        <v>-107.29</v>
      </c>
      <c r="Q183">
        <v>-107.58</v>
      </c>
      <c r="R183">
        <v>0</v>
      </c>
      <c r="S183" s="231" t="str">
        <f>VLOOKUP(U183,'Cross ref'!I:J,2,0)</f>
        <v>DF2</v>
      </c>
      <c r="T183" s="231">
        <f t="shared" si="12"/>
        <v>-107.29</v>
      </c>
      <c r="U183" s="231">
        <f>VLOOKUP(VALUE(C183),'Cross ref'!G:I,3,0)</f>
        <v>7487</v>
      </c>
      <c r="V183" s="231">
        <f>IFERROR(VLOOKUP(J183,'Item List (2)'!C:D,2,0),VLOOKUP(K183,'Item List (2)'!C:D,2,0))</f>
        <v>50007</v>
      </c>
      <c r="W183" s="231">
        <f>IFERROR(VLOOKUP(J183,'Item List (2)'!C:E,3,0),VLOOKUP(K183,'Item List (2)'!C:E,3,0))</f>
        <v>100</v>
      </c>
      <c r="X183" s="231">
        <f t="shared" si="13"/>
        <v>0</v>
      </c>
      <c r="Y183" s="231" t="str">
        <f t="shared" si="14"/>
        <v>BURGER, BEYOND MEAT 3.7Z</v>
      </c>
      <c r="AA183" s="232">
        <f t="shared" si="15"/>
        <v>-107.29</v>
      </c>
      <c r="AB183" s="232" t="str">
        <f>VLOOKUP(W183,'Item List (2)'!$H:$J,2,0)</f>
        <v>Food</v>
      </c>
      <c r="AC183" s="232">
        <f t="shared" si="16"/>
        <v>7487</v>
      </c>
      <c r="AD183" s="232" t="str">
        <f t="shared" si="17"/>
        <v>7487-Food</v>
      </c>
    </row>
    <row r="184" spans="1:30">
      <c r="A184" t="s">
        <v>48</v>
      </c>
      <c r="B184" t="s">
        <v>49</v>
      </c>
      <c r="C184" t="s">
        <v>408</v>
      </c>
      <c r="D184" t="s">
        <v>409</v>
      </c>
      <c r="E184" t="s">
        <v>410</v>
      </c>
      <c r="F184" s="220" t="s">
        <v>411</v>
      </c>
      <c r="G184" s="220">
        <v>45170</v>
      </c>
      <c r="H184" t="s">
        <v>275</v>
      </c>
      <c r="I184" t="s">
        <v>71</v>
      </c>
      <c r="J184" t="s">
        <v>276</v>
      </c>
      <c r="K184" t="s">
        <v>277</v>
      </c>
      <c r="L184" s="230" t="s">
        <v>74</v>
      </c>
      <c r="M184">
        <v>-1</v>
      </c>
      <c r="N184">
        <v>0</v>
      </c>
      <c r="O184">
        <v>0</v>
      </c>
      <c r="P184">
        <v>-0.29</v>
      </c>
      <c r="Q184">
        <v>-107.58</v>
      </c>
      <c r="R184">
        <v>0</v>
      </c>
      <c r="S184" s="231" t="str">
        <f>VLOOKUP(U184,'Cross ref'!I:J,2,0)</f>
        <v>DF2</v>
      </c>
      <c r="T184" s="231">
        <f t="shared" si="12"/>
        <v>-0.29</v>
      </c>
      <c r="U184" s="231">
        <f>VLOOKUP(VALUE(C184),'Cross ref'!G:I,3,0)</f>
        <v>7487</v>
      </c>
      <c r="V184" s="231">
        <f>IFERROR(VLOOKUP(J184,'Item List (2)'!C:D,2,0),VLOOKUP(K184,'Item List (2)'!C:D,2,0))</f>
        <v>50007</v>
      </c>
      <c r="W184" s="231">
        <f>IFERROR(VLOOKUP(J184,'Item List (2)'!C:E,3,0),VLOOKUP(K184,'Item List (2)'!C:E,3,0))</f>
        <v>100</v>
      </c>
      <c r="X184" s="231">
        <f t="shared" si="13"/>
        <v>0.29</v>
      </c>
      <c r="Y184" s="231" t="str">
        <f t="shared" si="14"/>
        <v>SURCHARGE, FUEL</v>
      </c>
      <c r="AA184" s="232">
        <f t="shared" si="15"/>
        <v>-0.29</v>
      </c>
      <c r="AB184" s="232" t="str">
        <f>VLOOKUP(W184,'Item List (2)'!$H:$J,2,0)</f>
        <v>Food</v>
      </c>
      <c r="AC184" s="232">
        <f t="shared" si="16"/>
        <v>7487</v>
      </c>
      <c r="AD184" s="232" t="str">
        <f t="shared" si="17"/>
        <v>7487-Food</v>
      </c>
    </row>
    <row r="185" spans="1:30">
      <c r="A185" t="s">
        <v>48</v>
      </c>
      <c r="B185" t="s">
        <v>49</v>
      </c>
      <c r="C185" t="s">
        <v>408</v>
      </c>
      <c r="D185" t="s">
        <v>409</v>
      </c>
      <c r="E185" t="s">
        <v>412</v>
      </c>
      <c r="F185" s="220" t="s">
        <v>53</v>
      </c>
      <c r="G185" s="220">
        <v>45167</v>
      </c>
      <c r="H185" t="s">
        <v>60</v>
      </c>
      <c r="I185" t="s">
        <v>61</v>
      </c>
      <c r="J185" t="s">
        <v>62</v>
      </c>
      <c r="K185" t="s">
        <v>63</v>
      </c>
      <c r="L185" s="230" t="s">
        <v>64</v>
      </c>
      <c r="M185">
        <v>1</v>
      </c>
      <c r="N185">
        <v>0</v>
      </c>
      <c r="O185">
        <v>116.52</v>
      </c>
      <c r="P185">
        <v>116.52</v>
      </c>
      <c r="Q185">
        <v>5571.06</v>
      </c>
      <c r="R185">
        <v>8.65</v>
      </c>
      <c r="S185" s="231" t="str">
        <f>VLOOKUP(U185,'Cross ref'!I:J,2,0)</f>
        <v>DF2</v>
      </c>
      <c r="T185" s="231">
        <f t="shared" si="12"/>
        <v>116.52</v>
      </c>
      <c r="U185" s="231">
        <f>VLOOKUP(VALUE(C185),'Cross ref'!G:I,3,0)</f>
        <v>7487</v>
      </c>
      <c r="V185" s="231">
        <f>IFERROR(VLOOKUP(J185,'Item List (2)'!C:D,2,0),VLOOKUP(K185,'Item List (2)'!C:D,2,0))</f>
        <v>51001</v>
      </c>
      <c r="W185" s="231">
        <f>IFERROR(VLOOKUP(J185,'Item List (2)'!C:E,3,0),VLOOKUP(K185,'Item List (2)'!C:E,3,0))</f>
        <v>1000</v>
      </c>
      <c r="X185" s="231">
        <f t="shared" si="13"/>
        <v>0</v>
      </c>
      <c r="Y185" s="231" t="str">
        <f t="shared" si="14"/>
        <v>PREMIUM, TOY KIDS MEAL LOONEY TUNES</v>
      </c>
      <c r="AA185" s="232">
        <f t="shared" si="15"/>
        <v>116.52</v>
      </c>
      <c r="AB185" s="232" t="str">
        <f>VLOOKUP(W185,'Item List (2)'!$H:$J,2,0)</f>
        <v>Paper</v>
      </c>
      <c r="AC185" s="232">
        <f t="shared" si="16"/>
        <v>7487</v>
      </c>
      <c r="AD185" s="232" t="str">
        <f t="shared" si="17"/>
        <v>7487-Paper</v>
      </c>
    </row>
    <row r="186" spans="1:30">
      <c r="A186" t="s">
        <v>48</v>
      </c>
      <c r="B186" t="s">
        <v>49</v>
      </c>
      <c r="C186" t="s">
        <v>408</v>
      </c>
      <c r="D186" t="s">
        <v>409</v>
      </c>
      <c r="E186" t="s">
        <v>412</v>
      </c>
      <c r="F186" s="220" t="s">
        <v>53</v>
      </c>
      <c r="G186" s="220">
        <v>45167</v>
      </c>
      <c r="H186" t="s">
        <v>413</v>
      </c>
      <c r="I186" t="s">
        <v>55</v>
      </c>
      <c r="J186" t="s">
        <v>414</v>
      </c>
      <c r="K186" t="s">
        <v>415</v>
      </c>
      <c r="L186" s="230" t="s">
        <v>84</v>
      </c>
      <c r="M186">
        <v>1</v>
      </c>
      <c r="N186">
        <v>0</v>
      </c>
      <c r="O186">
        <v>51.9</v>
      </c>
      <c r="P186">
        <v>51.9</v>
      </c>
      <c r="Q186">
        <v>5571.06</v>
      </c>
      <c r="R186">
        <v>8.65</v>
      </c>
      <c r="S186" s="231" t="str">
        <f>VLOOKUP(U186,'Cross ref'!I:J,2,0)</f>
        <v>DF2</v>
      </c>
      <c r="T186" s="231">
        <f t="shared" si="12"/>
        <v>51.9</v>
      </c>
      <c r="U186" s="231">
        <f>VLOOKUP(VALUE(C186),'Cross ref'!G:I,3,0)</f>
        <v>7487</v>
      </c>
      <c r="V186" s="231">
        <f>IFERROR(VLOOKUP(J186,'Item List (2)'!C:D,2,0),VLOOKUP(K186,'Item List (2)'!C:D,2,0))</f>
        <v>50007</v>
      </c>
      <c r="W186" s="231">
        <f>IFERROR(VLOOKUP(J186,'Item List (2)'!C:E,3,0),VLOOKUP(K186,'Item List (2)'!C:E,3,0))</f>
        <v>100</v>
      </c>
      <c r="X186" s="231">
        <f t="shared" si="13"/>
        <v>0</v>
      </c>
      <c r="Y186" s="231" t="str">
        <f t="shared" si="14"/>
        <v>SYRUP, FLASHIN FRUIT PUNCH 2.5GL BIB</v>
      </c>
      <c r="AA186" s="232">
        <f t="shared" si="15"/>
        <v>51.9</v>
      </c>
      <c r="AB186" s="232" t="str">
        <f>VLOOKUP(W186,'Item List (2)'!$H:$J,2,0)</f>
        <v>Food</v>
      </c>
      <c r="AC186" s="232">
        <f t="shared" si="16"/>
        <v>7487</v>
      </c>
      <c r="AD186" s="232" t="str">
        <f t="shared" si="17"/>
        <v>7487-Food</v>
      </c>
    </row>
    <row r="187" spans="1:30">
      <c r="A187" t="s">
        <v>48</v>
      </c>
      <c r="B187" t="s">
        <v>49</v>
      </c>
      <c r="C187" t="s">
        <v>408</v>
      </c>
      <c r="D187" t="s">
        <v>409</v>
      </c>
      <c r="E187" t="s">
        <v>412</v>
      </c>
      <c r="F187" s="220" t="s">
        <v>53</v>
      </c>
      <c r="G187" s="220">
        <v>45167</v>
      </c>
      <c r="H187" t="s">
        <v>65</v>
      </c>
      <c r="I187" t="s">
        <v>66</v>
      </c>
      <c r="J187" t="s">
        <v>67</v>
      </c>
      <c r="K187" t="s">
        <v>68</v>
      </c>
      <c r="L187" s="230" t="s">
        <v>69</v>
      </c>
      <c r="M187">
        <v>3</v>
      </c>
      <c r="N187">
        <v>0</v>
      </c>
      <c r="O187">
        <v>3.44</v>
      </c>
      <c r="P187">
        <v>10.32</v>
      </c>
      <c r="Q187">
        <v>5571.06</v>
      </c>
      <c r="R187">
        <v>8.65</v>
      </c>
      <c r="S187" s="231" t="str">
        <f>VLOOKUP(U187,'Cross ref'!I:J,2,0)</f>
        <v>DF2</v>
      </c>
      <c r="T187" s="231">
        <f t="shared" si="12"/>
        <v>10.32</v>
      </c>
      <c r="U187" s="231">
        <f>VLOOKUP(VALUE(C187),'Cross ref'!G:I,3,0)</f>
        <v>7487</v>
      </c>
      <c r="V187" s="231">
        <f>IFERROR(VLOOKUP(J187,'Item List (2)'!C:D,2,0),VLOOKUP(K187,'Item List (2)'!C:D,2,0))</f>
        <v>60507</v>
      </c>
      <c r="W187" s="231">
        <f>IFERROR(VLOOKUP(J187,'Item List (2)'!C:E,3,0),VLOOKUP(K187,'Item List (2)'!C:E,3,0))</f>
        <v>1200</v>
      </c>
      <c r="X187" s="231">
        <f t="shared" si="13"/>
        <v>0</v>
      </c>
      <c r="Y187" s="231" t="str">
        <f t="shared" si="14"/>
        <v>SEAT COVER, PAPER PERSONAL 1/2 FOLD</v>
      </c>
      <c r="AA187" s="232">
        <f t="shared" si="15"/>
        <v>10.32</v>
      </c>
      <c r="AB187" s="232" t="str">
        <f>VLOOKUP(W187,'Item List (2)'!$H:$J,2,0)</f>
        <v>Supplies</v>
      </c>
      <c r="AC187" s="232">
        <f t="shared" si="16"/>
        <v>7487</v>
      </c>
      <c r="AD187" s="232" t="str">
        <f t="shared" si="17"/>
        <v>7487-Supplies</v>
      </c>
    </row>
    <row r="188" spans="1:30">
      <c r="A188" t="s">
        <v>48</v>
      </c>
      <c r="B188" t="s">
        <v>49</v>
      </c>
      <c r="C188" t="s">
        <v>408</v>
      </c>
      <c r="D188" t="s">
        <v>409</v>
      </c>
      <c r="E188" t="s">
        <v>412</v>
      </c>
      <c r="F188" s="220" t="s">
        <v>53</v>
      </c>
      <c r="G188" s="220">
        <v>45167</v>
      </c>
      <c r="H188" t="s">
        <v>70</v>
      </c>
      <c r="I188" t="s">
        <v>71</v>
      </c>
      <c r="J188" t="s">
        <v>72</v>
      </c>
      <c r="K188" t="s">
        <v>73</v>
      </c>
      <c r="L188" s="230" t="s">
        <v>74</v>
      </c>
      <c r="M188">
        <v>1</v>
      </c>
      <c r="N188">
        <v>0</v>
      </c>
      <c r="O188">
        <v>0</v>
      </c>
      <c r="P188">
        <v>3.66</v>
      </c>
      <c r="Q188">
        <v>5571.06</v>
      </c>
      <c r="R188">
        <v>8.65</v>
      </c>
      <c r="S188" s="231" t="str">
        <f>VLOOKUP(U188,'Cross ref'!I:J,2,0)</f>
        <v>DF2</v>
      </c>
      <c r="T188" s="231">
        <f t="shared" si="12"/>
        <v>3.66</v>
      </c>
      <c r="U188" s="231">
        <f>VLOOKUP(VALUE(C188),'Cross ref'!G:I,3,0)</f>
        <v>7487</v>
      </c>
      <c r="V188" s="231">
        <f>IFERROR(VLOOKUP(J188,'Item List (2)'!C:D,2,0),VLOOKUP(K188,'Item List (2)'!C:D,2,0))</f>
        <v>50007</v>
      </c>
      <c r="W188" s="231">
        <f>IFERROR(VLOOKUP(J188,'Item List (2)'!C:E,3,0),VLOOKUP(K188,'Item List (2)'!C:E,3,0))</f>
        <v>100</v>
      </c>
      <c r="X188" s="231">
        <f t="shared" si="13"/>
        <v>-3.66</v>
      </c>
      <c r="Y188" s="231" t="str">
        <f t="shared" si="14"/>
        <v>SERVICE - PAYMENT TERMS</v>
      </c>
      <c r="AA188" s="232">
        <f t="shared" si="15"/>
        <v>3.66</v>
      </c>
      <c r="AB188" s="232" t="str">
        <f>VLOOKUP(W188,'Item List (2)'!$H:$J,2,0)</f>
        <v>Food</v>
      </c>
      <c r="AC188" s="232">
        <f t="shared" si="16"/>
        <v>7487</v>
      </c>
      <c r="AD188" s="232" t="str">
        <f t="shared" si="17"/>
        <v>7487-Food</v>
      </c>
    </row>
    <row r="189" spans="1:30">
      <c r="A189" t="s">
        <v>48</v>
      </c>
      <c r="B189" t="s">
        <v>49</v>
      </c>
      <c r="C189" t="s">
        <v>408</v>
      </c>
      <c r="D189" t="s">
        <v>409</v>
      </c>
      <c r="E189" t="s">
        <v>412</v>
      </c>
      <c r="F189" s="220" t="s">
        <v>53</v>
      </c>
      <c r="G189" s="220">
        <v>45167</v>
      </c>
      <c r="H189" t="s">
        <v>288</v>
      </c>
      <c r="I189" t="s">
        <v>55</v>
      </c>
      <c r="J189" t="s">
        <v>152</v>
      </c>
      <c r="K189" t="s">
        <v>289</v>
      </c>
      <c r="L189" s="230" t="s">
        <v>290</v>
      </c>
      <c r="M189">
        <v>1</v>
      </c>
      <c r="N189">
        <v>0</v>
      </c>
      <c r="O189">
        <v>13.17</v>
      </c>
      <c r="P189">
        <v>13.17</v>
      </c>
      <c r="Q189">
        <v>5571.06</v>
      </c>
      <c r="R189">
        <v>8.65</v>
      </c>
      <c r="S189" s="231" t="str">
        <f>VLOOKUP(U189,'Cross ref'!I:J,2,0)</f>
        <v>DF2</v>
      </c>
      <c r="T189" s="231">
        <f t="shared" si="12"/>
        <v>13.17</v>
      </c>
      <c r="U189" s="231">
        <f>VLOOKUP(VALUE(C189),'Cross ref'!G:I,3,0)</f>
        <v>7487</v>
      </c>
      <c r="V189" s="231">
        <f>IFERROR(VLOOKUP(J189,'Item List (2)'!C:D,2,0),VLOOKUP(K189,'Item List (2)'!C:D,2,0))</f>
        <v>50007</v>
      </c>
      <c r="W189" s="231">
        <f>IFERROR(VLOOKUP(J189,'Item List (2)'!C:E,3,0),VLOOKUP(K189,'Item List (2)'!C:E,3,0))</f>
        <v>100</v>
      </c>
      <c r="X189" s="231">
        <f t="shared" si="13"/>
        <v>0</v>
      </c>
      <c r="Y189" s="231" t="str">
        <f t="shared" si="14"/>
        <v>SAUCE, HOT MEX PC</v>
      </c>
      <c r="AA189" s="232">
        <f t="shared" si="15"/>
        <v>13.17</v>
      </c>
      <c r="AB189" s="232" t="str">
        <f>VLOOKUP(W189,'Item List (2)'!$H:$J,2,0)</f>
        <v>Food</v>
      </c>
      <c r="AC189" s="232">
        <f t="shared" si="16"/>
        <v>7487</v>
      </c>
      <c r="AD189" s="232" t="str">
        <f t="shared" si="17"/>
        <v>7487-Food</v>
      </c>
    </row>
    <row r="190" spans="1:30">
      <c r="A190" t="s">
        <v>48</v>
      </c>
      <c r="B190" t="s">
        <v>49</v>
      </c>
      <c r="C190" t="s">
        <v>408</v>
      </c>
      <c r="D190" t="s">
        <v>409</v>
      </c>
      <c r="E190" t="s">
        <v>412</v>
      </c>
      <c r="F190" s="220" t="s">
        <v>53</v>
      </c>
      <c r="G190" s="220">
        <v>45167</v>
      </c>
      <c r="H190" t="s">
        <v>87</v>
      </c>
      <c r="I190" t="s">
        <v>55</v>
      </c>
      <c r="J190" t="s">
        <v>76</v>
      </c>
      <c r="K190" t="s">
        <v>88</v>
      </c>
      <c r="L190" s="230" t="s">
        <v>78</v>
      </c>
      <c r="M190">
        <v>3</v>
      </c>
      <c r="N190">
        <v>0</v>
      </c>
      <c r="O190">
        <v>112.77</v>
      </c>
      <c r="P190">
        <v>338.31</v>
      </c>
      <c r="Q190">
        <v>5571.06</v>
      </c>
      <c r="R190">
        <v>8.65</v>
      </c>
      <c r="S190" s="231" t="str">
        <f>VLOOKUP(U190,'Cross ref'!I:J,2,0)</f>
        <v>DF2</v>
      </c>
      <c r="T190" s="231">
        <f t="shared" si="12"/>
        <v>338.31</v>
      </c>
      <c r="U190" s="231">
        <f>VLOOKUP(VALUE(C190),'Cross ref'!G:I,3,0)</f>
        <v>7487</v>
      </c>
      <c r="V190" s="231">
        <f>IFERROR(VLOOKUP(J190,'Item List (2)'!C:D,2,0),VLOOKUP(K190,'Item List (2)'!C:D,2,0))</f>
        <v>50007</v>
      </c>
      <c r="W190" s="231">
        <f>IFERROR(VLOOKUP(J190,'Item List (2)'!C:E,3,0),VLOOKUP(K190,'Item List (2)'!C:E,3,0))</f>
        <v>100</v>
      </c>
      <c r="X190" s="231">
        <f t="shared" si="13"/>
        <v>0</v>
      </c>
      <c r="Y190" s="231" t="str">
        <f t="shared" si="14"/>
        <v>SYRUP, COKE CLASC BIB (HYCS)</v>
      </c>
      <c r="AA190" s="232">
        <f t="shared" si="15"/>
        <v>338.31</v>
      </c>
      <c r="AB190" s="232" t="str">
        <f>VLOOKUP(W190,'Item List (2)'!$H:$J,2,0)</f>
        <v>Food</v>
      </c>
      <c r="AC190" s="232">
        <f t="shared" si="16"/>
        <v>7487</v>
      </c>
      <c r="AD190" s="232" t="str">
        <f t="shared" si="17"/>
        <v>7487-Food</v>
      </c>
    </row>
    <row r="191" spans="1:30">
      <c r="A191" t="s">
        <v>48</v>
      </c>
      <c r="B191" t="s">
        <v>49</v>
      </c>
      <c r="C191" t="s">
        <v>408</v>
      </c>
      <c r="D191" t="s">
        <v>409</v>
      </c>
      <c r="E191" t="s">
        <v>412</v>
      </c>
      <c r="F191" s="220" t="s">
        <v>53</v>
      </c>
      <c r="G191" s="220">
        <v>45167</v>
      </c>
      <c r="H191" t="s">
        <v>293</v>
      </c>
      <c r="I191" t="s">
        <v>55</v>
      </c>
      <c r="J191" t="s">
        <v>76</v>
      </c>
      <c r="K191" t="s">
        <v>294</v>
      </c>
      <c r="L191" s="230" t="s">
        <v>78</v>
      </c>
      <c r="M191">
        <v>1</v>
      </c>
      <c r="N191">
        <v>0</v>
      </c>
      <c r="O191">
        <v>116.08</v>
      </c>
      <c r="P191">
        <v>116.08</v>
      </c>
      <c r="Q191">
        <v>5571.06</v>
      </c>
      <c r="R191">
        <v>8.65</v>
      </c>
      <c r="S191" s="231" t="str">
        <f>VLOOKUP(U191,'Cross ref'!I:J,2,0)</f>
        <v>DF2</v>
      </c>
      <c r="T191" s="231">
        <f t="shared" si="12"/>
        <v>116.08</v>
      </c>
      <c r="U191" s="231">
        <f>VLOOKUP(VALUE(C191),'Cross ref'!G:I,3,0)</f>
        <v>7487</v>
      </c>
      <c r="V191" s="231">
        <f>IFERROR(VLOOKUP(J191,'Item List (2)'!C:D,2,0),VLOOKUP(K191,'Item List (2)'!C:D,2,0))</f>
        <v>50007</v>
      </c>
      <c r="W191" s="231">
        <f>IFERROR(VLOOKUP(J191,'Item List (2)'!C:E,3,0),VLOOKUP(K191,'Item List (2)'!C:E,3,0))</f>
        <v>100</v>
      </c>
      <c r="X191" s="231">
        <f t="shared" si="13"/>
        <v>0</v>
      </c>
      <c r="Y191" s="231" t="str">
        <f t="shared" si="14"/>
        <v>SYRUP, SPRITE BIB (HYCS)</v>
      </c>
      <c r="AA191" s="232">
        <f t="shared" si="15"/>
        <v>116.08</v>
      </c>
      <c r="AB191" s="232" t="str">
        <f>VLOOKUP(W191,'Item List (2)'!$H:$J,2,0)</f>
        <v>Food</v>
      </c>
      <c r="AC191" s="232">
        <f t="shared" si="16"/>
        <v>7487</v>
      </c>
      <c r="AD191" s="232" t="str">
        <f t="shared" si="17"/>
        <v>7487-Food</v>
      </c>
    </row>
    <row r="192" spans="1:30">
      <c r="A192" t="s">
        <v>48</v>
      </c>
      <c r="B192" t="s">
        <v>49</v>
      </c>
      <c r="C192" t="s">
        <v>408</v>
      </c>
      <c r="D192" t="s">
        <v>409</v>
      </c>
      <c r="E192" t="s">
        <v>412</v>
      </c>
      <c r="F192" s="220" t="s">
        <v>53</v>
      </c>
      <c r="G192" s="220">
        <v>45167</v>
      </c>
      <c r="H192" t="s">
        <v>93</v>
      </c>
      <c r="I192" t="s">
        <v>55</v>
      </c>
      <c r="J192" t="s">
        <v>94</v>
      </c>
      <c r="K192" t="s">
        <v>95</v>
      </c>
      <c r="L192" s="230" t="s">
        <v>96</v>
      </c>
      <c r="M192">
        <v>1</v>
      </c>
      <c r="N192">
        <v>0</v>
      </c>
      <c r="O192">
        <v>26.21</v>
      </c>
      <c r="P192">
        <v>26.21</v>
      </c>
      <c r="Q192">
        <v>5571.06</v>
      </c>
      <c r="R192">
        <v>8.65</v>
      </c>
      <c r="S192" s="231" t="str">
        <f>VLOOKUP(U192,'Cross ref'!I:J,2,0)</f>
        <v>DF2</v>
      </c>
      <c r="T192" s="231">
        <f t="shared" si="12"/>
        <v>26.21</v>
      </c>
      <c r="U192" s="231">
        <f>VLOOKUP(VALUE(C192),'Cross ref'!G:I,3,0)</f>
        <v>7487</v>
      </c>
      <c r="V192" s="231">
        <f>IFERROR(VLOOKUP(J192,'Item List (2)'!C:D,2,0),VLOOKUP(K192,'Item List (2)'!C:D,2,0))</f>
        <v>50007</v>
      </c>
      <c r="W192" s="231">
        <f>IFERROR(VLOOKUP(J192,'Item List (2)'!C:E,3,0),VLOOKUP(K192,'Item List (2)'!C:E,3,0))</f>
        <v>100</v>
      </c>
      <c r="X192" s="231">
        <f t="shared" si="13"/>
        <v>0</v>
      </c>
      <c r="Y192" s="231" t="str">
        <f t="shared" si="14"/>
        <v>JUICE, ORANGE ORIG SIMPLY</v>
      </c>
      <c r="AA192" s="232">
        <f t="shared" si="15"/>
        <v>26.21</v>
      </c>
      <c r="AB192" s="232" t="str">
        <f>VLOOKUP(W192,'Item List (2)'!$H:$J,2,0)</f>
        <v>Food</v>
      </c>
      <c r="AC192" s="232">
        <f t="shared" si="16"/>
        <v>7487</v>
      </c>
      <c r="AD192" s="232" t="str">
        <f t="shared" si="17"/>
        <v>7487-Food</v>
      </c>
    </row>
    <row r="193" spans="1:30">
      <c r="A193" t="s">
        <v>48</v>
      </c>
      <c r="B193" t="s">
        <v>49</v>
      </c>
      <c r="C193" t="s">
        <v>408</v>
      </c>
      <c r="D193" t="s">
        <v>409</v>
      </c>
      <c r="E193" t="s">
        <v>412</v>
      </c>
      <c r="F193" s="220" t="s">
        <v>53</v>
      </c>
      <c r="G193" s="220">
        <v>45167</v>
      </c>
      <c r="H193" t="s">
        <v>97</v>
      </c>
      <c r="I193" t="s">
        <v>55</v>
      </c>
      <c r="J193" t="s">
        <v>98</v>
      </c>
      <c r="K193" t="s">
        <v>99</v>
      </c>
      <c r="L193" s="230" t="s">
        <v>100</v>
      </c>
      <c r="M193">
        <v>2</v>
      </c>
      <c r="N193">
        <v>0</v>
      </c>
      <c r="O193">
        <v>20.03</v>
      </c>
      <c r="P193">
        <v>40.06</v>
      </c>
      <c r="Q193">
        <v>5571.06</v>
      </c>
      <c r="R193">
        <v>8.65</v>
      </c>
      <c r="S193" s="231" t="str">
        <f>VLOOKUP(U193,'Cross ref'!I:J,2,0)</f>
        <v>DF2</v>
      </c>
      <c r="T193" s="231">
        <f t="shared" si="12"/>
        <v>40.06</v>
      </c>
      <c r="U193" s="231">
        <f>VLOOKUP(VALUE(C193),'Cross ref'!G:I,3,0)</f>
        <v>7487</v>
      </c>
      <c r="V193" s="231">
        <f>IFERROR(VLOOKUP(J193,'Item List (2)'!C:D,2,0),VLOOKUP(K193,'Item List (2)'!C:D,2,0))</f>
        <v>50007</v>
      </c>
      <c r="W193" s="231">
        <f>IFERROR(VLOOKUP(J193,'Item List (2)'!C:E,3,0),VLOOKUP(K193,'Item List (2)'!C:E,3,0))</f>
        <v>100</v>
      </c>
      <c r="X193" s="231">
        <f t="shared" si="13"/>
        <v>0</v>
      </c>
      <c r="Y193" s="231" t="str">
        <f t="shared" si="14"/>
        <v>SAUCE, BBQ SWEET &amp; BOLD CUP</v>
      </c>
      <c r="AA193" s="232">
        <f t="shared" si="15"/>
        <v>40.06</v>
      </c>
      <c r="AB193" s="232" t="str">
        <f>VLOOKUP(W193,'Item List (2)'!$H:$J,2,0)</f>
        <v>Food</v>
      </c>
      <c r="AC193" s="232">
        <f t="shared" si="16"/>
        <v>7487</v>
      </c>
      <c r="AD193" s="232" t="str">
        <f t="shared" si="17"/>
        <v>7487-Food</v>
      </c>
    </row>
    <row r="194" spans="1:30">
      <c r="A194" t="s">
        <v>48</v>
      </c>
      <c r="B194" t="s">
        <v>49</v>
      </c>
      <c r="C194" t="s">
        <v>408</v>
      </c>
      <c r="D194" t="s">
        <v>409</v>
      </c>
      <c r="E194" t="s">
        <v>412</v>
      </c>
      <c r="F194" s="220" t="s">
        <v>53</v>
      </c>
      <c r="G194" s="220">
        <v>45167</v>
      </c>
      <c r="H194" t="s">
        <v>304</v>
      </c>
      <c r="I194" t="s">
        <v>55</v>
      </c>
      <c r="J194" t="s">
        <v>305</v>
      </c>
      <c r="K194" t="s">
        <v>306</v>
      </c>
      <c r="L194" s="230" t="s">
        <v>100</v>
      </c>
      <c r="M194">
        <v>1</v>
      </c>
      <c r="N194">
        <v>0</v>
      </c>
      <c r="O194">
        <v>30.8</v>
      </c>
      <c r="P194">
        <v>30.8</v>
      </c>
      <c r="Q194">
        <v>5571.06</v>
      </c>
      <c r="R194">
        <v>8.65</v>
      </c>
      <c r="S194" s="231" t="str">
        <f>VLOOKUP(U194,'Cross ref'!I:J,2,0)</f>
        <v>DF2</v>
      </c>
      <c r="T194" s="231">
        <f t="shared" ref="T194:T257" si="18">P194</f>
        <v>30.8</v>
      </c>
      <c r="U194" s="231">
        <f>VLOOKUP(VALUE(C194),'Cross ref'!G:I,3,0)</f>
        <v>7487</v>
      </c>
      <c r="V194" s="231">
        <f>IFERROR(VLOOKUP(J194,'Item List (2)'!C:D,2,0),VLOOKUP(K194,'Item List (2)'!C:D,2,0))</f>
        <v>50007</v>
      </c>
      <c r="W194" s="231">
        <f>IFERROR(VLOOKUP(J194,'Item List (2)'!C:E,3,0),VLOOKUP(K194,'Item List (2)'!C:E,3,0))</f>
        <v>100</v>
      </c>
      <c r="X194" s="231">
        <f t="shared" ref="X194:X257" si="19">IF(_xlfn.NUMBERVALUE(O194),M194*O194-P194,-P194)</f>
        <v>0</v>
      </c>
      <c r="Y194" s="231" t="str">
        <f t="shared" ref="Y194:Y257" si="20">K194</f>
        <v>SAUCE, HNY MUST CUP</v>
      </c>
      <c r="AA194" s="232">
        <f t="shared" ref="AA194:AA257" si="21">P194</f>
        <v>30.8</v>
      </c>
      <c r="AB194" s="232" t="str">
        <f>VLOOKUP(W194,'Item List (2)'!$H:$J,2,0)</f>
        <v>Food</v>
      </c>
      <c r="AC194" s="232">
        <f t="shared" ref="AC194:AC257" si="22">U194</f>
        <v>7487</v>
      </c>
      <c r="AD194" s="232" t="str">
        <f t="shared" ref="AD194:AD257" si="23">AC194&amp;"-"&amp;AB194</f>
        <v>7487-Food</v>
      </c>
    </row>
    <row r="195" spans="1:30">
      <c r="A195" t="s">
        <v>48</v>
      </c>
      <c r="B195" t="s">
        <v>49</v>
      </c>
      <c r="C195" t="s">
        <v>408</v>
      </c>
      <c r="D195" t="s">
        <v>409</v>
      </c>
      <c r="E195" t="s">
        <v>412</v>
      </c>
      <c r="F195" s="220" t="s">
        <v>53</v>
      </c>
      <c r="G195" s="220">
        <v>45167</v>
      </c>
      <c r="H195" t="s">
        <v>104</v>
      </c>
      <c r="I195" t="s">
        <v>55</v>
      </c>
      <c r="J195" t="s">
        <v>105</v>
      </c>
      <c r="K195" t="s">
        <v>106</v>
      </c>
      <c r="L195" s="230" t="s">
        <v>107</v>
      </c>
      <c r="M195">
        <v>3</v>
      </c>
      <c r="N195">
        <v>0</v>
      </c>
      <c r="O195">
        <v>9.54</v>
      </c>
      <c r="P195">
        <v>28.62</v>
      </c>
      <c r="Q195">
        <v>5571.06</v>
      </c>
      <c r="R195">
        <v>8.65</v>
      </c>
      <c r="S195" s="231" t="str">
        <f>VLOOKUP(U195,'Cross ref'!I:J,2,0)</f>
        <v>DF2</v>
      </c>
      <c r="T195" s="231">
        <f t="shared" si="18"/>
        <v>28.62</v>
      </c>
      <c r="U195" s="231">
        <f>VLOOKUP(VALUE(C195),'Cross ref'!G:I,3,0)</f>
        <v>7487</v>
      </c>
      <c r="V195" s="231">
        <f>IFERROR(VLOOKUP(J195,'Item List (2)'!C:D,2,0),VLOOKUP(K195,'Item List (2)'!C:D,2,0))</f>
        <v>50007</v>
      </c>
      <c r="W195" s="231">
        <f>IFERROR(VLOOKUP(J195,'Item List (2)'!C:E,3,0),VLOOKUP(K195,'Item List (2)'!C:E,3,0))</f>
        <v>100</v>
      </c>
      <c r="X195" s="231">
        <f t="shared" si="19"/>
        <v>0</v>
      </c>
      <c r="Y195" s="231" t="str">
        <f t="shared" si="20"/>
        <v>MILK, 1%</v>
      </c>
      <c r="AA195" s="232">
        <f t="shared" si="21"/>
        <v>28.62</v>
      </c>
      <c r="AB195" s="232" t="str">
        <f>VLOOKUP(W195,'Item List (2)'!$H:$J,2,0)</f>
        <v>Food</v>
      </c>
      <c r="AC195" s="232">
        <f t="shared" si="22"/>
        <v>7487</v>
      </c>
      <c r="AD195" s="232" t="str">
        <f t="shared" si="23"/>
        <v>7487-Food</v>
      </c>
    </row>
    <row r="196" spans="1:30">
      <c r="A196" t="s">
        <v>48</v>
      </c>
      <c r="B196" t="s">
        <v>49</v>
      </c>
      <c r="C196" t="s">
        <v>408</v>
      </c>
      <c r="D196" t="s">
        <v>409</v>
      </c>
      <c r="E196" t="s">
        <v>412</v>
      </c>
      <c r="F196" s="220" t="s">
        <v>53</v>
      </c>
      <c r="G196" s="220">
        <v>45167</v>
      </c>
      <c r="H196" t="s">
        <v>108</v>
      </c>
      <c r="I196" t="s">
        <v>66</v>
      </c>
      <c r="J196" t="s">
        <v>109</v>
      </c>
      <c r="K196" t="s">
        <v>110</v>
      </c>
      <c r="L196" s="230" t="s">
        <v>111</v>
      </c>
      <c r="M196">
        <v>1</v>
      </c>
      <c r="N196">
        <v>0</v>
      </c>
      <c r="O196">
        <v>16.79</v>
      </c>
      <c r="P196">
        <v>16.79</v>
      </c>
      <c r="Q196">
        <v>5571.06</v>
      </c>
      <c r="R196">
        <v>8.65</v>
      </c>
      <c r="S196" s="231" t="str">
        <f>VLOOKUP(U196,'Cross ref'!I:J,2,0)</f>
        <v>DF2</v>
      </c>
      <c r="T196" s="231">
        <f t="shared" si="18"/>
        <v>16.79</v>
      </c>
      <c r="U196" s="231">
        <f>VLOOKUP(VALUE(C196),'Cross ref'!G:I,3,0)</f>
        <v>7487</v>
      </c>
      <c r="V196" s="231">
        <f>IFERROR(VLOOKUP(J196,'Item List (2)'!C:D,2,0),VLOOKUP(K196,'Item List (2)'!C:D,2,0))</f>
        <v>60507</v>
      </c>
      <c r="W196" s="231">
        <f>IFERROR(VLOOKUP(J196,'Item List (2)'!C:E,3,0),VLOOKUP(K196,'Item List (2)'!C:E,3,0))</f>
        <v>1200</v>
      </c>
      <c r="X196" s="231">
        <f t="shared" si="19"/>
        <v>0</v>
      </c>
      <c r="Y196" s="231" t="str">
        <f t="shared" si="20"/>
        <v>GLOVE, SYNTH MED</v>
      </c>
      <c r="AA196" s="232">
        <f t="shared" si="21"/>
        <v>16.79</v>
      </c>
      <c r="AB196" s="232" t="str">
        <f>VLOOKUP(W196,'Item List (2)'!$H:$J,2,0)</f>
        <v>Supplies</v>
      </c>
      <c r="AC196" s="232">
        <f t="shared" si="22"/>
        <v>7487</v>
      </c>
      <c r="AD196" s="232" t="str">
        <f t="shared" si="23"/>
        <v>7487-Supplies</v>
      </c>
    </row>
    <row r="197" spans="1:30">
      <c r="A197" t="s">
        <v>48</v>
      </c>
      <c r="B197" t="s">
        <v>49</v>
      </c>
      <c r="C197" t="s">
        <v>408</v>
      </c>
      <c r="D197" t="s">
        <v>409</v>
      </c>
      <c r="E197" t="s">
        <v>412</v>
      </c>
      <c r="F197" s="220" t="s">
        <v>53</v>
      </c>
      <c r="G197" s="220">
        <v>45167</v>
      </c>
      <c r="H197" t="s">
        <v>54</v>
      </c>
      <c r="I197" t="s">
        <v>55</v>
      </c>
      <c r="J197" t="s">
        <v>56</v>
      </c>
      <c r="K197" t="s">
        <v>57</v>
      </c>
      <c r="L197" s="230" t="s">
        <v>58</v>
      </c>
      <c r="M197">
        <v>1</v>
      </c>
      <c r="N197">
        <v>0</v>
      </c>
      <c r="O197">
        <v>42.61</v>
      </c>
      <c r="P197">
        <v>42.61</v>
      </c>
      <c r="Q197">
        <v>5571.06</v>
      </c>
      <c r="R197">
        <v>8.65</v>
      </c>
      <c r="S197" s="231" t="str">
        <f>VLOOKUP(U197,'Cross ref'!I:J,2,0)</f>
        <v>DF2</v>
      </c>
      <c r="T197" s="231">
        <f t="shared" si="18"/>
        <v>42.61</v>
      </c>
      <c r="U197" s="231">
        <f>VLOOKUP(VALUE(C197),'Cross ref'!G:I,3,0)</f>
        <v>7487</v>
      </c>
      <c r="V197" s="231">
        <f>IFERROR(VLOOKUP(J197,'Item List (2)'!C:D,2,0),VLOOKUP(K197,'Item List (2)'!C:D,2,0))</f>
        <v>50007</v>
      </c>
      <c r="W197" s="231">
        <f>IFERROR(VLOOKUP(J197,'Item List (2)'!C:E,3,0),VLOOKUP(K197,'Item List (2)'!C:E,3,0))</f>
        <v>100</v>
      </c>
      <c r="X197" s="231">
        <f t="shared" si="19"/>
        <v>0</v>
      </c>
      <c r="Y197" s="231" t="str">
        <f t="shared" si="20"/>
        <v>PEPPER, CHILE GRN STRIP</v>
      </c>
      <c r="AA197" s="232">
        <f t="shared" si="21"/>
        <v>42.61</v>
      </c>
      <c r="AB197" s="232" t="str">
        <f>VLOOKUP(W197,'Item List (2)'!$H:$J,2,0)</f>
        <v>Food</v>
      </c>
      <c r="AC197" s="232">
        <f t="shared" si="22"/>
        <v>7487</v>
      </c>
      <c r="AD197" s="232" t="str">
        <f t="shared" si="23"/>
        <v>7487-Food</v>
      </c>
    </row>
    <row r="198" spans="1:30">
      <c r="A198" t="s">
        <v>48</v>
      </c>
      <c r="B198" t="s">
        <v>49</v>
      </c>
      <c r="C198" t="s">
        <v>408</v>
      </c>
      <c r="D198" t="s">
        <v>409</v>
      </c>
      <c r="E198" t="s">
        <v>412</v>
      </c>
      <c r="F198" s="220" t="s">
        <v>53</v>
      </c>
      <c r="G198" s="220">
        <v>45167</v>
      </c>
      <c r="H198" t="s">
        <v>112</v>
      </c>
      <c r="I198" t="s">
        <v>55</v>
      </c>
      <c r="J198" t="s">
        <v>113</v>
      </c>
      <c r="K198" t="s">
        <v>114</v>
      </c>
      <c r="L198" s="230" t="s">
        <v>115</v>
      </c>
      <c r="M198">
        <v>1</v>
      </c>
      <c r="N198">
        <v>0</v>
      </c>
      <c r="O198">
        <v>40.54</v>
      </c>
      <c r="P198">
        <v>40.54</v>
      </c>
      <c r="Q198">
        <v>5571.06</v>
      </c>
      <c r="R198">
        <v>8.65</v>
      </c>
      <c r="S198" s="231" t="str">
        <f>VLOOKUP(U198,'Cross ref'!I:J,2,0)</f>
        <v>DF2</v>
      </c>
      <c r="T198" s="231">
        <f t="shared" si="18"/>
        <v>40.54</v>
      </c>
      <c r="U198" s="231">
        <f>VLOOKUP(VALUE(C198),'Cross ref'!G:I,3,0)</f>
        <v>7487</v>
      </c>
      <c r="V198" s="231">
        <f>IFERROR(VLOOKUP(J198,'Item List (2)'!C:D,2,0),VLOOKUP(K198,'Item List (2)'!C:D,2,0))</f>
        <v>50007</v>
      </c>
      <c r="W198" s="231">
        <f>IFERROR(VLOOKUP(J198,'Item List (2)'!C:E,3,0),VLOOKUP(K198,'Item List (2)'!C:E,3,0))</f>
        <v>100</v>
      </c>
      <c r="X198" s="231">
        <f t="shared" si="19"/>
        <v>0</v>
      </c>
      <c r="Y198" s="231" t="str">
        <f t="shared" si="20"/>
        <v>CHEESECAKE, STAWBRY 3.5Z</v>
      </c>
      <c r="AA198" s="232">
        <f t="shared" si="21"/>
        <v>40.54</v>
      </c>
      <c r="AB198" s="232" t="str">
        <f>VLOOKUP(W198,'Item List (2)'!$H:$J,2,0)</f>
        <v>Food</v>
      </c>
      <c r="AC198" s="232">
        <f t="shared" si="22"/>
        <v>7487</v>
      </c>
      <c r="AD198" s="232" t="str">
        <f t="shared" si="23"/>
        <v>7487-Food</v>
      </c>
    </row>
    <row r="199" spans="1:30">
      <c r="A199" t="s">
        <v>48</v>
      </c>
      <c r="B199" t="s">
        <v>49</v>
      </c>
      <c r="C199" t="s">
        <v>408</v>
      </c>
      <c r="D199" t="s">
        <v>409</v>
      </c>
      <c r="E199" t="s">
        <v>412</v>
      </c>
      <c r="F199" s="220" t="s">
        <v>53</v>
      </c>
      <c r="G199" s="220">
        <v>45167</v>
      </c>
      <c r="H199" t="s">
        <v>116</v>
      </c>
      <c r="I199" t="s">
        <v>55</v>
      </c>
      <c r="J199" t="s">
        <v>117</v>
      </c>
      <c r="K199" t="s">
        <v>118</v>
      </c>
      <c r="L199" s="230" t="s">
        <v>119</v>
      </c>
      <c r="M199">
        <v>16</v>
      </c>
      <c r="N199">
        <v>0</v>
      </c>
      <c r="O199">
        <v>76.78</v>
      </c>
      <c r="P199">
        <v>1228.48</v>
      </c>
      <c r="Q199">
        <v>5571.06</v>
      </c>
      <c r="R199">
        <v>8.65</v>
      </c>
      <c r="S199" s="231" t="str">
        <f>VLOOKUP(U199,'Cross ref'!I:J,2,0)</f>
        <v>DF2</v>
      </c>
      <c r="T199" s="231">
        <f t="shared" si="18"/>
        <v>1228.48</v>
      </c>
      <c r="U199" s="231">
        <f>VLOOKUP(VALUE(C199),'Cross ref'!G:I,3,0)</f>
        <v>7487</v>
      </c>
      <c r="V199" s="231">
        <f>IFERROR(VLOOKUP(J199,'Item List (2)'!C:D,2,0),VLOOKUP(K199,'Item List (2)'!C:D,2,0))</f>
        <v>50007</v>
      </c>
      <c r="W199" s="231">
        <f>IFERROR(VLOOKUP(J199,'Item List (2)'!C:E,3,0),VLOOKUP(K199,'Item List (2)'!C:E,3,0))</f>
        <v>100</v>
      </c>
      <c r="X199" s="231">
        <f t="shared" si="19"/>
        <v>0</v>
      </c>
      <c r="Y199" s="231" t="str">
        <f t="shared" si="20"/>
        <v>BEEF, GRND PTY 3.5Z</v>
      </c>
      <c r="AA199" s="232">
        <f t="shared" si="21"/>
        <v>1228.48</v>
      </c>
      <c r="AB199" s="232" t="str">
        <f>VLOOKUP(W199,'Item List (2)'!$H:$J,2,0)</f>
        <v>Food</v>
      </c>
      <c r="AC199" s="232">
        <f t="shared" si="22"/>
        <v>7487</v>
      </c>
      <c r="AD199" s="232" t="str">
        <f t="shared" si="23"/>
        <v>7487-Food</v>
      </c>
    </row>
    <row r="200" spans="1:30">
      <c r="A200" t="s">
        <v>48</v>
      </c>
      <c r="B200" t="s">
        <v>49</v>
      </c>
      <c r="C200" t="s">
        <v>408</v>
      </c>
      <c r="D200" t="s">
        <v>409</v>
      </c>
      <c r="E200" t="s">
        <v>412</v>
      </c>
      <c r="F200" s="220" t="s">
        <v>53</v>
      </c>
      <c r="G200" s="220">
        <v>45167</v>
      </c>
      <c r="H200" t="s">
        <v>309</v>
      </c>
      <c r="I200" t="s">
        <v>55</v>
      </c>
      <c r="J200" t="s">
        <v>310</v>
      </c>
      <c r="K200" t="s">
        <v>311</v>
      </c>
      <c r="L200" s="230" t="s">
        <v>312</v>
      </c>
      <c r="M200">
        <v>1</v>
      </c>
      <c r="N200">
        <v>0</v>
      </c>
      <c r="O200">
        <v>11.6</v>
      </c>
      <c r="P200">
        <v>11.6</v>
      </c>
      <c r="Q200">
        <v>5571.06</v>
      </c>
      <c r="R200">
        <v>8.65</v>
      </c>
      <c r="S200" s="231" t="str">
        <f>VLOOKUP(U200,'Cross ref'!I:J,2,0)</f>
        <v>DF2</v>
      </c>
      <c r="T200" s="231">
        <f t="shared" si="18"/>
        <v>11.6</v>
      </c>
      <c r="U200" s="231">
        <f>VLOOKUP(VALUE(C200),'Cross ref'!G:I,3,0)</f>
        <v>7487</v>
      </c>
      <c r="V200" s="231">
        <f>IFERROR(VLOOKUP(J200,'Item List (2)'!C:D,2,0),VLOOKUP(K200,'Item List (2)'!C:D,2,0))</f>
        <v>50007</v>
      </c>
      <c r="W200" s="231">
        <f>IFERROR(VLOOKUP(J200,'Item List (2)'!C:E,3,0),VLOOKUP(K200,'Item List (2)'!C:E,3,0))</f>
        <v>100</v>
      </c>
      <c r="X200" s="231">
        <f t="shared" si="19"/>
        <v>0</v>
      </c>
      <c r="Y200" s="231" t="str">
        <f t="shared" si="20"/>
        <v>SALSA, PCH .43Z</v>
      </c>
      <c r="AA200" s="232">
        <f t="shared" si="21"/>
        <v>11.6</v>
      </c>
      <c r="AB200" s="232" t="str">
        <f>VLOOKUP(W200,'Item List (2)'!$H:$J,2,0)</f>
        <v>Food</v>
      </c>
      <c r="AC200" s="232">
        <f t="shared" si="22"/>
        <v>7487</v>
      </c>
      <c r="AD200" s="232" t="str">
        <f t="shared" si="23"/>
        <v>7487-Food</v>
      </c>
    </row>
    <row r="201" spans="1:30">
      <c r="A201" t="s">
        <v>48</v>
      </c>
      <c r="B201" t="s">
        <v>49</v>
      </c>
      <c r="C201" t="s">
        <v>408</v>
      </c>
      <c r="D201" t="s">
        <v>409</v>
      </c>
      <c r="E201" t="s">
        <v>412</v>
      </c>
      <c r="F201" s="220" t="s">
        <v>53</v>
      </c>
      <c r="G201" s="220">
        <v>45167</v>
      </c>
      <c r="H201" t="s">
        <v>120</v>
      </c>
      <c r="I201" t="s">
        <v>55</v>
      </c>
      <c r="J201" t="s">
        <v>121</v>
      </c>
      <c r="K201" t="s">
        <v>122</v>
      </c>
      <c r="L201" s="230" t="s">
        <v>123</v>
      </c>
      <c r="M201">
        <v>3</v>
      </c>
      <c r="N201">
        <v>0</v>
      </c>
      <c r="O201">
        <v>30.72</v>
      </c>
      <c r="P201">
        <v>92.16</v>
      </c>
      <c r="Q201">
        <v>5571.06</v>
      </c>
      <c r="R201">
        <v>8.65</v>
      </c>
      <c r="S201" s="231" t="str">
        <f>VLOOKUP(U201,'Cross ref'!I:J,2,0)</f>
        <v>DF2</v>
      </c>
      <c r="T201" s="231">
        <f t="shared" si="18"/>
        <v>92.16</v>
      </c>
      <c r="U201" s="231">
        <f>VLOOKUP(VALUE(C201),'Cross ref'!G:I,3,0)</f>
        <v>7487</v>
      </c>
      <c r="V201" s="231">
        <f>IFERROR(VLOOKUP(J201,'Item List (2)'!C:D,2,0),VLOOKUP(K201,'Item List (2)'!C:D,2,0))</f>
        <v>50007</v>
      </c>
      <c r="W201" s="231">
        <f>IFERROR(VLOOKUP(J201,'Item List (2)'!C:E,3,0),VLOOKUP(K201,'Item List (2)'!C:E,3,0))</f>
        <v>100</v>
      </c>
      <c r="X201" s="231">
        <f t="shared" si="19"/>
        <v>0</v>
      </c>
      <c r="Y201" s="231" t="str">
        <f t="shared" si="20"/>
        <v>APPTZR, ONION RING</v>
      </c>
      <c r="AA201" s="232">
        <f t="shared" si="21"/>
        <v>92.16</v>
      </c>
      <c r="AB201" s="232" t="str">
        <f>VLOOKUP(W201,'Item List (2)'!$H:$J,2,0)</f>
        <v>Food</v>
      </c>
      <c r="AC201" s="232">
        <f t="shared" si="22"/>
        <v>7487</v>
      </c>
      <c r="AD201" s="232" t="str">
        <f t="shared" si="23"/>
        <v>7487-Food</v>
      </c>
    </row>
    <row r="202" spans="1:30">
      <c r="A202" t="s">
        <v>48</v>
      </c>
      <c r="B202" t="s">
        <v>49</v>
      </c>
      <c r="C202" t="s">
        <v>408</v>
      </c>
      <c r="D202" t="s">
        <v>409</v>
      </c>
      <c r="E202" t="s">
        <v>412</v>
      </c>
      <c r="F202" s="220" t="s">
        <v>53</v>
      </c>
      <c r="G202" s="220">
        <v>45167</v>
      </c>
      <c r="H202" t="s">
        <v>124</v>
      </c>
      <c r="I202" t="s">
        <v>55</v>
      </c>
      <c r="J202" t="s">
        <v>125</v>
      </c>
      <c r="K202" t="s">
        <v>126</v>
      </c>
      <c r="L202" s="230" t="s">
        <v>127</v>
      </c>
      <c r="M202">
        <v>3</v>
      </c>
      <c r="N202">
        <v>0</v>
      </c>
      <c r="O202">
        <v>21.8</v>
      </c>
      <c r="P202">
        <v>65.4</v>
      </c>
      <c r="Q202">
        <v>5571.06</v>
      </c>
      <c r="R202">
        <v>8.65</v>
      </c>
      <c r="S202" s="231" t="str">
        <f>VLOOKUP(U202,'Cross ref'!I:J,2,0)</f>
        <v>DF2</v>
      </c>
      <c r="T202" s="231">
        <f t="shared" si="18"/>
        <v>65.4</v>
      </c>
      <c r="U202" s="231">
        <f>VLOOKUP(VALUE(C202),'Cross ref'!G:I,3,0)</f>
        <v>7487</v>
      </c>
      <c r="V202" s="231">
        <f>IFERROR(VLOOKUP(J202,'Item List (2)'!C:D,2,0),VLOOKUP(K202,'Item List (2)'!C:D,2,0))</f>
        <v>50007</v>
      </c>
      <c r="W202" s="231">
        <f>IFERROR(VLOOKUP(J202,'Item List (2)'!C:E,3,0),VLOOKUP(K202,'Item List (2)'!C:E,3,0))</f>
        <v>100</v>
      </c>
      <c r="X202" s="231">
        <f t="shared" si="19"/>
        <v>0</v>
      </c>
      <c r="Y202" s="231" t="str">
        <f t="shared" si="20"/>
        <v>KETCHUP, PKT</v>
      </c>
      <c r="AA202" s="232">
        <f t="shared" si="21"/>
        <v>65.4</v>
      </c>
      <c r="AB202" s="232" t="str">
        <f>VLOOKUP(W202,'Item List (2)'!$H:$J,2,0)</f>
        <v>Food</v>
      </c>
      <c r="AC202" s="232">
        <f t="shared" si="22"/>
        <v>7487</v>
      </c>
      <c r="AD202" s="232" t="str">
        <f t="shared" si="23"/>
        <v>7487-Food</v>
      </c>
    </row>
    <row r="203" spans="1:30">
      <c r="A203" t="s">
        <v>48</v>
      </c>
      <c r="B203" t="s">
        <v>49</v>
      </c>
      <c r="C203" t="s">
        <v>408</v>
      </c>
      <c r="D203" t="s">
        <v>409</v>
      </c>
      <c r="E203" t="s">
        <v>412</v>
      </c>
      <c r="F203" s="220" t="s">
        <v>53</v>
      </c>
      <c r="G203" s="220">
        <v>45167</v>
      </c>
      <c r="H203" t="s">
        <v>318</v>
      </c>
      <c r="I203" t="s">
        <v>201</v>
      </c>
      <c r="J203" t="s">
        <v>319</v>
      </c>
      <c r="K203" t="s">
        <v>320</v>
      </c>
      <c r="L203" s="230" t="s">
        <v>321</v>
      </c>
      <c r="M203">
        <v>1</v>
      </c>
      <c r="N203">
        <v>0</v>
      </c>
      <c r="O203">
        <v>27.22</v>
      </c>
      <c r="P203">
        <v>27.22</v>
      </c>
      <c r="Q203">
        <v>5571.06</v>
      </c>
      <c r="R203">
        <v>8.65</v>
      </c>
      <c r="S203" s="231" t="str">
        <f>VLOOKUP(U203,'Cross ref'!I:J,2,0)</f>
        <v>DF2</v>
      </c>
      <c r="T203" s="231">
        <f t="shared" si="18"/>
        <v>27.22</v>
      </c>
      <c r="U203" s="231">
        <f>VLOOKUP(VALUE(C203),'Cross ref'!G:I,3,0)</f>
        <v>7487</v>
      </c>
      <c r="V203" s="231">
        <f>IFERROR(VLOOKUP(J203,'Item List (2)'!C:D,2,0),VLOOKUP(K203,'Item List (2)'!C:D,2,0))</f>
        <v>51001</v>
      </c>
      <c r="W203" s="231">
        <f>IFERROR(VLOOKUP(J203,'Item List (2)'!C:E,3,0),VLOOKUP(K203,'Item List (2)'!C:E,3,0))</f>
        <v>1000</v>
      </c>
      <c r="X203" s="231">
        <f t="shared" si="19"/>
        <v>0</v>
      </c>
      <c r="Y203" s="231" t="str">
        <f t="shared" si="20"/>
        <v>CARRIER, 4-CUP</v>
      </c>
      <c r="AA203" s="232">
        <f t="shared" si="21"/>
        <v>27.22</v>
      </c>
      <c r="AB203" s="232" t="str">
        <f>VLOOKUP(W203,'Item List (2)'!$H:$J,2,0)</f>
        <v>Paper</v>
      </c>
      <c r="AC203" s="232">
        <f t="shared" si="22"/>
        <v>7487</v>
      </c>
      <c r="AD203" s="232" t="str">
        <f t="shared" si="23"/>
        <v>7487-Paper</v>
      </c>
    </row>
    <row r="204" spans="1:30">
      <c r="A204" t="s">
        <v>48</v>
      </c>
      <c r="B204" t="s">
        <v>49</v>
      </c>
      <c r="C204" t="s">
        <v>408</v>
      </c>
      <c r="D204" t="s">
        <v>409</v>
      </c>
      <c r="E204" t="s">
        <v>412</v>
      </c>
      <c r="F204" s="220" t="s">
        <v>53</v>
      </c>
      <c r="G204" s="220">
        <v>45167</v>
      </c>
      <c r="H204" t="s">
        <v>132</v>
      </c>
      <c r="I204" t="s">
        <v>55</v>
      </c>
      <c r="J204" t="s">
        <v>129</v>
      </c>
      <c r="K204" t="s">
        <v>133</v>
      </c>
      <c r="L204" s="230" t="s">
        <v>131</v>
      </c>
      <c r="M204">
        <v>2</v>
      </c>
      <c r="N204">
        <v>0</v>
      </c>
      <c r="O204">
        <v>33.38</v>
      </c>
      <c r="P204">
        <v>66.76</v>
      </c>
      <c r="Q204">
        <v>5571.06</v>
      </c>
      <c r="R204">
        <v>8.65</v>
      </c>
      <c r="S204" s="231" t="str">
        <f>VLOOKUP(U204,'Cross ref'!I:J,2,0)</f>
        <v>DF2</v>
      </c>
      <c r="T204" s="231">
        <f t="shared" si="18"/>
        <v>66.76</v>
      </c>
      <c r="U204" s="231">
        <f>VLOOKUP(VALUE(C204),'Cross ref'!G:I,3,0)</f>
        <v>7487</v>
      </c>
      <c r="V204" s="231">
        <f>IFERROR(VLOOKUP(J204,'Item List (2)'!C:D,2,0),VLOOKUP(K204,'Item List (2)'!C:D,2,0))</f>
        <v>50007</v>
      </c>
      <c r="W204" s="231">
        <f>IFERROR(VLOOKUP(J204,'Item List (2)'!C:E,3,0),VLOOKUP(K204,'Item List (2)'!C:E,3,0))</f>
        <v>100</v>
      </c>
      <c r="X204" s="231">
        <f t="shared" si="19"/>
        <v>0</v>
      </c>
      <c r="Y204" s="231" t="str">
        <f t="shared" si="20"/>
        <v>FRIES, CRISS CUT SEASN</v>
      </c>
      <c r="AA204" s="232">
        <f t="shared" si="21"/>
        <v>66.76</v>
      </c>
      <c r="AB204" s="232" t="str">
        <f>VLOOKUP(W204,'Item List (2)'!$H:$J,2,0)</f>
        <v>Food</v>
      </c>
      <c r="AC204" s="232">
        <f t="shared" si="22"/>
        <v>7487</v>
      </c>
      <c r="AD204" s="232" t="str">
        <f t="shared" si="23"/>
        <v>7487-Food</v>
      </c>
    </row>
    <row r="205" spans="1:30">
      <c r="A205" t="s">
        <v>48</v>
      </c>
      <c r="B205" t="s">
        <v>49</v>
      </c>
      <c r="C205" t="s">
        <v>408</v>
      </c>
      <c r="D205" t="s">
        <v>409</v>
      </c>
      <c r="E205" t="s">
        <v>412</v>
      </c>
      <c r="F205" s="220" t="s">
        <v>53</v>
      </c>
      <c r="G205" s="220">
        <v>45167</v>
      </c>
      <c r="H205" t="s">
        <v>134</v>
      </c>
      <c r="I205" t="s">
        <v>55</v>
      </c>
      <c r="J205" t="s">
        <v>129</v>
      </c>
      <c r="K205" t="s">
        <v>135</v>
      </c>
      <c r="L205" s="230" t="s">
        <v>136</v>
      </c>
      <c r="M205">
        <v>13</v>
      </c>
      <c r="N205">
        <v>0</v>
      </c>
      <c r="O205">
        <v>35.28</v>
      </c>
      <c r="P205">
        <v>458.64</v>
      </c>
      <c r="Q205">
        <v>5571.06</v>
      </c>
      <c r="R205">
        <v>8.65</v>
      </c>
      <c r="S205" s="231" t="str">
        <f>VLOOKUP(U205,'Cross ref'!I:J,2,0)</f>
        <v>DF2</v>
      </c>
      <c r="T205" s="231">
        <f t="shared" si="18"/>
        <v>458.64</v>
      </c>
      <c r="U205" s="231">
        <f>VLOOKUP(VALUE(C205),'Cross ref'!G:I,3,0)</f>
        <v>7487</v>
      </c>
      <c r="V205" s="231">
        <f>IFERROR(VLOOKUP(J205,'Item List (2)'!C:D,2,0),VLOOKUP(K205,'Item List (2)'!C:D,2,0))</f>
        <v>50007</v>
      </c>
      <c r="W205" s="231">
        <f>IFERROR(VLOOKUP(J205,'Item List (2)'!C:E,3,0),VLOOKUP(K205,'Item List (2)'!C:E,3,0))</f>
        <v>100</v>
      </c>
      <c r="X205" s="231">
        <f t="shared" si="19"/>
        <v>0</v>
      </c>
      <c r="Y205" s="231" t="str">
        <f t="shared" si="20"/>
        <v>FRIES, SS SK ON</v>
      </c>
      <c r="AA205" s="232">
        <f t="shared" si="21"/>
        <v>458.64</v>
      </c>
      <c r="AB205" s="232" t="str">
        <f>VLOOKUP(W205,'Item List (2)'!$H:$J,2,0)</f>
        <v>Food</v>
      </c>
      <c r="AC205" s="232">
        <f t="shared" si="22"/>
        <v>7487</v>
      </c>
      <c r="AD205" s="232" t="str">
        <f t="shared" si="23"/>
        <v>7487-Food</v>
      </c>
    </row>
    <row r="206" spans="1:30">
      <c r="A206" t="s">
        <v>48</v>
      </c>
      <c r="B206" t="s">
        <v>49</v>
      </c>
      <c r="C206" t="s">
        <v>408</v>
      </c>
      <c r="D206" t="s">
        <v>409</v>
      </c>
      <c r="E206" t="s">
        <v>412</v>
      </c>
      <c r="F206" s="220" t="s">
        <v>53</v>
      </c>
      <c r="G206" s="220">
        <v>45167</v>
      </c>
      <c r="H206" t="s">
        <v>137</v>
      </c>
      <c r="I206" t="s">
        <v>55</v>
      </c>
      <c r="J206" t="s">
        <v>138</v>
      </c>
      <c r="K206" t="s">
        <v>139</v>
      </c>
      <c r="L206" s="230" t="s">
        <v>140</v>
      </c>
      <c r="M206">
        <v>1</v>
      </c>
      <c r="N206">
        <v>0</v>
      </c>
      <c r="O206">
        <v>32.57</v>
      </c>
      <c r="P206">
        <v>32.57</v>
      </c>
      <c r="Q206">
        <v>5571.06</v>
      </c>
      <c r="R206">
        <v>8.65</v>
      </c>
      <c r="S206" s="231" t="str">
        <f>VLOOKUP(U206,'Cross ref'!I:J,2,0)</f>
        <v>DF2</v>
      </c>
      <c r="T206" s="231">
        <f t="shared" si="18"/>
        <v>32.57</v>
      </c>
      <c r="U206" s="231">
        <f>VLOOKUP(VALUE(C206),'Cross ref'!G:I,3,0)</f>
        <v>7487</v>
      </c>
      <c r="V206" s="231">
        <f>IFERROR(VLOOKUP(J206,'Item List (2)'!C:D,2,0),VLOOKUP(K206,'Item List (2)'!C:D,2,0))</f>
        <v>50007</v>
      </c>
      <c r="W206" s="231">
        <f>IFERROR(VLOOKUP(J206,'Item List (2)'!C:E,3,0),VLOOKUP(K206,'Item List (2)'!C:E,3,0))</f>
        <v>100</v>
      </c>
      <c r="X206" s="231">
        <f t="shared" si="19"/>
        <v>0</v>
      </c>
      <c r="Y206" s="231" t="str">
        <f t="shared" si="20"/>
        <v>SYRUP, SHAKE STRAWBRY</v>
      </c>
      <c r="AA206" s="232">
        <f t="shared" si="21"/>
        <v>32.57</v>
      </c>
      <c r="AB206" s="232" t="str">
        <f>VLOOKUP(W206,'Item List (2)'!$H:$J,2,0)</f>
        <v>Food</v>
      </c>
      <c r="AC206" s="232">
        <f t="shared" si="22"/>
        <v>7487</v>
      </c>
      <c r="AD206" s="232" t="str">
        <f t="shared" si="23"/>
        <v>7487-Food</v>
      </c>
    </row>
    <row r="207" spans="1:30">
      <c r="A207" t="s">
        <v>48</v>
      </c>
      <c r="B207" t="s">
        <v>49</v>
      </c>
      <c r="C207" t="s">
        <v>408</v>
      </c>
      <c r="D207" t="s">
        <v>409</v>
      </c>
      <c r="E207" t="s">
        <v>412</v>
      </c>
      <c r="F207" s="220" t="s">
        <v>53</v>
      </c>
      <c r="G207" s="220">
        <v>45167</v>
      </c>
      <c r="H207" t="s">
        <v>324</v>
      </c>
      <c r="I207" t="s">
        <v>55</v>
      </c>
      <c r="J207" t="s">
        <v>325</v>
      </c>
      <c r="K207" t="s">
        <v>326</v>
      </c>
      <c r="L207" s="230" t="s">
        <v>327</v>
      </c>
      <c r="M207">
        <v>1</v>
      </c>
      <c r="N207">
        <v>0</v>
      </c>
      <c r="O207">
        <v>31.31</v>
      </c>
      <c r="P207">
        <v>31.31</v>
      </c>
      <c r="Q207">
        <v>5571.06</v>
      </c>
      <c r="R207">
        <v>8.65</v>
      </c>
      <c r="S207" s="231" t="str">
        <f>VLOOKUP(U207,'Cross ref'!I:J,2,0)</f>
        <v>DF2</v>
      </c>
      <c r="T207" s="231">
        <f t="shared" si="18"/>
        <v>31.31</v>
      </c>
      <c r="U207" s="231">
        <f>VLOOKUP(VALUE(C207),'Cross ref'!G:I,3,0)</f>
        <v>7487</v>
      </c>
      <c r="V207" s="231">
        <f>IFERROR(VLOOKUP(J207,'Item List (2)'!C:D,2,0),VLOOKUP(K207,'Item List (2)'!C:D,2,0))</f>
        <v>50007</v>
      </c>
      <c r="W207" s="231">
        <f>IFERROR(VLOOKUP(J207,'Item List (2)'!C:E,3,0),VLOOKUP(K207,'Item List (2)'!C:E,3,0))</f>
        <v>100</v>
      </c>
      <c r="X207" s="231">
        <f t="shared" si="19"/>
        <v>0</v>
      </c>
      <c r="Y207" s="231" t="str">
        <f t="shared" si="20"/>
        <v>TORTILLA, FLOUR 10" FZN</v>
      </c>
      <c r="AA207" s="232">
        <f t="shared" si="21"/>
        <v>31.31</v>
      </c>
      <c r="AB207" s="232" t="str">
        <f>VLOOKUP(W207,'Item List (2)'!$H:$J,2,0)</f>
        <v>Food</v>
      </c>
      <c r="AC207" s="232">
        <f t="shared" si="22"/>
        <v>7487</v>
      </c>
      <c r="AD207" s="232" t="str">
        <f t="shared" si="23"/>
        <v>7487-Food</v>
      </c>
    </row>
    <row r="208" spans="1:30">
      <c r="A208" t="s">
        <v>48</v>
      </c>
      <c r="B208" t="s">
        <v>49</v>
      </c>
      <c r="C208" t="s">
        <v>408</v>
      </c>
      <c r="D208" t="s">
        <v>409</v>
      </c>
      <c r="E208" t="s">
        <v>412</v>
      </c>
      <c r="F208" s="220" t="s">
        <v>53</v>
      </c>
      <c r="G208" s="220">
        <v>45167</v>
      </c>
      <c r="H208" t="s">
        <v>145</v>
      </c>
      <c r="I208" t="s">
        <v>55</v>
      </c>
      <c r="J208" t="s">
        <v>146</v>
      </c>
      <c r="K208" t="s">
        <v>147</v>
      </c>
      <c r="L208" s="230" t="s">
        <v>148</v>
      </c>
      <c r="M208">
        <v>1</v>
      </c>
      <c r="N208">
        <v>0</v>
      </c>
      <c r="O208">
        <v>111.01</v>
      </c>
      <c r="P208">
        <v>111.01</v>
      </c>
      <c r="Q208">
        <v>5571.06</v>
      </c>
      <c r="R208">
        <v>8.65</v>
      </c>
      <c r="S208" s="231" t="str">
        <f>VLOOKUP(U208,'Cross ref'!I:J,2,0)</f>
        <v>DF2</v>
      </c>
      <c r="T208" s="231">
        <f t="shared" si="18"/>
        <v>111.01</v>
      </c>
      <c r="U208" s="231">
        <f>VLOOKUP(VALUE(C208),'Cross ref'!G:I,3,0)</f>
        <v>7487</v>
      </c>
      <c r="V208" s="231">
        <f>IFERROR(VLOOKUP(J208,'Item List (2)'!C:D,2,0),VLOOKUP(K208,'Item List (2)'!C:D,2,0))</f>
        <v>50007</v>
      </c>
      <c r="W208" s="231">
        <f>IFERROR(VLOOKUP(J208,'Item List (2)'!C:E,3,0),VLOOKUP(K208,'Item List (2)'!C:E,3,0))</f>
        <v>100</v>
      </c>
      <c r="X208" s="231">
        <f t="shared" si="19"/>
        <v>0</v>
      </c>
      <c r="Y208" s="231" t="str">
        <f t="shared" si="20"/>
        <v>CHICKEN, TNDRLOIN STRIP 1.5Z</v>
      </c>
      <c r="AA208" s="232">
        <f t="shared" si="21"/>
        <v>111.01</v>
      </c>
      <c r="AB208" s="232" t="str">
        <f>VLOOKUP(W208,'Item List (2)'!$H:$J,2,0)</f>
        <v>Food</v>
      </c>
      <c r="AC208" s="232">
        <f t="shared" si="22"/>
        <v>7487</v>
      </c>
      <c r="AD208" s="232" t="str">
        <f t="shared" si="23"/>
        <v>7487-Food</v>
      </c>
    </row>
    <row r="209" spans="1:30">
      <c r="A209" t="s">
        <v>48</v>
      </c>
      <c r="B209" t="s">
        <v>49</v>
      </c>
      <c r="C209" t="s">
        <v>408</v>
      </c>
      <c r="D209" t="s">
        <v>409</v>
      </c>
      <c r="E209" t="s">
        <v>412</v>
      </c>
      <c r="F209" s="220" t="s">
        <v>53</v>
      </c>
      <c r="G209" s="220">
        <v>45167</v>
      </c>
      <c r="H209" t="s">
        <v>328</v>
      </c>
      <c r="I209" t="s">
        <v>66</v>
      </c>
      <c r="J209" t="s">
        <v>329</v>
      </c>
      <c r="K209" t="s">
        <v>330</v>
      </c>
      <c r="L209" s="230" t="s">
        <v>331</v>
      </c>
      <c r="M209">
        <v>1</v>
      </c>
      <c r="N209">
        <v>0</v>
      </c>
      <c r="O209">
        <v>17.57</v>
      </c>
      <c r="P209">
        <v>17.57</v>
      </c>
      <c r="Q209">
        <v>5571.06</v>
      </c>
      <c r="R209">
        <v>8.65</v>
      </c>
      <c r="S209" s="231" t="str">
        <f>VLOOKUP(U209,'Cross ref'!I:J,2,0)</f>
        <v>DF2</v>
      </c>
      <c r="T209" s="231">
        <f t="shared" si="18"/>
        <v>17.57</v>
      </c>
      <c r="U209" s="231">
        <f>VLOOKUP(VALUE(C209),'Cross ref'!G:I,3,0)</f>
        <v>7487</v>
      </c>
      <c r="V209" s="231">
        <f>IFERROR(VLOOKUP(J209,'Item List (2)'!C:D,2,0),VLOOKUP(K209,'Item List (2)'!C:D,2,0))</f>
        <v>60507</v>
      </c>
      <c r="W209" s="231">
        <f>IFERROR(VLOOKUP(J209,'Item List (2)'!C:E,3,0),VLOOKUP(K209,'Item List (2)'!C:E,3,0))</f>
        <v>1200</v>
      </c>
      <c r="X209" s="231">
        <f t="shared" si="19"/>
        <v>0</v>
      </c>
      <c r="Y209" s="231" t="str">
        <f t="shared" si="20"/>
        <v>LINER, CAN 38X44 BLK</v>
      </c>
      <c r="AA209" s="232">
        <f t="shared" si="21"/>
        <v>17.57</v>
      </c>
      <c r="AB209" s="232" t="str">
        <f>VLOOKUP(W209,'Item List (2)'!$H:$J,2,0)</f>
        <v>Supplies</v>
      </c>
      <c r="AC209" s="232">
        <f t="shared" si="22"/>
        <v>7487</v>
      </c>
      <c r="AD209" s="232" t="str">
        <f t="shared" si="23"/>
        <v>7487-Supplies</v>
      </c>
    </row>
    <row r="210" spans="1:30">
      <c r="A210" t="s">
        <v>48</v>
      </c>
      <c r="B210" t="s">
        <v>49</v>
      </c>
      <c r="C210" t="s">
        <v>408</v>
      </c>
      <c r="D210" t="s">
        <v>409</v>
      </c>
      <c r="E210" t="s">
        <v>412</v>
      </c>
      <c r="F210" s="220" t="s">
        <v>53</v>
      </c>
      <c r="G210" s="220">
        <v>45167</v>
      </c>
      <c r="H210" t="s">
        <v>149</v>
      </c>
      <c r="I210" t="s">
        <v>55</v>
      </c>
      <c r="J210" t="s">
        <v>102</v>
      </c>
      <c r="K210" t="s">
        <v>150</v>
      </c>
      <c r="L210" s="230" t="s">
        <v>100</v>
      </c>
      <c r="M210">
        <v>4</v>
      </c>
      <c r="N210">
        <v>0</v>
      </c>
      <c r="O210">
        <v>25.94</v>
      </c>
      <c r="P210">
        <v>103.76</v>
      </c>
      <c r="Q210">
        <v>5571.06</v>
      </c>
      <c r="R210">
        <v>8.65</v>
      </c>
      <c r="S210" s="231" t="str">
        <f>VLOOKUP(U210,'Cross ref'!I:J,2,0)</f>
        <v>DF2</v>
      </c>
      <c r="T210" s="231">
        <f t="shared" si="18"/>
        <v>103.76</v>
      </c>
      <c r="U210" s="231">
        <f>VLOOKUP(VALUE(C210),'Cross ref'!G:I,3,0)</f>
        <v>7487</v>
      </c>
      <c r="V210" s="231">
        <f>IFERROR(VLOOKUP(J210,'Item List (2)'!C:D,2,0),VLOOKUP(K210,'Item List (2)'!C:D,2,0))</f>
        <v>50007</v>
      </c>
      <c r="W210" s="231">
        <f>IFERROR(VLOOKUP(J210,'Item List (2)'!C:E,3,0),VLOOKUP(K210,'Item List (2)'!C:E,3,0))</f>
        <v>100</v>
      </c>
      <c r="X210" s="231">
        <f t="shared" si="19"/>
        <v>0</v>
      </c>
      <c r="Y210" s="231" t="str">
        <f t="shared" si="20"/>
        <v>SAUCE, BTRMILK RANCH CUP</v>
      </c>
      <c r="AA210" s="232">
        <f t="shared" si="21"/>
        <v>103.76</v>
      </c>
      <c r="AB210" s="232" t="str">
        <f>VLOOKUP(W210,'Item List (2)'!$H:$J,2,0)</f>
        <v>Food</v>
      </c>
      <c r="AC210" s="232">
        <f t="shared" si="22"/>
        <v>7487</v>
      </c>
      <c r="AD210" s="232" t="str">
        <f t="shared" si="23"/>
        <v>7487-Food</v>
      </c>
    </row>
    <row r="211" spans="1:30">
      <c r="A211" t="s">
        <v>48</v>
      </c>
      <c r="B211" t="s">
        <v>49</v>
      </c>
      <c r="C211" t="s">
        <v>408</v>
      </c>
      <c r="D211" t="s">
        <v>409</v>
      </c>
      <c r="E211" t="s">
        <v>412</v>
      </c>
      <c r="F211" s="220" t="s">
        <v>53</v>
      </c>
      <c r="G211" s="220">
        <v>45167</v>
      </c>
      <c r="H211" t="s">
        <v>151</v>
      </c>
      <c r="I211" t="s">
        <v>55</v>
      </c>
      <c r="J211" t="s">
        <v>152</v>
      </c>
      <c r="K211" t="s">
        <v>153</v>
      </c>
      <c r="L211" s="230" t="s">
        <v>154</v>
      </c>
      <c r="M211">
        <v>2</v>
      </c>
      <c r="N211">
        <v>0</v>
      </c>
      <c r="O211">
        <v>11.66</v>
      </c>
      <c r="P211">
        <v>23.32</v>
      </c>
      <c r="Q211">
        <v>5571.06</v>
      </c>
      <c r="R211">
        <v>8.65</v>
      </c>
      <c r="S211" s="231" t="str">
        <f>VLOOKUP(U211,'Cross ref'!I:J,2,0)</f>
        <v>DF2</v>
      </c>
      <c r="T211" s="231">
        <f t="shared" si="18"/>
        <v>23.32</v>
      </c>
      <c r="U211" s="231">
        <f>VLOOKUP(VALUE(C211),'Cross ref'!G:I,3,0)</f>
        <v>7487</v>
      </c>
      <c r="V211" s="231">
        <f>IFERROR(VLOOKUP(J211,'Item List (2)'!C:D,2,0),VLOOKUP(K211,'Item List (2)'!C:D,2,0))</f>
        <v>50007</v>
      </c>
      <c r="W211" s="231">
        <f>IFERROR(VLOOKUP(J211,'Item List (2)'!C:E,3,0),VLOOKUP(K211,'Item List (2)'!C:E,3,0))</f>
        <v>100</v>
      </c>
      <c r="X211" s="231">
        <f t="shared" si="19"/>
        <v>0</v>
      </c>
      <c r="Y211" s="231" t="str">
        <f t="shared" si="20"/>
        <v>SAUCE, BUFFALO CUP</v>
      </c>
      <c r="AA211" s="232">
        <f t="shared" si="21"/>
        <v>23.32</v>
      </c>
      <c r="AB211" s="232" t="str">
        <f>VLOOKUP(W211,'Item List (2)'!$H:$J,2,0)</f>
        <v>Food</v>
      </c>
      <c r="AC211" s="232">
        <f t="shared" si="22"/>
        <v>7487</v>
      </c>
      <c r="AD211" s="232" t="str">
        <f t="shared" si="23"/>
        <v>7487-Food</v>
      </c>
    </row>
    <row r="212" spans="1:30">
      <c r="A212" t="s">
        <v>48</v>
      </c>
      <c r="B212" t="s">
        <v>49</v>
      </c>
      <c r="C212" t="s">
        <v>408</v>
      </c>
      <c r="D212" t="s">
        <v>409</v>
      </c>
      <c r="E212" t="s">
        <v>412</v>
      </c>
      <c r="F212" s="220" t="s">
        <v>53</v>
      </c>
      <c r="G212" s="220">
        <v>45167</v>
      </c>
      <c r="H212" t="s">
        <v>332</v>
      </c>
      <c r="I212" t="s">
        <v>55</v>
      </c>
      <c r="J212" t="s">
        <v>244</v>
      </c>
      <c r="K212" t="s">
        <v>333</v>
      </c>
      <c r="L212" s="230" t="s">
        <v>334</v>
      </c>
      <c r="M212">
        <v>1</v>
      </c>
      <c r="N212">
        <v>0</v>
      </c>
      <c r="O212">
        <v>31.38</v>
      </c>
      <c r="P212">
        <v>31.38</v>
      </c>
      <c r="Q212">
        <v>5571.06</v>
      </c>
      <c r="R212">
        <v>8.65</v>
      </c>
      <c r="S212" s="231" t="str">
        <f>VLOOKUP(U212,'Cross ref'!I:J,2,0)</f>
        <v>DF2</v>
      </c>
      <c r="T212" s="231">
        <f t="shared" si="18"/>
        <v>31.38</v>
      </c>
      <c r="U212" s="231">
        <f>VLOOKUP(VALUE(C212),'Cross ref'!G:I,3,0)</f>
        <v>7487</v>
      </c>
      <c r="V212" s="231">
        <f>IFERROR(VLOOKUP(J212,'Item List (2)'!C:D,2,0),VLOOKUP(K212,'Item List (2)'!C:D,2,0))</f>
        <v>50007</v>
      </c>
      <c r="W212" s="231">
        <f>IFERROR(VLOOKUP(J212,'Item List (2)'!C:E,3,0),VLOOKUP(K212,'Item List (2)'!C:E,3,0))</f>
        <v>100</v>
      </c>
      <c r="X212" s="231">
        <f t="shared" si="19"/>
        <v>0</v>
      </c>
      <c r="Y212" s="231" t="str">
        <f t="shared" si="20"/>
        <v>WHIP CREAM, AEROSOL 17Z</v>
      </c>
      <c r="AA212" s="232">
        <f t="shared" si="21"/>
        <v>31.38</v>
      </c>
      <c r="AB212" s="232" t="str">
        <f>VLOOKUP(W212,'Item List (2)'!$H:$J,2,0)</f>
        <v>Food</v>
      </c>
      <c r="AC212" s="232">
        <f t="shared" si="22"/>
        <v>7487</v>
      </c>
      <c r="AD212" s="232" t="str">
        <f t="shared" si="23"/>
        <v>7487-Food</v>
      </c>
    </row>
    <row r="213" spans="1:30">
      <c r="A213" t="s">
        <v>48</v>
      </c>
      <c r="B213" t="s">
        <v>49</v>
      </c>
      <c r="C213" t="s">
        <v>408</v>
      </c>
      <c r="D213" t="s">
        <v>409</v>
      </c>
      <c r="E213" t="s">
        <v>412</v>
      </c>
      <c r="F213" s="220" t="s">
        <v>53</v>
      </c>
      <c r="G213" s="220">
        <v>45167</v>
      </c>
      <c r="H213" t="s">
        <v>155</v>
      </c>
      <c r="I213" t="s">
        <v>55</v>
      </c>
      <c r="J213" t="s">
        <v>156</v>
      </c>
      <c r="K213" t="s">
        <v>157</v>
      </c>
      <c r="L213" s="230" t="s">
        <v>158</v>
      </c>
      <c r="M213">
        <v>5</v>
      </c>
      <c r="N213">
        <v>0</v>
      </c>
      <c r="O213">
        <v>19.78</v>
      </c>
      <c r="P213">
        <v>98.9</v>
      </c>
      <c r="Q213">
        <v>5571.06</v>
      </c>
      <c r="R213">
        <v>8.65</v>
      </c>
      <c r="S213" s="231" t="str">
        <f>VLOOKUP(U213,'Cross ref'!I:J,2,0)</f>
        <v>DF2</v>
      </c>
      <c r="T213" s="231">
        <f t="shared" si="18"/>
        <v>98.9</v>
      </c>
      <c r="U213" s="231">
        <f>VLOOKUP(VALUE(C213),'Cross ref'!G:I,3,0)</f>
        <v>7487</v>
      </c>
      <c r="V213" s="231">
        <f>IFERROR(VLOOKUP(J213,'Item List (2)'!C:D,2,0),VLOOKUP(K213,'Item List (2)'!C:D,2,0))</f>
        <v>50007</v>
      </c>
      <c r="W213" s="231">
        <f>IFERROR(VLOOKUP(J213,'Item List (2)'!C:E,3,0),VLOOKUP(K213,'Item List (2)'!C:E,3,0))</f>
        <v>100</v>
      </c>
      <c r="X213" s="231">
        <f t="shared" si="19"/>
        <v>0</v>
      </c>
      <c r="Y213" s="231" t="str">
        <f t="shared" si="20"/>
        <v>ICE CREAM, VANILLA SLOW MELT</v>
      </c>
      <c r="AA213" s="232">
        <f t="shared" si="21"/>
        <v>98.9</v>
      </c>
      <c r="AB213" s="232" t="str">
        <f>VLOOKUP(W213,'Item List (2)'!$H:$J,2,0)</f>
        <v>Food</v>
      </c>
      <c r="AC213" s="232">
        <f t="shared" si="22"/>
        <v>7487</v>
      </c>
      <c r="AD213" s="232" t="str">
        <f t="shared" si="23"/>
        <v>7487-Food</v>
      </c>
    </row>
    <row r="214" spans="1:30">
      <c r="A214" t="s">
        <v>48</v>
      </c>
      <c r="B214" t="s">
        <v>49</v>
      </c>
      <c r="C214" t="s">
        <v>408</v>
      </c>
      <c r="D214" t="s">
        <v>409</v>
      </c>
      <c r="E214" t="s">
        <v>412</v>
      </c>
      <c r="F214" s="220" t="s">
        <v>53</v>
      </c>
      <c r="G214" s="220">
        <v>45167</v>
      </c>
      <c r="H214" t="s">
        <v>159</v>
      </c>
      <c r="I214" t="s">
        <v>55</v>
      </c>
      <c r="J214" t="s">
        <v>160</v>
      </c>
      <c r="K214" t="s">
        <v>161</v>
      </c>
      <c r="L214" s="230" t="s">
        <v>162</v>
      </c>
      <c r="M214">
        <v>6</v>
      </c>
      <c r="N214">
        <v>0</v>
      </c>
      <c r="O214">
        <v>36.91</v>
      </c>
      <c r="P214">
        <v>221.46</v>
      </c>
      <c r="Q214">
        <v>5571.06</v>
      </c>
      <c r="R214">
        <v>8.65</v>
      </c>
      <c r="S214" s="231" t="str">
        <f>VLOOKUP(U214,'Cross ref'!I:J,2,0)</f>
        <v>DF2</v>
      </c>
      <c r="T214" s="231">
        <f t="shared" si="18"/>
        <v>221.46</v>
      </c>
      <c r="U214" s="231">
        <f>VLOOKUP(VALUE(C214),'Cross ref'!G:I,3,0)</f>
        <v>7487</v>
      </c>
      <c r="V214" s="231">
        <f>IFERROR(VLOOKUP(J214,'Item List (2)'!C:D,2,0),VLOOKUP(K214,'Item List (2)'!C:D,2,0))</f>
        <v>50007</v>
      </c>
      <c r="W214" s="231">
        <f>IFERROR(VLOOKUP(J214,'Item List (2)'!C:E,3,0),VLOOKUP(K214,'Item List (2)'!C:E,3,0))</f>
        <v>100</v>
      </c>
      <c r="X214" s="231">
        <f t="shared" si="19"/>
        <v>0</v>
      </c>
      <c r="Y214" s="231" t="str">
        <f t="shared" si="20"/>
        <v>SHORTENING, LIQ FRY PREM</v>
      </c>
      <c r="AA214" s="232">
        <f t="shared" si="21"/>
        <v>221.46</v>
      </c>
      <c r="AB214" s="232" t="str">
        <f>VLOOKUP(W214,'Item List (2)'!$H:$J,2,0)</f>
        <v>Food</v>
      </c>
      <c r="AC214" s="232">
        <f t="shared" si="22"/>
        <v>7487</v>
      </c>
      <c r="AD214" s="232" t="str">
        <f t="shared" si="23"/>
        <v>7487-Food</v>
      </c>
    </row>
    <row r="215" spans="1:30">
      <c r="A215" t="s">
        <v>48</v>
      </c>
      <c r="B215" t="s">
        <v>49</v>
      </c>
      <c r="C215" t="s">
        <v>408</v>
      </c>
      <c r="D215" t="s">
        <v>409</v>
      </c>
      <c r="E215" t="s">
        <v>412</v>
      </c>
      <c r="F215" s="220" t="s">
        <v>53</v>
      </c>
      <c r="G215" s="220">
        <v>45167</v>
      </c>
      <c r="H215" t="s">
        <v>416</v>
      </c>
      <c r="I215" t="s">
        <v>55</v>
      </c>
      <c r="J215" t="s">
        <v>417</v>
      </c>
      <c r="K215" t="s">
        <v>418</v>
      </c>
      <c r="L215" s="230" t="s">
        <v>419</v>
      </c>
      <c r="M215">
        <v>1</v>
      </c>
      <c r="N215">
        <v>0</v>
      </c>
      <c r="O215">
        <v>33.71</v>
      </c>
      <c r="P215">
        <v>33.71</v>
      </c>
      <c r="Q215">
        <v>5571.06</v>
      </c>
      <c r="R215">
        <v>8.65</v>
      </c>
      <c r="S215" s="231" t="str">
        <f>VLOOKUP(U215,'Cross ref'!I:J,2,0)</f>
        <v>DF2</v>
      </c>
      <c r="T215" s="231">
        <f t="shared" si="18"/>
        <v>33.71</v>
      </c>
      <c r="U215" s="231">
        <f>VLOOKUP(VALUE(C215),'Cross ref'!G:I,3,0)</f>
        <v>7487</v>
      </c>
      <c r="V215" s="231">
        <f>IFERROR(VLOOKUP(J215,'Item List (2)'!C:D,2,0),VLOOKUP(K215,'Item List (2)'!C:D,2,0))</f>
        <v>50007</v>
      </c>
      <c r="W215" s="231">
        <f>IFERROR(VLOOKUP(J215,'Item List (2)'!C:E,3,0),VLOOKUP(K215,'Item List (2)'!C:E,3,0))</f>
        <v>100</v>
      </c>
      <c r="X215" s="231">
        <f t="shared" si="19"/>
        <v>0</v>
      </c>
      <c r="Y215" s="231" t="str">
        <f t="shared" si="20"/>
        <v>PEPPER, JALAPENO NACHO SLI</v>
      </c>
      <c r="AA215" s="232">
        <f t="shared" si="21"/>
        <v>33.71</v>
      </c>
      <c r="AB215" s="232" t="str">
        <f>VLOOKUP(W215,'Item List (2)'!$H:$J,2,0)</f>
        <v>Food</v>
      </c>
      <c r="AC215" s="232">
        <f t="shared" si="22"/>
        <v>7487</v>
      </c>
      <c r="AD215" s="232" t="str">
        <f t="shared" si="23"/>
        <v>7487-Food</v>
      </c>
    </row>
    <row r="216" spans="1:30">
      <c r="A216" t="s">
        <v>48</v>
      </c>
      <c r="B216" t="s">
        <v>49</v>
      </c>
      <c r="C216" t="s">
        <v>408</v>
      </c>
      <c r="D216" t="s">
        <v>409</v>
      </c>
      <c r="E216" t="s">
        <v>412</v>
      </c>
      <c r="F216" s="220" t="s">
        <v>53</v>
      </c>
      <c r="G216" s="220">
        <v>45167</v>
      </c>
      <c r="H216" t="s">
        <v>420</v>
      </c>
      <c r="I216" t="s">
        <v>55</v>
      </c>
      <c r="J216" t="s">
        <v>421</v>
      </c>
      <c r="K216" t="s">
        <v>422</v>
      </c>
      <c r="L216" s="230" t="s">
        <v>263</v>
      </c>
      <c r="M216">
        <v>1</v>
      </c>
      <c r="N216">
        <v>0</v>
      </c>
      <c r="O216">
        <v>69.22</v>
      </c>
      <c r="P216">
        <v>69.22</v>
      </c>
      <c r="Q216">
        <v>5571.06</v>
      </c>
      <c r="R216">
        <v>8.65</v>
      </c>
      <c r="S216" s="231" t="str">
        <f>VLOOKUP(U216,'Cross ref'!I:J,2,0)</f>
        <v>DF2</v>
      </c>
      <c r="T216" s="231">
        <f t="shared" si="18"/>
        <v>69.22</v>
      </c>
      <c r="U216" s="231">
        <f>VLOOKUP(VALUE(C216),'Cross ref'!G:I,3,0)</f>
        <v>7487</v>
      </c>
      <c r="V216" s="231">
        <f>IFERROR(VLOOKUP(J216,'Item List (2)'!C:D,2,0),VLOOKUP(K216,'Item List (2)'!C:D,2,0))</f>
        <v>50007</v>
      </c>
      <c r="W216" s="231">
        <f>IFERROR(VLOOKUP(J216,'Item List (2)'!C:E,3,0),VLOOKUP(K216,'Item List (2)'!C:E,3,0))</f>
        <v>100</v>
      </c>
      <c r="X216" s="231">
        <f t="shared" si="19"/>
        <v>0</v>
      </c>
      <c r="Y216" s="231" t="str">
        <f t="shared" si="20"/>
        <v>LEMONADE, FZN</v>
      </c>
      <c r="AA216" s="232">
        <f t="shared" si="21"/>
        <v>69.22</v>
      </c>
      <c r="AB216" s="232" t="str">
        <f>VLOOKUP(W216,'Item List (2)'!$H:$J,2,0)</f>
        <v>Food</v>
      </c>
      <c r="AC216" s="232">
        <f t="shared" si="22"/>
        <v>7487</v>
      </c>
      <c r="AD216" s="232" t="str">
        <f t="shared" si="23"/>
        <v>7487-Food</v>
      </c>
    </row>
    <row r="217" spans="1:30">
      <c r="A217" t="s">
        <v>48</v>
      </c>
      <c r="B217" t="s">
        <v>49</v>
      </c>
      <c r="C217" t="s">
        <v>408</v>
      </c>
      <c r="D217" t="s">
        <v>409</v>
      </c>
      <c r="E217" t="s">
        <v>412</v>
      </c>
      <c r="F217" s="220" t="s">
        <v>53</v>
      </c>
      <c r="G217" s="220">
        <v>45167</v>
      </c>
      <c r="H217" t="s">
        <v>163</v>
      </c>
      <c r="I217" t="s">
        <v>55</v>
      </c>
      <c r="J217" t="s">
        <v>146</v>
      </c>
      <c r="K217" t="s">
        <v>164</v>
      </c>
      <c r="L217" s="230" t="s">
        <v>165</v>
      </c>
      <c r="M217">
        <v>3</v>
      </c>
      <c r="N217">
        <v>0</v>
      </c>
      <c r="O217">
        <v>37.6</v>
      </c>
      <c r="P217">
        <v>112.8</v>
      </c>
      <c r="Q217">
        <v>5571.06</v>
      </c>
      <c r="R217">
        <v>8.65</v>
      </c>
      <c r="S217" s="231" t="str">
        <f>VLOOKUP(U217,'Cross ref'!I:J,2,0)</f>
        <v>DF2</v>
      </c>
      <c r="T217" s="231">
        <f t="shared" si="18"/>
        <v>112.8</v>
      </c>
      <c r="U217" s="231">
        <f>VLOOKUP(VALUE(C217),'Cross ref'!G:I,3,0)</f>
        <v>7487</v>
      </c>
      <c r="V217" s="231">
        <f>IFERROR(VLOOKUP(J217,'Item List (2)'!C:D,2,0),VLOOKUP(K217,'Item List (2)'!C:D,2,0))</f>
        <v>50007</v>
      </c>
      <c r="W217" s="231">
        <f>IFERROR(VLOOKUP(J217,'Item List (2)'!C:E,3,0),VLOOKUP(K217,'Item List (2)'!C:E,3,0))</f>
        <v>100</v>
      </c>
      <c r="X217" s="231">
        <f t="shared" si="19"/>
        <v>0</v>
      </c>
      <c r="Y217" s="231" t="str">
        <f t="shared" si="20"/>
        <v>CHICKEN, PTY SPCY 3Z</v>
      </c>
      <c r="AA217" s="232">
        <f t="shared" si="21"/>
        <v>112.8</v>
      </c>
      <c r="AB217" s="232" t="str">
        <f>VLOOKUP(W217,'Item List (2)'!$H:$J,2,0)</f>
        <v>Food</v>
      </c>
      <c r="AC217" s="232">
        <f t="shared" si="22"/>
        <v>7487</v>
      </c>
      <c r="AD217" s="232" t="str">
        <f t="shared" si="23"/>
        <v>7487-Food</v>
      </c>
    </row>
    <row r="218" spans="1:30">
      <c r="A218" t="s">
        <v>48</v>
      </c>
      <c r="B218" t="s">
        <v>49</v>
      </c>
      <c r="C218" t="s">
        <v>408</v>
      </c>
      <c r="D218" t="s">
        <v>409</v>
      </c>
      <c r="E218" t="s">
        <v>412</v>
      </c>
      <c r="F218" s="220" t="s">
        <v>53</v>
      </c>
      <c r="G218" s="220">
        <v>45167</v>
      </c>
      <c r="H218" t="s">
        <v>342</v>
      </c>
      <c r="I218" t="s">
        <v>66</v>
      </c>
      <c r="J218" t="s">
        <v>109</v>
      </c>
      <c r="K218" t="s">
        <v>343</v>
      </c>
      <c r="L218" s="230" t="s">
        <v>111</v>
      </c>
      <c r="M218">
        <v>1</v>
      </c>
      <c r="N218">
        <v>0</v>
      </c>
      <c r="O218">
        <v>16.79</v>
      </c>
      <c r="P218">
        <v>16.79</v>
      </c>
      <c r="Q218">
        <v>5571.06</v>
      </c>
      <c r="R218">
        <v>8.65</v>
      </c>
      <c r="S218" s="231" t="str">
        <f>VLOOKUP(U218,'Cross ref'!I:J,2,0)</f>
        <v>DF2</v>
      </c>
      <c r="T218" s="231">
        <f t="shared" si="18"/>
        <v>16.79</v>
      </c>
      <c r="U218" s="231">
        <f>VLOOKUP(VALUE(C218),'Cross ref'!G:I,3,0)</f>
        <v>7487</v>
      </c>
      <c r="V218" s="231">
        <f>IFERROR(VLOOKUP(J218,'Item List (2)'!C:D,2,0),VLOOKUP(K218,'Item List (2)'!C:D,2,0))</f>
        <v>60507</v>
      </c>
      <c r="W218" s="231">
        <f>IFERROR(VLOOKUP(J218,'Item List (2)'!C:E,3,0),VLOOKUP(K218,'Item List (2)'!C:E,3,0))</f>
        <v>1200</v>
      </c>
      <c r="X218" s="231">
        <f t="shared" si="19"/>
        <v>0</v>
      </c>
      <c r="Y218" s="231" t="str">
        <f t="shared" si="20"/>
        <v>GLOVE, SYNTH LG</v>
      </c>
      <c r="AA218" s="232">
        <f t="shared" si="21"/>
        <v>16.79</v>
      </c>
      <c r="AB218" s="232" t="str">
        <f>VLOOKUP(W218,'Item List (2)'!$H:$J,2,0)</f>
        <v>Supplies</v>
      </c>
      <c r="AC218" s="232">
        <f t="shared" si="22"/>
        <v>7487</v>
      </c>
      <c r="AD218" s="232" t="str">
        <f t="shared" si="23"/>
        <v>7487-Supplies</v>
      </c>
    </row>
    <row r="219" spans="1:30">
      <c r="A219" t="s">
        <v>48</v>
      </c>
      <c r="B219" t="s">
        <v>49</v>
      </c>
      <c r="C219" t="s">
        <v>408</v>
      </c>
      <c r="D219" t="s">
        <v>409</v>
      </c>
      <c r="E219" t="s">
        <v>412</v>
      </c>
      <c r="F219" s="220" t="s">
        <v>53</v>
      </c>
      <c r="G219" s="220">
        <v>45167</v>
      </c>
      <c r="H219" t="s">
        <v>166</v>
      </c>
      <c r="I219" t="s">
        <v>55</v>
      </c>
      <c r="J219" t="s">
        <v>121</v>
      </c>
      <c r="K219" t="s">
        <v>167</v>
      </c>
      <c r="L219" s="230" t="s">
        <v>168</v>
      </c>
      <c r="M219">
        <v>1</v>
      </c>
      <c r="N219">
        <v>0</v>
      </c>
      <c r="O219">
        <v>29.39</v>
      </c>
      <c r="P219">
        <v>29.39</v>
      </c>
      <c r="Q219">
        <v>5571.06</v>
      </c>
      <c r="R219">
        <v>8.65</v>
      </c>
      <c r="S219" s="231" t="str">
        <f>VLOOKUP(U219,'Cross ref'!I:J,2,0)</f>
        <v>DF2</v>
      </c>
      <c r="T219" s="231">
        <f t="shared" si="18"/>
        <v>29.39</v>
      </c>
      <c r="U219" s="231">
        <f>VLOOKUP(VALUE(C219),'Cross ref'!G:I,3,0)</f>
        <v>7487</v>
      </c>
      <c r="V219" s="231">
        <f>IFERROR(VLOOKUP(J219,'Item List (2)'!C:D,2,0),VLOOKUP(K219,'Item List (2)'!C:D,2,0))</f>
        <v>50007</v>
      </c>
      <c r="W219" s="231">
        <f>IFERROR(VLOOKUP(J219,'Item List (2)'!C:E,3,0),VLOOKUP(K219,'Item List (2)'!C:E,3,0))</f>
        <v>100</v>
      </c>
      <c r="X219" s="231">
        <f t="shared" si="19"/>
        <v>0</v>
      </c>
      <c r="Y219" s="231" t="str">
        <f t="shared" si="20"/>
        <v>SQUASH, ZUCCHINI BRD SLI</v>
      </c>
      <c r="AA219" s="232">
        <f t="shared" si="21"/>
        <v>29.39</v>
      </c>
      <c r="AB219" s="232" t="str">
        <f>VLOOKUP(W219,'Item List (2)'!$H:$J,2,0)</f>
        <v>Food</v>
      </c>
      <c r="AC219" s="232">
        <f t="shared" si="22"/>
        <v>7487</v>
      </c>
      <c r="AD219" s="232" t="str">
        <f t="shared" si="23"/>
        <v>7487-Food</v>
      </c>
    </row>
    <row r="220" spans="1:30">
      <c r="A220" t="s">
        <v>48</v>
      </c>
      <c r="B220" t="s">
        <v>49</v>
      </c>
      <c r="C220" t="s">
        <v>408</v>
      </c>
      <c r="D220" t="s">
        <v>409</v>
      </c>
      <c r="E220" t="s">
        <v>412</v>
      </c>
      <c r="F220" s="220" t="s">
        <v>53</v>
      </c>
      <c r="G220" s="220">
        <v>45167</v>
      </c>
      <c r="H220" t="s">
        <v>169</v>
      </c>
      <c r="I220" t="s">
        <v>55</v>
      </c>
      <c r="J220" t="s">
        <v>170</v>
      </c>
      <c r="K220" t="s">
        <v>171</v>
      </c>
      <c r="L220" s="230" t="s">
        <v>172</v>
      </c>
      <c r="M220">
        <v>3</v>
      </c>
      <c r="N220">
        <v>0</v>
      </c>
      <c r="O220">
        <v>90.57</v>
      </c>
      <c r="P220">
        <v>271.71</v>
      </c>
      <c r="Q220">
        <v>5571.06</v>
      </c>
      <c r="R220">
        <v>8.65</v>
      </c>
      <c r="S220" s="231" t="str">
        <f>VLOOKUP(U220,'Cross ref'!I:J,2,0)</f>
        <v>DF2</v>
      </c>
      <c r="T220" s="231">
        <f t="shared" si="18"/>
        <v>271.71</v>
      </c>
      <c r="U220" s="231">
        <f>VLOOKUP(VALUE(C220),'Cross ref'!G:I,3,0)</f>
        <v>7487</v>
      </c>
      <c r="V220" s="231">
        <f>IFERROR(VLOOKUP(J220,'Item List (2)'!C:D,2,0),VLOOKUP(K220,'Item List (2)'!C:D,2,0))</f>
        <v>50007</v>
      </c>
      <c r="W220" s="231">
        <f>IFERROR(VLOOKUP(J220,'Item List (2)'!C:E,3,0),VLOOKUP(K220,'Item List (2)'!C:E,3,0))</f>
        <v>100</v>
      </c>
      <c r="X220" s="231">
        <f t="shared" si="19"/>
        <v>0</v>
      </c>
      <c r="Y220" s="231" t="str">
        <f t="shared" si="20"/>
        <v>BACON, 500 SLICES FC</v>
      </c>
      <c r="AA220" s="232">
        <f t="shared" si="21"/>
        <v>271.71</v>
      </c>
      <c r="AB220" s="232" t="str">
        <f>VLOOKUP(W220,'Item List (2)'!$H:$J,2,0)</f>
        <v>Food</v>
      </c>
      <c r="AC220" s="232">
        <f t="shared" si="22"/>
        <v>7487</v>
      </c>
      <c r="AD220" s="232" t="str">
        <f t="shared" si="23"/>
        <v>7487-Food</v>
      </c>
    </row>
    <row r="221" spans="1:30">
      <c r="A221" t="s">
        <v>48</v>
      </c>
      <c r="B221" t="s">
        <v>49</v>
      </c>
      <c r="C221" t="s">
        <v>408</v>
      </c>
      <c r="D221" t="s">
        <v>409</v>
      </c>
      <c r="E221" t="s">
        <v>412</v>
      </c>
      <c r="F221" s="220" t="s">
        <v>53</v>
      </c>
      <c r="G221" s="220">
        <v>45167</v>
      </c>
      <c r="H221" t="s">
        <v>173</v>
      </c>
      <c r="I221" t="s">
        <v>55</v>
      </c>
      <c r="J221" t="s">
        <v>117</v>
      </c>
      <c r="K221" t="s">
        <v>174</v>
      </c>
      <c r="L221" s="230" t="s">
        <v>175</v>
      </c>
      <c r="M221">
        <v>1</v>
      </c>
      <c r="N221">
        <v>0</v>
      </c>
      <c r="O221">
        <v>81.59</v>
      </c>
      <c r="P221">
        <v>81.59</v>
      </c>
      <c r="Q221">
        <v>5571.06</v>
      </c>
      <c r="R221">
        <v>8.65</v>
      </c>
      <c r="S221" s="231" t="str">
        <f>VLOOKUP(U221,'Cross ref'!I:J,2,0)</f>
        <v>DF2</v>
      </c>
      <c r="T221" s="231">
        <f t="shared" si="18"/>
        <v>81.59</v>
      </c>
      <c r="U221" s="231">
        <f>VLOOKUP(VALUE(C221),'Cross ref'!G:I,3,0)</f>
        <v>7487</v>
      </c>
      <c r="V221" s="231">
        <f>IFERROR(VLOOKUP(J221,'Item List (2)'!C:D,2,0),VLOOKUP(K221,'Item List (2)'!C:D,2,0))</f>
        <v>50007</v>
      </c>
      <c r="W221" s="231">
        <f>IFERROR(VLOOKUP(J221,'Item List (2)'!C:E,3,0),VLOOKUP(K221,'Item List (2)'!C:E,3,0))</f>
        <v>100</v>
      </c>
      <c r="X221" s="231">
        <f t="shared" si="19"/>
        <v>0</v>
      </c>
      <c r="Y221" s="231" t="str">
        <f t="shared" si="20"/>
        <v>BEEF, GRND PTY 1.78Z</v>
      </c>
      <c r="AA221" s="232">
        <f t="shared" si="21"/>
        <v>81.59</v>
      </c>
      <c r="AB221" s="232" t="str">
        <f>VLOOKUP(W221,'Item List (2)'!$H:$J,2,0)</f>
        <v>Food</v>
      </c>
      <c r="AC221" s="232">
        <f t="shared" si="22"/>
        <v>7487</v>
      </c>
      <c r="AD221" s="232" t="str">
        <f t="shared" si="23"/>
        <v>7487-Food</v>
      </c>
    </row>
    <row r="222" spans="1:30">
      <c r="A222" t="s">
        <v>48</v>
      </c>
      <c r="B222" t="s">
        <v>49</v>
      </c>
      <c r="C222" t="s">
        <v>408</v>
      </c>
      <c r="D222" t="s">
        <v>409</v>
      </c>
      <c r="E222" t="s">
        <v>412</v>
      </c>
      <c r="F222" s="220" t="s">
        <v>53</v>
      </c>
      <c r="G222" s="220">
        <v>45167</v>
      </c>
      <c r="H222" t="s">
        <v>344</v>
      </c>
      <c r="I222" t="s">
        <v>55</v>
      </c>
      <c r="J222" t="s">
        <v>345</v>
      </c>
      <c r="K222" t="s">
        <v>346</v>
      </c>
      <c r="L222" s="230" t="s">
        <v>347</v>
      </c>
      <c r="M222">
        <v>1</v>
      </c>
      <c r="N222">
        <v>0</v>
      </c>
      <c r="O222">
        <v>25.95</v>
      </c>
      <c r="P222">
        <v>25.95</v>
      </c>
      <c r="Q222">
        <v>5571.06</v>
      </c>
      <c r="R222">
        <v>8.65</v>
      </c>
      <c r="S222" s="231" t="str">
        <f>VLOOKUP(U222,'Cross ref'!I:J,2,0)</f>
        <v>DF2</v>
      </c>
      <c r="T222" s="231">
        <f t="shared" si="18"/>
        <v>25.95</v>
      </c>
      <c r="U222" s="231">
        <f>VLOOKUP(VALUE(C222),'Cross ref'!G:I,3,0)</f>
        <v>7487</v>
      </c>
      <c r="V222" s="231">
        <f>IFERROR(VLOOKUP(J222,'Item List (2)'!C:D,2,0),VLOOKUP(K222,'Item List (2)'!C:D,2,0))</f>
        <v>50007</v>
      </c>
      <c r="W222" s="231">
        <f>IFERROR(VLOOKUP(J222,'Item List (2)'!C:E,3,0),VLOOKUP(K222,'Item List (2)'!C:E,3,0))</f>
        <v>100</v>
      </c>
      <c r="X222" s="231">
        <f t="shared" si="19"/>
        <v>0</v>
      </c>
      <c r="Y222" s="231" t="str">
        <f t="shared" si="20"/>
        <v>BREAD, SOURDOUGH THICKER SLI</v>
      </c>
      <c r="AA222" s="232">
        <f t="shared" si="21"/>
        <v>25.95</v>
      </c>
      <c r="AB222" s="232" t="str">
        <f>VLOOKUP(W222,'Item List (2)'!$H:$J,2,0)</f>
        <v>Food</v>
      </c>
      <c r="AC222" s="232">
        <f t="shared" si="22"/>
        <v>7487</v>
      </c>
      <c r="AD222" s="232" t="str">
        <f t="shared" si="23"/>
        <v>7487-Food</v>
      </c>
    </row>
    <row r="223" spans="1:30">
      <c r="A223" t="s">
        <v>48</v>
      </c>
      <c r="B223" t="s">
        <v>49</v>
      </c>
      <c r="C223" t="s">
        <v>408</v>
      </c>
      <c r="D223" t="s">
        <v>409</v>
      </c>
      <c r="E223" t="s">
        <v>412</v>
      </c>
      <c r="F223" s="220" t="s">
        <v>53</v>
      </c>
      <c r="G223" s="220">
        <v>45167</v>
      </c>
      <c r="H223" t="s">
        <v>176</v>
      </c>
      <c r="I223" t="s">
        <v>55</v>
      </c>
      <c r="J223" t="s">
        <v>76</v>
      </c>
      <c r="K223" t="s">
        <v>177</v>
      </c>
      <c r="L223" s="230" t="s">
        <v>78</v>
      </c>
      <c r="M223">
        <v>1</v>
      </c>
      <c r="N223">
        <v>0</v>
      </c>
      <c r="O223">
        <v>99.5</v>
      </c>
      <c r="P223">
        <v>99.5</v>
      </c>
      <c r="Q223">
        <v>5571.06</v>
      </c>
      <c r="R223">
        <v>8.65</v>
      </c>
      <c r="S223" s="231" t="str">
        <f>VLOOKUP(U223,'Cross ref'!I:J,2,0)</f>
        <v>DF2</v>
      </c>
      <c r="T223" s="231">
        <f t="shared" si="18"/>
        <v>99.5</v>
      </c>
      <c r="U223" s="231">
        <f>VLOOKUP(VALUE(C223),'Cross ref'!G:I,3,0)</f>
        <v>7487</v>
      </c>
      <c r="V223" s="231">
        <f>IFERROR(VLOOKUP(J223,'Item List (2)'!C:D,2,0),VLOOKUP(K223,'Item List (2)'!C:D,2,0))</f>
        <v>50007</v>
      </c>
      <c r="W223" s="231">
        <f>IFERROR(VLOOKUP(J223,'Item List (2)'!C:E,3,0),VLOOKUP(K223,'Item List (2)'!C:E,3,0))</f>
        <v>100</v>
      </c>
      <c r="X223" s="231">
        <f t="shared" si="19"/>
        <v>0</v>
      </c>
      <c r="Y223" s="231" t="str">
        <f t="shared" si="20"/>
        <v>SYRUP, DR PEPPER BIB</v>
      </c>
      <c r="AA223" s="232">
        <f t="shared" si="21"/>
        <v>99.5</v>
      </c>
      <c r="AB223" s="232" t="str">
        <f>VLOOKUP(W223,'Item List (2)'!$H:$J,2,0)</f>
        <v>Food</v>
      </c>
      <c r="AC223" s="232">
        <f t="shared" si="22"/>
        <v>7487</v>
      </c>
      <c r="AD223" s="232" t="str">
        <f t="shared" si="23"/>
        <v>7487-Food</v>
      </c>
    </row>
    <row r="224" spans="1:30">
      <c r="A224" t="s">
        <v>48</v>
      </c>
      <c r="B224" t="s">
        <v>49</v>
      </c>
      <c r="C224" t="s">
        <v>408</v>
      </c>
      <c r="D224" t="s">
        <v>409</v>
      </c>
      <c r="E224" t="s">
        <v>412</v>
      </c>
      <c r="F224" s="220" t="s">
        <v>53</v>
      </c>
      <c r="G224" s="220">
        <v>45167</v>
      </c>
      <c r="H224" t="s">
        <v>184</v>
      </c>
      <c r="I224" t="s">
        <v>55</v>
      </c>
      <c r="J224" t="s">
        <v>117</v>
      </c>
      <c r="K224" t="s">
        <v>185</v>
      </c>
      <c r="L224" s="230" t="s">
        <v>186</v>
      </c>
      <c r="M224">
        <v>2</v>
      </c>
      <c r="N224">
        <v>0</v>
      </c>
      <c r="O224">
        <v>76.44</v>
      </c>
      <c r="P224">
        <v>152.88</v>
      </c>
      <c r="Q224">
        <v>5571.06</v>
      </c>
      <c r="R224">
        <v>8.65</v>
      </c>
      <c r="S224" s="231" t="str">
        <f>VLOOKUP(U224,'Cross ref'!I:J,2,0)</f>
        <v>DF2</v>
      </c>
      <c r="T224" s="231">
        <f t="shared" si="18"/>
        <v>152.88</v>
      </c>
      <c r="U224" s="231">
        <f>VLOOKUP(VALUE(C224),'Cross ref'!G:I,3,0)</f>
        <v>7487</v>
      </c>
      <c r="V224" s="231">
        <f>IFERROR(VLOOKUP(J224,'Item List (2)'!C:D,2,0),VLOOKUP(K224,'Item List (2)'!C:D,2,0))</f>
        <v>50007</v>
      </c>
      <c r="W224" s="231">
        <f>IFERROR(VLOOKUP(J224,'Item List (2)'!C:E,3,0),VLOOKUP(K224,'Item List (2)'!C:E,3,0))</f>
        <v>100</v>
      </c>
      <c r="X224" s="231">
        <f t="shared" si="19"/>
        <v>0</v>
      </c>
      <c r="Y224" s="231" t="str">
        <f t="shared" si="20"/>
        <v>BEEF, GRND PTY 5.33Z ANGUS IQF</v>
      </c>
      <c r="AA224" s="232">
        <f t="shared" si="21"/>
        <v>152.88</v>
      </c>
      <c r="AB224" s="232" t="str">
        <f>VLOOKUP(W224,'Item List (2)'!$H:$J,2,0)</f>
        <v>Food</v>
      </c>
      <c r="AC224" s="232">
        <f t="shared" si="22"/>
        <v>7487</v>
      </c>
      <c r="AD224" s="232" t="str">
        <f t="shared" si="23"/>
        <v>7487-Food</v>
      </c>
    </row>
    <row r="225" spans="1:30">
      <c r="A225" t="s">
        <v>48</v>
      </c>
      <c r="B225" t="s">
        <v>49</v>
      </c>
      <c r="C225" t="s">
        <v>408</v>
      </c>
      <c r="D225" t="s">
        <v>409</v>
      </c>
      <c r="E225" t="s">
        <v>412</v>
      </c>
      <c r="F225" s="220" t="s">
        <v>53</v>
      </c>
      <c r="G225" s="220">
        <v>45167</v>
      </c>
      <c r="H225" t="s">
        <v>187</v>
      </c>
      <c r="I225" t="s">
        <v>55</v>
      </c>
      <c r="J225" t="s">
        <v>146</v>
      </c>
      <c r="K225" t="s">
        <v>188</v>
      </c>
      <c r="L225" s="230" t="s">
        <v>189</v>
      </c>
      <c r="M225">
        <v>4</v>
      </c>
      <c r="N225">
        <v>0</v>
      </c>
      <c r="O225">
        <v>46.88</v>
      </c>
      <c r="P225">
        <v>187.52</v>
      </c>
      <c r="Q225">
        <v>5571.06</v>
      </c>
      <c r="R225">
        <v>8.65</v>
      </c>
      <c r="S225" s="231" t="str">
        <f>VLOOKUP(U225,'Cross ref'!I:J,2,0)</f>
        <v>DF2</v>
      </c>
      <c r="T225" s="231">
        <f t="shared" si="18"/>
        <v>187.52</v>
      </c>
      <c r="U225" s="231">
        <f>VLOOKUP(VALUE(C225),'Cross ref'!G:I,3,0)</f>
        <v>7487</v>
      </c>
      <c r="V225" s="231">
        <f>IFERROR(VLOOKUP(J225,'Item List (2)'!C:D,2,0),VLOOKUP(K225,'Item List (2)'!C:D,2,0))</f>
        <v>50007</v>
      </c>
      <c r="W225" s="231">
        <f>IFERROR(VLOOKUP(J225,'Item List (2)'!C:E,3,0),VLOOKUP(K225,'Item List (2)'!C:E,3,0))</f>
        <v>100</v>
      </c>
      <c r="X225" s="231">
        <f t="shared" si="19"/>
        <v>0</v>
      </c>
      <c r="Y225" s="231" t="str">
        <f t="shared" si="20"/>
        <v>CHICKEN, NUGGET BRD STAR SHP</v>
      </c>
      <c r="AA225" s="232">
        <f t="shared" si="21"/>
        <v>187.52</v>
      </c>
      <c r="AB225" s="232" t="str">
        <f>VLOOKUP(W225,'Item List (2)'!$H:$J,2,0)</f>
        <v>Food</v>
      </c>
      <c r="AC225" s="232">
        <f t="shared" si="22"/>
        <v>7487</v>
      </c>
      <c r="AD225" s="232" t="str">
        <f t="shared" si="23"/>
        <v>7487-Food</v>
      </c>
    </row>
    <row r="226" spans="1:30">
      <c r="A226" t="s">
        <v>48</v>
      </c>
      <c r="B226" t="s">
        <v>49</v>
      </c>
      <c r="C226" t="s">
        <v>408</v>
      </c>
      <c r="D226" t="s">
        <v>409</v>
      </c>
      <c r="E226" t="s">
        <v>412</v>
      </c>
      <c r="F226" s="220" t="s">
        <v>53</v>
      </c>
      <c r="G226" s="220">
        <v>45167</v>
      </c>
      <c r="H226" t="s">
        <v>357</v>
      </c>
      <c r="I226" t="s">
        <v>55</v>
      </c>
      <c r="J226" t="s">
        <v>358</v>
      </c>
      <c r="K226" t="s">
        <v>359</v>
      </c>
      <c r="L226" s="230" t="s">
        <v>360</v>
      </c>
      <c r="M226">
        <v>1</v>
      </c>
      <c r="N226">
        <v>0</v>
      </c>
      <c r="O226">
        <v>24.1</v>
      </c>
      <c r="P226">
        <v>24.1</v>
      </c>
      <c r="Q226">
        <v>5571.06</v>
      </c>
      <c r="R226">
        <v>8.65</v>
      </c>
      <c r="S226" s="231" t="str">
        <f>VLOOKUP(U226,'Cross ref'!I:J,2,0)</f>
        <v>DF2</v>
      </c>
      <c r="T226" s="231">
        <f t="shared" si="18"/>
        <v>24.1</v>
      </c>
      <c r="U226" s="231">
        <f>VLOOKUP(VALUE(C226),'Cross ref'!G:I,3,0)</f>
        <v>7487</v>
      </c>
      <c r="V226" s="231">
        <f>IFERROR(VLOOKUP(J226,'Item List (2)'!C:D,2,0),VLOOKUP(K226,'Item List (2)'!C:D,2,0))</f>
        <v>50007</v>
      </c>
      <c r="W226" s="231">
        <f>IFERROR(VLOOKUP(J226,'Item List (2)'!C:E,3,0),VLOOKUP(K226,'Item List (2)'!C:E,3,0))</f>
        <v>100</v>
      </c>
      <c r="X226" s="231">
        <f t="shared" si="19"/>
        <v>0</v>
      </c>
      <c r="Y226" s="231" t="str">
        <f t="shared" si="20"/>
        <v>BISCUIT, BUTTERMILK PARBKD</v>
      </c>
      <c r="AA226" s="232">
        <f t="shared" si="21"/>
        <v>24.1</v>
      </c>
      <c r="AB226" s="232" t="str">
        <f>VLOOKUP(W226,'Item List (2)'!$H:$J,2,0)</f>
        <v>Food</v>
      </c>
      <c r="AC226" s="232">
        <f t="shared" si="22"/>
        <v>7487</v>
      </c>
      <c r="AD226" s="232" t="str">
        <f t="shared" si="23"/>
        <v>7487-Food</v>
      </c>
    </row>
    <row r="227" spans="1:30">
      <c r="A227" t="s">
        <v>48</v>
      </c>
      <c r="B227" t="s">
        <v>49</v>
      </c>
      <c r="C227" t="s">
        <v>408</v>
      </c>
      <c r="D227" t="s">
        <v>409</v>
      </c>
      <c r="E227" t="s">
        <v>412</v>
      </c>
      <c r="F227" s="220" t="s">
        <v>53</v>
      </c>
      <c r="G227" s="220">
        <v>45167</v>
      </c>
      <c r="H227" t="s">
        <v>194</v>
      </c>
      <c r="I227" t="s">
        <v>55</v>
      </c>
      <c r="J227" t="s">
        <v>179</v>
      </c>
      <c r="K227" t="s">
        <v>195</v>
      </c>
      <c r="L227" s="230" t="s">
        <v>148</v>
      </c>
      <c r="M227">
        <v>1</v>
      </c>
      <c r="N227">
        <v>0</v>
      </c>
      <c r="O227">
        <v>77.97</v>
      </c>
      <c r="P227">
        <v>77.97</v>
      </c>
      <c r="Q227">
        <v>5571.06</v>
      </c>
      <c r="R227">
        <v>8.65</v>
      </c>
      <c r="S227" s="231" t="str">
        <f>VLOOKUP(U227,'Cross ref'!I:J,2,0)</f>
        <v>DF2</v>
      </c>
      <c r="T227" s="231">
        <f t="shared" si="18"/>
        <v>77.97</v>
      </c>
      <c r="U227" s="231">
        <f>VLOOKUP(VALUE(C227),'Cross ref'!G:I,3,0)</f>
        <v>7487</v>
      </c>
      <c r="V227" s="231">
        <f>IFERROR(VLOOKUP(J227,'Item List (2)'!C:D,2,0),VLOOKUP(K227,'Item List (2)'!C:D,2,0))</f>
        <v>50007</v>
      </c>
      <c r="W227" s="231">
        <f>IFERROR(VLOOKUP(J227,'Item List (2)'!C:E,3,0),VLOOKUP(K227,'Item List (2)'!C:E,3,0))</f>
        <v>100</v>
      </c>
      <c r="X227" s="231">
        <f t="shared" si="19"/>
        <v>0</v>
      </c>
      <c r="Y227" s="231" t="str">
        <f t="shared" si="20"/>
        <v>CHEESE, AMER SHRP SLI 200CT SM</v>
      </c>
      <c r="AA227" s="232">
        <f t="shared" si="21"/>
        <v>77.97</v>
      </c>
      <c r="AB227" s="232" t="str">
        <f>VLOOKUP(W227,'Item List (2)'!$H:$J,2,0)</f>
        <v>Food</v>
      </c>
      <c r="AC227" s="232">
        <f t="shared" si="22"/>
        <v>7487</v>
      </c>
      <c r="AD227" s="232" t="str">
        <f t="shared" si="23"/>
        <v>7487-Food</v>
      </c>
    </row>
    <row r="228" spans="1:30">
      <c r="A228" t="s">
        <v>48</v>
      </c>
      <c r="B228" t="s">
        <v>49</v>
      </c>
      <c r="C228" t="s">
        <v>408</v>
      </c>
      <c r="D228" t="s">
        <v>409</v>
      </c>
      <c r="E228" t="s">
        <v>412</v>
      </c>
      <c r="F228" s="220" t="s">
        <v>53</v>
      </c>
      <c r="G228" s="220">
        <v>45167</v>
      </c>
      <c r="H228" t="s">
        <v>196</v>
      </c>
      <c r="I228" t="s">
        <v>55</v>
      </c>
      <c r="J228" t="s">
        <v>197</v>
      </c>
      <c r="K228" t="s">
        <v>198</v>
      </c>
      <c r="L228" s="230" t="s">
        <v>199</v>
      </c>
      <c r="M228">
        <v>1</v>
      </c>
      <c r="N228">
        <v>0</v>
      </c>
      <c r="O228">
        <v>63.46</v>
      </c>
      <c r="P228">
        <v>63.46</v>
      </c>
      <c r="Q228">
        <v>5571.06</v>
      </c>
      <c r="R228">
        <v>8.65</v>
      </c>
      <c r="S228" s="231" t="str">
        <f>VLOOKUP(U228,'Cross ref'!I:J,2,0)</f>
        <v>DF2</v>
      </c>
      <c r="T228" s="231">
        <f t="shared" si="18"/>
        <v>63.46</v>
      </c>
      <c r="U228" s="231">
        <f>VLOOKUP(VALUE(C228),'Cross ref'!G:I,3,0)</f>
        <v>7487</v>
      </c>
      <c r="V228" s="231">
        <f>IFERROR(VLOOKUP(J228,'Item List (2)'!C:D,2,0),VLOOKUP(K228,'Item List (2)'!C:D,2,0))</f>
        <v>50007</v>
      </c>
      <c r="W228" s="231">
        <f>IFERROR(VLOOKUP(J228,'Item List (2)'!C:E,3,0),VLOOKUP(K228,'Item List (2)'!C:E,3,0))</f>
        <v>100</v>
      </c>
      <c r="X228" s="231">
        <f t="shared" si="19"/>
        <v>0</v>
      </c>
      <c r="Y228" s="231" t="str">
        <f t="shared" si="20"/>
        <v>ROLL, CINN</v>
      </c>
      <c r="AA228" s="232">
        <f t="shared" si="21"/>
        <v>63.46</v>
      </c>
      <c r="AB228" s="232" t="str">
        <f>VLOOKUP(W228,'Item List (2)'!$H:$J,2,0)</f>
        <v>Food</v>
      </c>
      <c r="AC228" s="232">
        <f t="shared" si="22"/>
        <v>7487</v>
      </c>
      <c r="AD228" s="232" t="str">
        <f t="shared" si="23"/>
        <v>7487-Food</v>
      </c>
    </row>
    <row r="229" spans="1:30">
      <c r="A229" t="s">
        <v>48</v>
      </c>
      <c r="B229" t="s">
        <v>49</v>
      </c>
      <c r="C229" t="s">
        <v>408</v>
      </c>
      <c r="D229" t="s">
        <v>409</v>
      </c>
      <c r="E229" t="s">
        <v>412</v>
      </c>
      <c r="F229" s="220" t="s">
        <v>53</v>
      </c>
      <c r="G229" s="220">
        <v>45167</v>
      </c>
      <c r="H229" t="s">
        <v>205</v>
      </c>
      <c r="I229" t="s">
        <v>55</v>
      </c>
      <c r="J229" t="s">
        <v>206</v>
      </c>
      <c r="K229" t="s">
        <v>207</v>
      </c>
      <c r="L229" s="230" t="s">
        <v>208</v>
      </c>
      <c r="M229">
        <v>4</v>
      </c>
      <c r="N229">
        <v>0</v>
      </c>
      <c r="O229">
        <v>22.17</v>
      </c>
      <c r="P229">
        <v>88.68</v>
      </c>
      <c r="Q229">
        <v>5571.06</v>
      </c>
      <c r="R229">
        <v>8.65</v>
      </c>
      <c r="S229" s="231" t="str">
        <f>VLOOKUP(U229,'Cross ref'!I:J,2,0)</f>
        <v>DF2</v>
      </c>
      <c r="T229" s="231">
        <f t="shared" si="18"/>
        <v>88.68</v>
      </c>
      <c r="U229" s="231">
        <f>VLOOKUP(VALUE(C229),'Cross ref'!G:I,3,0)</f>
        <v>7487</v>
      </c>
      <c r="V229" s="231">
        <f>IFERROR(VLOOKUP(J229,'Item List (2)'!C:D,2,0),VLOOKUP(K229,'Item List (2)'!C:D,2,0))</f>
        <v>50007</v>
      </c>
      <c r="W229" s="231">
        <f>IFERROR(VLOOKUP(J229,'Item List (2)'!C:E,3,0),VLOOKUP(K229,'Item List (2)'!C:E,3,0))</f>
        <v>100</v>
      </c>
      <c r="X229" s="231">
        <f t="shared" si="19"/>
        <v>0</v>
      </c>
      <c r="Y229" s="231" t="str">
        <f t="shared" si="20"/>
        <v>LETTUCE, LINER</v>
      </c>
      <c r="AA229" s="232">
        <f t="shared" si="21"/>
        <v>88.68</v>
      </c>
      <c r="AB229" s="232" t="str">
        <f>VLOOKUP(W229,'Item List (2)'!$H:$J,2,0)</f>
        <v>Food</v>
      </c>
      <c r="AC229" s="232">
        <f t="shared" si="22"/>
        <v>7487</v>
      </c>
      <c r="AD229" s="232" t="str">
        <f t="shared" si="23"/>
        <v>7487-Food</v>
      </c>
    </row>
    <row r="230" spans="1:30">
      <c r="A230" t="s">
        <v>48</v>
      </c>
      <c r="B230" t="s">
        <v>49</v>
      </c>
      <c r="C230" t="s">
        <v>408</v>
      </c>
      <c r="D230" t="s">
        <v>409</v>
      </c>
      <c r="E230" t="s">
        <v>412</v>
      </c>
      <c r="F230" s="220" t="s">
        <v>53</v>
      </c>
      <c r="G230" s="220">
        <v>45167</v>
      </c>
      <c r="H230" t="s">
        <v>209</v>
      </c>
      <c r="I230" t="s">
        <v>55</v>
      </c>
      <c r="J230" t="s">
        <v>210</v>
      </c>
      <c r="K230" t="s">
        <v>211</v>
      </c>
      <c r="L230" s="230" t="s">
        <v>212</v>
      </c>
      <c r="M230">
        <v>1</v>
      </c>
      <c r="N230">
        <v>0</v>
      </c>
      <c r="O230">
        <v>19.57</v>
      </c>
      <c r="P230">
        <v>19.57</v>
      </c>
      <c r="Q230">
        <v>5571.06</v>
      </c>
      <c r="R230">
        <v>8.65</v>
      </c>
      <c r="S230" s="231" t="str">
        <f>VLOOKUP(U230,'Cross ref'!I:J,2,0)</f>
        <v>DF2</v>
      </c>
      <c r="T230" s="231">
        <f t="shared" si="18"/>
        <v>19.57</v>
      </c>
      <c r="U230" s="231">
        <f>VLOOKUP(VALUE(C230),'Cross ref'!G:I,3,0)</f>
        <v>7487</v>
      </c>
      <c r="V230" s="231">
        <f>IFERROR(VLOOKUP(J230,'Item List (2)'!C:D,2,0),VLOOKUP(K230,'Item List (2)'!C:D,2,0))</f>
        <v>50007</v>
      </c>
      <c r="W230" s="231">
        <f>IFERROR(VLOOKUP(J230,'Item List (2)'!C:E,3,0),VLOOKUP(K230,'Item List (2)'!C:E,3,0))</f>
        <v>100</v>
      </c>
      <c r="X230" s="231">
        <f t="shared" si="19"/>
        <v>0</v>
      </c>
      <c r="Y230" s="231" t="str">
        <f t="shared" si="20"/>
        <v>TOMATO, RED 5X5 BULK 25LB</v>
      </c>
      <c r="AA230" s="232">
        <f t="shared" si="21"/>
        <v>19.57</v>
      </c>
      <c r="AB230" s="232" t="str">
        <f>VLOOKUP(W230,'Item List (2)'!$H:$J,2,0)</f>
        <v>Food</v>
      </c>
      <c r="AC230" s="232">
        <f t="shared" si="22"/>
        <v>7487</v>
      </c>
      <c r="AD230" s="232" t="str">
        <f t="shared" si="23"/>
        <v>7487-Food</v>
      </c>
    </row>
    <row r="231" spans="1:30">
      <c r="A231" t="s">
        <v>48</v>
      </c>
      <c r="B231" t="s">
        <v>49</v>
      </c>
      <c r="C231" t="s">
        <v>408</v>
      </c>
      <c r="D231" t="s">
        <v>409</v>
      </c>
      <c r="E231" t="s">
        <v>412</v>
      </c>
      <c r="F231" s="220" t="s">
        <v>53</v>
      </c>
      <c r="G231" s="220">
        <v>45167</v>
      </c>
      <c r="H231" t="s">
        <v>213</v>
      </c>
      <c r="I231" t="s">
        <v>55</v>
      </c>
      <c r="J231" t="s">
        <v>214</v>
      </c>
      <c r="K231" t="s">
        <v>215</v>
      </c>
      <c r="L231" s="230" t="s">
        <v>78</v>
      </c>
      <c r="M231">
        <v>1</v>
      </c>
      <c r="N231">
        <v>0</v>
      </c>
      <c r="O231">
        <v>27.07</v>
      </c>
      <c r="P231">
        <v>27.07</v>
      </c>
      <c r="Q231">
        <v>5571.06</v>
      </c>
      <c r="R231">
        <v>8.65</v>
      </c>
      <c r="S231" s="231" t="str">
        <f>VLOOKUP(U231,'Cross ref'!I:J,2,0)</f>
        <v>DF2</v>
      </c>
      <c r="T231" s="231">
        <f t="shared" si="18"/>
        <v>27.07</v>
      </c>
      <c r="U231" s="231">
        <f>VLOOKUP(VALUE(C231),'Cross ref'!G:I,3,0)</f>
        <v>7487</v>
      </c>
      <c r="V231" s="231">
        <f>IFERROR(VLOOKUP(J231,'Item List (2)'!C:D,2,0),VLOOKUP(K231,'Item List (2)'!C:D,2,0))</f>
        <v>50007</v>
      </c>
      <c r="W231" s="231">
        <f>IFERROR(VLOOKUP(J231,'Item List (2)'!C:E,3,0),VLOOKUP(K231,'Item List (2)'!C:E,3,0))</f>
        <v>100</v>
      </c>
      <c r="X231" s="231">
        <f t="shared" si="19"/>
        <v>0</v>
      </c>
      <c r="Y231" s="231" t="str">
        <f t="shared" si="20"/>
        <v>PICKLE, CHIP DELI 3/16" CC</v>
      </c>
      <c r="AA231" s="232">
        <f t="shared" si="21"/>
        <v>27.07</v>
      </c>
      <c r="AB231" s="232" t="str">
        <f>VLOOKUP(W231,'Item List (2)'!$H:$J,2,0)</f>
        <v>Food</v>
      </c>
      <c r="AC231" s="232">
        <f t="shared" si="22"/>
        <v>7487</v>
      </c>
      <c r="AD231" s="232" t="str">
        <f t="shared" si="23"/>
        <v>7487-Food</v>
      </c>
    </row>
    <row r="232" spans="1:30">
      <c r="A232" t="s">
        <v>48</v>
      </c>
      <c r="B232" t="s">
        <v>49</v>
      </c>
      <c r="C232" t="s">
        <v>408</v>
      </c>
      <c r="D232" t="s">
        <v>409</v>
      </c>
      <c r="E232" t="s">
        <v>412</v>
      </c>
      <c r="F232" s="220" t="s">
        <v>53</v>
      </c>
      <c r="G232" s="220">
        <v>45167</v>
      </c>
      <c r="H232" t="s">
        <v>285</v>
      </c>
      <c r="I232" t="s">
        <v>55</v>
      </c>
      <c r="J232" t="s">
        <v>146</v>
      </c>
      <c r="K232" t="s">
        <v>286</v>
      </c>
      <c r="L232" s="230" t="s">
        <v>148</v>
      </c>
      <c r="M232">
        <v>1</v>
      </c>
      <c r="N232">
        <v>0</v>
      </c>
      <c r="O232">
        <v>117.62</v>
      </c>
      <c r="P232">
        <v>117.62</v>
      </c>
      <c r="Q232">
        <v>5571.06</v>
      </c>
      <c r="R232">
        <v>8.65</v>
      </c>
      <c r="S232" s="231" t="str">
        <f>VLOOKUP(U232,'Cross ref'!I:J,2,0)</f>
        <v>DF2</v>
      </c>
      <c r="T232" s="231">
        <f t="shared" si="18"/>
        <v>117.62</v>
      </c>
      <c r="U232" s="231">
        <f>VLOOKUP(VALUE(C232),'Cross ref'!G:I,3,0)</f>
        <v>7487</v>
      </c>
      <c r="V232" s="231">
        <f>IFERROR(VLOOKUP(J232,'Item List (2)'!C:D,2,0),VLOOKUP(K232,'Item List (2)'!C:D,2,0))</f>
        <v>50007</v>
      </c>
      <c r="W232" s="231">
        <f>IFERROR(VLOOKUP(J232,'Item List (2)'!C:E,3,0),VLOOKUP(K232,'Item List (2)'!C:E,3,0))</f>
        <v>100</v>
      </c>
      <c r="X232" s="231">
        <f t="shared" si="19"/>
        <v>0</v>
      </c>
      <c r="Y232" s="231" t="str">
        <f t="shared" si="20"/>
        <v>CHICKEN, BRST FLT MARNTD 3.5Z FZN</v>
      </c>
      <c r="AA232" s="232">
        <f t="shared" si="21"/>
        <v>117.62</v>
      </c>
      <c r="AB232" s="232" t="str">
        <f>VLOOKUP(W232,'Item List (2)'!$H:$J,2,0)</f>
        <v>Food</v>
      </c>
      <c r="AC232" s="232">
        <f t="shared" si="22"/>
        <v>7487</v>
      </c>
      <c r="AD232" s="232" t="str">
        <f t="shared" si="23"/>
        <v>7487-Food</v>
      </c>
    </row>
    <row r="233" spans="1:30">
      <c r="A233" t="s">
        <v>48</v>
      </c>
      <c r="B233" t="s">
        <v>49</v>
      </c>
      <c r="C233" t="s">
        <v>408</v>
      </c>
      <c r="D233" t="s">
        <v>409</v>
      </c>
      <c r="E233" t="s">
        <v>412</v>
      </c>
      <c r="F233" s="220" t="s">
        <v>53</v>
      </c>
      <c r="G233" s="220">
        <v>45167</v>
      </c>
      <c r="H233" t="s">
        <v>219</v>
      </c>
      <c r="I233" t="s">
        <v>55</v>
      </c>
      <c r="J233" t="s">
        <v>220</v>
      </c>
      <c r="K233" t="s">
        <v>221</v>
      </c>
      <c r="L233" s="230" t="s">
        <v>222</v>
      </c>
      <c r="M233">
        <v>1</v>
      </c>
      <c r="N233">
        <v>0</v>
      </c>
      <c r="O233">
        <v>13.66</v>
      </c>
      <c r="P233">
        <v>13.66</v>
      </c>
      <c r="Q233">
        <v>5571.06</v>
      </c>
      <c r="R233">
        <v>8.65</v>
      </c>
      <c r="S233" s="231" t="str">
        <f>VLOOKUP(U233,'Cross ref'!I:J,2,0)</f>
        <v>DF2</v>
      </c>
      <c r="T233" s="231">
        <f t="shared" si="18"/>
        <v>13.66</v>
      </c>
      <c r="U233" s="231">
        <f>VLOOKUP(VALUE(C233),'Cross ref'!G:I,3,0)</f>
        <v>7487</v>
      </c>
      <c r="V233" s="231">
        <f>IFERROR(VLOOKUP(J233,'Item List (2)'!C:D,2,0),VLOOKUP(K233,'Item List (2)'!C:D,2,0))</f>
        <v>50007</v>
      </c>
      <c r="W233" s="231">
        <f>IFERROR(VLOOKUP(J233,'Item List (2)'!C:E,3,0),VLOOKUP(K233,'Item List (2)'!C:E,3,0))</f>
        <v>100</v>
      </c>
      <c r="X233" s="231">
        <f t="shared" si="19"/>
        <v>0</v>
      </c>
      <c r="Y233" s="231" t="str">
        <f t="shared" si="20"/>
        <v>WATER, PURIFIED 16.9Z DASANI</v>
      </c>
      <c r="AA233" s="232">
        <f t="shared" si="21"/>
        <v>13.66</v>
      </c>
      <c r="AB233" s="232" t="str">
        <f>VLOOKUP(W233,'Item List (2)'!$H:$J,2,0)</f>
        <v>Food</v>
      </c>
      <c r="AC233" s="232">
        <f t="shared" si="22"/>
        <v>7487</v>
      </c>
      <c r="AD233" s="232" t="str">
        <f t="shared" si="23"/>
        <v>7487-Food</v>
      </c>
    </row>
    <row r="234" spans="1:30">
      <c r="A234" t="s">
        <v>48</v>
      </c>
      <c r="B234" t="s">
        <v>49</v>
      </c>
      <c r="C234" t="s">
        <v>408</v>
      </c>
      <c r="D234" t="s">
        <v>409</v>
      </c>
      <c r="E234" t="s">
        <v>412</v>
      </c>
      <c r="F234" s="220" t="s">
        <v>53</v>
      </c>
      <c r="G234" s="220">
        <v>45167</v>
      </c>
      <c r="H234" t="s">
        <v>227</v>
      </c>
      <c r="I234" t="s">
        <v>55</v>
      </c>
      <c r="J234" t="s">
        <v>228</v>
      </c>
      <c r="K234" t="s">
        <v>229</v>
      </c>
      <c r="L234" s="230" t="s">
        <v>230</v>
      </c>
      <c r="M234">
        <v>1</v>
      </c>
      <c r="N234">
        <v>0</v>
      </c>
      <c r="O234">
        <v>30.07</v>
      </c>
      <c r="P234">
        <v>30.07</v>
      </c>
      <c r="Q234">
        <v>5571.06</v>
      </c>
      <c r="R234">
        <v>8.65</v>
      </c>
      <c r="S234" s="231" t="str">
        <f>VLOOKUP(U234,'Cross ref'!I:J,2,0)</f>
        <v>DF2</v>
      </c>
      <c r="T234" s="231">
        <f t="shared" si="18"/>
        <v>30.07</v>
      </c>
      <c r="U234" s="231">
        <f>VLOOKUP(VALUE(C234),'Cross ref'!G:I,3,0)</f>
        <v>7487</v>
      </c>
      <c r="V234" s="231">
        <f>IFERROR(VLOOKUP(J234,'Item List (2)'!C:D,2,0),VLOOKUP(K234,'Item List (2)'!C:D,2,0))</f>
        <v>50007</v>
      </c>
      <c r="W234" s="231">
        <f>IFERROR(VLOOKUP(J234,'Item List (2)'!C:E,3,0),VLOOKUP(K234,'Item List (2)'!C:E,3,0))</f>
        <v>100</v>
      </c>
      <c r="X234" s="231">
        <f t="shared" si="19"/>
        <v>0</v>
      </c>
      <c r="Y234" s="231" t="str">
        <f t="shared" si="20"/>
        <v>ONION, YLW</v>
      </c>
      <c r="AA234" s="232">
        <f t="shared" si="21"/>
        <v>30.07</v>
      </c>
      <c r="AB234" s="232" t="str">
        <f>VLOOKUP(W234,'Item List (2)'!$H:$J,2,0)</f>
        <v>Food</v>
      </c>
      <c r="AC234" s="232">
        <f t="shared" si="22"/>
        <v>7487</v>
      </c>
      <c r="AD234" s="232" t="str">
        <f t="shared" si="23"/>
        <v>7487-Food</v>
      </c>
    </row>
    <row r="235" spans="1:30">
      <c r="A235" t="s">
        <v>48</v>
      </c>
      <c r="B235" t="s">
        <v>49</v>
      </c>
      <c r="C235" t="s">
        <v>408</v>
      </c>
      <c r="D235" t="s">
        <v>409</v>
      </c>
      <c r="E235" t="s">
        <v>412</v>
      </c>
      <c r="F235" s="220" t="s">
        <v>53</v>
      </c>
      <c r="G235" s="220">
        <v>45167</v>
      </c>
      <c r="H235" t="s">
        <v>231</v>
      </c>
      <c r="I235" t="s">
        <v>201</v>
      </c>
      <c r="J235" t="s">
        <v>232</v>
      </c>
      <c r="K235" t="s">
        <v>233</v>
      </c>
      <c r="L235" s="230" t="s">
        <v>234</v>
      </c>
      <c r="M235">
        <v>1</v>
      </c>
      <c r="N235">
        <v>0</v>
      </c>
      <c r="O235">
        <v>25.97</v>
      </c>
      <c r="P235">
        <v>25.97</v>
      </c>
      <c r="Q235">
        <v>5571.06</v>
      </c>
      <c r="R235">
        <v>8.65</v>
      </c>
      <c r="S235" s="231" t="str">
        <f>VLOOKUP(U235,'Cross ref'!I:J,2,0)</f>
        <v>DF2</v>
      </c>
      <c r="T235" s="231">
        <f t="shared" si="18"/>
        <v>25.97</v>
      </c>
      <c r="U235" s="231">
        <f>VLOOKUP(VALUE(C235),'Cross ref'!G:I,3,0)</f>
        <v>7487</v>
      </c>
      <c r="V235" s="231">
        <f>IFERROR(VLOOKUP(J235,'Item List (2)'!C:D,2,0),VLOOKUP(K235,'Item List (2)'!C:D,2,0))</f>
        <v>51001</v>
      </c>
      <c r="W235" s="231">
        <f>IFERROR(VLOOKUP(J235,'Item List (2)'!C:E,3,0),VLOOKUP(K235,'Item List (2)'!C:E,3,0))</f>
        <v>1000</v>
      </c>
      <c r="X235" s="231">
        <f t="shared" si="19"/>
        <v>0</v>
      </c>
      <c r="Y235" s="231" t="str">
        <f t="shared" si="20"/>
        <v>LID, 12-24Z</v>
      </c>
      <c r="AA235" s="232">
        <f t="shared" si="21"/>
        <v>25.97</v>
      </c>
      <c r="AB235" s="232" t="str">
        <f>VLOOKUP(W235,'Item List (2)'!$H:$J,2,0)</f>
        <v>Paper</v>
      </c>
      <c r="AC235" s="232">
        <f t="shared" si="22"/>
        <v>7487</v>
      </c>
      <c r="AD235" s="232" t="str">
        <f t="shared" si="23"/>
        <v>7487-Paper</v>
      </c>
    </row>
    <row r="236" spans="1:30">
      <c r="A236" t="s">
        <v>48</v>
      </c>
      <c r="B236" t="s">
        <v>49</v>
      </c>
      <c r="C236" t="s">
        <v>408</v>
      </c>
      <c r="D236" t="s">
        <v>409</v>
      </c>
      <c r="E236" t="s">
        <v>412</v>
      </c>
      <c r="F236" s="220" t="s">
        <v>53</v>
      </c>
      <c r="G236" s="220">
        <v>45167</v>
      </c>
      <c r="H236" t="s">
        <v>423</v>
      </c>
      <c r="I236" t="s">
        <v>201</v>
      </c>
      <c r="J236" t="s">
        <v>240</v>
      </c>
      <c r="K236" t="s">
        <v>424</v>
      </c>
      <c r="L236" s="230" t="s">
        <v>425</v>
      </c>
      <c r="M236">
        <v>1</v>
      </c>
      <c r="N236">
        <v>0</v>
      </c>
      <c r="O236">
        <v>21.76</v>
      </c>
      <c r="P236">
        <v>21.76</v>
      </c>
      <c r="Q236">
        <v>5571.06</v>
      </c>
      <c r="R236">
        <v>8.65</v>
      </c>
      <c r="S236" s="231" t="str">
        <f>VLOOKUP(U236,'Cross ref'!I:J,2,0)</f>
        <v>DF2</v>
      </c>
      <c r="T236" s="231">
        <f t="shared" si="18"/>
        <v>21.76</v>
      </c>
      <c r="U236" s="231">
        <f>VLOOKUP(VALUE(C236),'Cross ref'!G:I,3,0)</f>
        <v>7487</v>
      </c>
      <c r="V236" s="231">
        <f>IFERROR(VLOOKUP(J236,'Item List (2)'!C:D,2,0),VLOOKUP(K236,'Item List (2)'!C:D,2,0))</f>
        <v>51001</v>
      </c>
      <c r="W236" s="231">
        <f>IFERROR(VLOOKUP(J236,'Item List (2)'!C:E,3,0),VLOOKUP(K236,'Item List (2)'!C:E,3,0))</f>
        <v>1000</v>
      </c>
      <c r="X236" s="231">
        <f t="shared" si="19"/>
        <v>0</v>
      </c>
      <c r="Y236" s="231" t="str">
        <f t="shared" si="20"/>
        <v>BAG, T-SHIRT FLVR TRAILS</v>
      </c>
      <c r="AA236" s="232">
        <f t="shared" si="21"/>
        <v>21.76</v>
      </c>
      <c r="AB236" s="232" t="str">
        <f>VLOOKUP(W236,'Item List (2)'!$H:$J,2,0)</f>
        <v>Paper</v>
      </c>
      <c r="AC236" s="232">
        <f t="shared" si="22"/>
        <v>7487</v>
      </c>
      <c r="AD236" s="232" t="str">
        <f t="shared" si="23"/>
        <v>7487-Paper</v>
      </c>
    </row>
    <row r="237" spans="1:30">
      <c r="A237" t="s">
        <v>48</v>
      </c>
      <c r="B237" t="s">
        <v>49</v>
      </c>
      <c r="C237" t="s">
        <v>408</v>
      </c>
      <c r="D237" t="s">
        <v>409</v>
      </c>
      <c r="E237" t="s">
        <v>412</v>
      </c>
      <c r="F237" s="220" t="s">
        <v>53</v>
      </c>
      <c r="G237" s="220">
        <v>45167</v>
      </c>
      <c r="H237" t="s">
        <v>239</v>
      </c>
      <c r="I237" t="s">
        <v>201</v>
      </c>
      <c r="J237" t="s">
        <v>240</v>
      </c>
      <c r="K237" t="s">
        <v>241</v>
      </c>
      <c r="L237" s="230" t="s">
        <v>242</v>
      </c>
      <c r="M237">
        <v>1</v>
      </c>
      <c r="N237">
        <v>0</v>
      </c>
      <c r="O237">
        <v>47.12</v>
      </c>
      <c r="P237">
        <v>47.12</v>
      </c>
      <c r="Q237">
        <v>5571.06</v>
      </c>
      <c r="R237">
        <v>8.65</v>
      </c>
      <c r="S237" s="231" t="str">
        <f>VLOOKUP(U237,'Cross ref'!I:J,2,0)</f>
        <v>DF2</v>
      </c>
      <c r="T237" s="231">
        <f t="shared" si="18"/>
        <v>47.12</v>
      </c>
      <c r="U237" s="231">
        <f>VLOOKUP(VALUE(C237),'Cross ref'!G:I,3,0)</f>
        <v>7487</v>
      </c>
      <c r="V237" s="231">
        <f>IFERROR(VLOOKUP(J237,'Item List (2)'!C:D,2,0),VLOOKUP(K237,'Item List (2)'!C:D,2,0))</f>
        <v>51001</v>
      </c>
      <c r="W237" s="231">
        <f>IFERROR(VLOOKUP(J237,'Item List (2)'!C:E,3,0),VLOOKUP(K237,'Item List (2)'!C:E,3,0))</f>
        <v>1000</v>
      </c>
      <c r="X237" s="231">
        <f t="shared" si="19"/>
        <v>0</v>
      </c>
      <c r="Y237" s="231" t="str">
        <f t="shared" si="20"/>
        <v>CARTON, FFRY SM FLVR TRAIL</v>
      </c>
      <c r="AA237" s="232">
        <f t="shared" si="21"/>
        <v>47.12</v>
      </c>
      <c r="AB237" s="232" t="str">
        <f>VLOOKUP(W237,'Item List (2)'!$H:$J,2,0)</f>
        <v>Paper</v>
      </c>
      <c r="AC237" s="232">
        <f t="shared" si="22"/>
        <v>7487</v>
      </c>
      <c r="AD237" s="232" t="str">
        <f t="shared" si="23"/>
        <v>7487-Paper</v>
      </c>
    </row>
    <row r="238" spans="1:30">
      <c r="A238" t="s">
        <v>48</v>
      </c>
      <c r="B238" t="s">
        <v>49</v>
      </c>
      <c r="C238" t="s">
        <v>408</v>
      </c>
      <c r="D238" t="s">
        <v>409</v>
      </c>
      <c r="E238" t="s">
        <v>412</v>
      </c>
      <c r="F238" s="220" t="s">
        <v>53</v>
      </c>
      <c r="G238" s="220">
        <v>45167</v>
      </c>
      <c r="H238" t="s">
        <v>390</v>
      </c>
      <c r="I238" t="s">
        <v>201</v>
      </c>
      <c r="J238" t="s">
        <v>240</v>
      </c>
      <c r="K238" t="s">
        <v>391</v>
      </c>
      <c r="L238" s="230" t="s">
        <v>234</v>
      </c>
      <c r="M238">
        <v>1</v>
      </c>
      <c r="N238">
        <v>0</v>
      </c>
      <c r="O238">
        <v>58.44</v>
      </c>
      <c r="P238">
        <v>58.44</v>
      </c>
      <c r="Q238">
        <v>5571.06</v>
      </c>
      <c r="R238">
        <v>8.65</v>
      </c>
      <c r="S238" s="231" t="str">
        <f>VLOOKUP(U238,'Cross ref'!I:J,2,0)</f>
        <v>DF2</v>
      </c>
      <c r="T238" s="231">
        <f t="shared" si="18"/>
        <v>58.44</v>
      </c>
      <c r="U238" s="231">
        <f>VLOOKUP(VALUE(C238),'Cross ref'!G:I,3,0)</f>
        <v>7487</v>
      </c>
      <c r="V238" s="231">
        <f>IFERROR(VLOOKUP(J238,'Item List (2)'!C:D,2,0),VLOOKUP(K238,'Item List (2)'!C:D,2,0))</f>
        <v>51001</v>
      </c>
      <c r="W238" s="231">
        <f>IFERROR(VLOOKUP(J238,'Item List (2)'!C:E,3,0),VLOOKUP(K238,'Item List (2)'!C:E,3,0))</f>
        <v>1000</v>
      </c>
      <c r="X238" s="231">
        <f t="shared" si="19"/>
        <v>0</v>
      </c>
      <c r="Y238" s="231" t="str">
        <f t="shared" si="20"/>
        <v>CARTON, FFRY MED FLVR TRAIL</v>
      </c>
      <c r="AA238" s="232">
        <f t="shared" si="21"/>
        <v>58.44</v>
      </c>
      <c r="AB238" s="232" t="str">
        <f>VLOOKUP(W238,'Item List (2)'!$H:$J,2,0)</f>
        <v>Paper</v>
      </c>
      <c r="AC238" s="232">
        <f t="shared" si="22"/>
        <v>7487</v>
      </c>
      <c r="AD238" s="232" t="str">
        <f t="shared" si="23"/>
        <v>7487-Paper</v>
      </c>
    </row>
    <row r="239" spans="1:30">
      <c r="A239" t="s">
        <v>48</v>
      </c>
      <c r="B239" t="s">
        <v>49</v>
      </c>
      <c r="C239" t="s">
        <v>408</v>
      </c>
      <c r="D239" t="s">
        <v>409</v>
      </c>
      <c r="E239" t="s">
        <v>412</v>
      </c>
      <c r="F239" s="220" t="s">
        <v>53</v>
      </c>
      <c r="G239" s="220">
        <v>45167</v>
      </c>
      <c r="H239" t="s">
        <v>243</v>
      </c>
      <c r="I239" t="s">
        <v>55</v>
      </c>
      <c r="J239" t="s">
        <v>244</v>
      </c>
      <c r="K239" t="s">
        <v>245</v>
      </c>
      <c r="L239" s="230" t="s">
        <v>246</v>
      </c>
      <c r="M239">
        <v>1</v>
      </c>
      <c r="N239">
        <v>0</v>
      </c>
      <c r="O239">
        <v>19.99</v>
      </c>
      <c r="P239">
        <v>19.99</v>
      </c>
      <c r="Q239">
        <v>5571.06</v>
      </c>
      <c r="R239">
        <v>8.65</v>
      </c>
      <c r="S239" s="231" t="str">
        <f>VLOOKUP(U239,'Cross ref'!I:J,2,0)</f>
        <v>DF2</v>
      </c>
      <c r="T239" s="231">
        <f t="shared" si="18"/>
        <v>19.99</v>
      </c>
      <c r="U239" s="231">
        <f>VLOOKUP(VALUE(C239),'Cross ref'!G:I,3,0)</f>
        <v>7487</v>
      </c>
      <c r="V239" s="231">
        <f>IFERROR(VLOOKUP(J239,'Item List (2)'!C:D,2,0),VLOOKUP(K239,'Item List (2)'!C:D,2,0))</f>
        <v>50007</v>
      </c>
      <c r="W239" s="231">
        <f>IFERROR(VLOOKUP(J239,'Item List (2)'!C:E,3,0),VLOOKUP(K239,'Item List (2)'!C:E,3,0))</f>
        <v>100</v>
      </c>
      <c r="X239" s="231">
        <f t="shared" si="19"/>
        <v>0</v>
      </c>
      <c r="Y239" s="231" t="str">
        <f t="shared" si="20"/>
        <v>CREAMER, HALF &amp; HALF</v>
      </c>
      <c r="AA239" s="232">
        <f t="shared" si="21"/>
        <v>19.99</v>
      </c>
      <c r="AB239" s="232" t="str">
        <f>VLOOKUP(W239,'Item List (2)'!$H:$J,2,0)</f>
        <v>Food</v>
      </c>
      <c r="AC239" s="232">
        <f t="shared" si="22"/>
        <v>7487</v>
      </c>
      <c r="AD239" s="232" t="str">
        <f t="shared" si="23"/>
        <v>7487-Food</v>
      </c>
    </row>
    <row r="240" spans="1:30">
      <c r="A240" t="s">
        <v>48</v>
      </c>
      <c r="B240" t="s">
        <v>49</v>
      </c>
      <c r="C240" t="s">
        <v>408</v>
      </c>
      <c r="D240" t="s">
        <v>409</v>
      </c>
      <c r="E240" t="s">
        <v>412</v>
      </c>
      <c r="F240" s="220" t="s">
        <v>53</v>
      </c>
      <c r="G240" s="220">
        <v>45167</v>
      </c>
      <c r="H240" t="s">
        <v>247</v>
      </c>
      <c r="I240" t="s">
        <v>201</v>
      </c>
      <c r="J240" t="s">
        <v>240</v>
      </c>
      <c r="K240" t="s">
        <v>248</v>
      </c>
      <c r="L240" s="230" t="s">
        <v>249</v>
      </c>
      <c r="M240">
        <v>1</v>
      </c>
      <c r="N240">
        <v>0</v>
      </c>
      <c r="O240">
        <v>16.89</v>
      </c>
      <c r="P240">
        <v>16.89</v>
      </c>
      <c r="Q240">
        <v>5571.06</v>
      </c>
      <c r="R240">
        <v>8.65</v>
      </c>
      <c r="S240" s="231" t="str">
        <f>VLOOKUP(U240,'Cross ref'!I:J,2,0)</f>
        <v>DF2</v>
      </c>
      <c r="T240" s="231">
        <f t="shared" si="18"/>
        <v>16.89</v>
      </c>
      <c r="U240" s="231">
        <f>VLOOKUP(VALUE(C240),'Cross ref'!G:I,3,0)</f>
        <v>7487</v>
      </c>
      <c r="V240" s="231">
        <f>IFERROR(VLOOKUP(J240,'Item List (2)'!C:D,2,0),VLOOKUP(K240,'Item List (2)'!C:D,2,0))</f>
        <v>51001</v>
      </c>
      <c r="W240" s="231">
        <f>IFERROR(VLOOKUP(J240,'Item List (2)'!C:E,3,0),VLOOKUP(K240,'Item List (2)'!C:E,3,0))</f>
        <v>1000</v>
      </c>
      <c r="X240" s="231">
        <f t="shared" si="19"/>
        <v>0</v>
      </c>
      <c r="Y240" s="231" t="str">
        <f t="shared" si="20"/>
        <v>BAG, #12 FVLR TRAILS</v>
      </c>
      <c r="AA240" s="232">
        <f t="shared" si="21"/>
        <v>16.89</v>
      </c>
      <c r="AB240" s="232" t="str">
        <f>VLOOKUP(W240,'Item List (2)'!$H:$J,2,0)</f>
        <v>Paper</v>
      </c>
      <c r="AC240" s="232">
        <f t="shared" si="22"/>
        <v>7487</v>
      </c>
      <c r="AD240" s="232" t="str">
        <f t="shared" si="23"/>
        <v>7487-Paper</v>
      </c>
    </row>
    <row r="241" spans="1:30">
      <c r="A241" t="s">
        <v>48</v>
      </c>
      <c r="B241" t="s">
        <v>49</v>
      </c>
      <c r="C241" t="s">
        <v>408</v>
      </c>
      <c r="D241" t="s">
        <v>409</v>
      </c>
      <c r="E241" t="s">
        <v>412</v>
      </c>
      <c r="F241" s="220" t="s">
        <v>53</v>
      </c>
      <c r="G241" s="220">
        <v>45167</v>
      </c>
      <c r="H241" t="s">
        <v>394</v>
      </c>
      <c r="I241" t="s">
        <v>201</v>
      </c>
      <c r="J241" t="s">
        <v>240</v>
      </c>
      <c r="K241" t="s">
        <v>395</v>
      </c>
      <c r="L241" s="230" t="s">
        <v>396</v>
      </c>
      <c r="M241">
        <v>1</v>
      </c>
      <c r="N241">
        <v>0</v>
      </c>
      <c r="O241">
        <v>27.95</v>
      </c>
      <c r="P241">
        <v>27.95</v>
      </c>
      <c r="Q241">
        <v>5571.06</v>
      </c>
      <c r="R241">
        <v>8.65</v>
      </c>
      <c r="S241" s="231" t="str">
        <f>VLOOKUP(U241,'Cross ref'!I:J,2,0)</f>
        <v>DF2</v>
      </c>
      <c r="T241" s="231">
        <f t="shared" si="18"/>
        <v>27.95</v>
      </c>
      <c r="U241" s="231">
        <f>VLOOKUP(VALUE(C241),'Cross ref'!G:I,3,0)</f>
        <v>7487</v>
      </c>
      <c r="V241" s="231">
        <f>IFERROR(VLOOKUP(J241,'Item List (2)'!C:D,2,0),VLOOKUP(K241,'Item List (2)'!C:D,2,0))</f>
        <v>51001</v>
      </c>
      <c r="W241" s="231">
        <f>IFERROR(VLOOKUP(J241,'Item List (2)'!C:E,3,0),VLOOKUP(K241,'Item List (2)'!C:E,3,0))</f>
        <v>1000</v>
      </c>
      <c r="X241" s="231">
        <f t="shared" si="19"/>
        <v>0</v>
      </c>
      <c r="Y241" s="231" t="str">
        <f t="shared" si="20"/>
        <v>BAG, ALL PURPOSE FLVR TRAILS</v>
      </c>
      <c r="AA241" s="232">
        <f t="shared" si="21"/>
        <v>27.95</v>
      </c>
      <c r="AB241" s="232" t="str">
        <f>VLOOKUP(W241,'Item List (2)'!$H:$J,2,0)</f>
        <v>Paper</v>
      </c>
      <c r="AC241" s="232">
        <f t="shared" si="22"/>
        <v>7487</v>
      </c>
      <c r="AD241" s="232" t="str">
        <f t="shared" si="23"/>
        <v>7487-Paper</v>
      </c>
    </row>
    <row r="242" spans="1:30">
      <c r="A242" t="s">
        <v>48</v>
      </c>
      <c r="B242" t="s">
        <v>49</v>
      </c>
      <c r="C242" t="s">
        <v>408</v>
      </c>
      <c r="D242" t="s">
        <v>409</v>
      </c>
      <c r="E242" t="s">
        <v>412</v>
      </c>
      <c r="F242" s="220" t="s">
        <v>53</v>
      </c>
      <c r="G242" s="220">
        <v>45167</v>
      </c>
      <c r="H242" t="s">
        <v>258</v>
      </c>
      <c r="I242" t="s">
        <v>201</v>
      </c>
      <c r="J242" t="s">
        <v>236</v>
      </c>
      <c r="K242" t="s">
        <v>259</v>
      </c>
      <c r="L242" s="230" t="s">
        <v>260</v>
      </c>
      <c r="M242">
        <v>2</v>
      </c>
      <c r="N242">
        <v>0</v>
      </c>
      <c r="O242">
        <v>30.68</v>
      </c>
      <c r="P242">
        <v>61.36</v>
      </c>
      <c r="Q242">
        <v>5571.06</v>
      </c>
      <c r="R242">
        <v>8.65</v>
      </c>
      <c r="S242" s="231" t="str">
        <f>VLOOKUP(U242,'Cross ref'!I:J,2,0)</f>
        <v>DF2</v>
      </c>
      <c r="T242" s="231">
        <f t="shared" si="18"/>
        <v>61.36</v>
      </c>
      <c r="U242" s="231">
        <f>VLOOKUP(VALUE(C242),'Cross ref'!G:I,3,0)</f>
        <v>7487</v>
      </c>
      <c r="V242" s="231">
        <f>IFERROR(VLOOKUP(J242,'Item List (2)'!C:D,2,0),VLOOKUP(K242,'Item List (2)'!C:D,2,0))</f>
        <v>51001</v>
      </c>
      <c r="W242" s="231">
        <f>IFERROR(VLOOKUP(J242,'Item List (2)'!C:E,3,0),VLOOKUP(K242,'Item List (2)'!C:E,3,0))</f>
        <v>1000</v>
      </c>
      <c r="X242" s="231">
        <f t="shared" si="19"/>
        <v>0</v>
      </c>
      <c r="Y242" s="231" t="str">
        <f t="shared" si="20"/>
        <v>CUP, PLS COLD 32Z FLVR TRAIL</v>
      </c>
      <c r="AA242" s="232">
        <f t="shared" si="21"/>
        <v>61.36</v>
      </c>
      <c r="AB242" s="232" t="str">
        <f>VLOOKUP(W242,'Item List (2)'!$H:$J,2,0)</f>
        <v>Paper</v>
      </c>
      <c r="AC242" s="232">
        <f t="shared" si="22"/>
        <v>7487</v>
      </c>
      <c r="AD242" s="232" t="str">
        <f t="shared" si="23"/>
        <v>7487-Paper</v>
      </c>
    </row>
    <row r="243" spans="1:30">
      <c r="A243" t="s">
        <v>48</v>
      </c>
      <c r="B243" t="s">
        <v>49</v>
      </c>
      <c r="C243" t="s">
        <v>408</v>
      </c>
      <c r="D243" t="s">
        <v>409</v>
      </c>
      <c r="E243" t="s">
        <v>412</v>
      </c>
      <c r="F243" s="220" t="s">
        <v>53</v>
      </c>
      <c r="G243" s="220">
        <v>45167</v>
      </c>
      <c r="H243" t="s">
        <v>397</v>
      </c>
      <c r="I243" t="s">
        <v>55</v>
      </c>
      <c r="J243" t="s">
        <v>179</v>
      </c>
      <c r="K243" t="s">
        <v>398</v>
      </c>
      <c r="L243" s="230" t="s">
        <v>123</v>
      </c>
      <c r="M243">
        <v>1</v>
      </c>
      <c r="N243">
        <v>0</v>
      </c>
      <c r="O243">
        <v>43.47</v>
      </c>
      <c r="P243">
        <v>43.47</v>
      </c>
      <c r="Q243">
        <v>5571.06</v>
      </c>
      <c r="R243">
        <v>8.65</v>
      </c>
      <c r="S243" s="231" t="str">
        <f>VLOOKUP(U243,'Cross ref'!I:J,2,0)</f>
        <v>DF2</v>
      </c>
      <c r="T243" s="231">
        <f t="shared" si="18"/>
        <v>43.47</v>
      </c>
      <c r="U243" s="231">
        <f>VLOOKUP(VALUE(C243),'Cross ref'!G:I,3,0)</f>
        <v>7487</v>
      </c>
      <c r="V243" s="231">
        <f>IFERROR(VLOOKUP(J243,'Item List (2)'!C:D,2,0),VLOOKUP(K243,'Item List (2)'!C:D,2,0))</f>
        <v>50007</v>
      </c>
      <c r="W243" s="231">
        <f>IFERROR(VLOOKUP(J243,'Item List (2)'!C:E,3,0),VLOOKUP(K243,'Item List (2)'!C:E,3,0))</f>
        <v>100</v>
      </c>
      <c r="X243" s="231">
        <f t="shared" si="19"/>
        <v>0</v>
      </c>
      <c r="Y243" s="231" t="str">
        <f t="shared" si="20"/>
        <v>CHEESE, PEPPERJACK 160CT</v>
      </c>
      <c r="AA243" s="232">
        <f t="shared" si="21"/>
        <v>43.47</v>
      </c>
      <c r="AB243" s="232" t="str">
        <f>VLOOKUP(W243,'Item List (2)'!$H:$J,2,0)</f>
        <v>Food</v>
      </c>
      <c r="AC243" s="232">
        <f t="shared" si="22"/>
        <v>7487</v>
      </c>
      <c r="AD243" s="232" t="str">
        <f t="shared" si="23"/>
        <v>7487-Food</v>
      </c>
    </row>
    <row r="244" spans="1:30">
      <c r="A244" t="s">
        <v>48</v>
      </c>
      <c r="B244" t="s">
        <v>49</v>
      </c>
      <c r="C244" t="s">
        <v>408</v>
      </c>
      <c r="D244" t="s">
        <v>409</v>
      </c>
      <c r="E244" t="s">
        <v>412</v>
      </c>
      <c r="F244" s="220" t="s">
        <v>53</v>
      </c>
      <c r="G244" s="220">
        <v>45167</v>
      </c>
      <c r="H244" t="s">
        <v>261</v>
      </c>
      <c r="I244" t="s">
        <v>55</v>
      </c>
      <c r="J244" t="s">
        <v>98</v>
      </c>
      <c r="K244" t="s">
        <v>262</v>
      </c>
      <c r="L244" s="230" t="s">
        <v>263</v>
      </c>
      <c r="M244">
        <v>1</v>
      </c>
      <c r="N244">
        <v>0</v>
      </c>
      <c r="O244">
        <v>22.91</v>
      </c>
      <c r="P244">
        <v>22.91</v>
      </c>
      <c r="Q244">
        <v>5571.06</v>
      </c>
      <c r="R244">
        <v>8.65</v>
      </c>
      <c r="S244" s="231" t="str">
        <f>VLOOKUP(U244,'Cross ref'!I:J,2,0)</f>
        <v>DF2</v>
      </c>
      <c r="T244" s="231">
        <f t="shared" si="18"/>
        <v>22.91</v>
      </c>
      <c r="U244" s="231">
        <f>VLOOKUP(VALUE(C244),'Cross ref'!G:I,3,0)</f>
        <v>7487</v>
      </c>
      <c r="V244" s="231">
        <f>IFERROR(VLOOKUP(J244,'Item List (2)'!C:D,2,0),VLOOKUP(K244,'Item List (2)'!C:D,2,0))</f>
        <v>50007</v>
      </c>
      <c r="W244" s="231">
        <f>IFERROR(VLOOKUP(J244,'Item List (2)'!C:E,3,0),VLOOKUP(K244,'Item List (2)'!C:E,3,0))</f>
        <v>100</v>
      </c>
      <c r="X244" s="231">
        <f t="shared" si="19"/>
        <v>0</v>
      </c>
      <c r="Y244" s="231" t="str">
        <f t="shared" si="20"/>
        <v>SAUCE, BBQ</v>
      </c>
      <c r="AA244" s="232">
        <f t="shared" si="21"/>
        <v>22.91</v>
      </c>
      <c r="AB244" s="232" t="str">
        <f>VLOOKUP(W244,'Item List (2)'!$H:$J,2,0)</f>
        <v>Food</v>
      </c>
      <c r="AC244" s="232">
        <f t="shared" si="22"/>
        <v>7487</v>
      </c>
      <c r="AD244" s="232" t="str">
        <f t="shared" si="23"/>
        <v>7487-Food</v>
      </c>
    </row>
    <row r="245" spans="1:30">
      <c r="A245" t="s">
        <v>48</v>
      </c>
      <c r="B245" t="s">
        <v>49</v>
      </c>
      <c r="C245" t="s">
        <v>408</v>
      </c>
      <c r="D245" t="s">
        <v>409</v>
      </c>
      <c r="E245" t="s">
        <v>412</v>
      </c>
      <c r="F245" s="220" t="s">
        <v>53</v>
      </c>
      <c r="G245" s="220">
        <v>45167</v>
      </c>
      <c r="H245" t="s">
        <v>267</v>
      </c>
      <c r="I245" t="s">
        <v>55</v>
      </c>
      <c r="J245" t="s">
        <v>268</v>
      </c>
      <c r="K245" t="s">
        <v>269</v>
      </c>
      <c r="L245" s="230" t="s">
        <v>270</v>
      </c>
      <c r="M245">
        <v>2</v>
      </c>
      <c r="N245">
        <v>0</v>
      </c>
      <c r="O245">
        <v>47.11</v>
      </c>
      <c r="P245">
        <v>94.22</v>
      </c>
      <c r="Q245">
        <v>5571.06</v>
      </c>
      <c r="R245">
        <v>8.65</v>
      </c>
      <c r="S245" s="231" t="str">
        <f>VLOOKUP(U245,'Cross ref'!I:J,2,0)</f>
        <v>DF2</v>
      </c>
      <c r="T245" s="231">
        <f t="shared" si="18"/>
        <v>94.22</v>
      </c>
      <c r="U245" s="231">
        <f>VLOOKUP(VALUE(C245),'Cross ref'!G:I,3,0)</f>
        <v>7487</v>
      </c>
      <c r="V245" s="231">
        <f>IFERROR(VLOOKUP(J245,'Item List (2)'!C:D,2,0),VLOOKUP(K245,'Item List (2)'!C:D,2,0))</f>
        <v>50007</v>
      </c>
      <c r="W245" s="231">
        <f>IFERROR(VLOOKUP(J245,'Item List (2)'!C:E,3,0),VLOOKUP(K245,'Item List (2)'!C:E,3,0))</f>
        <v>100</v>
      </c>
      <c r="X245" s="231">
        <f t="shared" si="19"/>
        <v>0</v>
      </c>
      <c r="Y245" s="231" t="str">
        <f t="shared" si="20"/>
        <v>MAYONNAISE, 64Z</v>
      </c>
      <c r="AA245" s="232">
        <f t="shared" si="21"/>
        <v>94.22</v>
      </c>
      <c r="AB245" s="232" t="str">
        <f>VLOOKUP(W245,'Item List (2)'!$H:$J,2,0)</f>
        <v>Food</v>
      </c>
      <c r="AC245" s="232">
        <f t="shared" si="22"/>
        <v>7487</v>
      </c>
      <c r="AD245" s="232" t="str">
        <f t="shared" si="23"/>
        <v>7487-Food</v>
      </c>
    </row>
    <row r="246" spans="1:30">
      <c r="A246" t="s">
        <v>48</v>
      </c>
      <c r="B246" t="s">
        <v>49</v>
      </c>
      <c r="C246" t="s">
        <v>408</v>
      </c>
      <c r="D246" t="s">
        <v>409</v>
      </c>
      <c r="E246" t="s">
        <v>412</v>
      </c>
      <c r="F246" s="220" t="s">
        <v>53</v>
      </c>
      <c r="G246" s="220">
        <v>45167</v>
      </c>
      <c r="H246" t="s">
        <v>399</v>
      </c>
      <c r="I246" t="s">
        <v>201</v>
      </c>
      <c r="J246" t="s">
        <v>400</v>
      </c>
      <c r="K246" t="s">
        <v>401</v>
      </c>
      <c r="L246" s="230" t="s">
        <v>402</v>
      </c>
      <c r="M246">
        <v>1</v>
      </c>
      <c r="N246">
        <v>0</v>
      </c>
      <c r="O246">
        <v>45.4</v>
      </c>
      <c r="P246">
        <v>45.4</v>
      </c>
      <c r="Q246">
        <v>5571.06</v>
      </c>
      <c r="R246">
        <v>8.65</v>
      </c>
      <c r="S246" s="231" t="str">
        <f>VLOOKUP(U246,'Cross ref'!I:J,2,0)</f>
        <v>DF2</v>
      </c>
      <c r="T246" s="231">
        <f t="shared" si="18"/>
        <v>45.4</v>
      </c>
      <c r="U246" s="231">
        <f>VLOOKUP(VALUE(C246),'Cross ref'!G:I,3,0)</f>
        <v>7487</v>
      </c>
      <c r="V246" s="231">
        <f>IFERROR(VLOOKUP(J246,'Item List (2)'!C:D,2,0),VLOOKUP(K246,'Item List (2)'!C:D,2,0))</f>
        <v>51001</v>
      </c>
      <c r="W246" s="231">
        <f>IFERROR(VLOOKUP(J246,'Item List (2)'!C:E,3,0),VLOOKUP(K246,'Item List (2)'!C:E,3,0))</f>
        <v>1000</v>
      </c>
      <c r="X246" s="231">
        <f t="shared" si="19"/>
        <v>0</v>
      </c>
      <c r="Y246" s="231" t="str">
        <f t="shared" si="20"/>
        <v>NAPKIN, 13X8.5 BRN</v>
      </c>
      <c r="AA246" s="232">
        <f t="shared" si="21"/>
        <v>45.4</v>
      </c>
      <c r="AB246" s="232" t="str">
        <f>VLOOKUP(W246,'Item List (2)'!$H:$J,2,0)</f>
        <v>Paper</v>
      </c>
      <c r="AC246" s="232">
        <f t="shared" si="22"/>
        <v>7487</v>
      </c>
      <c r="AD246" s="232" t="str">
        <f t="shared" si="23"/>
        <v>7487-Paper</v>
      </c>
    </row>
    <row r="247" spans="1:30">
      <c r="A247" t="s">
        <v>48</v>
      </c>
      <c r="B247" t="s">
        <v>49</v>
      </c>
      <c r="C247" t="s">
        <v>408</v>
      </c>
      <c r="D247" t="s">
        <v>409</v>
      </c>
      <c r="E247" t="s">
        <v>412</v>
      </c>
      <c r="F247" s="220" t="s">
        <v>53</v>
      </c>
      <c r="G247" s="220">
        <v>45167</v>
      </c>
      <c r="H247" t="s">
        <v>275</v>
      </c>
      <c r="I247" t="s">
        <v>71</v>
      </c>
      <c r="J247" t="s">
        <v>276</v>
      </c>
      <c r="K247" t="s">
        <v>277</v>
      </c>
      <c r="L247" s="230" t="s">
        <v>74</v>
      </c>
      <c r="M247">
        <v>1</v>
      </c>
      <c r="N247">
        <v>0</v>
      </c>
      <c r="O247">
        <v>0</v>
      </c>
      <c r="P247">
        <v>36.54</v>
      </c>
      <c r="Q247">
        <v>5571.06</v>
      </c>
      <c r="R247">
        <v>8.65</v>
      </c>
      <c r="S247" s="231" t="str">
        <f>VLOOKUP(U247,'Cross ref'!I:J,2,0)</f>
        <v>DF2</v>
      </c>
      <c r="T247" s="231">
        <f t="shared" si="18"/>
        <v>36.54</v>
      </c>
      <c r="U247" s="231">
        <f>VLOOKUP(VALUE(C247),'Cross ref'!G:I,3,0)</f>
        <v>7487</v>
      </c>
      <c r="V247" s="231">
        <f>IFERROR(VLOOKUP(J247,'Item List (2)'!C:D,2,0),VLOOKUP(K247,'Item List (2)'!C:D,2,0))</f>
        <v>50007</v>
      </c>
      <c r="W247" s="231">
        <f>IFERROR(VLOOKUP(J247,'Item List (2)'!C:E,3,0),VLOOKUP(K247,'Item List (2)'!C:E,3,0))</f>
        <v>100</v>
      </c>
      <c r="X247" s="231">
        <f t="shared" si="19"/>
        <v>-36.54</v>
      </c>
      <c r="Y247" s="231" t="str">
        <f t="shared" si="20"/>
        <v>SURCHARGE, FUEL</v>
      </c>
      <c r="AA247" s="232">
        <f t="shared" si="21"/>
        <v>36.54</v>
      </c>
      <c r="AB247" s="232" t="str">
        <f>VLOOKUP(W247,'Item List (2)'!$H:$J,2,0)</f>
        <v>Food</v>
      </c>
      <c r="AC247" s="232">
        <f t="shared" si="22"/>
        <v>7487</v>
      </c>
      <c r="AD247" s="232" t="str">
        <f t="shared" si="23"/>
        <v>7487-Food</v>
      </c>
    </row>
    <row r="248" spans="1:30">
      <c r="A248" t="s">
        <v>48</v>
      </c>
      <c r="B248" t="s">
        <v>49</v>
      </c>
      <c r="C248" t="s">
        <v>426</v>
      </c>
      <c r="D248" t="s">
        <v>427</v>
      </c>
      <c r="E248" t="s">
        <v>428</v>
      </c>
      <c r="F248" s="220" t="s">
        <v>53</v>
      </c>
      <c r="G248" s="220">
        <v>45169</v>
      </c>
      <c r="H248" t="s">
        <v>429</v>
      </c>
      <c r="I248" t="s">
        <v>66</v>
      </c>
      <c r="J248" t="s">
        <v>430</v>
      </c>
      <c r="K248" t="s">
        <v>431</v>
      </c>
      <c r="L248" s="230" t="s">
        <v>107</v>
      </c>
      <c r="M248">
        <v>1</v>
      </c>
      <c r="N248">
        <v>0</v>
      </c>
      <c r="O248">
        <v>27.2</v>
      </c>
      <c r="P248">
        <v>27.2</v>
      </c>
      <c r="Q248">
        <v>4636.01</v>
      </c>
      <c r="R248">
        <v>17.31</v>
      </c>
      <c r="S248" s="231" t="str">
        <f>VLOOKUP(U248,'Cross ref'!I:J,2,0)</f>
        <v>DF2</v>
      </c>
      <c r="T248" s="231">
        <f t="shared" si="18"/>
        <v>27.2</v>
      </c>
      <c r="U248" s="231">
        <f>VLOOKUP(VALUE(C248),'Cross ref'!G:I,3,0)</f>
        <v>7488</v>
      </c>
      <c r="V248" s="231">
        <f>IFERROR(VLOOKUP(J248,'Item List (2)'!C:D,2,0),VLOOKUP(K248,'Item List (2)'!C:D,2,0))</f>
        <v>60507</v>
      </c>
      <c r="W248" s="231">
        <f>IFERROR(VLOOKUP(J248,'Item List (2)'!C:E,3,0),VLOOKUP(K248,'Item List (2)'!C:E,3,0))</f>
        <v>1200</v>
      </c>
      <c r="X248" s="231">
        <f t="shared" si="19"/>
        <v>0</v>
      </c>
      <c r="Y248" s="231" t="str">
        <f t="shared" si="20"/>
        <v>DETERGENT, DISH SUPER RAVE</v>
      </c>
      <c r="AA248" s="232">
        <f t="shared" si="21"/>
        <v>27.2</v>
      </c>
      <c r="AB248" s="232" t="str">
        <f>VLOOKUP(W248,'Item List (2)'!$H:$J,2,0)</f>
        <v>Supplies</v>
      </c>
      <c r="AC248" s="232">
        <f t="shared" si="22"/>
        <v>7488</v>
      </c>
      <c r="AD248" s="232" t="str">
        <f t="shared" si="23"/>
        <v>7488-Supplies</v>
      </c>
    </row>
    <row r="249" spans="1:30">
      <c r="A249" t="s">
        <v>48</v>
      </c>
      <c r="B249" t="s">
        <v>49</v>
      </c>
      <c r="C249" t="s">
        <v>426</v>
      </c>
      <c r="D249" t="s">
        <v>427</v>
      </c>
      <c r="E249" t="s">
        <v>428</v>
      </c>
      <c r="F249" s="220" t="s">
        <v>53</v>
      </c>
      <c r="G249" s="220">
        <v>45169</v>
      </c>
      <c r="H249" t="s">
        <v>432</v>
      </c>
      <c r="I249" t="s">
        <v>55</v>
      </c>
      <c r="J249" t="s">
        <v>305</v>
      </c>
      <c r="K249" t="s">
        <v>433</v>
      </c>
      <c r="L249" s="230" t="s">
        <v>158</v>
      </c>
      <c r="M249">
        <v>1</v>
      </c>
      <c r="N249">
        <v>0</v>
      </c>
      <c r="O249">
        <v>14.67</v>
      </c>
      <c r="P249">
        <v>14.67</v>
      </c>
      <c r="Q249">
        <v>4636.01</v>
      </c>
      <c r="R249">
        <v>17.31</v>
      </c>
      <c r="S249" s="231" t="str">
        <f>VLOOKUP(U249,'Cross ref'!I:J,2,0)</f>
        <v>DF2</v>
      </c>
      <c r="T249" s="231">
        <f t="shared" si="18"/>
        <v>14.67</v>
      </c>
      <c r="U249" s="231">
        <f>VLOOKUP(VALUE(C249),'Cross ref'!G:I,3,0)</f>
        <v>7488</v>
      </c>
      <c r="V249" s="231">
        <f>IFERROR(VLOOKUP(J249,'Item List (2)'!C:D,2,0),VLOOKUP(K249,'Item List (2)'!C:D,2,0))</f>
        <v>50007</v>
      </c>
      <c r="W249" s="231">
        <f>IFERROR(VLOOKUP(J249,'Item List (2)'!C:E,3,0),VLOOKUP(K249,'Item List (2)'!C:E,3,0))</f>
        <v>100</v>
      </c>
      <c r="X249" s="231">
        <f t="shared" si="19"/>
        <v>0</v>
      </c>
      <c r="Y249" s="231" t="str">
        <f t="shared" si="20"/>
        <v>MUSTARD, YLW VOL PK</v>
      </c>
      <c r="AA249" s="232">
        <f t="shared" si="21"/>
        <v>14.67</v>
      </c>
      <c r="AB249" s="232" t="str">
        <f>VLOOKUP(W249,'Item List (2)'!$H:$J,2,0)</f>
        <v>Food</v>
      </c>
      <c r="AC249" s="232">
        <f t="shared" si="22"/>
        <v>7488</v>
      </c>
      <c r="AD249" s="232" t="str">
        <f t="shared" si="23"/>
        <v>7488-Food</v>
      </c>
    </row>
    <row r="250" spans="1:30">
      <c r="A250" t="s">
        <v>48</v>
      </c>
      <c r="B250" t="s">
        <v>49</v>
      </c>
      <c r="C250" t="s">
        <v>426</v>
      </c>
      <c r="D250" t="s">
        <v>427</v>
      </c>
      <c r="E250" t="s">
        <v>428</v>
      </c>
      <c r="F250" s="220" t="s">
        <v>53</v>
      </c>
      <c r="G250" s="220">
        <v>45169</v>
      </c>
      <c r="H250" t="s">
        <v>70</v>
      </c>
      <c r="I250" t="s">
        <v>71</v>
      </c>
      <c r="J250" t="s">
        <v>72</v>
      </c>
      <c r="K250" t="s">
        <v>73</v>
      </c>
      <c r="L250" s="230" t="s">
        <v>74</v>
      </c>
      <c r="M250">
        <v>1</v>
      </c>
      <c r="N250">
        <v>0</v>
      </c>
      <c r="O250">
        <v>0</v>
      </c>
      <c r="P250">
        <v>2.79</v>
      </c>
      <c r="Q250">
        <v>4636.01</v>
      </c>
      <c r="R250">
        <v>17.31</v>
      </c>
      <c r="S250" s="231" t="str">
        <f>VLOOKUP(U250,'Cross ref'!I:J,2,0)</f>
        <v>DF2</v>
      </c>
      <c r="T250" s="231">
        <f t="shared" si="18"/>
        <v>2.79</v>
      </c>
      <c r="U250" s="231">
        <f>VLOOKUP(VALUE(C250),'Cross ref'!G:I,3,0)</f>
        <v>7488</v>
      </c>
      <c r="V250" s="231">
        <f>IFERROR(VLOOKUP(J250,'Item List (2)'!C:D,2,0),VLOOKUP(K250,'Item List (2)'!C:D,2,0))</f>
        <v>50007</v>
      </c>
      <c r="W250" s="231">
        <f>IFERROR(VLOOKUP(J250,'Item List (2)'!C:E,3,0),VLOOKUP(K250,'Item List (2)'!C:E,3,0))</f>
        <v>100</v>
      </c>
      <c r="X250" s="231">
        <f t="shared" si="19"/>
        <v>-2.79</v>
      </c>
      <c r="Y250" s="231" t="str">
        <f t="shared" si="20"/>
        <v>SERVICE - PAYMENT TERMS</v>
      </c>
      <c r="AA250" s="232">
        <f t="shared" si="21"/>
        <v>2.79</v>
      </c>
      <c r="AB250" s="232" t="str">
        <f>VLOOKUP(W250,'Item List (2)'!$H:$J,2,0)</f>
        <v>Food</v>
      </c>
      <c r="AC250" s="232">
        <f t="shared" si="22"/>
        <v>7488</v>
      </c>
      <c r="AD250" s="232" t="str">
        <f t="shared" si="23"/>
        <v>7488-Food</v>
      </c>
    </row>
    <row r="251" spans="1:30">
      <c r="A251" t="s">
        <v>48</v>
      </c>
      <c r="B251" t="s">
        <v>49</v>
      </c>
      <c r="C251" t="s">
        <v>426</v>
      </c>
      <c r="D251" t="s">
        <v>427</v>
      </c>
      <c r="E251" t="s">
        <v>428</v>
      </c>
      <c r="F251" s="220" t="s">
        <v>53</v>
      </c>
      <c r="G251" s="220">
        <v>45169</v>
      </c>
      <c r="H251" t="s">
        <v>434</v>
      </c>
      <c r="I251" t="s">
        <v>55</v>
      </c>
      <c r="J251" t="s">
        <v>125</v>
      </c>
      <c r="K251" t="s">
        <v>435</v>
      </c>
      <c r="L251" s="230" t="s">
        <v>158</v>
      </c>
      <c r="M251">
        <v>1</v>
      </c>
      <c r="N251">
        <v>28.526</v>
      </c>
      <c r="O251">
        <v>36.28</v>
      </c>
      <c r="P251">
        <v>36.28</v>
      </c>
      <c r="Q251">
        <v>4636.01</v>
      </c>
      <c r="R251">
        <v>17.31</v>
      </c>
      <c r="S251" s="231" t="str">
        <f>VLOOKUP(U251,'Cross ref'!I:J,2,0)</f>
        <v>DF2</v>
      </c>
      <c r="T251" s="231">
        <f t="shared" si="18"/>
        <v>36.28</v>
      </c>
      <c r="U251" s="231">
        <f>VLOOKUP(VALUE(C251),'Cross ref'!G:I,3,0)</f>
        <v>7488</v>
      </c>
      <c r="V251" s="231">
        <f>IFERROR(VLOOKUP(J251,'Item List (2)'!C:D,2,0),VLOOKUP(K251,'Item List (2)'!C:D,2,0))</f>
        <v>50007</v>
      </c>
      <c r="W251" s="231">
        <f>IFERROR(VLOOKUP(J251,'Item List (2)'!C:E,3,0),VLOOKUP(K251,'Item List (2)'!C:E,3,0))</f>
        <v>100</v>
      </c>
      <c r="X251" s="231">
        <f t="shared" si="19"/>
        <v>0</v>
      </c>
      <c r="Y251" s="231" t="str">
        <f t="shared" si="20"/>
        <v>KETCHUP, 33% FCY VOL PK</v>
      </c>
      <c r="AA251" s="232">
        <f t="shared" si="21"/>
        <v>36.28</v>
      </c>
      <c r="AB251" s="232" t="str">
        <f>VLOOKUP(W251,'Item List (2)'!$H:$J,2,0)</f>
        <v>Food</v>
      </c>
      <c r="AC251" s="232">
        <f t="shared" si="22"/>
        <v>7488</v>
      </c>
      <c r="AD251" s="232" t="str">
        <f t="shared" si="23"/>
        <v>7488-Food</v>
      </c>
    </row>
    <row r="252" spans="1:30">
      <c r="A252" t="s">
        <v>48</v>
      </c>
      <c r="B252" t="s">
        <v>49</v>
      </c>
      <c r="C252" t="s">
        <v>426</v>
      </c>
      <c r="D252" t="s">
        <v>427</v>
      </c>
      <c r="E252" t="s">
        <v>428</v>
      </c>
      <c r="F252" s="220" t="s">
        <v>53</v>
      </c>
      <c r="G252" s="220">
        <v>45169</v>
      </c>
      <c r="H252" t="s">
        <v>291</v>
      </c>
      <c r="I252" t="s">
        <v>55</v>
      </c>
      <c r="J252" t="s">
        <v>76</v>
      </c>
      <c r="K252" t="s">
        <v>292</v>
      </c>
      <c r="L252" s="230" t="s">
        <v>78</v>
      </c>
      <c r="M252">
        <v>1</v>
      </c>
      <c r="N252">
        <v>0</v>
      </c>
      <c r="O252">
        <v>99.5</v>
      </c>
      <c r="P252">
        <v>99.5</v>
      </c>
      <c r="Q252">
        <v>4636.01</v>
      </c>
      <c r="R252">
        <v>17.31</v>
      </c>
      <c r="S252" s="231" t="str">
        <f>VLOOKUP(U252,'Cross ref'!I:J,2,0)</f>
        <v>DF2</v>
      </c>
      <c r="T252" s="231">
        <f t="shared" si="18"/>
        <v>99.5</v>
      </c>
      <c r="U252" s="231">
        <f>VLOOKUP(VALUE(C252),'Cross ref'!G:I,3,0)</f>
        <v>7488</v>
      </c>
      <c r="V252" s="231">
        <f>IFERROR(VLOOKUP(J252,'Item List (2)'!C:D,2,0),VLOOKUP(K252,'Item List (2)'!C:D,2,0))</f>
        <v>50007</v>
      </c>
      <c r="W252" s="231">
        <f>IFERROR(VLOOKUP(J252,'Item List (2)'!C:E,3,0),VLOOKUP(K252,'Item List (2)'!C:E,3,0))</f>
        <v>100</v>
      </c>
      <c r="X252" s="231">
        <f t="shared" si="19"/>
        <v>0</v>
      </c>
      <c r="Y252" s="231" t="str">
        <f t="shared" si="20"/>
        <v>SYRUP, DR PEPPER DIET BIB</v>
      </c>
      <c r="AA252" s="232">
        <f t="shared" si="21"/>
        <v>99.5</v>
      </c>
      <c r="AB252" s="232" t="str">
        <f>VLOOKUP(W252,'Item List (2)'!$H:$J,2,0)</f>
        <v>Food</v>
      </c>
      <c r="AC252" s="232">
        <f t="shared" si="22"/>
        <v>7488</v>
      </c>
      <c r="AD252" s="232" t="str">
        <f t="shared" si="23"/>
        <v>7488-Food</v>
      </c>
    </row>
    <row r="253" spans="1:30">
      <c r="A253" t="s">
        <v>48</v>
      </c>
      <c r="B253" t="s">
        <v>49</v>
      </c>
      <c r="C253" t="s">
        <v>426</v>
      </c>
      <c r="D253" t="s">
        <v>427</v>
      </c>
      <c r="E253" t="s">
        <v>428</v>
      </c>
      <c r="F253" s="220" t="s">
        <v>53</v>
      </c>
      <c r="G253" s="220">
        <v>45169</v>
      </c>
      <c r="H253" t="s">
        <v>79</v>
      </c>
      <c r="I253" t="s">
        <v>55</v>
      </c>
      <c r="J253" t="s">
        <v>80</v>
      </c>
      <c r="K253" t="s">
        <v>81</v>
      </c>
      <c r="L253" s="230" t="s">
        <v>78</v>
      </c>
      <c r="M253">
        <v>1</v>
      </c>
      <c r="N253">
        <v>0</v>
      </c>
      <c r="O253">
        <v>99.5</v>
      </c>
      <c r="P253">
        <v>99.5</v>
      </c>
      <c r="Q253">
        <v>4636.01</v>
      </c>
      <c r="R253">
        <v>17.31</v>
      </c>
      <c r="S253" s="231" t="str">
        <f>VLOOKUP(U253,'Cross ref'!I:J,2,0)</f>
        <v>DF2</v>
      </c>
      <c r="T253" s="231">
        <f t="shared" si="18"/>
        <v>99.5</v>
      </c>
      <c r="U253" s="231">
        <f>VLOOKUP(VALUE(C253),'Cross ref'!G:I,3,0)</f>
        <v>7488</v>
      </c>
      <c r="V253" s="231">
        <f>IFERROR(VLOOKUP(J253,'Item List (2)'!C:D,2,0),VLOOKUP(K253,'Item List (2)'!C:D,2,0))</f>
        <v>50007</v>
      </c>
      <c r="W253" s="231">
        <f>IFERROR(VLOOKUP(J253,'Item List (2)'!C:E,3,0),VLOOKUP(K253,'Item List (2)'!C:E,3,0))</f>
        <v>100</v>
      </c>
      <c r="X253" s="231">
        <f t="shared" si="19"/>
        <v>0</v>
      </c>
      <c r="Y253" s="231" t="str">
        <f t="shared" si="20"/>
        <v>SYRUP, POWERADE MTN BLAST BIB</v>
      </c>
      <c r="AA253" s="232">
        <f t="shared" si="21"/>
        <v>99.5</v>
      </c>
      <c r="AB253" s="232" t="str">
        <f>VLOOKUP(W253,'Item List (2)'!$H:$J,2,0)</f>
        <v>Food</v>
      </c>
      <c r="AC253" s="232">
        <f t="shared" si="22"/>
        <v>7488</v>
      </c>
      <c r="AD253" s="232" t="str">
        <f t="shared" si="23"/>
        <v>7488-Food</v>
      </c>
    </row>
    <row r="254" spans="1:30">
      <c r="A254" t="s">
        <v>48</v>
      </c>
      <c r="B254" t="s">
        <v>49</v>
      </c>
      <c r="C254" t="s">
        <v>426</v>
      </c>
      <c r="D254" t="s">
        <v>427</v>
      </c>
      <c r="E254" t="s">
        <v>428</v>
      </c>
      <c r="F254" s="220" t="s">
        <v>53</v>
      </c>
      <c r="G254" s="220">
        <v>45169</v>
      </c>
      <c r="H254" t="s">
        <v>82</v>
      </c>
      <c r="I254" t="s">
        <v>55</v>
      </c>
      <c r="J254" t="s">
        <v>76</v>
      </c>
      <c r="K254" t="s">
        <v>83</v>
      </c>
      <c r="L254" s="230" t="s">
        <v>84</v>
      </c>
      <c r="M254">
        <v>1</v>
      </c>
      <c r="N254">
        <v>0</v>
      </c>
      <c r="O254">
        <v>51.9</v>
      </c>
      <c r="P254">
        <v>51.9</v>
      </c>
      <c r="Q254">
        <v>4636.01</v>
      </c>
      <c r="R254">
        <v>17.31</v>
      </c>
      <c r="S254" s="231" t="str">
        <f>VLOOKUP(U254,'Cross ref'!I:J,2,0)</f>
        <v>DF2</v>
      </c>
      <c r="T254" s="231">
        <f t="shared" si="18"/>
        <v>51.9</v>
      </c>
      <c r="U254" s="231">
        <f>VLOOKUP(VALUE(C254),'Cross ref'!G:I,3,0)</f>
        <v>7488</v>
      </c>
      <c r="V254" s="231">
        <f>IFERROR(VLOOKUP(J254,'Item List (2)'!C:D,2,0),VLOOKUP(K254,'Item List (2)'!C:D,2,0))</f>
        <v>50007</v>
      </c>
      <c r="W254" s="231">
        <f>IFERROR(VLOOKUP(J254,'Item List (2)'!C:E,3,0),VLOOKUP(K254,'Item List (2)'!C:E,3,0))</f>
        <v>100</v>
      </c>
      <c r="X254" s="231">
        <f t="shared" si="19"/>
        <v>0</v>
      </c>
      <c r="Y254" s="231" t="str">
        <f t="shared" si="20"/>
        <v>SYRUP, COKE ZERO SUGAR BIB</v>
      </c>
      <c r="AA254" s="232">
        <f t="shared" si="21"/>
        <v>51.9</v>
      </c>
      <c r="AB254" s="232" t="str">
        <f>VLOOKUP(W254,'Item List (2)'!$H:$J,2,0)</f>
        <v>Food</v>
      </c>
      <c r="AC254" s="232">
        <f t="shared" si="22"/>
        <v>7488</v>
      </c>
      <c r="AD254" s="232" t="str">
        <f t="shared" si="23"/>
        <v>7488-Food</v>
      </c>
    </row>
    <row r="255" spans="1:30">
      <c r="A255" t="s">
        <v>48</v>
      </c>
      <c r="B255" t="s">
        <v>49</v>
      </c>
      <c r="C255" t="s">
        <v>426</v>
      </c>
      <c r="D255" t="s">
        <v>427</v>
      </c>
      <c r="E255" t="s">
        <v>428</v>
      </c>
      <c r="F255" s="220" t="s">
        <v>53</v>
      </c>
      <c r="G255" s="220">
        <v>45169</v>
      </c>
      <c r="H255" t="s">
        <v>87</v>
      </c>
      <c r="I255" t="s">
        <v>55</v>
      </c>
      <c r="J255" t="s">
        <v>76</v>
      </c>
      <c r="K255" t="s">
        <v>88</v>
      </c>
      <c r="L255" s="230" t="s">
        <v>78</v>
      </c>
      <c r="M255">
        <v>2</v>
      </c>
      <c r="N255">
        <v>0</v>
      </c>
      <c r="O255">
        <v>112.77</v>
      </c>
      <c r="P255">
        <v>225.54</v>
      </c>
      <c r="Q255">
        <v>4636.01</v>
      </c>
      <c r="R255">
        <v>17.31</v>
      </c>
      <c r="S255" s="231" t="str">
        <f>VLOOKUP(U255,'Cross ref'!I:J,2,0)</f>
        <v>DF2</v>
      </c>
      <c r="T255" s="231">
        <f t="shared" si="18"/>
        <v>225.54</v>
      </c>
      <c r="U255" s="231">
        <f>VLOOKUP(VALUE(C255),'Cross ref'!G:I,3,0)</f>
        <v>7488</v>
      </c>
      <c r="V255" s="231">
        <f>IFERROR(VLOOKUP(J255,'Item List (2)'!C:D,2,0),VLOOKUP(K255,'Item List (2)'!C:D,2,0))</f>
        <v>50007</v>
      </c>
      <c r="W255" s="231">
        <f>IFERROR(VLOOKUP(J255,'Item List (2)'!C:E,3,0),VLOOKUP(K255,'Item List (2)'!C:E,3,0))</f>
        <v>100</v>
      </c>
      <c r="X255" s="231">
        <f t="shared" si="19"/>
        <v>0</v>
      </c>
      <c r="Y255" s="231" t="str">
        <f t="shared" si="20"/>
        <v>SYRUP, COKE CLASC BIB (HYCS)</v>
      </c>
      <c r="AA255" s="232">
        <f t="shared" si="21"/>
        <v>225.54</v>
      </c>
      <c r="AB255" s="232" t="str">
        <f>VLOOKUP(W255,'Item List (2)'!$H:$J,2,0)</f>
        <v>Food</v>
      </c>
      <c r="AC255" s="232">
        <f t="shared" si="22"/>
        <v>7488</v>
      </c>
      <c r="AD255" s="232" t="str">
        <f t="shared" si="23"/>
        <v>7488-Food</v>
      </c>
    </row>
    <row r="256" spans="1:30">
      <c r="A256" t="s">
        <v>48</v>
      </c>
      <c r="B256" t="s">
        <v>49</v>
      </c>
      <c r="C256" t="s">
        <v>426</v>
      </c>
      <c r="D256" t="s">
        <v>427</v>
      </c>
      <c r="E256" t="s">
        <v>428</v>
      </c>
      <c r="F256" s="220" t="s">
        <v>53</v>
      </c>
      <c r="G256" s="220">
        <v>45169</v>
      </c>
      <c r="H256" t="s">
        <v>436</v>
      </c>
      <c r="I256" t="s">
        <v>55</v>
      </c>
      <c r="J256" t="s">
        <v>179</v>
      </c>
      <c r="K256" t="s">
        <v>437</v>
      </c>
      <c r="L256" s="230" t="s">
        <v>123</v>
      </c>
      <c r="M256">
        <v>1</v>
      </c>
      <c r="N256">
        <v>0</v>
      </c>
      <c r="O256">
        <v>38.13</v>
      </c>
      <c r="P256">
        <v>38.13</v>
      </c>
      <c r="Q256">
        <v>4636.01</v>
      </c>
      <c r="R256">
        <v>17.31</v>
      </c>
      <c r="S256" s="231" t="str">
        <f>VLOOKUP(U256,'Cross ref'!I:J,2,0)</f>
        <v>DF2</v>
      </c>
      <c r="T256" s="231">
        <f t="shared" si="18"/>
        <v>38.13</v>
      </c>
      <c r="U256" s="231">
        <f>VLOOKUP(VALUE(C256),'Cross ref'!G:I,3,0)</f>
        <v>7488</v>
      </c>
      <c r="V256" s="231">
        <f>IFERROR(VLOOKUP(J256,'Item List (2)'!C:D,2,0),VLOOKUP(K256,'Item List (2)'!C:D,2,0))</f>
        <v>50007</v>
      </c>
      <c r="W256" s="231">
        <f>IFERROR(VLOOKUP(J256,'Item List (2)'!C:E,3,0),VLOOKUP(K256,'Item List (2)'!C:E,3,0))</f>
        <v>100</v>
      </c>
      <c r="X256" s="231">
        <f t="shared" si="19"/>
        <v>0</v>
      </c>
      <c r="Y256" s="231" t="str">
        <f t="shared" si="20"/>
        <v>CHEESE, MEXICAN BLND SHRD FCY</v>
      </c>
      <c r="AA256" s="232">
        <f t="shared" si="21"/>
        <v>38.13</v>
      </c>
      <c r="AB256" s="232" t="str">
        <f>VLOOKUP(W256,'Item List (2)'!$H:$J,2,0)</f>
        <v>Food</v>
      </c>
      <c r="AC256" s="232">
        <f t="shared" si="22"/>
        <v>7488</v>
      </c>
      <c r="AD256" s="232" t="str">
        <f t="shared" si="23"/>
        <v>7488-Food</v>
      </c>
    </row>
    <row r="257" spans="1:30">
      <c r="A257" t="s">
        <v>48</v>
      </c>
      <c r="B257" t="s">
        <v>49</v>
      </c>
      <c r="C257" t="s">
        <v>426</v>
      </c>
      <c r="D257" t="s">
        <v>427</v>
      </c>
      <c r="E257" t="s">
        <v>428</v>
      </c>
      <c r="F257" s="220" t="s">
        <v>53</v>
      </c>
      <c r="G257" s="220">
        <v>45169</v>
      </c>
      <c r="H257" t="s">
        <v>438</v>
      </c>
      <c r="I257" t="s">
        <v>66</v>
      </c>
      <c r="J257" t="s">
        <v>439</v>
      </c>
      <c r="K257" t="s">
        <v>440</v>
      </c>
      <c r="L257" s="230" t="s">
        <v>441</v>
      </c>
      <c r="M257">
        <v>1</v>
      </c>
      <c r="N257">
        <v>0</v>
      </c>
      <c r="O257">
        <v>22.14</v>
      </c>
      <c r="P257">
        <v>22.14</v>
      </c>
      <c r="Q257">
        <v>4636.01</v>
      </c>
      <c r="R257">
        <v>17.31</v>
      </c>
      <c r="S257" s="231" t="str">
        <f>VLOOKUP(U257,'Cross ref'!I:J,2,0)</f>
        <v>DF2</v>
      </c>
      <c r="T257" s="231">
        <f t="shared" si="18"/>
        <v>22.14</v>
      </c>
      <c r="U257" s="231">
        <f>VLOOKUP(VALUE(C257),'Cross ref'!G:I,3,0)</f>
        <v>7488</v>
      </c>
      <c r="V257" s="231">
        <f>IFERROR(VLOOKUP(J257,'Item List (2)'!C:D,2,0),VLOOKUP(K257,'Item List (2)'!C:D,2,0))</f>
        <v>60507</v>
      </c>
      <c r="W257" s="231">
        <f>IFERROR(VLOOKUP(J257,'Item List (2)'!C:E,3,0),VLOOKUP(K257,'Item List (2)'!C:E,3,0))</f>
        <v>1200</v>
      </c>
      <c r="X257" s="231">
        <f t="shared" si="19"/>
        <v>0</v>
      </c>
      <c r="Y257" s="231" t="str">
        <f t="shared" si="20"/>
        <v>TOWEL, PAPER MULTIFOLD BRN EF</v>
      </c>
      <c r="AA257" s="232">
        <f t="shared" si="21"/>
        <v>22.14</v>
      </c>
      <c r="AB257" s="232" t="str">
        <f>VLOOKUP(W257,'Item List (2)'!$H:$J,2,0)</f>
        <v>Supplies</v>
      </c>
      <c r="AC257" s="232">
        <f t="shared" si="22"/>
        <v>7488</v>
      </c>
      <c r="AD257" s="232" t="str">
        <f t="shared" si="23"/>
        <v>7488-Supplies</v>
      </c>
    </row>
    <row r="258" spans="1:30">
      <c r="A258" t="s">
        <v>48</v>
      </c>
      <c r="B258" t="s">
        <v>49</v>
      </c>
      <c r="C258" t="s">
        <v>426</v>
      </c>
      <c r="D258" t="s">
        <v>427</v>
      </c>
      <c r="E258" t="s">
        <v>428</v>
      </c>
      <c r="F258" s="220" t="s">
        <v>53</v>
      </c>
      <c r="G258" s="220">
        <v>45169</v>
      </c>
      <c r="H258" t="s">
        <v>442</v>
      </c>
      <c r="I258" t="s">
        <v>55</v>
      </c>
      <c r="J258" t="s">
        <v>244</v>
      </c>
      <c r="K258" t="s">
        <v>443</v>
      </c>
      <c r="L258" s="230" t="s">
        <v>444</v>
      </c>
      <c r="M258">
        <v>1</v>
      </c>
      <c r="N258">
        <v>0</v>
      </c>
      <c r="O258">
        <v>22.97</v>
      </c>
      <c r="P258">
        <v>22.97</v>
      </c>
      <c r="Q258">
        <v>4636.01</v>
      </c>
      <c r="R258">
        <v>17.31</v>
      </c>
      <c r="S258" s="231" t="str">
        <f>VLOOKUP(U258,'Cross ref'!I:J,2,0)</f>
        <v>DF2</v>
      </c>
      <c r="T258" s="231">
        <f t="shared" ref="T258:T321" si="24">P258</f>
        <v>22.97</v>
      </c>
      <c r="U258" s="231">
        <f>VLOOKUP(VALUE(C258),'Cross ref'!G:I,3,0)</f>
        <v>7488</v>
      </c>
      <c r="V258" s="231">
        <f>IFERROR(VLOOKUP(J258,'Item List (2)'!C:D,2,0),VLOOKUP(K258,'Item List (2)'!C:D,2,0))</f>
        <v>50007</v>
      </c>
      <c r="W258" s="231">
        <f>IFERROR(VLOOKUP(J258,'Item List (2)'!C:E,3,0),VLOOKUP(K258,'Item List (2)'!C:E,3,0))</f>
        <v>100</v>
      </c>
      <c r="X258" s="231">
        <f t="shared" ref="X258:X321" si="25">IF(_xlfn.NUMBERVALUE(O258),M258*O258-P258,-P258)</f>
        <v>0</v>
      </c>
      <c r="Y258" s="231" t="str">
        <f t="shared" ref="Y258:Y321" si="26">K258</f>
        <v>CREAMER, HALF &amp; HALF ESL</v>
      </c>
      <c r="AA258" s="232">
        <f t="shared" ref="AA258:AA321" si="27">P258</f>
        <v>22.97</v>
      </c>
      <c r="AB258" s="232" t="str">
        <f>VLOOKUP(W258,'Item List (2)'!$H:$J,2,0)</f>
        <v>Food</v>
      </c>
      <c r="AC258" s="232">
        <f t="shared" ref="AC258:AC321" si="28">U258</f>
        <v>7488</v>
      </c>
      <c r="AD258" s="232" t="str">
        <f t="shared" ref="AD258:AD321" si="29">AC258&amp;"-"&amp;AB258</f>
        <v>7488-Food</v>
      </c>
    </row>
    <row r="259" spans="1:30">
      <c r="A259" t="s">
        <v>48</v>
      </c>
      <c r="B259" t="s">
        <v>49</v>
      </c>
      <c r="C259" t="s">
        <v>426</v>
      </c>
      <c r="D259" t="s">
        <v>427</v>
      </c>
      <c r="E259" t="s">
        <v>428</v>
      </c>
      <c r="F259" s="220" t="s">
        <v>53</v>
      </c>
      <c r="G259" s="220">
        <v>45169</v>
      </c>
      <c r="H259" t="s">
        <v>445</v>
      </c>
      <c r="I259" t="s">
        <v>55</v>
      </c>
      <c r="J259" t="s">
        <v>370</v>
      </c>
      <c r="K259" t="s">
        <v>446</v>
      </c>
      <c r="L259" s="230" t="s">
        <v>447</v>
      </c>
      <c r="M259">
        <v>1</v>
      </c>
      <c r="N259">
        <v>0</v>
      </c>
      <c r="O259">
        <v>71.31</v>
      </c>
      <c r="P259">
        <v>71.31</v>
      </c>
      <c r="Q259">
        <v>4636.01</v>
      </c>
      <c r="R259">
        <v>17.31</v>
      </c>
      <c r="S259" s="231" t="str">
        <f>VLOOKUP(U259,'Cross ref'!I:J,2,0)</f>
        <v>DF2</v>
      </c>
      <c r="T259" s="231">
        <f t="shared" si="24"/>
        <v>71.31</v>
      </c>
      <c r="U259" s="231">
        <f>VLOOKUP(VALUE(C259),'Cross ref'!G:I,3,0)</f>
        <v>7488</v>
      </c>
      <c r="V259" s="231">
        <f>IFERROR(VLOOKUP(J259,'Item List (2)'!C:D,2,0),VLOOKUP(K259,'Item List (2)'!C:D,2,0))</f>
        <v>50007</v>
      </c>
      <c r="W259" s="231">
        <f>IFERROR(VLOOKUP(J259,'Item List (2)'!C:E,3,0),VLOOKUP(K259,'Item List (2)'!C:E,3,0))</f>
        <v>100</v>
      </c>
      <c r="X259" s="231">
        <f t="shared" si="25"/>
        <v>0</v>
      </c>
      <c r="Y259" s="231" t="str">
        <f t="shared" si="26"/>
        <v>TOPPING, OREO CRUMBLE 24LB</v>
      </c>
      <c r="AA259" s="232">
        <f t="shared" si="27"/>
        <v>71.31</v>
      </c>
      <c r="AB259" s="232" t="str">
        <f>VLOOKUP(W259,'Item List (2)'!$H:$J,2,0)</f>
        <v>Food</v>
      </c>
      <c r="AC259" s="232">
        <f t="shared" si="28"/>
        <v>7488</v>
      </c>
      <c r="AD259" s="232" t="str">
        <f t="shared" si="29"/>
        <v>7488-Food</v>
      </c>
    </row>
    <row r="260" spans="1:30">
      <c r="A260" t="s">
        <v>48</v>
      </c>
      <c r="B260" t="s">
        <v>49</v>
      </c>
      <c r="C260" t="s">
        <v>426</v>
      </c>
      <c r="D260" t="s">
        <v>427</v>
      </c>
      <c r="E260" t="s">
        <v>428</v>
      </c>
      <c r="F260" s="220" t="s">
        <v>53</v>
      </c>
      <c r="G260" s="220">
        <v>45169</v>
      </c>
      <c r="H260" t="s">
        <v>89</v>
      </c>
      <c r="I260" t="s">
        <v>55</v>
      </c>
      <c r="J260" t="s">
        <v>90</v>
      </c>
      <c r="K260" t="s">
        <v>91</v>
      </c>
      <c r="L260" s="230" t="s">
        <v>92</v>
      </c>
      <c r="M260">
        <v>1</v>
      </c>
      <c r="N260">
        <v>0</v>
      </c>
      <c r="O260">
        <v>58.17</v>
      </c>
      <c r="P260">
        <v>58.17</v>
      </c>
      <c r="Q260">
        <v>4636.01</v>
      </c>
      <c r="R260">
        <v>17.31</v>
      </c>
      <c r="S260" s="231" t="str">
        <f>VLOOKUP(U260,'Cross ref'!I:J,2,0)</f>
        <v>DF2</v>
      </c>
      <c r="T260" s="231">
        <f t="shared" si="24"/>
        <v>58.17</v>
      </c>
      <c r="U260" s="231">
        <f>VLOOKUP(VALUE(C260),'Cross ref'!G:I,3,0)</f>
        <v>7488</v>
      </c>
      <c r="V260" s="231">
        <f>IFERROR(VLOOKUP(J260,'Item List (2)'!C:D,2,0),VLOOKUP(K260,'Item List (2)'!C:D,2,0))</f>
        <v>50007</v>
      </c>
      <c r="W260" s="231">
        <f>IFERROR(VLOOKUP(J260,'Item List (2)'!C:E,3,0),VLOOKUP(K260,'Item List (2)'!C:E,3,0))</f>
        <v>100</v>
      </c>
      <c r="X260" s="231">
        <f t="shared" si="25"/>
        <v>0</v>
      </c>
      <c r="Y260" s="231" t="str">
        <f t="shared" si="26"/>
        <v>EGG, LIQ WHL CAGE FREE P12CE</v>
      </c>
      <c r="AA260" s="232">
        <f t="shared" si="27"/>
        <v>58.17</v>
      </c>
      <c r="AB260" s="232" t="str">
        <f>VLOOKUP(W260,'Item List (2)'!$H:$J,2,0)</f>
        <v>Food</v>
      </c>
      <c r="AC260" s="232">
        <f t="shared" si="28"/>
        <v>7488</v>
      </c>
      <c r="AD260" s="232" t="str">
        <f t="shared" si="29"/>
        <v>7488-Food</v>
      </c>
    </row>
    <row r="261" spans="1:30">
      <c r="A261" t="s">
        <v>48</v>
      </c>
      <c r="B261" t="s">
        <v>49</v>
      </c>
      <c r="C261" t="s">
        <v>426</v>
      </c>
      <c r="D261" t="s">
        <v>427</v>
      </c>
      <c r="E261" t="s">
        <v>428</v>
      </c>
      <c r="F261" s="220" t="s">
        <v>53</v>
      </c>
      <c r="G261" s="220">
        <v>45169</v>
      </c>
      <c r="H261" t="s">
        <v>93</v>
      </c>
      <c r="I261" t="s">
        <v>55</v>
      </c>
      <c r="J261" t="s">
        <v>94</v>
      </c>
      <c r="K261" t="s">
        <v>95</v>
      </c>
      <c r="L261" s="230" t="s">
        <v>96</v>
      </c>
      <c r="M261">
        <v>1</v>
      </c>
      <c r="N261">
        <v>0</v>
      </c>
      <c r="O261">
        <v>26.21</v>
      </c>
      <c r="P261">
        <v>26.21</v>
      </c>
      <c r="Q261">
        <v>4636.01</v>
      </c>
      <c r="R261">
        <v>17.31</v>
      </c>
      <c r="S261" s="231" t="str">
        <f>VLOOKUP(U261,'Cross ref'!I:J,2,0)</f>
        <v>DF2</v>
      </c>
      <c r="T261" s="231">
        <f t="shared" si="24"/>
        <v>26.21</v>
      </c>
      <c r="U261" s="231">
        <f>VLOOKUP(VALUE(C261),'Cross ref'!G:I,3,0)</f>
        <v>7488</v>
      </c>
      <c r="V261" s="231">
        <f>IFERROR(VLOOKUP(J261,'Item List (2)'!C:D,2,0),VLOOKUP(K261,'Item List (2)'!C:D,2,0))</f>
        <v>50007</v>
      </c>
      <c r="W261" s="231">
        <f>IFERROR(VLOOKUP(J261,'Item List (2)'!C:E,3,0),VLOOKUP(K261,'Item List (2)'!C:E,3,0))</f>
        <v>100</v>
      </c>
      <c r="X261" s="231">
        <f t="shared" si="25"/>
        <v>0</v>
      </c>
      <c r="Y261" s="231" t="str">
        <f t="shared" si="26"/>
        <v>JUICE, ORANGE ORIG SIMPLY</v>
      </c>
      <c r="AA261" s="232">
        <f t="shared" si="27"/>
        <v>26.21</v>
      </c>
      <c r="AB261" s="232" t="str">
        <f>VLOOKUP(W261,'Item List (2)'!$H:$J,2,0)</f>
        <v>Food</v>
      </c>
      <c r="AC261" s="232">
        <f t="shared" si="28"/>
        <v>7488</v>
      </c>
      <c r="AD261" s="232" t="str">
        <f t="shared" si="29"/>
        <v>7488-Food</v>
      </c>
    </row>
    <row r="262" spans="1:30">
      <c r="A262" t="s">
        <v>48</v>
      </c>
      <c r="B262" t="s">
        <v>49</v>
      </c>
      <c r="C262" t="s">
        <v>426</v>
      </c>
      <c r="D262" t="s">
        <v>427</v>
      </c>
      <c r="E262" t="s">
        <v>428</v>
      </c>
      <c r="F262" s="220" t="s">
        <v>53</v>
      </c>
      <c r="G262" s="220">
        <v>45169</v>
      </c>
      <c r="H262" t="s">
        <v>97</v>
      </c>
      <c r="I262" t="s">
        <v>55</v>
      </c>
      <c r="J262" t="s">
        <v>98</v>
      </c>
      <c r="K262" t="s">
        <v>99</v>
      </c>
      <c r="L262" s="230" t="s">
        <v>100</v>
      </c>
      <c r="M262">
        <v>1</v>
      </c>
      <c r="N262">
        <v>0</v>
      </c>
      <c r="O262">
        <v>20.03</v>
      </c>
      <c r="P262">
        <v>20.03</v>
      </c>
      <c r="Q262">
        <v>4636.01</v>
      </c>
      <c r="R262">
        <v>17.31</v>
      </c>
      <c r="S262" s="231" t="str">
        <f>VLOOKUP(U262,'Cross ref'!I:J,2,0)</f>
        <v>DF2</v>
      </c>
      <c r="T262" s="231">
        <f t="shared" si="24"/>
        <v>20.03</v>
      </c>
      <c r="U262" s="231">
        <f>VLOOKUP(VALUE(C262),'Cross ref'!G:I,3,0)</f>
        <v>7488</v>
      </c>
      <c r="V262" s="231">
        <f>IFERROR(VLOOKUP(J262,'Item List (2)'!C:D,2,0),VLOOKUP(K262,'Item List (2)'!C:D,2,0))</f>
        <v>50007</v>
      </c>
      <c r="W262" s="231">
        <f>IFERROR(VLOOKUP(J262,'Item List (2)'!C:E,3,0),VLOOKUP(K262,'Item List (2)'!C:E,3,0))</f>
        <v>100</v>
      </c>
      <c r="X262" s="231">
        <f t="shared" si="25"/>
        <v>0</v>
      </c>
      <c r="Y262" s="231" t="str">
        <f t="shared" si="26"/>
        <v>SAUCE, BBQ SWEET &amp; BOLD CUP</v>
      </c>
      <c r="AA262" s="232">
        <f t="shared" si="27"/>
        <v>20.03</v>
      </c>
      <c r="AB262" s="232" t="str">
        <f>VLOOKUP(W262,'Item List (2)'!$H:$J,2,0)</f>
        <v>Food</v>
      </c>
      <c r="AC262" s="232">
        <f t="shared" si="28"/>
        <v>7488</v>
      </c>
      <c r="AD262" s="232" t="str">
        <f t="shared" si="29"/>
        <v>7488-Food</v>
      </c>
    </row>
    <row r="263" spans="1:30">
      <c r="A263" t="s">
        <v>48</v>
      </c>
      <c r="B263" t="s">
        <v>49</v>
      </c>
      <c r="C263" t="s">
        <v>426</v>
      </c>
      <c r="D263" t="s">
        <v>427</v>
      </c>
      <c r="E263" t="s">
        <v>428</v>
      </c>
      <c r="F263" s="220" t="s">
        <v>53</v>
      </c>
      <c r="G263" s="220">
        <v>45169</v>
      </c>
      <c r="H263" t="s">
        <v>104</v>
      </c>
      <c r="I263" t="s">
        <v>55</v>
      </c>
      <c r="J263" t="s">
        <v>105</v>
      </c>
      <c r="K263" t="s">
        <v>106</v>
      </c>
      <c r="L263" s="230" t="s">
        <v>107</v>
      </c>
      <c r="M263">
        <v>1</v>
      </c>
      <c r="N263">
        <v>0</v>
      </c>
      <c r="O263">
        <v>9.54</v>
      </c>
      <c r="P263">
        <v>9.54</v>
      </c>
      <c r="Q263">
        <v>4636.01</v>
      </c>
      <c r="R263">
        <v>17.31</v>
      </c>
      <c r="S263" s="231" t="str">
        <f>VLOOKUP(U263,'Cross ref'!I:J,2,0)</f>
        <v>DF2</v>
      </c>
      <c r="T263" s="231">
        <f t="shared" si="24"/>
        <v>9.54</v>
      </c>
      <c r="U263" s="231">
        <f>VLOOKUP(VALUE(C263),'Cross ref'!G:I,3,0)</f>
        <v>7488</v>
      </c>
      <c r="V263" s="231">
        <f>IFERROR(VLOOKUP(J263,'Item List (2)'!C:D,2,0),VLOOKUP(K263,'Item List (2)'!C:D,2,0))</f>
        <v>50007</v>
      </c>
      <c r="W263" s="231">
        <f>IFERROR(VLOOKUP(J263,'Item List (2)'!C:E,3,0),VLOOKUP(K263,'Item List (2)'!C:E,3,0))</f>
        <v>100</v>
      </c>
      <c r="X263" s="231">
        <f t="shared" si="25"/>
        <v>0</v>
      </c>
      <c r="Y263" s="231" t="str">
        <f t="shared" si="26"/>
        <v>MILK, 1%</v>
      </c>
      <c r="AA263" s="232">
        <f t="shared" si="27"/>
        <v>9.54</v>
      </c>
      <c r="AB263" s="232" t="str">
        <f>VLOOKUP(W263,'Item List (2)'!$H:$J,2,0)</f>
        <v>Food</v>
      </c>
      <c r="AC263" s="232">
        <f t="shared" si="28"/>
        <v>7488</v>
      </c>
      <c r="AD263" s="232" t="str">
        <f t="shared" si="29"/>
        <v>7488-Food</v>
      </c>
    </row>
    <row r="264" spans="1:30">
      <c r="A264" t="s">
        <v>48</v>
      </c>
      <c r="B264" t="s">
        <v>49</v>
      </c>
      <c r="C264" t="s">
        <v>426</v>
      </c>
      <c r="D264" t="s">
        <v>427</v>
      </c>
      <c r="E264" t="s">
        <v>428</v>
      </c>
      <c r="F264" s="220" t="s">
        <v>53</v>
      </c>
      <c r="G264" s="220">
        <v>45169</v>
      </c>
      <c r="H264" t="s">
        <v>307</v>
      </c>
      <c r="I264" t="s">
        <v>66</v>
      </c>
      <c r="J264" t="s">
        <v>109</v>
      </c>
      <c r="K264" t="s">
        <v>308</v>
      </c>
      <c r="L264" s="230" t="s">
        <v>111</v>
      </c>
      <c r="M264">
        <v>1</v>
      </c>
      <c r="N264">
        <v>0</v>
      </c>
      <c r="O264">
        <v>16.79</v>
      </c>
      <c r="P264">
        <v>16.79</v>
      </c>
      <c r="Q264">
        <v>4636.01</v>
      </c>
      <c r="R264">
        <v>17.31</v>
      </c>
      <c r="S264" s="231" t="str">
        <f>VLOOKUP(U264,'Cross ref'!I:J,2,0)</f>
        <v>DF2</v>
      </c>
      <c r="T264" s="231">
        <f t="shared" si="24"/>
        <v>16.79</v>
      </c>
      <c r="U264" s="231">
        <f>VLOOKUP(VALUE(C264),'Cross ref'!G:I,3,0)</f>
        <v>7488</v>
      </c>
      <c r="V264" s="231">
        <f>IFERROR(VLOOKUP(J264,'Item List (2)'!C:D,2,0),VLOOKUP(K264,'Item List (2)'!C:D,2,0))</f>
        <v>60507</v>
      </c>
      <c r="W264" s="231">
        <f>IFERROR(VLOOKUP(J264,'Item List (2)'!C:E,3,0),VLOOKUP(K264,'Item List (2)'!C:E,3,0))</f>
        <v>1200</v>
      </c>
      <c r="X264" s="231">
        <f t="shared" si="25"/>
        <v>0</v>
      </c>
      <c r="Y264" s="231" t="str">
        <f t="shared" si="26"/>
        <v>GLOVE, SYNTH XLG</v>
      </c>
      <c r="AA264" s="232">
        <f t="shared" si="27"/>
        <v>16.79</v>
      </c>
      <c r="AB264" s="232" t="str">
        <f>VLOOKUP(W264,'Item List (2)'!$H:$J,2,0)</f>
        <v>Supplies</v>
      </c>
      <c r="AC264" s="232">
        <f t="shared" si="28"/>
        <v>7488</v>
      </c>
      <c r="AD264" s="232" t="str">
        <f t="shared" si="29"/>
        <v>7488-Supplies</v>
      </c>
    </row>
    <row r="265" spans="1:30">
      <c r="A265" t="s">
        <v>48</v>
      </c>
      <c r="B265" t="s">
        <v>49</v>
      </c>
      <c r="C265" t="s">
        <v>426</v>
      </c>
      <c r="D265" t="s">
        <v>427</v>
      </c>
      <c r="E265" t="s">
        <v>428</v>
      </c>
      <c r="F265" s="220" t="s">
        <v>53</v>
      </c>
      <c r="G265" s="220">
        <v>45169</v>
      </c>
      <c r="H265" t="s">
        <v>448</v>
      </c>
      <c r="I265" t="s">
        <v>55</v>
      </c>
      <c r="J265" t="s">
        <v>56</v>
      </c>
      <c r="K265" t="s">
        <v>449</v>
      </c>
      <c r="L265" s="230" t="s">
        <v>140</v>
      </c>
      <c r="M265">
        <v>1</v>
      </c>
      <c r="N265">
        <v>0</v>
      </c>
      <c r="O265">
        <v>9.64</v>
      </c>
      <c r="P265">
        <v>9.64</v>
      </c>
      <c r="Q265">
        <v>4636.01</v>
      </c>
      <c r="R265">
        <v>17.31</v>
      </c>
      <c r="S265" s="231" t="str">
        <f>VLOOKUP(U265,'Cross ref'!I:J,2,0)</f>
        <v>DF2</v>
      </c>
      <c r="T265" s="231">
        <f t="shared" si="24"/>
        <v>9.64</v>
      </c>
      <c r="U265" s="231">
        <f>VLOOKUP(VALUE(C265),'Cross ref'!G:I,3,0)</f>
        <v>7488</v>
      </c>
      <c r="V265" s="231">
        <f>IFERROR(VLOOKUP(J265,'Item List (2)'!C:D,2,0),VLOOKUP(K265,'Item List (2)'!C:D,2,0))</f>
        <v>50007</v>
      </c>
      <c r="W265" s="231">
        <f>IFERROR(VLOOKUP(J265,'Item List (2)'!C:E,3,0),VLOOKUP(K265,'Item List (2)'!C:E,3,0))</f>
        <v>100</v>
      </c>
      <c r="X265" s="231">
        <f t="shared" si="25"/>
        <v>0</v>
      </c>
      <c r="Y265" s="231" t="str">
        <f t="shared" si="26"/>
        <v>PEPPER, CHILE YLW WHL</v>
      </c>
      <c r="AA265" s="232">
        <f t="shared" si="27"/>
        <v>9.64</v>
      </c>
      <c r="AB265" s="232" t="str">
        <f>VLOOKUP(W265,'Item List (2)'!$H:$J,2,0)</f>
        <v>Food</v>
      </c>
      <c r="AC265" s="232">
        <f t="shared" si="28"/>
        <v>7488</v>
      </c>
      <c r="AD265" s="232" t="str">
        <f t="shared" si="29"/>
        <v>7488-Food</v>
      </c>
    </row>
    <row r="266" spans="1:30">
      <c r="A266" t="s">
        <v>48</v>
      </c>
      <c r="B266" t="s">
        <v>49</v>
      </c>
      <c r="C266" t="s">
        <v>426</v>
      </c>
      <c r="D266" t="s">
        <v>427</v>
      </c>
      <c r="E266" t="s">
        <v>428</v>
      </c>
      <c r="F266" s="220" t="s">
        <v>53</v>
      </c>
      <c r="G266" s="220">
        <v>45169</v>
      </c>
      <c r="H266" t="s">
        <v>54</v>
      </c>
      <c r="I266" t="s">
        <v>55</v>
      </c>
      <c r="J266" t="s">
        <v>56</v>
      </c>
      <c r="K266" t="s">
        <v>57</v>
      </c>
      <c r="L266" s="230" t="s">
        <v>58</v>
      </c>
      <c r="M266">
        <v>1</v>
      </c>
      <c r="N266">
        <v>0</v>
      </c>
      <c r="O266">
        <v>42.61</v>
      </c>
      <c r="P266">
        <v>42.61</v>
      </c>
      <c r="Q266">
        <v>4636.01</v>
      </c>
      <c r="R266">
        <v>17.31</v>
      </c>
      <c r="S266" s="231" t="str">
        <f>VLOOKUP(U266,'Cross ref'!I:J,2,0)</f>
        <v>DF2</v>
      </c>
      <c r="T266" s="231">
        <f t="shared" si="24"/>
        <v>42.61</v>
      </c>
      <c r="U266" s="231">
        <f>VLOOKUP(VALUE(C266),'Cross ref'!G:I,3,0)</f>
        <v>7488</v>
      </c>
      <c r="V266" s="231">
        <f>IFERROR(VLOOKUP(J266,'Item List (2)'!C:D,2,0),VLOOKUP(K266,'Item List (2)'!C:D,2,0))</f>
        <v>50007</v>
      </c>
      <c r="W266" s="231">
        <f>IFERROR(VLOOKUP(J266,'Item List (2)'!C:E,3,0),VLOOKUP(K266,'Item List (2)'!C:E,3,0))</f>
        <v>100</v>
      </c>
      <c r="X266" s="231">
        <f t="shared" si="25"/>
        <v>0</v>
      </c>
      <c r="Y266" s="231" t="str">
        <f t="shared" si="26"/>
        <v>PEPPER, CHILE GRN STRIP</v>
      </c>
      <c r="AA266" s="232">
        <f t="shared" si="27"/>
        <v>42.61</v>
      </c>
      <c r="AB266" s="232" t="str">
        <f>VLOOKUP(W266,'Item List (2)'!$H:$J,2,0)</f>
        <v>Food</v>
      </c>
      <c r="AC266" s="232">
        <f t="shared" si="28"/>
        <v>7488</v>
      </c>
      <c r="AD266" s="232" t="str">
        <f t="shared" si="29"/>
        <v>7488-Food</v>
      </c>
    </row>
    <row r="267" spans="1:30">
      <c r="A267" t="s">
        <v>48</v>
      </c>
      <c r="B267" t="s">
        <v>49</v>
      </c>
      <c r="C267" t="s">
        <v>426</v>
      </c>
      <c r="D267" t="s">
        <v>427</v>
      </c>
      <c r="E267" t="s">
        <v>428</v>
      </c>
      <c r="F267" s="220" t="s">
        <v>53</v>
      </c>
      <c r="G267" s="220">
        <v>45169</v>
      </c>
      <c r="H267" t="s">
        <v>116</v>
      </c>
      <c r="I267" t="s">
        <v>55</v>
      </c>
      <c r="J267" t="s">
        <v>117</v>
      </c>
      <c r="K267" t="s">
        <v>118</v>
      </c>
      <c r="L267" s="230" t="s">
        <v>119</v>
      </c>
      <c r="M267">
        <v>12</v>
      </c>
      <c r="N267">
        <v>0</v>
      </c>
      <c r="O267">
        <v>76.78</v>
      </c>
      <c r="P267">
        <v>921.36</v>
      </c>
      <c r="Q267">
        <v>4636.01</v>
      </c>
      <c r="R267">
        <v>17.31</v>
      </c>
      <c r="S267" s="231" t="str">
        <f>VLOOKUP(U267,'Cross ref'!I:J,2,0)</f>
        <v>DF2</v>
      </c>
      <c r="T267" s="231">
        <f t="shared" si="24"/>
        <v>921.36</v>
      </c>
      <c r="U267" s="231">
        <f>VLOOKUP(VALUE(C267),'Cross ref'!G:I,3,0)</f>
        <v>7488</v>
      </c>
      <c r="V267" s="231">
        <f>IFERROR(VLOOKUP(J267,'Item List (2)'!C:D,2,0),VLOOKUP(K267,'Item List (2)'!C:D,2,0))</f>
        <v>50007</v>
      </c>
      <c r="W267" s="231">
        <f>IFERROR(VLOOKUP(J267,'Item List (2)'!C:E,3,0),VLOOKUP(K267,'Item List (2)'!C:E,3,0))</f>
        <v>100</v>
      </c>
      <c r="X267" s="231">
        <f t="shared" si="25"/>
        <v>0</v>
      </c>
      <c r="Y267" s="231" t="str">
        <f t="shared" si="26"/>
        <v>BEEF, GRND PTY 3.5Z</v>
      </c>
      <c r="AA267" s="232">
        <f t="shared" si="27"/>
        <v>921.36</v>
      </c>
      <c r="AB267" s="232" t="str">
        <f>VLOOKUP(W267,'Item List (2)'!$H:$J,2,0)</f>
        <v>Food</v>
      </c>
      <c r="AC267" s="232">
        <f t="shared" si="28"/>
        <v>7488</v>
      </c>
      <c r="AD267" s="232" t="str">
        <f t="shared" si="29"/>
        <v>7488-Food</v>
      </c>
    </row>
    <row r="268" spans="1:30">
      <c r="A268" t="s">
        <v>48</v>
      </c>
      <c r="B268" t="s">
        <v>49</v>
      </c>
      <c r="C268" t="s">
        <v>426</v>
      </c>
      <c r="D268" t="s">
        <v>427</v>
      </c>
      <c r="E268" t="s">
        <v>428</v>
      </c>
      <c r="F268" s="220" t="s">
        <v>53</v>
      </c>
      <c r="G268" s="220">
        <v>45169</v>
      </c>
      <c r="H268" t="s">
        <v>120</v>
      </c>
      <c r="I268" t="s">
        <v>55</v>
      </c>
      <c r="J268" t="s">
        <v>121</v>
      </c>
      <c r="K268" t="s">
        <v>122</v>
      </c>
      <c r="L268" s="230" t="s">
        <v>123</v>
      </c>
      <c r="M268">
        <v>4</v>
      </c>
      <c r="N268">
        <v>0</v>
      </c>
      <c r="O268">
        <v>30.72</v>
      </c>
      <c r="P268">
        <v>122.88</v>
      </c>
      <c r="Q268">
        <v>4636.01</v>
      </c>
      <c r="R268">
        <v>17.31</v>
      </c>
      <c r="S268" s="231" t="str">
        <f>VLOOKUP(U268,'Cross ref'!I:J,2,0)</f>
        <v>DF2</v>
      </c>
      <c r="T268" s="231">
        <f t="shared" si="24"/>
        <v>122.88</v>
      </c>
      <c r="U268" s="231">
        <f>VLOOKUP(VALUE(C268),'Cross ref'!G:I,3,0)</f>
        <v>7488</v>
      </c>
      <c r="V268" s="231">
        <f>IFERROR(VLOOKUP(J268,'Item List (2)'!C:D,2,0),VLOOKUP(K268,'Item List (2)'!C:D,2,0))</f>
        <v>50007</v>
      </c>
      <c r="W268" s="231">
        <f>IFERROR(VLOOKUP(J268,'Item List (2)'!C:E,3,0),VLOOKUP(K268,'Item List (2)'!C:E,3,0))</f>
        <v>100</v>
      </c>
      <c r="X268" s="231">
        <f t="shared" si="25"/>
        <v>0</v>
      </c>
      <c r="Y268" s="231" t="str">
        <f t="shared" si="26"/>
        <v>APPTZR, ONION RING</v>
      </c>
      <c r="AA268" s="232">
        <f t="shared" si="27"/>
        <v>122.88</v>
      </c>
      <c r="AB268" s="232" t="str">
        <f>VLOOKUP(W268,'Item List (2)'!$H:$J,2,0)</f>
        <v>Food</v>
      </c>
      <c r="AC268" s="232">
        <f t="shared" si="28"/>
        <v>7488</v>
      </c>
      <c r="AD268" s="232" t="str">
        <f t="shared" si="29"/>
        <v>7488-Food</v>
      </c>
    </row>
    <row r="269" spans="1:30">
      <c r="A269" t="s">
        <v>48</v>
      </c>
      <c r="B269" t="s">
        <v>49</v>
      </c>
      <c r="C269" t="s">
        <v>426</v>
      </c>
      <c r="D269" t="s">
        <v>427</v>
      </c>
      <c r="E269" t="s">
        <v>428</v>
      </c>
      <c r="F269" s="220" t="s">
        <v>53</v>
      </c>
      <c r="G269" s="220">
        <v>45169</v>
      </c>
      <c r="H269" t="s">
        <v>124</v>
      </c>
      <c r="I269" t="s">
        <v>55</v>
      </c>
      <c r="J269" t="s">
        <v>125</v>
      </c>
      <c r="K269" t="s">
        <v>126</v>
      </c>
      <c r="L269" s="230" t="s">
        <v>127</v>
      </c>
      <c r="M269">
        <v>2</v>
      </c>
      <c r="N269">
        <v>0</v>
      </c>
      <c r="O269">
        <v>21.8</v>
      </c>
      <c r="P269">
        <v>43.6</v>
      </c>
      <c r="Q269">
        <v>4636.01</v>
      </c>
      <c r="R269">
        <v>17.31</v>
      </c>
      <c r="S269" s="231" t="str">
        <f>VLOOKUP(U269,'Cross ref'!I:J,2,0)</f>
        <v>DF2</v>
      </c>
      <c r="T269" s="231">
        <f t="shared" si="24"/>
        <v>43.6</v>
      </c>
      <c r="U269" s="231">
        <f>VLOOKUP(VALUE(C269),'Cross ref'!G:I,3,0)</f>
        <v>7488</v>
      </c>
      <c r="V269" s="231">
        <f>IFERROR(VLOOKUP(J269,'Item List (2)'!C:D,2,0),VLOOKUP(K269,'Item List (2)'!C:D,2,0))</f>
        <v>50007</v>
      </c>
      <c r="W269" s="231">
        <f>IFERROR(VLOOKUP(J269,'Item List (2)'!C:E,3,0),VLOOKUP(K269,'Item List (2)'!C:E,3,0))</f>
        <v>100</v>
      </c>
      <c r="X269" s="231">
        <f t="shared" si="25"/>
        <v>0</v>
      </c>
      <c r="Y269" s="231" t="str">
        <f t="shared" si="26"/>
        <v>KETCHUP, PKT</v>
      </c>
      <c r="AA269" s="232">
        <f t="shared" si="27"/>
        <v>43.6</v>
      </c>
      <c r="AB269" s="232" t="str">
        <f>VLOOKUP(W269,'Item List (2)'!$H:$J,2,0)</f>
        <v>Food</v>
      </c>
      <c r="AC269" s="232">
        <f t="shared" si="28"/>
        <v>7488</v>
      </c>
      <c r="AD269" s="232" t="str">
        <f t="shared" si="29"/>
        <v>7488-Food</v>
      </c>
    </row>
    <row r="270" spans="1:30">
      <c r="A270" t="s">
        <v>48</v>
      </c>
      <c r="B270" t="s">
        <v>49</v>
      </c>
      <c r="C270" t="s">
        <v>426</v>
      </c>
      <c r="D270" t="s">
        <v>427</v>
      </c>
      <c r="E270" t="s">
        <v>428</v>
      </c>
      <c r="F270" s="220" t="s">
        <v>53</v>
      </c>
      <c r="G270" s="220">
        <v>45169</v>
      </c>
      <c r="H270" t="s">
        <v>128</v>
      </c>
      <c r="I270" t="s">
        <v>55</v>
      </c>
      <c r="J270" t="s">
        <v>129</v>
      </c>
      <c r="K270" t="s">
        <v>130</v>
      </c>
      <c r="L270" s="230" t="s">
        <v>131</v>
      </c>
      <c r="M270">
        <v>1</v>
      </c>
      <c r="N270">
        <v>0</v>
      </c>
      <c r="O270">
        <v>33.38</v>
      </c>
      <c r="P270">
        <v>33.38</v>
      </c>
      <c r="Q270">
        <v>4636.01</v>
      </c>
      <c r="R270">
        <v>17.31</v>
      </c>
      <c r="S270" s="231" t="str">
        <f>VLOOKUP(U270,'Cross ref'!I:J,2,0)</f>
        <v>DF2</v>
      </c>
      <c r="T270" s="231">
        <f t="shared" si="24"/>
        <v>33.38</v>
      </c>
      <c r="U270" s="231">
        <f>VLOOKUP(VALUE(C270),'Cross ref'!G:I,3,0)</f>
        <v>7488</v>
      </c>
      <c r="V270" s="231">
        <f>IFERROR(VLOOKUP(J270,'Item List (2)'!C:D,2,0),VLOOKUP(K270,'Item List (2)'!C:D,2,0))</f>
        <v>50007</v>
      </c>
      <c r="W270" s="231">
        <f>IFERROR(VLOOKUP(J270,'Item List (2)'!C:E,3,0),VLOOKUP(K270,'Item List (2)'!C:E,3,0))</f>
        <v>100</v>
      </c>
      <c r="X270" s="231">
        <f t="shared" si="25"/>
        <v>0</v>
      </c>
      <c r="Y270" s="231" t="str">
        <f t="shared" si="26"/>
        <v>HASHBROWN, RND ZTF</v>
      </c>
      <c r="AA270" s="232">
        <f t="shared" si="27"/>
        <v>33.38</v>
      </c>
      <c r="AB270" s="232" t="str">
        <f>VLOOKUP(W270,'Item List (2)'!$H:$J,2,0)</f>
        <v>Food</v>
      </c>
      <c r="AC270" s="232">
        <f t="shared" si="28"/>
        <v>7488</v>
      </c>
      <c r="AD270" s="232" t="str">
        <f t="shared" si="29"/>
        <v>7488-Food</v>
      </c>
    </row>
    <row r="271" spans="1:30">
      <c r="A271" t="s">
        <v>48</v>
      </c>
      <c r="B271" t="s">
        <v>49</v>
      </c>
      <c r="C271" t="s">
        <v>426</v>
      </c>
      <c r="D271" t="s">
        <v>427</v>
      </c>
      <c r="E271" t="s">
        <v>428</v>
      </c>
      <c r="F271" s="220" t="s">
        <v>53</v>
      </c>
      <c r="G271" s="220">
        <v>45169</v>
      </c>
      <c r="H271" t="s">
        <v>132</v>
      </c>
      <c r="I271" t="s">
        <v>55</v>
      </c>
      <c r="J271" t="s">
        <v>129</v>
      </c>
      <c r="K271" t="s">
        <v>133</v>
      </c>
      <c r="L271" s="230" t="s">
        <v>131</v>
      </c>
      <c r="M271">
        <v>2</v>
      </c>
      <c r="N271">
        <v>0</v>
      </c>
      <c r="O271">
        <v>33.38</v>
      </c>
      <c r="P271">
        <v>66.76</v>
      </c>
      <c r="Q271">
        <v>4636.01</v>
      </c>
      <c r="R271">
        <v>17.31</v>
      </c>
      <c r="S271" s="231" t="str">
        <f>VLOOKUP(U271,'Cross ref'!I:J,2,0)</f>
        <v>DF2</v>
      </c>
      <c r="T271" s="231">
        <f t="shared" si="24"/>
        <v>66.76</v>
      </c>
      <c r="U271" s="231">
        <f>VLOOKUP(VALUE(C271),'Cross ref'!G:I,3,0)</f>
        <v>7488</v>
      </c>
      <c r="V271" s="231">
        <f>IFERROR(VLOOKUP(J271,'Item List (2)'!C:D,2,0),VLOOKUP(K271,'Item List (2)'!C:D,2,0))</f>
        <v>50007</v>
      </c>
      <c r="W271" s="231">
        <f>IFERROR(VLOOKUP(J271,'Item List (2)'!C:E,3,0),VLOOKUP(K271,'Item List (2)'!C:E,3,0))</f>
        <v>100</v>
      </c>
      <c r="X271" s="231">
        <f t="shared" si="25"/>
        <v>0</v>
      </c>
      <c r="Y271" s="231" t="str">
        <f t="shared" si="26"/>
        <v>FRIES, CRISS CUT SEASN</v>
      </c>
      <c r="AA271" s="232">
        <f t="shared" si="27"/>
        <v>66.76</v>
      </c>
      <c r="AB271" s="232" t="str">
        <f>VLOOKUP(W271,'Item List (2)'!$H:$J,2,0)</f>
        <v>Food</v>
      </c>
      <c r="AC271" s="232">
        <f t="shared" si="28"/>
        <v>7488</v>
      </c>
      <c r="AD271" s="232" t="str">
        <f t="shared" si="29"/>
        <v>7488-Food</v>
      </c>
    </row>
    <row r="272" spans="1:30">
      <c r="A272" t="s">
        <v>48</v>
      </c>
      <c r="B272" t="s">
        <v>49</v>
      </c>
      <c r="C272" t="s">
        <v>426</v>
      </c>
      <c r="D272" t="s">
        <v>427</v>
      </c>
      <c r="E272" t="s">
        <v>428</v>
      </c>
      <c r="F272" s="220" t="s">
        <v>53</v>
      </c>
      <c r="G272" s="220">
        <v>45169</v>
      </c>
      <c r="H272" t="s">
        <v>134</v>
      </c>
      <c r="I272" t="s">
        <v>55</v>
      </c>
      <c r="J272" t="s">
        <v>129</v>
      </c>
      <c r="K272" t="s">
        <v>135</v>
      </c>
      <c r="L272" s="230" t="s">
        <v>136</v>
      </c>
      <c r="M272">
        <v>8</v>
      </c>
      <c r="N272">
        <v>0</v>
      </c>
      <c r="O272">
        <v>35.28</v>
      </c>
      <c r="P272">
        <v>282.24</v>
      </c>
      <c r="Q272">
        <v>4636.01</v>
      </c>
      <c r="R272">
        <v>17.31</v>
      </c>
      <c r="S272" s="231" t="str">
        <f>VLOOKUP(U272,'Cross ref'!I:J,2,0)</f>
        <v>DF2</v>
      </c>
      <c r="T272" s="231">
        <f t="shared" si="24"/>
        <v>282.24</v>
      </c>
      <c r="U272" s="231">
        <f>VLOOKUP(VALUE(C272),'Cross ref'!G:I,3,0)</f>
        <v>7488</v>
      </c>
      <c r="V272" s="231">
        <f>IFERROR(VLOOKUP(J272,'Item List (2)'!C:D,2,0),VLOOKUP(K272,'Item List (2)'!C:D,2,0))</f>
        <v>50007</v>
      </c>
      <c r="W272" s="231">
        <f>IFERROR(VLOOKUP(J272,'Item List (2)'!C:E,3,0),VLOOKUP(K272,'Item List (2)'!C:E,3,0))</f>
        <v>100</v>
      </c>
      <c r="X272" s="231">
        <f t="shared" si="25"/>
        <v>0</v>
      </c>
      <c r="Y272" s="231" t="str">
        <f t="shared" si="26"/>
        <v>FRIES, SS SK ON</v>
      </c>
      <c r="AA272" s="232">
        <f t="shared" si="27"/>
        <v>282.24</v>
      </c>
      <c r="AB272" s="232" t="str">
        <f>VLOOKUP(W272,'Item List (2)'!$H:$J,2,0)</f>
        <v>Food</v>
      </c>
      <c r="AC272" s="232">
        <f t="shared" si="28"/>
        <v>7488</v>
      </c>
      <c r="AD272" s="232" t="str">
        <f t="shared" si="29"/>
        <v>7488-Food</v>
      </c>
    </row>
    <row r="273" spans="1:30">
      <c r="A273" t="s">
        <v>48</v>
      </c>
      <c r="B273" t="s">
        <v>49</v>
      </c>
      <c r="C273" t="s">
        <v>426</v>
      </c>
      <c r="D273" t="s">
        <v>427</v>
      </c>
      <c r="E273" t="s">
        <v>428</v>
      </c>
      <c r="F273" s="220" t="s">
        <v>53</v>
      </c>
      <c r="G273" s="220">
        <v>45169</v>
      </c>
      <c r="H273" t="s">
        <v>137</v>
      </c>
      <c r="I273" t="s">
        <v>55</v>
      </c>
      <c r="J273" t="s">
        <v>138</v>
      </c>
      <c r="K273" t="s">
        <v>139</v>
      </c>
      <c r="L273" s="230" t="s">
        <v>140</v>
      </c>
      <c r="M273">
        <v>1</v>
      </c>
      <c r="N273">
        <v>0</v>
      </c>
      <c r="O273">
        <v>32.57</v>
      </c>
      <c r="P273">
        <v>32.57</v>
      </c>
      <c r="Q273">
        <v>4636.01</v>
      </c>
      <c r="R273">
        <v>17.31</v>
      </c>
      <c r="S273" s="231" t="str">
        <f>VLOOKUP(U273,'Cross ref'!I:J,2,0)</f>
        <v>DF2</v>
      </c>
      <c r="T273" s="231">
        <f t="shared" si="24"/>
        <v>32.57</v>
      </c>
      <c r="U273" s="231">
        <f>VLOOKUP(VALUE(C273),'Cross ref'!G:I,3,0)</f>
        <v>7488</v>
      </c>
      <c r="V273" s="231">
        <f>IFERROR(VLOOKUP(J273,'Item List (2)'!C:D,2,0),VLOOKUP(K273,'Item List (2)'!C:D,2,0))</f>
        <v>50007</v>
      </c>
      <c r="W273" s="231">
        <f>IFERROR(VLOOKUP(J273,'Item List (2)'!C:E,3,0),VLOOKUP(K273,'Item List (2)'!C:E,3,0))</f>
        <v>100</v>
      </c>
      <c r="X273" s="231">
        <f t="shared" si="25"/>
        <v>0</v>
      </c>
      <c r="Y273" s="231" t="str">
        <f t="shared" si="26"/>
        <v>SYRUP, SHAKE STRAWBRY</v>
      </c>
      <c r="AA273" s="232">
        <f t="shared" si="27"/>
        <v>32.57</v>
      </c>
      <c r="AB273" s="232" t="str">
        <f>VLOOKUP(W273,'Item List (2)'!$H:$J,2,0)</f>
        <v>Food</v>
      </c>
      <c r="AC273" s="232">
        <f t="shared" si="28"/>
        <v>7488</v>
      </c>
      <c r="AD273" s="232" t="str">
        <f t="shared" si="29"/>
        <v>7488-Food</v>
      </c>
    </row>
    <row r="274" spans="1:30">
      <c r="A274" t="s">
        <v>48</v>
      </c>
      <c r="B274" t="s">
        <v>49</v>
      </c>
      <c r="C274" t="s">
        <v>426</v>
      </c>
      <c r="D274" t="s">
        <v>427</v>
      </c>
      <c r="E274" t="s">
        <v>428</v>
      </c>
      <c r="F274" s="220" t="s">
        <v>53</v>
      </c>
      <c r="G274" s="220">
        <v>45169</v>
      </c>
      <c r="H274" t="s">
        <v>324</v>
      </c>
      <c r="I274" t="s">
        <v>55</v>
      </c>
      <c r="J274" t="s">
        <v>325</v>
      </c>
      <c r="K274" t="s">
        <v>326</v>
      </c>
      <c r="L274" s="230" t="s">
        <v>327</v>
      </c>
      <c r="M274">
        <v>1</v>
      </c>
      <c r="N274">
        <v>0</v>
      </c>
      <c r="O274">
        <v>31.31</v>
      </c>
      <c r="P274">
        <v>31.31</v>
      </c>
      <c r="Q274">
        <v>4636.01</v>
      </c>
      <c r="R274">
        <v>17.31</v>
      </c>
      <c r="S274" s="231" t="str">
        <f>VLOOKUP(U274,'Cross ref'!I:J,2,0)</f>
        <v>DF2</v>
      </c>
      <c r="T274" s="231">
        <f t="shared" si="24"/>
        <v>31.31</v>
      </c>
      <c r="U274" s="231">
        <f>VLOOKUP(VALUE(C274),'Cross ref'!G:I,3,0)</f>
        <v>7488</v>
      </c>
      <c r="V274" s="231">
        <f>IFERROR(VLOOKUP(J274,'Item List (2)'!C:D,2,0),VLOOKUP(K274,'Item List (2)'!C:D,2,0))</f>
        <v>50007</v>
      </c>
      <c r="W274" s="231">
        <f>IFERROR(VLOOKUP(J274,'Item List (2)'!C:E,3,0),VLOOKUP(K274,'Item List (2)'!C:E,3,0))</f>
        <v>100</v>
      </c>
      <c r="X274" s="231">
        <f t="shared" si="25"/>
        <v>0</v>
      </c>
      <c r="Y274" s="231" t="str">
        <f t="shared" si="26"/>
        <v>TORTILLA, FLOUR 10" FZN</v>
      </c>
      <c r="AA274" s="232">
        <f t="shared" si="27"/>
        <v>31.31</v>
      </c>
      <c r="AB274" s="232" t="str">
        <f>VLOOKUP(W274,'Item List (2)'!$H:$J,2,0)</f>
        <v>Food</v>
      </c>
      <c r="AC274" s="232">
        <f t="shared" si="28"/>
        <v>7488</v>
      </c>
      <c r="AD274" s="232" t="str">
        <f t="shared" si="29"/>
        <v>7488-Food</v>
      </c>
    </row>
    <row r="275" spans="1:30">
      <c r="A275" t="s">
        <v>48</v>
      </c>
      <c r="B275" t="s">
        <v>49</v>
      </c>
      <c r="C275" t="s">
        <v>426</v>
      </c>
      <c r="D275" t="s">
        <v>427</v>
      </c>
      <c r="E275" t="s">
        <v>428</v>
      </c>
      <c r="F275" s="220" t="s">
        <v>53</v>
      </c>
      <c r="G275" s="220">
        <v>45169</v>
      </c>
      <c r="H275" t="s">
        <v>145</v>
      </c>
      <c r="I275" t="s">
        <v>55</v>
      </c>
      <c r="J275" t="s">
        <v>146</v>
      </c>
      <c r="K275" t="s">
        <v>147</v>
      </c>
      <c r="L275" s="230" t="s">
        <v>148</v>
      </c>
      <c r="M275">
        <v>1</v>
      </c>
      <c r="N275">
        <v>0</v>
      </c>
      <c r="O275">
        <v>111.01</v>
      </c>
      <c r="P275">
        <v>111.01</v>
      </c>
      <c r="Q275">
        <v>4636.01</v>
      </c>
      <c r="R275">
        <v>17.31</v>
      </c>
      <c r="S275" s="231" t="str">
        <f>VLOOKUP(U275,'Cross ref'!I:J,2,0)</f>
        <v>DF2</v>
      </c>
      <c r="T275" s="231">
        <f t="shared" si="24"/>
        <v>111.01</v>
      </c>
      <c r="U275" s="231">
        <f>VLOOKUP(VALUE(C275),'Cross ref'!G:I,3,0)</f>
        <v>7488</v>
      </c>
      <c r="V275" s="231">
        <f>IFERROR(VLOOKUP(J275,'Item List (2)'!C:D,2,0),VLOOKUP(K275,'Item List (2)'!C:D,2,0))</f>
        <v>50007</v>
      </c>
      <c r="W275" s="231">
        <f>IFERROR(VLOOKUP(J275,'Item List (2)'!C:E,3,0),VLOOKUP(K275,'Item List (2)'!C:E,3,0))</f>
        <v>100</v>
      </c>
      <c r="X275" s="231">
        <f t="shared" si="25"/>
        <v>0</v>
      </c>
      <c r="Y275" s="231" t="str">
        <f t="shared" si="26"/>
        <v>CHICKEN, TNDRLOIN STRIP 1.5Z</v>
      </c>
      <c r="AA275" s="232">
        <f t="shared" si="27"/>
        <v>111.01</v>
      </c>
      <c r="AB275" s="232" t="str">
        <f>VLOOKUP(W275,'Item List (2)'!$H:$J,2,0)</f>
        <v>Food</v>
      </c>
      <c r="AC275" s="232">
        <f t="shared" si="28"/>
        <v>7488</v>
      </c>
      <c r="AD275" s="232" t="str">
        <f t="shared" si="29"/>
        <v>7488-Food</v>
      </c>
    </row>
    <row r="276" spans="1:30">
      <c r="A276" t="s">
        <v>48</v>
      </c>
      <c r="B276" t="s">
        <v>49</v>
      </c>
      <c r="C276" t="s">
        <v>426</v>
      </c>
      <c r="D276" t="s">
        <v>427</v>
      </c>
      <c r="E276" t="s">
        <v>428</v>
      </c>
      <c r="F276" s="220" t="s">
        <v>53</v>
      </c>
      <c r="G276" s="220">
        <v>45169</v>
      </c>
      <c r="H276" t="s">
        <v>149</v>
      </c>
      <c r="I276" t="s">
        <v>55</v>
      </c>
      <c r="J276" t="s">
        <v>102</v>
      </c>
      <c r="K276" t="s">
        <v>150</v>
      </c>
      <c r="L276" s="230" t="s">
        <v>100</v>
      </c>
      <c r="M276">
        <v>2</v>
      </c>
      <c r="N276">
        <v>0</v>
      </c>
      <c r="O276">
        <v>25.94</v>
      </c>
      <c r="P276">
        <v>51.88</v>
      </c>
      <c r="Q276">
        <v>4636.01</v>
      </c>
      <c r="R276">
        <v>17.31</v>
      </c>
      <c r="S276" s="231" t="str">
        <f>VLOOKUP(U276,'Cross ref'!I:J,2,0)</f>
        <v>DF2</v>
      </c>
      <c r="T276" s="231">
        <f t="shared" si="24"/>
        <v>51.88</v>
      </c>
      <c r="U276" s="231">
        <f>VLOOKUP(VALUE(C276),'Cross ref'!G:I,3,0)</f>
        <v>7488</v>
      </c>
      <c r="V276" s="231">
        <f>IFERROR(VLOOKUP(J276,'Item List (2)'!C:D,2,0),VLOOKUP(K276,'Item List (2)'!C:D,2,0))</f>
        <v>50007</v>
      </c>
      <c r="W276" s="231">
        <f>IFERROR(VLOOKUP(J276,'Item List (2)'!C:E,3,0),VLOOKUP(K276,'Item List (2)'!C:E,3,0))</f>
        <v>100</v>
      </c>
      <c r="X276" s="231">
        <f t="shared" si="25"/>
        <v>0</v>
      </c>
      <c r="Y276" s="231" t="str">
        <f t="shared" si="26"/>
        <v>SAUCE, BTRMILK RANCH CUP</v>
      </c>
      <c r="AA276" s="232">
        <f t="shared" si="27"/>
        <v>51.88</v>
      </c>
      <c r="AB276" s="232" t="str">
        <f>VLOOKUP(W276,'Item List (2)'!$H:$J,2,0)</f>
        <v>Food</v>
      </c>
      <c r="AC276" s="232">
        <f t="shared" si="28"/>
        <v>7488</v>
      </c>
      <c r="AD276" s="232" t="str">
        <f t="shared" si="29"/>
        <v>7488-Food</v>
      </c>
    </row>
    <row r="277" spans="1:30">
      <c r="A277" t="s">
        <v>48</v>
      </c>
      <c r="B277" t="s">
        <v>49</v>
      </c>
      <c r="C277" t="s">
        <v>426</v>
      </c>
      <c r="D277" t="s">
        <v>427</v>
      </c>
      <c r="E277" t="s">
        <v>428</v>
      </c>
      <c r="F277" s="220" t="s">
        <v>53</v>
      </c>
      <c r="G277" s="220">
        <v>45169</v>
      </c>
      <c r="H277" t="s">
        <v>151</v>
      </c>
      <c r="I277" t="s">
        <v>55</v>
      </c>
      <c r="J277" t="s">
        <v>152</v>
      </c>
      <c r="K277" t="s">
        <v>153</v>
      </c>
      <c r="L277" s="230" t="s">
        <v>154</v>
      </c>
      <c r="M277">
        <v>1</v>
      </c>
      <c r="N277">
        <v>0</v>
      </c>
      <c r="O277">
        <v>11.66</v>
      </c>
      <c r="P277">
        <v>11.66</v>
      </c>
      <c r="Q277">
        <v>4636.01</v>
      </c>
      <c r="R277">
        <v>17.31</v>
      </c>
      <c r="S277" s="231" t="str">
        <f>VLOOKUP(U277,'Cross ref'!I:J,2,0)</f>
        <v>DF2</v>
      </c>
      <c r="T277" s="231">
        <f t="shared" si="24"/>
        <v>11.66</v>
      </c>
      <c r="U277" s="231">
        <f>VLOOKUP(VALUE(C277),'Cross ref'!G:I,3,0)</f>
        <v>7488</v>
      </c>
      <c r="V277" s="231">
        <f>IFERROR(VLOOKUP(J277,'Item List (2)'!C:D,2,0),VLOOKUP(K277,'Item List (2)'!C:D,2,0))</f>
        <v>50007</v>
      </c>
      <c r="W277" s="231">
        <f>IFERROR(VLOOKUP(J277,'Item List (2)'!C:E,3,0),VLOOKUP(K277,'Item List (2)'!C:E,3,0))</f>
        <v>100</v>
      </c>
      <c r="X277" s="231">
        <f t="shared" si="25"/>
        <v>0</v>
      </c>
      <c r="Y277" s="231" t="str">
        <f t="shared" si="26"/>
        <v>SAUCE, BUFFALO CUP</v>
      </c>
      <c r="AA277" s="232">
        <f t="shared" si="27"/>
        <v>11.66</v>
      </c>
      <c r="AB277" s="232" t="str">
        <f>VLOOKUP(W277,'Item List (2)'!$H:$J,2,0)</f>
        <v>Food</v>
      </c>
      <c r="AC277" s="232">
        <f t="shared" si="28"/>
        <v>7488</v>
      </c>
      <c r="AD277" s="232" t="str">
        <f t="shared" si="29"/>
        <v>7488-Food</v>
      </c>
    </row>
    <row r="278" spans="1:30">
      <c r="A278" t="s">
        <v>48</v>
      </c>
      <c r="B278" t="s">
        <v>49</v>
      </c>
      <c r="C278" t="s">
        <v>426</v>
      </c>
      <c r="D278" t="s">
        <v>427</v>
      </c>
      <c r="E278" t="s">
        <v>428</v>
      </c>
      <c r="F278" s="220" t="s">
        <v>53</v>
      </c>
      <c r="G278" s="220">
        <v>45169</v>
      </c>
      <c r="H278" t="s">
        <v>155</v>
      </c>
      <c r="I278" t="s">
        <v>55</v>
      </c>
      <c r="J278" t="s">
        <v>156</v>
      </c>
      <c r="K278" t="s">
        <v>157</v>
      </c>
      <c r="L278" s="230" t="s">
        <v>158</v>
      </c>
      <c r="M278">
        <v>3</v>
      </c>
      <c r="N278">
        <v>0</v>
      </c>
      <c r="O278">
        <v>19.78</v>
      </c>
      <c r="P278">
        <v>59.34</v>
      </c>
      <c r="Q278">
        <v>4636.01</v>
      </c>
      <c r="R278">
        <v>17.31</v>
      </c>
      <c r="S278" s="231" t="str">
        <f>VLOOKUP(U278,'Cross ref'!I:J,2,0)</f>
        <v>DF2</v>
      </c>
      <c r="T278" s="231">
        <f t="shared" si="24"/>
        <v>59.34</v>
      </c>
      <c r="U278" s="231">
        <f>VLOOKUP(VALUE(C278),'Cross ref'!G:I,3,0)</f>
        <v>7488</v>
      </c>
      <c r="V278" s="231">
        <f>IFERROR(VLOOKUP(J278,'Item List (2)'!C:D,2,0),VLOOKUP(K278,'Item List (2)'!C:D,2,0))</f>
        <v>50007</v>
      </c>
      <c r="W278" s="231">
        <f>IFERROR(VLOOKUP(J278,'Item List (2)'!C:E,3,0),VLOOKUP(K278,'Item List (2)'!C:E,3,0))</f>
        <v>100</v>
      </c>
      <c r="X278" s="231">
        <f t="shared" si="25"/>
        <v>0</v>
      </c>
      <c r="Y278" s="231" t="str">
        <f t="shared" si="26"/>
        <v>ICE CREAM, VANILLA SLOW MELT</v>
      </c>
      <c r="AA278" s="232">
        <f t="shared" si="27"/>
        <v>59.34</v>
      </c>
      <c r="AB278" s="232" t="str">
        <f>VLOOKUP(W278,'Item List (2)'!$H:$J,2,0)</f>
        <v>Food</v>
      </c>
      <c r="AC278" s="232">
        <f t="shared" si="28"/>
        <v>7488</v>
      </c>
      <c r="AD278" s="232" t="str">
        <f t="shared" si="29"/>
        <v>7488-Food</v>
      </c>
    </row>
    <row r="279" spans="1:30">
      <c r="A279" t="s">
        <v>48</v>
      </c>
      <c r="B279" t="s">
        <v>49</v>
      </c>
      <c r="C279" t="s">
        <v>426</v>
      </c>
      <c r="D279" t="s">
        <v>427</v>
      </c>
      <c r="E279" t="s">
        <v>428</v>
      </c>
      <c r="F279" s="220" t="s">
        <v>53</v>
      </c>
      <c r="G279" s="220">
        <v>45169</v>
      </c>
      <c r="H279" t="s">
        <v>159</v>
      </c>
      <c r="I279" t="s">
        <v>55</v>
      </c>
      <c r="J279" t="s">
        <v>160</v>
      </c>
      <c r="K279" t="s">
        <v>161</v>
      </c>
      <c r="L279" s="230" t="s">
        <v>162</v>
      </c>
      <c r="M279">
        <v>4</v>
      </c>
      <c r="N279">
        <v>0</v>
      </c>
      <c r="O279">
        <v>36.91</v>
      </c>
      <c r="P279">
        <v>147.64</v>
      </c>
      <c r="Q279">
        <v>4636.01</v>
      </c>
      <c r="R279">
        <v>17.31</v>
      </c>
      <c r="S279" s="231" t="str">
        <f>VLOOKUP(U279,'Cross ref'!I:J,2,0)</f>
        <v>DF2</v>
      </c>
      <c r="T279" s="231">
        <f t="shared" si="24"/>
        <v>147.64</v>
      </c>
      <c r="U279" s="231">
        <f>VLOOKUP(VALUE(C279),'Cross ref'!G:I,3,0)</f>
        <v>7488</v>
      </c>
      <c r="V279" s="231">
        <f>IFERROR(VLOOKUP(J279,'Item List (2)'!C:D,2,0),VLOOKUP(K279,'Item List (2)'!C:D,2,0))</f>
        <v>50007</v>
      </c>
      <c r="W279" s="231">
        <f>IFERROR(VLOOKUP(J279,'Item List (2)'!C:E,3,0),VLOOKUP(K279,'Item List (2)'!C:E,3,0))</f>
        <v>100</v>
      </c>
      <c r="X279" s="231">
        <f t="shared" si="25"/>
        <v>0</v>
      </c>
      <c r="Y279" s="231" t="str">
        <f t="shared" si="26"/>
        <v>SHORTENING, LIQ FRY PREM</v>
      </c>
      <c r="AA279" s="232">
        <f t="shared" si="27"/>
        <v>147.64</v>
      </c>
      <c r="AB279" s="232" t="str">
        <f>VLOOKUP(W279,'Item List (2)'!$H:$J,2,0)</f>
        <v>Food</v>
      </c>
      <c r="AC279" s="232">
        <f t="shared" si="28"/>
        <v>7488</v>
      </c>
      <c r="AD279" s="232" t="str">
        <f t="shared" si="29"/>
        <v>7488-Food</v>
      </c>
    </row>
    <row r="280" spans="1:30">
      <c r="A280" t="s">
        <v>48</v>
      </c>
      <c r="B280" t="s">
        <v>49</v>
      </c>
      <c r="C280" t="s">
        <v>426</v>
      </c>
      <c r="D280" t="s">
        <v>427</v>
      </c>
      <c r="E280" t="s">
        <v>428</v>
      </c>
      <c r="F280" s="220" t="s">
        <v>53</v>
      </c>
      <c r="G280" s="220">
        <v>45169</v>
      </c>
      <c r="H280" t="s">
        <v>450</v>
      </c>
      <c r="I280" t="s">
        <v>55</v>
      </c>
      <c r="J280" t="s">
        <v>117</v>
      </c>
      <c r="K280" t="s">
        <v>451</v>
      </c>
      <c r="L280" s="230" t="s">
        <v>452</v>
      </c>
      <c r="M280">
        <v>1</v>
      </c>
      <c r="N280">
        <v>0</v>
      </c>
      <c r="O280">
        <v>166.32</v>
      </c>
      <c r="P280">
        <v>166.32</v>
      </c>
      <c r="Q280">
        <v>4636.01</v>
      </c>
      <c r="R280">
        <v>17.31</v>
      </c>
      <c r="S280" s="231" t="str">
        <f>VLOOKUP(U280,'Cross ref'!I:J,2,0)</f>
        <v>DF2</v>
      </c>
      <c r="T280" s="231">
        <f t="shared" si="24"/>
        <v>166.32</v>
      </c>
      <c r="U280" s="231">
        <f>VLOOKUP(VALUE(C280),'Cross ref'!G:I,3,0)</f>
        <v>7488</v>
      </c>
      <c r="V280" s="231">
        <f>IFERROR(VLOOKUP(J280,'Item List (2)'!C:D,2,0),VLOOKUP(K280,'Item List (2)'!C:D,2,0))</f>
        <v>50007</v>
      </c>
      <c r="W280" s="231">
        <f>IFERROR(VLOOKUP(J280,'Item List (2)'!C:E,3,0),VLOOKUP(K280,'Item List (2)'!C:E,3,0))</f>
        <v>100</v>
      </c>
      <c r="X280" s="231">
        <f t="shared" si="25"/>
        <v>0</v>
      </c>
      <c r="Y280" s="231" t="str">
        <f t="shared" si="26"/>
        <v>BEEF, STEAK FC</v>
      </c>
      <c r="AA280" s="232">
        <f t="shared" si="27"/>
        <v>166.32</v>
      </c>
      <c r="AB280" s="232" t="str">
        <f>VLOOKUP(W280,'Item List (2)'!$H:$J,2,0)</f>
        <v>Food</v>
      </c>
      <c r="AC280" s="232">
        <f t="shared" si="28"/>
        <v>7488</v>
      </c>
      <c r="AD280" s="232" t="str">
        <f t="shared" si="29"/>
        <v>7488-Food</v>
      </c>
    </row>
    <row r="281" spans="1:30">
      <c r="A281" t="s">
        <v>48</v>
      </c>
      <c r="B281" t="s">
        <v>49</v>
      </c>
      <c r="C281" t="s">
        <v>426</v>
      </c>
      <c r="D281" t="s">
        <v>427</v>
      </c>
      <c r="E281" t="s">
        <v>428</v>
      </c>
      <c r="F281" s="220" t="s">
        <v>53</v>
      </c>
      <c r="G281" s="220">
        <v>45169</v>
      </c>
      <c r="H281" t="s">
        <v>163</v>
      </c>
      <c r="I281" t="s">
        <v>55</v>
      </c>
      <c r="J281" t="s">
        <v>146</v>
      </c>
      <c r="K281" t="s">
        <v>164</v>
      </c>
      <c r="L281" s="230" t="s">
        <v>165</v>
      </c>
      <c r="M281">
        <v>2</v>
      </c>
      <c r="N281">
        <v>0</v>
      </c>
      <c r="O281">
        <v>37.6</v>
      </c>
      <c r="P281">
        <v>75.2</v>
      </c>
      <c r="Q281">
        <v>4636.01</v>
      </c>
      <c r="R281">
        <v>17.31</v>
      </c>
      <c r="S281" s="231" t="str">
        <f>VLOOKUP(U281,'Cross ref'!I:J,2,0)</f>
        <v>DF2</v>
      </c>
      <c r="T281" s="231">
        <f t="shared" si="24"/>
        <v>75.2</v>
      </c>
      <c r="U281" s="231">
        <f>VLOOKUP(VALUE(C281),'Cross ref'!G:I,3,0)</f>
        <v>7488</v>
      </c>
      <c r="V281" s="231">
        <f>IFERROR(VLOOKUP(J281,'Item List (2)'!C:D,2,0),VLOOKUP(K281,'Item List (2)'!C:D,2,0))</f>
        <v>50007</v>
      </c>
      <c r="W281" s="231">
        <f>IFERROR(VLOOKUP(J281,'Item List (2)'!C:E,3,0),VLOOKUP(K281,'Item List (2)'!C:E,3,0))</f>
        <v>100</v>
      </c>
      <c r="X281" s="231">
        <f t="shared" si="25"/>
        <v>0</v>
      </c>
      <c r="Y281" s="231" t="str">
        <f t="shared" si="26"/>
        <v>CHICKEN, PTY SPCY 3Z</v>
      </c>
      <c r="AA281" s="232">
        <f t="shared" si="27"/>
        <v>75.2</v>
      </c>
      <c r="AB281" s="232" t="str">
        <f>VLOOKUP(W281,'Item List (2)'!$H:$J,2,0)</f>
        <v>Food</v>
      </c>
      <c r="AC281" s="232">
        <f t="shared" si="28"/>
        <v>7488</v>
      </c>
      <c r="AD281" s="232" t="str">
        <f t="shared" si="29"/>
        <v>7488-Food</v>
      </c>
    </row>
    <row r="282" spans="1:30">
      <c r="A282" t="s">
        <v>48</v>
      </c>
      <c r="B282" t="s">
        <v>49</v>
      </c>
      <c r="C282" t="s">
        <v>426</v>
      </c>
      <c r="D282" t="s">
        <v>427</v>
      </c>
      <c r="E282" t="s">
        <v>428</v>
      </c>
      <c r="F282" s="220" t="s">
        <v>53</v>
      </c>
      <c r="G282" s="220">
        <v>45169</v>
      </c>
      <c r="H282" t="s">
        <v>166</v>
      </c>
      <c r="I282" t="s">
        <v>55</v>
      </c>
      <c r="J282" t="s">
        <v>121</v>
      </c>
      <c r="K282" t="s">
        <v>167</v>
      </c>
      <c r="L282" s="230" t="s">
        <v>168</v>
      </c>
      <c r="M282">
        <v>0</v>
      </c>
      <c r="N282">
        <v>0</v>
      </c>
      <c r="O282">
        <v>29.39</v>
      </c>
      <c r="P282">
        <v>0</v>
      </c>
      <c r="Q282">
        <v>4636.01</v>
      </c>
      <c r="R282">
        <v>17.31</v>
      </c>
      <c r="S282" s="231" t="str">
        <f>VLOOKUP(U282,'Cross ref'!I:J,2,0)</f>
        <v>DF2</v>
      </c>
      <c r="T282" s="231">
        <f t="shared" si="24"/>
        <v>0</v>
      </c>
      <c r="U282" s="231">
        <f>VLOOKUP(VALUE(C282),'Cross ref'!G:I,3,0)</f>
        <v>7488</v>
      </c>
      <c r="V282" s="231">
        <f>IFERROR(VLOOKUP(J282,'Item List (2)'!C:D,2,0),VLOOKUP(K282,'Item List (2)'!C:D,2,0))</f>
        <v>50007</v>
      </c>
      <c r="W282" s="231">
        <f>IFERROR(VLOOKUP(J282,'Item List (2)'!C:E,3,0),VLOOKUP(K282,'Item List (2)'!C:E,3,0))</f>
        <v>100</v>
      </c>
      <c r="X282" s="231">
        <f t="shared" si="25"/>
        <v>0</v>
      </c>
      <c r="Y282" s="231" t="str">
        <f t="shared" si="26"/>
        <v>SQUASH, ZUCCHINI BRD SLI</v>
      </c>
      <c r="AA282" s="232">
        <f t="shared" si="27"/>
        <v>0</v>
      </c>
      <c r="AB282" s="232" t="str">
        <f>VLOOKUP(W282,'Item List (2)'!$H:$J,2,0)</f>
        <v>Food</v>
      </c>
      <c r="AC282" s="232">
        <f t="shared" si="28"/>
        <v>7488</v>
      </c>
      <c r="AD282" s="232" t="str">
        <f t="shared" si="29"/>
        <v>7488-Food</v>
      </c>
    </row>
    <row r="283" spans="1:30">
      <c r="A283" t="s">
        <v>48</v>
      </c>
      <c r="B283" t="s">
        <v>49</v>
      </c>
      <c r="C283" t="s">
        <v>426</v>
      </c>
      <c r="D283" t="s">
        <v>427</v>
      </c>
      <c r="E283" t="s">
        <v>428</v>
      </c>
      <c r="F283" s="220" t="s">
        <v>53</v>
      </c>
      <c r="G283" s="220">
        <v>45169</v>
      </c>
      <c r="H283" t="s">
        <v>169</v>
      </c>
      <c r="I283" t="s">
        <v>55</v>
      </c>
      <c r="J283" t="s">
        <v>170</v>
      </c>
      <c r="K283" t="s">
        <v>171</v>
      </c>
      <c r="L283" s="230" t="s">
        <v>172</v>
      </c>
      <c r="M283">
        <v>3</v>
      </c>
      <c r="N283">
        <v>0</v>
      </c>
      <c r="O283">
        <v>90.57</v>
      </c>
      <c r="P283">
        <v>271.71</v>
      </c>
      <c r="Q283">
        <v>4636.01</v>
      </c>
      <c r="R283">
        <v>17.31</v>
      </c>
      <c r="S283" s="231" t="str">
        <f>VLOOKUP(U283,'Cross ref'!I:J,2,0)</f>
        <v>DF2</v>
      </c>
      <c r="T283" s="231">
        <f t="shared" si="24"/>
        <v>271.71</v>
      </c>
      <c r="U283" s="231">
        <f>VLOOKUP(VALUE(C283),'Cross ref'!G:I,3,0)</f>
        <v>7488</v>
      </c>
      <c r="V283" s="231">
        <f>IFERROR(VLOOKUP(J283,'Item List (2)'!C:D,2,0),VLOOKUP(K283,'Item List (2)'!C:D,2,0))</f>
        <v>50007</v>
      </c>
      <c r="W283" s="231">
        <f>IFERROR(VLOOKUP(J283,'Item List (2)'!C:E,3,0),VLOOKUP(K283,'Item List (2)'!C:E,3,0))</f>
        <v>100</v>
      </c>
      <c r="X283" s="231">
        <f t="shared" si="25"/>
        <v>0</v>
      </c>
      <c r="Y283" s="231" t="str">
        <f t="shared" si="26"/>
        <v>BACON, 500 SLICES FC</v>
      </c>
      <c r="AA283" s="232">
        <f t="shared" si="27"/>
        <v>271.71</v>
      </c>
      <c r="AB283" s="232" t="str">
        <f>VLOOKUP(W283,'Item List (2)'!$H:$J,2,0)</f>
        <v>Food</v>
      </c>
      <c r="AC283" s="232">
        <f t="shared" si="28"/>
        <v>7488</v>
      </c>
      <c r="AD283" s="232" t="str">
        <f t="shared" si="29"/>
        <v>7488-Food</v>
      </c>
    </row>
    <row r="284" spans="1:30">
      <c r="A284" t="s">
        <v>48</v>
      </c>
      <c r="B284" t="s">
        <v>49</v>
      </c>
      <c r="C284" t="s">
        <v>426</v>
      </c>
      <c r="D284" t="s">
        <v>427</v>
      </c>
      <c r="E284" t="s">
        <v>428</v>
      </c>
      <c r="F284" s="220" t="s">
        <v>53</v>
      </c>
      <c r="G284" s="220">
        <v>45169</v>
      </c>
      <c r="H284" t="s">
        <v>173</v>
      </c>
      <c r="I284" t="s">
        <v>55</v>
      </c>
      <c r="J284" t="s">
        <v>117</v>
      </c>
      <c r="K284" t="s">
        <v>174</v>
      </c>
      <c r="L284" s="230" t="s">
        <v>175</v>
      </c>
      <c r="M284">
        <v>1</v>
      </c>
      <c r="N284">
        <v>0</v>
      </c>
      <c r="O284">
        <v>81.59</v>
      </c>
      <c r="P284">
        <v>81.59</v>
      </c>
      <c r="Q284">
        <v>4636.01</v>
      </c>
      <c r="R284">
        <v>17.31</v>
      </c>
      <c r="S284" s="231" t="str">
        <f>VLOOKUP(U284,'Cross ref'!I:J,2,0)</f>
        <v>DF2</v>
      </c>
      <c r="T284" s="231">
        <f t="shared" si="24"/>
        <v>81.59</v>
      </c>
      <c r="U284" s="231">
        <f>VLOOKUP(VALUE(C284),'Cross ref'!G:I,3,0)</f>
        <v>7488</v>
      </c>
      <c r="V284" s="231">
        <f>IFERROR(VLOOKUP(J284,'Item List (2)'!C:D,2,0),VLOOKUP(K284,'Item List (2)'!C:D,2,0))</f>
        <v>50007</v>
      </c>
      <c r="W284" s="231">
        <f>IFERROR(VLOOKUP(J284,'Item List (2)'!C:E,3,0),VLOOKUP(K284,'Item List (2)'!C:E,3,0))</f>
        <v>100</v>
      </c>
      <c r="X284" s="231">
        <f t="shared" si="25"/>
        <v>0</v>
      </c>
      <c r="Y284" s="231" t="str">
        <f t="shared" si="26"/>
        <v>BEEF, GRND PTY 1.78Z</v>
      </c>
      <c r="AA284" s="232">
        <f t="shared" si="27"/>
        <v>81.59</v>
      </c>
      <c r="AB284" s="232" t="str">
        <f>VLOOKUP(W284,'Item List (2)'!$H:$J,2,0)</f>
        <v>Food</v>
      </c>
      <c r="AC284" s="232">
        <f t="shared" si="28"/>
        <v>7488</v>
      </c>
      <c r="AD284" s="232" t="str">
        <f t="shared" si="29"/>
        <v>7488-Food</v>
      </c>
    </row>
    <row r="285" spans="1:30">
      <c r="A285" t="s">
        <v>48</v>
      </c>
      <c r="B285" t="s">
        <v>49</v>
      </c>
      <c r="C285" t="s">
        <v>426</v>
      </c>
      <c r="D285" t="s">
        <v>427</v>
      </c>
      <c r="E285" t="s">
        <v>428</v>
      </c>
      <c r="F285" s="220" t="s">
        <v>53</v>
      </c>
      <c r="G285" s="220">
        <v>45169</v>
      </c>
      <c r="H285" t="s">
        <v>181</v>
      </c>
      <c r="I285" t="s">
        <v>55</v>
      </c>
      <c r="J285" t="s">
        <v>121</v>
      </c>
      <c r="K285" t="s">
        <v>182</v>
      </c>
      <c r="L285" s="230" t="s">
        <v>183</v>
      </c>
      <c r="M285">
        <v>2</v>
      </c>
      <c r="N285">
        <v>0</v>
      </c>
      <c r="O285">
        <v>39.79</v>
      </c>
      <c r="P285">
        <v>79.58</v>
      </c>
      <c r="Q285">
        <v>4636.01</v>
      </c>
      <c r="R285">
        <v>17.31</v>
      </c>
      <c r="S285" s="231" t="str">
        <f>VLOOKUP(U285,'Cross ref'!I:J,2,0)</f>
        <v>DF2</v>
      </c>
      <c r="T285" s="231">
        <f t="shared" si="24"/>
        <v>79.58</v>
      </c>
      <c r="U285" s="231">
        <f>VLOOKUP(VALUE(C285),'Cross ref'!G:I,3,0)</f>
        <v>7488</v>
      </c>
      <c r="V285" s="231">
        <f>IFERROR(VLOOKUP(J285,'Item List (2)'!C:D,2,0),VLOOKUP(K285,'Item List (2)'!C:D,2,0))</f>
        <v>50007</v>
      </c>
      <c r="W285" s="231">
        <f>IFERROR(VLOOKUP(J285,'Item List (2)'!C:E,3,0),VLOOKUP(K285,'Item List (2)'!C:E,3,0))</f>
        <v>100</v>
      </c>
      <c r="X285" s="231">
        <f t="shared" si="25"/>
        <v>0</v>
      </c>
      <c r="Y285" s="231" t="str">
        <f t="shared" si="26"/>
        <v>APPTZR, JALAPENO BRD CHSE BITE</v>
      </c>
      <c r="AA285" s="232">
        <f t="shared" si="27"/>
        <v>79.58</v>
      </c>
      <c r="AB285" s="232" t="str">
        <f>VLOOKUP(W285,'Item List (2)'!$H:$J,2,0)</f>
        <v>Food</v>
      </c>
      <c r="AC285" s="232">
        <f t="shared" si="28"/>
        <v>7488</v>
      </c>
      <c r="AD285" s="232" t="str">
        <f t="shared" si="29"/>
        <v>7488-Food</v>
      </c>
    </row>
    <row r="286" spans="1:30">
      <c r="A286" t="s">
        <v>48</v>
      </c>
      <c r="B286" t="s">
        <v>49</v>
      </c>
      <c r="C286" t="s">
        <v>426</v>
      </c>
      <c r="D286" t="s">
        <v>427</v>
      </c>
      <c r="E286" t="s">
        <v>428</v>
      </c>
      <c r="F286" s="220" t="s">
        <v>53</v>
      </c>
      <c r="G286" s="220">
        <v>45169</v>
      </c>
      <c r="H286" t="s">
        <v>184</v>
      </c>
      <c r="I286" t="s">
        <v>55</v>
      </c>
      <c r="J286" t="s">
        <v>117</v>
      </c>
      <c r="K286" t="s">
        <v>185</v>
      </c>
      <c r="L286" s="230" t="s">
        <v>186</v>
      </c>
      <c r="M286">
        <v>1</v>
      </c>
      <c r="N286">
        <v>0</v>
      </c>
      <c r="O286">
        <v>76.44</v>
      </c>
      <c r="P286">
        <v>76.44</v>
      </c>
      <c r="Q286">
        <v>4636.01</v>
      </c>
      <c r="R286">
        <v>17.31</v>
      </c>
      <c r="S286" s="231" t="str">
        <f>VLOOKUP(U286,'Cross ref'!I:J,2,0)</f>
        <v>DF2</v>
      </c>
      <c r="T286" s="231">
        <f t="shared" si="24"/>
        <v>76.44</v>
      </c>
      <c r="U286" s="231">
        <f>VLOOKUP(VALUE(C286),'Cross ref'!G:I,3,0)</f>
        <v>7488</v>
      </c>
      <c r="V286" s="231">
        <f>IFERROR(VLOOKUP(J286,'Item List (2)'!C:D,2,0),VLOOKUP(K286,'Item List (2)'!C:D,2,0))</f>
        <v>50007</v>
      </c>
      <c r="W286" s="231">
        <f>IFERROR(VLOOKUP(J286,'Item List (2)'!C:E,3,0),VLOOKUP(K286,'Item List (2)'!C:E,3,0))</f>
        <v>100</v>
      </c>
      <c r="X286" s="231">
        <f t="shared" si="25"/>
        <v>0</v>
      </c>
      <c r="Y286" s="231" t="str">
        <f t="shared" si="26"/>
        <v>BEEF, GRND PTY 5.33Z ANGUS IQF</v>
      </c>
      <c r="AA286" s="232">
        <f t="shared" si="27"/>
        <v>76.44</v>
      </c>
      <c r="AB286" s="232" t="str">
        <f>VLOOKUP(W286,'Item List (2)'!$H:$J,2,0)</f>
        <v>Food</v>
      </c>
      <c r="AC286" s="232">
        <f t="shared" si="28"/>
        <v>7488</v>
      </c>
      <c r="AD286" s="232" t="str">
        <f t="shared" si="29"/>
        <v>7488-Food</v>
      </c>
    </row>
    <row r="287" spans="1:30">
      <c r="A287" t="s">
        <v>48</v>
      </c>
      <c r="B287" t="s">
        <v>49</v>
      </c>
      <c r="C287" t="s">
        <v>426</v>
      </c>
      <c r="D287" t="s">
        <v>427</v>
      </c>
      <c r="E287" t="s">
        <v>428</v>
      </c>
      <c r="F287" s="220" t="s">
        <v>53</v>
      </c>
      <c r="G287" s="220">
        <v>45169</v>
      </c>
      <c r="H287" t="s">
        <v>187</v>
      </c>
      <c r="I287" t="s">
        <v>55</v>
      </c>
      <c r="J287" t="s">
        <v>146</v>
      </c>
      <c r="K287" t="s">
        <v>188</v>
      </c>
      <c r="L287" s="230" t="s">
        <v>189</v>
      </c>
      <c r="M287">
        <v>4</v>
      </c>
      <c r="N287">
        <v>0</v>
      </c>
      <c r="O287">
        <v>46.88</v>
      </c>
      <c r="P287">
        <v>187.52</v>
      </c>
      <c r="Q287">
        <v>4636.01</v>
      </c>
      <c r="R287">
        <v>17.31</v>
      </c>
      <c r="S287" s="231" t="str">
        <f>VLOOKUP(U287,'Cross ref'!I:J,2,0)</f>
        <v>DF2</v>
      </c>
      <c r="T287" s="231">
        <f t="shared" si="24"/>
        <v>187.52</v>
      </c>
      <c r="U287" s="231">
        <f>VLOOKUP(VALUE(C287),'Cross ref'!G:I,3,0)</f>
        <v>7488</v>
      </c>
      <c r="V287" s="231">
        <f>IFERROR(VLOOKUP(J287,'Item List (2)'!C:D,2,0),VLOOKUP(K287,'Item List (2)'!C:D,2,0))</f>
        <v>50007</v>
      </c>
      <c r="W287" s="231">
        <f>IFERROR(VLOOKUP(J287,'Item List (2)'!C:E,3,0),VLOOKUP(K287,'Item List (2)'!C:E,3,0))</f>
        <v>100</v>
      </c>
      <c r="X287" s="231">
        <f t="shared" si="25"/>
        <v>0</v>
      </c>
      <c r="Y287" s="231" t="str">
        <f t="shared" si="26"/>
        <v>CHICKEN, NUGGET BRD STAR SHP</v>
      </c>
      <c r="AA287" s="232">
        <f t="shared" si="27"/>
        <v>187.52</v>
      </c>
      <c r="AB287" s="232" t="str">
        <f>VLOOKUP(W287,'Item List (2)'!$H:$J,2,0)</f>
        <v>Food</v>
      </c>
      <c r="AC287" s="232">
        <f t="shared" si="28"/>
        <v>7488</v>
      </c>
      <c r="AD287" s="232" t="str">
        <f t="shared" si="29"/>
        <v>7488-Food</v>
      </c>
    </row>
    <row r="288" spans="1:30">
      <c r="A288" t="s">
        <v>48</v>
      </c>
      <c r="B288" t="s">
        <v>49</v>
      </c>
      <c r="C288" t="s">
        <v>426</v>
      </c>
      <c r="D288" t="s">
        <v>427</v>
      </c>
      <c r="E288" t="s">
        <v>428</v>
      </c>
      <c r="F288" s="220" t="s">
        <v>53</v>
      </c>
      <c r="G288" s="220">
        <v>45169</v>
      </c>
      <c r="H288" t="s">
        <v>354</v>
      </c>
      <c r="I288" t="s">
        <v>201</v>
      </c>
      <c r="J288" t="s">
        <v>232</v>
      </c>
      <c r="K288" t="s">
        <v>355</v>
      </c>
      <c r="L288" s="230" t="s">
        <v>356</v>
      </c>
      <c r="M288">
        <v>1</v>
      </c>
      <c r="N288">
        <v>0</v>
      </c>
      <c r="O288">
        <v>42.86</v>
      </c>
      <c r="P288">
        <v>42.86</v>
      </c>
      <c r="Q288">
        <v>4636.01</v>
      </c>
      <c r="R288">
        <v>17.31</v>
      </c>
      <c r="S288" s="231" t="str">
        <f>VLOOKUP(U288,'Cross ref'!I:J,2,0)</f>
        <v>DF2</v>
      </c>
      <c r="T288" s="231">
        <f t="shared" si="24"/>
        <v>42.86</v>
      </c>
      <c r="U288" s="231">
        <f>VLOOKUP(VALUE(C288),'Cross ref'!G:I,3,0)</f>
        <v>7488</v>
      </c>
      <c r="V288" s="231">
        <f>IFERROR(VLOOKUP(J288,'Item List (2)'!C:D,2,0),VLOOKUP(K288,'Item List (2)'!C:D,2,0))</f>
        <v>51001</v>
      </c>
      <c r="W288" s="231">
        <f>IFERROR(VLOOKUP(J288,'Item List (2)'!C:E,3,0),VLOOKUP(K288,'Item List (2)'!C:E,3,0))</f>
        <v>1000</v>
      </c>
      <c r="X288" s="231">
        <f t="shared" si="25"/>
        <v>0</v>
      </c>
      <c r="Y288" s="231" t="str">
        <f t="shared" si="26"/>
        <v>LID, RECLOSEABLE CJ</v>
      </c>
      <c r="AA288" s="232">
        <f t="shared" si="27"/>
        <v>42.86</v>
      </c>
      <c r="AB288" s="232" t="str">
        <f>VLOOKUP(W288,'Item List (2)'!$H:$J,2,0)</f>
        <v>Paper</v>
      </c>
      <c r="AC288" s="232">
        <f t="shared" si="28"/>
        <v>7488</v>
      </c>
      <c r="AD288" s="232" t="str">
        <f t="shared" si="29"/>
        <v>7488-Paper</v>
      </c>
    </row>
    <row r="289" spans="1:30">
      <c r="A289" t="s">
        <v>48</v>
      </c>
      <c r="B289" t="s">
        <v>49</v>
      </c>
      <c r="C289" t="s">
        <v>426</v>
      </c>
      <c r="D289" t="s">
        <v>427</v>
      </c>
      <c r="E289" t="s">
        <v>428</v>
      </c>
      <c r="F289" s="220" t="s">
        <v>53</v>
      </c>
      <c r="G289" s="220">
        <v>45169</v>
      </c>
      <c r="H289" t="s">
        <v>453</v>
      </c>
      <c r="I289" t="s">
        <v>201</v>
      </c>
      <c r="J289" t="s">
        <v>232</v>
      </c>
      <c r="K289" t="s">
        <v>454</v>
      </c>
      <c r="L289" s="230" t="s">
        <v>455</v>
      </c>
      <c r="M289">
        <v>1</v>
      </c>
      <c r="N289">
        <v>0</v>
      </c>
      <c r="O289">
        <v>91.34</v>
      </c>
      <c r="P289">
        <v>91.34</v>
      </c>
      <c r="Q289">
        <v>4636.01</v>
      </c>
      <c r="R289">
        <v>17.31</v>
      </c>
      <c r="S289" s="231" t="str">
        <f>VLOOKUP(U289,'Cross ref'!I:J,2,0)</f>
        <v>DF2</v>
      </c>
      <c r="T289" s="231">
        <f t="shared" si="24"/>
        <v>91.34</v>
      </c>
      <c r="U289" s="231">
        <f>VLOOKUP(VALUE(C289),'Cross ref'!G:I,3,0)</f>
        <v>7488</v>
      </c>
      <c r="V289" s="231">
        <f>IFERROR(VLOOKUP(J289,'Item List (2)'!C:D,2,0),VLOOKUP(K289,'Item List (2)'!C:D,2,0))</f>
        <v>51001</v>
      </c>
      <c r="W289" s="231">
        <f>IFERROR(VLOOKUP(J289,'Item List (2)'!C:E,3,0),VLOOKUP(K289,'Item List (2)'!C:E,3,0))</f>
        <v>1000</v>
      </c>
      <c r="X289" s="231">
        <f t="shared" si="25"/>
        <v>0</v>
      </c>
      <c r="Y289" s="231" t="str">
        <f t="shared" si="26"/>
        <v>LID, PLS 12-24Z CLR RPET IMPACT</v>
      </c>
      <c r="AA289" s="232">
        <f t="shared" si="27"/>
        <v>91.34</v>
      </c>
      <c r="AB289" s="232" t="str">
        <f>VLOOKUP(W289,'Item List (2)'!$H:$J,2,0)</f>
        <v>Paper</v>
      </c>
      <c r="AC289" s="232">
        <f t="shared" si="28"/>
        <v>7488</v>
      </c>
      <c r="AD289" s="232" t="str">
        <f t="shared" si="29"/>
        <v>7488-Paper</v>
      </c>
    </row>
    <row r="290" spans="1:30">
      <c r="A290" t="s">
        <v>48</v>
      </c>
      <c r="B290" t="s">
        <v>49</v>
      </c>
      <c r="C290" t="s">
        <v>426</v>
      </c>
      <c r="D290" t="s">
        <v>427</v>
      </c>
      <c r="E290" t="s">
        <v>428</v>
      </c>
      <c r="F290" s="220" t="s">
        <v>53</v>
      </c>
      <c r="G290" s="220">
        <v>45169</v>
      </c>
      <c r="H290" t="s">
        <v>357</v>
      </c>
      <c r="I290" t="s">
        <v>55</v>
      </c>
      <c r="J290" t="s">
        <v>358</v>
      </c>
      <c r="K290" t="s">
        <v>359</v>
      </c>
      <c r="L290" s="230" t="s">
        <v>360</v>
      </c>
      <c r="M290">
        <v>1</v>
      </c>
      <c r="N290">
        <v>0</v>
      </c>
      <c r="O290">
        <v>24.1</v>
      </c>
      <c r="P290">
        <v>24.1</v>
      </c>
      <c r="Q290">
        <v>4636.01</v>
      </c>
      <c r="R290">
        <v>17.31</v>
      </c>
      <c r="S290" s="231" t="str">
        <f>VLOOKUP(U290,'Cross ref'!I:J,2,0)</f>
        <v>DF2</v>
      </c>
      <c r="T290" s="231">
        <f t="shared" si="24"/>
        <v>24.1</v>
      </c>
      <c r="U290" s="231">
        <f>VLOOKUP(VALUE(C290),'Cross ref'!G:I,3,0)</f>
        <v>7488</v>
      </c>
      <c r="V290" s="231">
        <f>IFERROR(VLOOKUP(J290,'Item List (2)'!C:D,2,0),VLOOKUP(K290,'Item List (2)'!C:D,2,0))</f>
        <v>50007</v>
      </c>
      <c r="W290" s="231">
        <f>IFERROR(VLOOKUP(J290,'Item List (2)'!C:E,3,0),VLOOKUP(K290,'Item List (2)'!C:E,3,0))</f>
        <v>100</v>
      </c>
      <c r="X290" s="231">
        <f t="shared" si="25"/>
        <v>0</v>
      </c>
      <c r="Y290" s="231" t="str">
        <f t="shared" si="26"/>
        <v>BISCUIT, BUTTERMILK PARBKD</v>
      </c>
      <c r="AA290" s="232">
        <f t="shared" si="27"/>
        <v>24.1</v>
      </c>
      <c r="AB290" s="232" t="str">
        <f>VLOOKUP(W290,'Item List (2)'!$H:$J,2,0)</f>
        <v>Food</v>
      </c>
      <c r="AC290" s="232">
        <f t="shared" si="28"/>
        <v>7488</v>
      </c>
      <c r="AD290" s="232" t="str">
        <f t="shared" si="29"/>
        <v>7488-Food</v>
      </c>
    </row>
    <row r="291" spans="1:30">
      <c r="A291" t="s">
        <v>48</v>
      </c>
      <c r="B291" t="s">
        <v>49</v>
      </c>
      <c r="C291" t="s">
        <v>426</v>
      </c>
      <c r="D291" t="s">
        <v>427</v>
      </c>
      <c r="E291" t="s">
        <v>428</v>
      </c>
      <c r="F291" s="220" t="s">
        <v>53</v>
      </c>
      <c r="G291" s="220">
        <v>45169</v>
      </c>
      <c r="H291" t="s">
        <v>282</v>
      </c>
      <c r="I291" t="s">
        <v>55</v>
      </c>
      <c r="J291" t="s">
        <v>105</v>
      </c>
      <c r="K291" t="s">
        <v>283</v>
      </c>
      <c r="L291" s="230" t="s">
        <v>284</v>
      </c>
      <c r="M291">
        <v>1</v>
      </c>
      <c r="N291">
        <v>0</v>
      </c>
      <c r="O291">
        <v>12.91</v>
      </c>
      <c r="P291">
        <v>12.91</v>
      </c>
      <c r="Q291">
        <v>4636.01</v>
      </c>
      <c r="R291">
        <v>17.31</v>
      </c>
      <c r="S291" s="231" t="str">
        <f>VLOOKUP(U291,'Cross ref'!I:J,2,0)</f>
        <v>DF2</v>
      </c>
      <c r="T291" s="231">
        <f t="shared" si="24"/>
        <v>12.91</v>
      </c>
      <c r="U291" s="231">
        <f>VLOOKUP(VALUE(C291),'Cross ref'!G:I,3,0)</f>
        <v>7488</v>
      </c>
      <c r="V291" s="231">
        <f>IFERROR(VLOOKUP(J291,'Item List (2)'!C:D,2,0),VLOOKUP(K291,'Item List (2)'!C:D,2,0))</f>
        <v>50007</v>
      </c>
      <c r="W291" s="231">
        <f>IFERROR(VLOOKUP(J291,'Item List (2)'!C:E,3,0),VLOOKUP(K291,'Item List (2)'!C:E,3,0))</f>
        <v>100</v>
      </c>
      <c r="X291" s="231">
        <f t="shared" si="25"/>
        <v>0</v>
      </c>
      <c r="Y291" s="231" t="str">
        <f t="shared" si="26"/>
        <v>BUTTERMILK, 1% LF</v>
      </c>
      <c r="AA291" s="232">
        <f t="shared" si="27"/>
        <v>12.91</v>
      </c>
      <c r="AB291" s="232" t="str">
        <f>VLOOKUP(W291,'Item List (2)'!$H:$J,2,0)</f>
        <v>Food</v>
      </c>
      <c r="AC291" s="232">
        <f t="shared" si="28"/>
        <v>7488</v>
      </c>
      <c r="AD291" s="232" t="str">
        <f t="shared" si="29"/>
        <v>7488-Food</v>
      </c>
    </row>
    <row r="292" spans="1:30">
      <c r="A292" t="s">
        <v>48</v>
      </c>
      <c r="B292" t="s">
        <v>49</v>
      </c>
      <c r="C292" t="s">
        <v>426</v>
      </c>
      <c r="D292" t="s">
        <v>427</v>
      </c>
      <c r="E292" t="s">
        <v>428</v>
      </c>
      <c r="F292" s="220" t="s">
        <v>53</v>
      </c>
      <c r="G292" s="220">
        <v>45169</v>
      </c>
      <c r="H292" t="s">
        <v>194</v>
      </c>
      <c r="I292" t="s">
        <v>55</v>
      </c>
      <c r="J292" t="s">
        <v>179</v>
      </c>
      <c r="K292" t="s">
        <v>195</v>
      </c>
      <c r="L292" s="230" t="s">
        <v>148</v>
      </c>
      <c r="M292">
        <v>1</v>
      </c>
      <c r="N292">
        <v>0</v>
      </c>
      <c r="O292">
        <v>77.97</v>
      </c>
      <c r="P292">
        <v>77.97</v>
      </c>
      <c r="Q292">
        <v>4636.01</v>
      </c>
      <c r="R292">
        <v>17.31</v>
      </c>
      <c r="S292" s="231" t="str">
        <f>VLOOKUP(U292,'Cross ref'!I:J,2,0)</f>
        <v>DF2</v>
      </c>
      <c r="T292" s="231">
        <f t="shared" si="24"/>
        <v>77.97</v>
      </c>
      <c r="U292" s="231">
        <f>VLOOKUP(VALUE(C292),'Cross ref'!G:I,3,0)</f>
        <v>7488</v>
      </c>
      <c r="V292" s="231">
        <f>IFERROR(VLOOKUP(J292,'Item List (2)'!C:D,2,0),VLOOKUP(K292,'Item List (2)'!C:D,2,0))</f>
        <v>50007</v>
      </c>
      <c r="W292" s="231">
        <f>IFERROR(VLOOKUP(J292,'Item List (2)'!C:E,3,0),VLOOKUP(K292,'Item List (2)'!C:E,3,0))</f>
        <v>100</v>
      </c>
      <c r="X292" s="231">
        <f t="shared" si="25"/>
        <v>0</v>
      </c>
      <c r="Y292" s="231" t="str">
        <f t="shared" si="26"/>
        <v>CHEESE, AMER SHRP SLI 200CT SM</v>
      </c>
      <c r="AA292" s="232">
        <f t="shared" si="27"/>
        <v>77.97</v>
      </c>
      <c r="AB292" s="232" t="str">
        <f>VLOOKUP(W292,'Item List (2)'!$H:$J,2,0)</f>
        <v>Food</v>
      </c>
      <c r="AC292" s="232">
        <f t="shared" si="28"/>
        <v>7488</v>
      </c>
      <c r="AD292" s="232" t="str">
        <f t="shared" si="29"/>
        <v>7488-Food</v>
      </c>
    </row>
    <row r="293" spans="1:30">
      <c r="A293" t="s">
        <v>48</v>
      </c>
      <c r="B293" t="s">
        <v>49</v>
      </c>
      <c r="C293" t="s">
        <v>426</v>
      </c>
      <c r="D293" t="s">
        <v>427</v>
      </c>
      <c r="E293" t="s">
        <v>428</v>
      </c>
      <c r="F293" s="220" t="s">
        <v>53</v>
      </c>
      <c r="G293" s="220">
        <v>45169</v>
      </c>
      <c r="H293" t="s">
        <v>205</v>
      </c>
      <c r="I293" t="s">
        <v>55</v>
      </c>
      <c r="J293" t="s">
        <v>206</v>
      </c>
      <c r="K293" t="s">
        <v>207</v>
      </c>
      <c r="L293" s="230" t="s">
        <v>208</v>
      </c>
      <c r="M293">
        <v>2</v>
      </c>
      <c r="N293">
        <v>0</v>
      </c>
      <c r="O293">
        <v>22.17</v>
      </c>
      <c r="P293">
        <v>44.34</v>
      </c>
      <c r="Q293">
        <v>4636.01</v>
      </c>
      <c r="R293">
        <v>17.31</v>
      </c>
      <c r="S293" s="231" t="str">
        <f>VLOOKUP(U293,'Cross ref'!I:J,2,0)</f>
        <v>DF2</v>
      </c>
      <c r="T293" s="231">
        <f t="shared" si="24"/>
        <v>44.34</v>
      </c>
      <c r="U293" s="231">
        <f>VLOOKUP(VALUE(C293),'Cross ref'!G:I,3,0)</f>
        <v>7488</v>
      </c>
      <c r="V293" s="231">
        <f>IFERROR(VLOOKUP(J293,'Item List (2)'!C:D,2,0),VLOOKUP(K293,'Item List (2)'!C:D,2,0))</f>
        <v>50007</v>
      </c>
      <c r="W293" s="231">
        <f>IFERROR(VLOOKUP(J293,'Item List (2)'!C:E,3,0),VLOOKUP(K293,'Item List (2)'!C:E,3,0))</f>
        <v>100</v>
      </c>
      <c r="X293" s="231">
        <f t="shared" si="25"/>
        <v>0</v>
      </c>
      <c r="Y293" s="231" t="str">
        <f t="shared" si="26"/>
        <v>LETTUCE, LINER</v>
      </c>
      <c r="AA293" s="232">
        <f t="shared" si="27"/>
        <v>44.34</v>
      </c>
      <c r="AB293" s="232" t="str">
        <f>VLOOKUP(W293,'Item List (2)'!$H:$J,2,0)</f>
        <v>Food</v>
      </c>
      <c r="AC293" s="232">
        <f t="shared" si="28"/>
        <v>7488</v>
      </c>
      <c r="AD293" s="232" t="str">
        <f t="shared" si="29"/>
        <v>7488-Food</v>
      </c>
    </row>
    <row r="294" spans="1:30">
      <c r="A294" t="s">
        <v>48</v>
      </c>
      <c r="B294" t="s">
        <v>49</v>
      </c>
      <c r="C294" t="s">
        <v>426</v>
      </c>
      <c r="D294" t="s">
        <v>427</v>
      </c>
      <c r="E294" t="s">
        <v>428</v>
      </c>
      <c r="F294" s="220" t="s">
        <v>53</v>
      </c>
      <c r="G294" s="220">
        <v>45169</v>
      </c>
      <c r="H294" t="s">
        <v>209</v>
      </c>
      <c r="I294" t="s">
        <v>55</v>
      </c>
      <c r="J294" t="s">
        <v>210</v>
      </c>
      <c r="K294" t="s">
        <v>211</v>
      </c>
      <c r="L294" s="230" t="s">
        <v>212</v>
      </c>
      <c r="M294">
        <v>1</v>
      </c>
      <c r="N294">
        <v>0</v>
      </c>
      <c r="O294">
        <v>19.57</v>
      </c>
      <c r="P294">
        <v>19.57</v>
      </c>
      <c r="Q294">
        <v>4636.01</v>
      </c>
      <c r="R294">
        <v>17.31</v>
      </c>
      <c r="S294" s="231" t="str">
        <f>VLOOKUP(U294,'Cross ref'!I:J,2,0)</f>
        <v>DF2</v>
      </c>
      <c r="T294" s="231">
        <f t="shared" si="24"/>
        <v>19.57</v>
      </c>
      <c r="U294" s="231">
        <f>VLOOKUP(VALUE(C294),'Cross ref'!G:I,3,0)</f>
        <v>7488</v>
      </c>
      <c r="V294" s="231">
        <f>IFERROR(VLOOKUP(J294,'Item List (2)'!C:D,2,0),VLOOKUP(K294,'Item List (2)'!C:D,2,0))</f>
        <v>50007</v>
      </c>
      <c r="W294" s="231">
        <f>IFERROR(VLOOKUP(J294,'Item List (2)'!C:E,3,0),VLOOKUP(K294,'Item List (2)'!C:E,3,0))</f>
        <v>100</v>
      </c>
      <c r="X294" s="231">
        <f t="shared" si="25"/>
        <v>0</v>
      </c>
      <c r="Y294" s="231" t="str">
        <f t="shared" si="26"/>
        <v>TOMATO, RED 5X5 BULK 25LB</v>
      </c>
      <c r="AA294" s="232">
        <f t="shared" si="27"/>
        <v>19.57</v>
      </c>
      <c r="AB294" s="232" t="str">
        <f>VLOOKUP(W294,'Item List (2)'!$H:$J,2,0)</f>
        <v>Food</v>
      </c>
      <c r="AC294" s="232">
        <f t="shared" si="28"/>
        <v>7488</v>
      </c>
      <c r="AD294" s="232" t="str">
        <f t="shared" si="29"/>
        <v>7488-Food</v>
      </c>
    </row>
    <row r="295" spans="1:30">
      <c r="A295" t="s">
        <v>48</v>
      </c>
      <c r="B295" t="s">
        <v>49</v>
      </c>
      <c r="C295" t="s">
        <v>426</v>
      </c>
      <c r="D295" t="s">
        <v>427</v>
      </c>
      <c r="E295" t="s">
        <v>428</v>
      </c>
      <c r="F295" s="220" t="s">
        <v>53</v>
      </c>
      <c r="G295" s="220">
        <v>45169</v>
      </c>
      <c r="H295" t="s">
        <v>456</v>
      </c>
      <c r="I295" t="s">
        <v>55</v>
      </c>
      <c r="J295" t="s">
        <v>457</v>
      </c>
      <c r="K295" t="s">
        <v>458</v>
      </c>
      <c r="L295" s="230" t="s">
        <v>459</v>
      </c>
      <c r="M295">
        <v>1</v>
      </c>
      <c r="N295">
        <v>0</v>
      </c>
      <c r="O295">
        <v>68.6</v>
      </c>
      <c r="P295">
        <v>68.6</v>
      </c>
      <c r="Q295">
        <v>4636.01</v>
      </c>
      <c r="R295">
        <v>17.31</v>
      </c>
      <c r="S295" s="231" t="str">
        <f>VLOOKUP(U295,'Cross ref'!I:J,2,0)</f>
        <v>DF2</v>
      </c>
      <c r="T295" s="231">
        <f t="shared" si="24"/>
        <v>68.6</v>
      </c>
      <c r="U295" s="231">
        <f>VLOOKUP(VALUE(C295),'Cross ref'!G:I,3,0)</f>
        <v>7488</v>
      </c>
      <c r="V295" s="231">
        <f>IFERROR(VLOOKUP(J295,'Item List (2)'!C:D,2,0),VLOOKUP(K295,'Item List (2)'!C:D,2,0))</f>
        <v>50007</v>
      </c>
      <c r="W295" s="231">
        <f>IFERROR(VLOOKUP(J295,'Item List (2)'!C:E,3,0),VLOOKUP(K295,'Item List (2)'!C:E,3,0))</f>
        <v>100</v>
      </c>
      <c r="X295" s="231">
        <f t="shared" si="25"/>
        <v>0</v>
      </c>
      <c r="Y295" s="231" t="str">
        <f t="shared" si="26"/>
        <v>COOKIE, CHOC CHIP THWSRV 1.25Z</v>
      </c>
      <c r="AA295" s="232">
        <f t="shared" si="27"/>
        <v>68.6</v>
      </c>
      <c r="AB295" s="232" t="str">
        <f>VLOOKUP(W295,'Item List (2)'!$H:$J,2,0)</f>
        <v>Food</v>
      </c>
      <c r="AC295" s="232">
        <f t="shared" si="28"/>
        <v>7488</v>
      </c>
      <c r="AD295" s="232" t="str">
        <f t="shared" si="29"/>
        <v>7488-Food</v>
      </c>
    </row>
    <row r="296" spans="1:30">
      <c r="A296" t="s">
        <v>48</v>
      </c>
      <c r="B296" t="s">
        <v>49</v>
      </c>
      <c r="C296" t="s">
        <v>426</v>
      </c>
      <c r="D296" t="s">
        <v>427</v>
      </c>
      <c r="E296" t="s">
        <v>428</v>
      </c>
      <c r="F296" s="220" t="s">
        <v>53</v>
      </c>
      <c r="G296" s="220">
        <v>45169</v>
      </c>
      <c r="H296" t="s">
        <v>213</v>
      </c>
      <c r="I296" t="s">
        <v>55</v>
      </c>
      <c r="J296" t="s">
        <v>214</v>
      </c>
      <c r="K296" t="s">
        <v>215</v>
      </c>
      <c r="L296" s="230" t="s">
        <v>78</v>
      </c>
      <c r="M296">
        <v>1</v>
      </c>
      <c r="N296">
        <v>0</v>
      </c>
      <c r="O296">
        <v>27.07</v>
      </c>
      <c r="P296">
        <v>27.07</v>
      </c>
      <c r="Q296">
        <v>4636.01</v>
      </c>
      <c r="R296">
        <v>17.31</v>
      </c>
      <c r="S296" s="231" t="str">
        <f>VLOOKUP(U296,'Cross ref'!I:J,2,0)</f>
        <v>DF2</v>
      </c>
      <c r="T296" s="231">
        <f t="shared" si="24"/>
        <v>27.07</v>
      </c>
      <c r="U296" s="231">
        <f>VLOOKUP(VALUE(C296),'Cross ref'!G:I,3,0)</f>
        <v>7488</v>
      </c>
      <c r="V296" s="231">
        <f>IFERROR(VLOOKUP(J296,'Item List (2)'!C:D,2,0),VLOOKUP(K296,'Item List (2)'!C:D,2,0))</f>
        <v>50007</v>
      </c>
      <c r="W296" s="231">
        <f>IFERROR(VLOOKUP(J296,'Item List (2)'!C:E,3,0),VLOOKUP(K296,'Item List (2)'!C:E,3,0))</f>
        <v>100</v>
      </c>
      <c r="X296" s="231">
        <f t="shared" si="25"/>
        <v>0</v>
      </c>
      <c r="Y296" s="231" t="str">
        <f t="shared" si="26"/>
        <v>PICKLE, CHIP DELI 3/16" CC</v>
      </c>
      <c r="AA296" s="232">
        <f t="shared" si="27"/>
        <v>27.07</v>
      </c>
      <c r="AB296" s="232" t="str">
        <f>VLOOKUP(W296,'Item List (2)'!$H:$J,2,0)</f>
        <v>Food</v>
      </c>
      <c r="AC296" s="232">
        <f t="shared" si="28"/>
        <v>7488</v>
      </c>
      <c r="AD296" s="232" t="str">
        <f t="shared" si="29"/>
        <v>7488-Food</v>
      </c>
    </row>
    <row r="297" spans="1:30">
      <c r="A297" t="s">
        <v>48</v>
      </c>
      <c r="B297" t="s">
        <v>49</v>
      </c>
      <c r="C297" t="s">
        <v>426</v>
      </c>
      <c r="D297" t="s">
        <v>427</v>
      </c>
      <c r="E297" t="s">
        <v>428</v>
      </c>
      <c r="F297" s="220" t="s">
        <v>53</v>
      </c>
      <c r="G297" s="220">
        <v>45169</v>
      </c>
      <c r="H297" t="s">
        <v>219</v>
      </c>
      <c r="I297" t="s">
        <v>55</v>
      </c>
      <c r="J297" t="s">
        <v>220</v>
      </c>
      <c r="K297" t="s">
        <v>221</v>
      </c>
      <c r="L297" s="230" t="s">
        <v>222</v>
      </c>
      <c r="M297">
        <v>1</v>
      </c>
      <c r="N297">
        <v>0</v>
      </c>
      <c r="O297">
        <v>13.66</v>
      </c>
      <c r="P297">
        <v>13.66</v>
      </c>
      <c r="Q297">
        <v>4636.01</v>
      </c>
      <c r="R297">
        <v>17.31</v>
      </c>
      <c r="S297" s="231" t="str">
        <f>VLOOKUP(U297,'Cross ref'!I:J,2,0)</f>
        <v>DF2</v>
      </c>
      <c r="T297" s="231">
        <f t="shared" si="24"/>
        <v>13.66</v>
      </c>
      <c r="U297" s="231">
        <f>VLOOKUP(VALUE(C297),'Cross ref'!G:I,3,0)</f>
        <v>7488</v>
      </c>
      <c r="V297" s="231">
        <f>IFERROR(VLOOKUP(J297,'Item List (2)'!C:D,2,0),VLOOKUP(K297,'Item List (2)'!C:D,2,0))</f>
        <v>50007</v>
      </c>
      <c r="W297" s="231">
        <f>IFERROR(VLOOKUP(J297,'Item List (2)'!C:E,3,0),VLOOKUP(K297,'Item List (2)'!C:E,3,0))</f>
        <v>100</v>
      </c>
      <c r="X297" s="231">
        <f t="shared" si="25"/>
        <v>0</v>
      </c>
      <c r="Y297" s="231" t="str">
        <f t="shared" si="26"/>
        <v>WATER, PURIFIED 16.9Z DASANI</v>
      </c>
      <c r="AA297" s="232">
        <f t="shared" si="27"/>
        <v>13.66</v>
      </c>
      <c r="AB297" s="232" t="str">
        <f>VLOOKUP(W297,'Item List (2)'!$H:$J,2,0)</f>
        <v>Food</v>
      </c>
      <c r="AC297" s="232">
        <f t="shared" si="28"/>
        <v>7488</v>
      </c>
      <c r="AD297" s="232" t="str">
        <f t="shared" si="29"/>
        <v>7488-Food</v>
      </c>
    </row>
    <row r="298" spans="1:30">
      <c r="A298" t="s">
        <v>48</v>
      </c>
      <c r="B298" t="s">
        <v>49</v>
      </c>
      <c r="C298" t="s">
        <v>426</v>
      </c>
      <c r="D298" t="s">
        <v>427</v>
      </c>
      <c r="E298" t="s">
        <v>428</v>
      </c>
      <c r="F298" s="220" t="s">
        <v>53</v>
      </c>
      <c r="G298" s="220">
        <v>45169</v>
      </c>
      <c r="H298" t="s">
        <v>460</v>
      </c>
      <c r="I298" t="s">
        <v>66</v>
      </c>
      <c r="J298" t="s">
        <v>224</v>
      </c>
      <c r="K298" t="s">
        <v>461</v>
      </c>
      <c r="L298" s="230" t="s">
        <v>425</v>
      </c>
      <c r="M298">
        <v>1</v>
      </c>
      <c r="N298">
        <v>0</v>
      </c>
      <c r="O298">
        <v>4.92</v>
      </c>
      <c r="P298">
        <v>4.92</v>
      </c>
      <c r="Q298">
        <v>4636.01</v>
      </c>
      <c r="R298">
        <v>17.31</v>
      </c>
      <c r="S298" s="231" t="str">
        <f>VLOOKUP(U298,'Cross ref'!I:J,2,0)</f>
        <v>DF2</v>
      </c>
      <c r="T298" s="231">
        <f t="shared" si="24"/>
        <v>4.92</v>
      </c>
      <c r="U298" s="231">
        <f>VLOOKUP(VALUE(C298),'Cross ref'!G:I,3,0)</f>
        <v>7488</v>
      </c>
      <c r="V298" s="231">
        <f>IFERROR(VLOOKUP(J298,'Item List (2)'!C:D,2,0),VLOOKUP(K298,'Item List (2)'!C:D,2,0))</f>
        <v>51001</v>
      </c>
      <c r="W298" s="231">
        <f>IFERROR(VLOOKUP(J298,'Item List (2)'!C:E,3,0),VLOOKUP(K298,'Item List (2)'!C:E,3,0))</f>
        <v>1000</v>
      </c>
      <c r="X298" s="231">
        <f t="shared" si="25"/>
        <v>0</v>
      </c>
      <c r="Y298" s="231" t="str">
        <f t="shared" si="26"/>
        <v>LABEL, FRIDAY 1X1 COLD TEMP CARLS JR</v>
      </c>
      <c r="AA298" s="232">
        <f t="shared" si="27"/>
        <v>4.92</v>
      </c>
      <c r="AB298" s="232" t="str">
        <f>VLOOKUP(W298,'Item List (2)'!$H:$J,2,0)</f>
        <v>Paper</v>
      </c>
      <c r="AC298" s="232">
        <f t="shared" si="28"/>
        <v>7488</v>
      </c>
      <c r="AD298" s="232" t="str">
        <f t="shared" si="29"/>
        <v>7488-Paper</v>
      </c>
    </row>
    <row r="299" spans="1:30">
      <c r="A299" t="s">
        <v>48</v>
      </c>
      <c r="B299" t="s">
        <v>49</v>
      </c>
      <c r="C299" t="s">
        <v>426</v>
      </c>
      <c r="D299" t="s">
        <v>427</v>
      </c>
      <c r="E299" t="s">
        <v>428</v>
      </c>
      <c r="F299" s="220" t="s">
        <v>53</v>
      </c>
      <c r="G299" s="220">
        <v>45169</v>
      </c>
      <c r="H299" t="s">
        <v>383</v>
      </c>
      <c r="I299" t="s">
        <v>55</v>
      </c>
      <c r="J299" t="s">
        <v>265</v>
      </c>
      <c r="K299" t="s">
        <v>384</v>
      </c>
      <c r="L299" s="230" t="s">
        <v>263</v>
      </c>
      <c r="M299">
        <v>1</v>
      </c>
      <c r="N299">
        <v>0</v>
      </c>
      <c r="O299">
        <v>32.32</v>
      </c>
      <c r="P299">
        <v>32.32</v>
      </c>
      <c r="Q299">
        <v>4636.01</v>
      </c>
      <c r="R299">
        <v>17.31</v>
      </c>
      <c r="S299" s="231" t="str">
        <f>VLOOKUP(U299,'Cross ref'!I:J,2,0)</f>
        <v>DF2</v>
      </c>
      <c r="T299" s="231">
        <f t="shared" si="24"/>
        <v>32.32</v>
      </c>
      <c r="U299" s="231">
        <f>VLOOKUP(VALUE(C299),'Cross ref'!G:I,3,0)</f>
        <v>7488</v>
      </c>
      <c r="V299" s="231">
        <f>IFERROR(VLOOKUP(J299,'Item List (2)'!C:D,2,0),VLOOKUP(K299,'Item List (2)'!C:D,2,0))</f>
        <v>50007</v>
      </c>
      <c r="W299" s="231">
        <f>IFERROR(VLOOKUP(J299,'Item List (2)'!C:E,3,0),VLOOKUP(K299,'Item List (2)'!C:E,3,0))</f>
        <v>100</v>
      </c>
      <c r="X299" s="231">
        <f t="shared" si="25"/>
        <v>0</v>
      </c>
      <c r="Y299" s="231" t="str">
        <f t="shared" si="26"/>
        <v>SAUCE, SANTA FE W-CAGE FREE EGG</v>
      </c>
      <c r="AA299" s="232">
        <f t="shared" si="27"/>
        <v>32.32</v>
      </c>
      <c r="AB299" s="232" t="str">
        <f>VLOOKUP(W299,'Item List (2)'!$H:$J,2,0)</f>
        <v>Food</v>
      </c>
      <c r="AC299" s="232">
        <f t="shared" si="28"/>
        <v>7488</v>
      </c>
      <c r="AD299" s="232" t="str">
        <f t="shared" si="29"/>
        <v>7488-Food</v>
      </c>
    </row>
    <row r="300" spans="1:30">
      <c r="A300" t="s">
        <v>48</v>
      </c>
      <c r="B300" t="s">
        <v>49</v>
      </c>
      <c r="C300" t="s">
        <v>426</v>
      </c>
      <c r="D300" t="s">
        <v>427</v>
      </c>
      <c r="E300" t="s">
        <v>428</v>
      </c>
      <c r="F300" s="220" t="s">
        <v>53</v>
      </c>
      <c r="G300" s="220">
        <v>45169</v>
      </c>
      <c r="H300" t="s">
        <v>227</v>
      </c>
      <c r="I300" t="s">
        <v>55</v>
      </c>
      <c r="J300" t="s">
        <v>228</v>
      </c>
      <c r="K300" t="s">
        <v>229</v>
      </c>
      <c r="L300" s="230" t="s">
        <v>230</v>
      </c>
      <c r="M300">
        <v>1</v>
      </c>
      <c r="N300">
        <v>0</v>
      </c>
      <c r="O300">
        <v>30.07</v>
      </c>
      <c r="P300">
        <v>30.07</v>
      </c>
      <c r="Q300">
        <v>4636.01</v>
      </c>
      <c r="R300">
        <v>17.31</v>
      </c>
      <c r="S300" s="231" t="str">
        <f>VLOOKUP(U300,'Cross ref'!I:J,2,0)</f>
        <v>DF2</v>
      </c>
      <c r="T300" s="231">
        <f t="shared" si="24"/>
        <v>30.07</v>
      </c>
      <c r="U300" s="231">
        <f>VLOOKUP(VALUE(C300),'Cross ref'!G:I,3,0)</f>
        <v>7488</v>
      </c>
      <c r="V300" s="231">
        <f>IFERROR(VLOOKUP(J300,'Item List (2)'!C:D,2,0),VLOOKUP(K300,'Item List (2)'!C:D,2,0))</f>
        <v>50007</v>
      </c>
      <c r="W300" s="231">
        <f>IFERROR(VLOOKUP(J300,'Item List (2)'!C:E,3,0),VLOOKUP(K300,'Item List (2)'!C:E,3,0))</f>
        <v>100</v>
      </c>
      <c r="X300" s="231">
        <f t="shared" si="25"/>
        <v>0</v>
      </c>
      <c r="Y300" s="231" t="str">
        <f t="shared" si="26"/>
        <v>ONION, YLW</v>
      </c>
      <c r="AA300" s="232">
        <f t="shared" si="27"/>
        <v>30.07</v>
      </c>
      <c r="AB300" s="232" t="str">
        <f>VLOOKUP(W300,'Item List (2)'!$H:$J,2,0)</f>
        <v>Food</v>
      </c>
      <c r="AC300" s="232">
        <f t="shared" si="28"/>
        <v>7488</v>
      </c>
      <c r="AD300" s="232" t="str">
        <f t="shared" si="29"/>
        <v>7488-Food</v>
      </c>
    </row>
    <row r="301" spans="1:30">
      <c r="A301" t="s">
        <v>48</v>
      </c>
      <c r="B301" t="s">
        <v>49</v>
      </c>
      <c r="C301" t="s">
        <v>426</v>
      </c>
      <c r="D301" t="s">
        <v>427</v>
      </c>
      <c r="E301" t="s">
        <v>428</v>
      </c>
      <c r="F301" s="220" t="s">
        <v>53</v>
      </c>
      <c r="G301" s="220">
        <v>45169</v>
      </c>
      <c r="H301" t="s">
        <v>235</v>
      </c>
      <c r="I301" t="s">
        <v>201</v>
      </c>
      <c r="J301" t="s">
        <v>236</v>
      </c>
      <c r="K301" t="s">
        <v>237</v>
      </c>
      <c r="L301" s="230" t="s">
        <v>238</v>
      </c>
      <c r="M301">
        <v>1</v>
      </c>
      <c r="N301">
        <v>0</v>
      </c>
      <c r="O301">
        <v>59.26</v>
      </c>
      <c r="P301">
        <v>59.26</v>
      </c>
      <c r="Q301">
        <v>4636.01</v>
      </c>
      <c r="R301">
        <v>17.31</v>
      </c>
      <c r="S301" s="231" t="str">
        <f>VLOOKUP(U301,'Cross ref'!I:J,2,0)</f>
        <v>DF2</v>
      </c>
      <c r="T301" s="231">
        <f t="shared" si="24"/>
        <v>59.26</v>
      </c>
      <c r="U301" s="231">
        <f>VLOOKUP(VALUE(C301),'Cross ref'!G:I,3,0)</f>
        <v>7488</v>
      </c>
      <c r="V301" s="231">
        <f>IFERROR(VLOOKUP(J301,'Item List (2)'!C:D,2,0),VLOOKUP(K301,'Item List (2)'!C:D,2,0))</f>
        <v>51001</v>
      </c>
      <c r="W301" s="231">
        <f>IFERROR(VLOOKUP(J301,'Item List (2)'!C:E,3,0),VLOOKUP(K301,'Item List (2)'!C:E,3,0))</f>
        <v>1000</v>
      </c>
      <c r="X301" s="231">
        <f t="shared" si="25"/>
        <v>0</v>
      </c>
      <c r="Y301" s="231" t="str">
        <f t="shared" si="26"/>
        <v>CUP, COLD 20Z FLV TRL</v>
      </c>
      <c r="AA301" s="232">
        <f t="shared" si="27"/>
        <v>59.26</v>
      </c>
      <c r="AB301" s="232" t="str">
        <f>VLOOKUP(W301,'Item List (2)'!$H:$J,2,0)</f>
        <v>Paper</v>
      </c>
      <c r="AC301" s="232">
        <f t="shared" si="28"/>
        <v>7488</v>
      </c>
      <c r="AD301" s="232" t="str">
        <f t="shared" si="29"/>
        <v>7488-Paper</v>
      </c>
    </row>
    <row r="302" spans="1:30">
      <c r="A302" t="s">
        <v>48</v>
      </c>
      <c r="B302" t="s">
        <v>49</v>
      </c>
      <c r="C302" t="s">
        <v>426</v>
      </c>
      <c r="D302" t="s">
        <v>427</v>
      </c>
      <c r="E302" t="s">
        <v>428</v>
      </c>
      <c r="F302" s="220" t="s">
        <v>53</v>
      </c>
      <c r="G302" s="220">
        <v>45169</v>
      </c>
      <c r="H302" t="s">
        <v>394</v>
      </c>
      <c r="I302" t="s">
        <v>201</v>
      </c>
      <c r="J302" t="s">
        <v>240</v>
      </c>
      <c r="K302" t="s">
        <v>395</v>
      </c>
      <c r="L302" s="230" t="s">
        <v>396</v>
      </c>
      <c r="M302">
        <v>1</v>
      </c>
      <c r="N302">
        <v>0</v>
      </c>
      <c r="O302">
        <v>27.95</v>
      </c>
      <c r="P302">
        <v>27.95</v>
      </c>
      <c r="Q302">
        <v>4636.01</v>
      </c>
      <c r="R302">
        <v>17.31</v>
      </c>
      <c r="S302" s="231" t="str">
        <f>VLOOKUP(U302,'Cross ref'!I:J,2,0)</f>
        <v>DF2</v>
      </c>
      <c r="T302" s="231">
        <f t="shared" si="24"/>
        <v>27.95</v>
      </c>
      <c r="U302" s="231">
        <f>VLOOKUP(VALUE(C302),'Cross ref'!G:I,3,0)</f>
        <v>7488</v>
      </c>
      <c r="V302" s="231">
        <f>IFERROR(VLOOKUP(J302,'Item List (2)'!C:D,2,0),VLOOKUP(K302,'Item List (2)'!C:D,2,0))</f>
        <v>51001</v>
      </c>
      <c r="W302" s="231">
        <f>IFERROR(VLOOKUP(J302,'Item List (2)'!C:E,3,0),VLOOKUP(K302,'Item List (2)'!C:E,3,0))</f>
        <v>1000</v>
      </c>
      <c r="X302" s="231">
        <f t="shared" si="25"/>
        <v>0</v>
      </c>
      <c r="Y302" s="231" t="str">
        <f t="shared" si="26"/>
        <v>BAG, ALL PURPOSE FLVR TRAILS</v>
      </c>
      <c r="AA302" s="232">
        <f t="shared" si="27"/>
        <v>27.95</v>
      </c>
      <c r="AB302" s="232" t="str">
        <f>VLOOKUP(W302,'Item List (2)'!$H:$J,2,0)</f>
        <v>Paper</v>
      </c>
      <c r="AC302" s="232">
        <f t="shared" si="28"/>
        <v>7488</v>
      </c>
      <c r="AD302" s="232" t="str">
        <f t="shared" si="29"/>
        <v>7488-Paper</v>
      </c>
    </row>
    <row r="303" spans="1:30">
      <c r="A303" t="s">
        <v>48</v>
      </c>
      <c r="B303" t="s">
        <v>49</v>
      </c>
      <c r="C303" t="s">
        <v>426</v>
      </c>
      <c r="D303" t="s">
        <v>427</v>
      </c>
      <c r="E303" t="s">
        <v>428</v>
      </c>
      <c r="F303" s="220" t="s">
        <v>53</v>
      </c>
      <c r="G303" s="220">
        <v>45169</v>
      </c>
      <c r="H303" t="s">
        <v>397</v>
      </c>
      <c r="I303" t="s">
        <v>55</v>
      </c>
      <c r="J303" t="s">
        <v>179</v>
      </c>
      <c r="K303" t="s">
        <v>398</v>
      </c>
      <c r="L303" s="230" t="s">
        <v>123</v>
      </c>
      <c r="M303">
        <v>1</v>
      </c>
      <c r="N303">
        <v>0</v>
      </c>
      <c r="O303">
        <v>43.47</v>
      </c>
      <c r="P303">
        <v>43.47</v>
      </c>
      <c r="Q303">
        <v>4636.01</v>
      </c>
      <c r="R303">
        <v>17.31</v>
      </c>
      <c r="S303" s="231" t="str">
        <f>VLOOKUP(U303,'Cross ref'!I:J,2,0)</f>
        <v>DF2</v>
      </c>
      <c r="T303" s="231">
        <f t="shared" si="24"/>
        <v>43.47</v>
      </c>
      <c r="U303" s="231">
        <f>VLOOKUP(VALUE(C303),'Cross ref'!G:I,3,0)</f>
        <v>7488</v>
      </c>
      <c r="V303" s="231">
        <f>IFERROR(VLOOKUP(J303,'Item List (2)'!C:D,2,0),VLOOKUP(K303,'Item List (2)'!C:D,2,0))</f>
        <v>50007</v>
      </c>
      <c r="W303" s="231">
        <f>IFERROR(VLOOKUP(J303,'Item List (2)'!C:E,3,0),VLOOKUP(K303,'Item List (2)'!C:E,3,0))</f>
        <v>100</v>
      </c>
      <c r="X303" s="231">
        <f t="shared" si="25"/>
        <v>0</v>
      </c>
      <c r="Y303" s="231" t="str">
        <f t="shared" si="26"/>
        <v>CHEESE, PEPPERJACK 160CT</v>
      </c>
      <c r="AA303" s="232">
        <f t="shared" si="27"/>
        <v>43.47</v>
      </c>
      <c r="AB303" s="232" t="str">
        <f>VLOOKUP(W303,'Item List (2)'!$H:$J,2,0)</f>
        <v>Food</v>
      </c>
      <c r="AC303" s="232">
        <f t="shared" si="28"/>
        <v>7488</v>
      </c>
      <c r="AD303" s="232" t="str">
        <f t="shared" si="29"/>
        <v>7488-Food</v>
      </c>
    </row>
    <row r="304" spans="1:30">
      <c r="A304" t="s">
        <v>48</v>
      </c>
      <c r="B304" t="s">
        <v>49</v>
      </c>
      <c r="C304" t="s">
        <v>426</v>
      </c>
      <c r="D304" t="s">
        <v>427</v>
      </c>
      <c r="E304" t="s">
        <v>428</v>
      </c>
      <c r="F304" s="220" t="s">
        <v>53</v>
      </c>
      <c r="G304" s="220">
        <v>45169</v>
      </c>
      <c r="H304" t="s">
        <v>261</v>
      </c>
      <c r="I304" t="s">
        <v>55</v>
      </c>
      <c r="J304" t="s">
        <v>98</v>
      </c>
      <c r="K304" t="s">
        <v>262</v>
      </c>
      <c r="L304" s="230" t="s">
        <v>263</v>
      </c>
      <c r="M304">
        <v>1</v>
      </c>
      <c r="N304">
        <v>0</v>
      </c>
      <c r="O304">
        <v>22.91</v>
      </c>
      <c r="P304">
        <v>22.91</v>
      </c>
      <c r="Q304">
        <v>4636.01</v>
      </c>
      <c r="R304">
        <v>17.31</v>
      </c>
      <c r="S304" s="231" t="str">
        <f>VLOOKUP(U304,'Cross ref'!I:J,2,0)</f>
        <v>DF2</v>
      </c>
      <c r="T304" s="231">
        <f t="shared" si="24"/>
        <v>22.91</v>
      </c>
      <c r="U304" s="231">
        <f>VLOOKUP(VALUE(C304),'Cross ref'!G:I,3,0)</f>
        <v>7488</v>
      </c>
      <c r="V304" s="231">
        <f>IFERROR(VLOOKUP(J304,'Item List (2)'!C:D,2,0),VLOOKUP(K304,'Item List (2)'!C:D,2,0))</f>
        <v>50007</v>
      </c>
      <c r="W304" s="231">
        <f>IFERROR(VLOOKUP(J304,'Item List (2)'!C:E,3,0),VLOOKUP(K304,'Item List (2)'!C:E,3,0))</f>
        <v>100</v>
      </c>
      <c r="X304" s="231">
        <f t="shared" si="25"/>
        <v>0</v>
      </c>
      <c r="Y304" s="231" t="str">
        <f t="shared" si="26"/>
        <v>SAUCE, BBQ</v>
      </c>
      <c r="AA304" s="232">
        <f t="shared" si="27"/>
        <v>22.91</v>
      </c>
      <c r="AB304" s="232" t="str">
        <f>VLOOKUP(W304,'Item List (2)'!$H:$J,2,0)</f>
        <v>Food</v>
      </c>
      <c r="AC304" s="232">
        <f t="shared" si="28"/>
        <v>7488</v>
      </c>
      <c r="AD304" s="232" t="str">
        <f t="shared" si="29"/>
        <v>7488-Food</v>
      </c>
    </row>
    <row r="305" spans="1:30">
      <c r="A305" t="s">
        <v>48</v>
      </c>
      <c r="B305" t="s">
        <v>49</v>
      </c>
      <c r="C305" t="s">
        <v>426</v>
      </c>
      <c r="D305" t="s">
        <v>427</v>
      </c>
      <c r="E305" t="s">
        <v>428</v>
      </c>
      <c r="F305" s="220" t="s">
        <v>53</v>
      </c>
      <c r="G305" s="220">
        <v>45169</v>
      </c>
      <c r="H305" t="s">
        <v>264</v>
      </c>
      <c r="I305" t="s">
        <v>55</v>
      </c>
      <c r="J305" t="s">
        <v>265</v>
      </c>
      <c r="K305" t="s">
        <v>266</v>
      </c>
      <c r="L305" s="230" t="s">
        <v>263</v>
      </c>
      <c r="M305">
        <v>1</v>
      </c>
      <c r="N305">
        <v>0</v>
      </c>
      <c r="O305">
        <v>23.87</v>
      </c>
      <c r="P305">
        <v>23.87</v>
      </c>
      <c r="Q305">
        <v>4636.01</v>
      </c>
      <c r="R305">
        <v>17.31</v>
      </c>
      <c r="S305" s="231" t="str">
        <f>VLOOKUP(U305,'Cross ref'!I:J,2,0)</f>
        <v>DF2</v>
      </c>
      <c r="T305" s="231">
        <f t="shared" si="24"/>
        <v>23.87</v>
      </c>
      <c r="U305" s="231">
        <f>VLOOKUP(VALUE(C305),'Cross ref'!G:I,3,0)</f>
        <v>7488</v>
      </c>
      <c r="V305" s="231">
        <f>IFERROR(VLOOKUP(J305,'Item List (2)'!C:D,2,0),VLOOKUP(K305,'Item List (2)'!C:D,2,0))</f>
        <v>50007</v>
      </c>
      <c r="W305" s="231">
        <f>IFERROR(VLOOKUP(J305,'Item List (2)'!C:E,3,0),VLOOKUP(K305,'Item List (2)'!C:E,3,0))</f>
        <v>100</v>
      </c>
      <c r="X305" s="231">
        <f t="shared" si="25"/>
        <v>0</v>
      </c>
      <c r="Y305" s="231" t="str">
        <f t="shared" si="26"/>
        <v>SAUCE, SPECIAL</v>
      </c>
      <c r="AA305" s="232">
        <f t="shared" si="27"/>
        <v>23.87</v>
      </c>
      <c r="AB305" s="232" t="str">
        <f>VLOOKUP(W305,'Item List (2)'!$H:$J,2,0)</f>
        <v>Food</v>
      </c>
      <c r="AC305" s="232">
        <f t="shared" si="28"/>
        <v>7488</v>
      </c>
      <c r="AD305" s="232" t="str">
        <f t="shared" si="29"/>
        <v>7488-Food</v>
      </c>
    </row>
    <row r="306" spans="1:30">
      <c r="A306" t="s">
        <v>48</v>
      </c>
      <c r="B306" t="s">
        <v>49</v>
      </c>
      <c r="C306" t="s">
        <v>426</v>
      </c>
      <c r="D306" t="s">
        <v>427</v>
      </c>
      <c r="E306" t="s">
        <v>428</v>
      </c>
      <c r="F306" s="220" t="s">
        <v>53</v>
      </c>
      <c r="G306" s="220">
        <v>45169</v>
      </c>
      <c r="H306" t="s">
        <v>267</v>
      </c>
      <c r="I306" t="s">
        <v>55</v>
      </c>
      <c r="J306" t="s">
        <v>268</v>
      </c>
      <c r="K306" t="s">
        <v>269</v>
      </c>
      <c r="L306" s="230" t="s">
        <v>270</v>
      </c>
      <c r="M306">
        <v>1</v>
      </c>
      <c r="N306">
        <v>0</v>
      </c>
      <c r="O306">
        <v>47.11</v>
      </c>
      <c r="P306">
        <v>47.11</v>
      </c>
      <c r="Q306">
        <v>4636.01</v>
      </c>
      <c r="R306">
        <v>17.31</v>
      </c>
      <c r="S306" s="231" t="str">
        <f>VLOOKUP(U306,'Cross ref'!I:J,2,0)</f>
        <v>DF2</v>
      </c>
      <c r="T306" s="231">
        <f t="shared" si="24"/>
        <v>47.11</v>
      </c>
      <c r="U306" s="231">
        <f>VLOOKUP(VALUE(C306),'Cross ref'!G:I,3,0)</f>
        <v>7488</v>
      </c>
      <c r="V306" s="231">
        <f>IFERROR(VLOOKUP(J306,'Item List (2)'!C:D,2,0),VLOOKUP(K306,'Item List (2)'!C:D,2,0))</f>
        <v>50007</v>
      </c>
      <c r="W306" s="231">
        <f>IFERROR(VLOOKUP(J306,'Item List (2)'!C:E,3,0),VLOOKUP(K306,'Item List (2)'!C:E,3,0))</f>
        <v>100</v>
      </c>
      <c r="X306" s="231">
        <f t="shared" si="25"/>
        <v>0</v>
      </c>
      <c r="Y306" s="231" t="str">
        <f t="shared" si="26"/>
        <v>MAYONNAISE, 64Z</v>
      </c>
      <c r="AA306" s="232">
        <f t="shared" si="27"/>
        <v>47.11</v>
      </c>
      <c r="AB306" s="232" t="str">
        <f>VLOOKUP(W306,'Item List (2)'!$H:$J,2,0)</f>
        <v>Food</v>
      </c>
      <c r="AC306" s="232">
        <f t="shared" si="28"/>
        <v>7488</v>
      </c>
      <c r="AD306" s="232" t="str">
        <f t="shared" si="29"/>
        <v>7488-Food</v>
      </c>
    </row>
    <row r="307" spans="1:30">
      <c r="A307" t="s">
        <v>48</v>
      </c>
      <c r="B307" t="s">
        <v>49</v>
      </c>
      <c r="C307" t="s">
        <v>426</v>
      </c>
      <c r="D307" t="s">
        <v>427</v>
      </c>
      <c r="E307" t="s">
        <v>428</v>
      </c>
      <c r="F307" s="220" t="s">
        <v>53</v>
      </c>
      <c r="G307" s="220">
        <v>45169</v>
      </c>
      <c r="H307" t="s">
        <v>399</v>
      </c>
      <c r="I307" t="s">
        <v>201</v>
      </c>
      <c r="J307" t="s">
        <v>400</v>
      </c>
      <c r="K307" t="s">
        <v>401</v>
      </c>
      <c r="L307" s="230" t="s">
        <v>402</v>
      </c>
      <c r="M307">
        <v>1</v>
      </c>
      <c r="N307">
        <v>0</v>
      </c>
      <c r="O307">
        <v>45.4</v>
      </c>
      <c r="P307">
        <v>45.4</v>
      </c>
      <c r="Q307">
        <v>4636.01</v>
      </c>
      <c r="R307">
        <v>17.31</v>
      </c>
      <c r="S307" s="231" t="str">
        <f>VLOOKUP(U307,'Cross ref'!I:J,2,0)</f>
        <v>DF2</v>
      </c>
      <c r="T307" s="231">
        <f t="shared" si="24"/>
        <v>45.4</v>
      </c>
      <c r="U307" s="231">
        <f>VLOOKUP(VALUE(C307),'Cross ref'!G:I,3,0)</f>
        <v>7488</v>
      </c>
      <c r="V307" s="231">
        <f>IFERROR(VLOOKUP(J307,'Item List (2)'!C:D,2,0),VLOOKUP(K307,'Item List (2)'!C:D,2,0))</f>
        <v>51001</v>
      </c>
      <c r="W307" s="231">
        <f>IFERROR(VLOOKUP(J307,'Item List (2)'!C:E,3,0),VLOOKUP(K307,'Item List (2)'!C:E,3,0))</f>
        <v>1000</v>
      </c>
      <c r="X307" s="231">
        <f t="shared" si="25"/>
        <v>0</v>
      </c>
      <c r="Y307" s="231" t="str">
        <f t="shared" si="26"/>
        <v>NAPKIN, 13X8.5 BRN</v>
      </c>
      <c r="AA307" s="232">
        <f t="shared" si="27"/>
        <v>45.4</v>
      </c>
      <c r="AB307" s="232" t="str">
        <f>VLOOKUP(W307,'Item List (2)'!$H:$J,2,0)</f>
        <v>Paper</v>
      </c>
      <c r="AC307" s="232">
        <f t="shared" si="28"/>
        <v>7488</v>
      </c>
      <c r="AD307" s="232" t="str">
        <f t="shared" si="29"/>
        <v>7488-Paper</v>
      </c>
    </row>
    <row r="308" spans="1:30">
      <c r="A308" t="s">
        <v>48</v>
      </c>
      <c r="B308" t="s">
        <v>49</v>
      </c>
      <c r="C308" t="s">
        <v>426</v>
      </c>
      <c r="D308" t="s">
        <v>427</v>
      </c>
      <c r="E308" t="s">
        <v>428</v>
      </c>
      <c r="F308" s="220" t="s">
        <v>53</v>
      </c>
      <c r="G308" s="220">
        <v>45169</v>
      </c>
      <c r="H308" t="s">
        <v>462</v>
      </c>
      <c r="I308" t="s">
        <v>66</v>
      </c>
      <c r="J308" t="s">
        <v>463</v>
      </c>
      <c r="K308" t="s">
        <v>464</v>
      </c>
      <c r="L308" s="230" t="s">
        <v>465</v>
      </c>
      <c r="M308">
        <v>1</v>
      </c>
      <c r="N308">
        <v>0</v>
      </c>
      <c r="O308">
        <v>69.76</v>
      </c>
      <c r="P308">
        <v>69.76</v>
      </c>
      <c r="Q308">
        <v>4636.01</v>
      </c>
      <c r="R308">
        <v>17.31</v>
      </c>
      <c r="S308" s="231" t="str">
        <f>VLOOKUP(U308,'Cross ref'!I:J,2,0)</f>
        <v>DF2</v>
      </c>
      <c r="T308" s="231">
        <f t="shared" si="24"/>
        <v>69.76</v>
      </c>
      <c r="U308" s="231">
        <f>VLOOKUP(VALUE(C308),'Cross ref'!G:I,3,0)</f>
        <v>7488</v>
      </c>
      <c r="V308" s="231">
        <f>IFERROR(VLOOKUP(J308,'Item List (2)'!C:D,2,0),VLOOKUP(K308,'Item List (2)'!C:D,2,0))</f>
        <v>60507</v>
      </c>
      <c r="W308" s="231">
        <f>IFERROR(VLOOKUP(J308,'Item List (2)'!C:E,3,0),VLOOKUP(K308,'Item List (2)'!C:E,3,0))</f>
        <v>1200</v>
      </c>
      <c r="X308" s="231">
        <f t="shared" si="25"/>
        <v>0</v>
      </c>
      <c r="Y308" s="231" t="str">
        <f t="shared" si="26"/>
        <v>TAPE, REGISTER BLANK ROLL 3.125X273</v>
      </c>
      <c r="AA308" s="232">
        <f t="shared" si="27"/>
        <v>69.76</v>
      </c>
      <c r="AB308" s="232" t="str">
        <f>VLOOKUP(W308,'Item List (2)'!$H:$J,2,0)</f>
        <v>Supplies</v>
      </c>
      <c r="AC308" s="232">
        <f t="shared" si="28"/>
        <v>7488</v>
      </c>
      <c r="AD308" s="232" t="str">
        <f t="shared" si="29"/>
        <v>7488-Supplies</v>
      </c>
    </row>
    <row r="309" spans="1:30">
      <c r="A309" t="s">
        <v>48</v>
      </c>
      <c r="B309" t="s">
        <v>49</v>
      </c>
      <c r="C309" t="s">
        <v>426</v>
      </c>
      <c r="D309" t="s">
        <v>427</v>
      </c>
      <c r="E309" t="s">
        <v>428</v>
      </c>
      <c r="F309" s="220" t="s">
        <v>53</v>
      </c>
      <c r="G309" s="220">
        <v>45169</v>
      </c>
      <c r="H309" t="s">
        <v>403</v>
      </c>
      <c r="I309" t="s">
        <v>66</v>
      </c>
      <c r="J309" t="s">
        <v>301</v>
      </c>
      <c r="K309" t="s">
        <v>404</v>
      </c>
      <c r="L309" s="230" t="s">
        <v>303</v>
      </c>
      <c r="M309">
        <v>1</v>
      </c>
      <c r="N309">
        <v>0</v>
      </c>
      <c r="O309">
        <v>11.91</v>
      </c>
      <c r="P309">
        <v>11.91</v>
      </c>
      <c r="Q309">
        <v>4636.01</v>
      </c>
      <c r="R309">
        <v>17.31</v>
      </c>
      <c r="S309" s="231" t="str">
        <f>VLOOKUP(U309,'Cross ref'!I:J,2,0)</f>
        <v>DF2</v>
      </c>
      <c r="T309" s="231">
        <f t="shared" si="24"/>
        <v>11.91</v>
      </c>
      <c r="U309" s="231">
        <f>VLOOKUP(VALUE(C309),'Cross ref'!G:I,3,0)</f>
        <v>7488</v>
      </c>
      <c r="V309" s="231">
        <f>IFERROR(VLOOKUP(J309,'Item List (2)'!C:D,2,0),VLOOKUP(K309,'Item List (2)'!C:D,2,0))</f>
        <v>60507</v>
      </c>
      <c r="W309" s="231">
        <f>IFERROR(VLOOKUP(J309,'Item List (2)'!C:E,3,0),VLOOKUP(K309,'Item List (2)'!C:E,3,0))</f>
        <v>1200</v>
      </c>
      <c r="X309" s="231">
        <f t="shared" si="25"/>
        <v>0</v>
      </c>
      <c r="Y309" s="231" t="str">
        <f t="shared" si="26"/>
        <v>MOP, GREASE BEATER RED</v>
      </c>
      <c r="AA309" s="232">
        <f t="shared" si="27"/>
        <v>11.91</v>
      </c>
      <c r="AB309" s="232" t="str">
        <f>VLOOKUP(W309,'Item List (2)'!$H:$J,2,0)</f>
        <v>Supplies</v>
      </c>
      <c r="AC309" s="232">
        <f t="shared" si="28"/>
        <v>7488</v>
      </c>
      <c r="AD309" s="232" t="str">
        <f t="shared" si="29"/>
        <v>7488-Supplies</v>
      </c>
    </row>
    <row r="310" spans="1:30">
      <c r="A310" t="s">
        <v>48</v>
      </c>
      <c r="B310" t="s">
        <v>49</v>
      </c>
      <c r="C310" t="s">
        <v>426</v>
      </c>
      <c r="D310" t="s">
        <v>427</v>
      </c>
      <c r="E310" t="s">
        <v>428</v>
      </c>
      <c r="F310" s="220" t="s">
        <v>53</v>
      </c>
      <c r="G310" s="220">
        <v>45169</v>
      </c>
      <c r="H310" t="s">
        <v>275</v>
      </c>
      <c r="I310" t="s">
        <v>71</v>
      </c>
      <c r="J310" t="s">
        <v>276</v>
      </c>
      <c r="K310" t="s">
        <v>277</v>
      </c>
      <c r="L310" s="230" t="s">
        <v>74</v>
      </c>
      <c r="M310">
        <v>1</v>
      </c>
      <c r="N310">
        <v>0</v>
      </c>
      <c r="O310">
        <v>0</v>
      </c>
      <c r="P310">
        <v>28.42</v>
      </c>
      <c r="Q310">
        <v>4636.01</v>
      </c>
      <c r="R310">
        <v>17.31</v>
      </c>
      <c r="S310" s="231" t="str">
        <f>VLOOKUP(U310,'Cross ref'!I:J,2,0)</f>
        <v>DF2</v>
      </c>
      <c r="T310" s="231">
        <f t="shared" si="24"/>
        <v>28.42</v>
      </c>
      <c r="U310" s="231">
        <f>VLOOKUP(VALUE(C310),'Cross ref'!G:I,3,0)</f>
        <v>7488</v>
      </c>
      <c r="V310" s="231">
        <f>IFERROR(VLOOKUP(J310,'Item List (2)'!C:D,2,0),VLOOKUP(K310,'Item List (2)'!C:D,2,0))</f>
        <v>50007</v>
      </c>
      <c r="W310" s="231">
        <f>IFERROR(VLOOKUP(J310,'Item List (2)'!C:E,3,0),VLOOKUP(K310,'Item List (2)'!C:E,3,0))</f>
        <v>100</v>
      </c>
      <c r="X310" s="231">
        <f t="shared" si="25"/>
        <v>-28.42</v>
      </c>
      <c r="Y310" s="231" t="str">
        <f t="shared" si="26"/>
        <v>SURCHARGE, FUEL</v>
      </c>
      <c r="AA310" s="232">
        <f t="shared" si="27"/>
        <v>28.42</v>
      </c>
      <c r="AB310" s="232" t="str">
        <f>VLOOKUP(W310,'Item List (2)'!$H:$J,2,0)</f>
        <v>Food</v>
      </c>
      <c r="AC310" s="232">
        <f t="shared" si="28"/>
        <v>7488</v>
      </c>
      <c r="AD310" s="232" t="str">
        <f t="shared" si="29"/>
        <v>7488-Food</v>
      </c>
    </row>
    <row r="311" spans="1:30">
      <c r="A311" t="s">
        <v>48</v>
      </c>
      <c r="B311" t="s">
        <v>49</v>
      </c>
      <c r="C311" t="s">
        <v>466</v>
      </c>
      <c r="D311" t="s">
        <v>467</v>
      </c>
      <c r="E311" t="s">
        <v>468</v>
      </c>
      <c r="F311" s="220" t="s">
        <v>469</v>
      </c>
      <c r="G311" s="220">
        <v>45167</v>
      </c>
      <c r="H311" t="s">
        <v>470</v>
      </c>
      <c r="I311" t="s">
        <v>55</v>
      </c>
      <c r="J311" t="s">
        <v>370</v>
      </c>
      <c r="K311" t="s">
        <v>471</v>
      </c>
      <c r="L311" s="230" t="s">
        <v>472</v>
      </c>
      <c r="M311">
        <v>-1</v>
      </c>
      <c r="N311">
        <v>0</v>
      </c>
      <c r="O311">
        <v>53.37</v>
      </c>
      <c r="P311">
        <v>-53.37</v>
      </c>
      <c r="Q311">
        <v>-53.66</v>
      </c>
      <c r="R311">
        <v>0</v>
      </c>
      <c r="S311" s="231" t="str">
        <f>VLOOKUP(U311,'Cross ref'!I:J,2,0)</f>
        <v>DF2</v>
      </c>
      <c r="T311" s="231">
        <f t="shared" si="24"/>
        <v>-53.37</v>
      </c>
      <c r="U311" s="231">
        <f>VLOOKUP(VALUE(C311),'Cross ref'!G:I,3,0)</f>
        <v>7495</v>
      </c>
      <c r="V311" s="231">
        <f>IFERROR(VLOOKUP(J311,'Item List (2)'!C:D,2,0),VLOOKUP(K311,'Item List (2)'!C:D,2,0))</f>
        <v>50007</v>
      </c>
      <c r="W311" s="231">
        <f>IFERROR(VLOOKUP(J311,'Item List (2)'!C:E,3,0),VLOOKUP(K311,'Item List (2)'!C:E,3,0))</f>
        <v>100</v>
      </c>
      <c r="X311" s="231">
        <f t="shared" si="25"/>
        <v>0</v>
      </c>
      <c r="Y311" s="231" t="str">
        <f t="shared" si="26"/>
        <v>SAUCE, CARAMEL SEA SALT</v>
      </c>
      <c r="AA311" s="232">
        <f t="shared" si="27"/>
        <v>-53.37</v>
      </c>
      <c r="AB311" s="232" t="str">
        <f>VLOOKUP(W311,'Item List (2)'!$H:$J,2,0)</f>
        <v>Food</v>
      </c>
      <c r="AC311" s="232">
        <f t="shared" si="28"/>
        <v>7495</v>
      </c>
      <c r="AD311" s="232" t="str">
        <f t="shared" si="29"/>
        <v>7495-Food</v>
      </c>
    </row>
    <row r="312" spans="1:30">
      <c r="A312" t="s">
        <v>48</v>
      </c>
      <c r="B312" t="s">
        <v>49</v>
      </c>
      <c r="C312" t="s">
        <v>466</v>
      </c>
      <c r="D312" t="s">
        <v>467</v>
      </c>
      <c r="E312" t="s">
        <v>468</v>
      </c>
      <c r="F312" s="220" t="s">
        <v>469</v>
      </c>
      <c r="G312" s="220">
        <v>45167</v>
      </c>
      <c r="H312" t="s">
        <v>275</v>
      </c>
      <c r="I312" t="s">
        <v>71</v>
      </c>
      <c r="J312" t="s">
        <v>276</v>
      </c>
      <c r="K312" t="s">
        <v>277</v>
      </c>
      <c r="L312" s="230" t="s">
        <v>74</v>
      </c>
      <c r="M312">
        <v>-1</v>
      </c>
      <c r="N312">
        <v>0</v>
      </c>
      <c r="O312">
        <v>0</v>
      </c>
      <c r="P312">
        <v>-0.29</v>
      </c>
      <c r="Q312">
        <v>-53.66</v>
      </c>
      <c r="R312">
        <v>0</v>
      </c>
      <c r="S312" s="231" t="str">
        <f>VLOOKUP(U312,'Cross ref'!I:J,2,0)</f>
        <v>DF2</v>
      </c>
      <c r="T312" s="231">
        <f t="shared" si="24"/>
        <v>-0.29</v>
      </c>
      <c r="U312" s="231">
        <f>VLOOKUP(VALUE(C312),'Cross ref'!G:I,3,0)</f>
        <v>7495</v>
      </c>
      <c r="V312" s="231">
        <f>IFERROR(VLOOKUP(J312,'Item List (2)'!C:D,2,0),VLOOKUP(K312,'Item List (2)'!C:D,2,0))</f>
        <v>50007</v>
      </c>
      <c r="W312" s="231">
        <f>IFERROR(VLOOKUP(J312,'Item List (2)'!C:E,3,0),VLOOKUP(K312,'Item List (2)'!C:E,3,0))</f>
        <v>100</v>
      </c>
      <c r="X312" s="231">
        <f t="shared" si="25"/>
        <v>0.29</v>
      </c>
      <c r="Y312" s="231" t="str">
        <f t="shared" si="26"/>
        <v>SURCHARGE, FUEL</v>
      </c>
      <c r="AA312" s="232">
        <f t="shared" si="27"/>
        <v>-0.29</v>
      </c>
      <c r="AB312" s="232" t="str">
        <f>VLOOKUP(W312,'Item List (2)'!$H:$J,2,0)</f>
        <v>Food</v>
      </c>
      <c r="AC312" s="232">
        <f t="shared" si="28"/>
        <v>7495</v>
      </c>
      <c r="AD312" s="232" t="str">
        <f t="shared" si="29"/>
        <v>7495-Food</v>
      </c>
    </row>
    <row r="313" spans="1:30">
      <c r="A313" t="s">
        <v>48</v>
      </c>
      <c r="B313" t="s">
        <v>49</v>
      </c>
      <c r="C313" t="s">
        <v>466</v>
      </c>
      <c r="D313" t="s">
        <v>467</v>
      </c>
      <c r="E313" t="s">
        <v>473</v>
      </c>
      <c r="F313" s="220" t="s">
        <v>53</v>
      </c>
      <c r="G313" s="220">
        <v>45168</v>
      </c>
      <c r="H313" t="s">
        <v>70</v>
      </c>
      <c r="I313" t="s">
        <v>71</v>
      </c>
      <c r="J313" t="s">
        <v>72</v>
      </c>
      <c r="K313" t="s">
        <v>73</v>
      </c>
      <c r="L313" s="230" t="s">
        <v>74</v>
      </c>
      <c r="M313">
        <v>1</v>
      </c>
      <c r="N313">
        <v>0</v>
      </c>
      <c r="O313">
        <v>0</v>
      </c>
      <c r="P313">
        <v>3.9</v>
      </c>
      <c r="Q313">
        <v>5876.75</v>
      </c>
      <c r="R313">
        <v>15.06</v>
      </c>
      <c r="S313" s="231" t="str">
        <f>VLOOKUP(U313,'Cross ref'!I:J,2,0)</f>
        <v>DF2</v>
      </c>
      <c r="T313" s="231">
        <f t="shared" si="24"/>
        <v>3.9</v>
      </c>
      <c r="U313" s="231">
        <f>VLOOKUP(VALUE(C313),'Cross ref'!G:I,3,0)</f>
        <v>7495</v>
      </c>
      <c r="V313" s="231">
        <f>IFERROR(VLOOKUP(J313,'Item List (2)'!C:D,2,0),VLOOKUP(K313,'Item List (2)'!C:D,2,0))</f>
        <v>50007</v>
      </c>
      <c r="W313" s="231">
        <f>IFERROR(VLOOKUP(J313,'Item List (2)'!C:E,3,0),VLOOKUP(K313,'Item List (2)'!C:E,3,0))</f>
        <v>100</v>
      </c>
      <c r="X313" s="231">
        <f t="shared" si="25"/>
        <v>-3.9</v>
      </c>
      <c r="Y313" s="231" t="str">
        <f t="shared" si="26"/>
        <v>SERVICE - PAYMENT TERMS</v>
      </c>
      <c r="AA313" s="232">
        <f t="shared" si="27"/>
        <v>3.9</v>
      </c>
      <c r="AB313" s="232" t="str">
        <f>VLOOKUP(W313,'Item List (2)'!$H:$J,2,0)</f>
        <v>Food</v>
      </c>
      <c r="AC313" s="232">
        <f t="shared" si="28"/>
        <v>7495</v>
      </c>
      <c r="AD313" s="232" t="str">
        <f t="shared" si="29"/>
        <v>7495-Food</v>
      </c>
    </row>
    <row r="314" spans="1:30">
      <c r="A314" t="s">
        <v>48</v>
      </c>
      <c r="B314" t="s">
        <v>49</v>
      </c>
      <c r="C314" t="s">
        <v>466</v>
      </c>
      <c r="D314" t="s">
        <v>467</v>
      </c>
      <c r="E314" t="s">
        <v>473</v>
      </c>
      <c r="F314" s="220" t="s">
        <v>53</v>
      </c>
      <c r="G314" s="220">
        <v>45168</v>
      </c>
      <c r="H314" t="s">
        <v>288</v>
      </c>
      <c r="I314" t="s">
        <v>55</v>
      </c>
      <c r="J314" t="s">
        <v>152</v>
      </c>
      <c r="K314" t="s">
        <v>289</v>
      </c>
      <c r="L314" s="230" t="s">
        <v>290</v>
      </c>
      <c r="M314">
        <v>1</v>
      </c>
      <c r="N314">
        <v>0</v>
      </c>
      <c r="O314">
        <v>13.17</v>
      </c>
      <c r="P314">
        <v>13.17</v>
      </c>
      <c r="Q314">
        <v>5876.75</v>
      </c>
      <c r="R314">
        <v>15.06</v>
      </c>
      <c r="S314" s="231" t="str">
        <f>VLOOKUP(U314,'Cross ref'!I:J,2,0)</f>
        <v>DF2</v>
      </c>
      <c r="T314" s="231">
        <f t="shared" si="24"/>
        <v>13.17</v>
      </c>
      <c r="U314" s="231">
        <f>VLOOKUP(VALUE(C314),'Cross ref'!G:I,3,0)</f>
        <v>7495</v>
      </c>
      <c r="V314" s="231">
        <f>IFERROR(VLOOKUP(J314,'Item List (2)'!C:D,2,0),VLOOKUP(K314,'Item List (2)'!C:D,2,0))</f>
        <v>50007</v>
      </c>
      <c r="W314" s="231">
        <f>IFERROR(VLOOKUP(J314,'Item List (2)'!C:E,3,0),VLOOKUP(K314,'Item List (2)'!C:E,3,0))</f>
        <v>100</v>
      </c>
      <c r="X314" s="231">
        <f t="shared" si="25"/>
        <v>0</v>
      </c>
      <c r="Y314" s="231" t="str">
        <f t="shared" si="26"/>
        <v>SAUCE, HOT MEX PC</v>
      </c>
      <c r="AA314" s="232">
        <f t="shared" si="27"/>
        <v>13.17</v>
      </c>
      <c r="AB314" s="232" t="str">
        <f>VLOOKUP(W314,'Item List (2)'!$H:$J,2,0)</f>
        <v>Food</v>
      </c>
      <c r="AC314" s="232">
        <f t="shared" si="28"/>
        <v>7495</v>
      </c>
      <c r="AD314" s="232" t="str">
        <f t="shared" si="29"/>
        <v>7495-Food</v>
      </c>
    </row>
    <row r="315" spans="1:30">
      <c r="A315" t="s">
        <v>48</v>
      </c>
      <c r="B315" t="s">
        <v>49</v>
      </c>
      <c r="C315" t="s">
        <v>466</v>
      </c>
      <c r="D315" t="s">
        <v>467</v>
      </c>
      <c r="E315" t="s">
        <v>473</v>
      </c>
      <c r="F315" s="220" t="s">
        <v>53</v>
      </c>
      <c r="G315" s="220">
        <v>45168</v>
      </c>
      <c r="H315" t="s">
        <v>85</v>
      </c>
      <c r="I315" t="s">
        <v>55</v>
      </c>
      <c r="J315" t="s">
        <v>76</v>
      </c>
      <c r="K315" t="s">
        <v>86</v>
      </c>
      <c r="L315" s="230" t="s">
        <v>78</v>
      </c>
      <c r="M315">
        <v>1</v>
      </c>
      <c r="N315">
        <v>0</v>
      </c>
      <c r="O315">
        <v>145.42</v>
      </c>
      <c r="P315">
        <v>145.42</v>
      </c>
      <c r="Q315">
        <v>5876.75</v>
      </c>
      <c r="R315">
        <v>15.06</v>
      </c>
      <c r="S315" s="231" t="str">
        <f>VLOOKUP(U315,'Cross ref'!I:J,2,0)</f>
        <v>DF2</v>
      </c>
      <c r="T315" s="231">
        <f t="shared" si="24"/>
        <v>145.42</v>
      </c>
      <c r="U315" s="231">
        <f>VLOOKUP(VALUE(C315),'Cross ref'!G:I,3,0)</f>
        <v>7495</v>
      </c>
      <c r="V315" s="231">
        <f>IFERROR(VLOOKUP(J315,'Item List (2)'!C:D,2,0),VLOOKUP(K315,'Item List (2)'!C:D,2,0))</f>
        <v>50007</v>
      </c>
      <c r="W315" s="231">
        <f>IFERROR(VLOOKUP(J315,'Item List (2)'!C:E,3,0),VLOOKUP(K315,'Item List (2)'!C:E,3,0))</f>
        <v>100</v>
      </c>
      <c r="X315" s="231">
        <f t="shared" si="25"/>
        <v>0</v>
      </c>
      <c r="Y315" s="231" t="str">
        <f t="shared" si="26"/>
        <v>SYRUP, COKE DIET HIYLD BIB</v>
      </c>
      <c r="AA315" s="232">
        <f t="shared" si="27"/>
        <v>145.42</v>
      </c>
      <c r="AB315" s="232" t="str">
        <f>VLOOKUP(W315,'Item List (2)'!$H:$J,2,0)</f>
        <v>Food</v>
      </c>
      <c r="AC315" s="232">
        <f t="shared" si="28"/>
        <v>7495</v>
      </c>
      <c r="AD315" s="232" t="str">
        <f t="shared" si="29"/>
        <v>7495-Food</v>
      </c>
    </row>
    <row r="316" spans="1:30">
      <c r="A316" t="s">
        <v>48</v>
      </c>
      <c r="B316" t="s">
        <v>49</v>
      </c>
      <c r="C316" t="s">
        <v>466</v>
      </c>
      <c r="D316" t="s">
        <v>467</v>
      </c>
      <c r="E316" t="s">
        <v>473</v>
      </c>
      <c r="F316" s="220" t="s">
        <v>53</v>
      </c>
      <c r="G316" s="220">
        <v>45168</v>
      </c>
      <c r="H316" t="s">
        <v>87</v>
      </c>
      <c r="I316" t="s">
        <v>55</v>
      </c>
      <c r="J316" t="s">
        <v>76</v>
      </c>
      <c r="K316" t="s">
        <v>88</v>
      </c>
      <c r="L316" s="230" t="s">
        <v>78</v>
      </c>
      <c r="M316">
        <v>2</v>
      </c>
      <c r="N316">
        <v>0</v>
      </c>
      <c r="O316">
        <v>112.77</v>
      </c>
      <c r="P316">
        <v>225.54</v>
      </c>
      <c r="Q316">
        <v>5876.75</v>
      </c>
      <c r="R316">
        <v>15.06</v>
      </c>
      <c r="S316" s="231" t="str">
        <f>VLOOKUP(U316,'Cross ref'!I:J,2,0)</f>
        <v>DF2</v>
      </c>
      <c r="T316" s="231">
        <f t="shared" si="24"/>
        <v>225.54</v>
      </c>
      <c r="U316" s="231">
        <f>VLOOKUP(VALUE(C316),'Cross ref'!G:I,3,0)</f>
        <v>7495</v>
      </c>
      <c r="V316" s="231">
        <f>IFERROR(VLOOKUP(J316,'Item List (2)'!C:D,2,0),VLOOKUP(K316,'Item List (2)'!C:D,2,0))</f>
        <v>50007</v>
      </c>
      <c r="W316" s="231">
        <f>IFERROR(VLOOKUP(J316,'Item List (2)'!C:E,3,0),VLOOKUP(K316,'Item List (2)'!C:E,3,0))</f>
        <v>100</v>
      </c>
      <c r="X316" s="231">
        <f t="shared" si="25"/>
        <v>0</v>
      </c>
      <c r="Y316" s="231" t="str">
        <f t="shared" si="26"/>
        <v>SYRUP, COKE CLASC BIB (HYCS)</v>
      </c>
      <c r="AA316" s="232">
        <f t="shared" si="27"/>
        <v>225.54</v>
      </c>
      <c r="AB316" s="232" t="str">
        <f>VLOOKUP(W316,'Item List (2)'!$H:$J,2,0)</f>
        <v>Food</v>
      </c>
      <c r="AC316" s="232">
        <f t="shared" si="28"/>
        <v>7495</v>
      </c>
      <c r="AD316" s="232" t="str">
        <f t="shared" si="29"/>
        <v>7495-Food</v>
      </c>
    </row>
    <row r="317" spans="1:30">
      <c r="A317" t="s">
        <v>48</v>
      </c>
      <c r="B317" t="s">
        <v>49</v>
      </c>
      <c r="C317" t="s">
        <v>466</v>
      </c>
      <c r="D317" t="s">
        <v>467</v>
      </c>
      <c r="E317" t="s">
        <v>473</v>
      </c>
      <c r="F317" s="220" t="s">
        <v>53</v>
      </c>
      <c r="G317" s="220">
        <v>45168</v>
      </c>
      <c r="H317" t="s">
        <v>293</v>
      </c>
      <c r="I317" t="s">
        <v>55</v>
      </c>
      <c r="J317" t="s">
        <v>76</v>
      </c>
      <c r="K317" t="s">
        <v>294</v>
      </c>
      <c r="L317" s="230" t="s">
        <v>78</v>
      </c>
      <c r="M317">
        <v>1</v>
      </c>
      <c r="N317">
        <v>0</v>
      </c>
      <c r="O317">
        <v>116.08</v>
      </c>
      <c r="P317">
        <v>116.08</v>
      </c>
      <c r="Q317">
        <v>5876.75</v>
      </c>
      <c r="R317">
        <v>15.06</v>
      </c>
      <c r="S317" s="231" t="str">
        <f>VLOOKUP(U317,'Cross ref'!I:J,2,0)</f>
        <v>DF2</v>
      </c>
      <c r="T317" s="231">
        <f t="shared" si="24"/>
        <v>116.08</v>
      </c>
      <c r="U317" s="231">
        <f>VLOOKUP(VALUE(C317),'Cross ref'!G:I,3,0)</f>
        <v>7495</v>
      </c>
      <c r="V317" s="231">
        <f>IFERROR(VLOOKUP(J317,'Item List (2)'!C:D,2,0),VLOOKUP(K317,'Item List (2)'!C:D,2,0))</f>
        <v>50007</v>
      </c>
      <c r="W317" s="231">
        <f>IFERROR(VLOOKUP(J317,'Item List (2)'!C:E,3,0),VLOOKUP(K317,'Item List (2)'!C:E,3,0))</f>
        <v>100</v>
      </c>
      <c r="X317" s="231">
        <f t="shared" si="25"/>
        <v>0</v>
      </c>
      <c r="Y317" s="231" t="str">
        <f t="shared" si="26"/>
        <v>SYRUP, SPRITE BIB (HYCS)</v>
      </c>
      <c r="AA317" s="232">
        <f t="shared" si="27"/>
        <v>116.08</v>
      </c>
      <c r="AB317" s="232" t="str">
        <f>VLOOKUP(W317,'Item List (2)'!$H:$J,2,0)</f>
        <v>Food</v>
      </c>
      <c r="AC317" s="232">
        <f t="shared" si="28"/>
        <v>7495</v>
      </c>
      <c r="AD317" s="232" t="str">
        <f t="shared" si="29"/>
        <v>7495-Food</v>
      </c>
    </row>
    <row r="318" spans="1:30">
      <c r="A318" t="s">
        <v>48</v>
      </c>
      <c r="B318" t="s">
        <v>49</v>
      </c>
      <c r="C318" t="s">
        <v>466</v>
      </c>
      <c r="D318" t="s">
        <v>467</v>
      </c>
      <c r="E318" t="s">
        <v>473</v>
      </c>
      <c r="F318" s="220" t="s">
        <v>53</v>
      </c>
      <c r="G318" s="220">
        <v>45168</v>
      </c>
      <c r="H318" t="s">
        <v>436</v>
      </c>
      <c r="I318" t="s">
        <v>55</v>
      </c>
      <c r="J318" t="s">
        <v>179</v>
      </c>
      <c r="K318" t="s">
        <v>437</v>
      </c>
      <c r="L318" s="230" t="s">
        <v>123</v>
      </c>
      <c r="M318">
        <v>1</v>
      </c>
      <c r="N318">
        <v>0</v>
      </c>
      <c r="O318">
        <v>38.13</v>
      </c>
      <c r="P318">
        <v>38.13</v>
      </c>
      <c r="Q318">
        <v>5876.75</v>
      </c>
      <c r="R318">
        <v>15.06</v>
      </c>
      <c r="S318" s="231" t="str">
        <f>VLOOKUP(U318,'Cross ref'!I:J,2,0)</f>
        <v>DF2</v>
      </c>
      <c r="T318" s="231">
        <f t="shared" si="24"/>
        <v>38.13</v>
      </c>
      <c r="U318" s="231">
        <f>VLOOKUP(VALUE(C318),'Cross ref'!G:I,3,0)</f>
        <v>7495</v>
      </c>
      <c r="V318" s="231">
        <f>IFERROR(VLOOKUP(J318,'Item List (2)'!C:D,2,0),VLOOKUP(K318,'Item List (2)'!C:D,2,0))</f>
        <v>50007</v>
      </c>
      <c r="W318" s="231">
        <f>IFERROR(VLOOKUP(J318,'Item List (2)'!C:E,3,0),VLOOKUP(K318,'Item List (2)'!C:E,3,0))</f>
        <v>100</v>
      </c>
      <c r="X318" s="231">
        <f t="shared" si="25"/>
        <v>0</v>
      </c>
      <c r="Y318" s="231" t="str">
        <f t="shared" si="26"/>
        <v>CHEESE, MEXICAN BLND SHRD FCY</v>
      </c>
      <c r="AA318" s="232">
        <f t="shared" si="27"/>
        <v>38.13</v>
      </c>
      <c r="AB318" s="232" t="str">
        <f>VLOOKUP(W318,'Item List (2)'!$H:$J,2,0)</f>
        <v>Food</v>
      </c>
      <c r="AC318" s="232">
        <f t="shared" si="28"/>
        <v>7495</v>
      </c>
      <c r="AD318" s="232" t="str">
        <f t="shared" si="29"/>
        <v>7495-Food</v>
      </c>
    </row>
    <row r="319" spans="1:30">
      <c r="A319" t="s">
        <v>48</v>
      </c>
      <c r="B319" t="s">
        <v>49</v>
      </c>
      <c r="C319" t="s">
        <v>466</v>
      </c>
      <c r="D319" t="s">
        <v>467</v>
      </c>
      <c r="E319" t="s">
        <v>473</v>
      </c>
      <c r="F319" s="220" t="s">
        <v>53</v>
      </c>
      <c r="G319" s="220">
        <v>45168</v>
      </c>
      <c r="H319" t="s">
        <v>295</v>
      </c>
      <c r="I319" t="s">
        <v>55</v>
      </c>
      <c r="J319" t="s">
        <v>105</v>
      </c>
      <c r="K319" t="s">
        <v>296</v>
      </c>
      <c r="L319" s="230" t="s">
        <v>297</v>
      </c>
      <c r="M319">
        <v>1</v>
      </c>
      <c r="N319">
        <v>0</v>
      </c>
      <c r="O319">
        <v>16.22</v>
      </c>
      <c r="P319">
        <v>16.22</v>
      </c>
      <c r="Q319">
        <v>5876.75</v>
      </c>
      <c r="R319">
        <v>15.06</v>
      </c>
      <c r="S319" s="231" t="str">
        <f>VLOOKUP(U319,'Cross ref'!I:J,2,0)</f>
        <v>DF2</v>
      </c>
      <c r="T319" s="231">
        <f t="shared" si="24"/>
        <v>16.22</v>
      </c>
      <c r="U319" s="231">
        <f>VLOOKUP(VALUE(C319),'Cross ref'!G:I,3,0)</f>
        <v>7495</v>
      </c>
      <c r="V319" s="231">
        <f>IFERROR(VLOOKUP(J319,'Item List (2)'!C:D,2,0),VLOOKUP(K319,'Item List (2)'!C:D,2,0))</f>
        <v>50007</v>
      </c>
      <c r="W319" s="231">
        <f>IFERROR(VLOOKUP(J319,'Item List (2)'!C:E,3,0),VLOOKUP(K319,'Item List (2)'!C:E,3,0))</f>
        <v>100</v>
      </c>
      <c r="X319" s="231">
        <f t="shared" si="25"/>
        <v>0</v>
      </c>
      <c r="Y319" s="231" t="str">
        <f t="shared" si="26"/>
        <v>MILK, 1% LF ESL</v>
      </c>
      <c r="AA319" s="232">
        <f t="shared" si="27"/>
        <v>16.22</v>
      </c>
      <c r="AB319" s="232" t="str">
        <f>VLOOKUP(W319,'Item List (2)'!$H:$J,2,0)</f>
        <v>Food</v>
      </c>
      <c r="AC319" s="232">
        <f t="shared" si="28"/>
        <v>7495</v>
      </c>
      <c r="AD319" s="232" t="str">
        <f t="shared" si="29"/>
        <v>7495-Food</v>
      </c>
    </row>
    <row r="320" spans="1:30">
      <c r="A320" t="s">
        <v>48</v>
      </c>
      <c r="B320" t="s">
        <v>49</v>
      </c>
      <c r="C320" t="s">
        <v>466</v>
      </c>
      <c r="D320" t="s">
        <v>467</v>
      </c>
      <c r="E320" t="s">
        <v>473</v>
      </c>
      <c r="F320" s="220" t="s">
        <v>53</v>
      </c>
      <c r="G320" s="220">
        <v>45168</v>
      </c>
      <c r="H320" t="s">
        <v>298</v>
      </c>
      <c r="I320" t="s">
        <v>55</v>
      </c>
      <c r="J320" t="s">
        <v>105</v>
      </c>
      <c r="K320" t="s">
        <v>299</v>
      </c>
      <c r="L320" s="230" t="s">
        <v>297</v>
      </c>
      <c r="M320">
        <v>1</v>
      </c>
      <c r="N320">
        <v>0</v>
      </c>
      <c r="O320">
        <v>16.92</v>
      </c>
      <c r="P320">
        <v>16.92</v>
      </c>
      <c r="Q320">
        <v>5876.75</v>
      </c>
      <c r="R320">
        <v>15.06</v>
      </c>
      <c r="S320" s="231" t="str">
        <f>VLOOKUP(U320,'Cross ref'!I:J,2,0)</f>
        <v>DF2</v>
      </c>
      <c r="T320" s="231">
        <f t="shared" si="24"/>
        <v>16.92</v>
      </c>
      <c r="U320" s="231">
        <f>VLOOKUP(VALUE(C320),'Cross ref'!G:I,3,0)</f>
        <v>7495</v>
      </c>
      <c r="V320" s="231">
        <f>IFERROR(VLOOKUP(J320,'Item List (2)'!C:D,2,0),VLOOKUP(K320,'Item List (2)'!C:D,2,0))</f>
        <v>50007</v>
      </c>
      <c r="W320" s="231">
        <f>IFERROR(VLOOKUP(J320,'Item List (2)'!C:E,3,0),VLOOKUP(K320,'Item List (2)'!C:E,3,0))</f>
        <v>100</v>
      </c>
      <c r="X320" s="231">
        <f t="shared" si="25"/>
        <v>0</v>
      </c>
      <c r="Y320" s="231" t="str">
        <f t="shared" si="26"/>
        <v>MILK, CHOC 1% LF 7Z PLS ESL</v>
      </c>
      <c r="AA320" s="232">
        <f t="shared" si="27"/>
        <v>16.92</v>
      </c>
      <c r="AB320" s="232" t="str">
        <f>VLOOKUP(W320,'Item List (2)'!$H:$J,2,0)</f>
        <v>Food</v>
      </c>
      <c r="AC320" s="232">
        <f t="shared" si="28"/>
        <v>7495</v>
      </c>
      <c r="AD320" s="232" t="str">
        <f t="shared" si="29"/>
        <v>7495-Food</v>
      </c>
    </row>
    <row r="321" spans="1:30">
      <c r="A321" t="s">
        <v>48</v>
      </c>
      <c r="B321" t="s">
        <v>49</v>
      </c>
      <c r="C321" t="s">
        <v>466</v>
      </c>
      <c r="D321" t="s">
        <v>467</v>
      </c>
      <c r="E321" t="s">
        <v>473</v>
      </c>
      <c r="F321" s="220" t="s">
        <v>53</v>
      </c>
      <c r="G321" s="220">
        <v>45168</v>
      </c>
      <c r="H321" t="s">
        <v>474</v>
      </c>
      <c r="I321" t="s">
        <v>66</v>
      </c>
      <c r="J321" t="s">
        <v>475</v>
      </c>
      <c r="K321" t="s">
        <v>476</v>
      </c>
      <c r="L321" s="230" t="s">
        <v>477</v>
      </c>
      <c r="M321">
        <v>1</v>
      </c>
      <c r="N321">
        <v>0</v>
      </c>
      <c r="O321">
        <v>20.1</v>
      </c>
      <c r="P321">
        <v>20.1</v>
      </c>
      <c r="Q321">
        <v>5876.75</v>
      </c>
      <c r="R321">
        <v>15.06</v>
      </c>
      <c r="S321" s="231" t="str">
        <f>VLOOKUP(U321,'Cross ref'!I:J,2,0)</f>
        <v>DF2</v>
      </c>
      <c r="T321" s="231">
        <f t="shared" si="24"/>
        <v>20.1</v>
      </c>
      <c r="U321" s="231">
        <f>VLOOKUP(VALUE(C321),'Cross ref'!G:I,3,0)</f>
        <v>7495</v>
      </c>
      <c r="V321" s="231">
        <f>IFERROR(VLOOKUP(J321,'Item List (2)'!C:D,2,0),VLOOKUP(K321,'Item List (2)'!C:D,2,0))</f>
        <v>60507</v>
      </c>
      <c r="W321" s="231">
        <f>IFERROR(VLOOKUP(J321,'Item List (2)'!C:E,3,0),VLOOKUP(K321,'Item List (2)'!C:E,3,0))</f>
        <v>1200</v>
      </c>
      <c r="X321" s="231">
        <f t="shared" si="25"/>
        <v>0</v>
      </c>
      <c r="Y321" s="231" t="str">
        <f t="shared" si="26"/>
        <v>CLEANER, RESTROOM CONTENDER</v>
      </c>
      <c r="AA321" s="232">
        <f t="shared" si="27"/>
        <v>20.1</v>
      </c>
      <c r="AB321" s="232" t="str">
        <f>VLOOKUP(W321,'Item List (2)'!$H:$J,2,0)</f>
        <v>Supplies</v>
      </c>
      <c r="AC321" s="232">
        <f t="shared" si="28"/>
        <v>7495</v>
      </c>
      <c r="AD321" s="232" t="str">
        <f t="shared" si="29"/>
        <v>7495-Supplies</v>
      </c>
    </row>
    <row r="322" spans="1:30">
      <c r="A322" t="s">
        <v>48</v>
      </c>
      <c r="B322" t="s">
        <v>49</v>
      </c>
      <c r="C322" t="s">
        <v>466</v>
      </c>
      <c r="D322" t="s">
        <v>467</v>
      </c>
      <c r="E322" t="s">
        <v>473</v>
      </c>
      <c r="F322" s="220" t="s">
        <v>53</v>
      </c>
      <c r="G322" s="220">
        <v>45168</v>
      </c>
      <c r="H322" t="s">
        <v>93</v>
      </c>
      <c r="I322" t="s">
        <v>55</v>
      </c>
      <c r="J322" t="s">
        <v>94</v>
      </c>
      <c r="K322" t="s">
        <v>95</v>
      </c>
      <c r="L322" s="230" t="s">
        <v>96</v>
      </c>
      <c r="M322">
        <v>2</v>
      </c>
      <c r="N322">
        <v>0</v>
      </c>
      <c r="O322">
        <v>26.21</v>
      </c>
      <c r="P322">
        <v>52.42</v>
      </c>
      <c r="Q322">
        <v>5876.75</v>
      </c>
      <c r="R322">
        <v>15.06</v>
      </c>
      <c r="S322" s="231" t="str">
        <f>VLOOKUP(U322,'Cross ref'!I:J,2,0)</f>
        <v>DF2</v>
      </c>
      <c r="T322" s="231">
        <f t="shared" ref="T322:T385" si="30">P322</f>
        <v>52.42</v>
      </c>
      <c r="U322" s="231">
        <f>VLOOKUP(VALUE(C322),'Cross ref'!G:I,3,0)</f>
        <v>7495</v>
      </c>
      <c r="V322" s="231">
        <f>IFERROR(VLOOKUP(J322,'Item List (2)'!C:D,2,0),VLOOKUP(K322,'Item List (2)'!C:D,2,0))</f>
        <v>50007</v>
      </c>
      <c r="W322" s="231">
        <f>IFERROR(VLOOKUP(J322,'Item List (2)'!C:E,3,0),VLOOKUP(K322,'Item List (2)'!C:E,3,0))</f>
        <v>100</v>
      </c>
      <c r="X322" s="231">
        <f t="shared" ref="X322:X385" si="31">IF(_xlfn.NUMBERVALUE(O322),M322*O322-P322,-P322)</f>
        <v>0</v>
      </c>
      <c r="Y322" s="231" t="str">
        <f t="shared" ref="Y322:Y385" si="32">K322</f>
        <v>JUICE, ORANGE ORIG SIMPLY</v>
      </c>
      <c r="AA322" s="232">
        <f t="shared" ref="AA322:AA385" si="33">P322</f>
        <v>52.42</v>
      </c>
      <c r="AB322" s="232" t="str">
        <f>VLOOKUP(W322,'Item List (2)'!$H:$J,2,0)</f>
        <v>Food</v>
      </c>
      <c r="AC322" s="232">
        <f t="shared" ref="AC322:AC385" si="34">U322</f>
        <v>7495</v>
      </c>
      <c r="AD322" s="232" t="str">
        <f t="shared" ref="AD322:AD385" si="35">AC322&amp;"-"&amp;AB322</f>
        <v>7495-Food</v>
      </c>
    </row>
    <row r="323" spans="1:30">
      <c r="A323" t="s">
        <v>48</v>
      </c>
      <c r="B323" t="s">
        <v>49</v>
      </c>
      <c r="C323" t="s">
        <v>466</v>
      </c>
      <c r="D323" t="s">
        <v>467</v>
      </c>
      <c r="E323" t="s">
        <v>473</v>
      </c>
      <c r="F323" s="220" t="s">
        <v>53</v>
      </c>
      <c r="G323" s="220">
        <v>45168</v>
      </c>
      <c r="H323" t="s">
        <v>97</v>
      </c>
      <c r="I323" t="s">
        <v>55</v>
      </c>
      <c r="J323" t="s">
        <v>98</v>
      </c>
      <c r="K323" t="s">
        <v>99</v>
      </c>
      <c r="L323" s="230" t="s">
        <v>100</v>
      </c>
      <c r="M323">
        <v>2</v>
      </c>
      <c r="N323">
        <v>0</v>
      </c>
      <c r="O323">
        <v>20.03</v>
      </c>
      <c r="P323">
        <v>40.06</v>
      </c>
      <c r="Q323">
        <v>5876.75</v>
      </c>
      <c r="R323">
        <v>15.06</v>
      </c>
      <c r="S323" s="231" t="str">
        <f>VLOOKUP(U323,'Cross ref'!I:J,2,0)</f>
        <v>DF2</v>
      </c>
      <c r="T323" s="231">
        <f t="shared" si="30"/>
        <v>40.06</v>
      </c>
      <c r="U323" s="231">
        <f>VLOOKUP(VALUE(C323),'Cross ref'!G:I,3,0)</f>
        <v>7495</v>
      </c>
      <c r="V323" s="231">
        <f>IFERROR(VLOOKUP(J323,'Item List (2)'!C:D,2,0),VLOOKUP(K323,'Item List (2)'!C:D,2,0))</f>
        <v>50007</v>
      </c>
      <c r="W323" s="231">
        <f>IFERROR(VLOOKUP(J323,'Item List (2)'!C:E,3,0),VLOOKUP(K323,'Item List (2)'!C:E,3,0))</f>
        <v>100</v>
      </c>
      <c r="X323" s="231">
        <f t="shared" si="31"/>
        <v>0</v>
      </c>
      <c r="Y323" s="231" t="str">
        <f t="shared" si="32"/>
        <v>SAUCE, BBQ SWEET &amp; BOLD CUP</v>
      </c>
      <c r="AA323" s="232">
        <f t="shared" si="33"/>
        <v>40.06</v>
      </c>
      <c r="AB323" s="232" t="str">
        <f>VLOOKUP(W323,'Item List (2)'!$H:$J,2,0)</f>
        <v>Food</v>
      </c>
      <c r="AC323" s="232">
        <f t="shared" si="34"/>
        <v>7495</v>
      </c>
      <c r="AD323" s="232" t="str">
        <f t="shared" si="35"/>
        <v>7495-Food</v>
      </c>
    </row>
    <row r="324" spans="1:30">
      <c r="A324" t="s">
        <v>48</v>
      </c>
      <c r="B324" t="s">
        <v>49</v>
      </c>
      <c r="C324" t="s">
        <v>466</v>
      </c>
      <c r="D324" t="s">
        <v>467</v>
      </c>
      <c r="E324" t="s">
        <v>473</v>
      </c>
      <c r="F324" s="220" t="s">
        <v>53</v>
      </c>
      <c r="G324" s="220">
        <v>45168</v>
      </c>
      <c r="H324" t="s">
        <v>304</v>
      </c>
      <c r="I324" t="s">
        <v>55</v>
      </c>
      <c r="J324" t="s">
        <v>305</v>
      </c>
      <c r="K324" t="s">
        <v>306</v>
      </c>
      <c r="L324" s="230" t="s">
        <v>100</v>
      </c>
      <c r="M324">
        <v>1</v>
      </c>
      <c r="N324">
        <v>0</v>
      </c>
      <c r="O324">
        <v>30.8</v>
      </c>
      <c r="P324">
        <v>30.8</v>
      </c>
      <c r="Q324">
        <v>5876.75</v>
      </c>
      <c r="R324">
        <v>15.06</v>
      </c>
      <c r="S324" s="231" t="str">
        <f>VLOOKUP(U324,'Cross ref'!I:J,2,0)</f>
        <v>DF2</v>
      </c>
      <c r="T324" s="231">
        <f t="shared" si="30"/>
        <v>30.8</v>
      </c>
      <c r="U324" s="231">
        <f>VLOOKUP(VALUE(C324),'Cross ref'!G:I,3,0)</f>
        <v>7495</v>
      </c>
      <c r="V324" s="231">
        <f>IFERROR(VLOOKUP(J324,'Item List (2)'!C:D,2,0),VLOOKUP(K324,'Item List (2)'!C:D,2,0))</f>
        <v>50007</v>
      </c>
      <c r="W324" s="231">
        <f>IFERROR(VLOOKUP(J324,'Item List (2)'!C:E,3,0),VLOOKUP(K324,'Item List (2)'!C:E,3,0))</f>
        <v>100</v>
      </c>
      <c r="X324" s="231">
        <f t="shared" si="31"/>
        <v>0</v>
      </c>
      <c r="Y324" s="231" t="str">
        <f t="shared" si="32"/>
        <v>SAUCE, HNY MUST CUP</v>
      </c>
      <c r="AA324" s="232">
        <f t="shared" si="33"/>
        <v>30.8</v>
      </c>
      <c r="AB324" s="232" t="str">
        <f>VLOOKUP(W324,'Item List (2)'!$H:$J,2,0)</f>
        <v>Food</v>
      </c>
      <c r="AC324" s="232">
        <f t="shared" si="34"/>
        <v>7495</v>
      </c>
      <c r="AD324" s="232" t="str">
        <f t="shared" si="35"/>
        <v>7495-Food</v>
      </c>
    </row>
    <row r="325" spans="1:30">
      <c r="A325" t="s">
        <v>48</v>
      </c>
      <c r="B325" t="s">
        <v>49</v>
      </c>
      <c r="C325" t="s">
        <v>466</v>
      </c>
      <c r="D325" t="s">
        <v>467</v>
      </c>
      <c r="E325" t="s">
        <v>473</v>
      </c>
      <c r="F325" s="220" t="s">
        <v>53</v>
      </c>
      <c r="G325" s="220">
        <v>45168</v>
      </c>
      <c r="H325" t="s">
        <v>478</v>
      </c>
      <c r="I325" t="s">
        <v>55</v>
      </c>
      <c r="J325" t="s">
        <v>170</v>
      </c>
      <c r="K325" t="s">
        <v>479</v>
      </c>
      <c r="L325" s="230" t="s">
        <v>480</v>
      </c>
      <c r="M325">
        <v>1</v>
      </c>
      <c r="N325">
        <v>0</v>
      </c>
      <c r="O325">
        <v>83.54</v>
      </c>
      <c r="P325">
        <v>83.54</v>
      </c>
      <c r="Q325">
        <v>5876.75</v>
      </c>
      <c r="R325">
        <v>15.06</v>
      </c>
      <c r="S325" s="231" t="str">
        <f>VLOOKUP(U325,'Cross ref'!I:J,2,0)</f>
        <v>DF2</v>
      </c>
      <c r="T325" s="231">
        <f t="shared" si="30"/>
        <v>83.54</v>
      </c>
      <c r="U325" s="231">
        <f>VLOOKUP(VALUE(C325),'Cross ref'!G:I,3,0)</f>
        <v>7495</v>
      </c>
      <c r="V325" s="231">
        <f>IFERROR(VLOOKUP(J325,'Item List (2)'!C:D,2,0),VLOOKUP(K325,'Item List (2)'!C:D,2,0))</f>
        <v>50007</v>
      </c>
      <c r="W325" s="231">
        <f>IFERROR(VLOOKUP(J325,'Item List (2)'!C:E,3,0),VLOOKUP(K325,'Item List (2)'!C:E,3,0))</f>
        <v>100</v>
      </c>
      <c r="X325" s="231">
        <f t="shared" si="31"/>
        <v>0</v>
      </c>
      <c r="Y325" s="231" t="str">
        <f t="shared" si="32"/>
        <v>SAUSAGE, PTY</v>
      </c>
      <c r="AA325" s="232">
        <f t="shared" si="33"/>
        <v>83.54</v>
      </c>
      <c r="AB325" s="232" t="str">
        <f>VLOOKUP(W325,'Item List (2)'!$H:$J,2,0)</f>
        <v>Food</v>
      </c>
      <c r="AC325" s="232">
        <f t="shared" si="34"/>
        <v>7495</v>
      </c>
      <c r="AD325" s="232" t="str">
        <f t="shared" si="35"/>
        <v>7495-Food</v>
      </c>
    </row>
    <row r="326" spans="1:30">
      <c r="A326" t="s">
        <v>48</v>
      </c>
      <c r="B326" t="s">
        <v>49</v>
      </c>
      <c r="C326" t="s">
        <v>466</v>
      </c>
      <c r="D326" t="s">
        <v>467</v>
      </c>
      <c r="E326" t="s">
        <v>473</v>
      </c>
      <c r="F326" s="220" t="s">
        <v>53</v>
      </c>
      <c r="G326" s="220">
        <v>45168</v>
      </c>
      <c r="H326" t="s">
        <v>104</v>
      </c>
      <c r="I326" t="s">
        <v>55</v>
      </c>
      <c r="J326" t="s">
        <v>105</v>
      </c>
      <c r="K326" t="s">
        <v>106</v>
      </c>
      <c r="L326" s="230" t="s">
        <v>107</v>
      </c>
      <c r="M326">
        <v>2</v>
      </c>
      <c r="N326">
        <v>0</v>
      </c>
      <c r="O326">
        <v>9.54</v>
      </c>
      <c r="P326">
        <v>19.08</v>
      </c>
      <c r="Q326">
        <v>5876.75</v>
      </c>
      <c r="R326">
        <v>15.06</v>
      </c>
      <c r="S326" s="231" t="str">
        <f>VLOOKUP(U326,'Cross ref'!I:J,2,0)</f>
        <v>DF2</v>
      </c>
      <c r="T326" s="231">
        <f t="shared" si="30"/>
        <v>19.08</v>
      </c>
      <c r="U326" s="231">
        <f>VLOOKUP(VALUE(C326),'Cross ref'!G:I,3,0)</f>
        <v>7495</v>
      </c>
      <c r="V326" s="231">
        <f>IFERROR(VLOOKUP(J326,'Item List (2)'!C:D,2,0),VLOOKUP(K326,'Item List (2)'!C:D,2,0))</f>
        <v>50007</v>
      </c>
      <c r="W326" s="231">
        <f>IFERROR(VLOOKUP(J326,'Item List (2)'!C:E,3,0),VLOOKUP(K326,'Item List (2)'!C:E,3,0))</f>
        <v>100</v>
      </c>
      <c r="X326" s="231">
        <f t="shared" si="31"/>
        <v>0</v>
      </c>
      <c r="Y326" s="231" t="str">
        <f t="shared" si="32"/>
        <v>MILK, 1%</v>
      </c>
      <c r="AA326" s="232">
        <f t="shared" si="33"/>
        <v>19.08</v>
      </c>
      <c r="AB326" s="232" t="str">
        <f>VLOOKUP(W326,'Item List (2)'!$H:$J,2,0)</f>
        <v>Food</v>
      </c>
      <c r="AC326" s="232">
        <f t="shared" si="34"/>
        <v>7495</v>
      </c>
      <c r="AD326" s="232" t="str">
        <f t="shared" si="35"/>
        <v>7495-Food</v>
      </c>
    </row>
    <row r="327" spans="1:30">
      <c r="A327" t="s">
        <v>48</v>
      </c>
      <c r="B327" t="s">
        <v>49</v>
      </c>
      <c r="C327" t="s">
        <v>466</v>
      </c>
      <c r="D327" t="s">
        <v>467</v>
      </c>
      <c r="E327" t="s">
        <v>473</v>
      </c>
      <c r="F327" s="220" t="s">
        <v>53</v>
      </c>
      <c r="G327" s="220">
        <v>45168</v>
      </c>
      <c r="H327" t="s">
        <v>481</v>
      </c>
      <c r="I327" t="s">
        <v>66</v>
      </c>
      <c r="J327" t="s">
        <v>109</v>
      </c>
      <c r="K327" t="s">
        <v>308</v>
      </c>
      <c r="L327" s="230" t="s">
        <v>111</v>
      </c>
      <c r="M327">
        <v>4</v>
      </c>
      <c r="N327">
        <v>0</v>
      </c>
      <c r="O327">
        <v>3.85</v>
      </c>
      <c r="P327">
        <v>15.4</v>
      </c>
      <c r="Q327">
        <v>5876.75</v>
      </c>
      <c r="R327">
        <v>15.06</v>
      </c>
      <c r="S327" s="231" t="str">
        <f>VLOOKUP(U327,'Cross ref'!I:J,2,0)</f>
        <v>DF2</v>
      </c>
      <c r="T327" s="231">
        <f t="shared" si="30"/>
        <v>15.4</v>
      </c>
      <c r="U327" s="231">
        <f>VLOOKUP(VALUE(C327),'Cross ref'!G:I,3,0)</f>
        <v>7495</v>
      </c>
      <c r="V327" s="231">
        <f>IFERROR(VLOOKUP(J327,'Item List (2)'!C:D,2,0),VLOOKUP(K327,'Item List (2)'!C:D,2,0))</f>
        <v>60507</v>
      </c>
      <c r="W327" s="231">
        <f>IFERROR(VLOOKUP(J327,'Item List (2)'!C:E,3,0),VLOOKUP(K327,'Item List (2)'!C:E,3,0))</f>
        <v>1200</v>
      </c>
      <c r="X327" s="231">
        <f t="shared" si="31"/>
        <v>0</v>
      </c>
      <c r="Y327" s="231" t="str">
        <f t="shared" si="32"/>
        <v>GLOVE, SYNTH XLG</v>
      </c>
      <c r="AA327" s="232">
        <f t="shared" si="33"/>
        <v>15.4</v>
      </c>
      <c r="AB327" s="232" t="str">
        <f>VLOOKUP(W327,'Item List (2)'!$H:$J,2,0)</f>
        <v>Supplies</v>
      </c>
      <c r="AC327" s="232">
        <f t="shared" si="34"/>
        <v>7495</v>
      </c>
      <c r="AD327" s="232" t="str">
        <f t="shared" si="35"/>
        <v>7495-Supplies</v>
      </c>
    </row>
    <row r="328" spans="1:30">
      <c r="A328" t="s">
        <v>48</v>
      </c>
      <c r="B328" t="s">
        <v>49</v>
      </c>
      <c r="C328" t="s">
        <v>466</v>
      </c>
      <c r="D328" t="s">
        <v>467</v>
      </c>
      <c r="E328" t="s">
        <v>473</v>
      </c>
      <c r="F328" s="220" t="s">
        <v>53</v>
      </c>
      <c r="G328" s="220">
        <v>45168</v>
      </c>
      <c r="H328" t="s">
        <v>54</v>
      </c>
      <c r="I328" t="s">
        <v>55</v>
      </c>
      <c r="J328" t="s">
        <v>56</v>
      </c>
      <c r="K328" t="s">
        <v>57</v>
      </c>
      <c r="L328" s="230" t="s">
        <v>58</v>
      </c>
      <c r="M328">
        <v>0</v>
      </c>
      <c r="N328">
        <v>0</v>
      </c>
      <c r="O328">
        <v>42.61</v>
      </c>
      <c r="P328">
        <v>0</v>
      </c>
      <c r="Q328">
        <v>5876.75</v>
      </c>
      <c r="R328">
        <v>15.06</v>
      </c>
      <c r="S328" s="231" t="str">
        <f>VLOOKUP(U328,'Cross ref'!I:J,2,0)</f>
        <v>DF2</v>
      </c>
      <c r="T328" s="231">
        <f t="shared" si="30"/>
        <v>0</v>
      </c>
      <c r="U328" s="231">
        <f>VLOOKUP(VALUE(C328),'Cross ref'!G:I,3,0)</f>
        <v>7495</v>
      </c>
      <c r="V328" s="231">
        <f>IFERROR(VLOOKUP(J328,'Item List (2)'!C:D,2,0),VLOOKUP(K328,'Item List (2)'!C:D,2,0))</f>
        <v>50007</v>
      </c>
      <c r="W328" s="231">
        <f>IFERROR(VLOOKUP(J328,'Item List (2)'!C:E,3,0),VLOOKUP(K328,'Item List (2)'!C:E,3,0))</f>
        <v>100</v>
      </c>
      <c r="X328" s="231">
        <f t="shared" si="31"/>
        <v>0</v>
      </c>
      <c r="Y328" s="231" t="str">
        <f t="shared" si="32"/>
        <v>PEPPER, CHILE GRN STRIP</v>
      </c>
      <c r="AA328" s="232">
        <f t="shared" si="33"/>
        <v>0</v>
      </c>
      <c r="AB328" s="232" t="str">
        <f>VLOOKUP(W328,'Item List (2)'!$H:$J,2,0)</f>
        <v>Food</v>
      </c>
      <c r="AC328" s="232">
        <f t="shared" si="34"/>
        <v>7495</v>
      </c>
      <c r="AD328" s="232" t="str">
        <f t="shared" si="35"/>
        <v>7495-Food</v>
      </c>
    </row>
    <row r="329" spans="1:30">
      <c r="A329" t="s">
        <v>48</v>
      </c>
      <c r="B329" t="s">
        <v>49</v>
      </c>
      <c r="C329" t="s">
        <v>466</v>
      </c>
      <c r="D329" t="s">
        <v>467</v>
      </c>
      <c r="E329" t="s">
        <v>473</v>
      </c>
      <c r="F329" s="220" t="s">
        <v>53</v>
      </c>
      <c r="G329" s="220">
        <v>45168</v>
      </c>
      <c r="H329" t="s">
        <v>112</v>
      </c>
      <c r="I329" t="s">
        <v>55</v>
      </c>
      <c r="J329" t="s">
        <v>113</v>
      </c>
      <c r="K329" t="s">
        <v>114</v>
      </c>
      <c r="L329" s="230" t="s">
        <v>115</v>
      </c>
      <c r="M329">
        <v>1</v>
      </c>
      <c r="N329">
        <v>0</v>
      </c>
      <c r="O329">
        <v>40.54</v>
      </c>
      <c r="P329">
        <v>40.54</v>
      </c>
      <c r="Q329">
        <v>5876.75</v>
      </c>
      <c r="R329">
        <v>15.06</v>
      </c>
      <c r="S329" s="231" t="str">
        <f>VLOOKUP(U329,'Cross ref'!I:J,2,0)</f>
        <v>DF2</v>
      </c>
      <c r="T329" s="231">
        <f t="shared" si="30"/>
        <v>40.54</v>
      </c>
      <c r="U329" s="231">
        <f>VLOOKUP(VALUE(C329),'Cross ref'!G:I,3,0)</f>
        <v>7495</v>
      </c>
      <c r="V329" s="231">
        <f>IFERROR(VLOOKUP(J329,'Item List (2)'!C:D,2,0),VLOOKUP(K329,'Item List (2)'!C:D,2,0))</f>
        <v>50007</v>
      </c>
      <c r="W329" s="231">
        <f>IFERROR(VLOOKUP(J329,'Item List (2)'!C:E,3,0),VLOOKUP(K329,'Item List (2)'!C:E,3,0))</f>
        <v>100</v>
      </c>
      <c r="X329" s="231">
        <f t="shared" si="31"/>
        <v>0</v>
      </c>
      <c r="Y329" s="231" t="str">
        <f t="shared" si="32"/>
        <v>CHEESECAKE, STAWBRY 3.5Z</v>
      </c>
      <c r="AA329" s="232">
        <f t="shared" si="33"/>
        <v>40.54</v>
      </c>
      <c r="AB329" s="232" t="str">
        <f>VLOOKUP(W329,'Item List (2)'!$H:$J,2,0)</f>
        <v>Food</v>
      </c>
      <c r="AC329" s="232">
        <f t="shared" si="34"/>
        <v>7495</v>
      </c>
      <c r="AD329" s="232" t="str">
        <f t="shared" si="35"/>
        <v>7495-Food</v>
      </c>
    </row>
    <row r="330" spans="1:30">
      <c r="A330" t="s">
        <v>48</v>
      </c>
      <c r="B330" t="s">
        <v>49</v>
      </c>
      <c r="C330" t="s">
        <v>466</v>
      </c>
      <c r="D330" t="s">
        <v>467</v>
      </c>
      <c r="E330" t="s">
        <v>473</v>
      </c>
      <c r="F330" s="220" t="s">
        <v>53</v>
      </c>
      <c r="G330" s="220">
        <v>45168</v>
      </c>
      <c r="H330" t="s">
        <v>116</v>
      </c>
      <c r="I330" t="s">
        <v>55</v>
      </c>
      <c r="J330" t="s">
        <v>117</v>
      </c>
      <c r="K330" t="s">
        <v>118</v>
      </c>
      <c r="L330" s="230" t="s">
        <v>119</v>
      </c>
      <c r="M330">
        <v>8</v>
      </c>
      <c r="N330">
        <v>0</v>
      </c>
      <c r="O330">
        <v>76.78</v>
      </c>
      <c r="P330">
        <v>614.24</v>
      </c>
      <c r="Q330">
        <v>5876.75</v>
      </c>
      <c r="R330">
        <v>15.06</v>
      </c>
      <c r="S330" s="231" t="str">
        <f>VLOOKUP(U330,'Cross ref'!I:J,2,0)</f>
        <v>DF2</v>
      </c>
      <c r="T330" s="231">
        <f t="shared" si="30"/>
        <v>614.24</v>
      </c>
      <c r="U330" s="231">
        <f>VLOOKUP(VALUE(C330),'Cross ref'!G:I,3,0)</f>
        <v>7495</v>
      </c>
      <c r="V330" s="231">
        <f>IFERROR(VLOOKUP(J330,'Item List (2)'!C:D,2,0),VLOOKUP(K330,'Item List (2)'!C:D,2,0))</f>
        <v>50007</v>
      </c>
      <c r="W330" s="231">
        <f>IFERROR(VLOOKUP(J330,'Item List (2)'!C:E,3,0),VLOOKUP(K330,'Item List (2)'!C:E,3,0))</f>
        <v>100</v>
      </c>
      <c r="X330" s="231">
        <f t="shared" si="31"/>
        <v>0</v>
      </c>
      <c r="Y330" s="231" t="str">
        <f t="shared" si="32"/>
        <v>BEEF, GRND PTY 3.5Z</v>
      </c>
      <c r="AA330" s="232">
        <f t="shared" si="33"/>
        <v>614.24</v>
      </c>
      <c r="AB330" s="232" t="str">
        <f>VLOOKUP(W330,'Item List (2)'!$H:$J,2,0)</f>
        <v>Food</v>
      </c>
      <c r="AC330" s="232">
        <f t="shared" si="34"/>
        <v>7495</v>
      </c>
      <c r="AD330" s="232" t="str">
        <f t="shared" si="35"/>
        <v>7495-Food</v>
      </c>
    </row>
    <row r="331" spans="1:30">
      <c r="A331" t="s">
        <v>48</v>
      </c>
      <c r="B331" t="s">
        <v>49</v>
      </c>
      <c r="C331" t="s">
        <v>466</v>
      </c>
      <c r="D331" t="s">
        <v>467</v>
      </c>
      <c r="E331" t="s">
        <v>473</v>
      </c>
      <c r="F331" s="220" t="s">
        <v>53</v>
      </c>
      <c r="G331" s="220">
        <v>45168</v>
      </c>
      <c r="H331" t="s">
        <v>120</v>
      </c>
      <c r="I331" t="s">
        <v>55</v>
      </c>
      <c r="J331" t="s">
        <v>121</v>
      </c>
      <c r="K331" t="s">
        <v>122</v>
      </c>
      <c r="L331" s="230" t="s">
        <v>123</v>
      </c>
      <c r="M331">
        <v>3</v>
      </c>
      <c r="N331">
        <v>0</v>
      </c>
      <c r="O331">
        <v>30.72</v>
      </c>
      <c r="P331">
        <v>92.16</v>
      </c>
      <c r="Q331">
        <v>5876.75</v>
      </c>
      <c r="R331">
        <v>15.06</v>
      </c>
      <c r="S331" s="231" t="str">
        <f>VLOOKUP(U331,'Cross ref'!I:J,2,0)</f>
        <v>DF2</v>
      </c>
      <c r="T331" s="231">
        <f t="shared" si="30"/>
        <v>92.16</v>
      </c>
      <c r="U331" s="231">
        <f>VLOOKUP(VALUE(C331),'Cross ref'!G:I,3,0)</f>
        <v>7495</v>
      </c>
      <c r="V331" s="231">
        <f>IFERROR(VLOOKUP(J331,'Item List (2)'!C:D,2,0),VLOOKUP(K331,'Item List (2)'!C:D,2,0))</f>
        <v>50007</v>
      </c>
      <c r="W331" s="231">
        <f>IFERROR(VLOOKUP(J331,'Item List (2)'!C:E,3,0),VLOOKUP(K331,'Item List (2)'!C:E,3,0))</f>
        <v>100</v>
      </c>
      <c r="X331" s="231">
        <f t="shared" si="31"/>
        <v>0</v>
      </c>
      <c r="Y331" s="231" t="str">
        <f t="shared" si="32"/>
        <v>APPTZR, ONION RING</v>
      </c>
      <c r="AA331" s="232">
        <f t="shared" si="33"/>
        <v>92.16</v>
      </c>
      <c r="AB331" s="232" t="str">
        <f>VLOOKUP(W331,'Item List (2)'!$H:$J,2,0)</f>
        <v>Food</v>
      </c>
      <c r="AC331" s="232">
        <f t="shared" si="34"/>
        <v>7495</v>
      </c>
      <c r="AD331" s="232" t="str">
        <f t="shared" si="35"/>
        <v>7495-Food</v>
      </c>
    </row>
    <row r="332" spans="1:30">
      <c r="A332" t="s">
        <v>48</v>
      </c>
      <c r="B332" t="s">
        <v>49</v>
      </c>
      <c r="C332" t="s">
        <v>466</v>
      </c>
      <c r="D332" t="s">
        <v>467</v>
      </c>
      <c r="E332" t="s">
        <v>473</v>
      </c>
      <c r="F332" s="220" t="s">
        <v>53</v>
      </c>
      <c r="G332" s="220">
        <v>45168</v>
      </c>
      <c r="H332" t="s">
        <v>313</v>
      </c>
      <c r="I332" t="s">
        <v>55</v>
      </c>
      <c r="J332" t="s">
        <v>125</v>
      </c>
      <c r="K332" t="s">
        <v>314</v>
      </c>
      <c r="L332" s="230" t="s">
        <v>158</v>
      </c>
      <c r="M332">
        <v>1</v>
      </c>
      <c r="N332">
        <v>0</v>
      </c>
      <c r="O332">
        <v>15.31</v>
      </c>
      <c r="P332">
        <v>15.31</v>
      </c>
      <c r="Q332">
        <v>5876.75</v>
      </c>
      <c r="R332">
        <v>15.06</v>
      </c>
      <c r="S332" s="231" t="str">
        <f>VLOOKUP(U332,'Cross ref'!I:J,2,0)</f>
        <v>DF2</v>
      </c>
      <c r="T332" s="231">
        <f t="shared" si="30"/>
        <v>15.31</v>
      </c>
      <c r="U332" s="231">
        <f>VLOOKUP(VALUE(C332),'Cross ref'!G:I,3,0)</f>
        <v>7495</v>
      </c>
      <c r="V332" s="231">
        <f>IFERROR(VLOOKUP(J332,'Item List (2)'!C:D,2,0),VLOOKUP(K332,'Item List (2)'!C:D,2,0))</f>
        <v>50007</v>
      </c>
      <c r="W332" s="231">
        <f>IFERROR(VLOOKUP(J332,'Item List (2)'!C:E,3,0),VLOOKUP(K332,'Item List (2)'!C:E,3,0))</f>
        <v>100</v>
      </c>
      <c r="X332" s="231">
        <f t="shared" si="31"/>
        <v>0</v>
      </c>
      <c r="Y332" s="231" t="str">
        <f t="shared" si="32"/>
        <v>KETCHUP, VOLPAK</v>
      </c>
      <c r="AA332" s="232">
        <f t="shared" si="33"/>
        <v>15.31</v>
      </c>
      <c r="AB332" s="232" t="str">
        <f>VLOOKUP(W332,'Item List (2)'!$H:$J,2,0)</f>
        <v>Food</v>
      </c>
      <c r="AC332" s="232">
        <f t="shared" si="34"/>
        <v>7495</v>
      </c>
      <c r="AD332" s="232" t="str">
        <f t="shared" si="35"/>
        <v>7495-Food</v>
      </c>
    </row>
    <row r="333" spans="1:30">
      <c r="A333" t="s">
        <v>48</v>
      </c>
      <c r="B333" t="s">
        <v>49</v>
      </c>
      <c r="C333" t="s">
        <v>466</v>
      </c>
      <c r="D333" t="s">
        <v>467</v>
      </c>
      <c r="E333" t="s">
        <v>473</v>
      </c>
      <c r="F333" s="220" t="s">
        <v>53</v>
      </c>
      <c r="G333" s="220">
        <v>45168</v>
      </c>
      <c r="H333" t="s">
        <v>124</v>
      </c>
      <c r="I333" t="s">
        <v>55</v>
      </c>
      <c r="J333" t="s">
        <v>125</v>
      </c>
      <c r="K333" t="s">
        <v>126</v>
      </c>
      <c r="L333" s="230" t="s">
        <v>127</v>
      </c>
      <c r="M333">
        <v>1</v>
      </c>
      <c r="N333">
        <v>0</v>
      </c>
      <c r="O333">
        <v>21.8</v>
      </c>
      <c r="P333">
        <v>21.8</v>
      </c>
      <c r="Q333">
        <v>5876.75</v>
      </c>
      <c r="R333">
        <v>15.06</v>
      </c>
      <c r="S333" s="231" t="str">
        <f>VLOOKUP(U333,'Cross ref'!I:J,2,0)</f>
        <v>DF2</v>
      </c>
      <c r="T333" s="231">
        <f t="shared" si="30"/>
        <v>21.8</v>
      </c>
      <c r="U333" s="231">
        <f>VLOOKUP(VALUE(C333),'Cross ref'!G:I,3,0)</f>
        <v>7495</v>
      </c>
      <c r="V333" s="231">
        <f>IFERROR(VLOOKUP(J333,'Item List (2)'!C:D,2,0),VLOOKUP(K333,'Item List (2)'!C:D,2,0))</f>
        <v>50007</v>
      </c>
      <c r="W333" s="231">
        <f>IFERROR(VLOOKUP(J333,'Item List (2)'!C:E,3,0),VLOOKUP(K333,'Item List (2)'!C:E,3,0))</f>
        <v>100</v>
      </c>
      <c r="X333" s="231">
        <f t="shared" si="31"/>
        <v>0</v>
      </c>
      <c r="Y333" s="231" t="str">
        <f t="shared" si="32"/>
        <v>KETCHUP, PKT</v>
      </c>
      <c r="AA333" s="232">
        <f t="shared" si="33"/>
        <v>21.8</v>
      </c>
      <c r="AB333" s="232" t="str">
        <f>VLOOKUP(W333,'Item List (2)'!$H:$J,2,0)</f>
        <v>Food</v>
      </c>
      <c r="AC333" s="232">
        <f t="shared" si="34"/>
        <v>7495</v>
      </c>
      <c r="AD333" s="232" t="str">
        <f t="shared" si="35"/>
        <v>7495-Food</v>
      </c>
    </row>
    <row r="334" spans="1:30">
      <c r="A334" t="s">
        <v>48</v>
      </c>
      <c r="B334" t="s">
        <v>49</v>
      </c>
      <c r="C334" t="s">
        <v>466</v>
      </c>
      <c r="D334" t="s">
        <v>467</v>
      </c>
      <c r="E334" t="s">
        <v>473</v>
      </c>
      <c r="F334" s="220" t="s">
        <v>53</v>
      </c>
      <c r="G334" s="220">
        <v>45168</v>
      </c>
      <c r="H334" t="s">
        <v>128</v>
      </c>
      <c r="I334" t="s">
        <v>55</v>
      </c>
      <c r="J334" t="s">
        <v>129</v>
      </c>
      <c r="K334" t="s">
        <v>130</v>
      </c>
      <c r="L334" s="230" t="s">
        <v>131</v>
      </c>
      <c r="M334">
        <v>1</v>
      </c>
      <c r="N334">
        <v>0</v>
      </c>
      <c r="O334">
        <v>33.38</v>
      </c>
      <c r="P334">
        <v>33.38</v>
      </c>
      <c r="Q334">
        <v>5876.75</v>
      </c>
      <c r="R334">
        <v>15.06</v>
      </c>
      <c r="S334" s="231" t="str">
        <f>VLOOKUP(U334,'Cross ref'!I:J,2,0)</f>
        <v>DF2</v>
      </c>
      <c r="T334" s="231">
        <f t="shared" si="30"/>
        <v>33.38</v>
      </c>
      <c r="U334" s="231">
        <f>VLOOKUP(VALUE(C334),'Cross ref'!G:I,3,0)</f>
        <v>7495</v>
      </c>
      <c r="V334" s="231">
        <f>IFERROR(VLOOKUP(J334,'Item List (2)'!C:D,2,0),VLOOKUP(K334,'Item List (2)'!C:D,2,0))</f>
        <v>50007</v>
      </c>
      <c r="W334" s="231">
        <f>IFERROR(VLOOKUP(J334,'Item List (2)'!C:E,3,0),VLOOKUP(K334,'Item List (2)'!C:E,3,0))</f>
        <v>100</v>
      </c>
      <c r="X334" s="231">
        <f t="shared" si="31"/>
        <v>0</v>
      </c>
      <c r="Y334" s="231" t="str">
        <f t="shared" si="32"/>
        <v>HASHBROWN, RND ZTF</v>
      </c>
      <c r="AA334" s="232">
        <f t="shared" si="33"/>
        <v>33.38</v>
      </c>
      <c r="AB334" s="232" t="str">
        <f>VLOOKUP(W334,'Item List (2)'!$H:$J,2,0)</f>
        <v>Food</v>
      </c>
      <c r="AC334" s="232">
        <f t="shared" si="34"/>
        <v>7495</v>
      </c>
      <c r="AD334" s="232" t="str">
        <f t="shared" si="35"/>
        <v>7495-Food</v>
      </c>
    </row>
    <row r="335" spans="1:30">
      <c r="A335" t="s">
        <v>48</v>
      </c>
      <c r="B335" t="s">
        <v>49</v>
      </c>
      <c r="C335" t="s">
        <v>466</v>
      </c>
      <c r="D335" t="s">
        <v>467</v>
      </c>
      <c r="E335" t="s">
        <v>473</v>
      </c>
      <c r="F335" s="220" t="s">
        <v>53</v>
      </c>
      <c r="G335" s="220">
        <v>45168</v>
      </c>
      <c r="H335" t="s">
        <v>132</v>
      </c>
      <c r="I335" t="s">
        <v>55</v>
      </c>
      <c r="J335" t="s">
        <v>129</v>
      </c>
      <c r="K335" t="s">
        <v>133</v>
      </c>
      <c r="L335" s="230" t="s">
        <v>131</v>
      </c>
      <c r="M335">
        <v>2</v>
      </c>
      <c r="N335">
        <v>0</v>
      </c>
      <c r="O335">
        <v>33.38</v>
      </c>
      <c r="P335">
        <v>66.76</v>
      </c>
      <c r="Q335">
        <v>5876.75</v>
      </c>
      <c r="R335">
        <v>15.06</v>
      </c>
      <c r="S335" s="231" t="str">
        <f>VLOOKUP(U335,'Cross ref'!I:J,2,0)</f>
        <v>DF2</v>
      </c>
      <c r="T335" s="231">
        <f t="shared" si="30"/>
        <v>66.76</v>
      </c>
      <c r="U335" s="231">
        <f>VLOOKUP(VALUE(C335),'Cross ref'!G:I,3,0)</f>
        <v>7495</v>
      </c>
      <c r="V335" s="231">
        <f>IFERROR(VLOOKUP(J335,'Item List (2)'!C:D,2,0),VLOOKUP(K335,'Item List (2)'!C:D,2,0))</f>
        <v>50007</v>
      </c>
      <c r="W335" s="231">
        <f>IFERROR(VLOOKUP(J335,'Item List (2)'!C:E,3,0),VLOOKUP(K335,'Item List (2)'!C:E,3,0))</f>
        <v>100</v>
      </c>
      <c r="X335" s="231">
        <f t="shared" si="31"/>
        <v>0</v>
      </c>
      <c r="Y335" s="231" t="str">
        <f t="shared" si="32"/>
        <v>FRIES, CRISS CUT SEASN</v>
      </c>
      <c r="AA335" s="232">
        <f t="shared" si="33"/>
        <v>66.76</v>
      </c>
      <c r="AB335" s="232" t="str">
        <f>VLOOKUP(W335,'Item List (2)'!$H:$J,2,0)</f>
        <v>Food</v>
      </c>
      <c r="AC335" s="232">
        <f t="shared" si="34"/>
        <v>7495</v>
      </c>
      <c r="AD335" s="232" t="str">
        <f t="shared" si="35"/>
        <v>7495-Food</v>
      </c>
    </row>
    <row r="336" spans="1:30">
      <c r="A336" t="s">
        <v>48</v>
      </c>
      <c r="B336" t="s">
        <v>49</v>
      </c>
      <c r="C336" t="s">
        <v>466</v>
      </c>
      <c r="D336" t="s">
        <v>467</v>
      </c>
      <c r="E336" t="s">
        <v>473</v>
      </c>
      <c r="F336" s="220" t="s">
        <v>53</v>
      </c>
      <c r="G336" s="220">
        <v>45168</v>
      </c>
      <c r="H336" t="s">
        <v>134</v>
      </c>
      <c r="I336" t="s">
        <v>55</v>
      </c>
      <c r="J336" t="s">
        <v>129</v>
      </c>
      <c r="K336" t="s">
        <v>135</v>
      </c>
      <c r="L336" s="230" t="s">
        <v>136</v>
      </c>
      <c r="M336">
        <v>15</v>
      </c>
      <c r="N336">
        <v>0</v>
      </c>
      <c r="O336">
        <v>35.28</v>
      </c>
      <c r="P336">
        <v>529.2</v>
      </c>
      <c r="Q336">
        <v>5876.75</v>
      </c>
      <c r="R336">
        <v>15.06</v>
      </c>
      <c r="S336" s="231" t="str">
        <f>VLOOKUP(U336,'Cross ref'!I:J,2,0)</f>
        <v>DF2</v>
      </c>
      <c r="T336" s="231">
        <f t="shared" si="30"/>
        <v>529.2</v>
      </c>
      <c r="U336" s="231">
        <f>VLOOKUP(VALUE(C336),'Cross ref'!G:I,3,0)</f>
        <v>7495</v>
      </c>
      <c r="V336" s="231">
        <f>IFERROR(VLOOKUP(J336,'Item List (2)'!C:D,2,0),VLOOKUP(K336,'Item List (2)'!C:D,2,0))</f>
        <v>50007</v>
      </c>
      <c r="W336" s="231">
        <f>IFERROR(VLOOKUP(J336,'Item List (2)'!C:E,3,0),VLOOKUP(K336,'Item List (2)'!C:E,3,0))</f>
        <v>100</v>
      </c>
      <c r="X336" s="231">
        <f t="shared" si="31"/>
        <v>0</v>
      </c>
      <c r="Y336" s="231" t="str">
        <f t="shared" si="32"/>
        <v>FRIES, SS SK ON</v>
      </c>
      <c r="AA336" s="232">
        <f t="shared" si="33"/>
        <v>529.2</v>
      </c>
      <c r="AB336" s="232" t="str">
        <f>VLOOKUP(W336,'Item List (2)'!$H:$J,2,0)</f>
        <v>Food</v>
      </c>
      <c r="AC336" s="232">
        <f t="shared" si="34"/>
        <v>7495</v>
      </c>
      <c r="AD336" s="232" t="str">
        <f t="shared" si="35"/>
        <v>7495-Food</v>
      </c>
    </row>
    <row r="337" spans="1:30">
      <c r="A337" t="s">
        <v>48</v>
      </c>
      <c r="B337" t="s">
        <v>49</v>
      </c>
      <c r="C337" t="s">
        <v>466</v>
      </c>
      <c r="D337" t="s">
        <v>467</v>
      </c>
      <c r="E337" t="s">
        <v>473</v>
      </c>
      <c r="F337" s="220" t="s">
        <v>53</v>
      </c>
      <c r="G337" s="220">
        <v>45168</v>
      </c>
      <c r="H337" t="s">
        <v>322</v>
      </c>
      <c r="I337" t="s">
        <v>55</v>
      </c>
      <c r="J337" t="s">
        <v>138</v>
      </c>
      <c r="K337" t="s">
        <v>323</v>
      </c>
      <c r="L337" s="230" t="s">
        <v>140</v>
      </c>
      <c r="M337">
        <v>1</v>
      </c>
      <c r="N337">
        <v>0</v>
      </c>
      <c r="O337">
        <v>36.15</v>
      </c>
      <c r="P337">
        <v>36.15</v>
      </c>
      <c r="Q337">
        <v>5876.75</v>
      </c>
      <c r="R337">
        <v>15.06</v>
      </c>
      <c r="S337" s="231" t="str">
        <f>VLOOKUP(U337,'Cross ref'!I:J,2,0)</f>
        <v>DF2</v>
      </c>
      <c r="T337" s="231">
        <f t="shared" si="30"/>
        <v>36.15</v>
      </c>
      <c r="U337" s="231">
        <f>VLOOKUP(VALUE(C337),'Cross ref'!G:I,3,0)</f>
        <v>7495</v>
      </c>
      <c r="V337" s="231">
        <f>IFERROR(VLOOKUP(J337,'Item List (2)'!C:D,2,0),VLOOKUP(K337,'Item List (2)'!C:D,2,0))</f>
        <v>50007</v>
      </c>
      <c r="W337" s="231">
        <f>IFERROR(VLOOKUP(J337,'Item List (2)'!C:E,3,0),VLOOKUP(K337,'Item List (2)'!C:E,3,0))</f>
        <v>100</v>
      </c>
      <c r="X337" s="231">
        <f t="shared" si="31"/>
        <v>0</v>
      </c>
      <c r="Y337" s="231" t="str">
        <f t="shared" si="32"/>
        <v>SYRUP, SHAKE CHOC</v>
      </c>
      <c r="AA337" s="232">
        <f t="shared" si="33"/>
        <v>36.15</v>
      </c>
      <c r="AB337" s="232" t="str">
        <f>VLOOKUP(W337,'Item List (2)'!$H:$J,2,0)</f>
        <v>Food</v>
      </c>
      <c r="AC337" s="232">
        <f t="shared" si="34"/>
        <v>7495</v>
      </c>
      <c r="AD337" s="232" t="str">
        <f t="shared" si="35"/>
        <v>7495-Food</v>
      </c>
    </row>
    <row r="338" spans="1:30">
      <c r="A338" t="s">
        <v>48</v>
      </c>
      <c r="B338" t="s">
        <v>49</v>
      </c>
      <c r="C338" t="s">
        <v>466</v>
      </c>
      <c r="D338" t="s">
        <v>467</v>
      </c>
      <c r="E338" t="s">
        <v>473</v>
      </c>
      <c r="F338" s="220" t="s">
        <v>53</v>
      </c>
      <c r="G338" s="220">
        <v>45168</v>
      </c>
      <c r="H338" t="s">
        <v>137</v>
      </c>
      <c r="I338" t="s">
        <v>55</v>
      </c>
      <c r="J338" t="s">
        <v>138</v>
      </c>
      <c r="K338" t="s">
        <v>139</v>
      </c>
      <c r="L338" s="230" t="s">
        <v>140</v>
      </c>
      <c r="M338">
        <v>1</v>
      </c>
      <c r="N338">
        <v>0</v>
      </c>
      <c r="O338">
        <v>32.57</v>
      </c>
      <c r="P338">
        <v>32.57</v>
      </c>
      <c r="Q338">
        <v>5876.75</v>
      </c>
      <c r="R338">
        <v>15.06</v>
      </c>
      <c r="S338" s="231" t="str">
        <f>VLOOKUP(U338,'Cross ref'!I:J,2,0)</f>
        <v>DF2</v>
      </c>
      <c r="T338" s="231">
        <f t="shared" si="30"/>
        <v>32.57</v>
      </c>
      <c r="U338" s="231">
        <f>VLOOKUP(VALUE(C338),'Cross ref'!G:I,3,0)</f>
        <v>7495</v>
      </c>
      <c r="V338" s="231">
        <f>IFERROR(VLOOKUP(J338,'Item List (2)'!C:D,2,0),VLOOKUP(K338,'Item List (2)'!C:D,2,0))</f>
        <v>50007</v>
      </c>
      <c r="W338" s="231">
        <f>IFERROR(VLOOKUP(J338,'Item List (2)'!C:E,3,0),VLOOKUP(K338,'Item List (2)'!C:E,3,0))</f>
        <v>100</v>
      </c>
      <c r="X338" s="231">
        <f t="shared" si="31"/>
        <v>0</v>
      </c>
      <c r="Y338" s="231" t="str">
        <f t="shared" si="32"/>
        <v>SYRUP, SHAKE STRAWBRY</v>
      </c>
      <c r="AA338" s="232">
        <f t="shared" si="33"/>
        <v>32.57</v>
      </c>
      <c r="AB338" s="232" t="str">
        <f>VLOOKUP(W338,'Item List (2)'!$H:$J,2,0)</f>
        <v>Food</v>
      </c>
      <c r="AC338" s="232">
        <f t="shared" si="34"/>
        <v>7495</v>
      </c>
      <c r="AD338" s="232" t="str">
        <f t="shared" si="35"/>
        <v>7495-Food</v>
      </c>
    </row>
    <row r="339" spans="1:30">
      <c r="A339" t="s">
        <v>48</v>
      </c>
      <c r="B339" t="s">
        <v>49</v>
      </c>
      <c r="C339" t="s">
        <v>466</v>
      </c>
      <c r="D339" t="s">
        <v>467</v>
      </c>
      <c r="E339" t="s">
        <v>473</v>
      </c>
      <c r="F339" s="220" t="s">
        <v>53</v>
      </c>
      <c r="G339" s="220">
        <v>45168</v>
      </c>
      <c r="H339" t="s">
        <v>324</v>
      </c>
      <c r="I339" t="s">
        <v>55</v>
      </c>
      <c r="J339" t="s">
        <v>325</v>
      </c>
      <c r="K339" t="s">
        <v>326</v>
      </c>
      <c r="L339" s="230" t="s">
        <v>327</v>
      </c>
      <c r="M339">
        <v>1</v>
      </c>
      <c r="N339">
        <v>0</v>
      </c>
      <c r="O339">
        <v>31.31</v>
      </c>
      <c r="P339">
        <v>31.31</v>
      </c>
      <c r="Q339">
        <v>5876.75</v>
      </c>
      <c r="R339">
        <v>15.06</v>
      </c>
      <c r="S339" s="231" t="str">
        <f>VLOOKUP(U339,'Cross ref'!I:J,2,0)</f>
        <v>DF2</v>
      </c>
      <c r="T339" s="231">
        <f t="shared" si="30"/>
        <v>31.31</v>
      </c>
      <c r="U339" s="231">
        <f>VLOOKUP(VALUE(C339),'Cross ref'!G:I,3,0)</f>
        <v>7495</v>
      </c>
      <c r="V339" s="231">
        <f>IFERROR(VLOOKUP(J339,'Item List (2)'!C:D,2,0),VLOOKUP(K339,'Item List (2)'!C:D,2,0))</f>
        <v>50007</v>
      </c>
      <c r="W339" s="231">
        <f>IFERROR(VLOOKUP(J339,'Item List (2)'!C:E,3,0),VLOOKUP(K339,'Item List (2)'!C:E,3,0))</f>
        <v>100</v>
      </c>
      <c r="X339" s="231">
        <f t="shared" si="31"/>
        <v>0</v>
      </c>
      <c r="Y339" s="231" t="str">
        <f t="shared" si="32"/>
        <v>TORTILLA, FLOUR 10" FZN</v>
      </c>
      <c r="AA339" s="232">
        <f t="shared" si="33"/>
        <v>31.31</v>
      </c>
      <c r="AB339" s="232" t="str">
        <f>VLOOKUP(W339,'Item List (2)'!$H:$J,2,0)</f>
        <v>Food</v>
      </c>
      <c r="AC339" s="232">
        <f t="shared" si="34"/>
        <v>7495</v>
      </c>
      <c r="AD339" s="232" t="str">
        <f t="shared" si="35"/>
        <v>7495-Food</v>
      </c>
    </row>
    <row r="340" spans="1:30">
      <c r="A340" t="s">
        <v>48</v>
      </c>
      <c r="B340" t="s">
        <v>49</v>
      </c>
      <c r="C340" t="s">
        <v>466</v>
      </c>
      <c r="D340" t="s">
        <v>467</v>
      </c>
      <c r="E340" t="s">
        <v>473</v>
      </c>
      <c r="F340" s="220" t="s">
        <v>53</v>
      </c>
      <c r="G340" s="220">
        <v>45168</v>
      </c>
      <c r="H340" t="s">
        <v>141</v>
      </c>
      <c r="I340" t="s">
        <v>55</v>
      </c>
      <c r="J340" t="s">
        <v>142</v>
      </c>
      <c r="K340" t="s">
        <v>143</v>
      </c>
      <c r="L340" s="230" t="s">
        <v>144</v>
      </c>
      <c r="M340">
        <v>1</v>
      </c>
      <c r="N340">
        <v>0</v>
      </c>
      <c r="O340">
        <v>29.7</v>
      </c>
      <c r="P340">
        <v>29.7</v>
      </c>
      <c r="Q340">
        <v>5876.75</v>
      </c>
      <c r="R340">
        <v>15.06</v>
      </c>
      <c r="S340" s="231" t="str">
        <f>VLOOKUP(U340,'Cross ref'!I:J,2,0)</f>
        <v>DF2</v>
      </c>
      <c r="T340" s="231">
        <f t="shared" si="30"/>
        <v>29.7</v>
      </c>
      <c r="U340" s="231">
        <f>VLOOKUP(VALUE(C340),'Cross ref'!G:I,3,0)</f>
        <v>7495</v>
      </c>
      <c r="V340" s="231">
        <f>IFERROR(VLOOKUP(J340,'Item List (2)'!C:D,2,0),VLOOKUP(K340,'Item List (2)'!C:D,2,0))</f>
        <v>50007</v>
      </c>
      <c r="W340" s="231">
        <f>IFERROR(VLOOKUP(J340,'Item List (2)'!C:E,3,0),VLOOKUP(K340,'Item List (2)'!C:E,3,0))</f>
        <v>100</v>
      </c>
      <c r="X340" s="231">
        <f t="shared" si="31"/>
        <v>0</v>
      </c>
      <c r="Y340" s="231" t="str">
        <f t="shared" si="32"/>
        <v>CAKE, CHOC DOME</v>
      </c>
      <c r="AA340" s="232">
        <f t="shared" si="33"/>
        <v>29.7</v>
      </c>
      <c r="AB340" s="232" t="str">
        <f>VLOOKUP(W340,'Item List (2)'!$H:$J,2,0)</f>
        <v>Food</v>
      </c>
      <c r="AC340" s="232">
        <f t="shared" si="34"/>
        <v>7495</v>
      </c>
      <c r="AD340" s="232" t="str">
        <f t="shared" si="35"/>
        <v>7495-Food</v>
      </c>
    </row>
    <row r="341" spans="1:30">
      <c r="A341" t="s">
        <v>48</v>
      </c>
      <c r="B341" t="s">
        <v>49</v>
      </c>
      <c r="C341" t="s">
        <v>466</v>
      </c>
      <c r="D341" t="s">
        <v>467</v>
      </c>
      <c r="E341" t="s">
        <v>473</v>
      </c>
      <c r="F341" s="220" t="s">
        <v>53</v>
      </c>
      <c r="G341" s="220">
        <v>45168</v>
      </c>
      <c r="H341" t="s">
        <v>482</v>
      </c>
      <c r="I341" t="s">
        <v>55</v>
      </c>
      <c r="J341" t="s">
        <v>483</v>
      </c>
      <c r="K341" t="s">
        <v>484</v>
      </c>
      <c r="L341" s="230" t="s">
        <v>140</v>
      </c>
      <c r="M341">
        <v>1</v>
      </c>
      <c r="N341">
        <v>0</v>
      </c>
      <c r="O341">
        <v>22.16</v>
      </c>
      <c r="P341">
        <v>22.16</v>
      </c>
      <c r="Q341">
        <v>5876.75</v>
      </c>
      <c r="R341">
        <v>15.06</v>
      </c>
      <c r="S341" s="231" t="str">
        <f>VLOOKUP(U341,'Cross ref'!I:J,2,0)</f>
        <v>DF2</v>
      </c>
      <c r="T341" s="231">
        <f t="shared" si="30"/>
        <v>22.16</v>
      </c>
      <c r="U341" s="231">
        <f>VLOOKUP(VALUE(C341),'Cross ref'!G:I,3,0)</f>
        <v>7495</v>
      </c>
      <c r="V341" s="231">
        <f>IFERROR(VLOOKUP(J341,'Item List (2)'!C:D,2,0),VLOOKUP(K341,'Item List (2)'!C:D,2,0))</f>
        <v>50007</v>
      </c>
      <c r="W341" s="231">
        <f>IFERROR(VLOOKUP(J341,'Item List (2)'!C:E,3,0),VLOOKUP(K341,'Item List (2)'!C:E,3,0))</f>
        <v>100</v>
      </c>
      <c r="X341" s="231">
        <f t="shared" si="31"/>
        <v>0</v>
      </c>
      <c r="Y341" s="231" t="str">
        <f t="shared" si="32"/>
        <v>SPRAY, GRILL PRIME</v>
      </c>
      <c r="AA341" s="232">
        <f t="shared" si="33"/>
        <v>22.16</v>
      </c>
      <c r="AB341" s="232" t="str">
        <f>VLOOKUP(W341,'Item List (2)'!$H:$J,2,0)</f>
        <v>Food</v>
      </c>
      <c r="AC341" s="232">
        <f t="shared" si="34"/>
        <v>7495</v>
      </c>
      <c r="AD341" s="232" t="str">
        <f t="shared" si="35"/>
        <v>7495-Food</v>
      </c>
    </row>
    <row r="342" spans="1:30">
      <c r="A342" t="s">
        <v>48</v>
      </c>
      <c r="B342" t="s">
        <v>49</v>
      </c>
      <c r="C342" t="s">
        <v>466</v>
      </c>
      <c r="D342" t="s">
        <v>467</v>
      </c>
      <c r="E342" t="s">
        <v>473</v>
      </c>
      <c r="F342" s="220" t="s">
        <v>53</v>
      </c>
      <c r="G342" s="220">
        <v>45168</v>
      </c>
      <c r="H342" t="s">
        <v>145</v>
      </c>
      <c r="I342" t="s">
        <v>55</v>
      </c>
      <c r="J342" t="s">
        <v>146</v>
      </c>
      <c r="K342" t="s">
        <v>147</v>
      </c>
      <c r="L342" s="230" t="s">
        <v>148</v>
      </c>
      <c r="M342">
        <v>1</v>
      </c>
      <c r="N342">
        <v>0</v>
      </c>
      <c r="O342">
        <v>111.01</v>
      </c>
      <c r="P342">
        <v>111.01</v>
      </c>
      <c r="Q342">
        <v>5876.75</v>
      </c>
      <c r="R342">
        <v>15.06</v>
      </c>
      <c r="S342" s="231" t="str">
        <f>VLOOKUP(U342,'Cross ref'!I:J,2,0)</f>
        <v>DF2</v>
      </c>
      <c r="T342" s="231">
        <f t="shared" si="30"/>
        <v>111.01</v>
      </c>
      <c r="U342" s="231">
        <f>VLOOKUP(VALUE(C342),'Cross ref'!G:I,3,0)</f>
        <v>7495</v>
      </c>
      <c r="V342" s="231">
        <f>IFERROR(VLOOKUP(J342,'Item List (2)'!C:D,2,0),VLOOKUP(K342,'Item List (2)'!C:D,2,0))</f>
        <v>50007</v>
      </c>
      <c r="W342" s="231">
        <f>IFERROR(VLOOKUP(J342,'Item List (2)'!C:E,3,0),VLOOKUP(K342,'Item List (2)'!C:E,3,0))</f>
        <v>100</v>
      </c>
      <c r="X342" s="231">
        <f t="shared" si="31"/>
        <v>0</v>
      </c>
      <c r="Y342" s="231" t="str">
        <f t="shared" si="32"/>
        <v>CHICKEN, TNDRLOIN STRIP 1.5Z</v>
      </c>
      <c r="AA342" s="232">
        <f t="shared" si="33"/>
        <v>111.01</v>
      </c>
      <c r="AB342" s="232" t="str">
        <f>VLOOKUP(W342,'Item List (2)'!$H:$J,2,0)</f>
        <v>Food</v>
      </c>
      <c r="AC342" s="232">
        <f t="shared" si="34"/>
        <v>7495</v>
      </c>
      <c r="AD342" s="232" t="str">
        <f t="shared" si="35"/>
        <v>7495-Food</v>
      </c>
    </row>
    <row r="343" spans="1:30">
      <c r="A343" t="s">
        <v>48</v>
      </c>
      <c r="B343" t="s">
        <v>49</v>
      </c>
      <c r="C343" t="s">
        <v>466</v>
      </c>
      <c r="D343" t="s">
        <v>467</v>
      </c>
      <c r="E343" t="s">
        <v>473</v>
      </c>
      <c r="F343" s="220" t="s">
        <v>53</v>
      </c>
      <c r="G343" s="220">
        <v>45168</v>
      </c>
      <c r="H343" t="s">
        <v>149</v>
      </c>
      <c r="I343" t="s">
        <v>55</v>
      </c>
      <c r="J343" t="s">
        <v>102</v>
      </c>
      <c r="K343" t="s">
        <v>150</v>
      </c>
      <c r="L343" s="230" t="s">
        <v>100</v>
      </c>
      <c r="M343">
        <v>3</v>
      </c>
      <c r="N343">
        <v>0</v>
      </c>
      <c r="O343">
        <v>25.94</v>
      </c>
      <c r="P343">
        <v>77.82</v>
      </c>
      <c r="Q343">
        <v>5876.75</v>
      </c>
      <c r="R343">
        <v>15.06</v>
      </c>
      <c r="S343" s="231" t="str">
        <f>VLOOKUP(U343,'Cross ref'!I:J,2,0)</f>
        <v>DF2</v>
      </c>
      <c r="T343" s="231">
        <f t="shared" si="30"/>
        <v>77.82</v>
      </c>
      <c r="U343" s="231">
        <f>VLOOKUP(VALUE(C343),'Cross ref'!G:I,3,0)</f>
        <v>7495</v>
      </c>
      <c r="V343" s="231">
        <f>IFERROR(VLOOKUP(J343,'Item List (2)'!C:D,2,0),VLOOKUP(K343,'Item List (2)'!C:D,2,0))</f>
        <v>50007</v>
      </c>
      <c r="W343" s="231">
        <f>IFERROR(VLOOKUP(J343,'Item List (2)'!C:E,3,0),VLOOKUP(K343,'Item List (2)'!C:E,3,0))</f>
        <v>100</v>
      </c>
      <c r="X343" s="231">
        <f t="shared" si="31"/>
        <v>0</v>
      </c>
      <c r="Y343" s="231" t="str">
        <f t="shared" si="32"/>
        <v>SAUCE, BTRMILK RANCH CUP</v>
      </c>
      <c r="AA343" s="232">
        <f t="shared" si="33"/>
        <v>77.82</v>
      </c>
      <c r="AB343" s="232" t="str">
        <f>VLOOKUP(W343,'Item List (2)'!$H:$J,2,0)</f>
        <v>Food</v>
      </c>
      <c r="AC343" s="232">
        <f t="shared" si="34"/>
        <v>7495</v>
      </c>
      <c r="AD343" s="232" t="str">
        <f t="shared" si="35"/>
        <v>7495-Food</v>
      </c>
    </row>
    <row r="344" spans="1:30">
      <c r="A344" t="s">
        <v>48</v>
      </c>
      <c r="B344" t="s">
        <v>49</v>
      </c>
      <c r="C344" t="s">
        <v>466</v>
      </c>
      <c r="D344" t="s">
        <v>467</v>
      </c>
      <c r="E344" t="s">
        <v>473</v>
      </c>
      <c r="F344" s="220" t="s">
        <v>53</v>
      </c>
      <c r="G344" s="220">
        <v>45168</v>
      </c>
      <c r="H344" t="s">
        <v>151</v>
      </c>
      <c r="I344" t="s">
        <v>55</v>
      </c>
      <c r="J344" t="s">
        <v>152</v>
      </c>
      <c r="K344" t="s">
        <v>153</v>
      </c>
      <c r="L344" s="230" t="s">
        <v>154</v>
      </c>
      <c r="M344">
        <v>1</v>
      </c>
      <c r="N344">
        <v>0</v>
      </c>
      <c r="O344">
        <v>11.66</v>
      </c>
      <c r="P344">
        <v>11.66</v>
      </c>
      <c r="Q344">
        <v>5876.75</v>
      </c>
      <c r="R344">
        <v>15.06</v>
      </c>
      <c r="S344" s="231" t="str">
        <f>VLOOKUP(U344,'Cross ref'!I:J,2,0)</f>
        <v>DF2</v>
      </c>
      <c r="T344" s="231">
        <f t="shared" si="30"/>
        <v>11.66</v>
      </c>
      <c r="U344" s="231">
        <f>VLOOKUP(VALUE(C344),'Cross ref'!G:I,3,0)</f>
        <v>7495</v>
      </c>
      <c r="V344" s="231">
        <f>IFERROR(VLOOKUP(J344,'Item List (2)'!C:D,2,0),VLOOKUP(K344,'Item List (2)'!C:D,2,0))</f>
        <v>50007</v>
      </c>
      <c r="W344" s="231">
        <f>IFERROR(VLOOKUP(J344,'Item List (2)'!C:E,3,0),VLOOKUP(K344,'Item List (2)'!C:E,3,0))</f>
        <v>100</v>
      </c>
      <c r="X344" s="231">
        <f t="shared" si="31"/>
        <v>0</v>
      </c>
      <c r="Y344" s="231" t="str">
        <f t="shared" si="32"/>
        <v>SAUCE, BUFFALO CUP</v>
      </c>
      <c r="AA344" s="232">
        <f t="shared" si="33"/>
        <v>11.66</v>
      </c>
      <c r="AB344" s="232" t="str">
        <f>VLOOKUP(W344,'Item List (2)'!$H:$J,2,0)</f>
        <v>Food</v>
      </c>
      <c r="AC344" s="232">
        <f t="shared" si="34"/>
        <v>7495</v>
      </c>
      <c r="AD344" s="232" t="str">
        <f t="shared" si="35"/>
        <v>7495-Food</v>
      </c>
    </row>
    <row r="345" spans="1:30">
      <c r="A345" t="s">
        <v>48</v>
      </c>
      <c r="B345" t="s">
        <v>49</v>
      </c>
      <c r="C345" t="s">
        <v>466</v>
      </c>
      <c r="D345" t="s">
        <v>467</v>
      </c>
      <c r="E345" t="s">
        <v>473</v>
      </c>
      <c r="F345" s="220" t="s">
        <v>53</v>
      </c>
      <c r="G345" s="220">
        <v>45168</v>
      </c>
      <c r="H345" t="s">
        <v>155</v>
      </c>
      <c r="I345" t="s">
        <v>55</v>
      </c>
      <c r="J345" t="s">
        <v>156</v>
      </c>
      <c r="K345" t="s">
        <v>157</v>
      </c>
      <c r="L345" s="230" t="s">
        <v>158</v>
      </c>
      <c r="M345">
        <v>4</v>
      </c>
      <c r="N345">
        <v>0</v>
      </c>
      <c r="O345">
        <v>19.78</v>
      </c>
      <c r="P345">
        <v>79.12</v>
      </c>
      <c r="Q345">
        <v>5876.75</v>
      </c>
      <c r="R345">
        <v>15.06</v>
      </c>
      <c r="S345" s="231" t="str">
        <f>VLOOKUP(U345,'Cross ref'!I:J,2,0)</f>
        <v>DF2</v>
      </c>
      <c r="T345" s="231">
        <f t="shared" si="30"/>
        <v>79.12</v>
      </c>
      <c r="U345" s="231">
        <f>VLOOKUP(VALUE(C345),'Cross ref'!G:I,3,0)</f>
        <v>7495</v>
      </c>
      <c r="V345" s="231">
        <f>IFERROR(VLOOKUP(J345,'Item List (2)'!C:D,2,0),VLOOKUP(K345,'Item List (2)'!C:D,2,0))</f>
        <v>50007</v>
      </c>
      <c r="W345" s="231">
        <f>IFERROR(VLOOKUP(J345,'Item List (2)'!C:E,3,0),VLOOKUP(K345,'Item List (2)'!C:E,3,0))</f>
        <v>100</v>
      </c>
      <c r="X345" s="231">
        <f t="shared" si="31"/>
        <v>0</v>
      </c>
      <c r="Y345" s="231" t="str">
        <f t="shared" si="32"/>
        <v>ICE CREAM, VANILLA SLOW MELT</v>
      </c>
      <c r="AA345" s="232">
        <f t="shared" si="33"/>
        <v>79.12</v>
      </c>
      <c r="AB345" s="232" t="str">
        <f>VLOOKUP(W345,'Item List (2)'!$H:$J,2,0)</f>
        <v>Food</v>
      </c>
      <c r="AC345" s="232">
        <f t="shared" si="34"/>
        <v>7495</v>
      </c>
      <c r="AD345" s="232" t="str">
        <f t="shared" si="35"/>
        <v>7495-Food</v>
      </c>
    </row>
    <row r="346" spans="1:30">
      <c r="A346" t="s">
        <v>48</v>
      </c>
      <c r="B346" t="s">
        <v>49</v>
      </c>
      <c r="C346" t="s">
        <v>466</v>
      </c>
      <c r="D346" t="s">
        <v>467</v>
      </c>
      <c r="E346" t="s">
        <v>473</v>
      </c>
      <c r="F346" s="220" t="s">
        <v>53</v>
      </c>
      <c r="G346" s="220">
        <v>45168</v>
      </c>
      <c r="H346" t="s">
        <v>159</v>
      </c>
      <c r="I346" t="s">
        <v>55</v>
      </c>
      <c r="J346" t="s">
        <v>160</v>
      </c>
      <c r="K346" t="s">
        <v>161</v>
      </c>
      <c r="L346" s="230" t="s">
        <v>162</v>
      </c>
      <c r="M346">
        <v>5</v>
      </c>
      <c r="N346">
        <v>0</v>
      </c>
      <c r="O346">
        <v>36.91</v>
      </c>
      <c r="P346">
        <v>184.55</v>
      </c>
      <c r="Q346">
        <v>5876.75</v>
      </c>
      <c r="R346">
        <v>15.06</v>
      </c>
      <c r="S346" s="231" t="str">
        <f>VLOOKUP(U346,'Cross ref'!I:J,2,0)</f>
        <v>DF2</v>
      </c>
      <c r="T346" s="231">
        <f t="shared" si="30"/>
        <v>184.55</v>
      </c>
      <c r="U346" s="231">
        <f>VLOOKUP(VALUE(C346),'Cross ref'!G:I,3,0)</f>
        <v>7495</v>
      </c>
      <c r="V346" s="231">
        <f>IFERROR(VLOOKUP(J346,'Item List (2)'!C:D,2,0),VLOOKUP(K346,'Item List (2)'!C:D,2,0))</f>
        <v>50007</v>
      </c>
      <c r="W346" s="231">
        <f>IFERROR(VLOOKUP(J346,'Item List (2)'!C:E,3,0),VLOOKUP(K346,'Item List (2)'!C:E,3,0))</f>
        <v>100</v>
      </c>
      <c r="X346" s="231">
        <f t="shared" si="31"/>
        <v>0</v>
      </c>
      <c r="Y346" s="231" t="str">
        <f t="shared" si="32"/>
        <v>SHORTENING, LIQ FRY PREM</v>
      </c>
      <c r="AA346" s="232">
        <f t="shared" si="33"/>
        <v>184.55</v>
      </c>
      <c r="AB346" s="232" t="str">
        <f>VLOOKUP(W346,'Item List (2)'!$H:$J,2,0)</f>
        <v>Food</v>
      </c>
      <c r="AC346" s="232">
        <f t="shared" si="34"/>
        <v>7495</v>
      </c>
      <c r="AD346" s="232" t="str">
        <f t="shared" si="35"/>
        <v>7495-Food</v>
      </c>
    </row>
    <row r="347" spans="1:30">
      <c r="A347" t="s">
        <v>48</v>
      </c>
      <c r="B347" t="s">
        <v>49</v>
      </c>
      <c r="C347" t="s">
        <v>466</v>
      </c>
      <c r="D347" t="s">
        <v>467</v>
      </c>
      <c r="E347" t="s">
        <v>473</v>
      </c>
      <c r="F347" s="220" t="s">
        <v>53</v>
      </c>
      <c r="G347" s="220">
        <v>45168</v>
      </c>
      <c r="H347" t="s">
        <v>450</v>
      </c>
      <c r="I347" t="s">
        <v>55</v>
      </c>
      <c r="J347" t="s">
        <v>117</v>
      </c>
      <c r="K347" t="s">
        <v>451</v>
      </c>
      <c r="L347" s="230" t="s">
        <v>452</v>
      </c>
      <c r="M347">
        <v>1</v>
      </c>
      <c r="N347">
        <v>0</v>
      </c>
      <c r="O347">
        <v>166.32</v>
      </c>
      <c r="P347">
        <v>166.32</v>
      </c>
      <c r="Q347">
        <v>5876.75</v>
      </c>
      <c r="R347">
        <v>15.06</v>
      </c>
      <c r="S347" s="231" t="str">
        <f>VLOOKUP(U347,'Cross ref'!I:J,2,0)</f>
        <v>DF2</v>
      </c>
      <c r="T347" s="231">
        <f t="shared" si="30"/>
        <v>166.32</v>
      </c>
      <c r="U347" s="231">
        <f>VLOOKUP(VALUE(C347),'Cross ref'!G:I,3,0)</f>
        <v>7495</v>
      </c>
      <c r="V347" s="231">
        <f>IFERROR(VLOOKUP(J347,'Item List (2)'!C:D,2,0),VLOOKUP(K347,'Item List (2)'!C:D,2,0))</f>
        <v>50007</v>
      </c>
      <c r="W347" s="231">
        <f>IFERROR(VLOOKUP(J347,'Item List (2)'!C:E,3,0),VLOOKUP(K347,'Item List (2)'!C:E,3,0))</f>
        <v>100</v>
      </c>
      <c r="X347" s="231">
        <f t="shared" si="31"/>
        <v>0</v>
      </c>
      <c r="Y347" s="231" t="str">
        <f t="shared" si="32"/>
        <v>BEEF, STEAK FC</v>
      </c>
      <c r="AA347" s="232">
        <f t="shared" si="33"/>
        <v>166.32</v>
      </c>
      <c r="AB347" s="232" t="str">
        <f>VLOOKUP(W347,'Item List (2)'!$H:$J,2,0)</f>
        <v>Food</v>
      </c>
      <c r="AC347" s="232">
        <f t="shared" si="34"/>
        <v>7495</v>
      </c>
      <c r="AD347" s="232" t="str">
        <f t="shared" si="35"/>
        <v>7495-Food</v>
      </c>
    </row>
    <row r="348" spans="1:30">
      <c r="A348" t="s">
        <v>48</v>
      </c>
      <c r="B348" t="s">
        <v>49</v>
      </c>
      <c r="C348" t="s">
        <v>466</v>
      </c>
      <c r="D348" t="s">
        <v>467</v>
      </c>
      <c r="E348" t="s">
        <v>473</v>
      </c>
      <c r="F348" s="220" t="s">
        <v>53</v>
      </c>
      <c r="G348" s="220">
        <v>45168</v>
      </c>
      <c r="H348" t="s">
        <v>485</v>
      </c>
      <c r="I348" t="s">
        <v>201</v>
      </c>
      <c r="J348" t="s">
        <v>232</v>
      </c>
      <c r="K348" t="s">
        <v>486</v>
      </c>
      <c r="L348" s="230" t="s">
        <v>487</v>
      </c>
      <c r="M348">
        <v>1</v>
      </c>
      <c r="N348">
        <v>0</v>
      </c>
      <c r="O348">
        <v>23.01</v>
      </c>
      <c r="P348">
        <v>23.01</v>
      </c>
      <c r="Q348">
        <v>5876.75</v>
      </c>
      <c r="R348">
        <v>15.06</v>
      </c>
      <c r="S348" s="231" t="str">
        <f>VLOOKUP(U348,'Cross ref'!I:J,2,0)</f>
        <v>DF2</v>
      </c>
      <c r="T348" s="231">
        <f t="shared" si="30"/>
        <v>23.01</v>
      </c>
      <c r="U348" s="231">
        <f>VLOOKUP(VALUE(C348),'Cross ref'!G:I,3,0)</f>
        <v>7495</v>
      </c>
      <c r="V348" s="231">
        <f>IFERROR(VLOOKUP(J348,'Item List (2)'!C:D,2,0),VLOOKUP(K348,'Item List (2)'!C:D,2,0))</f>
        <v>51001</v>
      </c>
      <c r="W348" s="231">
        <f>IFERROR(VLOOKUP(J348,'Item List (2)'!C:E,3,0),VLOOKUP(K348,'Item List (2)'!C:E,3,0))</f>
        <v>1000</v>
      </c>
      <c r="X348" s="231">
        <f t="shared" si="31"/>
        <v>0</v>
      </c>
      <c r="Y348" s="231" t="str">
        <f t="shared" si="32"/>
        <v>LID, PLS DOME SHAKE CUP</v>
      </c>
      <c r="AA348" s="232">
        <f t="shared" si="33"/>
        <v>23.01</v>
      </c>
      <c r="AB348" s="232" t="str">
        <f>VLOOKUP(W348,'Item List (2)'!$H:$J,2,0)</f>
        <v>Paper</v>
      </c>
      <c r="AC348" s="232">
        <f t="shared" si="34"/>
        <v>7495</v>
      </c>
      <c r="AD348" s="232" t="str">
        <f t="shared" si="35"/>
        <v>7495-Paper</v>
      </c>
    </row>
    <row r="349" spans="1:30">
      <c r="A349" t="s">
        <v>48</v>
      </c>
      <c r="B349" t="s">
        <v>49</v>
      </c>
      <c r="C349" t="s">
        <v>466</v>
      </c>
      <c r="D349" t="s">
        <v>467</v>
      </c>
      <c r="E349" t="s">
        <v>473</v>
      </c>
      <c r="F349" s="220" t="s">
        <v>53</v>
      </c>
      <c r="G349" s="220">
        <v>45168</v>
      </c>
      <c r="H349" t="s">
        <v>339</v>
      </c>
      <c r="I349" t="s">
        <v>201</v>
      </c>
      <c r="J349" t="s">
        <v>232</v>
      </c>
      <c r="K349" t="s">
        <v>340</v>
      </c>
      <c r="L349" s="230" t="s">
        <v>341</v>
      </c>
      <c r="M349">
        <v>1</v>
      </c>
      <c r="N349">
        <v>0</v>
      </c>
      <c r="O349">
        <v>28.75</v>
      </c>
      <c r="P349">
        <v>28.75</v>
      </c>
      <c r="Q349">
        <v>5876.75</v>
      </c>
      <c r="R349">
        <v>15.06</v>
      </c>
      <c r="S349" s="231" t="str">
        <f>VLOOKUP(U349,'Cross ref'!I:J,2,0)</f>
        <v>DF2</v>
      </c>
      <c r="T349" s="231">
        <f t="shared" si="30"/>
        <v>28.75</v>
      </c>
      <c r="U349" s="231">
        <f>VLOOKUP(VALUE(C349),'Cross ref'!G:I,3,0)</f>
        <v>7495</v>
      </c>
      <c r="V349" s="231">
        <f>IFERROR(VLOOKUP(J349,'Item List (2)'!C:D,2,0),VLOOKUP(K349,'Item List (2)'!C:D,2,0))</f>
        <v>51001</v>
      </c>
      <c r="W349" s="231">
        <f>IFERROR(VLOOKUP(J349,'Item List (2)'!C:E,3,0),VLOOKUP(K349,'Item List (2)'!C:E,3,0))</f>
        <v>1000</v>
      </c>
      <c r="X349" s="231">
        <f t="shared" si="31"/>
        <v>0</v>
      </c>
      <c r="Y349" s="231" t="str">
        <f t="shared" si="32"/>
        <v>LID, CUP CRUISER 32Z</v>
      </c>
      <c r="AA349" s="232">
        <f t="shared" si="33"/>
        <v>28.75</v>
      </c>
      <c r="AB349" s="232" t="str">
        <f>VLOOKUP(W349,'Item List (2)'!$H:$J,2,0)</f>
        <v>Paper</v>
      </c>
      <c r="AC349" s="232">
        <f t="shared" si="34"/>
        <v>7495</v>
      </c>
      <c r="AD349" s="232" t="str">
        <f t="shared" si="35"/>
        <v>7495-Paper</v>
      </c>
    </row>
    <row r="350" spans="1:30">
      <c r="A350" t="s">
        <v>48</v>
      </c>
      <c r="B350" t="s">
        <v>49</v>
      </c>
      <c r="C350" t="s">
        <v>466</v>
      </c>
      <c r="D350" t="s">
        <v>467</v>
      </c>
      <c r="E350" t="s">
        <v>473</v>
      </c>
      <c r="F350" s="220" t="s">
        <v>53</v>
      </c>
      <c r="G350" s="220">
        <v>45168</v>
      </c>
      <c r="H350" t="s">
        <v>163</v>
      </c>
      <c r="I350" t="s">
        <v>55</v>
      </c>
      <c r="J350" t="s">
        <v>146</v>
      </c>
      <c r="K350" t="s">
        <v>164</v>
      </c>
      <c r="L350" s="230" t="s">
        <v>165</v>
      </c>
      <c r="M350">
        <v>3</v>
      </c>
      <c r="N350">
        <v>0</v>
      </c>
      <c r="O350">
        <v>37.6</v>
      </c>
      <c r="P350">
        <v>112.8</v>
      </c>
      <c r="Q350">
        <v>5876.75</v>
      </c>
      <c r="R350">
        <v>15.06</v>
      </c>
      <c r="S350" s="231" t="str">
        <f>VLOOKUP(U350,'Cross ref'!I:J,2,0)</f>
        <v>DF2</v>
      </c>
      <c r="T350" s="231">
        <f t="shared" si="30"/>
        <v>112.8</v>
      </c>
      <c r="U350" s="231">
        <f>VLOOKUP(VALUE(C350),'Cross ref'!G:I,3,0)</f>
        <v>7495</v>
      </c>
      <c r="V350" s="231">
        <f>IFERROR(VLOOKUP(J350,'Item List (2)'!C:D,2,0),VLOOKUP(K350,'Item List (2)'!C:D,2,0))</f>
        <v>50007</v>
      </c>
      <c r="W350" s="231">
        <f>IFERROR(VLOOKUP(J350,'Item List (2)'!C:E,3,0),VLOOKUP(K350,'Item List (2)'!C:E,3,0))</f>
        <v>100</v>
      </c>
      <c r="X350" s="231">
        <f t="shared" si="31"/>
        <v>0</v>
      </c>
      <c r="Y350" s="231" t="str">
        <f t="shared" si="32"/>
        <v>CHICKEN, PTY SPCY 3Z</v>
      </c>
      <c r="AA350" s="232">
        <f t="shared" si="33"/>
        <v>112.8</v>
      </c>
      <c r="AB350" s="232" t="str">
        <f>VLOOKUP(W350,'Item List (2)'!$H:$J,2,0)</f>
        <v>Food</v>
      </c>
      <c r="AC350" s="232">
        <f t="shared" si="34"/>
        <v>7495</v>
      </c>
      <c r="AD350" s="232" t="str">
        <f t="shared" si="35"/>
        <v>7495-Food</v>
      </c>
    </row>
    <row r="351" spans="1:30">
      <c r="A351" t="s">
        <v>48</v>
      </c>
      <c r="B351" t="s">
        <v>49</v>
      </c>
      <c r="C351" t="s">
        <v>466</v>
      </c>
      <c r="D351" t="s">
        <v>467</v>
      </c>
      <c r="E351" t="s">
        <v>473</v>
      </c>
      <c r="F351" s="220" t="s">
        <v>53</v>
      </c>
      <c r="G351" s="220">
        <v>45168</v>
      </c>
      <c r="H351" t="s">
        <v>488</v>
      </c>
      <c r="I351" t="s">
        <v>66</v>
      </c>
      <c r="J351" t="s">
        <v>109</v>
      </c>
      <c r="K351" t="s">
        <v>343</v>
      </c>
      <c r="L351" s="230" t="s">
        <v>111</v>
      </c>
      <c r="M351">
        <v>3</v>
      </c>
      <c r="N351">
        <v>0</v>
      </c>
      <c r="O351">
        <v>3.84</v>
      </c>
      <c r="P351">
        <v>11.52</v>
      </c>
      <c r="Q351">
        <v>5876.75</v>
      </c>
      <c r="R351">
        <v>15.06</v>
      </c>
      <c r="S351" s="231" t="str">
        <f>VLOOKUP(U351,'Cross ref'!I:J,2,0)</f>
        <v>DF2</v>
      </c>
      <c r="T351" s="231">
        <f t="shared" si="30"/>
        <v>11.52</v>
      </c>
      <c r="U351" s="231">
        <f>VLOOKUP(VALUE(C351),'Cross ref'!G:I,3,0)</f>
        <v>7495</v>
      </c>
      <c r="V351" s="231">
        <f>IFERROR(VLOOKUP(J351,'Item List (2)'!C:D,2,0),VLOOKUP(K351,'Item List (2)'!C:D,2,0))</f>
        <v>60507</v>
      </c>
      <c r="W351" s="231">
        <f>IFERROR(VLOOKUP(J351,'Item List (2)'!C:E,3,0),VLOOKUP(K351,'Item List (2)'!C:E,3,0))</f>
        <v>1200</v>
      </c>
      <c r="X351" s="231">
        <f t="shared" si="31"/>
        <v>0</v>
      </c>
      <c r="Y351" s="231" t="str">
        <f t="shared" si="32"/>
        <v>GLOVE, SYNTH LG</v>
      </c>
      <c r="AA351" s="232">
        <f t="shared" si="33"/>
        <v>11.52</v>
      </c>
      <c r="AB351" s="232" t="str">
        <f>VLOOKUP(W351,'Item List (2)'!$H:$J,2,0)</f>
        <v>Supplies</v>
      </c>
      <c r="AC351" s="232">
        <f t="shared" si="34"/>
        <v>7495</v>
      </c>
      <c r="AD351" s="232" t="str">
        <f t="shared" si="35"/>
        <v>7495-Supplies</v>
      </c>
    </row>
    <row r="352" spans="1:30">
      <c r="A352" t="s">
        <v>48</v>
      </c>
      <c r="B352" t="s">
        <v>49</v>
      </c>
      <c r="C352" t="s">
        <v>466</v>
      </c>
      <c r="D352" t="s">
        <v>467</v>
      </c>
      <c r="E352" t="s">
        <v>473</v>
      </c>
      <c r="F352" s="220" t="s">
        <v>53</v>
      </c>
      <c r="G352" s="220">
        <v>45168</v>
      </c>
      <c r="H352" t="s">
        <v>169</v>
      </c>
      <c r="I352" t="s">
        <v>55</v>
      </c>
      <c r="J352" t="s">
        <v>170</v>
      </c>
      <c r="K352" t="s">
        <v>171</v>
      </c>
      <c r="L352" s="230" t="s">
        <v>172</v>
      </c>
      <c r="M352">
        <v>3</v>
      </c>
      <c r="N352">
        <v>0</v>
      </c>
      <c r="O352">
        <v>90.57</v>
      </c>
      <c r="P352">
        <v>271.71</v>
      </c>
      <c r="Q352">
        <v>5876.75</v>
      </c>
      <c r="R352">
        <v>15.06</v>
      </c>
      <c r="S352" s="231" t="str">
        <f>VLOOKUP(U352,'Cross ref'!I:J,2,0)</f>
        <v>DF2</v>
      </c>
      <c r="T352" s="231">
        <f t="shared" si="30"/>
        <v>271.71</v>
      </c>
      <c r="U352" s="231">
        <f>VLOOKUP(VALUE(C352),'Cross ref'!G:I,3,0)</f>
        <v>7495</v>
      </c>
      <c r="V352" s="231">
        <f>IFERROR(VLOOKUP(J352,'Item List (2)'!C:D,2,0),VLOOKUP(K352,'Item List (2)'!C:D,2,0))</f>
        <v>50007</v>
      </c>
      <c r="W352" s="231">
        <f>IFERROR(VLOOKUP(J352,'Item List (2)'!C:E,3,0),VLOOKUP(K352,'Item List (2)'!C:E,3,0))</f>
        <v>100</v>
      </c>
      <c r="X352" s="231">
        <f t="shared" si="31"/>
        <v>0</v>
      </c>
      <c r="Y352" s="231" t="str">
        <f t="shared" si="32"/>
        <v>BACON, 500 SLICES FC</v>
      </c>
      <c r="AA352" s="232">
        <f t="shared" si="33"/>
        <v>271.71</v>
      </c>
      <c r="AB352" s="232" t="str">
        <f>VLOOKUP(W352,'Item List (2)'!$H:$J,2,0)</f>
        <v>Food</v>
      </c>
      <c r="AC352" s="232">
        <f t="shared" si="34"/>
        <v>7495</v>
      </c>
      <c r="AD352" s="232" t="str">
        <f t="shared" si="35"/>
        <v>7495-Food</v>
      </c>
    </row>
    <row r="353" spans="1:30">
      <c r="A353" t="s">
        <v>48</v>
      </c>
      <c r="B353" t="s">
        <v>49</v>
      </c>
      <c r="C353" t="s">
        <v>466</v>
      </c>
      <c r="D353" t="s">
        <v>467</v>
      </c>
      <c r="E353" t="s">
        <v>473</v>
      </c>
      <c r="F353" s="220" t="s">
        <v>53</v>
      </c>
      <c r="G353" s="220">
        <v>45168</v>
      </c>
      <c r="H353" t="s">
        <v>173</v>
      </c>
      <c r="I353" t="s">
        <v>55</v>
      </c>
      <c r="J353" t="s">
        <v>117</v>
      </c>
      <c r="K353" t="s">
        <v>174</v>
      </c>
      <c r="L353" s="230" t="s">
        <v>175</v>
      </c>
      <c r="M353">
        <v>1</v>
      </c>
      <c r="N353">
        <v>0</v>
      </c>
      <c r="O353">
        <v>81.59</v>
      </c>
      <c r="P353">
        <v>81.59</v>
      </c>
      <c r="Q353">
        <v>5876.75</v>
      </c>
      <c r="R353">
        <v>15.06</v>
      </c>
      <c r="S353" s="231" t="str">
        <f>VLOOKUP(U353,'Cross ref'!I:J,2,0)</f>
        <v>DF2</v>
      </c>
      <c r="T353" s="231">
        <f t="shared" si="30"/>
        <v>81.59</v>
      </c>
      <c r="U353" s="231">
        <f>VLOOKUP(VALUE(C353),'Cross ref'!G:I,3,0)</f>
        <v>7495</v>
      </c>
      <c r="V353" s="231">
        <f>IFERROR(VLOOKUP(J353,'Item List (2)'!C:D,2,0),VLOOKUP(K353,'Item List (2)'!C:D,2,0))</f>
        <v>50007</v>
      </c>
      <c r="W353" s="231">
        <f>IFERROR(VLOOKUP(J353,'Item List (2)'!C:E,3,0),VLOOKUP(K353,'Item List (2)'!C:E,3,0))</f>
        <v>100</v>
      </c>
      <c r="X353" s="231">
        <f t="shared" si="31"/>
        <v>0</v>
      </c>
      <c r="Y353" s="231" t="str">
        <f t="shared" si="32"/>
        <v>BEEF, GRND PTY 1.78Z</v>
      </c>
      <c r="AA353" s="232">
        <f t="shared" si="33"/>
        <v>81.59</v>
      </c>
      <c r="AB353" s="232" t="str">
        <f>VLOOKUP(W353,'Item List (2)'!$H:$J,2,0)</f>
        <v>Food</v>
      </c>
      <c r="AC353" s="232">
        <f t="shared" si="34"/>
        <v>7495</v>
      </c>
      <c r="AD353" s="232" t="str">
        <f t="shared" si="35"/>
        <v>7495-Food</v>
      </c>
    </row>
    <row r="354" spans="1:30">
      <c r="A354" t="s">
        <v>48</v>
      </c>
      <c r="B354" t="s">
        <v>49</v>
      </c>
      <c r="C354" t="s">
        <v>466</v>
      </c>
      <c r="D354" t="s">
        <v>467</v>
      </c>
      <c r="E354" t="s">
        <v>473</v>
      </c>
      <c r="F354" s="220" t="s">
        <v>53</v>
      </c>
      <c r="G354" s="220">
        <v>45168</v>
      </c>
      <c r="H354" t="s">
        <v>344</v>
      </c>
      <c r="I354" t="s">
        <v>55</v>
      </c>
      <c r="J354" t="s">
        <v>345</v>
      </c>
      <c r="K354" t="s">
        <v>346</v>
      </c>
      <c r="L354" s="230" t="s">
        <v>347</v>
      </c>
      <c r="M354">
        <v>1</v>
      </c>
      <c r="N354">
        <v>0</v>
      </c>
      <c r="O354">
        <v>25.95</v>
      </c>
      <c r="P354">
        <v>25.95</v>
      </c>
      <c r="Q354">
        <v>5876.75</v>
      </c>
      <c r="R354">
        <v>15.06</v>
      </c>
      <c r="S354" s="231" t="str">
        <f>VLOOKUP(U354,'Cross ref'!I:J,2,0)</f>
        <v>DF2</v>
      </c>
      <c r="T354" s="231">
        <f t="shared" si="30"/>
        <v>25.95</v>
      </c>
      <c r="U354" s="231">
        <f>VLOOKUP(VALUE(C354),'Cross ref'!G:I,3,0)</f>
        <v>7495</v>
      </c>
      <c r="V354" s="231">
        <f>IFERROR(VLOOKUP(J354,'Item List (2)'!C:D,2,0),VLOOKUP(K354,'Item List (2)'!C:D,2,0))</f>
        <v>50007</v>
      </c>
      <c r="W354" s="231">
        <f>IFERROR(VLOOKUP(J354,'Item List (2)'!C:E,3,0),VLOOKUP(K354,'Item List (2)'!C:E,3,0))</f>
        <v>100</v>
      </c>
      <c r="X354" s="231">
        <f t="shared" si="31"/>
        <v>0</v>
      </c>
      <c r="Y354" s="231" t="str">
        <f t="shared" si="32"/>
        <v>BREAD, SOURDOUGH THICKER SLI</v>
      </c>
      <c r="AA354" s="232">
        <f t="shared" si="33"/>
        <v>25.95</v>
      </c>
      <c r="AB354" s="232" t="str">
        <f>VLOOKUP(W354,'Item List (2)'!$H:$J,2,0)</f>
        <v>Food</v>
      </c>
      <c r="AC354" s="232">
        <f t="shared" si="34"/>
        <v>7495</v>
      </c>
      <c r="AD354" s="232" t="str">
        <f t="shared" si="35"/>
        <v>7495-Food</v>
      </c>
    </row>
    <row r="355" spans="1:30">
      <c r="A355" t="s">
        <v>48</v>
      </c>
      <c r="B355" t="s">
        <v>49</v>
      </c>
      <c r="C355" t="s">
        <v>466</v>
      </c>
      <c r="D355" t="s">
        <v>467</v>
      </c>
      <c r="E355" t="s">
        <v>473</v>
      </c>
      <c r="F355" s="220" t="s">
        <v>53</v>
      </c>
      <c r="G355" s="220">
        <v>45168</v>
      </c>
      <c r="H355" t="s">
        <v>176</v>
      </c>
      <c r="I355" t="s">
        <v>55</v>
      </c>
      <c r="J355" t="s">
        <v>76</v>
      </c>
      <c r="K355" t="s">
        <v>177</v>
      </c>
      <c r="L355" s="230" t="s">
        <v>78</v>
      </c>
      <c r="M355">
        <v>1</v>
      </c>
      <c r="N355">
        <v>0</v>
      </c>
      <c r="O355">
        <v>99.5</v>
      </c>
      <c r="P355">
        <v>99.5</v>
      </c>
      <c r="Q355">
        <v>5876.75</v>
      </c>
      <c r="R355">
        <v>15.06</v>
      </c>
      <c r="S355" s="231" t="str">
        <f>VLOOKUP(U355,'Cross ref'!I:J,2,0)</f>
        <v>DF2</v>
      </c>
      <c r="T355" s="231">
        <f t="shared" si="30"/>
        <v>99.5</v>
      </c>
      <c r="U355" s="231">
        <f>VLOOKUP(VALUE(C355),'Cross ref'!G:I,3,0)</f>
        <v>7495</v>
      </c>
      <c r="V355" s="231">
        <f>IFERROR(VLOOKUP(J355,'Item List (2)'!C:D,2,0),VLOOKUP(K355,'Item List (2)'!C:D,2,0))</f>
        <v>50007</v>
      </c>
      <c r="W355" s="231">
        <f>IFERROR(VLOOKUP(J355,'Item List (2)'!C:E,3,0),VLOOKUP(K355,'Item List (2)'!C:E,3,0))</f>
        <v>100</v>
      </c>
      <c r="X355" s="231">
        <f t="shared" si="31"/>
        <v>0</v>
      </c>
      <c r="Y355" s="231" t="str">
        <f t="shared" si="32"/>
        <v>SYRUP, DR PEPPER BIB</v>
      </c>
      <c r="AA355" s="232">
        <f t="shared" si="33"/>
        <v>99.5</v>
      </c>
      <c r="AB355" s="232" t="str">
        <f>VLOOKUP(W355,'Item List (2)'!$H:$J,2,0)</f>
        <v>Food</v>
      </c>
      <c r="AC355" s="232">
        <f t="shared" si="34"/>
        <v>7495</v>
      </c>
      <c r="AD355" s="232" t="str">
        <f t="shared" si="35"/>
        <v>7495-Food</v>
      </c>
    </row>
    <row r="356" spans="1:30">
      <c r="A356" t="s">
        <v>48</v>
      </c>
      <c r="B356" t="s">
        <v>49</v>
      </c>
      <c r="C356" t="s">
        <v>466</v>
      </c>
      <c r="D356" t="s">
        <v>467</v>
      </c>
      <c r="E356" t="s">
        <v>473</v>
      </c>
      <c r="F356" s="220" t="s">
        <v>53</v>
      </c>
      <c r="G356" s="220">
        <v>45168</v>
      </c>
      <c r="H356" t="s">
        <v>181</v>
      </c>
      <c r="I356" t="s">
        <v>55</v>
      </c>
      <c r="J356" t="s">
        <v>121</v>
      </c>
      <c r="K356" t="s">
        <v>182</v>
      </c>
      <c r="L356" s="230" t="s">
        <v>183</v>
      </c>
      <c r="M356">
        <v>2</v>
      </c>
      <c r="N356">
        <v>0</v>
      </c>
      <c r="O356">
        <v>39.79</v>
      </c>
      <c r="P356">
        <v>79.58</v>
      </c>
      <c r="Q356">
        <v>5876.75</v>
      </c>
      <c r="R356">
        <v>15.06</v>
      </c>
      <c r="S356" s="231" t="str">
        <f>VLOOKUP(U356,'Cross ref'!I:J,2,0)</f>
        <v>DF2</v>
      </c>
      <c r="T356" s="231">
        <f t="shared" si="30"/>
        <v>79.58</v>
      </c>
      <c r="U356" s="231">
        <f>VLOOKUP(VALUE(C356),'Cross ref'!G:I,3,0)</f>
        <v>7495</v>
      </c>
      <c r="V356" s="231">
        <f>IFERROR(VLOOKUP(J356,'Item List (2)'!C:D,2,0),VLOOKUP(K356,'Item List (2)'!C:D,2,0))</f>
        <v>50007</v>
      </c>
      <c r="W356" s="231">
        <f>IFERROR(VLOOKUP(J356,'Item List (2)'!C:E,3,0),VLOOKUP(K356,'Item List (2)'!C:E,3,0))</f>
        <v>100</v>
      </c>
      <c r="X356" s="231">
        <f t="shared" si="31"/>
        <v>0</v>
      </c>
      <c r="Y356" s="231" t="str">
        <f t="shared" si="32"/>
        <v>APPTZR, JALAPENO BRD CHSE BITE</v>
      </c>
      <c r="AA356" s="232">
        <f t="shared" si="33"/>
        <v>79.58</v>
      </c>
      <c r="AB356" s="232" t="str">
        <f>VLOOKUP(W356,'Item List (2)'!$H:$J,2,0)</f>
        <v>Food</v>
      </c>
      <c r="AC356" s="232">
        <f t="shared" si="34"/>
        <v>7495</v>
      </c>
      <c r="AD356" s="232" t="str">
        <f t="shared" si="35"/>
        <v>7495-Food</v>
      </c>
    </row>
    <row r="357" spans="1:30">
      <c r="A357" t="s">
        <v>48</v>
      </c>
      <c r="B357" t="s">
        <v>49</v>
      </c>
      <c r="C357" t="s">
        <v>466</v>
      </c>
      <c r="D357" t="s">
        <v>467</v>
      </c>
      <c r="E357" t="s">
        <v>473</v>
      </c>
      <c r="F357" s="220" t="s">
        <v>53</v>
      </c>
      <c r="G357" s="220">
        <v>45168</v>
      </c>
      <c r="H357" t="s">
        <v>184</v>
      </c>
      <c r="I357" t="s">
        <v>55</v>
      </c>
      <c r="J357" t="s">
        <v>117</v>
      </c>
      <c r="K357" t="s">
        <v>185</v>
      </c>
      <c r="L357" s="230" t="s">
        <v>186</v>
      </c>
      <c r="M357">
        <v>2</v>
      </c>
      <c r="N357">
        <v>0</v>
      </c>
      <c r="O357">
        <v>76.44</v>
      </c>
      <c r="P357">
        <v>152.88</v>
      </c>
      <c r="Q357">
        <v>5876.75</v>
      </c>
      <c r="R357">
        <v>15.06</v>
      </c>
      <c r="S357" s="231" t="str">
        <f>VLOOKUP(U357,'Cross ref'!I:J,2,0)</f>
        <v>DF2</v>
      </c>
      <c r="T357" s="231">
        <f t="shared" si="30"/>
        <v>152.88</v>
      </c>
      <c r="U357" s="231">
        <f>VLOOKUP(VALUE(C357),'Cross ref'!G:I,3,0)</f>
        <v>7495</v>
      </c>
      <c r="V357" s="231">
        <f>IFERROR(VLOOKUP(J357,'Item List (2)'!C:D,2,0),VLOOKUP(K357,'Item List (2)'!C:D,2,0))</f>
        <v>50007</v>
      </c>
      <c r="W357" s="231">
        <f>IFERROR(VLOOKUP(J357,'Item List (2)'!C:E,3,0),VLOOKUP(K357,'Item List (2)'!C:E,3,0))</f>
        <v>100</v>
      </c>
      <c r="X357" s="231">
        <f t="shared" si="31"/>
        <v>0</v>
      </c>
      <c r="Y357" s="231" t="str">
        <f t="shared" si="32"/>
        <v>BEEF, GRND PTY 5.33Z ANGUS IQF</v>
      </c>
      <c r="AA357" s="232">
        <f t="shared" si="33"/>
        <v>152.88</v>
      </c>
      <c r="AB357" s="232" t="str">
        <f>VLOOKUP(W357,'Item List (2)'!$H:$J,2,0)</f>
        <v>Food</v>
      </c>
      <c r="AC357" s="232">
        <f t="shared" si="34"/>
        <v>7495</v>
      </c>
      <c r="AD357" s="232" t="str">
        <f t="shared" si="35"/>
        <v>7495-Food</v>
      </c>
    </row>
    <row r="358" spans="1:30">
      <c r="A358" t="s">
        <v>48</v>
      </c>
      <c r="B358" t="s">
        <v>49</v>
      </c>
      <c r="C358" t="s">
        <v>466</v>
      </c>
      <c r="D358" t="s">
        <v>467</v>
      </c>
      <c r="E358" t="s">
        <v>473</v>
      </c>
      <c r="F358" s="220" t="s">
        <v>53</v>
      </c>
      <c r="G358" s="220">
        <v>45168</v>
      </c>
      <c r="H358" t="s">
        <v>187</v>
      </c>
      <c r="I358" t="s">
        <v>55</v>
      </c>
      <c r="J358" t="s">
        <v>146</v>
      </c>
      <c r="K358" t="s">
        <v>188</v>
      </c>
      <c r="L358" s="230" t="s">
        <v>189</v>
      </c>
      <c r="M358">
        <v>5</v>
      </c>
      <c r="N358">
        <v>0</v>
      </c>
      <c r="O358">
        <v>46.88</v>
      </c>
      <c r="P358">
        <v>234.4</v>
      </c>
      <c r="Q358">
        <v>5876.75</v>
      </c>
      <c r="R358">
        <v>15.06</v>
      </c>
      <c r="S358" s="231" t="str">
        <f>VLOOKUP(U358,'Cross ref'!I:J,2,0)</f>
        <v>DF2</v>
      </c>
      <c r="T358" s="231">
        <f t="shared" si="30"/>
        <v>234.4</v>
      </c>
      <c r="U358" s="231">
        <f>VLOOKUP(VALUE(C358),'Cross ref'!G:I,3,0)</f>
        <v>7495</v>
      </c>
      <c r="V358" s="231">
        <f>IFERROR(VLOOKUP(J358,'Item List (2)'!C:D,2,0),VLOOKUP(K358,'Item List (2)'!C:D,2,0))</f>
        <v>50007</v>
      </c>
      <c r="W358" s="231">
        <f>IFERROR(VLOOKUP(J358,'Item List (2)'!C:E,3,0),VLOOKUP(K358,'Item List (2)'!C:E,3,0))</f>
        <v>100</v>
      </c>
      <c r="X358" s="231">
        <f t="shared" si="31"/>
        <v>0</v>
      </c>
      <c r="Y358" s="231" t="str">
        <f t="shared" si="32"/>
        <v>CHICKEN, NUGGET BRD STAR SHP</v>
      </c>
      <c r="AA358" s="232">
        <f t="shared" si="33"/>
        <v>234.4</v>
      </c>
      <c r="AB358" s="232" t="str">
        <f>VLOOKUP(W358,'Item List (2)'!$H:$J,2,0)</f>
        <v>Food</v>
      </c>
      <c r="AC358" s="232">
        <f t="shared" si="34"/>
        <v>7495</v>
      </c>
      <c r="AD358" s="232" t="str">
        <f t="shared" si="35"/>
        <v>7495-Food</v>
      </c>
    </row>
    <row r="359" spans="1:30">
      <c r="A359" t="s">
        <v>48</v>
      </c>
      <c r="B359" t="s">
        <v>49</v>
      </c>
      <c r="C359" t="s">
        <v>466</v>
      </c>
      <c r="D359" t="s">
        <v>467</v>
      </c>
      <c r="E359" t="s">
        <v>473</v>
      </c>
      <c r="F359" s="220" t="s">
        <v>53</v>
      </c>
      <c r="G359" s="220">
        <v>45168</v>
      </c>
      <c r="H359" t="s">
        <v>489</v>
      </c>
      <c r="I359" t="s">
        <v>66</v>
      </c>
      <c r="J359" t="s">
        <v>490</v>
      </c>
      <c r="K359" t="s">
        <v>491</v>
      </c>
      <c r="L359" s="230" t="s">
        <v>107</v>
      </c>
      <c r="M359">
        <v>1</v>
      </c>
      <c r="N359">
        <v>0</v>
      </c>
      <c r="O359">
        <v>38.76</v>
      </c>
      <c r="P359">
        <v>38.76</v>
      </c>
      <c r="Q359">
        <v>5876.75</v>
      </c>
      <c r="R359">
        <v>15.06</v>
      </c>
      <c r="S359" s="231" t="str">
        <f>VLOOKUP(U359,'Cross ref'!I:J,2,0)</f>
        <v>DF2</v>
      </c>
      <c r="T359" s="231">
        <f t="shared" si="30"/>
        <v>38.76</v>
      </c>
      <c r="U359" s="231">
        <f>VLOOKUP(VALUE(C359),'Cross ref'!G:I,3,0)</f>
        <v>7495</v>
      </c>
      <c r="V359" s="231">
        <f>IFERROR(VLOOKUP(J359,'Item List (2)'!C:D,2,0),VLOOKUP(K359,'Item List (2)'!C:D,2,0))</f>
        <v>60507</v>
      </c>
      <c r="W359" s="231">
        <f>IFERROR(VLOOKUP(J359,'Item List (2)'!C:E,3,0),VLOOKUP(K359,'Item List (2)'!C:E,3,0))</f>
        <v>1200</v>
      </c>
      <c r="X359" s="231">
        <f t="shared" si="31"/>
        <v>0</v>
      </c>
      <c r="Y359" s="231" t="str">
        <f t="shared" si="32"/>
        <v>DEGREASER, REMOVE PLUS NTF</v>
      </c>
      <c r="AA359" s="232">
        <f t="shared" si="33"/>
        <v>38.76</v>
      </c>
      <c r="AB359" s="232" t="str">
        <f>VLOOKUP(W359,'Item List (2)'!$H:$J,2,0)</f>
        <v>Supplies</v>
      </c>
      <c r="AC359" s="232">
        <f t="shared" si="34"/>
        <v>7495</v>
      </c>
      <c r="AD359" s="232" t="str">
        <f t="shared" si="35"/>
        <v>7495-Supplies</v>
      </c>
    </row>
    <row r="360" spans="1:30">
      <c r="A360" t="s">
        <v>48</v>
      </c>
      <c r="B360" t="s">
        <v>49</v>
      </c>
      <c r="C360" t="s">
        <v>466</v>
      </c>
      <c r="D360" t="s">
        <v>467</v>
      </c>
      <c r="E360" t="s">
        <v>473</v>
      </c>
      <c r="F360" s="220" t="s">
        <v>53</v>
      </c>
      <c r="G360" s="220">
        <v>45168</v>
      </c>
      <c r="H360" t="s">
        <v>194</v>
      </c>
      <c r="I360" t="s">
        <v>55</v>
      </c>
      <c r="J360" t="s">
        <v>179</v>
      </c>
      <c r="K360" t="s">
        <v>195</v>
      </c>
      <c r="L360" s="230" t="s">
        <v>148</v>
      </c>
      <c r="M360">
        <v>1</v>
      </c>
      <c r="N360">
        <v>0</v>
      </c>
      <c r="O360">
        <v>77.97</v>
      </c>
      <c r="P360">
        <v>77.97</v>
      </c>
      <c r="Q360">
        <v>5876.75</v>
      </c>
      <c r="R360">
        <v>15.06</v>
      </c>
      <c r="S360" s="231" t="str">
        <f>VLOOKUP(U360,'Cross ref'!I:J,2,0)</f>
        <v>DF2</v>
      </c>
      <c r="T360" s="231">
        <f t="shared" si="30"/>
        <v>77.97</v>
      </c>
      <c r="U360" s="231">
        <f>VLOOKUP(VALUE(C360),'Cross ref'!G:I,3,0)</f>
        <v>7495</v>
      </c>
      <c r="V360" s="231">
        <f>IFERROR(VLOOKUP(J360,'Item List (2)'!C:D,2,0),VLOOKUP(K360,'Item List (2)'!C:D,2,0))</f>
        <v>50007</v>
      </c>
      <c r="W360" s="231">
        <f>IFERROR(VLOOKUP(J360,'Item List (2)'!C:E,3,0),VLOOKUP(K360,'Item List (2)'!C:E,3,0))</f>
        <v>100</v>
      </c>
      <c r="X360" s="231">
        <f t="shared" si="31"/>
        <v>0</v>
      </c>
      <c r="Y360" s="231" t="str">
        <f t="shared" si="32"/>
        <v>CHEESE, AMER SHRP SLI 200CT SM</v>
      </c>
      <c r="AA360" s="232">
        <f t="shared" si="33"/>
        <v>77.97</v>
      </c>
      <c r="AB360" s="232" t="str">
        <f>VLOOKUP(W360,'Item List (2)'!$H:$J,2,0)</f>
        <v>Food</v>
      </c>
      <c r="AC360" s="232">
        <f t="shared" si="34"/>
        <v>7495</v>
      </c>
      <c r="AD360" s="232" t="str">
        <f t="shared" si="35"/>
        <v>7495-Food</v>
      </c>
    </row>
    <row r="361" spans="1:30">
      <c r="A361" t="s">
        <v>48</v>
      </c>
      <c r="B361" t="s">
        <v>49</v>
      </c>
      <c r="C361" t="s">
        <v>466</v>
      </c>
      <c r="D361" t="s">
        <v>467</v>
      </c>
      <c r="E361" t="s">
        <v>473</v>
      </c>
      <c r="F361" s="220" t="s">
        <v>53</v>
      </c>
      <c r="G361" s="220">
        <v>45168</v>
      </c>
      <c r="H361" t="s">
        <v>361</v>
      </c>
      <c r="I361" t="s">
        <v>55</v>
      </c>
      <c r="J361" t="s">
        <v>362</v>
      </c>
      <c r="K361" t="s">
        <v>363</v>
      </c>
      <c r="L361" s="230" t="s">
        <v>364</v>
      </c>
      <c r="M361">
        <v>1</v>
      </c>
      <c r="N361">
        <v>0</v>
      </c>
      <c r="O361">
        <v>107.29</v>
      </c>
      <c r="P361">
        <v>107.29</v>
      </c>
      <c r="Q361">
        <v>5876.75</v>
      </c>
      <c r="R361">
        <v>15.06</v>
      </c>
      <c r="S361" s="231" t="str">
        <f>VLOOKUP(U361,'Cross ref'!I:J,2,0)</f>
        <v>DF2</v>
      </c>
      <c r="T361" s="231">
        <f t="shared" si="30"/>
        <v>107.29</v>
      </c>
      <c r="U361" s="231">
        <f>VLOOKUP(VALUE(C361),'Cross ref'!G:I,3,0)</f>
        <v>7495</v>
      </c>
      <c r="V361" s="231">
        <f>IFERROR(VLOOKUP(J361,'Item List (2)'!C:D,2,0),VLOOKUP(K361,'Item List (2)'!C:D,2,0))</f>
        <v>50007</v>
      </c>
      <c r="W361" s="231">
        <f>IFERROR(VLOOKUP(J361,'Item List (2)'!C:E,3,0),VLOOKUP(K361,'Item List (2)'!C:E,3,0))</f>
        <v>100</v>
      </c>
      <c r="X361" s="231">
        <f t="shared" si="31"/>
        <v>0</v>
      </c>
      <c r="Y361" s="231" t="str">
        <f t="shared" si="32"/>
        <v>BURGER, BEYOND MEAT 3.7Z</v>
      </c>
      <c r="AA361" s="232">
        <f t="shared" si="33"/>
        <v>107.29</v>
      </c>
      <c r="AB361" s="232" t="str">
        <f>VLOOKUP(W361,'Item List (2)'!$H:$J,2,0)</f>
        <v>Food</v>
      </c>
      <c r="AC361" s="232">
        <f t="shared" si="34"/>
        <v>7495</v>
      </c>
      <c r="AD361" s="232" t="str">
        <f t="shared" si="35"/>
        <v>7495-Food</v>
      </c>
    </row>
    <row r="362" spans="1:30">
      <c r="A362" t="s">
        <v>48</v>
      </c>
      <c r="B362" t="s">
        <v>49</v>
      </c>
      <c r="C362" t="s">
        <v>466</v>
      </c>
      <c r="D362" t="s">
        <v>467</v>
      </c>
      <c r="E362" t="s">
        <v>473</v>
      </c>
      <c r="F362" s="220" t="s">
        <v>53</v>
      </c>
      <c r="G362" s="220">
        <v>45168</v>
      </c>
      <c r="H362" t="s">
        <v>205</v>
      </c>
      <c r="I362" t="s">
        <v>55</v>
      </c>
      <c r="J362" t="s">
        <v>206</v>
      </c>
      <c r="K362" t="s">
        <v>207</v>
      </c>
      <c r="L362" s="230" t="s">
        <v>208</v>
      </c>
      <c r="M362">
        <v>3</v>
      </c>
      <c r="N362">
        <v>0</v>
      </c>
      <c r="O362">
        <v>22.17</v>
      </c>
      <c r="P362">
        <v>66.51</v>
      </c>
      <c r="Q362">
        <v>5876.75</v>
      </c>
      <c r="R362">
        <v>15.06</v>
      </c>
      <c r="S362" s="231" t="str">
        <f>VLOOKUP(U362,'Cross ref'!I:J,2,0)</f>
        <v>DF2</v>
      </c>
      <c r="T362" s="231">
        <f t="shared" si="30"/>
        <v>66.51</v>
      </c>
      <c r="U362" s="231">
        <f>VLOOKUP(VALUE(C362),'Cross ref'!G:I,3,0)</f>
        <v>7495</v>
      </c>
      <c r="V362" s="231">
        <f>IFERROR(VLOOKUP(J362,'Item List (2)'!C:D,2,0),VLOOKUP(K362,'Item List (2)'!C:D,2,0))</f>
        <v>50007</v>
      </c>
      <c r="W362" s="231">
        <f>IFERROR(VLOOKUP(J362,'Item List (2)'!C:E,3,0),VLOOKUP(K362,'Item List (2)'!C:E,3,0))</f>
        <v>100</v>
      </c>
      <c r="X362" s="231">
        <f t="shared" si="31"/>
        <v>0</v>
      </c>
      <c r="Y362" s="231" t="str">
        <f t="shared" si="32"/>
        <v>LETTUCE, LINER</v>
      </c>
      <c r="AA362" s="232">
        <f t="shared" si="33"/>
        <v>66.51</v>
      </c>
      <c r="AB362" s="232" t="str">
        <f>VLOOKUP(W362,'Item List (2)'!$H:$J,2,0)</f>
        <v>Food</v>
      </c>
      <c r="AC362" s="232">
        <f t="shared" si="34"/>
        <v>7495</v>
      </c>
      <c r="AD362" s="232" t="str">
        <f t="shared" si="35"/>
        <v>7495-Food</v>
      </c>
    </row>
    <row r="363" spans="1:30">
      <c r="A363" t="s">
        <v>48</v>
      </c>
      <c r="B363" t="s">
        <v>49</v>
      </c>
      <c r="C363" t="s">
        <v>466</v>
      </c>
      <c r="D363" t="s">
        <v>467</v>
      </c>
      <c r="E363" t="s">
        <v>473</v>
      </c>
      <c r="F363" s="220" t="s">
        <v>53</v>
      </c>
      <c r="G363" s="220">
        <v>45168</v>
      </c>
      <c r="H363" t="s">
        <v>209</v>
      </c>
      <c r="I363" t="s">
        <v>55</v>
      </c>
      <c r="J363" t="s">
        <v>210</v>
      </c>
      <c r="K363" t="s">
        <v>211</v>
      </c>
      <c r="L363" s="230" t="s">
        <v>212</v>
      </c>
      <c r="M363">
        <v>3</v>
      </c>
      <c r="N363">
        <v>0</v>
      </c>
      <c r="O363">
        <v>19.57</v>
      </c>
      <c r="P363">
        <v>58.71</v>
      </c>
      <c r="Q363">
        <v>5876.75</v>
      </c>
      <c r="R363">
        <v>15.06</v>
      </c>
      <c r="S363" s="231" t="str">
        <f>VLOOKUP(U363,'Cross ref'!I:J,2,0)</f>
        <v>DF2</v>
      </c>
      <c r="T363" s="231">
        <f t="shared" si="30"/>
        <v>58.71</v>
      </c>
      <c r="U363" s="231">
        <f>VLOOKUP(VALUE(C363),'Cross ref'!G:I,3,0)</f>
        <v>7495</v>
      </c>
      <c r="V363" s="231">
        <f>IFERROR(VLOOKUP(J363,'Item List (2)'!C:D,2,0),VLOOKUP(K363,'Item List (2)'!C:D,2,0))</f>
        <v>50007</v>
      </c>
      <c r="W363" s="231">
        <f>IFERROR(VLOOKUP(J363,'Item List (2)'!C:E,3,0),VLOOKUP(K363,'Item List (2)'!C:E,3,0))</f>
        <v>100</v>
      </c>
      <c r="X363" s="231">
        <f t="shared" si="31"/>
        <v>0</v>
      </c>
      <c r="Y363" s="231" t="str">
        <f t="shared" si="32"/>
        <v>TOMATO, RED 5X5 BULK 25LB</v>
      </c>
      <c r="AA363" s="232">
        <f t="shared" si="33"/>
        <v>58.71</v>
      </c>
      <c r="AB363" s="232" t="str">
        <f>VLOOKUP(W363,'Item List (2)'!$H:$J,2,0)</f>
        <v>Food</v>
      </c>
      <c r="AC363" s="232">
        <f t="shared" si="34"/>
        <v>7495</v>
      </c>
      <c r="AD363" s="232" t="str">
        <f t="shared" si="35"/>
        <v>7495-Food</v>
      </c>
    </row>
    <row r="364" spans="1:30">
      <c r="A364" t="s">
        <v>48</v>
      </c>
      <c r="B364" t="s">
        <v>49</v>
      </c>
      <c r="C364" t="s">
        <v>466</v>
      </c>
      <c r="D364" t="s">
        <v>467</v>
      </c>
      <c r="E364" t="s">
        <v>473</v>
      </c>
      <c r="F364" s="220" t="s">
        <v>53</v>
      </c>
      <c r="G364" s="220">
        <v>45168</v>
      </c>
      <c r="H364" t="s">
        <v>369</v>
      </c>
      <c r="I364" t="s">
        <v>55</v>
      </c>
      <c r="J364" t="s">
        <v>370</v>
      </c>
      <c r="K364" t="s">
        <v>371</v>
      </c>
      <c r="L364" s="230" t="s">
        <v>372</v>
      </c>
      <c r="M364">
        <v>1</v>
      </c>
      <c r="N364">
        <v>0</v>
      </c>
      <c r="O364">
        <v>38.47</v>
      </c>
      <c r="P364">
        <v>38.47</v>
      </c>
      <c r="Q364">
        <v>5876.75</v>
      </c>
      <c r="R364">
        <v>15.06</v>
      </c>
      <c r="S364" s="231" t="str">
        <f>VLOOKUP(U364,'Cross ref'!I:J,2,0)</f>
        <v>DF2</v>
      </c>
      <c r="T364" s="231">
        <f t="shared" si="30"/>
        <v>38.47</v>
      </c>
      <c r="U364" s="231">
        <f>VLOOKUP(VALUE(C364),'Cross ref'!G:I,3,0)</f>
        <v>7495</v>
      </c>
      <c r="V364" s="231">
        <f>IFERROR(VLOOKUP(J364,'Item List (2)'!C:D,2,0),VLOOKUP(K364,'Item List (2)'!C:D,2,0))</f>
        <v>50007</v>
      </c>
      <c r="W364" s="231">
        <f>IFERROR(VLOOKUP(J364,'Item List (2)'!C:E,3,0),VLOOKUP(K364,'Item List (2)'!C:E,3,0))</f>
        <v>100</v>
      </c>
      <c r="X364" s="231">
        <f t="shared" si="31"/>
        <v>0</v>
      </c>
      <c r="Y364" s="231" t="str">
        <f t="shared" si="32"/>
        <v>SYRUP, MAPLE FLVR CUP PC</v>
      </c>
      <c r="AA364" s="232">
        <f t="shared" si="33"/>
        <v>38.47</v>
      </c>
      <c r="AB364" s="232" t="str">
        <f>VLOOKUP(W364,'Item List (2)'!$H:$J,2,0)</f>
        <v>Food</v>
      </c>
      <c r="AC364" s="232">
        <f t="shared" si="34"/>
        <v>7495</v>
      </c>
      <c r="AD364" s="232" t="str">
        <f t="shared" si="35"/>
        <v>7495-Food</v>
      </c>
    </row>
    <row r="365" spans="1:30">
      <c r="A365" t="s">
        <v>48</v>
      </c>
      <c r="B365" t="s">
        <v>49</v>
      </c>
      <c r="C365" t="s">
        <v>466</v>
      </c>
      <c r="D365" t="s">
        <v>467</v>
      </c>
      <c r="E365" t="s">
        <v>473</v>
      </c>
      <c r="F365" s="220" t="s">
        <v>53</v>
      </c>
      <c r="G365" s="220">
        <v>45168</v>
      </c>
      <c r="H365" t="s">
        <v>213</v>
      </c>
      <c r="I365" t="s">
        <v>55</v>
      </c>
      <c r="J365" t="s">
        <v>214</v>
      </c>
      <c r="K365" t="s">
        <v>215</v>
      </c>
      <c r="L365" s="230" t="s">
        <v>78</v>
      </c>
      <c r="M365">
        <v>2</v>
      </c>
      <c r="N365">
        <v>0</v>
      </c>
      <c r="O365">
        <v>27.07</v>
      </c>
      <c r="P365">
        <v>54.14</v>
      </c>
      <c r="Q365">
        <v>5876.75</v>
      </c>
      <c r="R365">
        <v>15.06</v>
      </c>
      <c r="S365" s="231" t="str">
        <f>VLOOKUP(U365,'Cross ref'!I:J,2,0)</f>
        <v>DF2</v>
      </c>
      <c r="T365" s="231">
        <f t="shared" si="30"/>
        <v>54.14</v>
      </c>
      <c r="U365" s="231">
        <f>VLOOKUP(VALUE(C365),'Cross ref'!G:I,3,0)</f>
        <v>7495</v>
      </c>
      <c r="V365" s="231">
        <f>IFERROR(VLOOKUP(J365,'Item List (2)'!C:D,2,0),VLOOKUP(K365,'Item List (2)'!C:D,2,0))</f>
        <v>50007</v>
      </c>
      <c r="W365" s="231">
        <f>IFERROR(VLOOKUP(J365,'Item List (2)'!C:E,3,0),VLOOKUP(K365,'Item List (2)'!C:E,3,0))</f>
        <v>100</v>
      </c>
      <c r="X365" s="231">
        <f t="shared" si="31"/>
        <v>0</v>
      </c>
      <c r="Y365" s="231" t="str">
        <f t="shared" si="32"/>
        <v>PICKLE, CHIP DELI 3/16" CC</v>
      </c>
      <c r="AA365" s="232">
        <f t="shared" si="33"/>
        <v>54.14</v>
      </c>
      <c r="AB365" s="232" t="str">
        <f>VLOOKUP(W365,'Item List (2)'!$H:$J,2,0)</f>
        <v>Food</v>
      </c>
      <c r="AC365" s="232">
        <f t="shared" si="34"/>
        <v>7495</v>
      </c>
      <c r="AD365" s="232" t="str">
        <f t="shared" si="35"/>
        <v>7495-Food</v>
      </c>
    </row>
    <row r="366" spans="1:30">
      <c r="A366" t="s">
        <v>48</v>
      </c>
      <c r="B366" t="s">
        <v>49</v>
      </c>
      <c r="C366" t="s">
        <v>466</v>
      </c>
      <c r="D366" t="s">
        <v>467</v>
      </c>
      <c r="E366" t="s">
        <v>473</v>
      </c>
      <c r="F366" s="220" t="s">
        <v>53</v>
      </c>
      <c r="G366" s="220">
        <v>45168</v>
      </c>
      <c r="H366" t="s">
        <v>285</v>
      </c>
      <c r="I366" t="s">
        <v>55</v>
      </c>
      <c r="J366" t="s">
        <v>146</v>
      </c>
      <c r="K366" t="s">
        <v>286</v>
      </c>
      <c r="L366" s="230" t="s">
        <v>148</v>
      </c>
      <c r="M366">
        <v>1</v>
      </c>
      <c r="N366">
        <v>0</v>
      </c>
      <c r="O366">
        <v>117.62</v>
      </c>
      <c r="P366">
        <v>117.62</v>
      </c>
      <c r="Q366">
        <v>5876.75</v>
      </c>
      <c r="R366">
        <v>15.06</v>
      </c>
      <c r="S366" s="231" t="str">
        <f>VLOOKUP(U366,'Cross ref'!I:J,2,0)</f>
        <v>DF2</v>
      </c>
      <c r="T366" s="231">
        <f t="shared" si="30"/>
        <v>117.62</v>
      </c>
      <c r="U366" s="231">
        <f>VLOOKUP(VALUE(C366),'Cross ref'!G:I,3,0)</f>
        <v>7495</v>
      </c>
      <c r="V366" s="231">
        <f>IFERROR(VLOOKUP(J366,'Item List (2)'!C:D,2,0),VLOOKUP(K366,'Item List (2)'!C:D,2,0))</f>
        <v>50007</v>
      </c>
      <c r="W366" s="231">
        <f>IFERROR(VLOOKUP(J366,'Item List (2)'!C:E,3,0),VLOOKUP(K366,'Item List (2)'!C:E,3,0))</f>
        <v>100</v>
      </c>
      <c r="X366" s="231">
        <f t="shared" si="31"/>
        <v>0</v>
      </c>
      <c r="Y366" s="231" t="str">
        <f t="shared" si="32"/>
        <v>CHICKEN, BRST FLT MARNTD 3.5Z FZN</v>
      </c>
      <c r="AA366" s="232">
        <f t="shared" si="33"/>
        <v>117.62</v>
      </c>
      <c r="AB366" s="232" t="str">
        <f>VLOOKUP(W366,'Item List (2)'!$H:$J,2,0)</f>
        <v>Food</v>
      </c>
      <c r="AC366" s="232">
        <f t="shared" si="34"/>
        <v>7495</v>
      </c>
      <c r="AD366" s="232" t="str">
        <f t="shared" si="35"/>
        <v>7495-Food</v>
      </c>
    </row>
    <row r="367" spans="1:30">
      <c r="A367" t="s">
        <v>48</v>
      </c>
      <c r="B367" t="s">
        <v>49</v>
      </c>
      <c r="C367" t="s">
        <v>466</v>
      </c>
      <c r="D367" t="s">
        <v>467</v>
      </c>
      <c r="E367" t="s">
        <v>473</v>
      </c>
      <c r="F367" s="220" t="s">
        <v>53</v>
      </c>
      <c r="G367" s="220">
        <v>45168</v>
      </c>
      <c r="H367" t="s">
        <v>375</v>
      </c>
      <c r="I367" t="s">
        <v>55</v>
      </c>
      <c r="J367" t="s">
        <v>146</v>
      </c>
      <c r="K367" t="s">
        <v>376</v>
      </c>
      <c r="L367" s="230" t="s">
        <v>377</v>
      </c>
      <c r="M367">
        <v>1</v>
      </c>
      <c r="N367">
        <v>0</v>
      </c>
      <c r="O367">
        <v>175.35</v>
      </c>
      <c r="P367">
        <v>175.35</v>
      </c>
      <c r="Q367">
        <v>5876.75</v>
      </c>
      <c r="R367">
        <v>15.06</v>
      </c>
      <c r="S367" s="231" t="str">
        <f>VLOOKUP(U367,'Cross ref'!I:J,2,0)</f>
        <v>DF2</v>
      </c>
      <c r="T367" s="231">
        <f t="shared" si="30"/>
        <v>175.35</v>
      </c>
      <c r="U367" s="231">
        <f>VLOOKUP(VALUE(C367),'Cross ref'!G:I,3,0)</f>
        <v>7495</v>
      </c>
      <c r="V367" s="231">
        <f>IFERROR(VLOOKUP(J367,'Item List (2)'!C:D,2,0),VLOOKUP(K367,'Item List (2)'!C:D,2,0))</f>
        <v>50007</v>
      </c>
      <c r="W367" s="231">
        <f>IFERROR(VLOOKUP(J367,'Item List (2)'!C:E,3,0),VLOOKUP(K367,'Item List (2)'!C:E,3,0))</f>
        <v>100</v>
      </c>
      <c r="X367" s="231">
        <f t="shared" si="31"/>
        <v>0</v>
      </c>
      <c r="Y367" s="231" t="str">
        <f t="shared" si="32"/>
        <v>CHICKEN, BRST GR SAVOR 4.25Z CARLS JR</v>
      </c>
      <c r="AA367" s="232">
        <f t="shared" si="33"/>
        <v>175.35</v>
      </c>
      <c r="AB367" s="232" t="str">
        <f>VLOOKUP(W367,'Item List (2)'!$H:$J,2,0)</f>
        <v>Food</v>
      </c>
      <c r="AC367" s="232">
        <f t="shared" si="34"/>
        <v>7495</v>
      </c>
      <c r="AD367" s="232" t="str">
        <f t="shared" si="35"/>
        <v>7495-Food</v>
      </c>
    </row>
    <row r="368" spans="1:30">
      <c r="A368" t="s">
        <v>48</v>
      </c>
      <c r="B368" t="s">
        <v>49</v>
      </c>
      <c r="C368" t="s">
        <v>466</v>
      </c>
      <c r="D368" t="s">
        <v>467</v>
      </c>
      <c r="E368" t="s">
        <v>473</v>
      </c>
      <c r="F368" s="220" t="s">
        <v>53</v>
      </c>
      <c r="G368" s="220">
        <v>45168</v>
      </c>
      <c r="H368" t="s">
        <v>219</v>
      </c>
      <c r="I368" t="s">
        <v>55</v>
      </c>
      <c r="J368" t="s">
        <v>220</v>
      </c>
      <c r="K368" t="s">
        <v>221</v>
      </c>
      <c r="L368" s="230" t="s">
        <v>222</v>
      </c>
      <c r="M368">
        <v>1</v>
      </c>
      <c r="N368">
        <v>0</v>
      </c>
      <c r="O368">
        <v>13.66</v>
      </c>
      <c r="P368">
        <v>13.66</v>
      </c>
      <c r="Q368">
        <v>5876.75</v>
      </c>
      <c r="R368">
        <v>15.06</v>
      </c>
      <c r="S368" s="231" t="str">
        <f>VLOOKUP(U368,'Cross ref'!I:J,2,0)</f>
        <v>DF2</v>
      </c>
      <c r="T368" s="231">
        <f t="shared" si="30"/>
        <v>13.66</v>
      </c>
      <c r="U368" s="231">
        <f>VLOOKUP(VALUE(C368),'Cross ref'!G:I,3,0)</f>
        <v>7495</v>
      </c>
      <c r="V368" s="231">
        <f>IFERROR(VLOOKUP(J368,'Item List (2)'!C:D,2,0),VLOOKUP(K368,'Item List (2)'!C:D,2,0))</f>
        <v>50007</v>
      </c>
      <c r="W368" s="231">
        <f>IFERROR(VLOOKUP(J368,'Item List (2)'!C:E,3,0),VLOOKUP(K368,'Item List (2)'!C:E,3,0))</f>
        <v>100</v>
      </c>
      <c r="X368" s="231">
        <f t="shared" si="31"/>
        <v>0</v>
      </c>
      <c r="Y368" s="231" t="str">
        <f t="shared" si="32"/>
        <v>WATER, PURIFIED 16.9Z DASANI</v>
      </c>
      <c r="AA368" s="232">
        <f t="shared" si="33"/>
        <v>13.66</v>
      </c>
      <c r="AB368" s="232" t="str">
        <f>VLOOKUP(W368,'Item List (2)'!$H:$J,2,0)</f>
        <v>Food</v>
      </c>
      <c r="AC368" s="232">
        <f t="shared" si="34"/>
        <v>7495</v>
      </c>
      <c r="AD368" s="232" t="str">
        <f t="shared" si="35"/>
        <v>7495-Food</v>
      </c>
    </row>
    <row r="369" spans="1:30">
      <c r="A369" t="s">
        <v>48</v>
      </c>
      <c r="B369" t="s">
        <v>49</v>
      </c>
      <c r="C369" t="s">
        <v>466</v>
      </c>
      <c r="D369" t="s">
        <v>467</v>
      </c>
      <c r="E369" t="s">
        <v>473</v>
      </c>
      <c r="F369" s="220" t="s">
        <v>53</v>
      </c>
      <c r="G369" s="220">
        <v>45168</v>
      </c>
      <c r="H369" t="s">
        <v>231</v>
      </c>
      <c r="I369" t="s">
        <v>201</v>
      </c>
      <c r="J369" t="s">
        <v>232</v>
      </c>
      <c r="K369" t="s">
        <v>233</v>
      </c>
      <c r="L369" s="230" t="s">
        <v>234</v>
      </c>
      <c r="M369">
        <v>1</v>
      </c>
      <c r="N369">
        <v>0</v>
      </c>
      <c r="O369">
        <v>25.97</v>
      </c>
      <c r="P369">
        <v>25.97</v>
      </c>
      <c r="Q369">
        <v>5876.75</v>
      </c>
      <c r="R369">
        <v>15.06</v>
      </c>
      <c r="S369" s="231" t="str">
        <f>VLOOKUP(U369,'Cross ref'!I:J,2,0)</f>
        <v>DF2</v>
      </c>
      <c r="T369" s="231">
        <f t="shared" si="30"/>
        <v>25.97</v>
      </c>
      <c r="U369" s="231">
        <f>VLOOKUP(VALUE(C369),'Cross ref'!G:I,3,0)</f>
        <v>7495</v>
      </c>
      <c r="V369" s="231">
        <f>IFERROR(VLOOKUP(J369,'Item List (2)'!C:D,2,0),VLOOKUP(K369,'Item List (2)'!C:D,2,0))</f>
        <v>51001</v>
      </c>
      <c r="W369" s="231">
        <f>IFERROR(VLOOKUP(J369,'Item List (2)'!C:E,3,0),VLOOKUP(K369,'Item List (2)'!C:E,3,0))</f>
        <v>1000</v>
      </c>
      <c r="X369" s="231">
        <f t="shared" si="31"/>
        <v>0</v>
      </c>
      <c r="Y369" s="231" t="str">
        <f t="shared" si="32"/>
        <v>LID, 12-24Z</v>
      </c>
      <c r="AA369" s="232">
        <f t="shared" si="33"/>
        <v>25.97</v>
      </c>
      <c r="AB369" s="232" t="str">
        <f>VLOOKUP(W369,'Item List (2)'!$H:$J,2,0)</f>
        <v>Paper</v>
      </c>
      <c r="AC369" s="232">
        <f t="shared" si="34"/>
        <v>7495</v>
      </c>
      <c r="AD369" s="232" t="str">
        <f t="shared" si="35"/>
        <v>7495-Paper</v>
      </c>
    </row>
    <row r="370" spans="1:30">
      <c r="A370" t="s">
        <v>48</v>
      </c>
      <c r="B370" t="s">
        <v>49</v>
      </c>
      <c r="C370" t="s">
        <v>466</v>
      </c>
      <c r="D370" t="s">
        <v>467</v>
      </c>
      <c r="E370" t="s">
        <v>473</v>
      </c>
      <c r="F370" s="220" t="s">
        <v>53</v>
      </c>
      <c r="G370" s="220">
        <v>45168</v>
      </c>
      <c r="H370" t="s">
        <v>387</v>
      </c>
      <c r="I370" t="s">
        <v>201</v>
      </c>
      <c r="J370" t="s">
        <v>240</v>
      </c>
      <c r="K370" t="s">
        <v>388</v>
      </c>
      <c r="L370" s="230" t="s">
        <v>389</v>
      </c>
      <c r="M370">
        <v>1</v>
      </c>
      <c r="N370">
        <v>0</v>
      </c>
      <c r="O370">
        <v>45.63</v>
      </c>
      <c r="P370">
        <v>45.63</v>
      </c>
      <c r="Q370">
        <v>5876.75</v>
      </c>
      <c r="R370">
        <v>15.06</v>
      </c>
      <c r="S370" s="231" t="str">
        <f>VLOOKUP(U370,'Cross ref'!I:J,2,0)</f>
        <v>DF2</v>
      </c>
      <c r="T370" s="231">
        <f t="shared" si="30"/>
        <v>45.63</v>
      </c>
      <c r="U370" s="231">
        <f>VLOOKUP(VALUE(C370),'Cross ref'!G:I,3,0)</f>
        <v>7495</v>
      </c>
      <c r="V370" s="231">
        <f>IFERROR(VLOOKUP(J370,'Item List (2)'!C:D,2,0),VLOOKUP(K370,'Item List (2)'!C:D,2,0))</f>
        <v>51001</v>
      </c>
      <c r="W370" s="231">
        <f>IFERROR(VLOOKUP(J370,'Item List (2)'!C:E,3,0),VLOOKUP(K370,'Item List (2)'!C:E,3,0))</f>
        <v>1000</v>
      </c>
      <c r="X370" s="231">
        <f t="shared" si="31"/>
        <v>0</v>
      </c>
      <c r="Y370" s="231" t="str">
        <f t="shared" si="32"/>
        <v>CARTON, FFRY LG FLVR TRAIL</v>
      </c>
      <c r="AA370" s="232">
        <f t="shared" si="33"/>
        <v>45.63</v>
      </c>
      <c r="AB370" s="232" t="str">
        <f>VLOOKUP(W370,'Item List (2)'!$H:$J,2,0)</f>
        <v>Paper</v>
      </c>
      <c r="AC370" s="232">
        <f t="shared" si="34"/>
        <v>7495</v>
      </c>
      <c r="AD370" s="232" t="str">
        <f t="shared" si="35"/>
        <v>7495-Paper</v>
      </c>
    </row>
    <row r="371" spans="1:30">
      <c r="A371" t="s">
        <v>48</v>
      </c>
      <c r="B371" t="s">
        <v>49</v>
      </c>
      <c r="C371" t="s">
        <v>466</v>
      </c>
      <c r="D371" t="s">
        <v>467</v>
      </c>
      <c r="E371" t="s">
        <v>473</v>
      </c>
      <c r="F371" s="220" t="s">
        <v>53</v>
      </c>
      <c r="G371" s="220">
        <v>45168</v>
      </c>
      <c r="H371" t="s">
        <v>390</v>
      </c>
      <c r="I371" t="s">
        <v>201</v>
      </c>
      <c r="J371" t="s">
        <v>240</v>
      </c>
      <c r="K371" t="s">
        <v>391</v>
      </c>
      <c r="L371" s="230" t="s">
        <v>234</v>
      </c>
      <c r="M371">
        <v>1</v>
      </c>
      <c r="N371">
        <v>0</v>
      </c>
      <c r="O371">
        <v>58.44</v>
      </c>
      <c r="P371">
        <v>58.44</v>
      </c>
      <c r="Q371">
        <v>5876.75</v>
      </c>
      <c r="R371">
        <v>15.06</v>
      </c>
      <c r="S371" s="231" t="str">
        <f>VLOOKUP(U371,'Cross ref'!I:J,2,0)</f>
        <v>DF2</v>
      </c>
      <c r="T371" s="231">
        <f t="shared" si="30"/>
        <v>58.44</v>
      </c>
      <c r="U371" s="231">
        <f>VLOOKUP(VALUE(C371),'Cross ref'!G:I,3,0)</f>
        <v>7495</v>
      </c>
      <c r="V371" s="231">
        <f>IFERROR(VLOOKUP(J371,'Item List (2)'!C:D,2,0),VLOOKUP(K371,'Item List (2)'!C:D,2,0))</f>
        <v>51001</v>
      </c>
      <c r="W371" s="231">
        <f>IFERROR(VLOOKUP(J371,'Item List (2)'!C:E,3,0),VLOOKUP(K371,'Item List (2)'!C:E,3,0))</f>
        <v>1000</v>
      </c>
      <c r="X371" s="231">
        <f t="shared" si="31"/>
        <v>0</v>
      </c>
      <c r="Y371" s="231" t="str">
        <f t="shared" si="32"/>
        <v>CARTON, FFRY MED FLVR TRAIL</v>
      </c>
      <c r="AA371" s="232">
        <f t="shared" si="33"/>
        <v>58.44</v>
      </c>
      <c r="AB371" s="232" t="str">
        <f>VLOOKUP(W371,'Item List (2)'!$H:$J,2,0)</f>
        <v>Paper</v>
      </c>
      <c r="AC371" s="232">
        <f t="shared" si="34"/>
        <v>7495</v>
      </c>
      <c r="AD371" s="232" t="str">
        <f t="shared" si="35"/>
        <v>7495-Paper</v>
      </c>
    </row>
    <row r="372" spans="1:30">
      <c r="A372" t="s">
        <v>48</v>
      </c>
      <c r="B372" t="s">
        <v>49</v>
      </c>
      <c r="C372" t="s">
        <v>466</v>
      </c>
      <c r="D372" t="s">
        <v>467</v>
      </c>
      <c r="E372" t="s">
        <v>473</v>
      </c>
      <c r="F372" s="220" t="s">
        <v>53</v>
      </c>
      <c r="G372" s="220">
        <v>45168</v>
      </c>
      <c r="H372" t="s">
        <v>492</v>
      </c>
      <c r="I372" t="s">
        <v>201</v>
      </c>
      <c r="J372" t="s">
        <v>493</v>
      </c>
      <c r="K372" t="s">
        <v>494</v>
      </c>
      <c r="L372" s="230" t="s">
        <v>495</v>
      </c>
      <c r="M372">
        <v>1</v>
      </c>
      <c r="N372">
        <v>0</v>
      </c>
      <c r="O372">
        <v>48.25</v>
      </c>
      <c r="P372">
        <v>48.25</v>
      </c>
      <c r="Q372">
        <v>5876.75</v>
      </c>
      <c r="R372">
        <v>15.06</v>
      </c>
      <c r="S372" s="231" t="str">
        <f>VLOOKUP(U372,'Cross ref'!I:J,2,0)</f>
        <v>DF2</v>
      </c>
      <c r="T372" s="231">
        <f t="shared" si="30"/>
        <v>48.25</v>
      </c>
      <c r="U372" s="231">
        <f>VLOOKUP(VALUE(C372),'Cross ref'!G:I,3,0)</f>
        <v>7495</v>
      </c>
      <c r="V372" s="231">
        <f>IFERROR(VLOOKUP(J372,'Item List (2)'!C:D,2,0),VLOOKUP(K372,'Item List (2)'!C:D,2,0))</f>
        <v>51001</v>
      </c>
      <c r="W372" s="231">
        <f>IFERROR(VLOOKUP(J372,'Item List (2)'!C:E,3,0),VLOOKUP(K372,'Item List (2)'!C:E,3,0))</f>
        <v>1000</v>
      </c>
      <c r="X372" s="231">
        <f t="shared" si="31"/>
        <v>0</v>
      </c>
      <c r="Y372" s="231" t="str">
        <f t="shared" si="32"/>
        <v>CONTAINER, CLAMSHELL DUAL SIDED</v>
      </c>
      <c r="AA372" s="232">
        <f t="shared" si="33"/>
        <v>48.25</v>
      </c>
      <c r="AB372" s="232" t="str">
        <f>VLOOKUP(W372,'Item List (2)'!$H:$J,2,0)</f>
        <v>Paper</v>
      </c>
      <c r="AC372" s="232">
        <f t="shared" si="34"/>
        <v>7495</v>
      </c>
      <c r="AD372" s="232" t="str">
        <f t="shared" si="35"/>
        <v>7495-Paper</v>
      </c>
    </row>
    <row r="373" spans="1:30">
      <c r="A373" t="s">
        <v>48</v>
      </c>
      <c r="B373" t="s">
        <v>49</v>
      </c>
      <c r="C373" t="s">
        <v>466</v>
      </c>
      <c r="D373" t="s">
        <v>467</v>
      </c>
      <c r="E373" t="s">
        <v>473</v>
      </c>
      <c r="F373" s="220" t="s">
        <v>53</v>
      </c>
      <c r="G373" s="220">
        <v>45168</v>
      </c>
      <c r="H373" t="s">
        <v>496</v>
      </c>
      <c r="I373" t="s">
        <v>201</v>
      </c>
      <c r="J373" t="s">
        <v>236</v>
      </c>
      <c r="K373" t="s">
        <v>497</v>
      </c>
      <c r="L373" s="230" t="s">
        <v>487</v>
      </c>
      <c r="M373">
        <v>1</v>
      </c>
      <c r="N373">
        <v>0</v>
      </c>
      <c r="O373">
        <v>82.08</v>
      </c>
      <c r="P373">
        <v>82.08</v>
      </c>
      <c r="Q373">
        <v>5876.75</v>
      </c>
      <c r="R373">
        <v>15.06</v>
      </c>
      <c r="S373" s="231" t="str">
        <f>VLOOKUP(U373,'Cross ref'!I:J,2,0)</f>
        <v>DF2</v>
      </c>
      <c r="T373" s="231">
        <f t="shared" si="30"/>
        <v>82.08</v>
      </c>
      <c r="U373" s="231">
        <f>VLOOKUP(VALUE(C373),'Cross ref'!G:I,3,0)</f>
        <v>7495</v>
      </c>
      <c r="V373" s="231">
        <f>IFERROR(VLOOKUP(J373,'Item List (2)'!C:D,2,0),VLOOKUP(K373,'Item List (2)'!C:D,2,0))</f>
        <v>51001</v>
      </c>
      <c r="W373" s="231">
        <f>IFERROR(VLOOKUP(J373,'Item List (2)'!C:E,3,0),VLOOKUP(K373,'Item List (2)'!C:E,3,0))</f>
        <v>1000</v>
      </c>
      <c r="X373" s="231">
        <f t="shared" si="31"/>
        <v>0</v>
      </c>
      <c r="Y373" s="231" t="str">
        <f t="shared" si="32"/>
        <v>CUP, SHAKE 16Z</v>
      </c>
      <c r="AA373" s="232">
        <f t="shared" si="33"/>
        <v>82.08</v>
      </c>
      <c r="AB373" s="232" t="str">
        <f>VLOOKUP(W373,'Item List (2)'!$H:$J,2,0)</f>
        <v>Paper</v>
      </c>
      <c r="AC373" s="232">
        <f t="shared" si="34"/>
        <v>7495</v>
      </c>
      <c r="AD373" s="232" t="str">
        <f t="shared" si="35"/>
        <v>7495-Paper</v>
      </c>
    </row>
    <row r="374" spans="1:30">
      <c r="A374" t="s">
        <v>48</v>
      </c>
      <c r="B374" t="s">
        <v>49</v>
      </c>
      <c r="C374" t="s">
        <v>466</v>
      </c>
      <c r="D374" t="s">
        <v>467</v>
      </c>
      <c r="E374" t="s">
        <v>473</v>
      </c>
      <c r="F374" s="220" t="s">
        <v>53</v>
      </c>
      <c r="G374" s="220">
        <v>45168</v>
      </c>
      <c r="H374" t="s">
        <v>498</v>
      </c>
      <c r="I374" t="s">
        <v>201</v>
      </c>
      <c r="J374" t="s">
        <v>202</v>
      </c>
      <c r="K374" t="s">
        <v>499</v>
      </c>
      <c r="L374" s="230" t="s">
        <v>500</v>
      </c>
      <c r="M374">
        <v>1</v>
      </c>
      <c r="N374">
        <v>0</v>
      </c>
      <c r="O374">
        <v>56.84</v>
      </c>
      <c r="P374">
        <v>56.84</v>
      </c>
      <c r="Q374">
        <v>5876.75</v>
      </c>
      <c r="R374">
        <v>15.06</v>
      </c>
      <c r="S374" s="231" t="str">
        <f>VLOOKUP(U374,'Cross ref'!I:J,2,0)</f>
        <v>DF2</v>
      </c>
      <c r="T374" s="231">
        <f t="shared" si="30"/>
        <v>56.84</v>
      </c>
      <c r="U374" s="231">
        <f>VLOOKUP(VALUE(C374),'Cross ref'!G:I,3,0)</f>
        <v>7495</v>
      </c>
      <c r="V374" s="231">
        <f>IFERROR(VLOOKUP(J374,'Item List (2)'!C:D,2,0),VLOOKUP(K374,'Item List (2)'!C:D,2,0))</f>
        <v>51001</v>
      </c>
      <c r="W374" s="231">
        <f>IFERROR(VLOOKUP(J374,'Item List (2)'!C:E,3,0),VLOOKUP(K374,'Item List (2)'!C:E,3,0))</f>
        <v>1000</v>
      </c>
      <c r="X374" s="231">
        <f t="shared" si="31"/>
        <v>0</v>
      </c>
      <c r="Y374" s="231" t="str">
        <f t="shared" si="32"/>
        <v>WRAP, QUICK HAPPY STAR</v>
      </c>
      <c r="AA374" s="232">
        <f t="shared" si="33"/>
        <v>56.84</v>
      </c>
      <c r="AB374" s="232" t="str">
        <f>VLOOKUP(W374,'Item List (2)'!$H:$J,2,0)</f>
        <v>Paper</v>
      </c>
      <c r="AC374" s="232">
        <f t="shared" si="34"/>
        <v>7495</v>
      </c>
      <c r="AD374" s="232" t="str">
        <f t="shared" si="35"/>
        <v>7495-Paper</v>
      </c>
    </row>
    <row r="375" spans="1:30">
      <c r="A375" t="s">
        <v>48</v>
      </c>
      <c r="B375" t="s">
        <v>49</v>
      </c>
      <c r="C375" t="s">
        <v>466</v>
      </c>
      <c r="D375" t="s">
        <v>467</v>
      </c>
      <c r="E375" t="s">
        <v>473</v>
      </c>
      <c r="F375" s="220" t="s">
        <v>53</v>
      </c>
      <c r="G375" s="220">
        <v>45168</v>
      </c>
      <c r="H375" t="s">
        <v>247</v>
      </c>
      <c r="I375" t="s">
        <v>201</v>
      </c>
      <c r="J375" t="s">
        <v>240</v>
      </c>
      <c r="K375" t="s">
        <v>248</v>
      </c>
      <c r="L375" s="230" t="s">
        <v>249</v>
      </c>
      <c r="M375">
        <v>1</v>
      </c>
      <c r="N375">
        <v>0</v>
      </c>
      <c r="O375">
        <v>16.89</v>
      </c>
      <c r="P375">
        <v>16.89</v>
      </c>
      <c r="Q375">
        <v>5876.75</v>
      </c>
      <c r="R375">
        <v>15.06</v>
      </c>
      <c r="S375" s="231" t="str">
        <f>VLOOKUP(U375,'Cross ref'!I:J,2,0)</f>
        <v>DF2</v>
      </c>
      <c r="T375" s="231">
        <f t="shared" si="30"/>
        <v>16.89</v>
      </c>
      <c r="U375" s="231">
        <f>VLOOKUP(VALUE(C375),'Cross ref'!G:I,3,0)</f>
        <v>7495</v>
      </c>
      <c r="V375" s="231">
        <f>IFERROR(VLOOKUP(J375,'Item List (2)'!C:D,2,0),VLOOKUP(K375,'Item List (2)'!C:D,2,0))</f>
        <v>51001</v>
      </c>
      <c r="W375" s="231">
        <f>IFERROR(VLOOKUP(J375,'Item List (2)'!C:E,3,0),VLOOKUP(K375,'Item List (2)'!C:E,3,0))</f>
        <v>1000</v>
      </c>
      <c r="X375" s="231">
        <f t="shared" si="31"/>
        <v>0</v>
      </c>
      <c r="Y375" s="231" t="str">
        <f t="shared" si="32"/>
        <v>BAG, #12 FVLR TRAILS</v>
      </c>
      <c r="AA375" s="232">
        <f t="shared" si="33"/>
        <v>16.89</v>
      </c>
      <c r="AB375" s="232" t="str">
        <f>VLOOKUP(W375,'Item List (2)'!$H:$J,2,0)</f>
        <v>Paper</v>
      </c>
      <c r="AC375" s="232">
        <f t="shared" si="34"/>
        <v>7495</v>
      </c>
      <c r="AD375" s="232" t="str">
        <f t="shared" si="35"/>
        <v>7495-Paper</v>
      </c>
    </row>
    <row r="376" spans="1:30">
      <c r="A376" t="s">
        <v>48</v>
      </c>
      <c r="B376" t="s">
        <v>49</v>
      </c>
      <c r="C376" t="s">
        <v>466</v>
      </c>
      <c r="D376" t="s">
        <v>467</v>
      </c>
      <c r="E376" t="s">
        <v>473</v>
      </c>
      <c r="F376" s="220" t="s">
        <v>53</v>
      </c>
      <c r="G376" s="220">
        <v>45168</v>
      </c>
      <c r="H376" t="s">
        <v>253</v>
      </c>
      <c r="I376" t="s">
        <v>201</v>
      </c>
      <c r="J376" t="s">
        <v>240</v>
      </c>
      <c r="K376" t="s">
        <v>254</v>
      </c>
      <c r="L376" s="230" t="s">
        <v>249</v>
      </c>
      <c r="M376">
        <v>1</v>
      </c>
      <c r="N376">
        <v>0</v>
      </c>
      <c r="O376">
        <v>10.7</v>
      </c>
      <c r="P376">
        <v>10.7</v>
      </c>
      <c r="Q376">
        <v>5876.75</v>
      </c>
      <c r="R376">
        <v>15.06</v>
      </c>
      <c r="S376" s="231" t="str">
        <f>VLOOKUP(U376,'Cross ref'!I:J,2,0)</f>
        <v>DF2</v>
      </c>
      <c r="T376" s="231">
        <f t="shared" si="30"/>
        <v>10.7</v>
      </c>
      <c r="U376" s="231">
        <f>VLOOKUP(VALUE(C376),'Cross ref'!G:I,3,0)</f>
        <v>7495</v>
      </c>
      <c r="V376" s="231">
        <f>IFERROR(VLOOKUP(J376,'Item List (2)'!C:D,2,0),VLOOKUP(K376,'Item List (2)'!C:D,2,0))</f>
        <v>51001</v>
      </c>
      <c r="W376" s="231">
        <f>IFERROR(VLOOKUP(J376,'Item List (2)'!C:E,3,0),VLOOKUP(K376,'Item List (2)'!C:E,3,0))</f>
        <v>1000</v>
      </c>
      <c r="X376" s="231">
        <f t="shared" si="31"/>
        <v>0</v>
      </c>
      <c r="Y376" s="231" t="str">
        <f t="shared" si="32"/>
        <v>BAG, #4 FLVR TRAILS</v>
      </c>
      <c r="AA376" s="232">
        <f t="shared" si="33"/>
        <v>10.7</v>
      </c>
      <c r="AB376" s="232" t="str">
        <f>VLOOKUP(W376,'Item List (2)'!$H:$J,2,0)</f>
        <v>Paper</v>
      </c>
      <c r="AC376" s="232">
        <f t="shared" si="34"/>
        <v>7495</v>
      </c>
      <c r="AD376" s="232" t="str">
        <f t="shared" si="35"/>
        <v>7495-Paper</v>
      </c>
    </row>
    <row r="377" spans="1:30">
      <c r="A377" t="s">
        <v>48</v>
      </c>
      <c r="B377" t="s">
        <v>49</v>
      </c>
      <c r="C377" t="s">
        <v>466</v>
      </c>
      <c r="D377" t="s">
        <v>467</v>
      </c>
      <c r="E377" t="s">
        <v>473</v>
      </c>
      <c r="F377" s="220" t="s">
        <v>53</v>
      </c>
      <c r="G377" s="220">
        <v>45168</v>
      </c>
      <c r="H377" t="s">
        <v>501</v>
      </c>
      <c r="I377" t="s">
        <v>55</v>
      </c>
      <c r="J377" t="s">
        <v>90</v>
      </c>
      <c r="K377" t="s">
        <v>502</v>
      </c>
      <c r="L377" s="230" t="s">
        <v>452</v>
      </c>
      <c r="M377">
        <v>1</v>
      </c>
      <c r="N377">
        <v>0</v>
      </c>
      <c r="O377">
        <v>65.83</v>
      </c>
      <c r="P377">
        <v>65.83</v>
      </c>
      <c r="Q377">
        <v>5876.75</v>
      </c>
      <c r="R377">
        <v>15.06</v>
      </c>
      <c r="S377" s="231" t="str">
        <f>VLOOKUP(U377,'Cross ref'!I:J,2,0)</f>
        <v>DF2</v>
      </c>
      <c r="T377" s="231">
        <f t="shared" si="30"/>
        <v>65.83</v>
      </c>
      <c r="U377" s="231">
        <f>VLOOKUP(VALUE(C377),'Cross ref'!G:I,3,0)</f>
        <v>7495</v>
      </c>
      <c r="V377" s="231">
        <f>IFERROR(VLOOKUP(J377,'Item List (2)'!C:D,2,0),VLOOKUP(K377,'Item List (2)'!C:D,2,0))</f>
        <v>50007</v>
      </c>
      <c r="W377" s="231">
        <f>IFERROR(VLOOKUP(J377,'Item List (2)'!C:E,3,0),VLOOKUP(K377,'Item List (2)'!C:E,3,0))</f>
        <v>100</v>
      </c>
      <c r="X377" s="231">
        <f t="shared" si="31"/>
        <v>0</v>
      </c>
      <c r="Y377" s="231" t="str">
        <f t="shared" si="32"/>
        <v>EGG, LIQ WHL W-CITRC ACID ESL P12CE</v>
      </c>
      <c r="AA377" s="232">
        <f t="shared" si="33"/>
        <v>65.83</v>
      </c>
      <c r="AB377" s="232" t="str">
        <f>VLOOKUP(W377,'Item List (2)'!$H:$J,2,0)</f>
        <v>Food</v>
      </c>
      <c r="AC377" s="232">
        <f t="shared" si="34"/>
        <v>7495</v>
      </c>
      <c r="AD377" s="232" t="str">
        <f t="shared" si="35"/>
        <v>7495-Food</v>
      </c>
    </row>
    <row r="378" spans="1:30">
      <c r="A378" t="s">
        <v>48</v>
      </c>
      <c r="B378" t="s">
        <v>49</v>
      </c>
      <c r="C378" t="s">
        <v>466</v>
      </c>
      <c r="D378" t="s">
        <v>467</v>
      </c>
      <c r="E378" t="s">
        <v>473</v>
      </c>
      <c r="F378" s="220" t="s">
        <v>53</v>
      </c>
      <c r="G378" s="220">
        <v>45168</v>
      </c>
      <c r="H378" t="s">
        <v>255</v>
      </c>
      <c r="I378" t="s">
        <v>201</v>
      </c>
      <c r="J378" t="s">
        <v>236</v>
      </c>
      <c r="K378" t="s">
        <v>256</v>
      </c>
      <c r="L378" s="230" t="s">
        <v>257</v>
      </c>
      <c r="M378">
        <v>1</v>
      </c>
      <c r="N378">
        <v>0</v>
      </c>
      <c r="O378">
        <v>66.19</v>
      </c>
      <c r="P378">
        <v>66.19</v>
      </c>
      <c r="Q378">
        <v>5876.75</v>
      </c>
      <c r="R378">
        <v>15.06</v>
      </c>
      <c r="S378" s="231" t="str">
        <f>VLOOKUP(U378,'Cross ref'!I:J,2,0)</f>
        <v>DF2</v>
      </c>
      <c r="T378" s="231">
        <f t="shared" si="30"/>
        <v>66.19</v>
      </c>
      <c r="U378" s="231">
        <f>VLOOKUP(VALUE(C378),'Cross ref'!G:I,3,0)</f>
        <v>7495</v>
      </c>
      <c r="V378" s="231">
        <f>IFERROR(VLOOKUP(J378,'Item List (2)'!C:D,2,0),VLOOKUP(K378,'Item List (2)'!C:D,2,0))</f>
        <v>51001</v>
      </c>
      <c r="W378" s="231">
        <f>IFERROR(VLOOKUP(J378,'Item List (2)'!C:E,3,0),VLOOKUP(K378,'Item List (2)'!C:E,3,0))</f>
        <v>1000</v>
      </c>
      <c r="X378" s="231">
        <f t="shared" si="31"/>
        <v>0</v>
      </c>
      <c r="Y378" s="231" t="str">
        <f t="shared" si="32"/>
        <v>CUP, COLD 24Z FLVR TRAIL</v>
      </c>
      <c r="AA378" s="232">
        <f t="shared" si="33"/>
        <v>66.19</v>
      </c>
      <c r="AB378" s="232" t="str">
        <f>VLOOKUP(W378,'Item List (2)'!$H:$J,2,0)</f>
        <v>Paper</v>
      </c>
      <c r="AC378" s="232">
        <f t="shared" si="34"/>
        <v>7495</v>
      </c>
      <c r="AD378" s="232" t="str">
        <f t="shared" si="35"/>
        <v>7495-Paper</v>
      </c>
    </row>
    <row r="379" spans="1:30">
      <c r="A379" t="s">
        <v>48</v>
      </c>
      <c r="B379" t="s">
        <v>49</v>
      </c>
      <c r="C379" t="s">
        <v>466</v>
      </c>
      <c r="D379" t="s">
        <v>467</v>
      </c>
      <c r="E379" t="s">
        <v>473</v>
      </c>
      <c r="F379" s="220" t="s">
        <v>53</v>
      </c>
      <c r="G379" s="220">
        <v>45168</v>
      </c>
      <c r="H379" t="s">
        <v>258</v>
      </c>
      <c r="I379" t="s">
        <v>201</v>
      </c>
      <c r="J379" t="s">
        <v>236</v>
      </c>
      <c r="K379" t="s">
        <v>259</v>
      </c>
      <c r="L379" s="230" t="s">
        <v>260</v>
      </c>
      <c r="M379">
        <v>2</v>
      </c>
      <c r="N379">
        <v>0</v>
      </c>
      <c r="O379">
        <v>30.68</v>
      </c>
      <c r="P379">
        <v>61.36</v>
      </c>
      <c r="Q379">
        <v>5876.75</v>
      </c>
      <c r="R379">
        <v>15.06</v>
      </c>
      <c r="S379" s="231" t="str">
        <f>VLOOKUP(U379,'Cross ref'!I:J,2,0)</f>
        <v>DF2</v>
      </c>
      <c r="T379" s="231">
        <f t="shared" si="30"/>
        <v>61.36</v>
      </c>
      <c r="U379" s="231">
        <f>VLOOKUP(VALUE(C379),'Cross ref'!G:I,3,0)</f>
        <v>7495</v>
      </c>
      <c r="V379" s="231">
        <f>IFERROR(VLOOKUP(J379,'Item List (2)'!C:D,2,0),VLOOKUP(K379,'Item List (2)'!C:D,2,0))</f>
        <v>51001</v>
      </c>
      <c r="W379" s="231">
        <f>IFERROR(VLOOKUP(J379,'Item List (2)'!C:E,3,0),VLOOKUP(K379,'Item List (2)'!C:E,3,0))</f>
        <v>1000</v>
      </c>
      <c r="X379" s="231">
        <f t="shared" si="31"/>
        <v>0</v>
      </c>
      <c r="Y379" s="231" t="str">
        <f t="shared" si="32"/>
        <v>CUP, PLS COLD 32Z FLVR TRAIL</v>
      </c>
      <c r="AA379" s="232">
        <f t="shared" si="33"/>
        <v>61.36</v>
      </c>
      <c r="AB379" s="232" t="str">
        <f>VLOOKUP(W379,'Item List (2)'!$H:$J,2,0)</f>
        <v>Paper</v>
      </c>
      <c r="AC379" s="232">
        <f t="shared" si="34"/>
        <v>7495</v>
      </c>
      <c r="AD379" s="232" t="str">
        <f t="shared" si="35"/>
        <v>7495-Paper</v>
      </c>
    </row>
    <row r="380" spans="1:30">
      <c r="A380" t="s">
        <v>48</v>
      </c>
      <c r="B380" t="s">
        <v>49</v>
      </c>
      <c r="C380" t="s">
        <v>466</v>
      </c>
      <c r="D380" t="s">
        <v>467</v>
      </c>
      <c r="E380" t="s">
        <v>473</v>
      </c>
      <c r="F380" s="220" t="s">
        <v>53</v>
      </c>
      <c r="G380" s="220">
        <v>45168</v>
      </c>
      <c r="H380" t="s">
        <v>397</v>
      </c>
      <c r="I380" t="s">
        <v>55</v>
      </c>
      <c r="J380" t="s">
        <v>179</v>
      </c>
      <c r="K380" t="s">
        <v>398</v>
      </c>
      <c r="L380" s="230" t="s">
        <v>123</v>
      </c>
      <c r="M380">
        <v>1</v>
      </c>
      <c r="N380">
        <v>0</v>
      </c>
      <c r="O380">
        <v>43.47</v>
      </c>
      <c r="P380">
        <v>43.47</v>
      </c>
      <c r="Q380">
        <v>5876.75</v>
      </c>
      <c r="R380">
        <v>15.06</v>
      </c>
      <c r="S380" s="231" t="str">
        <f>VLOOKUP(U380,'Cross ref'!I:J,2,0)</f>
        <v>DF2</v>
      </c>
      <c r="T380" s="231">
        <f t="shared" si="30"/>
        <v>43.47</v>
      </c>
      <c r="U380" s="231">
        <f>VLOOKUP(VALUE(C380),'Cross ref'!G:I,3,0)</f>
        <v>7495</v>
      </c>
      <c r="V380" s="231">
        <f>IFERROR(VLOOKUP(J380,'Item List (2)'!C:D,2,0),VLOOKUP(K380,'Item List (2)'!C:D,2,0))</f>
        <v>50007</v>
      </c>
      <c r="W380" s="231">
        <f>IFERROR(VLOOKUP(J380,'Item List (2)'!C:E,3,0),VLOOKUP(K380,'Item List (2)'!C:E,3,0))</f>
        <v>100</v>
      </c>
      <c r="X380" s="231">
        <f t="shared" si="31"/>
        <v>0</v>
      </c>
      <c r="Y380" s="231" t="str">
        <f t="shared" si="32"/>
        <v>CHEESE, PEPPERJACK 160CT</v>
      </c>
      <c r="AA380" s="232">
        <f t="shared" si="33"/>
        <v>43.47</v>
      </c>
      <c r="AB380" s="232" t="str">
        <f>VLOOKUP(W380,'Item List (2)'!$H:$J,2,0)</f>
        <v>Food</v>
      </c>
      <c r="AC380" s="232">
        <f t="shared" si="34"/>
        <v>7495</v>
      </c>
      <c r="AD380" s="232" t="str">
        <f t="shared" si="35"/>
        <v>7495-Food</v>
      </c>
    </row>
    <row r="381" spans="1:30">
      <c r="A381" t="s">
        <v>48</v>
      </c>
      <c r="B381" t="s">
        <v>49</v>
      </c>
      <c r="C381" t="s">
        <v>466</v>
      </c>
      <c r="D381" t="s">
        <v>467</v>
      </c>
      <c r="E381" t="s">
        <v>473</v>
      </c>
      <c r="F381" s="220" t="s">
        <v>53</v>
      </c>
      <c r="G381" s="220">
        <v>45168</v>
      </c>
      <c r="H381" t="s">
        <v>503</v>
      </c>
      <c r="I381" t="s">
        <v>55</v>
      </c>
      <c r="J381" t="s">
        <v>265</v>
      </c>
      <c r="K381" t="s">
        <v>504</v>
      </c>
      <c r="L381" s="230" t="s">
        <v>263</v>
      </c>
      <c r="M381">
        <v>1</v>
      </c>
      <c r="N381">
        <v>0</v>
      </c>
      <c r="O381">
        <v>32.25</v>
      </c>
      <c r="P381">
        <v>32.25</v>
      </c>
      <c r="Q381">
        <v>5876.75</v>
      </c>
      <c r="R381">
        <v>15.06</v>
      </c>
      <c r="S381" s="231" t="str">
        <f>VLOOKUP(U381,'Cross ref'!I:J,2,0)</f>
        <v>DF2</v>
      </c>
      <c r="T381" s="231">
        <f t="shared" si="30"/>
        <v>32.25</v>
      </c>
      <c r="U381" s="231">
        <f>VLOOKUP(VALUE(C381),'Cross ref'!G:I,3,0)</f>
        <v>7495</v>
      </c>
      <c r="V381" s="231">
        <f>IFERROR(VLOOKUP(J381,'Item List (2)'!C:D,2,0),VLOOKUP(K381,'Item List (2)'!C:D,2,0))</f>
        <v>50007</v>
      </c>
      <c r="W381" s="231">
        <f>IFERROR(VLOOKUP(J381,'Item List (2)'!C:E,3,0),VLOOKUP(K381,'Item List (2)'!C:E,3,0))</f>
        <v>100</v>
      </c>
      <c r="X381" s="231">
        <f t="shared" si="31"/>
        <v>0</v>
      </c>
      <c r="Y381" s="231" t="str">
        <f t="shared" si="32"/>
        <v>SAUCE, CLASSIC</v>
      </c>
      <c r="AA381" s="232">
        <f t="shared" si="33"/>
        <v>32.25</v>
      </c>
      <c r="AB381" s="232" t="str">
        <f>VLOOKUP(W381,'Item List (2)'!$H:$J,2,0)</f>
        <v>Food</v>
      </c>
      <c r="AC381" s="232">
        <f t="shared" si="34"/>
        <v>7495</v>
      </c>
      <c r="AD381" s="232" t="str">
        <f t="shared" si="35"/>
        <v>7495-Food</v>
      </c>
    </row>
    <row r="382" spans="1:30">
      <c r="A382" t="s">
        <v>48</v>
      </c>
      <c r="B382" t="s">
        <v>49</v>
      </c>
      <c r="C382" t="s">
        <v>466</v>
      </c>
      <c r="D382" t="s">
        <v>467</v>
      </c>
      <c r="E382" t="s">
        <v>473</v>
      </c>
      <c r="F382" s="220" t="s">
        <v>53</v>
      </c>
      <c r="G382" s="220">
        <v>45168</v>
      </c>
      <c r="H382" t="s">
        <v>261</v>
      </c>
      <c r="I382" t="s">
        <v>55</v>
      </c>
      <c r="J382" t="s">
        <v>98</v>
      </c>
      <c r="K382" t="s">
        <v>262</v>
      </c>
      <c r="L382" s="230" t="s">
        <v>263</v>
      </c>
      <c r="M382">
        <v>1</v>
      </c>
      <c r="N382">
        <v>0</v>
      </c>
      <c r="O382">
        <v>22.91</v>
      </c>
      <c r="P382">
        <v>22.91</v>
      </c>
      <c r="Q382">
        <v>5876.75</v>
      </c>
      <c r="R382">
        <v>15.06</v>
      </c>
      <c r="S382" s="231" t="str">
        <f>VLOOKUP(U382,'Cross ref'!I:J,2,0)</f>
        <v>DF2</v>
      </c>
      <c r="T382" s="231">
        <f t="shared" si="30"/>
        <v>22.91</v>
      </c>
      <c r="U382" s="231">
        <f>VLOOKUP(VALUE(C382),'Cross ref'!G:I,3,0)</f>
        <v>7495</v>
      </c>
      <c r="V382" s="231">
        <f>IFERROR(VLOOKUP(J382,'Item List (2)'!C:D,2,0),VLOOKUP(K382,'Item List (2)'!C:D,2,0))</f>
        <v>50007</v>
      </c>
      <c r="W382" s="231">
        <f>IFERROR(VLOOKUP(J382,'Item List (2)'!C:E,3,0),VLOOKUP(K382,'Item List (2)'!C:E,3,0))</f>
        <v>100</v>
      </c>
      <c r="X382" s="231">
        <f t="shared" si="31"/>
        <v>0</v>
      </c>
      <c r="Y382" s="231" t="str">
        <f t="shared" si="32"/>
        <v>SAUCE, BBQ</v>
      </c>
      <c r="AA382" s="232">
        <f t="shared" si="33"/>
        <v>22.91</v>
      </c>
      <c r="AB382" s="232" t="str">
        <f>VLOOKUP(W382,'Item List (2)'!$H:$J,2,0)</f>
        <v>Food</v>
      </c>
      <c r="AC382" s="232">
        <f t="shared" si="34"/>
        <v>7495</v>
      </c>
      <c r="AD382" s="232" t="str">
        <f t="shared" si="35"/>
        <v>7495-Food</v>
      </c>
    </row>
    <row r="383" spans="1:30">
      <c r="A383" t="s">
        <v>48</v>
      </c>
      <c r="B383" t="s">
        <v>49</v>
      </c>
      <c r="C383" t="s">
        <v>466</v>
      </c>
      <c r="D383" t="s">
        <v>467</v>
      </c>
      <c r="E383" t="s">
        <v>473</v>
      </c>
      <c r="F383" s="220" t="s">
        <v>53</v>
      </c>
      <c r="G383" s="220">
        <v>45168</v>
      </c>
      <c r="H383" t="s">
        <v>264</v>
      </c>
      <c r="I383" t="s">
        <v>55</v>
      </c>
      <c r="J383" t="s">
        <v>265</v>
      </c>
      <c r="K383" t="s">
        <v>266</v>
      </c>
      <c r="L383" s="230" t="s">
        <v>263</v>
      </c>
      <c r="M383">
        <v>2</v>
      </c>
      <c r="N383">
        <v>0</v>
      </c>
      <c r="O383">
        <v>23.87</v>
      </c>
      <c r="P383">
        <v>47.74</v>
      </c>
      <c r="Q383">
        <v>5876.75</v>
      </c>
      <c r="R383">
        <v>15.06</v>
      </c>
      <c r="S383" s="231" t="str">
        <f>VLOOKUP(U383,'Cross ref'!I:J,2,0)</f>
        <v>DF2</v>
      </c>
      <c r="T383" s="231">
        <f t="shared" si="30"/>
        <v>47.74</v>
      </c>
      <c r="U383" s="231">
        <f>VLOOKUP(VALUE(C383),'Cross ref'!G:I,3,0)</f>
        <v>7495</v>
      </c>
      <c r="V383" s="231">
        <f>IFERROR(VLOOKUP(J383,'Item List (2)'!C:D,2,0),VLOOKUP(K383,'Item List (2)'!C:D,2,0))</f>
        <v>50007</v>
      </c>
      <c r="W383" s="231">
        <f>IFERROR(VLOOKUP(J383,'Item List (2)'!C:E,3,0),VLOOKUP(K383,'Item List (2)'!C:E,3,0))</f>
        <v>100</v>
      </c>
      <c r="X383" s="231">
        <f t="shared" si="31"/>
        <v>0</v>
      </c>
      <c r="Y383" s="231" t="str">
        <f t="shared" si="32"/>
        <v>SAUCE, SPECIAL</v>
      </c>
      <c r="AA383" s="232">
        <f t="shared" si="33"/>
        <v>47.74</v>
      </c>
      <c r="AB383" s="232" t="str">
        <f>VLOOKUP(W383,'Item List (2)'!$H:$J,2,0)</f>
        <v>Food</v>
      </c>
      <c r="AC383" s="232">
        <f t="shared" si="34"/>
        <v>7495</v>
      </c>
      <c r="AD383" s="232" t="str">
        <f t="shared" si="35"/>
        <v>7495-Food</v>
      </c>
    </row>
    <row r="384" spans="1:30">
      <c r="A384" t="s">
        <v>48</v>
      </c>
      <c r="B384" t="s">
        <v>49</v>
      </c>
      <c r="C384" t="s">
        <v>466</v>
      </c>
      <c r="D384" t="s">
        <v>467</v>
      </c>
      <c r="E384" t="s">
        <v>473</v>
      </c>
      <c r="F384" s="220" t="s">
        <v>53</v>
      </c>
      <c r="G384" s="220">
        <v>45168</v>
      </c>
      <c r="H384" t="s">
        <v>267</v>
      </c>
      <c r="I384" t="s">
        <v>55</v>
      </c>
      <c r="J384" t="s">
        <v>268</v>
      </c>
      <c r="K384" t="s">
        <v>269</v>
      </c>
      <c r="L384" s="230" t="s">
        <v>270</v>
      </c>
      <c r="M384">
        <v>2</v>
      </c>
      <c r="N384">
        <v>0</v>
      </c>
      <c r="O384">
        <v>47.11</v>
      </c>
      <c r="P384">
        <v>94.22</v>
      </c>
      <c r="Q384">
        <v>5876.75</v>
      </c>
      <c r="R384">
        <v>15.06</v>
      </c>
      <c r="S384" s="231" t="str">
        <f>VLOOKUP(U384,'Cross ref'!I:J,2,0)</f>
        <v>DF2</v>
      </c>
      <c r="T384" s="231">
        <f t="shared" si="30"/>
        <v>94.22</v>
      </c>
      <c r="U384" s="231">
        <f>VLOOKUP(VALUE(C384),'Cross ref'!G:I,3,0)</f>
        <v>7495</v>
      </c>
      <c r="V384" s="231">
        <f>IFERROR(VLOOKUP(J384,'Item List (2)'!C:D,2,0),VLOOKUP(K384,'Item List (2)'!C:D,2,0))</f>
        <v>50007</v>
      </c>
      <c r="W384" s="231">
        <f>IFERROR(VLOOKUP(J384,'Item List (2)'!C:E,3,0),VLOOKUP(K384,'Item List (2)'!C:E,3,0))</f>
        <v>100</v>
      </c>
      <c r="X384" s="231">
        <f t="shared" si="31"/>
        <v>0</v>
      </c>
      <c r="Y384" s="231" t="str">
        <f t="shared" si="32"/>
        <v>MAYONNAISE, 64Z</v>
      </c>
      <c r="AA384" s="232">
        <f t="shared" si="33"/>
        <v>94.22</v>
      </c>
      <c r="AB384" s="232" t="str">
        <f>VLOOKUP(W384,'Item List (2)'!$H:$J,2,0)</f>
        <v>Food</v>
      </c>
      <c r="AC384" s="232">
        <f t="shared" si="34"/>
        <v>7495</v>
      </c>
      <c r="AD384" s="232" t="str">
        <f t="shared" si="35"/>
        <v>7495-Food</v>
      </c>
    </row>
    <row r="385" spans="1:30">
      <c r="A385" t="s">
        <v>48</v>
      </c>
      <c r="B385" t="s">
        <v>49</v>
      </c>
      <c r="C385" t="s">
        <v>466</v>
      </c>
      <c r="D385" t="s">
        <v>467</v>
      </c>
      <c r="E385" t="s">
        <v>473</v>
      </c>
      <c r="F385" s="220" t="s">
        <v>53</v>
      </c>
      <c r="G385" s="220">
        <v>45168</v>
      </c>
      <c r="H385" t="s">
        <v>399</v>
      </c>
      <c r="I385" t="s">
        <v>201</v>
      </c>
      <c r="J385" t="s">
        <v>400</v>
      </c>
      <c r="K385" t="s">
        <v>401</v>
      </c>
      <c r="L385" s="230" t="s">
        <v>402</v>
      </c>
      <c r="M385">
        <v>1</v>
      </c>
      <c r="N385">
        <v>0</v>
      </c>
      <c r="O385">
        <v>45.4</v>
      </c>
      <c r="P385">
        <v>45.4</v>
      </c>
      <c r="Q385">
        <v>5876.75</v>
      </c>
      <c r="R385">
        <v>15.06</v>
      </c>
      <c r="S385" s="231" t="str">
        <f>VLOOKUP(U385,'Cross ref'!I:J,2,0)</f>
        <v>DF2</v>
      </c>
      <c r="T385" s="231">
        <f t="shared" si="30"/>
        <v>45.4</v>
      </c>
      <c r="U385" s="231">
        <f>VLOOKUP(VALUE(C385),'Cross ref'!G:I,3,0)</f>
        <v>7495</v>
      </c>
      <c r="V385" s="231">
        <f>IFERROR(VLOOKUP(J385,'Item List (2)'!C:D,2,0),VLOOKUP(K385,'Item List (2)'!C:D,2,0))</f>
        <v>51001</v>
      </c>
      <c r="W385" s="231">
        <f>IFERROR(VLOOKUP(J385,'Item List (2)'!C:E,3,0),VLOOKUP(K385,'Item List (2)'!C:E,3,0))</f>
        <v>1000</v>
      </c>
      <c r="X385" s="231">
        <f t="shared" si="31"/>
        <v>0</v>
      </c>
      <c r="Y385" s="231" t="str">
        <f t="shared" si="32"/>
        <v>NAPKIN, 13X8.5 BRN</v>
      </c>
      <c r="AA385" s="232">
        <f t="shared" si="33"/>
        <v>45.4</v>
      </c>
      <c r="AB385" s="232" t="str">
        <f>VLOOKUP(W385,'Item List (2)'!$H:$J,2,0)</f>
        <v>Paper</v>
      </c>
      <c r="AC385" s="232">
        <f t="shared" si="34"/>
        <v>7495</v>
      </c>
      <c r="AD385" s="232" t="str">
        <f t="shared" si="35"/>
        <v>7495-Paper</v>
      </c>
    </row>
    <row r="386" spans="1:30">
      <c r="A386" t="s">
        <v>48</v>
      </c>
      <c r="B386" t="s">
        <v>505</v>
      </c>
      <c r="C386" t="s">
        <v>506</v>
      </c>
      <c r="D386" t="s">
        <v>507</v>
      </c>
      <c r="E386" t="s">
        <v>508</v>
      </c>
      <c r="F386" s="220" t="s">
        <v>53</v>
      </c>
      <c r="G386" s="220">
        <v>45171</v>
      </c>
      <c r="H386" t="s">
        <v>134</v>
      </c>
      <c r="I386" t="s">
        <v>55</v>
      </c>
      <c r="J386" t="s">
        <v>129</v>
      </c>
      <c r="K386" t="s">
        <v>135</v>
      </c>
      <c r="L386" s="230" t="s">
        <v>136</v>
      </c>
      <c r="M386">
        <v>6</v>
      </c>
      <c r="N386">
        <v>0</v>
      </c>
      <c r="O386">
        <v>35.28</v>
      </c>
      <c r="P386">
        <v>211.68</v>
      </c>
      <c r="Q386">
        <v>581.28</v>
      </c>
      <c r="R386">
        <v>0</v>
      </c>
      <c r="S386" s="231" t="str">
        <f>VLOOKUP(U386,'Cross ref'!I:J,2,0)</f>
        <v>HN2</v>
      </c>
      <c r="T386" s="231">
        <f t="shared" ref="T386:T449" si="36">P386</f>
        <v>211.68</v>
      </c>
      <c r="U386" s="231">
        <f>VLOOKUP(VALUE(C386),'Cross ref'!G:I,3,0)</f>
        <v>7358</v>
      </c>
      <c r="V386" s="231">
        <f>IFERROR(VLOOKUP(J386,'Item List (2)'!C:D,2,0),VLOOKUP(K386,'Item List (2)'!C:D,2,0))</f>
        <v>50007</v>
      </c>
      <c r="W386" s="231">
        <f>IFERROR(VLOOKUP(J386,'Item List (2)'!C:E,3,0),VLOOKUP(K386,'Item List (2)'!C:E,3,0))</f>
        <v>100</v>
      </c>
      <c r="X386" s="231">
        <f t="shared" ref="X386:X449" si="37">IF(_xlfn.NUMBERVALUE(O386),M386*O386-P386,-P386)</f>
        <v>0</v>
      </c>
      <c r="Y386" s="231" t="str">
        <f t="shared" ref="Y386:Y449" si="38">K386</f>
        <v>FRIES, SS SK ON</v>
      </c>
      <c r="AA386" s="232">
        <f t="shared" ref="AA386:AA449" si="39">P386</f>
        <v>211.68</v>
      </c>
      <c r="AB386" s="232" t="str">
        <f>VLOOKUP(W386,'Item List (2)'!$H:$J,2,0)</f>
        <v>Food</v>
      </c>
      <c r="AC386" s="232">
        <f t="shared" ref="AC386:AC449" si="40">U386</f>
        <v>7358</v>
      </c>
      <c r="AD386" s="232" t="str">
        <f t="shared" ref="AD386:AD449" si="41">AC386&amp;"-"&amp;AB386</f>
        <v>7358-Food</v>
      </c>
    </row>
    <row r="387" spans="1:30">
      <c r="A387" t="s">
        <v>48</v>
      </c>
      <c r="B387" t="s">
        <v>49</v>
      </c>
      <c r="C387" t="s">
        <v>466</v>
      </c>
      <c r="D387" t="s">
        <v>467</v>
      </c>
      <c r="E387" t="s">
        <v>473</v>
      </c>
      <c r="F387" s="220" t="s">
        <v>53</v>
      </c>
      <c r="G387" s="220">
        <v>45168</v>
      </c>
      <c r="H387" t="s">
        <v>271</v>
      </c>
      <c r="I387" t="s">
        <v>55</v>
      </c>
      <c r="J387" t="s">
        <v>272</v>
      </c>
      <c r="K387" t="s">
        <v>273</v>
      </c>
      <c r="L387" s="230" t="s">
        <v>274</v>
      </c>
      <c r="M387">
        <v>1</v>
      </c>
      <c r="N387">
        <v>0</v>
      </c>
      <c r="O387">
        <v>39.82</v>
      </c>
      <c r="P387">
        <v>39.82</v>
      </c>
      <c r="Q387">
        <v>5876.75</v>
      </c>
      <c r="R387">
        <v>15.06</v>
      </c>
      <c r="S387" s="231" t="str">
        <f>VLOOKUP(U387,'Cross ref'!I:J,2,0)</f>
        <v>DF2</v>
      </c>
      <c r="T387" s="231">
        <f t="shared" si="36"/>
        <v>39.82</v>
      </c>
      <c r="U387" s="231">
        <f>VLOOKUP(VALUE(C387),'Cross ref'!G:I,3,0)</f>
        <v>7495</v>
      </c>
      <c r="V387" s="231">
        <f>IFERROR(VLOOKUP(J387,'Item List (2)'!C:D,2,0),VLOOKUP(K387,'Item List (2)'!C:D,2,0))</f>
        <v>50007</v>
      </c>
      <c r="W387" s="231">
        <f>IFERROR(VLOOKUP(J387,'Item List (2)'!C:E,3,0),VLOOKUP(K387,'Item List (2)'!C:E,3,0))</f>
        <v>100</v>
      </c>
      <c r="X387" s="231">
        <f t="shared" si="37"/>
        <v>0</v>
      </c>
      <c r="Y387" s="231" t="str">
        <f t="shared" si="38"/>
        <v>FRENCH TOAST, STICK ORIGINAL CARLS JR</v>
      </c>
      <c r="AA387" s="232">
        <f t="shared" si="39"/>
        <v>39.82</v>
      </c>
      <c r="AB387" s="232" t="str">
        <f>VLOOKUP(W387,'Item List (2)'!$H:$J,2,0)</f>
        <v>Food</v>
      </c>
      <c r="AC387" s="232">
        <f t="shared" si="40"/>
        <v>7495</v>
      </c>
      <c r="AD387" s="232" t="str">
        <f t="shared" si="41"/>
        <v>7495-Food</v>
      </c>
    </row>
    <row r="388" spans="1:30">
      <c r="A388" t="s">
        <v>48</v>
      </c>
      <c r="B388" t="s">
        <v>49</v>
      </c>
      <c r="C388" t="s">
        <v>466</v>
      </c>
      <c r="D388" t="s">
        <v>467</v>
      </c>
      <c r="E388" t="s">
        <v>473</v>
      </c>
      <c r="F388" s="220" t="s">
        <v>53</v>
      </c>
      <c r="G388" s="220">
        <v>45168</v>
      </c>
      <c r="H388" t="s">
        <v>405</v>
      </c>
      <c r="I388" t="s">
        <v>55</v>
      </c>
      <c r="J388" t="s">
        <v>265</v>
      </c>
      <c r="K388" t="s">
        <v>406</v>
      </c>
      <c r="L388" s="230" t="s">
        <v>407</v>
      </c>
      <c r="M388">
        <v>1</v>
      </c>
      <c r="N388">
        <v>0</v>
      </c>
      <c r="O388">
        <v>56.42</v>
      </c>
      <c r="P388">
        <v>56.42</v>
      </c>
      <c r="Q388">
        <v>5876.75</v>
      </c>
      <c r="R388">
        <v>15.06</v>
      </c>
      <c r="S388" s="231" t="str">
        <f>VLOOKUP(U388,'Cross ref'!I:J,2,0)</f>
        <v>DF2</v>
      </c>
      <c r="T388" s="231">
        <f t="shared" si="36"/>
        <v>56.42</v>
      </c>
      <c r="U388" s="231">
        <f>VLOOKUP(VALUE(C388),'Cross ref'!G:I,3,0)</f>
        <v>7495</v>
      </c>
      <c r="V388" s="231">
        <f>IFERROR(VLOOKUP(J388,'Item List (2)'!C:D,2,0),VLOOKUP(K388,'Item List (2)'!C:D,2,0))</f>
        <v>50007</v>
      </c>
      <c r="W388" s="231">
        <f>IFERROR(VLOOKUP(J388,'Item List (2)'!C:E,3,0),VLOOKUP(K388,'Item List (2)'!C:E,3,0))</f>
        <v>100</v>
      </c>
      <c r="X388" s="231">
        <f t="shared" si="37"/>
        <v>0</v>
      </c>
      <c r="Y388" s="231" t="str">
        <f t="shared" si="38"/>
        <v>SAUCE, FIERY RANCH 24Z</v>
      </c>
      <c r="AA388" s="232">
        <f t="shared" si="39"/>
        <v>56.42</v>
      </c>
      <c r="AB388" s="232" t="str">
        <f>VLOOKUP(W388,'Item List (2)'!$H:$J,2,0)</f>
        <v>Food</v>
      </c>
      <c r="AC388" s="232">
        <f t="shared" si="40"/>
        <v>7495</v>
      </c>
      <c r="AD388" s="232" t="str">
        <f t="shared" si="41"/>
        <v>7495-Food</v>
      </c>
    </row>
    <row r="389" spans="1:30">
      <c r="A389" t="s">
        <v>48</v>
      </c>
      <c r="B389" t="s">
        <v>49</v>
      </c>
      <c r="C389" t="s">
        <v>466</v>
      </c>
      <c r="D389" t="s">
        <v>467</v>
      </c>
      <c r="E389" t="s">
        <v>473</v>
      </c>
      <c r="F389" s="220" t="s">
        <v>53</v>
      </c>
      <c r="G389" s="220">
        <v>45168</v>
      </c>
      <c r="H389" t="s">
        <v>275</v>
      </c>
      <c r="I389" t="s">
        <v>71</v>
      </c>
      <c r="J389" t="s">
        <v>276</v>
      </c>
      <c r="K389" t="s">
        <v>277</v>
      </c>
      <c r="L389" s="230" t="s">
        <v>74</v>
      </c>
      <c r="M389">
        <v>1</v>
      </c>
      <c r="N389">
        <v>0</v>
      </c>
      <c r="O389">
        <v>0</v>
      </c>
      <c r="P389">
        <v>38.57</v>
      </c>
      <c r="Q389">
        <v>5876.75</v>
      </c>
      <c r="R389">
        <v>15.06</v>
      </c>
      <c r="S389" s="231" t="str">
        <f>VLOOKUP(U389,'Cross ref'!I:J,2,0)</f>
        <v>DF2</v>
      </c>
      <c r="T389" s="231">
        <f t="shared" si="36"/>
        <v>38.57</v>
      </c>
      <c r="U389" s="231">
        <f>VLOOKUP(VALUE(C389),'Cross ref'!G:I,3,0)</f>
        <v>7495</v>
      </c>
      <c r="V389" s="231">
        <f>IFERROR(VLOOKUP(J389,'Item List (2)'!C:D,2,0),VLOOKUP(K389,'Item List (2)'!C:D,2,0))</f>
        <v>50007</v>
      </c>
      <c r="W389" s="231">
        <f>IFERROR(VLOOKUP(J389,'Item List (2)'!C:E,3,0),VLOOKUP(K389,'Item List (2)'!C:E,3,0))</f>
        <v>100</v>
      </c>
      <c r="X389" s="231">
        <f t="shared" si="37"/>
        <v>-38.57</v>
      </c>
      <c r="Y389" s="231" t="str">
        <f t="shared" si="38"/>
        <v>SURCHARGE, FUEL</v>
      </c>
      <c r="AA389" s="232">
        <f t="shared" si="39"/>
        <v>38.57</v>
      </c>
      <c r="AB389" s="232" t="str">
        <f>VLOOKUP(W389,'Item List (2)'!$H:$J,2,0)</f>
        <v>Food</v>
      </c>
      <c r="AC389" s="232">
        <f t="shared" si="40"/>
        <v>7495</v>
      </c>
      <c r="AD389" s="232" t="str">
        <f t="shared" si="41"/>
        <v>7495-Food</v>
      </c>
    </row>
    <row r="390" spans="1:30">
      <c r="A390" t="s">
        <v>48</v>
      </c>
      <c r="B390" t="s">
        <v>49</v>
      </c>
      <c r="C390" t="s">
        <v>466</v>
      </c>
      <c r="D390" t="s">
        <v>467</v>
      </c>
      <c r="E390" t="s">
        <v>509</v>
      </c>
      <c r="F390" s="220" t="s">
        <v>53</v>
      </c>
      <c r="G390" s="220">
        <v>45168</v>
      </c>
      <c r="H390" t="s">
        <v>54</v>
      </c>
      <c r="I390" t="s">
        <v>55</v>
      </c>
      <c r="J390" t="s">
        <v>56</v>
      </c>
      <c r="K390" t="s">
        <v>57</v>
      </c>
      <c r="L390" s="230" t="s">
        <v>58</v>
      </c>
      <c r="M390">
        <v>1</v>
      </c>
      <c r="N390">
        <v>0</v>
      </c>
      <c r="O390">
        <v>42.61</v>
      </c>
      <c r="P390">
        <v>42.61</v>
      </c>
      <c r="Q390">
        <v>42.61</v>
      </c>
      <c r="R390">
        <v>0</v>
      </c>
      <c r="S390" s="231" t="str">
        <f>VLOOKUP(U390,'Cross ref'!I:J,2,0)</f>
        <v>DF2</v>
      </c>
      <c r="T390" s="231">
        <f t="shared" si="36"/>
        <v>42.61</v>
      </c>
      <c r="U390" s="231">
        <f>VLOOKUP(VALUE(C390),'Cross ref'!G:I,3,0)</f>
        <v>7495</v>
      </c>
      <c r="V390" s="231">
        <f>IFERROR(VLOOKUP(J390,'Item List (2)'!C:D,2,0),VLOOKUP(K390,'Item List (2)'!C:D,2,0))</f>
        <v>50007</v>
      </c>
      <c r="W390" s="231">
        <f>IFERROR(VLOOKUP(J390,'Item List (2)'!C:E,3,0),VLOOKUP(K390,'Item List (2)'!C:E,3,0))</f>
        <v>100</v>
      </c>
      <c r="X390" s="231">
        <f t="shared" si="37"/>
        <v>0</v>
      </c>
      <c r="Y390" s="231" t="str">
        <f t="shared" si="38"/>
        <v>PEPPER, CHILE GRN STRIP</v>
      </c>
      <c r="AA390" s="232">
        <f t="shared" si="39"/>
        <v>42.61</v>
      </c>
      <c r="AB390" s="232" t="str">
        <f>VLOOKUP(W390,'Item List (2)'!$H:$J,2,0)</f>
        <v>Food</v>
      </c>
      <c r="AC390" s="232">
        <f t="shared" si="40"/>
        <v>7495</v>
      </c>
      <c r="AD390" s="232" t="str">
        <f t="shared" si="41"/>
        <v>7495-Food</v>
      </c>
    </row>
    <row r="391" spans="1:30">
      <c r="A391" t="s">
        <v>48</v>
      </c>
      <c r="B391" t="s">
        <v>505</v>
      </c>
      <c r="C391" t="s">
        <v>506</v>
      </c>
      <c r="D391" t="s">
        <v>507</v>
      </c>
      <c r="E391" t="s">
        <v>510</v>
      </c>
      <c r="F391" s="220" t="s">
        <v>53</v>
      </c>
      <c r="G391" s="220">
        <v>45167</v>
      </c>
      <c r="H391" t="s">
        <v>134</v>
      </c>
      <c r="I391" t="s">
        <v>55</v>
      </c>
      <c r="J391" t="s">
        <v>129</v>
      </c>
      <c r="K391" t="s">
        <v>135</v>
      </c>
      <c r="L391" s="230" t="s">
        <v>136</v>
      </c>
      <c r="M391">
        <v>1</v>
      </c>
      <c r="N391">
        <v>0</v>
      </c>
      <c r="O391">
        <v>35.28</v>
      </c>
      <c r="P391">
        <v>35.28</v>
      </c>
      <c r="Q391">
        <v>342.1</v>
      </c>
      <c r="R391">
        <v>0</v>
      </c>
      <c r="S391" s="231" t="str">
        <f>VLOOKUP(U391,'Cross ref'!I:J,2,0)</f>
        <v>HN2</v>
      </c>
      <c r="T391" s="231">
        <f t="shared" si="36"/>
        <v>35.28</v>
      </c>
      <c r="U391" s="231">
        <f>VLOOKUP(VALUE(C391),'Cross ref'!G:I,3,0)</f>
        <v>7358</v>
      </c>
      <c r="V391" s="231">
        <f>IFERROR(VLOOKUP(J391,'Item List (2)'!C:D,2,0),VLOOKUP(K391,'Item List (2)'!C:D,2,0))</f>
        <v>50007</v>
      </c>
      <c r="W391" s="231">
        <f>IFERROR(VLOOKUP(J391,'Item List (2)'!C:E,3,0),VLOOKUP(K391,'Item List (2)'!C:E,3,0))</f>
        <v>100</v>
      </c>
      <c r="X391" s="231">
        <f t="shared" si="37"/>
        <v>0</v>
      </c>
      <c r="Y391" s="231" t="str">
        <f t="shared" si="38"/>
        <v>FRIES, SS SK ON</v>
      </c>
      <c r="AA391" s="232">
        <f t="shared" si="39"/>
        <v>35.28</v>
      </c>
      <c r="AB391" s="232" t="str">
        <f>VLOOKUP(W391,'Item List (2)'!$H:$J,2,0)</f>
        <v>Food</v>
      </c>
      <c r="AC391" s="232">
        <f t="shared" si="40"/>
        <v>7358</v>
      </c>
      <c r="AD391" s="232" t="str">
        <f t="shared" si="41"/>
        <v>7358-Food</v>
      </c>
    </row>
    <row r="392" spans="1:30">
      <c r="A392" t="s">
        <v>48</v>
      </c>
      <c r="B392" t="s">
        <v>505</v>
      </c>
      <c r="C392" t="s">
        <v>506</v>
      </c>
      <c r="D392" t="s">
        <v>507</v>
      </c>
      <c r="E392" t="s">
        <v>510</v>
      </c>
      <c r="F392" s="220" t="s">
        <v>53</v>
      </c>
      <c r="G392" s="220">
        <v>45167</v>
      </c>
      <c r="H392" t="s">
        <v>420</v>
      </c>
      <c r="I392" t="s">
        <v>55</v>
      </c>
      <c r="J392" t="s">
        <v>421</v>
      </c>
      <c r="K392" t="s">
        <v>422</v>
      </c>
      <c r="L392" s="230" t="s">
        <v>263</v>
      </c>
      <c r="M392">
        <v>1</v>
      </c>
      <c r="N392">
        <v>0</v>
      </c>
      <c r="O392">
        <v>69.22</v>
      </c>
      <c r="P392">
        <v>69.22</v>
      </c>
      <c r="Q392">
        <v>342.1</v>
      </c>
      <c r="R392">
        <v>0</v>
      </c>
      <c r="S392" s="231" t="str">
        <f>VLOOKUP(U392,'Cross ref'!I:J,2,0)</f>
        <v>HN2</v>
      </c>
      <c r="T392" s="231">
        <f t="shared" si="36"/>
        <v>69.22</v>
      </c>
      <c r="U392" s="231">
        <f>VLOOKUP(VALUE(C392),'Cross ref'!G:I,3,0)</f>
        <v>7358</v>
      </c>
      <c r="V392" s="231">
        <f>IFERROR(VLOOKUP(J392,'Item List (2)'!C:D,2,0),VLOOKUP(K392,'Item List (2)'!C:D,2,0))</f>
        <v>50007</v>
      </c>
      <c r="W392" s="231">
        <f>IFERROR(VLOOKUP(J392,'Item List (2)'!C:E,3,0),VLOOKUP(K392,'Item List (2)'!C:E,3,0))</f>
        <v>100</v>
      </c>
      <c r="X392" s="231">
        <f t="shared" si="37"/>
        <v>0</v>
      </c>
      <c r="Y392" s="231" t="str">
        <f t="shared" si="38"/>
        <v>LEMONADE, FZN</v>
      </c>
      <c r="AA392" s="232">
        <f t="shared" si="39"/>
        <v>69.22</v>
      </c>
      <c r="AB392" s="232" t="str">
        <f>VLOOKUP(W392,'Item List (2)'!$H:$J,2,0)</f>
        <v>Food</v>
      </c>
      <c r="AC392" s="232">
        <f t="shared" si="40"/>
        <v>7358</v>
      </c>
      <c r="AD392" s="232" t="str">
        <f t="shared" si="41"/>
        <v>7358-Food</v>
      </c>
    </row>
    <row r="393" spans="1:30">
      <c r="A393" t="s">
        <v>48</v>
      </c>
      <c r="B393" t="s">
        <v>505</v>
      </c>
      <c r="C393" t="s">
        <v>506</v>
      </c>
      <c r="D393" t="s">
        <v>507</v>
      </c>
      <c r="E393" t="s">
        <v>510</v>
      </c>
      <c r="F393" s="220" t="s">
        <v>53</v>
      </c>
      <c r="G393" s="220">
        <v>45167</v>
      </c>
      <c r="H393" t="s">
        <v>187</v>
      </c>
      <c r="I393" t="s">
        <v>55</v>
      </c>
      <c r="J393" t="s">
        <v>146</v>
      </c>
      <c r="K393" t="s">
        <v>188</v>
      </c>
      <c r="L393" s="230" t="s">
        <v>189</v>
      </c>
      <c r="M393">
        <v>2</v>
      </c>
      <c r="N393">
        <v>0</v>
      </c>
      <c r="O393">
        <v>46.88</v>
      </c>
      <c r="P393">
        <v>93.76</v>
      </c>
      <c r="Q393">
        <v>342.1</v>
      </c>
      <c r="R393">
        <v>0</v>
      </c>
      <c r="S393" s="231" t="str">
        <f>VLOOKUP(U393,'Cross ref'!I:J,2,0)</f>
        <v>HN2</v>
      </c>
      <c r="T393" s="231">
        <f t="shared" si="36"/>
        <v>93.76</v>
      </c>
      <c r="U393" s="231">
        <f>VLOOKUP(VALUE(C393),'Cross ref'!G:I,3,0)</f>
        <v>7358</v>
      </c>
      <c r="V393" s="231">
        <f>IFERROR(VLOOKUP(J393,'Item List (2)'!C:D,2,0),VLOOKUP(K393,'Item List (2)'!C:D,2,0))</f>
        <v>50007</v>
      </c>
      <c r="W393" s="231">
        <f>IFERROR(VLOOKUP(J393,'Item List (2)'!C:E,3,0),VLOOKUP(K393,'Item List (2)'!C:E,3,0))</f>
        <v>100</v>
      </c>
      <c r="X393" s="231">
        <f t="shared" si="37"/>
        <v>0</v>
      </c>
      <c r="Y393" s="231" t="str">
        <f t="shared" si="38"/>
        <v>CHICKEN, NUGGET BRD STAR SHP</v>
      </c>
      <c r="AA393" s="232">
        <f t="shared" si="39"/>
        <v>93.76</v>
      </c>
      <c r="AB393" s="232" t="str">
        <f>VLOOKUP(W393,'Item List (2)'!$H:$J,2,0)</f>
        <v>Food</v>
      </c>
      <c r="AC393" s="232">
        <f t="shared" si="40"/>
        <v>7358</v>
      </c>
      <c r="AD393" s="232" t="str">
        <f t="shared" si="41"/>
        <v>7358-Food</v>
      </c>
    </row>
    <row r="394" spans="1:30">
      <c r="A394" t="s">
        <v>48</v>
      </c>
      <c r="B394" t="s">
        <v>505</v>
      </c>
      <c r="C394" t="s">
        <v>506</v>
      </c>
      <c r="D394" t="s">
        <v>507</v>
      </c>
      <c r="E394" t="s">
        <v>510</v>
      </c>
      <c r="F394" s="220" t="s">
        <v>53</v>
      </c>
      <c r="G394" s="220">
        <v>45167</v>
      </c>
      <c r="H394" t="s">
        <v>194</v>
      </c>
      <c r="I394" t="s">
        <v>55</v>
      </c>
      <c r="J394" t="s">
        <v>179</v>
      </c>
      <c r="K394" t="s">
        <v>195</v>
      </c>
      <c r="L394" s="230" t="s">
        <v>148</v>
      </c>
      <c r="M394">
        <v>1</v>
      </c>
      <c r="N394">
        <v>0</v>
      </c>
      <c r="O394">
        <v>77.97</v>
      </c>
      <c r="P394">
        <v>77.97</v>
      </c>
      <c r="Q394">
        <v>342.1</v>
      </c>
      <c r="R394">
        <v>0</v>
      </c>
      <c r="S394" s="231" t="str">
        <f>VLOOKUP(U394,'Cross ref'!I:J,2,0)</f>
        <v>HN2</v>
      </c>
      <c r="T394" s="231">
        <f t="shared" si="36"/>
        <v>77.97</v>
      </c>
      <c r="U394" s="231">
        <f>VLOOKUP(VALUE(C394),'Cross ref'!G:I,3,0)</f>
        <v>7358</v>
      </c>
      <c r="V394" s="231">
        <f>IFERROR(VLOOKUP(J394,'Item List (2)'!C:D,2,0),VLOOKUP(K394,'Item List (2)'!C:D,2,0))</f>
        <v>50007</v>
      </c>
      <c r="W394" s="231">
        <f>IFERROR(VLOOKUP(J394,'Item List (2)'!C:E,3,0),VLOOKUP(K394,'Item List (2)'!C:E,3,0))</f>
        <v>100</v>
      </c>
      <c r="X394" s="231">
        <f t="shared" si="37"/>
        <v>0</v>
      </c>
      <c r="Y394" s="231" t="str">
        <f t="shared" si="38"/>
        <v>CHEESE, AMER SHRP SLI 200CT SM</v>
      </c>
      <c r="AA394" s="232">
        <f t="shared" si="39"/>
        <v>77.97</v>
      </c>
      <c r="AB394" s="232" t="str">
        <f>VLOOKUP(W394,'Item List (2)'!$H:$J,2,0)</f>
        <v>Food</v>
      </c>
      <c r="AC394" s="232">
        <f t="shared" si="40"/>
        <v>7358</v>
      </c>
      <c r="AD394" s="232" t="str">
        <f t="shared" si="41"/>
        <v>7358-Food</v>
      </c>
    </row>
    <row r="395" spans="1:30">
      <c r="A395" t="s">
        <v>48</v>
      </c>
      <c r="B395" t="s">
        <v>505</v>
      </c>
      <c r="C395" t="s">
        <v>506</v>
      </c>
      <c r="D395" t="s">
        <v>507</v>
      </c>
      <c r="E395" t="s">
        <v>510</v>
      </c>
      <c r="F395" s="220" t="s">
        <v>53</v>
      </c>
      <c r="G395" s="220">
        <v>45167</v>
      </c>
      <c r="H395" t="s">
        <v>392</v>
      </c>
      <c r="I395" t="s">
        <v>201</v>
      </c>
      <c r="J395" t="s">
        <v>240</v>
      </c>
      <c r="K395" t="s">
        <v>393</v>
      </c>
      <c r="L395" s="230" t="s">
        <v>249</v>
      </c>
      <c r="M395">
        <v>1</v>
      </c>
      <c r="N395">
        <v>0</v>
      </c>
      <c r="O395">
        <v>33.62</v>
      </c>
      <c r="P395">
        <v>33.62</v>
      </c>
      <c r="Q395">
        <v>342.1</v>
      </c>
      <c r="R395">
        <v>0</v>
      </c>
      <c r="S395" s="231" t="str">
        <f>VLOOKUP(U395,'Cross ref'!I:J,2,0)</f>
        <v>HN2</v>
      </c>
      <c r="T395" s="231">
        <f t="shared" si="36"/>
        <v>33.62</v>
      </c>
      <c r="U395" s="231">
        <f>VLOOKUP(VALUE(C395),'Cross ref'!G:I,3,0)</f>
        <v>7358</v>
      </c>
      <c r="V395" s="231">
        <f>IFERROR(VLOOKUP(J395,'Item List (2)'!C:D,2,0),VLOOKUP(K395,'Item List (2)'!C:D,2,0))</f>
        <v>51001</v>
      </c>
      <c r="W395" s="231">
        <f>IFERROR(VLOOKUP(J395,'Item List (2)'!C:E,3,0),VLOOKUP(K395,'Item List (2)'!C:E,3,0))</f>
        <v>1000</v>
      </c>
      <c r="X395" s="231">
        <f t="shared" si="37"/>
        <v>0</v>
      </c>
      <c r="Y395" s="231" t="str">
        <f t="shared" si="38"/>
        <v>BAG, LARGE FLVR TRAILS</v>
      </c>
      <c r="AA395" s="232">
        <f t="shared" si="39"/>
        <v>33.62</v>
      </c>
      <c r="AB395" s="232" t="str">
        <f>VLOOKUP(W395,'Item List (2)'!$H:$J,2,0)</f>
        <v>Paper</v>
      </c>
      <c r="AC395" s="232">
        <f t="shared" si="40"/>
        <v>7358</v>
      </c>
      <c r="AD395" s="232" t="str">
        <f t="shared" si="41"/>
        <v>7358-Paper</v>
      </c>
    </row>
    <row r="396" spans="1:30">
      <c r="A396" t="s">
        <v>48</v>
      </c>
      <c r="B396" t="s">
        <v>505</v>
      </c>
      <c r="C396" t="s">
        <v>506</v>
      </c>
      <c r="D396" t="s">
        <v>507</v>
      </c>
      <c r="E396" t="s">
        <v>510</v>
      </c>
      <c r="F396" s="220" t="s">
        <v>53</v>
      </c>
      <c r="G396" s="220">
        <v>45167</v>
      </c>
      <c r="H396" t="s">
        <v>503</v>
      </c>
      <c r="I396" t="s">
        <v>55</v>
      </c>
      <c r="J396" t="s">
        <v>265</v>
      </c>
      <c r="K396" t="s">
        <v>504</v>
      </c>
      <c r="L396" s="230" t="s">
        <v>263</v>
      </c>
      <c r="M396">
        <v>1</v>
      </c>
      <c r="N396">
        <v>0</v>
      </c>
      <c r="O396">
        <v>32.25</v>
      </c>
      <c r="P396">
        <v>32.25</v>
      </c>
      <c r="Q396">
        <v>342.1</v>
      </c>
      <c r="R396">
        <v>0</v>
      </c>
      <c r="S396" s="231" t="str">
        <f>VLOOKUP(U396,'Cross ref'!I:J,2,0)</f>
        <v>HN2</v>
      </c>
      <c r="T396" s="231">
        <f t="shared" si="36"/>
        <v>32.25</v>
      </c>
      <c r="U396" s="231">
        <f>VLOOKUP(VALUE(C396),'Cross ref'!G:I,3,0)</f>
        <v>7358</v>
      </c>
      <c r="V396" s="231">
        <f>IFERROR(VLOOKUP(J396,'Item List (2)'!C:D,2,0),VLOOKUP(K396,'Item List (2)'!C:D,2,0))</f>
        <v>50007</v>
      </c>
      <c r="W396" s="231">
        <f>IFERROR(VLOOKUP(J396,'Item List (2)'!C:E,3,0),VLOOKUP(K396,'Item List (2)'!C:E,3,0))</f>
        <v>100</v>
      </c>
      <c r="X396" s="231">
        <f t="shared" si="37"/>
        <v>0</v>
      </c>
      <c r="Y396" s="231" t="str">
        <f t="shared" si="38"/>
        <v>SAUCE, CLASSIC</v>
      </c>
      <c r="AA396" s="232">
        <f t="shared" si="39"/>
        <v>32.25</v>
      </c>
      <c r="AB396" s="232" t="str">
        <f>VLOOKUP(W396,'Item List (2)'!$H:$J,2,0)</f>
        <v>Food</v>
      </c>
      <c r="AC396" s="232">
        <f t="shared" si="40"/>
        <v>7358</v>
      </c>
      <c r="AD396" s="232" t="str">
        <f t="shared" si="41"/>
        <v>7358-Food</v>
      </c>
    </row>
    <row r="397" spans="1:30">
      <c r="A397" t="s">
        <v>48</v>
      </c>
      <c r="B397" t="s">
        <v>505</v>
      </c>
      <c r="C397" t="s">
        <v>506</v>
      </c>
      <c r="D397" t="s">
        <v>507</v>
      </c>
      <c r="E397" t="s">
        <v>510</v>
      </c>
      <c r="F397" s="220" t="s">
        <v>511</v>
      </c>
      <c r="G397" s="220">
        <v>45167</v>
      </c>
      <c r="H397" t="s">
        <v>420</v>
      </c>
      <c r="I397" t="s">
        <v>55</v>
      </c>
      <c r="J397" t="s">
        <v>421</v>
      </c>
      <c r="K397" t="s">
        <v>422</v>
      </c>
      <c r="L397" s="230" t="s">
        <v>263</v>
      </c>
      <c r="M397">
        <v>-1</v>
      </c>
      <c r="N397">
        <v>0</v>
      </c>
      <c r="O397">
        <v>69.22</v>
      </c>
      <c r="P397">
        <v>-69.22</v>
      </c>
      <c r="Q397">
        <v>-69.22</v>
      </c>
      <c r="R397">
        <v>0</v>
      </c>
      <c r="S397" s="231" t="str">
        <f>VLOOKUP(U397,'Cross ref'!I:J,2,0)</f>
        <v>HN2</v>
      </c>
      <c r="T397" s="231">
        <f t="shared" si="36"/>
        <v>-69.22</v>
      </c>
      <c r="U397" s="231">
        <f>VLOOKUP(VALUE(C397),'Cross ref'!G:I,3,0)</f>
        <v>7358</v>
      </c>
      <c r="V397" s="231">
        <f>IFERROR(VLOOKUP(J397,'Item List (2)'!C:D,2,0),VLOOKUP(K397,'Item List (2)'!C:D,2,0))</f>
        <v>50007</v>
      </c>
      <c r="W397" s="231">
        <f>IFERROR(VLOOKUP(J397,'Item List (2)'!C:E,3,0),VLOOKUP(K397,'Item List (2)'!C:E,3,0))</f>
        <v>100</v>
      </c>
      <c r="X397" s="231">
        <f t="shared" si="37"/>
        <v>0</v>
      </c>
      <c r="Y397" s="231" t="str">
        <f t="shared" si="38"/>
        <v>LEMONADE, FZN</v>
      </c>
      <c r="AA397" s="232">
        <f t="shared" si="39"/>
        <v>-69.22</v>
      </c>
      <c r="AB397" s="232" t="str">
        <f>VLOOKUP(W397,'Item List (2)'!$H:$J,2,0)</f>
        <v>Food</v>
      </c>
      <c r="AC397" s="232">
        <f t="shared" si="40"/>
        <v>7358</v>
      </c>
      <c r="AD397" s="232" t="str">
        <f t="shared" si="41"/>
        <v>7358-Food</v>
      </c>
    </row>
    <row r="398" spans="1:30">
      <c r="A398" t="s">
        <v>48</v>
      </c>
      <c r="B398" t="s">
        <v>505</v>
      </c>
      <c r="C398" t="s">
        <v>506</v>
      </c>
      <c r="D398" t="s">
        <v>507</v>
      </c>
      <c r="E398" t="s">
        <v>512</v>
      </c>
      <c r="F398" s="220" t="s">
        <v>53</v>
      </c>
      <c r="G398" s="220">
        <v>45168</v>
      </c>
      <c r="H398" t="s">
        <v>116</v>
      </c>
      <c r="I398" t="s">
        <v>55</v>
      </c>
      <c r="J398" t="s">
        <v>117</v>
      </c>
      <c r="K398" t="s">
        <v>118</v>
      </c>
      <c r="L398" s="230" t="s">
        <v>119</v>
      </c>
      <c r="M398">
        <v>2</v>
      </c>
      <c r="N398">
        <v>0</v>
      </c>
      <c r="O398">
        <v>76.78</v>
      </c>
      <c r="P398">
        <v>153.56</v>
      </c>
      <c r="Q398">
        <v>447.51</v>
      </c>
      <c r="R398">
        <v>0</v>
      </c>
      <c r="S398" s="231" t="str">
        <f>VLOOKUP(U398,'Cross ref'!I:J,2,0)</f>
        <v>HN2</v>
      </c>
      <c r="T398" s="231">
        <f t="shared" si="36"/>
        <v>153.56</v>
      </c>
      <c r="U398" s="231">
        <f>VLOOKUP(VALUE(C398),'Cross ref'!G:I,3,0)</f>
        <v>7358</v>
      </c>
      <c r="V398" s="231">
        <f>IFERROR(VLOOKUP(J398,'Item List (2)'!C:D,2,0),VLOOKUP(K398,'Item List (2)'!C:D,2,0))</f>
        <v>50007</v>
      </c>
      <c r="W398" s="231">
        <f>IFERROR(VLOOKUP(J398,'Item List (2)'!C:E,3,0),VLOOKUP(K398,'Item List (2)'!C:E,3,0))</f>
        <v>100</v>
      </c>
      <c r="X398" s="231">
        <f t="shared" si="37"/>
        <v>0</v>
      </c>
      <c r="Y398" s="231" t="str">
        <f t="shared" si="38"/>
        <v>BEEF, GRND PTY 3.5Z</v>
      </c>
      <c r="AA398" s="232">
        <f t="shared" si="39"/>
        <v>153.56</v>
      </c>
      <c r="AB398" s="232" t="str">
        <f>VLOOKUP(W398,'Item List (2)'!$H:$J,2,0)</f>
        <v>Food</v>
      </c>
      <c r="AC398" s="232">
        <f t="shared" si="40"/>
        <v>7358</v>
      </c>
      <c r="AD398" s="232" t="str">
        <f t="shared" si="41"/>
        <v>7358-Food</v>
      </c>
    </row>
    <row r="399" spans="1:30">
      <c r="A399" t="s">
        <v>48</v>
      </c>
      <c r="B399" t="s">
        <v>505</v>
      </c>
      <c r="C399" t="s">
        <v>506</v>
      </c>
      <c r="D399" t="s">
        <v>507</v>
      </c>
      <c r="E399" t="s">
        <v>512</v>
      </c>
      <c r="F399" s="220" t="s">
        <v>53</v>
      </c>
      <c r="G399" s="220">
        <v>45168</v>
      </c>
      <c r="H399" t="s">
        <v>124</v>
      </c>
      <c r="I399" t="s">
        <v>55</v>
      </c>
      <c r="J399" t="s">
        <v>125</v>
      </c>
      <c r="K399" t="s">
        <v>126</v>
      </c>
      <c r="L399" s="230" t="s">
        <v>127</v>
      </c>
      <c r="M399">
        <v>1</v>
      </c>
      <c r="N399">
        <v>0</v>
      </c>
      <c r="O399">
        <v>21.8</v>
      </c>
      <c r="P399">
        <v>21.8</v>
      </c>
      <c r="Q399">
        <v>447.51</v>
      </c>
      <c r="R399">
        <v>0</v>
      </c>
      <c r="S399" s="231" t="str">
        <f>VLOOKUP(U399,'Cross ref'!I:J,2,0)</f>
        <v>HN2</v>
      </c>
      <c r="T399" s="231">
        <f t="shared" si="36"/>
        <v>21.8</v>
      </c>
      <c r="U399" s="231">
        <f>VLOOKUP(VALUE(C399),'Cross ref'!G:I,3,0)</f>
        <v>7358</v>
      </c>
      <c r="V399" s="231">
        <f>IFERROR(VLOOKUP(J399,'Item List (2)'!C:D,2,0),VLOOKUP(K399,'Item List (2)'!C:D,2,0))</f>
        <v>50007</v>
      </c>
      <c r="W399" s="231">
        <f>IFERROR(VLOOKUP(J399,'Item List (2)'!C:E,3,0),VLOOKUP(K399,'Item List (2)'!C:E,3,0))</f>
        <v>100</v>
      </c>
      <c r="X399" s="231">
        <f t="shared" si="37"/>
        <v>0</v>
      </c>
      <c r="Y399" s="231" t="str">
        <f t="shared" si="38"/>
        <v>KETCHUP, PKT</v>
      </c>
      <c r="AA399" s="232">
        <f t="shared" si="39"/>
        <v>21.8</v>
      </c>
      <c r="AB399" s="232" t="str">
        <f>VLOOKUP(W399,'Item List (2)'!$H:$J,2,0)</f>
        <v>Food</v>
      </c>
      <c r="AC399" s="232">
        <f t="shared" si="40"/>
        <v>7358</v>
      </c>
      <c r="AD399" s="232" t="str">
        <f t="shared" si="41"/>
        <v>7358-Food</v>
      </c>
    </row>
    <row r="400" spans="1:30">
      <c r="A400" t="s">
        <v>48</v>
      </c>
      <c r="B400" t="s">
        <v>505</v>
      </c>
      <c r="C400" t="s">
        <v>506</v>
      </c>
      <c r="D400" t="s">
        <v>507</v>
      </c>
      <c r="E400" t="s">
        <v>512</v>
      </c>
      <c r="F400" s="220" t="s">
        <v>53</v>
      </c>
      <c r="G400" s="220">
        <v>45168</v>
      </c>
      <c r="H400" t="s">
        <v>163</v>
      </c>
      <c r="I400" t="s">
        <v>55</v>
      </c>
      <c r="J400" t="s">
        <v>146</v>
      </c>
      <c r="K400" t="s">
        <v>164</v>
      </c>
      <c r="L400" s="230" t="s">
        <v>165</v>
      </c>
      <c r="M400">
        <v>1</v>
      </c>
      <c r="N400">
        <v>0</v>
      </c>
      <c r="O400">
        <v>37.6</v>
      </c>
      <c r="P400">
        <v>37.6</v>
      </c>
      <c r="Q400">
        <v>447.51</v>
      </c>
      <c r="R400">
        <v>0</v>
      </c>
      <c r="S400" s="231" t="str">
        <f>VLOOKUP(U400,'Cross ref'!I:J,2,0)</f>
        <v>HN2</v>
      </c>
      <c r="T400" s="231">
        <f t="shared" si="36"/>
        <v>37.6</v>
      </c>
      <c r="U400" s="231">
        <f>VLOOKUP(VALUE(C400),'Cross ref'!G:I,3,0)</f>
        <v>7358</v>
      </c>
      <c r="V400" s="231">
        <f>IFERROR(VLOOKUP(J400,'Item List (2)'!C:D,2,0),VLOOKUP(K400,'Item List (2)'!C:D,2,0))</f>
        <v>50007</v>
      </c>
      <c r="W400" s="231">
        <f>IFERROR(VLOOKUP(J400,'Item List (2)'!C:E,3,0),VLOOKUP(K400,'Item List (2)'!C:E,3,0))</f>
        <v>100</v>
      </c>
      <c r="X400" s="231">
        <f t="shared" si="37"/>
        <v>0</v>
      </c>
      <c r="Y400" s="231" t="str">
        <f t="shared" si="38"/>
        <v>CHICKEN, PTY SPCY 3Z</v>
      </c>
      <c r="AA400" s="232">
        <f t="shared" si="39"/>
        <v>37.6</v>
      </c>
      <c r="AB400" s="232" t="str">
        <f>VLOOKUP(W400,'Item List (2)'!$H:$J,2,0)</f>
        <v>Food</v>
      </c>
      <c r="AC400" s="232">
        <f t="shared" si="40"/>
        <v>7358</v>
      </c>
      <c r="AD400" s="232" t="str">
        <f t="shared" si="41"/>
        <v>7358-Food</v>
      </c>
    </row>
    <row r="401" spans="1:30">
      <c r="A401" t="s">
        <v>48</v>
      </c>
      <c r="B401" t="s">
        <v>505</v>
      </c>
      <c r="C401" t="s">
        <v>506</v>
      </c>
      <c r="D401" t="s">
        <v>507</v>
      </c>
      <c r="E401" t="s">
        <v>512</v>
      </c>
      <c r="F401" s="220" t="s">
        <v>53</v>
      </c>
      <c r="G401" s="220">
        <v>45168</v>
      </c>
      <c r="H401" t="s">
        <v>169</v>
      </c>
      <c r="I401" t="s">
        <v>55</v>
      </c>
      <c r="J401" t="s">
        <v>170</v>
      </c>
      <c r="K401" t="s">
        <v>171</v>
      </c>
      <c r="L401" s="230" t="s">
        <v>172</v>
      </c>
      <c r="M401">
        <v>1</v>
      </c>
      <c r="N401">
        <v>0</v>
      </c>
      <c r="O401">
        <v>90.57</v>
      </c>
      <c r="P401">
        <v>90.57</v>
      </c>
      <c r="Q401">
        <v>447.51</v>
      </c>
      <c r="R401">
        <v>0</v>
      </c>
      <c r="S401" s="231" t="str">
        <f>VLOOKUP(U401,'Cross ref'!I:J,2,0)</f>
        <v>HN2</v>
      </c>
      <c r="T401" s="231">
        <f t="shared" si="36"/>
        <v>90.57</v>
      </c>
      <c r="U401" s="231">
        <f>VLOOKUP(VALUE(C401),'Cross ref'!G:I,3,0)</f>
        <v>7358</v>
      </c>
      <c r="V401" s="231">
        <f>IFERROR(VLOOKUP(J401,'Item List (2)'!C:D,2,0),VLOOKUP(K401,'Item List (2)'!C:D,2,0))</f>
        <v>50007</v>
      </c>
      <c r="W401" s="231">
        <f>IFERROR(VLOOKUP(J401,'Item List (2)'!C:E,3,0),VLOOKUP(K401,'Item List (2)'!C:E,3,0))</f>
        <v>100</v>
      </c>
      <c r="X401" s="231">
        <f t="shared" si="37"/>
        <v>0</v>
      </c>
      <c r="Y401" s="231" t="str">
        <f t="shared" si="38"/>
        <v>BACON, 500 SLICES FC</v>
      </c>
      <c r="AA401" s="232">
        <f t="shared" si="39"/>
        <v>90.57</v>
      </c>
      <c r="AB401" s="232" t="str">
        <f>VLOOKUP(W401,'Item List (2)'!$H:$J,2,0)</f>
        <v>Food</v>
      </c>
      <c r="AC401" s="232">
        <f t="shared" si="40"/>
        <v>7358</v>
      </c>
      <c r="AD401" s="232" t="str">
        <f t="shared" si="41"/>
        <v>7358-Food</v>
      </c>
    </row>
    <row r="402" spans="1:30">
      <c r="A402" t="s">
        <v>48</v>
      </c>
      <c r="B402" t="s">
        <v>505</v>
      </c>
      <c r="C402" t="s">
        <v>506</v>
      </c>
      <c r="D402" t="s">
        <v>507</v>
      </c>
      <c r="E402" t="s">
        <v>512</v>
      </c>
      <c r="F402" s="220" t="s">
        <v>53</v>
      </c>
      <c r="G402" s="220">
        <v>45168</v>
      </c>
      <c r="H402" t="s">
        <v>255</v>
      </c>
      <c r="I402" t="s">
        <v>201</v>
      </c>
      <c r="J402" t="s">
        <v>236</v>
      </c>
      <c r="K402" t="s">
        <v>256</v>
      </c>
      <c r="L402" s="230" t="s">
        <v>257</v>
      </c>
      <c r="M402">
        <v>1</v>
      </c>
      <c r="N402">
        <v>0</v>
      </c>
      <c r="O402">
        <v>66.19</v>
      </c>
      <c r="P402">
        <v>66.19</v>
      </c>
      <c r="Q402">
        <v>447.51</v>
      </c>
      <c r="R402">
        <v>0</v>
      </c>
      <c r="S402" s="231" t="str">
        <f>VLOOKUP(U402,'Cross ref'!I:J,2,0)</f>
        <v>HN2</v>
      </c>
      <c r="T402" s="231">
        <f t="shared" si="36"/>
        <v>66.19</v>
      </c>
      <c r="U402" s="231">
        <f>VLOOKUP(VALUE(C402),'Cross ref'!G:I,3,0)</f>
        <v>7358</v>
      </c>
      <c r="V402" s="231">
        <f>IFERROR(VLOOKUP(J402,'Item List (2)'!C:D,2,0),VLOOKUP(K402,'Item List (2)'!C:D,2,0))</f>
        <v>51001</v>
      </c>
      <c r="W402" s="231">
        <f>IFERROR(VLOOKUP(J402,'Item List (2)'!C:E,3,0),VLOOKUP(K402,'Item List (2)'!C:E,3,0))</f>
        <v>1000</v>
      </c>
      <c r="X402" s="231">
        <f t="shared" si="37"/>
        <v>0</v>
      </c>
      <c r="Y402" s="231" t="str">
        <f t="shared" si="38"/>
        <v>CUP, COLD 24Z FLVR TRAIL</v>
      </c>
      <c r="AA402" s="232">
        <f t="shared" si="39"/>
        <v>66.19</v>
      </c>
      <c r="AB402" s="232" t="str">
        <f>VLOOKUP(W402,'Item List (2)'!$H:$J,2,0)</f>
        <v>Paper</v>
      </c>
      <c r="AC402" s="232">
        <f t="shared" si="40"/>
        <v>7358</v>
      </c>
      <c r="AD402" s="232" t="str">
        <f t="shared" si="41"/>
        <v>7358-Paper</v>
      </c>
    </row>
    <row r="403" spans="1:30">
      <c r="A403" t="s">
        <v>48</v>
      </c>
      <c r="B403" t="s">
        <v>505</v>
      </c>
      <c r="C403" t="s">
        <v>506</v>
      </c>
      <c r="D403" t="s">
        <v>507</v>
      </c>
      <c r="E403" t="s">
        <v>512</v>
      </c>
      <c r="F403" s="220" t="s">
        <v>53</v>
      </c>
      <c r="G403" s="220">
        <v>45168</v>
      </c>
      <c r="H403" t="s">
        <v>258</v>
      </c>
      <c r="I403" t="s">
        <v>201</v>
      </c>
      <c r="J403" t="s">
        <v>236</v>
      </c>
      <c r="K403" t="s">
        <v>259</v>
      </c>
      <c r="L403" s="230" t="s">
        <v>260</v>
      </c>
      <c r="M403">
        <v>1</v>
      </c>
      <c r="N403">
        <v>0</v>
      </c>
      <c r="O403">
        <v>30.68</v>
      </c>
      <c r="P403">
        <v>30.68</v>
      </c>
      <c r="Q403">
        <v>447.51</v>
      </c>
      <c r="R403">
        <v>0</v>
      </c>
      <c r="S403" s="231" t="str">
        <f>VLOOKUP(U403,'Cross ref'!I:J,2,0)</f>
        <v>HN2</v>
      </c>
      <c r="T403" s="231">
        <f t="shared" si="36"/>
        <v>30.68</v>
      </c>
      <c r="U403" s="231">
        <f>VLOOKUP(VALUE(C403),'Cross ref'!G:I,3,0)</f>
        <v>7358</v>
      </c>
      <c r="V403" s="231">
        <f>IFERROR(VLOOKUP(J403,'Item List (2)'!C:D,2,0),VLOOKUP(K403,'Item List (2)'!C:D,2,0))</f>
        <v>51001</v>
      </c>
      <c r="W403" s="231">
        <f>IFERROR(VLOOKUP(J403,'Item List (2)'!C:E,3,0),VLOOKUP(K403,'Item List (2)'!C:E,3,0))</f>
        <v>1000</v>
      </c>
      <c r="X403" s="231">
        <f t="shared" si="37"/>
        <v>0</v>
      </c>
      <c r="Y403" s="231" t="str">
        <f t="shared" si="38"/>
        <v>CUP, PLS COLD 32Z FLVR TRAIL</v>
      </c>
      <c r="AA403" s="232">
        <f t="shared" si="39"/>
        <v>30.68</v>
      </c>
      <c r="AB403" s="232" t="str">
        <f>VLOOKUP(W403,'Item List (2)'!$H:$J,2,0)</f>
        <v>Paper</v>
      </c>
      <c r="AC403" s="232">
        <f t="shared" si="40"/>
        <v>7358</v>
      </c>
      <c r="AD403" s="232" t="str">
        <f t="shared" si="41"/>
        <v>7358-Paper</v>
      </c>
    </row>
    <row r="404" spans="1:30">
      <c r="A404" t="s">
        <v>48</v>
      </c>
      <c r="B404" t="s">
        <v>505</v>
      </c>
      <c r="C404" t="s">
        <v>506</v>
      </c>
      <c r="D404" t="s">
        <v>507</v>
      </c>
      <c r="E404" t="s">
        <v>512</v>
      </c>
      <c r="F404" s="220" t="s">
        <v>53</v>
      </c>
      <c r="G404" s="220">
        <v>45168</v>
      </c>
      <c r="H404" t="s">
        <v>267</v>
      </c>
      <c r="I404" t="s">
        <v>55</v>
      </c>
      <c r="J404" t="s">
        <v>268</v>
      </c>
      <c r="K404" t="s">
        <v>269</v>
      </c>
      <c r="L404" s="230" t="s">
        <v>270</v>
      </c>
      <c r="M404">
        <v>1</v>
      </c>
      <c r="N404">
        <v>0</v>
      </c>
      <c r="O404">
        <v>47.11</v>
      </c>
      <c r="P404">
        <v>47.11</v>
      </c>
      <c r="Q404">
        <v>447.51</v>
      </c>
      <c r="R404">
        <v>0</v>
      </c>
      <c r="S404" s="231" t="str">
        <f>VLOOKUP(U404,'Cross ref'!I:J,2,0)</f>
        <v>HN2</v>
      </c>
      <c r="T404" s="231">
        <f t="shared" si="36"/>
        <v>47.11</v>
      </c>
      <c r="U404" s="231">
        <f>VLOOKUP(VALUE(C404),'Cross ref'!G:I,3,0)</f>
        <v>7358</v>
      </c>
      <c r="V404" s="231">
        <f>IFERROR(VLOOKUP(J404,'Item List (2)'!C:D,2,0),VLOOKUP(K404,'Item List (2)'!C:D,2,0))</f>
        <v>50007</v>
      </c>
      <c r="W404" s="231">
        <f>IFERROR(VLOOKUP(J404,'Item List (2)'!C:E,3,0),VLOOKUP(K404,'Item List (2)'!C:E,3,0))</f>
        <v>100</v>
      </c>
      <c r="X404" s="231">
        <f t="shared" si="37"/>
        <v>0</v>
      </c>
      <c r="Y404" s="231" t="str">
        <f t="shared" si="38"/>
        <v>MAYONNAISE, 64Z</v>
      </c>
      <c r="AA404" s="232">
        <f t="shared" si="39"/>
        <v>47.11</v>
      </c>
      <c r="AB404" s="232" t="str">
        <f>VLOOKUP(W404,'Item List (2)'!$H:$J,2,0)</f>
        <v>Food</v>
      </c>
      <c r="AC404" s="232">
        <f t="shared" si="40"/>
        <v>7358</v>
      </c>
      <c r="AD404" s="232" t="str">
        <f t="shared" si="41"/>
        <v>7358-Food</v>
      </c>
    </row>
    <row r="405" spans="1:30">
      <c r="A405" t="s">
        <v>48</v>
      </c>
      <c r="B405" t="s">
        <v>505</v>
      </c>
      <c r="C405" t="s">
        <v>506</v>
      </c>
      <c r="D405" t="s">
        <v>507</v>
      </c>
      <c r="E405" t="s">
        <v>513</v>
      </c>
      <c r="F405" s="220" t="s">
        <v>53</v>
      </c>
      <c r="G405" s="220">
        <v>45169</v>
      </c>
      <c r="H405" t="s">
        <v>413</v>
      </c>
      <c r="I405" t="s">
        <v>55</v>
      </c>
      <c r="J405" t="s">
        <v>414</v>
      </c>
      <c r="K405" t="s">
        <v>415</v>
      </c>
      <c r="L405" s="230" t="s">
        <v>84</v>
      </c>
      <c r="M405">
        <v>1</v>
      </c>
      <c r="N405">
        <v>0</v>
      </c>
      <c r="O405">
        <v>51.9</v>
      </c>
      <c r="P405">
        <v>51.9</v>
      </c>
      <c r="Q405">
        <v>2472.59</v>
      </c>
      <c r="R405">
        <v>3.13</v>
      </c>
      <c r="S405" s="231" t="str">
        <f>VLOOKUP(U405,'Cross ref'!I:J,2,0)</f>
        <v>HN2</v>
      </c>
      <c r="T405" s="231">
        <f t="shared" si="36"/>
        <v>51.9</v>
      </c>
      <c r="U405" s="231">
        <f>VLOOKUP(VALUE(C405),'Cross ref'!G:I,3,0)</f>
        <v>7358</v>
      </c>
      <c r="V405" s="231">
        <f>IFERROR(VLOOKUP(J405,'Item List (2)'!C:D,2,0),VLOOKUP(K405,'Item List (2)'!C:D,2,0))</f>
        <v>50007</v>
      </c>
      <c r="W405" s="231">
        <f>IFERROR(VLOOKUP(J405,'Item List (2)'!C:E,3,0),VLOOKUP(K405,'Item List (2)'!C:E,3,0))</f>
        <v>100</v>
      </c>
      <c r="X405" s="231">
        <f t="shared" si="37"/>
        <v>0</v>
      </c>
      <c r="Y405" s="231" t="str">
        <f t="shared" si="38"/>
        <v>SYRUP, FLASHIN FRUIT PUNCH 2.5GL BIB</v>
      </c>
      <c r="AA405" s="232">
        <f t="shared" si="39"/>
        <v>51.9</v>
      </c>
      <c r="AB405" s="232" t="str">
        <f>VLOOKUP(W405,'Item List (2)'!$H:$J,2,0)</f>
        <v>Food</v>
      </c>
      <c r="AC405" s="232">
        <f t="shared" si="40"/>
        <v>7358</v>
      </c>
      <c r="AD405" s="232" t="str">
        <f t="shared" si="41"/>
        <v>7358-Food</v>
      </c>
    </row>
    <row r="406" spans="1:30">
      <c r="A406" t="s">
        <v>48</v>
      </c>
      <c r="B406" t="s">
        <v>505</v>
      </c>
      <c r="C406" t="s">
        <v>506</v>
      </c>
      <c r="D406" t="s">
        <v>507</v>
      </c>
      <c r="E406" t="s">
        <v>513</v>
      </c>
      <c r="F406" s="220" t="s">
        <v>53</v>
      </c>
      <c r="G406" s="220">
        <v>45169</v>
      </c>
      <c r="H406" t="s">
        <v>65</v>
      </c>
      <c r="I406" t="s">
        <v>66</v>
      </c>
      <c r="J406" t="s">
        <v>67</v>
      </c>
      <c r="K406" t="s">
        <v>68</v>
      </c>
      <c r="L406" s="230" t="s">
        <v>69</v>
      </c>
      <c r="M406">
        <v>1</v>
      </c>
      <c r="N406">
        <v>0</v>
      </c>
      <c r="O406">
        <v>3.44</v>
      </c>
      <c r="P406">
        <v>3.44</v>
      </c>
      <c r="Q406">
        <v>2472.59</v>
      </c>
      <c r="R406">
        <v>3.13</v>
      </c>
      <c r="S406" s="231" t="str">
        <f>VLOOKUP(U406,'Cross ref'!I:J,2,0)</f>
        <v>HN2</v>
      </c>
      <c r="T406" s="231">
        <f t="shared" si="36"/>
        <v>3.44</v>
      </c>
      <c r="U406" s="231">
        <f>VLOOKUP(VALUE(C406),'Cross ref'!G:I,3,0)</f>
        <v>7358</v>
      </c>
      <c r="V406" s="231">
        <f>IFERROR(VLOOKUP(J406,'Item List (2)'!C:D,2,0),VLOOKUP(K406,'Item List (2)'!C:D,2,0))</f>
        <v>60507</v>
      </c>
      <c r="W406" s="231">
        <f>IFERROR(VLOOKUP(J406,'Item List (2)'!C:E,3,0),VLOOKUP(K406,'Item List (2)'!C:E,3,0))</f>
        <v>1200</v>
      </c>
      <c r="X406" s="231">
        <f t="shared" si="37"/>
        <v>0</v>
      </c>
      <c r="Y406" s="231" t="str">
        <f t="shared" si="38"/>
        <v>SEAT COVER, PAPER PERSONAL 1/2 FOLD</v>
      </c>
      <c r="AA406" s="232">
        <f t="shared" si="39"/>
        <v>3.44</v>
      </c>
      <c r="AB406" s="232" t="str">
        <f>VLOOKUP(W406,'Item List (2)'!$H:$J,2,0)</f>
        <v>Supplies</v>
      </c>
      <c r="AC406" s="232">
        <f t="shared" si="40"/>
        <v>7358</v>
      </c>
      <c r="AD406" s="232" t="str">
        <f t="shared" si="41"/>
        <v>7358-Supplies</v>
      </c>
    </row>
    <row r="407" spans="1:30">
      <c r="A407" t="s">
        <v>48</v>
      </c>
      <c r="B407" t="s">
        <v>505</v>
      </c>
      <c r="C407" t="s">
        <v>506</v>
      </c>
      <c r="D407" t="s">
        <v>507</v>
      </c>
      <c r="E407" t="s">
        <v>513</v>
      </c>
      <c r="F407" s="220" t="s">
        <v>53</v>
      </c>
      <c r="G407" s="220">
        <v>45169</v>
      </c>
      <c r="H407" t="s">
        <v>70</v>
      </c>
      <c r="I407" t="s">
        <v>71</v>
      </c>
      <c r="J407" t="s">
        <v>72</v>
      </c>
      <c r="K407" t="s">
        <v>73</v>
      </c>
      <c r="L407" s="230" t="s">
        <v>74</v>
      </c>
      <c r="M407">
        <v>1</v>
      </c>
      <c r="N407">
        <v>0</v>
      </c>
      <c r="O407">
        <v>0</v>
      </c>
      <c r="P407">
        <v>1.53</v>
      </c>
      <c r="Q407">
        <v>2472.59</v>
      </c>
      <c r="R407">
        <v>3.13</v>
      </c>
      <c r="S407" s="231" t="str">
        <f>VLOOKUP(U407,'Cross ref'!I:J,2,0)</f>
        <v>HN2</v>
      </c>
      <c r="T407" s="231">
        <f t="shared" si="36"/>
        <v>1.53</v>
      </c>
      <c r="U407" s="231">
        <f>VLOOKUP(VALUE(C407),'Cross ref'!G:I,3,0)</f>
        <v>7358</v>
      </c>
      <c r="V407" s="231">
        <f>IFERROR(VLOOKUP(J407,'Item List (2)'!C:D,2,0),VLOOKUP(K407,'Item List (2)'!C:D,2,0))</f>
        <v>50007</v>
      </c>
      <c r="W407" s="231">
        <f>IFERROR(VLOOKUP(J407,'Item List (2)'!C:E,3,0),VLOOKUP(K407,'Item List (2)'!C:E,3,0))</f>
        <v>100</v>
      </c>
      <c r="X407" s="231">
        <f t="shared" si="37"/>
        <v>-1.53</v>
      </c>
      <c r="Y407" s="231" t="str">
        <f t="shared" si="38"/>
        <v>SERVICE - PAYMENT TERMS</v>
      </c>
      <c r="AA407" s="232">
        <f t="shared" si="39"/>
        <v>1.53</v>
      </c>
      <c r="AB407" s="232" t="str">
        <f>VLOOKUP(W407,'Item List (2)'!$H:$J,2,0)</f>
        <v>Food</v>
      </c>
      <c r="AC407" s="232">
        <f t="shared" si="40"/>
        <v>7358</v>
      </c>
      <c r="AD407" s="232" t="str">
        <f t="shared" si="41"/>
        <v>7358-Food</v>
      </c>
    </row>
    <row r="408" spans="1:30">
      <c r="A408" t="s">
        <v>48</v>
      </c>
      <c r="B408" t="s">
        <v>505</v>
      </c>
      <c r="C408" t="s">
        <v>506</v>
      </c>
      <c r="D408" t="s">
        <v>507</v>
      </c>
      <c r="E408" t="s">
        <v>513</v>
      </c>
      <c r="F408" s="220" t="s">
        <v>53</v>
      </c>
      <c r="G408" s="220">
        <v>45169</v>
      </c>
      <c r="H408" t="s">
        <v>82</v>
      </c>
      <c r="I408" t="s">
        <v>55</v>
      </c>
      <c r="J408" t="s">
        <v>76</v>
      </c>
      <c r="K408" t="s">
        <v>83</v>
      </c>
      <c r="L408" s="230" t="s">
        <v>84</v>
      </c>
      <c r="M408">
        <v>1</v>
      </c>
      <c r="N408">
        <v>0</v>
      </c>
      <c r="O408">
        <v>51.9</v>
      </c>
      <c r="P408">
        <v>51.9</v>
      </c>
      <c r="Q408">
        <v>2472.59</v>
      </c>
      <c r="R408">
        <v>3.13</v>
      </c>
      <c r="S408" s="231" t="str">
        <f>VLOOKUP(U408,'Cross ref'!I:J,2,0)</f>
        <v>HN2</v>
      </c>
      <c r="T408" s="231">
        <f t="shared" si="36"/>
        <v>51.9</v>
      </c>
      <c r="U408" s="231">
        <f>VLOOKUP(VALUE(C408),'Cross ref'!G:I,3,0)</f>
        <v>7358</v>
      </c>
      <c r="V408" s="231">
        <f>IFERROR(VLOOKUP(J408,'Item List (2)'!C:D,2,0),VLOOKUP(K408,'Item List (2)'!C:D,2,0))</f>
        <v>50007</v>
      </c>
      <c r="W408" s="231">
        <f>IFERROR(VLOOKUP(J408,'Item List (2)'!C:E,3,0),VLOOKUP(K408,'Item List (2)'!C:E,3,0))</f>
        <v>100</v>
      </c>
      <c r="X408" s="231">
        <f t="shared" si="37"/>
        <v>0</v>
      </c>
      <c r="Y408" s="231" t="str">
        <f t="shared" si="38"/>
        <v>SYRUP, COKE ZERO SUGAR BIB</v>
      </c>
      <c r="AA408" s="232">
        <f t="shared" si="39"/>
        <v>51.9</v>
      </c>
      <c r="AB408" s="232" t="str">
        <f>VLOOKUP(W408,'Item List (2)'!$H:$J,2,0)</f>
        <v>Food</v>
      </c>
      <c r="AC408" s="232">
        <f t="shared" si="40"/>
        <v>7358</v>
      </c>
      <c r="AD408" s="232" t="str">
        <f t="shared" si="41"/>
        <v>7358-Food</v>
      </c>
    </row>
    <row r="409" spans="1:30">
      <c r="A409" t="s">
        <v>48</v>
      </c>
      <c r="B409" t="s">
        <v>505</v>
      </c>
      <c r="C409" t="s">
        <v>506</v>
      </c>
      <c r="D409" t="s">
        <v>507</v>
      </c>
      <c r="E409" t="s">
        <v>513</v>
      </c>
      <c r="F409" s="220" t="s">
        <v>53</v>
      </c>
      <c r="G409" s="220">
        <v>45169</v>
      </c>
      <c r="H409" t="s">
        <v>87</v>
      </c>
      <c r="I409" t="s">
        <v>55</v>
      </c>
      <c r="J409" t="s">
        <v>76</v>
      </c>
      <c r="K409" t="s">
        <v>88</v>
      </c>
      <c r="L409" s="230" t="s">
        <v>78</v>
      </c>
      <c r="M409">
        <v>1</v>
      </c>
      <c r="N409">
        <v>0</v>
      </c>
      <c r="O409">
        <v>112.77</v>
      </c>
      <c r="P409">
        <v>112.77</v>
      </c>
      <c r="Q409">
        <v>2472.59</v>
      </c>
      <c r="R409">
        <v>3.13</v>
      </c>
      <c r="S409" s="231" t="str">
        <f>VLOOKUP(U409,'Cross ref'!I:J,2,0)</f>
        <v>HN2</v>
      </c>
      <c r="T409" s="231">
        <f t="shared" si="36"/>
        <v>112.77</v>
      </c>
      <c r="U409" s="231">
        <f>VLOOKUP(VALUE(C409),'Cross ref'!G:I,3,0)</f>
        <v>7358</v>
      </c>
      <c r="V409" s="231">
        <f>IFERROR(VLOOKUP(J409,'Item List (2)'!C:D,2,0),VLOOKUP(K409,'Item List (2)'!C:D,2,0))</f>
        <v>50007</v>
      </c>
      <c r="W409" s="231">
        <f>IFERROR(VLOOKUP(J409,'Item List (2)'!C:E,3,0),VLOOKUP(K409,'Item List (2)'!C:E,3,0))</f>
        <v>100</v>
      </c>
      <c r="X409" s="231">
        <f t="shared" si="37"/>
        <v>0</v>
      </c>
      <c r="Y409" s="231" t="str">
        <f t="shared" si="38"/>
        <v>SYRUP, COKE CLASC BIB (HYCS)</v>
      </c>
      <c r="AA409" s="232">
        <f t="shared" si="39"/>
        <v>112.77</v>
      </c>
      <c r="AB409" s="232" t="str">
        <f>VLOOKUP(W409,'Item List (2)'!$H:$J,2,0)</f>
        <v>Food</v>
      </c>
      <c r="AC409" s="232">
        <f t="shared" si="40"/>
        <v>7358</v>
      </c>
      <c r="AD409" s="232" t="str">
        <f t="shared" si="41"/>
        <v>7358-Food</v>
      </c>
    </row>
    <row r="410" spans="1:30">
      <c r="A410" t="s">
        <v>48</v>
      </c>
      <c r="B410" t="s">
        <v>505</v>
      </c>
      <c r="C410" t="s">
        <v>506</v>
      </c>
      <c r="D410" t="s">
        <v>507</v>
      </c>
      <c r="E410" t="s">
        <v>513</v>
      </c>
      <c r="F410" s="220" t="s">
        <v>53</v>
      </c>
      <c r="G410" s="220">
        <v>45169</v>
      </c>
      <c r="H410" t="s">
        <v>298</v>
      </c>
      <c r="I410" t="s">
        <v>55</v>
      </c>
      <c r="J410" t="s">
        <v>105</v>
      </c>
      <c r="K410" t="s">
        <v>299</v>
      </c>
      <c r="L410" s="230" t="s">
        <v>297</v>
      </c>
      <c r="M410">
        <v>1</v>
      </c>
      <c r="N410">
        <v>0</v>
      </c>
      <c r="O410">
        <v>16.92</v>
      </c>
      <c r="P410">
        <v>16.92</v>
      </c>
      <c r="Q410">
        <v>2472.59</v>
      </c>
      <c r="R410">
        <v>3.13</v>
      </c>
      <c r="S410" s="231" t="str">
        <f>VLOOKUP(U410,'Cross ref'!I:J,2,0)</f>
        <v>HN2</v>
      </c>
      <c r="T410" s="231">
        <f t="shared" si="36"/>
        <v>16.92</v>
      </c>
      <c r="U410" s="231">
        <f>VLOOKUP(VALUE(C410),'Cross ref'!G:I,3,0)</f>
        <v>7358</v>
      </c>
      <c r="V410" s="231">
        <f>IFERROR(VLOOKUP(J410,'Item List (2)'!C:D,2,0),VLOOKUP(K410,'Item List (2)'!C:D,2,0))</f>
        <v>50007</v>
      </c>
      <c r="W410" s="231">
        <f>IFERROR(VLOOKUP(J410,'Item List (2)'!C:E,3,0),VLOOKUP(K410,'Item List (2)'!C:E,3,0))</f>
        <v>100</v>
      </c>
      <c r="X410" s="231">
        <f t="shared" si="37"/>
        <v>0</v>
      </c>
      <c r="Y410" s="231" t="str">
        <f t="shared" si="38"/>
        <v>MILK, CHOC 1% LF 7Z PLS ESL</v>
      </c>
      <c r="AA410" s="232">
        <f t="shared" si="39"/>
        <v>16.92</v>
      </c>
      <c r="AB410" s="232" t="str">
        <f>VLOOKUP(W410,'Item List (2)'!$H:$J,2,0)</f>
        <v>Food</v>
      </c>
      <c r="AC410" s="232">
        <f t="shared" si="40"/>
        <v>7358</v>
      </c>
      <c r="AD410" s="232" t="str">
        <f t="shared" si="41"/>
        <v>7358-Food</v>
      </c>
    </row>
    <row r="411" spans="1:30">
      <c r="A411" t="s">
        <v>48</v>
      </c>
      <c r="B411" t="s">
        <v>505</v>
      </c>
      <c r="C411" t="s">
        <v>506</v>
      </c>
      <c r="D411" t="s">
        <v>507</v>
      </c>
      <c r="E411" t="s">
        <v>513</v>
      </c>
      <c r="F411" s="220" t="s">
        <v>53</v>
      </c>
      <c r="G411" s="220">
        <v>45169</v>
      </c>
      <c r="H411" t="s">
        <v>93</v>
      </c>
      <c r="I411" t="s">
        <v>55</v>
      </c>
      <c r="J411" t="s">
        <v>94</v>
      </c>
      <c r="K411" t="s">
        <v>95</v>
      </c>
      <c r="L411" s="230" t="s">
        <v>96</v>
      </c>
      <c r="M411">
        <v>1</v>
      </c>
      <c r="N411">
        <v>0</v>
      </c>
      <c r="O411">
        <v>26.21</v>
      </c>
      <c r="P411">
        <v>26.21</v>
      </c>
      <c r="Q411">
        <v>2472.59</v>
      </c>
      <c r="R411">
        <v>3.13</v>
      </c>
      <c r="S411" s="231" t="str">
        <f>VLOOKUP(U411,'Cross ref'!I:J,2,0)</f>
        <v>HN2</v>
      </c>
      <c r="T411" s="231">
        <f t="shared" si="36"/>
        <v>26.21</v>
      </c>
      <c r="U411" s="231">
        <f>VLOOKUP(VALUE(C411),'Cross ref'!G:I,3,0)</f>
        <v>7358</v>
      </c>
      <c r="V411" s="231">
        <f>IFERROR(VLOOKUP(J411,'Item List (2)'!C:D,2,0),VLOOKUP(K411,'Item List (2)'!C:D,2,0))</f>
        <v>50007</v>
      </c>
      <c r="W411" s="231">
        <f>IFERROR(VLOOKUP(J411,'Item List (2)'!C:E,3,0),VLOOKUP(K411,'Item List (2)'!C:E,3,0))</f>
        <v>100</v>
      </c>
      <c r="X411" s="231">
        <f t="shared" si="37"/>
        <v>0</v>
      </c>
      <c r="Y411" s="231" t="str">
        <f t="shared" si="38"/>
        <v>JUICE, ORANGE ORIG SIMPLY</v>
      </c>
      <c r="AA411" s="232">
        <f t="shared" si="39"/>
        <v>26.21</v>
      </c>
      <c r="AB411" s="232" t="str">
        <f>VLOOKUP(W411,'Item List (2)'!$H:$J,2,0)</f>
        <v>Food</v>
      </c>
      <c r="AC411" s="232">
        <f t="shared" si="40"/>
        <v>7358</v>
      </c>
      <c r="AD411" s="232" t="str">
        <f t="shared" si="41"/>
        <v>7358-Food</v>
      </c>
    </row>
    <row r="412" spans="1:30">
      <c r="A412" t="s">
        <v>48</v>
      </c>
      <c r="B412" t="s">
        <v>505</v>
      </c>
      <c r="C412" t="s">
        <v>506</v>
      </c>
      <c r="D412" t="s">
        <v>507</v>
      </c>
      <c r="E412" t="s">
        <v>513</v>
      </c>
      <c r="F412" s="220" t="s">
        <v>53</v>
      </c>
      <c r="G412" s="220">
        <v>45169</v>
      </c>
      <c r="H412" t="s">
        <v>97</v>
      </c>
      <c r="I412" t="s">
        <v>55</v>
      </c>
      <c r="J412" t="s">
        <v>98</v>
      </c>
      <c r="K412" t="s">
        <v>99</v>
      </c>
      <c r="L412" s="230" t="s">
        <v>100</v>
      </c>
      <c r="M412">
        <v>1</v>
      </c>
      <c r="N412">
        <v>0</v>
      </c>
      <c r="O412">
        <v>20.03</v>
      </c>
      <c r="P412">
        <v>20.03</v>
      </c>
      <c r="Q412">
        <v>2472.59</v>
      </c>
      <c r="R412">
        <v>3.13</v>
      </c>
      <c r="S412" s="231" t="str">
        <f>VLOOKUP(U412,'Cross ref'!I:J,2,0)</f>
        <v>HN2</v>
      </c>
      <c r="T412" s="231">
        <f t="shared" si="36"/>
        <v>20.03</v>
      </c>
      <c r="U412" s="231">
        <f>VLOOKUP(VALUE(C412),'Cross ref'!G:I,3,0)</f>
        <v>7358</v>
      </c>
      <c r="V412" s="231">
        <f>IFERROR(VLOOKUP(J412,'Item List (2)'!C:D,2,0),VLOOKUP(K412,'Item List (2)'!C:D,2,0))</f>
        <v>50007</v>
      </c>
      <c r="W412" s="231">
        <f>IFERROR(VLOOKUP(J412,'Item List (2)'!C:E,3,0),VLOOKUP(K412,'Item List (2)'!C:E,3,0))</f>
        <v>100</v>
      </c>
      <c r="X412" s="231">
        <f t="shared" si="37"/>
        <v>0</v>
      </c>
      <c r="Y412" s="231" t="str">
        <f t="shared" si="38"/>
        <v>SAUCE, BBQ SWEET &amp; BOLD CUP</v>
      </c>
      <c r="AA412" s="232">
        <f t="shared" si="39"/>
        <v>20.03</v>
      </c>
      <c r="AB412" s="232" t="str">
        <f>VLOOKUP(W412,'Item List (2)'!$H:$J,2,0)</f>
        <v>Food</v>
      </c>
      <c r="AC412" s="232">
        <f t="shared" si="40"/>
        <v>7358</v>
      </c>
      <c r="AD412" s="232" t="str">
        <f t="shared" si="41"/>
        <v>7358-Food</v>
      </c>
    </row>
    <row r="413" spans="1:30">
      <c r="A413" t="s">
        <v>48</v>
      </c>
      <c r="B413" t="s">
        <v>505</v>
      </c>
      <c r="C413" t="s">
        <v>506</v>
      </c>
      <c r="D413" t="s">
        <v>507</v>
      </c>
      <c r="E413" t="s">
        <v>513</v>
      </c>
      <c r="F413" s="220" t="s">
        <v>53</v>
      </c>
      <c r="G413" s="220">
        <v>45169</v>
      </c>
      <c r="H413" t="s">
        <v>304</v>
      </c>
      <c r="I413" t="s">
        <v>55</v>
      </c>
      <c r="J413" t="s">
        <v>305</v>
      </c>
      <c r="K413" t="s">
        <v>306</v>
      </c>
      <c r="L413" s="230" t="s">
        <v>100</v>
      </c>
      <c r="M413">
        <v>1</v>
      </c>
      <c r="N413">
        <v>0</v>
      </c>
      <c r="O413">
        <v>30.8</v>
      </c>
      <c r="P413">
        <v>30.8</v>
      </c>
      <c r="Q413">
        <v>2472.59</v>
      </c>
      <c r="R413">
        <v>3.13</v>
      </c>
      <c r="S413" s="231" t="str">
        <f>VLOOKUP(U413,'Cross ref'!I:J,2,0)</f>
        <v>HN2</v>
      </c>
      <c r="T413" s="231">
        <f t="shared" si="36"/>
        <v>30.8</v>
      </c>
      <c r="U413" s="231">
        <f>VLOOKUP(VALUE(C413),'Cross ref'!G:I,3,0)</f>
        <v>7358</v>
      </c>
      <c r="V413" s="231">
        <f>IFERROR(VLOOKUP(J413,'Item List (2)'!C:D,2,0),VLOOKUP(K413,'Item List (2)'!C:D,2,0))</f>
        <v>50007</v>
      </c>
      <c r="W413" s="231">
        <f>IFERROR(VLOOKUP(J413,'Item List (2)'!C:E,3,0),VLOOKUP(K413,'Item List (2)'!C:E,3,0))</f>
        <v>100</v>
      </c>
      <c r="X413" s="231">
        <f t="shared" si="37"/>
        <v>0</v>
      </c>
      <c r="Y413" s="231" t="str">
        <f t="shared" si="38"/>
        <v>SAUCE, HNY MUST CUP</v>
      </c>
      <c r="AA413" s="232">
        <f t="shared" si="39"/>
        <v>30.8</v>
      </c>
      <c r="AB413" s="232" t="str">
        <f>VLOOKUP(W413,'Item List (2)'!$H:$J,2,0)</f>
        <v>Food</v>
      </c>
      <c r="AC413" s="232">
        <f t="shared" si="40"/>
        <v>7358</v>
      </c>
      <c r="AD413" s="232" t="str">
        <f t="shared" si="41"/>
        <v>7358-Food</v>
      </c>
    </row>
    <row r="414" spans="1:30">
      <c r="A414" t="s">
        <v>48</v>
      </c>
      <c r="B414" t="s">
        <v>505</v>
      </c>
      <c r="C414" t="s">
        <v>506</v>
      </c>
      <c r="D414" t="s">
        <v>507</v>
      </c>
      <c r="E414" t="s">
        <v>513</v>
      </c>
      <c r="F414" s="220" t="s">
        <v>53</v>
      </c>
      <c r="G414" s="220">
        <v>45169</v>
      </c>
      <c r="H414" t="s">
        <v>101</v>
      </c>
      <c r="I414" t="s">
        <v>55</v>
      </c>
      <c r="J414" t="s">
        <v>102</v>
      </c>
      <c r="K414" t="s">
        <v>103</v>
      </c>
      <c r="L414" s="230" t="s">
        <v>100</v>
      </c>
      <c r="M414">
        <v>1</v>
      </c>
      <c r="N414">
        <v>0</v>
      </c>
      <c r="O414">
        <v>26.02</v>
      </c>
      <c r="P414">
        <v>26.02</v>
      </c>
      <c r="Q414">
        <v>2472.59</v>
      </c>
      <c r="R414">
        <v>3.13</v>
      </c>
      <c r="S414" s="231" t="str">
        <f>VLOOKUP(U414,'Cross ref'!I:J,2,0)</f>
        <v>HN2</v>
      </c>
      <c r="T414" s="231">
        <f t="shared" si="36"/>
        <v>26.02</v>
      </c>
      <c r="U414" s="231">
        <f>VLOOKUP(VALUE(C414),'Cross ref'!G:I,3,0)</f>
        <v>7358</v>
      </c>
      <c r="V414" s="231">
        <f>IFERROR(VLOOKUP(J414,'Item List (2)'!C:D,2,0),VLOOKUP(K414,'Item List (2)'!C:D,2,0))</f>
        <v>50007</v>
      </c>
      <c r="W414" s="231">
        <f>IFERROR(VLOOKUP(J414,'Item List (2)'!C:E,3,0),VLOOKUP(K414,'Item List (2)'!C:E,3,0))</f>
        <v>100</v>
      </c>
      <c r="X414" s="231">
        <f t="shared" si="37"/>
        <v>0</v>
      </c>
      <c r="Y414" s="231" t="str">
        <f t="shared" si="38"/>
        <v>SAUCE, HOUSE CUP</v>
      </c>
      <c r="AA414" s="232">
        <f t="shared" si="39"/>
        <v>26.02</v>
      </c>
      <c r="AB414" s="232" t="str">
        <f>VLOOKUP(W414,'Item List (2)'!$H:$J,2,0)</f>
        <v>Food</v>
      </c>
      <c r="AC414" s="232">
        <f t="shared" si="40"/>
        <v>7358</v>
      </c>
      <c r="AD414" s="232" t="str">
        <f t="shared" si="41"/>
        <v>7358-Food</v>
      </c>
    </row>
    <row r="415" spans="1:30">
      <c r="A415" t="s">
        <v>48</v>
      </c>
      <c r="B415" t="s">
        <v>505</v>
      </c>
      <c r="C415" t="s">
        <v>506</v>
      </c>
      <c r="D415" t="s">
        <v>507</v>
      </c>
      <c r="E415" t="s">
        <v>513</v>
      </c>
      <c r="F415" s="220" t="s">
        <v>53</v>
      </c>
      <c r="G415" s="220">
        <v>45169</v>
      </c>
      <c r="H415" t="s">
        <v>104</v>
      </c>
      <c r="I415" t="s">
        <v>55</v>
      </c>
      <c r="J415" t="s">
        <v>105</v>
      </c>
      <c r="K415" t="s">
        <v>106</v>
      </c>
      <c r="L415" s="230" t="s">
        <v>107</v>
      </c>
      <c r="M415">
        <v>1</v>
      </c>
      <c r="N415">
        <v>0</v>
      </c>
      <c r="O415">
        <v>9.54</v>
      </c>
      <c r="P415">
        <v>9.54</v>
      </c>
      <c r="Q415">
        <v>2472.59</v>
      </c>
      <c r="R415">
        <v>3.13</v>
      </c>
      <c r="S415" s="231" t="str">
        <f>VLOOKUP(U415,'Cross ref'!I:J,2,0)</f>
        <v>HN2</v>
      </c>
      <c r="T415" s="231">
        <f t="shared" si="36"/>
        <v>9.54</v>
      </c>
      <c r="U415" s="231">
        <f>VLOOKUP(VALUE(C415),'Cross ref'!G:I,3,0)</f>
        <v>7358</v>
      </c>
      <c r="V415" s="231">
        <f>IFERROR(VLOOKUP(J415,'Item List (2)'!C:D,2,0),VLOOKUP(K415,'Item List (2)'!C:D,2,0))</f>
        <v>50007</v>
      </c>
      <c r="W415" s="231">
        <f>IFERROR(VLOOKUP(J415,'Item List (2)'!C:E,3,0),VLOOKUP(K415,'Item List (2)'!C:E,3,0))</f>
        <v>100</v>
      </c>
      <c r="X415" s="231">
        <f t="shared" si="37"/>
        <v>0</v>
      </c>
      <c r="Y415" s="231" t="str">
        <f t="shared" si="38"/>
        <v>MILK, 1%</v>
      </c>
      <c r="AA415" s="232">
        <f t="shared" si="39"/>
        <v>9.54</v>
      </c>
      <c r="AB415" s="232" t="str">
        <f>VLOOKUP(W415,'Item List (2)'!$H:$J,2,0)</f>
        <v>Food</v>
      </c>
      <c r="AC415" s="232">
        <f t="shared" si="40"/>
        <v>7358</v>
      </c>
      <c r="AD415" s="232" t="str">
        <f t="shared" si="41"/>
        <v>7358-Food</v>
      </c>
    </row>
    <row r="416" spans="1:30">
      <c r="A416" t="s">
        <v>48</v>
      </c>
      <c r="B416" t="s">
        <v>505</v>
      </c>
      <c r="C416" t="s">
        <v>506</v>
      </c>
      <c r="D416" t="s">
        <v>507</v>
      </c>
      <c r="E416" t="s">
        <v>513</v>
      </c>
      <c r="F416" s="220" t="s">
        <v>53</v>
      </c>
      <c r="G416" s="220">
        <v>45169</v>
      </c>
      <c r="H416" t="s">
        <v>307</v>
      </c>
      <c r="I416" t="s">
        <v>66</v>
      </c>
      <c r="J416" t="s">
        <v>109</v>
      </c>
      <c r="K416" t="s">
        <v>308</v>
      </c>
      <c r="L416" s="230" t="s">
        <v>111</v>
      </c>
      <c r="M416">
        <v>1</v>
      </c>
      <c r="N416">
        <v>0</v>
      </c>
      <c r="O416">
        <v>16.79</v>
      </c>
      <c r="P416">
        <v>16.79</v>
      </c>
      <c r="Q416">
        <v>2472.59</v>
      </c>
      <c r="R416">
        <v>3.13</v>
      </c>
      <c r="S416" s="231" t="str">
        <f>VLOOKUP(U416,'Cross ref'!I:J,2,0)</f>
        <v>HN2</v>
      </c>
      <c r="T416" s="231">
        <f t="shared" si="36"/>
        <v>16.79</v>
      </c>
      <c r="U416" s="231">
        <f>VLOOKUP(VALUE(C416),'Cross ref'!G:I,3,0)</f>
        <v>7358</v>
      </c>
      <c r="V416" s="231">
        <f>IFERROR(VLOOKUP(J416,'Item List (2)'!C:D,2,0),VLOOKUP(K416,'Item List (2)'!C:D,2,0))</f>
        <v>60507</v>
      </c>
      <c r="W416" s="231">
        <f>IFERROR(VLOOKUP(J416,'Item List (2)'!C:E,3,0),VLOOKUP(K416,'Item List (2)'!C:E,3,0))</f>
        <v>1200</v>
      </c>
      <c r="X416" s="231">
        <f t="shared" si="37"/>
        <v>0</v>
      </c>
      <c r="Y416" s="231" t="str">
        <f t="shared" si="38"/>
        <v>GLOVE, SYNTH XLG</v>
      </c>
      <c r="AA416" s="232">
        <f t="shared" si="39"/>
        <v>16.79</v>
      </c>
      <c r="AB416" s="232" t="str">
        <f>VLOOKUP(W416,'Item List (2)'!$H:$J,2,0)</f>
        <v>Supplies</v>
      </c>
      <c r="AC416" s="232">
        <f t="shared" si="40"/>
        <v>7358</v>
      </c>
      <c r="AD416" s="232" t="str">
        <f t="shared" si="41"/>
        <v>7358-Supplies</v>
      </c>
    </row>
    <row r="417" spans="1:30">
      <c r="A417" t="s">
        <v>48</v>
      </c>
      <c r="B417" t="s">
        <v>505</v>
      </c>
      <c r="C417" t="s">
        <v>506</v>
      </c>
      <c r="D417" t="s">
        <v>507</v>
      </c>
      <c r="E417" t="s">
        <v>513</v>
      </c>
      <c r="F417" s="220" t="s">
        <v>53</v>
      </c>
      <c r="G417" s="220">
        <v>45169</v>
      </c>
      <c r="H417" t="s">
        <v>112</v>
      </c>
      <c r="I417" t="s">
        <v>55</v>
      </c>
      <c r="J417" t="s">
        <v>113</v>
      </c>
      <c r="K417" t="s">
        <v>114</v>
      </c>
      <c r="L417" s="230" t="s">
        <v>115</v>
      </c>
      <c r="M417">
        <v>1</v>
      </c>
      <c r="N417">
        <v>0</v>
      </c>
      <c r="O417">
        <v>40.54</v>
      </c>
      <c r="P417">
        <v>40.54</v>
      </c>
      <c r="Q417">
        <v>2472.59</v>
      </c>
      <c r="R417">
        <v>3.13</v>
      </c>
      <c r="S417" s="231" t="str">
        <f>VLOOKUP(U417,'Cross ref'!I:J,2,0)</f>
        <v>HN2</v>
      </c>
      <c r="T417" s="231">
        <f t="shared" si="36"/>
        <v>40.54</v>
      </c>
      <c r="U417" s="231">
        <f>VLOOKUP(VALUE(C417),'Cross ref'!G:I,3,0)</f>
        <v>7358</v>
      </c>
      <c r="V417" s="231">
        <f>IFERROR(VLOOKUP(J417,'Item List (2)'!C:D,2,0),VLOOKUP(K417,'Item List (2)'!C:D,2,0))</f>
        <v>50007</v>
      </c>
      <c r="W417" s="231">
        <f>IFERROR(VLOOKUP(J417,'Item List (2)'!C:E,3,0),VLOOKUP(K417,'Item List (2)'!C:E,3,0))</f>
        <v>100</v>
      </c>
      <c r="X417" s="231">
        <f t="shared" si="37"/>
        <v>0</v>
      </c>
      <c r="Y417" s="231" t="str">
        <f t="shared" si="38"/>
        <v>CHEESECAKE, STAWBRY 3.5Z</v>
      </c>
      <c r="AA417" s="232">
        <f t="shared" si="39"/>
        <v>40.54</v>
      </c>
      <c r="AB417" s="232" t="str">
        <f>VLOOKUP(W417,'Item List (2)'!$H:$J,2,0)</f>
        <v>Food</v>
      </c>
      <c r="AC417" s="232">
        <f t="shared" si="40"/>
        <v>7358</v>
      </c>
      <c r="AD417" s="232" t="str">
        <f t="shared" si="41"/>
        <v>7358-Food</v>
      </c>
    </row>
    <row r="418" spans="1:30">
      <c r="A418" t="s">
        <v>48</v>
      </c>
      <c r="B418" t="s">
        <v>505</v>
      </c>
      <c r="C418" t="s">
        <v>506</v>
      </c>
      <c r="D418" t="s">
        <v>507</v>
      </c>
      <c r="E418" t="s">
        <v>513</v>
      </c>
      <c r="F418" s="220" t="s">
        <v>53</v>
      </c>
      <c r="G418" s="220">
        <v>45169</v>
      </c>
      <c r="H418" t="s">
        <v>116</v>
      </c>
      <c r="I418" t="s">
        <v>55</v>
      </c>
      <c r="J418" t="s">
        <v>117</v>
      </c>
      <c r="K418" t="s">
        <v>118</v>
      </c>
      <c r="L418" s="230" t="s">
        <v>119</v>
      </c>
      <c r="M418">
        <v>8</v>
      </c>
      <c r="N418">
        <v>0</v>
      </c>
      <c r="O418">
        <v>76.78</v>
      </c>
      <c r="P418">
        <v>614.24</v>
      </c>
      <c r="Q418">
        <v>2472.59</v>
      </c>
      <c r="R418">
        <v>3.13</v>
      </c>
      <c r="S418" s="231" t="str">
        <f>VLOOKUP(U418,'Cross ref'!I:J,2,0)</f>
        <v>HN2</v>
      </c>
      <c r="T418" s="231">
        <f t="shared" si="36"/>
        <v>614.24</v>
      </c>
      <c r="U418" s="231">
        <f>VLOOKUP(VALUE(C418),'Cross ref'!G:I,3,0)</f>
        <v>7358</v>
      </c>
      <c r="V418" s="231">
        <f>IFERROR(VLOOKUP(J418,'Item List (2)'!C:D,2,0),VLOOKUP(K418,'Item List (2)'!C:D,2,0))</f>
        <v>50007</v>
      </c>
      <c r="W418" s="231">
        <f>IFERROR(VLOOKUP(J418,'Item List (2)'!C:E,3,0),VLOOKUP(K418,'Item List (2)'!C:E,3,0))</f>
        <v>100</v>
      </c>
      <c r="X418" s="231">
        <f t="shared" si="37"/>
        <v>0</v>
      </c>
      <c r="Y418" s="231" t="str">
        <f t="shared" si="38"/>
        <v>BEEF, GRND PTY 3.5Z</v>
      </c>
      <c r="AA418" s="232">
        <f t="shared" si="39"/>
        <v>614.24</v>
      </c>
      <c r="AB418" s="232" t="str">
        <f>VLOOKUP(W418,'Item List (2)'!$H:$J,2,0)</f>
        <v>Food</v>
      </c>
      <c r="AC418" s="232">
        <f t="shared" si="40"/>
        <v>7358</v>
      </c>
      <c r="AD418" s="232" t="str">
        <f t="shared" si="41"/>
        <v>7358-Food</v>
      </c>
    </row>
    <row r="419" spans="1:30">
      <c r="A419" t="s">
        <v>48</v>
      </c>
      <c r="B419" t="s">
        <v>505</v>
      </c>
      <c r="C419" t="s">
        <v>506</v>
      </c>
      <c r="D419" t="s">
        <v>507</v>
      </c>
      <c r="E419" t="s">
        <v>513</v>
      </c>
      <c r="F419" s="220" t="s">
        <v>53</v>
      </c>
      <c r="G419" s="220">
        <v>45169</v>
      </c>
      <c r="H419" t="s">
        <v>120</v>
      </c>
      <c r="I419" t="s">
        <v>55</v>
      </c>
      <c r="J419" t="s">
        <v>121</v>
      </c>
      <c r="K419" t="s">
        <v>122</v>
      </c>
      <c r="L419" s="230" t="s">
        <v>123</v>
      </c>
      <c r="M419">
        <v>2</v>
      </c>
      <c r="N419">
        <v>0</v>
      </c>
      <c r="O419">
        <v>30.72</v>
      </c>
      <c r="P419">
        <v>61.44</v>
      </c>
      <c r="Q419">
        <v>2472.59</v>
      </c>
      <c r="R419">
        <v>3.13</v>
      </c>
      <c r="S419" s="231" t="str">
        <f>VLOOKUP(U419,'Cross ref'!I:J,2,0)</f>
        <v>HN2</v>
      </c>
      <c r="T419" s="231">
        <f t="shared" si="36"/>
        <v>61.44</v>
      </c>
      <c r="U419" s="231">
        <f>VLOOKUP(VALUE(C419),'Cross ref'!G:I,3,0)</f>
        <v>7358</v>
      </c>
      <c r="V419" s="231">
        <f>IFERROR(VLOOKUP(J419,'Item List (2)'!C:D,2,0),VLOOKUP(K419,'Item List (2)'!C:D,2,0))</f>
        <v>50007</v>
      </c>
      <c r="W419" s="231">
        <f>IFERROR(VLOOKUP(J419,'Item List (2)'!C:E,3,0),VLOOKUP(K419,'Item List (2)'!C:E,3,0))</f>
        <v>100</v>
      </c>
      <c r="X419" s="231">
        <f t="shared" si="37"/>
        <v>0</v>
      </c>
      <c r="Y419" s="231" t="str">
        <f t="shared" si="38"/>
        <v>APPTZR, ONION RING</v>
      </c>
      <c r="AA419" s="232">
        <f t="shared" si="39"/>
        <v>61.44</v>
      </c>
      <c r="AB419" s="232" t="str">
        <f>VLOOKUP(W419,'Item List (2)'!$H:$J,2,0)</f>
        <v>Food</v>
      </c>
      <c r="AC419" s="232">
        <f t="shared" si="40"/>
        <v>7358</v>
      </c>
      <c r="AD419" s="232" t="str">
        <f t="shared" si="41"/>
        <v>7358-Food</v>
      </c>
    </row>
    <row r="420" spans="1:30">
      <c r="A420" t="s">
        <v>48</v>
      </c>
      <c r="B420" t="s">
        <v>505</v>
      </c>
      <c r="C420" t="s">
        <v>506</v>
      </c>
      <c r="D420" t="s">
        <v>507</v>
      </c>
      <c r="E420" t="s">
        <v>513</v>
      </c>
      <c r="F420" s="220" t="s">
        <v>53</v>
      </c>
      <c r="G420" s="220">
        <v>45169</v>
      </c>
      <c r="H420" t="s">
        <v>124</v>
      </c>
      <c r="I420" t="s">
        <v>55</v>
      </c>
      <c r="J420" t="s">
        <v>125</v>
      </c>
      <c r="K420" t="s">
        <v>126</v>
      </c>
      <c r="L420" s="230" t="s">
        <v>127</v>
      </c>
      <c r="M420">
        <v>1</v>
      </c>
      <c r="N420">
        <v>0</v>
      </c>
      <c r="O420">
        <v>21.8</v>
      </c>
      <c r="P420">
        <v>21.8</v>
      </c>
      <c r="Q420">
        <v>2472.59</v>
      </c>
      <c r="R420">
        <v>3.13</v>
      </c>
      <c r="S420" s="231" t="str">
        <f>VLOOKUP(U420,'Cross ref'!I:J,2,0)</f>
        <v>HN2</v>
      </c>
      <c r="T420" s="231">
        <f t="shared" si="36"/>
        <v>21.8</v>
      </c>
      <c r="U420" s="231">
        <f>VLOOKUP(VALUE(C420),'Cross ref'!G:I,3,0)</f>
        <v>7358</v>
      </c>
      <c r="V420" s="231">
        <f>IFERROR(VLOOKUP(J420,'Item List (2)'!C:D,2,0),VLOOKUP(K420,'Item List (2)'!C:D,2,0))</f>
        <v>50007</v>
      </c>
      <c r="W420" s="231">
        <f>IFERROR(VLOOKUP(J420,'Item List (2)'!C:E,3,0),VLOOKUP(K420,'Item List (2)'!C:E,3,0))</f>
        <v>100</v>
      </c>
      <c r="X420" s="231">
        <f t="shared" si="37"/>
        <v>0</v>
      </c>
      <c r="Y420" s="231" t="str">
        <f t="shared" si="38"/>
        <v>KETCHUP, PKT</v>
      </c>
      <c r="AA420" s="232">
        <f t="shared" si="39"/>
        <v>21.8</v>
      </c>
      <c r="AB420" s="232" t="str">
        <f>VLOOKUP(W420,'Item List (2)'!$H:$J,2,0)</f>
        <v>Food</v>
      </c>
      <c r="AC420" s="232">
        <f t="shared" si="40"/>
        <v>7358</v>
      </c>
      <c r="AD420" s="232" t="str">
        <f t="shared" si="41"/>
        <v>7358-Food</v>
      </c>
    </row>
    <row r="421" spans="1:30">
      <c r="A421" t="s">
        <v>48</v>
      </c>
      <c r="B421" t="s">
        <v>505</v>
      </c>
      <c r="C421" t="s">
        <v>506</v>
      </c>
      <c r="D421" t="s">
        <v>507</v>
      </c>
      <c r="E421" t="s">
        <v>513</v>
      </c>
      <c r="F421" s="220" t="s">
        <v>53</v>
      </c>
      <c r="G421" s="220">
        <v>45169</v>
      </c>
      <c r="H421" t="s">
        <v>128</v>
      </c>
      <c r="I421" t="s">
        <v>55</v>
      </c>
      <c r="J421" t="s">
        <v>129</v>
      </c>
      <c r="K421" t="s">
        <v>130</v>
      </c>
      <c r="L421" s="230" t="s">
        <v>131</v>
      </c>
      <c r="M421">
        <v>1</v>
      </c>
      <c r="N421">
        <v>0</v>
      </c>
      <c r="O421">
        <v>33.38</v>
      </c>
      <c r="P421">
        <v>33.38</v>
      </c>
      <c r="Q421">
        <v>2472.59</v>
      </c>
      <c r="R421">
        <v>3.13</v>
      </c>
      <c r="S421" s="231" t="str">
        <f>VLOOKUP(U421,'Cross ref'!I:J,2,0)</f>
        <v>HN2</v>
      </c>
      <c r="T421" s="231">
        <f t="shared" si="36"/>
        <v>33.38</v>
      </c>
      <c r="U421" s="231">
        <f>VLOOKUP(VALUE(C421),'Cross ref'!G:I,3,0)</f>
        <v>7358</v>
      </c>
      <c r="V421" s="231">
        <f>IFERROR(VLOOKUP(J421,'Item List (2)'!C:D,2,0),VLOOKUP(K421,'Item List (2)'!C:D,2,0))</f>
        <v>50007</v>
      </c>
      <c r="W421" s="231">
        <f>IFERROR(VLOOKUP(J421,'Item List (2)'!C:E,3,0),VLOOKUP(K421,'Item List (2)'!C:E,3,0))</f>
        <v>100</v>
      </c>
      <c r="X421" s="231">
        <f t="shared" si="37"/>
        <v>0</v>
      </c>
      <c r="Y421" s="231" t="str">
        <f t="shared" si="38"/>
        <v>HASHBROWN, RND ZTF</v>
      </c>
      <c r="AA421" s="232">
        <f t="shared" si="39"/>
        <v>33.38</v>
      </c>
      <c r="AB421" s="232" t="str">
        <f>VLOOKUP(W421,'Item List (2)'!$H:$J,2,0)</f>
        <v>Food</v>
      </c>
      <c r="AC421" s="232">
        <f t="shared" si="40"/>
        <v>7358</v>
      </c>
      <c r="AD421" s="232" t="str">
        <f t="shared" si="41"/>
        <v>7358-Food</v>
      </c>
    </row>
    <row r="422" spans="1:30">
      <c r="A422" t="s">
        <v>48</v>
      </c>
      <c r="B422" t="s">
        <v>505</v>
      </c>
      <c r="C422" t="s">
        <v>506</v>
      </c>
      <c r="D422" t="s">
        <v>507</v>
      </c>
      <c r="E422" t="s">
        <v>513</v>
      </c>
      <c r="F422" s="220" t="s">
        <v>53</v>
      </c>
      <c r="G422" s="220">
        <v>45169</v>
      </c>
      <c r="H422" t="s">
        <v>132</v>
      </c>
      <c r="I422" t="s">
        <v>55</v>
      </c>
      <c r="J422" t="s">
        <v>129</v>
      </c>
      <c r="K422" t="s">
        <v>133</v>
      </c>
      <c r="L422" s="230" t="s">
        <v>131</v>
      </c>
      <c r="M422">
        <v>1</v>
      </c>
      <c r="N422">
        <v>0</v>
      </c>
      <c r="O422">
        <v>33.38</v>
      </c>
      <c r="P422">
        <v>33.38</v>
      </c>
      <c r="Q422">
        <v>2472.59</v>
      </c>
      <c r="R422">
        <v>3.13</v>
      </c>
      <c r="S422" s="231" t="str">
        <f>VLOOKUP(U422,'Cross ref'!I:J,2,0)</f>
        <v>HN2</v>
      </c>
      <c r="T422" s="231">
        <f t="shared" si="36"/>
        <v>33.38</v>
      </c>
      <c r="U422" s="231">
        <f>VLOOKUP(VALUE(C422),'Cross ref'!G:I,3,0)</f>
        <v>7358</v>
      </c>
      <c r="V422" s="231">
        <f>IFERROR(VLOOKUP(J422,'Item List (2)'!C:D,2,0),VLOOKUP(K422,'Item List (2)'!C:D,2,0))</f>
        <v>50007</v>
      </c>
      <c r="W422" s="231">
        <f>IFERROR(VLOOKUP(J422,'Item List (2)'!C:E,3,0),VLOOKUP(K422,'Item List (2)'!C:E,3,0))</f>
        <v>100</v>
      </c>
      <c r="X422" s="231">
        <f t="shared" si="37"/>
        <v>0</v>
      </c>
      <c r="Y422" s="231" t="str">
        <f t="shared" si="38"/>
        <v>FRIES, CRISS CUT SEASN</v>
      </c>
      <c r="AA422" s="232">
        <f t="shared" si="39"/>
        <v>33.38</v>
      </c>
      <c r="AB422" s="232" t="str">
        <f>VLOOKUP(W422,'Item List (2)'!$H:$J,2,0)</f>
        <v>Food</v>
      </c>
      <c r="AC422" s="232">
        <f t="shared" si="40"/>
        <v>7358</v>
      </c>
      <c r="AD422" s="232" t="str">
        <f t="shared" si="41"/>
        <v>7358-Food</v>
      </c>
    </row>
    <row r="423" spans="1:30">
      <c r="A423" t="s">
        <v>48</v>
      </c>
      <c r="B423" t="s">
        <v>505</v>
      </c>
      <c r="C423" t="s">
        <v>506</v>
      </c>
      <c r="D423" t="s">
        <v>507</v>
      </c>
      <c r="E423" t="s">
        <v>513</v>
      </c>
      <c r="F423" s="220" t="s">
        <v>53</v>
      </c>
      <c r="G423" s="220">
        <v>45169</v>
      </c>
      <c r="H423" t="s">
        <v>134</v>
      </c>
      <c r="I423" t="s">
        <v>55</v>
      </c>
      <c r="J423" t="s">
        <v>129</v>
      </c>
      <c r="K423" t="s">
        <v>135</v>
      </c>
      <c r="L423" s="230" t="s">
        <v>136</v>
      </c>
      <c r="M423">
        <v>6</v>
      </c>
      <c r="N423">
        <v>0</v>
      </c>
      <c r="O423">
        <v>35.28</v>
      </c>
      <c r="P423">
        <v>211.68</v>
      </c>
      <c r="Q423">
        <v>2472.59</v>
      </c>
      <c r="R423">
        <v>3.13</v>
      </c>
      <c r="S423" s="231" t="str">
        <f>VLOOKUP(U423,'Cross ref'!I:J,2,0)</f>
        <v>HN2</v>
      </c>
      <c r="T423" s="231">
        <f t="shared" si="36"/>
        <v>211.68</v>
      </c>
      <c r="U423" s="231">
        <f>VLOOKUP(VALUE(C423),'Cross ref'!G:I,3,0)</f>
        <v>7358</v>
      </c>
      <c r="V423" s="231">
        <f>IFERROR(VLOOKUP(J423,'Item List (2)'!C:D,2,0),VLOOKUP(K423,'Item List (2)'!C:D,2,0))</f>
        <v>50007</v>
      </c>
      <c r="W423" s="231">
        <f>IFERROR(VLOOKUP(J423,'Item List (2)'!C:E,3,0),VLOOKUP(K423,'Item List (2)'!C:E,3,0))</f>
        <v>100</v>
      </c>
      <c r="X423" s="231">
        <f t="shared" si="37"/>
        <v>0</v>
      </c>
      <c r="Y423" s="231" t="str">
        <f t="shared" si="38"/>
        <v>FRIES, SS SK ON</v>
      </c>
      <c r="AA423" s="232">
        <f t="shared" si="39"/>
        <v>211.68</v>
      </c>
      <c r="AB423" s="232" t="str">
        <f>VLOOKUP(W423,'Item List (2)'!$H:$J,2,0)</f>
        <v>Food</v>
      </c>
      <c r="AC423" s="232">
        <f t="shared" si="40"/>
        <v>7358</v>
      </c>
      <c r="AD423" s="232" t="str">
        <f t="shared" si="41"/>
        <v>7358-Food</v>
      </c>
    </row>
    <row r="424" spans="1:30">
      <c r="A424" t="s">
        <v>48</v>
      </c>
      <c r="B424" t="s">
        <v>505</v>
      </c>
      <c r="C424" t="s">
        <v>506</v>
      </c>
      <c r="D424" t="s">
        <v>507</v>
      </c>
      <c r="E424" t="s">
        <v>513</v>
      </c>
      <c r="F424" s="220" t="s">
        <v>53</v>
      </c>
      <c r="G424" s="220">
        <v>45169</v>
      </c>
      <c r="H424" t="s">
        <v>324</v>
      </c>
      <c r="I424" t="s">
        <v>55</v>
      </c>
      <c r="J424" t="s">
        <v>325</v>
      </c>
      <c r="K424" t="s">
        <v>326</v>
      </c>
      <c r="L424" s="230" t="s">
        <v>327</v>
      </c>
      <c r="M424">
        <v>1</v>
      </c>
      <c r="N424">
        <v>0</v>
      </c>
      <c r="O424">
        <v>31.31</v>
      </c>
      <c r="P424">
        <v>31.31</v>
      </c>
      <c r="Q424">
        <v>2472.59</v>
      </c>
      <c r="R424">
        <v>3.13</v>
      </c>
      <c r="S424" s="231" t="str">
        <f>VLOOKUP(U424,'Cross ref'!I:J,2,0)</f>
        <v>HN2</v>
      </c>
      <c r="T424" s="231">
        <f t="shared" si="36"/>
        <v>31.31</v>
      </c>
      <c r="U424" s="231">
        <f>VLOOKUP(VALUE(C424),'Cross ref'!G:I,3,0)</f>
        <v>7358</v>
      </c>
      <c r="V424" s="231">
        <f>IFERROR(VLOOKUP(J424,'Item List (2)'!C:D,2,0),VLOOKUP(K424,'Item List (2)'!C:D,2,0))</f>
        <v>50007</v>
      </c>
      <c r="W424" s="231">
        <f>IFERROR(VLOOKUP(J424,'Item List (2)'!C:E,3,0),VLOOKUP(K424,'Item List (2)'!C:E,3,0))</f>
        <v>100</v>
      </c>
      <c r="X424" s="231">
        <f t="shared" si="37"/>
        <v>0</v>
      </c>
      <c r="Y424" s="231" t="str">
        <f t="shared" si="38"/>
        <v>TORTILLA, FLOUR 10" FZN</v>
      </c>
      <c r="AA424" s="232">
        <f t="shared" si="39"/>
        <v>31.31</v>
      </c>
      <c r="AB424" s="232" t="str">
        <f>VLOOKUP(W424,'Item List (2)'!$H:$J,2,0)</f>
        <v>Food</v>
      </c>
      <c r="AC424" s="232">
        <f t="shared" si="40"/>
        <v>7358</v>
      </c>
      <c r="AD424" s="232" t="str">
        <f t="shared" si="41"/>
        <v>7358-Food</v>
      </c>
    </row>
    <row r="425" spans="1:30">
      <c r="A425" t="s">
        <v>48</v>
      </c>
      <c r="B425" t="s">
        <v>505</v>
      </c>
      <c r="C425" t="s">
        <v>506</v>
      </c>
      <c r="D425" t="s">
        <v>507</v>
      </c>
      <c r="E425" t="s">
        <v>513</v>
      </c>
      <c r="F425" s="220" t="s">
        <v>53</v>
      </c>
      <c r="G425" s="220">
        <v>45169</v>
      </c>
      <c r="H425" t="s">
        <v>149</v>
      </c>
      <c r="I425" t="s">
        <v>55</v>
      </c>
      <c r="J425" t="s">
        <v>102</v>
      </c>
      <c r="K425" t="s">
        <v>150</v>
      </c>
      <c r="L425" s="230" t="s">
        <v>100</v>
      </c>
      <c r="M425">
        <v>1</v>
      </c>
      <c r="N425">
        <v>0</v>
      </c>
      <c r="O425">
        <v>25.94</v>
      </c>
      <c r="P425">
        <v>25.94</v>
      </c>
      <c r="Q425">
        <v>2472.59</v>
      </c>
      <c r="R425">
        <v>3.13</v>
      </c>
      <c r="S425" s="231" t="str">
        <f>VLOOKUP(U425,'Cross ref'!I:J,2,0)</f>
        <v>HN2</v>
      </c>
      <c r="T425" s="231">
        <f t="shared" si="36"/>
        <v>25.94</v>
      </c>
      <c r="U425" s="231">
        <f>VLOOKUP(VALUE(C425),'Cross ref'!G:I,3,0)</f>
        <v>7358</v>
      </c>
      <c r="V425" s="231">
        <f>IFERROR(VLOOKUP(J425,'Item List (2)'!C:D,2,0),VLOOKUP(K425,'Item List (2)'!C:D,2,0))</f>
        <v>50007</v>
      </c>
      <c r="W425" s="231">
        <f>IFERROR(VLOOKUP(J425,'Item List (2)'!C:E,3,0),VLOOKUP(K425,'Item List (2)'!C:E,3,0))</f>
        <v>100</v>
      </c>
      <c r="X425" s="231">
        <f t="shared" si="37"/>
        <v>0</v>
      </c>
      <c r="Y425" s="231" t="str">
        <f t="shared" si="38"/>
        <v>SAUCE, BTRMILK RANCH CUP</v>
      </c>
      <c r="AA425" s="232">
        <f t="shared" si="39"/>
        <v>25.94</v>
      </c>
      <c r="AB425" s="232" t="str">
        <f>VLOOKUP(W425,'Item List (2)'!$H:$J,2,0)</f>
        <v>Food</v>
      </c>
      <c r="AC425" s="232">
        <f t="shared" si="40"/>
        <v>7358</v>
      </c>
      <c r="AD425" s="232" t="str">
        <f t="shared" si="41"/>
        <v>7358-Food</v>
      </c>
    </row>
    <row r="426" spans="1:30">
      <c r="A426" t="s">
        <v>48</v>
      </c>
      <c r="B426" t="s">
        <v>505</v>
      </c>
      <c r="C426" t="s">
        <v>506</v>
      </c>
      <c r="D426" t="s">
        <v>507</v>
      </c>
      <c r="E426" t="s">
        <v>513</v>
      </c>
      <c r="F426" s="220" t="s">
        <v>53</v>
      </c>
      <c r="G426" s="220">
        <v>45169</v>
      </c>
      <c r="H426" t="s">
        <v>151</v>
      </c>
      <c r="I426" t="s">
        <v>55</v>
      </c>
      <c r="J426" t="s">
        <v>152</v>
      </c>
      <c r="K426" t="s">
        <v>153</v>
      </c>
      <c r="L426" s="230" t="s">
        <v>154</v>
      </c>
      <c r="M426">
        <v>1</v>
      </c>
      <c r="N426">
        <v>0</v>
      </c>
      <c r="O426">
        <v>11.66</v>
      </c>
      <c r="P426">
        <v>11.66</v>
      </c>
      <c r="Q426">
        <v>2472.59</v>
      </c>
      <c r="R426">
        <v>3.13</v>
      </c>
      <c r="S426" s="231" t="str">
        <f>VLOOKUP(U426,'Cross ref'!I:J,2,0)</f>
        <v>HN2</v>
      </c>
      <c r="T426" s="231">
        <f t="shared" si="36"/>
        <v>11.66</v>
      </c>
      <c r="U426" s="231">
        <f>VLOOKUP(VALUE(C426),'Cross ref'!G:I,3,0)</f>
        <v>7358</v>
      </c>
      <c r="V426" s="231">
        <f>IFERROR(VLOOKUP(J426,'Item List (2)'!C:D,2,0),VLOOKUP(K426,'Item List (2)'!C:D,2,0))</f>
        <v>50007</v>
      </c>
      <c r="W426" s="231">
        <f>IFERROR(VLOOKUP(J426,'Item List (2)'!C:E,3,0),VLOOKUP(K426,'Item List (2)'!C:E,3,0))</f>
        <v>100</v>
      </c>
      <c r="X426" s="231">
        <f t="shared" si="37"/>
        <v>0</v>
      </c>
      <c r="Y426" s="231" t="str">
        <f t="shared" si="38"/>
        <v>SAUCE, BUFFALO CUP</v>
      </c>
      <c r="AA426" s="232">
        <f t="shared" si="39"/>
        <v>11.66</v>
      </c>
      <c r="AB426" s="232" t="str">
        <f>VLOOKUP(W426,'Item List (2)'!$H:$J,2,0)</f>
        <v>Food</v>
      </c>
      <c r="AC426" s="232">
        <f t="shared" si="40"/>
        <v>7358</v>
      </c>
      <c r="AD426" s="232" t="str">
        <f t="shared" si="41"/>
        <v>7358-Food</v>
      </c>
    </row>
    <row r="427" spans="1:30">
      <c r="A427" t="s">
        <v>48</v>
      </c>
      <c r="B427" t="s">
        <v>505</v>
      </c>
      <c r="C427" t="s">
        <v>506</v>
      </c>
      <c r="D427" t="s">
        <v>507</v>
      </c>
      <c r="E427" t="s">
        <v>513</v>
      </c>
      <c r="F427" s="220" t="s">
        <v>53</v>
      </c>
      <c r="G427" s="220">
        <v>45169</v>
      </c>
      <c r="H427" t="s">
        <v>155</v>
      </c>
      <c r="I427" t="s">
        <v>55</v>
      </c>
      <c r="J427" t="s">
        <v>156</v>
      </c>
      <c r="K427" t="s">
        <v>157</v>
      </c>
      <c r="L427" s="230" t="s">
        <v>158</v>
      </c>
      <c r="M427">
        <v>2</v>
      </c>
      <c r="N427">
        <v>0</v>
      </c>
      <c r="O427">
        <v>19.78</v>
      </c>
      <c r="P427">
        <v>39.56</v>
      </c>
      <c r="Q427">
        <v>2472.59</v>
      </c>
      <c r="R427">
        <v>3.13</v>
      </c>
      <c r="S427" s="231" t="str">
        <f>VLOOKUP(U427,'Cross ref'!I:J,2,0)</f>
        <v>HN2</v>
      </c>
      <c r="T427" s="231">
        <f t="shared" si="36"/>
        <v>39.56</v>
      </c>
      <c r="U427" s="231">
        <f>VLOOKUP(VALUE(C427),'Cross ref'!G:I,3,0)</f>
        <v>7358</v>
      </c>
      <c r="V427" s="231">
        <f>IFERROR(VLOOKUP(J427,'Item List (2)'!C:D,2,0),VLOOKUP(K427,'Item List (2)'!C:D,2,0))</f>
        <v>50007</v>
      </c>
      <c r="W427" s="231">
        <f>IFERROR(VLOOKUP(J427,'Item List (2)'!C:E,3,0),VLOOKUP(K427,'Item List (2)'!C:E,3,0))</f>
        <v>100</v>
      </c>
      <c r="X427" s="231">
        <f t="shared" si="37"/>
        <v>0</v>
      </c>
      <c r="Y427" s="231" t="str">
        <f t="shared" si="38"/>
        <v>ICE CREAM, VANILLA SLOW MELT</v>
      </c>
      <c r="AA427" s="232">
        <f t="shared" si="39"/>
        <v>39.56</v>
      </c>
      <c r="AB427" s="232" t="str">
        <f>VLOOKUP(W427,'Item List (2)'!$H:$J,2,0)</f>
        <v>Food</v>
      </c>
      <c r="AC427" s="232">
        <f t="shared" si="40"/>
        <v>7358</v>
      </c>
      <c r="AD427" s="232" t="str">
        <f t="shared" si="41"/>
        <v>7358-Food</v>
      </c>
    </row>
    <row r="428" spans="1:30">
      <c r="A428" t="s">
        <v>48</v>
      </c>
      <c r="B428" t="s">
        <v>505</v>
      </c>
      <c r="C428" t="s">
        <v>506</v>
      </c>
      <c r="D428" t="s">
        <v>507</v>
      </c>
      <c r="E428" t="s">
        <v>513</v>
      </c>
      <c r="F428" s="220" t="s">
        <v>53</v>
      </c>
      <c r="G428" s="220">
        <v>45169</v>
      </c>
      <c r="H428" t="s">
        <v>159</v>
      </c>
      <c r="I428" t="s">
        <v>55</v>
      </c>
      <c r="J428" t="s">
        <v>160</v>
      </c>
      <c r="K428" t="s">
        <v>161</v>
      </c>
      <c r="L428" s="230" t="s">
        <v>162</v>
      </c>
      <c r="M428">
        <v>2</v>
      </c>
      <c r="N428">
        <v>0</v>
      </c>
      <c r="O428">
        <v>36.91</v>
      </c>
      <c r="P428">
        <v>73.82</v>
      </c>
      <c r="Q428">
        <v>2472.59</v>
      </c>
      <c r="R428">
        <v>3.13</v>
      </c>
      <c r="S428" s="231" t="str">
        <f>VLOOKUP(U428,'Cross ref'!I:J,2,0)</f>
        <v>HN2</v>
      </c>
      <c r="T428" s="231">
        <f t="shared" si="36"/>
        <v>73.82</v>
      </c>
      <c r="U428" s="231">
        <f>VLOOKUP(VALUE(C428),'Cross ref'!G:I,3,0)</f>
        <v>7358</v>
      </c>
      <c r="V428" s="231">
        <f>IFERROR(VLOOKUP(J428,'Item List (2)'!C:D,2,0),VLOOKUP(K428,'Item List (2)'!C:D,2,0))</f>
        <v>50007</v>
      </c>
      <c r="W428" s="231">
        <f>IFERROR(VLOOKUP(J428,'Item List (2)'!C:E,3,0),VLOOKUP(K428,'Item List (2)'!C:E,3,0))</f>
        <v>100</v>
      </c>
      <c r="X428" s="231">
        <f t="shared" si="37"/>
        <v>0</v>
      </c>
      <c r="Y428" s="231" t="str">
        <f t="shared" si="38"/>
        <v>SHORTENING, LIQ FRY PREM</v>
      </c>
      <c r="AA428" s="232">
        <f t="shared" si="39"/>
        <v>73.82</v>
      </c>
      <c r="AB428" s="232" t="str">
        <f>VLOOKUP(W428,'Item List (2)'!$H:$J,2,0)</f>
        <v>Food</v>
      </c>
      <c r="AC428" s="232">
        <f t="shared" si="40"/>
        <v>7358</v>
      </c>
      <c r="AD428" s="232" t="str">
        <f t="shared" si="41"/>
        <v>7358-Food</v>
      </c>
    </row>
    <row r="429" spans="1:30">
      <c r="A429" t="s">
        <v>48</v>
      </c>
      <c r="B429" t="s">
        <v>505</v>
      </c>
      <c r="C429" t="s">
        <v>506</v>
      </c>
      <c r="D429" t="s">
        <v>507</v>
      </c>
      <c r="E429" t="s">
        <v>513</v>
      </c>
      <c r="F429" s="220" t="s">
        <v>53</v>
      </c>
      <c r="G429" s="220">
        <v>45169</v>
      </c>
      <c r="H429" t="s">
        <v>420</v>
      </c>
      <c r="I429" t="s">
        <v>55</v>
      </c>
      <c r="J429" t="s">
        <v>421</v>
      </c>
      <c r="K429" t="s">
        <v>422</v>
      </c>
      <c r="L429" s="230" t="s">
        <v>263</v>
      </c>
      <c r="M429">
        <v>1</v>
      </c>
      <c r="N429">
        <v>0</v>
      </c>
      <c r="O429">
        <v>69.22</v>
      </c>
      <c r="P429">
        <v>69.22</v>
      </c>
      <c r="Q429">
        <v>2472.59</v>
      </c>
      <c r="R429">
        <v>3.13</v>
      </c>
      <c r="S429" s="231" t="str">
        <f>VLOOKUP(U429,'Cross ref'!I:J,2,0)</f>
        <v>HN2</v>
      </c>
      <c r="T429" s="231">
        <f t="shared" si="36"/>
        <v>69.22</v>
      </c>
      <c r="U429" s="231">
        <f>VLOOKUP(VALUE(C429),'Cross ref'!G:I,3,0)</f>
        <v>7358</v>
      </c>
      <c r="V429" s="231">
        <f>IFERROR(VLOOKUP(J429,'Item List (2)'!C:D,2,0),VLOOKUP(K429,'Item List (2)'!C:D,2,0))</f>
        <v>50007</v>
      </c>
      <c r="W429" s="231">
        <f>IFERROR(VLOOKUP(J429,'Item List (2)'!C:E,3,0),VLOOKUP(K429,'Item List (2)'!C:E,3,0))</f>
        <v>100</v>
      </c>
      <c r="X429" s="231">
        <f t="shared" si="37"/>
        <v>0</v>
      </c>
      <c r="Y429" s="231" t="str">
        <f t="shared" si="38"/>
        <v>LEMONADE, FZN</v>
      </c>
      <c r="AA429" s="232">
        <f t="shared" si="39"/>
        <v>69.22</v>
      </c>
      <c r="AB429" s="232" t="str">
        <f>VLOOKUP(W429,'Item List (2)'!$H:$J,2,0)</f>
        <v>Food</v>
      </c>
      <c r="AC429" s="232">
        <f t="shared" si="40"/>
        <v>7358</v>
      </c>
      <c r="AD429" s="232" t="str">
        <f t="shared" si="41"/>
        <v>7358-Food</v>
      </c>
    </row>
    <row r="430" spans="1:30">
      <c r="A430" t="s">
        <v>48</v>
      </c>
      <c r="B430" t="s">
        <v>505</v>
      </c>
      <c r="C430" t="s">
        <v>506</v>
      </c>
      <c r="D430" t="s">
        <v>507</v>
      </c>
      <c r="E430" t="s">
        <v>513</v>
      </c>
      <c r="F430" s="220" t="s">
        <v>53</v>
      </c>
      <c r="G430" s="220">
        <v>45169</v>
      </c>
      <c r="H430" t="s">
        <v>166</v>
      </c>
      <c r="I430" t="s">
        <v>55</v>
      </c>
      <c r="J430" t="s">
        <v>121</v>
      </c>
      <c r="K430" t="s">
        <v>167</v>
      </c>
      <c r="L430" s="230" t="s">
        <v>168</v>
      </c>
      <c r="M430">
        <v>0</v>
      </c>
      <c r="N430">
        <v>0</v>
      </c>
      <c r="O430">
        <v>29.39</v>
      </c>
      <c r="P430">
        <v>0</v>
      </c>
      <c r="Q430">
        <v>2472.59</v>
      </c>
      <c r="R430">
        <v>3.13</v>
      </c>
      <c r="S430" s="231" t="str">
        <f>VLOOKUP(U430,'Cross ref'!I:J,2,0)</f>
        <v>HN2</v>
      </c>
      <c r="T430" s="231">
        <f t="shared" si="36"/>
        <v>0</v>
      </c>
      <c r="U430" s="231">
        <f>VLOOKUP(VALUE(C430),'Cross ref'!G:I,3,0)</f>
        <v>7358</v>
      </c>
      <c r="V430" s="231">
        <f>IFERROR(VLOOKUP(J430,'Item List (2)'!C:D,2,0),VLOOKUP(K430,'Item List (2)'!C:D,2,0))</f>
        <v>50007</v>
      </c>
      <c r="W430" s="231">
        <f>IFERROR(VLOOKUP(J430,'Item List (2)'!C:E,3,0),VLOOKUP(K430,'Item List (2)'!C:E,3,0))</f>
        <v>100</v>
      </c>
      <c r="X430" s="231">
        <f t="shared" si="37"/>
        <v>0</v>
      </c>
      <c r="Y430" s="231" t="str">
        <f t="shared" si="38"/>
        <v>SQUASH, ZUCCHINI BRD SLI</v>
      </c>
      <c r="AA430" s="232">
        <f t="shared" si="39"/>
        <v>0</v>
      </c>
      <c r="AB430" s="232" t="str">
        <f>VLOOKUP(W430,'Item List (2)'!$H:$J,2,0)</f>
        <v>Food</v>
      </c>
      <c r="AC430" s="232">
        <f t="shared" si="40"/>
        <v>7358</v>
      </c>
      <c r="AD430" s="232" t="str">
        <f t="shared" si="41"/>
        <v>7358-Food</v>
      </c>
    </row>
    <row r="431" spans="1:30">
      <c r="A431" t="s">
        <v>48</v>
      </c>
      <c r="B431" t="s">
        <v>505</v>
      </c>
      <c r="C431" t="s">
        <v>506</v>
      </c>
      <c r="D431" t="s">
        <v>507</v>
      </c>
      <c r="E431" t="s">
        <v>513</v>
      </c>
      <c r="F431" s="220" t="s">
        <v>53</v>
      </c>
      <c r="G431" s="220">
        <v>45169</v>
      </c>
      <c r="H431" t="s">
        <v>169</v>
      </c>
      <c r="I431" t="s">
        <v>55</v>
      </c>
      <c r="J431" t="s">
        <v>170</v>
      </c>
      <c r="K431" t="s">
        <v>171</v>
      </c>
      <c r="L431" s="230" t="s">
        <v>172</v>
      </c>
      <c r="M431">
        <v>1</v>
      </c>
      <c r="N431">
        <v>0</v>
      </c>
      <c r="O431">
        <v>90.57</v>
      </c>
      <c r="P431">
        <v>90.57</v>
      </c>
      <c r="Q431">
        <v>2472.59</v>
      </c>
      <c r="R431">
        <v>3.13</v>
      </c>
      <c r="S431" s="231" t="str">
        <f>VLOOKUP(U431,'Cross ref'!I:J,2,0)</f>
        <v>HN2</v>
      </c>
      <c r="T431" s="231">
        <f t="shared" si="36"/>
        <v>90.57</v>
      </c>
      <c r="U431" s="231">
        <f>VLOOKUP(VALUE(C431),'Cross ref'!G:I,3,0)</f>
        <v>7358</v>
      </c>
      <c r="V431" s="231">
        <f>IFERROR(VLOOKUP(J431,'Item List (2)'!C:D,2,0),VLOOKUP(K431,'Item List (2)'!C:D,2,0))</f>
        <v>50007</v>
      </c>
      <c r="W431" s="231">
        <f>IFERROR(VLOOKUP(J431,'Item List (2)'!C:E,3,0),VLOOKUP(K431,'Item List (2)'!C:E,3,0))</f>
        <v>100</v>
      </c>
      <c r="X431" s="231">
        <f t="shared" si="37"/>
        <v>0</v>
      </c>
      <c r="Y431" s="231" t="str">
        <f t="shared" si="38"/>
        <v>BACON, 500 SLICES FC</v>
      </c>
      <c r="AA431" s="232">
        <f t="shared" si="39"/>
        <v>90.57</v>
      </c>
      <c r="AB431" s="232" t="str">
        <f>VLOOKUP(W431,'Item List (2)'!$H:$J,2,0)</f>
        <v>Food</v>
      </c>
      <c r="AC431" s="232">
        <f t="shared" si="40"/>
        <v>7358</v>
      </c>
      <c r="AD431" s="232" t="str">
        <f t="shared" si="41"/>
        <v>7358-Food</v>
      </c>
    </row>
    <row r="432" spans="1:30">
      <c r="A432" t="s">
        <v>48</v>
      </c>
      <c r="B432" t="s">
        <v>505</v>
      </c>
      <c r="C432" t="s">
        <v>506</v>
      </c>
      <c r="D432" t="s">
        <v>507</v>
      </c>
      <c r="E432" t="s">
        <v>513</v>
      </c>
      <c r="F432" s="220" t="s">
        <v>53</v>
      </c>
      <c r="G432" s="220">
        <v>45169</v>
      </c>
      <c r="H432" t="s">
        <v>173</v>
      </c>
      <c r="I432" t="s">
        <v>55</v>
      </c>
      <c r="J432" t="s">
        <v>117</v>
      </c>
      <c r="K432" t="s">
        <v>174</v>
      </c>
      <c r="L432" s="230" t="s">
        <v>175</v>
      </c>
      <c r="M432">
        <v>1</v>
      </c>
      <c r="N432">
        <v>0</v>
      </c>
      <c r="O432">
        <v>81.59</v>
      </c>
      <c r="P432">
        <v>81.59</v>
      </c>
      <c r="Q432">
        <v>2472.59</v>
      </c>
      <c r="R432">
        <v>3.13</v>
      </c>
      <c r="S432" s="231" t="str">
        <f>VLOOKUP(U432,'Cross ref'!I:J,2,0)</f>
        <v>HN2</v>
      </c>
      <c r="T432" s="231">
        <f t="shared" si="36"/>
        <v>81.59</v>
      </c>
      <c r="U432" s="231">
        <f>VLOOKUP(VALUE(C432),'Cross ref'!G:I,3,0)</f>
        <v>7358</v>
      </c>
      <c r="V432" s="231">
        <f>IFERROR(VLOOKUP(J432,'Item List (2)'!C:D,2,0),VLOOKUP(K432,'Item List (2)'!C:D,2,0))</f>
        <v>50007</v>
      </c>
      <c r="W432" s="231">
        <f>IFERROR(VLOOKUP(J432,'Item List (2)'!C:E,3,0),VLOOKUP(K432,'Item List (2)'!C:E,3,0))</f>
        <v>100</v>
      </c>
      <c r="X432" s="231">
        <f t="shared" si="37"/>
        <v>0</v>
      </c>
      <c r="Y432" s="231" t="str">
        <f t="shared" si="38"/>
        <v>BEEF, GRND PTY 1.78Z</v>
      </c>
      <c r="AA432" s="232">
        <f t="shared" si="39"/>
        <v>81.59</v>
      </c>
      <c r="AB432" s="232" t="str">
        <f>VLOOKUP(W432,'Item List (2)'!$H:$J,2,0)</f>
        <v>Food</v>
      </c>
      <c r="AC432" s="232">
        <f t="shared" si="40"/>
        <v>7358</v>
      </c>
      <c r="AD432" s="232" t="str">
        <f t="shared" si="41"/>
        <v>7358-Food</v>
      </c>
    </row>
    <row r="433" spans="1:30">
      <c r="A433" t="s">
        <v>48</v>
      </c>
      <c r="B433" t="s">
        <v>505</v>
      </c>
      <c r="C433" t="s">
        <v>506</v>
      </c>
      <c r="D433" t="s">
        <v>507</v>
      </c>
      <c r="E433" t="s">
        <v>513</v>
      </c>
      <c r="F433" s="220" t="s">
        <v>53</v>
      </c>
      <c r="G433" s="220">
        <v>45169</v>
      </c>
      <c r="H433" t="s">
        <v>176</v>
      </c>
      <c r="I433" t="s">
        <v>55</v>
      </c>
      <c r="J433" t="s">
        <v>76</v>
      </c>
      <c r="K433" t="s">
        <v>177</v>
      </c>
      <c r="L433" s="230" t="s">
        <v>78</v>
      </c>
      <c r="M433">
        <v>1</v>
      </c>
      <c r="N433">
        <v>0</v>
      </c>
      <c r="O433">
        <v>99.5</v>
      </c>
      <c r="P433">
        <v>99.5</v>
      </c>
      <c r="Q433">
        <v>2472.59</v>
      </c>
      <c r="R433">
        <v>3.13</v>
      </c>
      <c r="S433" s="231" t="str">
        <f>VLOOKUP(U433,'Cross ref'!I:J,2,0)</f>
        <v>HN2</v>
      </c>
      <c r="T433" s="231">
        <f t="shared" si="36"/>
        <v>99.5</v>
      </c>
      <c r="U433" s="231">
        <f>VLOOKUP(VALUE(C433),'Cross ref'!G:I,3,0)</f>
        <v>7358</v>
      </c>
      <c r="V433" s="231">
        <f>IFERROR(VLOOKUP(J433,'Item List (2)'!C:D,2,0),VLOOKUP(K433,'Item List (2)'!C:D,2,0))</f>
        <v>50007</v>
      </c>
      <c r="W433" s="231">
        <f>IFERROR(VLOOKUP(J433,'Item List (2)'!C:E,3,0),VLOOKUP(K433,'Item List (2)'!C:E,3,0))</f>
        <v>100</v>
      </c>
      <c r="X433" s="231">
        <f t="shared" si="37"/>
        <v>0</v>
      </c>
      <c r="Y433" s="231" t="str">
        <f t="shared" si="38"/>
        <v>SYRUP, DR PEPPER BIB</v>
      </c>
      <c r="AA433" s="232">
        <f t="shared" si="39"/>
        <v>99.5</v>
      </c>
      <c r="AB433" s="232" t="str">
        <f>VLOOKUP(W433,'Item List (2)'!$H:$J,2,0)</f>
        <v>Food</v>
      </c>
      <c r="AC433" s="232">
        <f t="shared" si="40"/>
        <v>7358</v>
      </c>
      <c r="AD433" s="232" t="str">
        <f t="shared" si="41"/>
        <v>7358-Food</v>
      </c>
    </row>
    <row r="434" spans="1:30">
      <c r="A434" t="s">
        <v>48</v>
      </c>
      <c r="B434" t="s">
        <v>505</v>
      </c>
      <c r="C434" t="s">
        <v>506</v>
      </c>
      <c r="D434" t="s">
        <v>507</v>
      </c>
      <c r="E434" t="s">
        <v>513</v>
      </c>
      <c r="F434" s="220" t="s">
        <v>53</v>
      </c>
      <c r="G434" s="220">
        <v>45169</v>
      </c>
      <c r="H434" t="s">
        <v>178</v>
      </c>
      <c r="I434" t="s">
        <v>55</v>
      </c>
      <c r="J434" t="s">
        <v>179</v>
      </c>
      <c r="K434" t="s">
        <v>180</v>
      </c>
      <c r="L434" s="230" t="s">
        <v>148</v>
      </c>
      <c r="M434">
        <v>1</v>
      </c>
      <c r="N434">
        <v>0</v>
      </c>
      <c r="O434">
        <v>77.57</v>
      </c>
      <c r="P434">
        <v>77.57</v>
      </c>
      <c r="Q434">
        <v>2472.59</v>
      </c>
      <c r="R434">
        <v>3.13</v>
      </c>
      <c r="S434" s="231" t="str">
        <f>VLOOKUP(U434,'Cross ref'!I:J,2,0)</f>
        <v>HN2</v>
      </c>
      <c r="T434" s="231">
        <f t="shared" si="36"/>
        <v>77.57</v>
      </c>
      <c r="U434" s="231">
        <f>VLOOKUP(VALUE(C434),'Cross ref'!G:I,3,0)</f>
        <v>7358</v>
      </c>
      <c r="V434" s="231">
        <f>IFERROR(VLOOKUP(J434,'Item List (2)'!C:D,2,0),VLOOKUP(K434,'Item List (2)'!C:D,2,0))</f>
        <v>50007</v>
      </c>
      <c r="W434" s="231">
        <f>IFERROR(VLOOKUP(J434,'Item List (2)'!C:E,3,0),VLOOKUP(K434,'Item List (2)'!C:E,3,0))</f>
        <v>100</v>
      </c>
      <c r="X434" s="231">
        <f t="shared" si="37"/>
        <v>0</v>
      </c>
      <c r="Y434" s="231" t="str">
        <f t="shared" si="38"/>
        <v>CHEESE, AMER SHRP SLI 144CT</v>
      </c>
      <c r="AA434" s="232">
        <f t="shared" si="39"/>
        <v>77.57</v>
      </c>
      <c r="AB434" s="232" t="str">
        <f>VLOOKUP(W434,'Item List (2)'!$H:$J,2,0)</f>
        <v>Food</v>
      </c>
      <c r="AC434" s="232">
        <f t="shared" si="40"/>
        <v>7358</v>
      </c>
      <c r="AD434" s="232" t="str">
        <f t="shared" si="41"/>
        <v>7358-Food</v>
      </c>
    </row>
    <row r="435" spans="1:30">
      <c r="A435" t="s">
        <v>48</v>
      </c>
      <c r="B435" t="s">
        <v>505</v>
      </c>
      <c r="C435" t="s">
        <v>506</v>
      </c>
      <c r="D435" t="s">
        <v>507</v>
      </c>
      <c r="E435" t="s">
        <v>513</v>
      </c>
      <c r="F435" s="220" t="s">
        <v>53</v>
      </c>
      <c r="G435" s="220">
        <v>45169</v>
      </c>
      <c r="H435" t="s">
        <v>181</v>
      </c>
      <c r="I435" t="s">
        <v>55</v>
      </c>
      <c r="J435" t="s">
        <v>121</v>
      </c>
      <c r="K435" t="s">
        <v>182</v>
      </c>
      <c r="L435" s="230" t="s">
        <v>183</v>
      </c>
      <c r="M435">
        <v>1</v>
      </c>
      <c r="N435">
        <v>0</v>
      </c>
      <c r="O435">
        <v>39.79</v>
      </c>
      <c r="P435">
        <v>39.79</v>
      </c>
      <c r="Q435">
        <v>2472.59</v>
      </c>
      <c r="R435">
        <v>3.13</v>
      </c>
      <c r="S435" s="231" t="str">
        <f>VLOOKUP(U435,'Cross ref'!I:J,2,0)</f>
        <v>HN2</v>
      </c>
      <c r="T435" s="231">
        <f t="shared" si="36"/>
        <v>39.79</v>
      </c>
      <c r="U435" s="231">
        <f>VLOOKUP(VALUE(C435),'Cross ref'!G:I,3,0)</f>
        <v>7358</v>
      </c>
      <c r="V435" s="231">
        <f>IFERROR(VLOOKUP(J435,'Item List (2)'!C:D,2,0),VLOOKUP(K435,'Item List (2)'!C:D,2,0))</f>
        <v>50007</v>
      </c>
      <c r="W435" s="231">
        <f>IFERROR(VLOOKUP(J435,'Item List (2)'!C:E,3,0),VLOOKUP(K435,'Item List (2)'!C:E,3,0))</f>
        <v>100</v>
      </c>
      <c r="X435" s="231">
        <f t="shared" si="37"/>
        <v>0</v>
      </c>
      <c r="Y435" s="231" t="str">
        <f t="shared" si="38"/>
        <v>APPTZR, JALAPENO BRD CHSE BITE</v>
      </c>
      <c r="AA435" s="232">
        <f t="shared" si="39"/>
        <v>39.79</v>
      </c>
      <c r="AB435" s="232" t="str">
        <f>VLOOKUP(W435,'Item List (2)'!$H:$J,2,0)</f>
        <v>Food</v>
      </c>
      <c r="AC435" s="232">
        <f t="shared" si="40"/>
        <v>7358</v>
      </c>
      <c r="AD435" s="232" t="str">
        <f t="shared" si="41"/>
        <v>7358-Food</v>
      </c>
    </row>
    <row r="436" spans="1:30">
      <c r="A436" t="s">
        <v>48</v>
      </c>
      <c r="B436" t="s">
        <v>505</v>
      </c>
      <c r="C436" t="s">
        <v>506</v>
      </c>
      <c r="D436" t="s">
        <v>507</v>
      </c>
      <c r="E436" t="s">
        <v>513</v>
      </c>
      <c r="F436" s="220" t="s">
        <v>53</v>
      </c>
      <c r="G436" s="220">
        <v>45169</v>
      </c>
      <c r="H436" t="s">
        <v>187</v>
      </c>
      <c r="I436" t="s">
        <v>55</v>
      </c>
      <c r="J436" t="s">
        <v>146</v>
      </c>
      <c r="K436" t="s">
        <v>188</v>
      </c>
      <c r="L436" s="230" t="s">
        <v>189</v>
      </c>
      <c r="M436">
        <v>3</v>
      </c>
      <c r="N436">
        <v>0</v>
      </c>
      <c r="O436">
        <v>46.88</v>
      </c>
      <c r="P436">
        <v>140.64</v>
      </c>
      <c r="Q436">
        <v>2472.59</v>
      </c>
      <c r="R436">
        <v>3.13</v>
      </c>
      <c r="S436" s="231" t="str">
        <f>VLOOKUP(U436,'Cross ref'!I:J,2,0)</f>
        <v>HN2</v>
      </c>
      <c r="T436" s="231">
        <f t="shared" si="36"/>
        <v>140.64</v>
      </c>
      <c r="U436" s="231">
        <f>VLOOKUP(VALUE(C436),'Cross ref'!G:I,3,0)</f>
        <v>7358</v>
      </c>
      <c r="V436" s="231">
        <f>IFERROR(VLOOKUP(J436,'Item List (2)'!C:D,2,0),VLOOKUP(K436,'Item List (2)'!C:D,2,0))</f>
        <v>50007</v>
      </c>
      <c r="W436" s="231">
        <f>IFERROR(VLOOKUP(J436,'Item List (2)'!C:E,3,0),VLOOKUP(K436,'Item List (2)'!C:E,3,0))</f>
        <v>100</v>
      </c>
      <c r="X436" s="231">
        <f t="shared" si="37"/>
        <v>0</v>
      </c>
      <c r="Y436" s="231" t="str">
        <f t="shared" si="38"/>
        <v>CHICKEN, NUGGET BRD STAR SHP</v>
      </c>
      <c r="AA436" s="232">
        <f t="shared" si="39"/>
        <v>140.64</v>
      </c>
      <c r="AB436" s="232" t="str">
        <f>VLOOKUP(W436,'Item List (2)'!$H:$J,2,0)</f>
        <v>Food</v>
      </c>
      <c r="AC436" s="232">
        <f t="shared" si="40"/>
        <v>7358</v>
      </c>
      <c r="AD436" s="232" t="str">
        <f t="shared" si="41"/>
        <v>7358-Food</v>
      </c>
    </row>
    <row r="437" spans="1:30">
      <c r="A437" t="s">
        <v>48</v>
      </c>
      <c r="B437" t="s">
        <v>505</v>
      </c>
      <c r="C437" t="s">
        <v>506</v>
      </c>
      <c r="D437" t="s">
        <v>507</v>
      </c>
      <c r="E437" t="s">
        <v>513</v>
      </c>
      <c r="F437" s="220" t="s">
        <v>53</v>
      </c>
      <c r="G437" s="220">
        <v>45169</v>
      </c>
      <c r="H437" t="s">
        <v>282</v>
      </c>
      <c r="I437" t="s">
        <v>55</v>
      </c>
      <c r="J437" t="s">
        <v>105</v>
      </c>
      <c r="K437" t="s">
        <v>283</v>
      </c>
      <c r="L437" s="230" t="s">
        <v>284</v>
      </c>
      <c r="M437">
        <v>1</v>
      </c>
      <c r="N437">
        <v>0</v>
      </c>
      <c r="O437">
        <v>12.91</v>
      </c>
      <c r="P437">
        <v>12.91</v>
      </c>
      <c r="Q437">
        <v>2472.59</v>
      </c>
      <c r="R437">
        <v>3.13</v>
      </c>
      <c r="S437" s="231" t="str">
        <f>VLOOKUP(U437,'Cross ref'!I:J,2,0)</f>
        <v>HN2</v>
      </c>
      <c r="T437" s="231">
        <f t="shared" si="36"/>
        <v>12.91</v>
      </c>
      <c r="U437" s="231">
        <f>VLOOKUP(VALUE(C437),'Cross ref'!G:I,3,0)</f>
        <v>7358</v>
      </c>
      <c r="V437" s="231">
        <f>IFERROR(VLOOKUP(J437,'Item List (2)'!C:D,2,0),VLOOKUP(K437,'Item List (2)'!C:D,2,0))</f>
        <v>50007</v>
      </c>
      <c r="W437" s="231">
        <f>IFERROR(VLOOKUP(J437,'Item List (2)'!C:E,3,0),VLOOKUP(K437,'Item List (2)'!C:E,3,0))</f>
        <v>100</v>
      </c>
      <c r="X437" s="231">
        <f t="shared" si="37"/>
        <v>0</v>
      </c>
      <c r="Y437" s="231" t="str">
        <f t="shared" si="38"/>
        <v>BUTTERMILK, 1% LF</v>
      </c>
      <c r="AA437" s="232">
        <f t="shared" si="39"/>
        <v>12.91</v>
      </c>
      <c r="AB437" s="232" t="str">
        <f>VLOOKUP(W437,'Item List (2)'!$H:$J,2,0)</f>
        <v>Food</v>
      </c>
      <c r="AC437" s="232">
        <f t="shared" si="40"/>
        <v>7358</v>
      </c>
      <c r="AD437" s="232" t="str">
        <f t="shared" si="41"/>
        <v>7358-Food</v>
      </c>
    </row>
    <row r="438" spans="1:30">
      <c r="A438" t="s">
        <v>48</v>
      </c>
      <c r="B438" t="s">
        <v>505</v>
      </c>
      <c r="C438" t="s">
        <v>506</v>
      </c>
      <c r="D438" t="s">
        <v>507</v>
      </c>
      <c r="E438" t="s">
        <v>513</v>
      </c>
      <c r="F438" s="220" t="s">
        <v>53</v>
      </c>
      <c r="G438" s="220">
        <v>45169</v>
      </c>
      <c r="H438" t="s">
        <v>361</v>
      </c>
      <c r="I438" t="s">
        <v>55</v>
      </c>
      <c r="J438" t="s">
        <v>362</v>
      </c>
      <c r="K438" t="s">
        <v>363</v>
      </c>
      <c r="L438" s="230" t="s">
        <v>364</v>
      </c>
      <c r="M438">
        <v>1</v>
      </c>
      <c r="N438">
        <v>0</v>
      </c>
      <c r="O438">
        <v>107.29</v>
      </c>
      <c r="P438">
        <v>107.29</v>
      </c>
      <c r="Q438">
        <v>2472.59</v>
      </c>
      <c r="R438">
        <v>3.13</v>
      </c>
      <c r="S438" s="231" t="str">
        <f>VLOOKUP(U438,'Cross ref'!I:J,2,0)</f>
        <v>HN2</v>
      </c>
      <c r="T438" s="231">
        <f t="shared" si="36"/>
        <v>107.29</v>
      </c>
      <c r="U438" s="231">
        <f>VLOOKUP(VALUE(C438),'Cross ref'!G:I,3,0)</f>
        <v>7358</v>
      </c>
      <c r="V438" s="231">
        <f>IFERROR(VLOOKUP(J438,'Item List (2)'!C:D,2,0),VLOOKUP(K438,'Item List (2)'!C:D,2,0))</f>
        <v>50007</v>
      </c>
      <c r="W438" s="231">
        <f>IFERROR(VLOOKUP(J438,'Item List (2)'!C:E,3,0),VLOOKUP(K438,'Item List (2)'!C:E,3,0))</f>
        <v>100</v>
      </c>
      <c r="X438" s="231">
        <f t="shared" si="37"/>
        <v>0</v>
      </c>
      <c r="Y438" s="231" t="str">
        <f t="shared" si="38"/>
        <v>BURGER, BEYOND MEAT 3.7Z</v>
      </c>
      <c r="AA438" s="232">
        <f t="shared" si="39"/>
        <v>107.29</v>
      </c>
      <c r="AB438" s="232" t="str">
        <f>VLOOKUP(W438,'Item List (2)'!$H:$J,2,0)</f>
        <v>Food</v>
      </c>
      <c r="AC438" s="232">
        <f t="shared" si="40"/>
        <v>7358</v>
      </c>
      <c r="AD438" s="232" t="str">
        <f t="shared" si="41"/>
        <v>7358-Food</v>
      </c>
    </row>
    <row r="439" spans="1:30">
      <c r="A439" t="s">
        <v>48</v>
      </c>
      <c r="B439" t="s">
        <v>505</v>
      </c>
      <c r="C439" t="s">
        <v>506</v>
      </c>
      <c r="D439" t="s">
        <v>507</v>
      </c>
      <c r="E439" t="s">
        <v>513</v>
      </c>
      <c r="F439" s="220" t="s">
        <v>53</v>
      </c>
      <c r="G439" s="220">
        <v>45169</v>
      </c>
      <c r="H439" t="s">
        <v>196</v>
      </c>
      <c r="I439" t="s">
        <v>55</v>
      </c>
      <c r="J439" t="s">
        <v>197</v>
      </c>
      <c r="K439" t="s">
        <v>198</v>
      </c>
      <c r="L439" s="230" t="s">
        <v>199</v>
      </c>
      <c r="M439">
        <v>1</v>
      </c>
      <c r="N439">
        <v>0</v>
      </c>
      <c r="O439">
        <v>63.46</v>
      </c>
      <c r="P439">
        <v>63.46</v>
      </c>
      <c r="Q439">
        <v>2472.59</v>
      </c>
      <c r="R439">
        <v>3.13</v>
      </c>
      <c r="S439" s="231" t="str">
        <f>VLOOKUP(U439,'Cross ref'!I:J,2,0)</f>
        <v>HN2</v>
      </c>
      <c r="T439" s="231">
        <f t="shared" si="36"/>
        <v>63.46</v>
      </c>
      <c r="U439" s="231">
        <f>VLOOKUP(VALUE(C439),'Cross ref'!G:I,3,0)</f>
        <v>7358</v>
      </c>
      <c r="V439" s="231">
        <f>IFERROR(VLOOKUP(J439,'Item List (2)'!C:D,2,0),VLOOKUP(K439,'Item List (2)'!C:D,2,0))</f>
        <v>50007</v>
      </c>
      <c r="W439" s="231">
        <f>IFERROR(VLOOKUP(J439,'Item List (2)'!C:E,3,0),VLOOKUP(K439,'Item List (2)'!C:E,3,0))</f>
        <v>100</v>
      </c>
      <c r="X439" s="231">
        <f t="shared" si="37"/>
        <v>0</v>
      </c>
      <c r="Y439" s="231" t="str">
        <f t="shared" si="38"/>
        <v>ROLL, CINN</v>
      </c>
      <c r="AA439" s="232">
        <f t="shared" si="39"/>
        <v>63.46</v>
      </c>
      <c r="AB439" s="232" t="str">
        <f>VLOOKUP(W439,'Item List (2)'!$H:$J,2,0)</f>
        <v>Food</v>
      </c>
      <c r="AC439" s="232">
        <f t="shared" si="40"/>
        <v>7358</v>
      </c>
      <c r="AD439" s="232" t="str">
        <f t="shared" si="41"/>
        <v>7358-Food</v>
      </c>
    </row>
    <row r="440" spans="1:30">
      <c r="A440" t="s">
        <v>48</v>
      </c>
      <c r="B440" t="s">
        <v>505</v>
      </c>
      <c r="C440" t="s">
        <v>506</v>
      </c>
      <c r="D440" t="s">
        <v>507</v>
      </c>
      <c r="E440" t="s">
        <v>513</v>
      </c>
      <c r="F440" s="220" t="s">
        <v>53</v>
      </c>
      <c r="G440" s="220">
        <v>45169</v>
      </c>
      <c r="H440" t="s">
        <v>209</v>
      </c>
      <c r="I440" t="s">
        <v>55</v>
      </c>
      <c r="J440" t="s">
        <v>210</v>
      </c>
      <c r="K440" t="s">
        <v>211</v>
      </c>
      <c r="L440" s="230" t="s">
        <v>212</v>
      </c>
      <c r="M440">
        <v>1</v>
      </c>
      <c r="N440">
        <v>0</v>
      </c>
      <c r="O440">
        <v>19.57</v>
      </c>
      <c r="P440">
        <v>19.57</v>
      </c>
      <c r="Q440">
        <v>2472.59</v>
      </c>
      <c r="R440">
        <v>3.13</v>
      </c>
      <c r="S440" s="231" t="str">
        <f>VLOOKUP(U440,'Cross ref'!I:J,2,0)</f>
        <v>HN2</v>
      </c>
      <c r="T440" s="231">
        <f t="shared" si="36"/>
        <v>19.57</v>
      </c>
      <c r="U440" s="231">
        <f>VLOOKUP(VALUE(C440),'Cross ref'!G:I,3,0)</f>
        <v>7358</v>
      </c>
      <c r="V440" s="231">
        <f>IFERROR(VLOOKUP(J440,'Item List (2)'!C:D,2,0),VLOOKUP(K440,'Item List (2)'!C:D,2,0))</f>
        <v>50007</v>
      </c>
      <c r="W440" s="231">
        <f>IFERROR(VLOOKUP(J440,'Item List (2)'!C:E,3,0),VLOOKUP(K440,'Item List (2)'!C:E,3,0))</f>
        <v>100</v>
      </c>
      <c r="X440" s="231">
        <f t="shared" si="37"/>
        <v>0</v>
      </c>
      <c r="Y440" s="231" t="str">
        <f t="shared" si="38"/>
        <v>TOMATO, RED 5X5 BULK 25LB</v>
      </c>
      <c r="AA440" s="232">
        <f t="shared" si="39"/>
        <v>19.57</v>
      </c>
      <c r="AB440" s="232" t="str">
        <f>VLOOKUP(W440,'Item List (2)'!$H:$J,2,0)</f>
        <v>Food</v>
      </c>
      <c r="AC440" s="232">
        <f t="shared" si="40"/>
        <v>7358</v>
      </c>
      <c r="AD440" s="232" t="str">
        <f t="shared" si="41"/>
        <v>7358-Food</v>
      </c>
    </row>
    <row r="441" spans="1:30">
      <c r="A441" t="s">
        <v>48</v>
      </c>
      <c r="B441" t="s">
        <v>505</v>
      </c>
      <c r="C441" t="s">
        <v>506</v>
      </c>
      <c r="D441" t="s">
        <v>507</v>
      </c>
      <c r="E441" t="s">
        <v>513</v>
      </c>
      <c r="F441" s="220" t="s">
        <v>53</v>
      </c>
      <c r="G441" s="220">
        <v>45169</v>
      </c>
      <c r="H441" t="s">
        <v>213</v>
      </c>
      <c r="I441" t="s">
        <v>55</v>
      </c>
      <c r="J441" t="s">
        <v>214</v>
      </c>
      <c r="K441" t="s">
        <v>215</v>
      </c>
      <c r="L441" s="230" t="s">
        <v>78</v>
      </c>
      <c r="M441">
        <v>1</v>
      </c>
      <c r="N441">
        <v>0</v>
      </c>
      <c r="O441">
        <v>27.07</v>
      </c>
      <c r="P441">
        <v>27.07</v>
      </c>
      <c r="Q441">
        <v>2472.59</v>
      </c>
      <c r="R441">
        <v>3.13</v>
      </c>
      <c r="S441" s="231" t="str">
        <f>VLOOKUP(U441,'Cross ref'!I:J,2,0)</f>
        <v>HN2</v>
      </c>
      <c r="T441" s="231">
        <f t="shared" si="36"/>
        <v>27.07</v>
      </c>
      <c r="U441" s="231">
        <f>VLOOKUP(VALUE(C441),'Cross ref'!G:I,3,0)</f>
        <v>7358</v>
      </c>
      <c r="V441" s="231">
        <f>IFERROR(VLOOKUP(J441,'Item List (2)'!C:D,2,0),VLOOKUP(K441,'Item List (2)'!C:D,2,0))</f>
        <v>50007</v>
      </c>
      <c r="W441" s="231">
        <f>IFERROR(VLOOKUP(J441,'Item List (2)'!C:E,3,0),VLOOKUP(K441,'Item List (2)'!C:E,3,0))</f>
        <v>100</v>
      </c>
      <c r="X441" s="231">
        <f t="shared" si="37"/>
        <v>0</v>
      </c>
      <c r="Y441" s="231" t="str">
        <f t="shared" si="38"/>
        <v>PICKLE, CHIP DELI 3/16" CC</v>
      </c>
      <c r="AA441" s="232">
        <f t="shared" si="39"/>
        <v>27.07</v>
      </c>
      <c r="AB441" s="232" t="str">
        <f>VLOOKUP(W441,'Item List (2)'!$H:$J,2,0)</f>
        <v>Food</v>
      </c>
      <c r="AC441" s="232">
        <f t="shared" si="40"/>
        <v>7358</v>
      </c>
      <c r="AD441" s="232" t="str">
        <f t="shared" si="41"/>
        <v>7358-Food</v>
      </c>
    </row>
    <row r="442" spans="1:30">
      <c r="A442" t="s">
        <v>48</v>
      </c>
      <c r="B442" t="s">
        <v>505</v>
      </c>
      <c r="C442" t="s">
        <v>506</v>
      </c>
      <c r="D442" t="s">
        <v>507</v>
      </c>
      <c r="E442" t="s">
        <v>513</v>
      </c>
      <c r="F442" s="220" t="s">
        <v>53</v>
      </c>
      <c r="G442" s="220">
        <v>45169</v>
      </c>
      <c r="H442" t="s">
        <v>227</v>
      </c>
      <c r="I442" t="s">
        <v>55</v>
      </c>
      <c r="J442" t="s">
        <v>228</v>
      </c>
      <c r="K442" t="s">
        <v>229</v>
      </c>
      <c r="L442" s="230" t="s">
        <v>230</v>
      </c>
      <c r="M442">
        <v>1</v>
      </c>
      <c r="N442">
        <v>0</v>
      </c>
      <c r="O442">
        <v>30.07</v>
      </c>
      <c r="P442">
        <v>30.07</v>
      </c>
      <c r="Q442">
        <v>2472.59</v>
      </c>
      <c r="R442">
        <v>3.13</v>
      </c>
      <c r="S442" s="231" t="str">
        <f>VLOOKUP(U442,'Cross ref'!I:J,2,0)</f>
        <v>HN2</v>
      </c>
      <c r="T442" s="231">
        <f t="shared" si="36"/>
        <v>30.07</v>
      </c>
      <c r="U442" s="231">
        <f>VLOOKUP(VALUE(C442),'Cross ref'!G:I,3,0)</f>
        <v>7358</v>
      </c>
      <c r="V442" s="231">
        <f>IFERROR(VLOOKUP(J442,'Item List (2)'!C:D,2,0),VLOOKUP(K442,'Item List (2)'!C:D,2,0))</f>
        <v>50007</v>
      </c>
      <c r="W442" s="231">
        <f>IFERROR(VLOOKUP(J442,'Item List (2)'!C:E,3,0),VLOOKUP(K442,'Item List (2)'!C:E,3,0))</f>
        <v>100</v>
      </c>
      <c r="X442" s="231">
        <f t="shared" si="37"/>
        <v>0</v>
      </c>
      <c r="Y442" s="231" t="str">
        <f t="shared" si="38"/>
        <v>ONION, YLW</v>
      </c>
      <c r="AA442" s="232">
        <f t="shared" si="39"/>
        <v>30.07</v>
      </c>
      <c r="AB442" s="232" t="str">
        <f>VLOOKUP(W442,'Item List (2)'!$H:$J,2,0)</f>
        <v>Food</v>
      </c>
      <c r="AC442" s="232">
        <f t="shared" si="40"/>
        <v>7358</v>
      </c>
      <c r="AD442" s="232" t="str">
        <f t="shared" si="41"/>
        <v>7358-Food</v>
      </c>
    </row>
    <row r="443" spans="1:30">
      <c r="A443" t="s">
        <v>48</v>
      </c>
      <c r="B443" t="s">
        <v>505</v>
      </c>
      <c r="C443" t="s">
        <v>506</v>
      </c>
      <c r="D443" t="s">
        <v>507</v>
      </c>
      <c r="E443" t="s">
        <v>513</v>
      </c>
      <c r="F443" s="220" t="s">
        <v>53</v>
      </c>
      <c r="G443" s="220">
        <v>45169</v>
      </c>
      <c r="H443" t="s">
        <v>394</v>
      </c>
      <c r="I443" t="s">
        <v>201</v>
      </c>
      <c r="J443" t="s">
        <v>240</v>
      </c>
      <c r="K443" t="s">
        <v>395</v>
      </c>
      <c r="L443" s="230" t="s">
        <v>396</v>
      </c>
      <c r="M443">
        <v>1</v>
      </c>
      <c r="N443">
        <v>0</v>
      </c>
      <c r="O443">
        <v>27.95</v>
      </c>
      <c r="P443">
        <v>27.95</v>
      </c>
      <c r="Q443">
        <v>2472.59</v>
      </c>
      <c r="R443">
        <v>3.13</v>
      </c>
      <c r="S443" s="231" t="str">
        <f>VLOOKUP(U443,'Cross ref'!I:J,2,0)</f>
        <v>HN2</v>
      </c>
      <c r="T443" s="231">
        <f t="shared" si="36"/>
        <v>27.95</v>
      </c>
      <c r="U443" s="231">
        <f>VLOOKUP(VALUE(C443),'Cross ref'!G:I,3,0)</f>
        <v>7358</v>
      </c>
      <c r="V443" s="231">
        <f>IFERROR(VLOOKUP(J443,'Item List (2)'!C:D,2,0),VLOOKUP(K443,'Item List (2)'!C:D,2,0))</f>
        <v>51001</v>
      </c>
      <c r="W443" s="231">
        <f>IFERROR(VLOOKUP(J443,'Item List (2)'!C:E,3,0),VLOOKUP(K443,'Item List (2)'!C:E,3,0))</f>
        <v>1000</v>
      </c>
      <c r="X443" s="231">
        <f t="shared" si="37"/>
        <v>0</v>
      </c>
      <c r="Y443" s="231" t="str">
        <f t="shared" si="38"/>
        <v>BAG, ALL PURPOSE FLVR TRAILS</v>
      </c>
      <c r="AA443" s="232">
        <f t="shared" si="39"/>
        <v>27.95</v>
      </c>
      <c r="AB443" s="232" t="str">
        <f>VLOOKUP(W443,'Item List (2)'!$H:$J,2,0)</f>
        <v>Paper</v>
      </c>
      <c r="AC443" s="232">
        <f t="shared" si="40"/>
        <v>7358</v>
      </c>
      <c r="AD443" s="232" t="str">
        <f t="shared" si="41"/>
        <v>7358-Paper</v>
      </c>
    </row>
    <row r="444" spans="1:30">
      <c r="A444" t="s">
        <v>48</v>
      </c>
      <c r="B444" t="s">
        <v>505</v>
      </c>
      <c r="C444" t="s">
        <v>506</v>
      </c>
      <c r="D444" t="s">
        <v>507</v>
      </c>
      <c r="E444" t="s">
        <v>513</v>
      </c>
      <c r="F444" s="220" t="s">
        <v>53</v>
      </c>
      <c r="G444" s="220">
        <v>45169</v>
      </c>
      <c r="H444" t="s">
        <v>275</v>
      </c>
      <c r="I444" t="s">
        <v>71</v>
      </c>
      <c r="J444" t="s">
        <v>276</v>
      </c>
      <c r="K444" t="s">
        <v>277</v>
      </c>
      <c r="L444" s="230" t="s">
        <v>74</v>
      </c>
      <c r="M444">
        <v>1</v>
      </c>
      <c r="N444">
        <v>0</v>
      </c>
      <c r="O444">
        <v>0</v>
      </c>
      <c r="P444">
        <v>15.66</v>
      </c>
      <c r="Q444">
        <v>2472.59</v>
      </c>
      <c r="R444">
        <v>3.13</v>
      </c>
      <c r="S444" s="231" t="str">
        <f>VLOOKUP(U444,'Cross ref'!I:J,2,0)</f>
        <v>HN2</v>
      </c>
      <c r="T444" s="231">
        <f t="shared" si="36"/>
        <v>15.66</v>
      </c>
      <c r="U444" s="231">
        <f>VLOOKUP(VALUE(C444),'Cross ref'!G:I,3,0)</f>
        <v>7358</v>
      </c>
      <c r="V444" s="231">
        <f>IFERROR(VLOOKUP(J444,'Item List (2)'!C:D,2,0),VLOOKUP(K444,'Item List (2)'!C:D,2,0))</f>
        <v>50007</v>
      </c>
      <c r="W444" s="231">
        <f>IFERROR(VLOOKUP(J444,'Item List (2)'!C:E,3,0),VLOOKUP(K444,'Item List (2)'!C:E,3,0))</f>
        <v>100</v>
      </c>
      <c r="X444" s="231">
        <f t="shared" si="37"/>
        <v>-15.66</v>
      </c>
      <c r="Y444" s="231" t="str">
        <f t="shared" si="38"/>
        <v>SURCHARGE, FUEL</v>
      </c>
      <c r="AA444" s="232">
        <f t="shared" si="39"/>
        <v>15.66</v>
      </c>
      <c r="AB444" s="232" t="str">
        <f>VLOOKUP(W444,'Item List (2)'!$H:$J,2,0)</f>
        <v>Food</v>
      </c>
      <c r="AC444" s="232">
        <f t="shared" si="40"/>
        <v>7358</v>
      </c>
      <c r="AD444" s="232" t="str">
        <f t="shared" si="41"/>
        <v>7358-Food</v>
      </c>
    </row>
    <row r="445" spans="1:30">
      <c r="A445" t="s">
        <v>48</v>
      </c>
      <c r="B445" t="s">
        <v>505</v>
      </c>
      <c r="C445" t="s">
        <v>506</v>
      </c>
      <c r="D445" t="s">
        <v>507</v>
      </c>
      <c r="E445" t="s">
        <v>514</v>
      </c>
      <c r="F445" s="220" t="s">
        <v>53</v>
      </c>
      <c r="G445" s="220">
        <v>45170</v>
      </c>
      <c r="H445" t="s">
        <v>85</v>
      </c>
      <c r="I445" t="s">
        <v>55</v>
      </c>
      <c r="J445" t="s">
        <v>76</v>
      </c>
      <c r="K445" t="s">
        <v>86</v>
      </c>
      <c r="L445" s="230" t="s">
        <v>78</v>
      </c>
      <c r="M445">
        <v>1</v>
      </c>
      <c r="N445">
        <v>0</v>
      </c>
      <c r="O445">
        <v>145.42</v>
      </c>
      <c r="P445">
        <v>145.42</v>
      </c>
      <c r="Q445">
        <v>691.26</v>
      </c>
      <c r="R445">
        <v>0</v>
      </c>
      <c r="S445" s="231" t="str">
        <f>VLOOKUP(U445,'Cross ref'!I:J,2,0)</f>
        <v>HN2</v>
      </c>
      <c r="T445" s="231">
        <f t="shared" si="36"/>
        <v>145.42</v>
      </c>
      <c r="U445" s="231">
        <f>VLOOKUP(VALUE(C445),'Cross ref'!G:I,3,0)</f>
        <v>7358</v>
      </c>
      <c r="V445" s="231">
        <f>IFERROR(VLOOKUP(J445,'Item List (2)'!C:D,2,0),VLOOKUP(K445,'Item List (2)'!C:D,2,0))</f>
        <v>50007</v>
      </c>
      <c r="W445" s="231">
        <f>IFERROR(VLOOKUP(J445,'Item List (2)'!C:E,3,0),VLOOKUP(K445,'Item List (2)'!C:E,3,0))</f>
        <v>100</v>
      </c>
      <c r="X445" s="231">
        <f t="shared" si="37"/>
        <v>0</v>
      </c>
      <c r="Y445" s="231" t="str">
        <f t="shared" si="38"/>
        <v>SYRUP, COKE DIET HIYLD BIB</v>
      </c>
      <c r="AA445" s="232">
        <f t="shared" si="39"/>
        <v>145.42</v>
      </c>
      <c r="AB445" s="232" t="str">
        <f>VLOOKUP(W445,'Item List (2)'!$H:$J,2,0)</f>
        <v>Food</v>
      </c>
      <c r="AC445" s="232">
        <f t="shared" si="40"/>
        <v>7358</v>
      </c>
      <c r="AD445" s="232" t="str">
        <f t="shared" si="41"/>
        <v>7358-Food</v>
      </c>
    </row>
    <row r="446" spans="1:30">
      <c r="A446" t="s">
        <v>48</v>
      </c>
      <c r="B446" t="s">
        <v>505</v>
      </c>
      <c r="C446" t="s">
        <v>506</v>
      </c>
      <c r="D446" t="s">
        <v>507</v>
      </c>
      <c r="E446" t="s">
        <v>514</v>
      </c>
      <c r="F446" s="220" t="s">
        <v>53</v>
      </c>
      <c r="G446" s="220">
        <v>45170</v>
      </c>
      <c r="H446" t="s">
        <v>87</v>
      </c>
      <c r="I446" t="s">
        <v>55</v>
      </c>
      <c r="J446" t="s">
        <v>76</v>
      </c>
      <c r="K446" t="s">
        <v>88</v>
      </c>
      <c r="L446" s="230" t="s">
        <v>78</v>
      </c>
      <c r="M446">
        <v>1</v>
      </c>
      <c r="N446">
        <v>0</v>
      </c>
      <c r="O446">
        <v>112.77</v>
      </c>
      <c r="P446">
        <v>112.77</v>
      </c>
      <c r="Q446">
        <v>691.26</v>
      </c>
      <c r="R446">
        <v>0</v>
      </c>
      <c r="S446" s="231" t="str">
        <f>VLOOKUP(U446,'Cross ref'!I:J,2,0)</f>
        <v>HN2</v>
      </c>
      <c r="T446" s="231">
        <f t="shared" si="36"/>
        <v>112.77</v>
      </c>
      <c r="U446" s="231">
        <f>VLOOKUP(VALUE(C446),'Cross ref'!G:I,3,0)</f>
        <v>7358</v>
      </c>
      <c r="V446" s="231">
        <f>IFERROR(VLOOKUP(J446,'Item List (2)'!C:D,2,0),VLOOKUP(K446,'Item List (2)'!C:D,2,0))</f>
        <v>50007</v>
      </c>
      <c r="W446" s="231">
        <f>IFERROR(VLOOKUP(J446,'Item List (2)'!C:E,3,0),VLOOKUP(K446,'Item List (2)'!C:E,3,0))</f>
        <v>100</v>
      </c>
      <c r="X446" s="231">
        <f t="shared" si="37"/>
        <v>0</v>
      </c>
      <c r="Y446" s="231" t="str">
        <f t="shared" si="38"/>
        <v>SYRUP, COKE CLASC BIB (HYCS)</v>
      </c>
      <c r="AA446" s="232">
        <f t="shared" si="39"/>
        <v>112.77</v>
      </c>
      <c r="AB446" s="232" t="str">
        <f>VLOOKUP(W446,'Item List (2)'!$H:$J,2,0)</f>
        <v>Food</v>
      </c>
      <c r="AC446" s="232">
        <f t="shared" si="40"/>
        <v>7358</v>
      </c>
      <c r="AD446" s="232" t="str">
        <f t="shared" si="41"/>
        <v>7358-Food</v>
      </c>
    </row>
    <row r="447" spans="1:30">
      <c r="A447" t="s">
        <v>48</v>
      </c>
      <c r="B447" t="s">
        <v>505</v>
      </c>
      <c r="C447" t="s">
        <v>506</v>
      </c>
      <c r="D447" t="s">
        <v>507</v>
      </c>
      <c r="E447" t="s">
        <v>514</v>
      </c>
      <c r="F447" s="220" t="s">
        <v>53</v>
      </c>
      <c r="G447" s="220">
        <v>45170</v>
      </c>
      <c r="H447" t="s">
        <v>293</v>
      </c>
      <c r="I447" t="s">
        <v>55</v>
      </c>
      <c r="J447" t="s">
        <v>76</v>
      </c>
      <c r="K447" t="s">
        <v>294</v>
      </c>
      <c r="L447" s="230" t="s">
        <v>78</v>
      </c>
      <c r="M447">
        <v>1</v>
      </c>
      <c r="N447">
        <v>0</v>
      </c>
      <c r="O447">
        <v>116.08</v>
      </c>
      <c r="P447">
        <v>116.08</v>
      </c>
      <c r="Q447">
        <v>691.26</v>
      </c>
      <c r="R447">
        <v>0</v>
      </c>
      <c r="S447" s="231" t="str">
        <f>VLOOKUP(U447,'Cross ref'!I:J,2,0)</f>
        <v>HN2</v>
      </c>
      <c r="T447" s="231">
        <f t="shared" si="36"/>
        <v>116.08</v>
      </c>
      <c r="U447" s="231">
        <f>VLOOKUP(VALUE(C447),'Cross ref'!G:I,3,0)</f>
        <v>7358</v>
      </c>
      <c r="V447" s="231">
        <f>IFERROR(VLOOKUP(J447,'Item List (2)'!C:D,2,0),VLOOKUP(K447,'Item List (2)'!C:D,2,0))</f>
        <v>50007</v>
      </c>
      <c r="W447" s="231">
        <f>IFERROR(VLOOKUP(J447,'Item List (2)'!C:E,3,0),VLOOKUP(K447,'Item List (2)'!C:E,3,0))</f>
        <v>100</v>
      </c>
      <c r="X447" s="231">
        <f t="shared" si="37"/>
        <v>0</v>
      </c>
      <c r="Y447" s="231" t="str">
        <f t="shared" si="38"/>
        <v>SYRUP, SPRITE BIB (HYCS)</v>
      </c>
      <c r="AA447" s="232">
        <f t="shared" si="39"/>
        <v>116.08</v>
      </c>
      <c r="AB447" s="232" t="str">
        <f>VLOOKUP(W447,'Item List (2)'!$H:$J,2,0)</f>
        <v>Food</v>
      </c>
      <c r="AC447" s="232">
        <f t="shared" si="40"/>
        <v>7358</v>
      </c>
      <c r="AD447" s="232" t="str">
        <f t="shared" si="41"/>
        <v>7358-Food</v>
      </c>
    </row>
    <row r="448" spans="1:30">
      <c r="A448" t="s">
        <v>48</v>
      </c>
      <c r="B448" t="s">
        <v>505</v>
      </c>
      <c r="C448" t="s">
        <v>506</v>
      </c>
      <c r="D448" t="s">
        <v>507</v>
      </c>
      <c r="E448" t="s">
        <v>514</v>
      </c>
      <c r="F448" s="220" t="s">
        <v>53</v>
      </c>
      <c r="G448" s="220">
        <v>45170</v>
      </c>
      <c r="H448" t="s">
        <v>89</v>
      </c>
      <c r="I448" t="s">
        <v>55</v>
      </c>
      <c r="J448" t="s">
        <v>90</v>
      </c>
      <c r="K448" t="s">
        <v>91</v>
      </c>
      <c r="L448" s="230" t="s">
        <v>92</v>
      </c>
      <c r="M448">
        <v>1</v>
      </c>
      <c r="N448">
        <v>0</v>
      </c>
      <c r="O448">
        <v>58.17</v>
      </c>
      <c r="P448">
        <v>58.17</v>
      </c>
      <c r="Q448">
        <v>691.26</v>
      </c>
      <c r="R448">
        <v>0</v>
      </c>
      <c r="S448" s="231" t="str">
        <f>VLOOKUP(U448,'Cross ref'!I:J,2,0)</f>
        <v>HN2</v>
      </c>
      <c r="T448" s="231">
        <f t="shared" si="36"/>
        <v>58.17</v>
      </c>
      <c r="U448" s="231">
        <f>VLOOKUP(VALUE(C448),'Cross ref'!G:I,3,0)</f>
        <v>7358</v>
      </c>
      <c r="V448" s="231">
        <f>IFERROR(VLOOKUP(J448,'Item List (2)'!C:D,2,0),VLOOKUP(K448,'Item List (2)'!C:D,2,0))</f>
        <v>50007</v>
      </c>
      <c r="W448" s="231">
        <f>IFERROR(VLOOKUP(J448,'Item List (2)'!C:E,3,0),VLOOKUP(K448,'Item List (2)'!C:E,3,0))</f>
        <v>100</v>
      </c>
      <c r="X448" s="231">
        <f t="shared" si="37"/>
        <v>0</v>
      </c>
      <c r="Y448" s="231" t="str">
        <f t="shared" si="38"/>
        <v>EGG, LIQ WHL CAGE FREE P12CE</v>
      </c>
      <c r="AA448" s="232">
        <f t="shared" si="39"/>
        <v>58.17</v>
      </c>
      <c r="AB448" s="232" t="str">
        <f>VLOOKUP(W448,'Item List (2)'!$H:$J,2,0)</f>
        <v>Food</v>
      </c>
      <c r="AC448" s="232">
        <f t="shared" si="40"/>
        <v>7358</v>
      </c>
      <c r="AD448" s="232" t="str">
        <f t="shared" si="41"/>
        <v>7358-Food</v>
      </c>
    </row>
    <row r="449" spans="1:30">
      <c r="A449" t="s">
        <v>48</v>
      </c>
      <c r="B449" t="s">
        <v>505</v>
      </c>
      <c r="C449" t="s">
        <v>506</v>
      </c>
      <c r="D449" t="s">
        <v>507</v>
      </c>
      <c r="E449" t="s">
        <v>514</v>
      </c>
      <c r="F449" s="220" t="s">
        <v>53</v>
      </c>
      <c r="G449" s="220">
        <v>45170</v>
      </c>
      <c r="H449" t="s">
        <v>124</v>
      </c>
      <c r="I449" t="s">
        <v>55</v>
      </c>
      <c r="J449" t="s">
        <v>125</v>
      </c>
      <c r="K449" t="s">
        <v>126</v>
      </c>
      <c r="L449" s="230" t="s">
        <v>127</v>
      </c>
      <c r="M449">
        <v>1</v>
      </c>
      <c r="N449">
        <v>0</v>
      </c>
      <c r="O449">
        <v>21.8</v>
      </c>
      <c r="P449">
        <v>21.8</v>
      </c>
      <c r="Q449">
        <v>691.26</v>
      </c>
      <c r="R449">
        <v>0</v>
      </c>
      <c r="S449" s="231" t="str">
        <f>VLOOKUP(U449,'Cross ref'!I:J,2,0)</f>
        <v>HN2</v>
      </c>
      <c r="T449" s="231">
        <f t="shared" si="36"/>
        <v>21.8</v>
      </c>
      <c r="U449" s="231">
        <f>VLOOKUP(VALUE(C449),'Cross ref'!G:I,3,0)</f>
        <v>7358</v>
      </c>
      <c r="V449" s="231">
        <f>IFERROR(VLOOKUP(J449,'Item List (2)'!C:D,2,0),VLOOKUP(K449,'Item List (2)'!C:D,2,0))</f>
        <v>50007</v>
      </c>
      <c r="W449" s="231">
        <f>IFERROR(VLOOKUP(J449,'Item List (2)'!C:E,3,0),VLOOKUP(K449,'Item List (2)'!C:E,3,0))</f>
        <v>100</v>
      </c>
      <c r="X449" s="231">
        <f t="shared" si="37"/>
        <v>0</v>
      </c>
      <c r="Y449" s="231" t="str">
        <f t="shared" si="38"/>
        <v>KETCHUP, PKT</v>
      </c>
      <c r="AA449" s="232">
        <f t="shared" si="39"/>
        <v>21.8</v>
      </c>
      <c r="AB449" s="232" t="str">
        <f>VLOOKUP(W449,'Item List (2)'!$H:$J,2,0)</f>
        <v>Food</v>
      </c>
      <c r="AC449" s="232">
        <f t="shared" si="40"/>
        <v>7358</v>
      </c>
      <c r="AD449" s="232" t="str">
        <f t="shared" si="41"/>
        <v>7358-Food</v>
      </c>
    </row>
    <row r="450" spans="1:30">
      <c r="A450" t="s">
        <v>48</v>
      </c>
      <c r="B450" t="s">
        <v>505</v>
      </c>
      <c r="C450" t="s">
        <v>506</v>
      </c>
      <c r="D450" t="s">
        <v>507</v>
      </c>
      <c r="E450" t="s">
        <v>514</v>
      </c>
      <c r="F450" s="220" t="s">
        <v>53</v>
      </c>
      <c r="G450" s="220">
        <v>45170</v>
      </c>
      <c r="H450" t="s">
        <v>169</v>
      </c>
      <c r="I450" t="s">
        <v>55</v>
      </c>
      <c r="J450" t="s">
        <v>170</v>
      </c>
      <c r="K450" t="s">
        <v>171</v>
      </c>
      <c r="L450" s="230" t="s">
        <v>172</v>
      </c>
      <c r="M450">
        <v>1</v>
      </c>
      <c r="N450">
        <v>0</v>
      </c>
      <c r="O450">
        <v>90.57</v>
      </c>
      <c r="P450">
        <v>90.57</v>
      </c>
      <c r="Q450">
        <v>691.26</v>
      </c>
      <c r="R450">
        <v>0</v>
      </c>
      <c r="S450" s="231" t="str">
        <f>VLOOKUP(U450,'Cross ref'!I:J,2,0)</f>
        <v>HN2</v>
      </c>
      <c r="T450" s="231">
        <f t="shared" ref="T450:T513" si="42">P450</f>
        <v>90.57</v>
      </c>
      <c r="U450" s="231">
        <f>VLOOKUP(VALUE(C450),'Cross ref'!G:I,3,0)</f>
        <v>7358</v>
      </c>
      <c r="V450" s="231">
        <f>IFERROR(VLOOKUP(J450,'Item List (2)'!C:D,2,0),VLOOKUP(K450,'Item List (2)'!C:D,2,0))</f>
        <v>50007</v>
      </c>
      <c r="W450" s="231">
        <f>IFERROR(VLOOKUP(J450,'Item List (2)'!C:E,3,0),VLOOKUP(K450,'Item List (2)'!C:E,3,0))</f>
        <v>100</v>
      </c>
      <c r="X450" s="231">
        <f t="shared" ref="X450:X513" si="43">IF(_xlfn.NUMBERVALUE(O450),M450*O450-P450,-P450)</f>
        <v>0</v>
      </c>
      <c r="Y450" s="231" t="str">
        <f t="shared" ref="Y450:Y513" si="44">K450</f>
        <v>BACON, 500 SLICES FC</v>
      </c>
      <c r="AA450" s="232">
        <f t="shared" ref="AA450:AA513" si="45">P450</f>
        <v>90.57</v>
      </c>
      <c r="AB450" s="232" t="str">
        <f>VLOOKUP(W450,'Item List (2)'!$H:$J,2,0)</f>
        <v>Food</v>
      </c>
      <c r="AC450" s="232">
        <f t="shared" ref="AC450:AC513" si="46">U450</f>
        <v>7358</v>
      </c>
      <c r="AD450" s="232" t="str">
        <f t="shared" ref="AD450:AD513" si="47">AC450&amp;"-"&amp;AB450</f>
        <v>7358-Food</v>
      </c>
    </row>
    <row r="451" spans="1:30">
      <c r="A451" t="s">
        <v>48</v>
      </c>
      <c r="B451" t="s">
        <v>505</v>
      </c>
      <c r="C451" t="s">
        <v>506</v>
      </c>
      <c r="D451" t="s">
        <v>507</v>
      </c>
      <c r="E451" t="s">
        <v>514</v>
      </c>
      <c r="F451" s="220" t="s">
        <v>53</v>
      </c>
      <c r="G451" s="220">
        <v>45170</v>
      </c>
      <c r="H451" t="s">
        <v>350</v>
      </c>
      <c r="I451" t="s">
        <v>351</v>
      </c>
      <c r="J451" t="s">
        <v>352</v>
      </c>
      <c r="K451" t="s">
        <v>353</v>
      </c>
      <c r="L451" s="230" t="s">
        <v>351</v>
      </c>
      <c r="M451">
        <v>0</v>
      </c>
      <c r="N451">
        <v>0</v>
      </c>
      <c r="O451">
        <v>84.67</v>
      </c>
      <c r="P451">
        <v>0</v>
      </c>
      <c r="Q451">
        <v>691.26</v>
      </c>
      <c r="R451">
        <v>0</v>
      </c>
      <c r="S451" s="231" t="str">
        <f>VLOOKUP(U451,'Cross ref'!I:J,2,0)</f>
        <v>HN2</v>
      </c>
      <c r="T451" s="231">
        <f t="shared" si="42"/>
        <v>0</v>
      </c>
      <c r="U451" s="231">
        <f>VLOOKUP(VALUE(C451),'Cross ref'!G:I,3,0)</f>
        <v>7358</v>
      </c>
      <c r="V451" s="231">
        <f>IFERROR(VLOOKUP(J451,'Item List (2)'!C:D,2,0),VLOOKUP(K451,'Item List (2)'!C:D,2,0))</f>
        <v>51001</v>
      </c>
      <c r="W451" s="231">
        <f>IFERROR(VLOOKUP(J451,'Item List (2)'!C:E,3,0),VLOOKUP(K451,'Item List (2)'!C:E,3,0))</f>
        <v>1000</v>
      </c>
      <c r="X451" s="231">
        <f t="shared" si="43"/>
        <v>0</v>
      </c>
      <c r="Y451" s="231" t="str">
        <f t="shared" si="44"/>
        <v>BEEF, PTY SCALLOPED 3.5Z IQF</v>
      </c>
      <c r="AA451" s="232">
        <f t="shared" si="45"/>
        <v>0</v>
      </c>
      <c r="AB451" s="232" t="str">
        <f>VLOOKUP(W451,'Item List (2)'!$H:$J,2,0)</f>
        <v>Paper</v>
      </c>
      <c r="AC451" s="232">
        <f t="shared" si="46"/>
        <v>7358</v>
      </c>
      <c r="AD451" s="232" t="str">
        <f t="shared" si="47"/>
        <v>7358-Paper</v>
      </c>
    </row>
    <row r="452" spans="1:30">
      <c r="A452" t="s">
        <v>48</v>
      </c>
      <c r="B452" t="s">
        <v>505</v>
      </c>
      <c r="C452" t="s">
        <v>506</v>
      </c>
      <c r="D452" t="s">
        <v>507</v>
      </c>
      <c r="E452" t="s">
        <v>514</v>
      </c>
      <c r="F452" s="220" t="s">
        <v>53</v>
      </c>
      <c r="G452" s="220">
        <v>45170</v>
      </c>
      <c r="H452" t="s">
        <v>187</v>
      </c>
      <c r="I452" t="s">
        <v>55</v>
      </c>
      <c r="J452" t="s">
        <v>146</v>
      </c>
      <c r="K452" t="s">
        <v>188</v>
      </c>
      <c r="L452" s="230" t="s">
        <v>189</v>
      </c>
      <c r="M452">
        <v>1</v>
      </c>
      <c r="N452">
        <v>0</v>
      </c>
      <c r="O452">
        <v>46.88</v>
      </c>
      <c r="P452">
        <v>46.88</v>
      </c>
      <c r="Q452">
        <v>691.26</v>
      </c>
      <c r="R452">
        <v>0</v>
      </c>
      <c r="S452" s="231" t="str">
        <f>VLOOKUP(U452,'Cross ref'!I:J,2,0)</f>
        <v>HN2</v>
      </c>
      <c r="T452" s="231">
        <f t="shared" si="42"/>
        <v>46.88</v>
      </c>
      <c r="U452" s="231">
        <f>VLOOKUP(VALUE(C452),'Cross ref'!G:I,3,0)</f>
        <v>7358</v>
      </c>
      <c r="V452" s="231">
        <f>IFERROR(VLOOKUP(J452,'Item List (2)'!C:D,2,0),VLOOKUP(K452,'Item List (2)'!C:D,2,0))</f>
        <v>50007</v>
      </c>
      <c r="W452" s="231">
        <f>IFERROR(VLOOKUP(J452,'Item List (2)'!C:E,3,0),VLOOKUP(K452,'Item List (2)'!C:E,3,0))</f>
        <v>100</v>
      </c>
      <c r="X452" s="231">
        <f t="shared" si="43"/>
        <v>0</v>
      </c>
      <c r="Y452" s="231" t="str">
        <f t="shared" si="44"/>
        <v>CHICKEN, NUGGET BRD STAR SHP</v>
      </c>
      <c r="AA452" s="232">
        <f t="shared" si="45"/>
        <v>46.88</v>
      </c>
      <c r="AB452" s="232" t="str">
        <f>VLOOKUP(W452,'Item List (2)'!$H:$J,2,0)</f>
        <v>Food</v>
      </c>
      <c r="AC452" s="232">
        <f t="shared" si="46"/>
        <v>7358</v>
      </c>
      <c r="AD452" s="232" t="str">
        <f t="shared" si="47"/>
        <v>7358-Food</v>
      </c>
    </row>
    <row r="453" spans="1:30">
      <c r="A453" t="s">
        <v>48</v>
      </c>
      <c r="B453" t="s">
        <v>505</v>
      </c>
      <c r="C453" t="s">
        <v>506</v>
      </c>
      <c r="D453" t="s">
        <v>507</v>
      </c>
      <c r="E453" t="s">
        <v>514</v>
      </c>
      <c r="F453" s="220" t="s">
        <v>53</v>
      </c>
      <c r="G453" s="220">
        <v>45170</v>
      </c>
      <c r="H453" t="s">
        <v>258</v>
      </c>
      <c r="I453" t="s">
        <v>201</v>
      </c>
      <c r="J453" t="s">
        <v>236</v>
      </c>
      <c r="K453" t="s">
        <v>259</v>
      </c>
      <c r="L453" s="230" t="s">
        <v>260</v>
      </c>
      <c r="M453">
        <v>1</v>
      </c>
      <c r="N453">
        <v>0</v>
      </c>
      <c r="O453">
        <v>31</v>
      </c>
      <c r="P453">
        <v>31</v>
      </c>
      <c r="Q453">
        <v>691.26</v>
      </c>
      <c r="R453">
        <v>0</v>
      </c>
      <c r="S453" s="231" t="str">
        <f>VLOOKUP(U453,'Cross ref'!I:J,2,0)</f>
        <v>HN2</v>
      </c>
      <c r="T453" s="231">
        <f t="shared" si="42"/>
        <v>31</v>
      </c>
      <c r="U453" s="231">
        <f>VLOOKUP(VALUE(C453),'Cross ref'!G:I,3,0)</f>
        <v>7358</v>
      </c>
      <c r="V453" s="231">
        <f>IFERROR(VLOOKUP(J453,'Item List (2)'!C:D,2,0),VLOOKUP(K453,'Item List (2)'!C:D,2,0))</f>
        <v>51001</v>
      </c>
      <c r="W453" s="231">
        <f>IFERROR(VLOOKUP(J453,'Item List (2)'!C:E,3,0),VLOOKUP(K453,'Item List (2)'!C:E,3,0))</f>
        <v>1000</v>
      </c>
      <c r="X453" s="231">
        <f t="shared" si="43"/>
        <v>0</v>
      </c>
      <c r="Y453" s="231" t="str">
        <f t="shared" si="44"/>
        <v>CUP, PLS COLD 32Z FLVR TRAIL</v>
      </c>
      <c r="AA453" s="232">
        <f t="shared" si="45"/>
        <v>31</v>
      </c>
      <c r="AB453" s="232" t="str">
        <f>VLOOKUP(W453,'Item List (2)'!$H:$J,2,0)</f>
        <v>Paper</v>
      </c>
      <c r="AC453" s="232">
        <f t="shared" si="46"/>
        <v>7358</v>
      </c>
      <c r="AD453" s="232" t="str">
        <f t="shared" si="47"/>
        <v>7358-Paper</v>
      </c>
    </row>
    <row r="454" spans="1:30">
      <c r="A454" t="s">
        <v>48</v>
      </c>
      <c r="B454" t="s">
        <v>505</v>
      </c>
      <c r="C454" t="s">
        <v>506</v>
      </c>
      <c r="D454" t="s">
        <v>507</v>
      </c>
      <c r="E454" t="s">
        <v>514</v>
      </c>
      <c r="F454" s="220" t="s">
        <v>53</v>
      </c>
      <c r="G454" s="220">
        <v>45170</v>
      </c>
      <c r="H454" t="s">
        <v>264</v>
      </c>
      <c r="I454" t="s">
        <v>55</v>
      </c>
      <c r="J454" t="s">
        <v>265</v>
      </c>
      <c r="K454" t="s">
        <v>266</v>
      </c>
      <c r="L454" s="230" t="s">
        <v>263</v>
      </c>
      <c r="M454">
        <v>1</v>
      </c>
      <c r="N454">
        <v>0</v>
      </c>
      <c r="O454">
        <v>23.87</v>
      </c>
      <c r="P454">
        <v>23.87</v>
      </c>
      <c r="Q454">
        <v>691.26</v>
      </c>
      <c r="R454">
        <v>0</v>
      </c>
      <c r="S454" s="231" t="str">
        <f>VLOOKUP(U454,'Cross ref'!I:J,2,0)</f>
        <v>HN2</v>
      </c>
      <c r="T454" s="231">
        <f t="shared" si="42"/>
        <v>23.87</v>
      </c>
      <c r="U454" s="231">
        <f>VLOOKUP(VALUE(C454),'Cross ref'!G:I,3,0)</f>
        <v>7358</v>
      </c>
      <c r="V454" s="231">
        <f>IFERROR(VLOOKUP(J454,'Item List (2)'!C:D,2,0),VLOOKUP(K454,'Item List (2)'!C:D,2,0))</f>
        <v>50007</v>
      </c>
      <c r="W454" s="231">
        <f>IFERROR(VLOOKUP(J454,'Item List (2)'!C:E,3,0),VLOOKUP(K454,'Item List (2)'!C:E,3,0))</f>
        <v>100</v>
      </c>
      <c r="X454" s="231">
        <f t="shared" si="43"/>
        <v>0</v>
      </c>
      <c r="Y454" s="231" t="str">
        <f t="shared" si="44"/>
        <v>SAUCE, SPECIAL</v>
      </c>
      <c r="AA454" s="232">
        <f t="shared" si="45"/>
        <v>23.87</v>
      </c>
      <c r="AB454" s="232" t="str">
        <f>VLOOKUP(W454,'Item List (2)'!$H:$J,2,0)</f>
        <v>Food</v>
      </c>
      <c r="AC454" s="232">
        <f t="shared" si="46"/>
        <v>7358</v>
      </c>
      <c r="AD454" s="232" t="str">
        <f t="shared" si="47"/>
        <v>7358-Food</v>
      </c>
    </row>
    <row r="455" spans="1:30">
      <c r="A455" t="s">
        <v>48</v>
      </c>
      <c r="B455" t="s">
        <v>505</v>
      </c>
      <c r="C455" t="s">
        <v>506</v>
      </c>
      <c r="D455" t="s">
        <v>507</v>
      </c>
      <c r="E455" t="s">
        <v>514</v>
      </c>
      <c r="F455" s="220" t="s">
        <v>53</v>
      </c>
      <c r="G455" s="220">
        <v>45170</v>
      </c>
      <c r="H455" t="s">
        <v>267</v>
      </c>
      <c r="I455" t="s">
        <v>55</v>
      </c>
      <c r="J455" t="s">
        <v>268</v>
      </c>
      <c r="K455" t="s">
        <v>269</v>
      </c>
      <c r="L455" s="230" t="s">
        <v>270</v>
      </c>
      <c r="M455">
        <v>1</v>
      </c>
      <c r="N455">
        <v>0</v>
      </c>
      <c r="O455">
        <v>44.7</v>
      </c>
      <c r="P455">
        <v>44.7</v>
      </c>
      <c r="Q455">
        <v>691.26</v>
      </c>
      <c r="R455">
        <v>0</v>
      </c>
      <c r="S455" s="231" t="str">
        <f>VLOOKUP(U455,'Cross ref'!I:J,2,0)</f>
        <v>HN2</v>
      </c>
      <c r="T455" s="231">
        <f t="shared" si="42"/>
        <v>44.7</v>
      </c>
      <c r="U455" s="231">
        <f>VLOOKUP(VALUE(C455),'Cross ref'!G:I,3,0)</f>
        <v>7358</v>
      </c>
      <c r="V455" s="231">
        <f>IFERROR(VLOOKUP(J455,'Item List (2)'!C:D,2,0),VLOOKUP(K455,'Item List (2)'!C:D,2,0))</f>
        <v>50007</v>
      </c>
      <c r="W455" s="231">
        <f>IFERROR(VLOOKUP(J455,'Item List (2)'!C:E,3,0),VLOOKUP(K455,'Item List (2)'!C:E,3,0))</f>
        <v>100</v>
      </c>
      <c r="X455" s="231">
        <f t="shared" si="43"/>
        <v>0</v>
      </c>
      <c r="Y455" s="231" t="str">
        <f t="shared" si="44"/>
        <v>MAYONNAISE, 64Z</v>
      </c>
      <c r="AA455" s="232">
        <f t="shared" si="45"/>
        <v>44.7</v>
      </c>
      <c r="AB455" s="232" t="str">
        <f>VLOOKUP(W455,'Item List (2)'!$H:$J,2,0)</f>
        <v>Food</v>
      </c>
      <c r="AC455" s="232">
        <f t="shared" si="46"/>
        <v>7358</v>
      </c>
      <c r="AD455" s="232" t="str">
        <f t="shared" si="47"/>
        <v>7358-Food</v>
      </c>
    </row>
    <row r="456" spans="1:30">
      <c r="A456" t="s">
        <v>48</v>
      </c>
      <c r="B456" t="s">
        <v>505</v>
      </c>
      <c r="C456" t="s">
        <v>506</v>
      </c>
      <c r="D456" t="s">
        <v>507</v>
      </c>
      <c r="E456" t="s">
        <v>508</v>
      </c>
      <c r="F456" s="220" t="s">
        <v>53</v>
      </c>
      <c r="G456" s="220">
        <v>45171</v>
      </c>
      <c r="H456" t="s">
        <v>132</v>
      </c>
      <c r="I456" t="s">
        <v>55</v>
      </c>
      <c r="J456" t="s">
        <v>129</v>
      </c>
      <c r="K456" t="s">
        <v>133</v>
      </c>
      <c r="L456" s="230" t="s">
        <v>131</v>
      </c>
      <c r="M456">
        <v>1</v>
      </c>
      <c r="N456">
        <v>0</v>
      </c>
      <c r="O456">
        <v>33.38</v>
      </c>
      <c r="P456">
        <v>33.38</v>
      </c>
      <c r="Q456">
        <v>581.28</v>
      </c>
      <c r="R456">
        <v>0</v>
      </c>
      <c r="S456" s="231" t="str">
        <f>VLOOKUP(U456,'Cross ref'!I:J,2,0)</f>
        <v>HN2</v>
      </c>
      <c r="T456" s="231">
        <f t="shared" si="42"/>
        <v>33.38</v>
      </c>
      <c r="U456" s="231">
        <f>VLOOKUP(VALUE(C456),'Cross ref'!G:I,3,0)</f>
        <v>7358</v>
      </c>
      <c r="V456" s="231">
        <f>IFERROR(VLOOKUP(J456,'Item List (2)'!C:D,2,0),VLOOKUP(K456,'Item List (2)'!C:D,2,0))</f>
        <v>50007</v>
      </c>
      <c r="W456" s="231">
        <f>IFERROR(VLOOKUP(J456,'Item List (2)'!C:E,3,0),VLOOKUP(K456,'Item List (2)'!C:E,3,0))</f>
        <v>100</v>
      </c>
      <c r="X456" s="231">
        <f t="shared" si="43"/>
        <v>0</v>
      </c>
      <c r="Y456" s="231" t="str">
        <f t="shared" si="44"/>
        <v>FRIES, CRISS CUT SEASN</v>
      </c>
      <c r="AA456" s="232">
        <f t="shared" si="45"/>
        <v>33.38</v>
      </c>
      <c r="AB456" s="232" t="str">
        <f>VLOOKUP(W456,'Item List (2)'!$H:$J,2,0)</f>
        <v>Food</v>
      </c>
      <c r="AC456" s="232">
        <f t="shared" si="46"/>
        <v>7358</v>
      </c>
      <c r="AD456" s="232" t="str">
        <f t="shared" si="47"/>
        <v>7358-Food</v>
      </c>
    </row>
    <row r="457" spans="1:30">
      <c r="A457" t="s">
        <v>48</v>
      </c>
      <c r="B457" t="s">
        <v>505</v>
      </c>
      <c r="C457" t="s">
        <v>506</v>
      </c>
      <c r="D457" t="s">
        <v>507</v>
      </c>
      <c r="E457" t="s">
        <v>508</v>
      </c>
      <c r="F457" s="220" t="s">
        <v>53</v>
      </c>
      <c r="G457" s="220">
        <v>45171</v>
      </c>
      <c r="H457" t="s">
        <v>159</v>
      </c>
      <c r="I457" t="s">
        <v>55</v>
      </c>
      <c r="J457" t="s">
        <v>160</v>
      </c>
      <c r="K457" t="s">
        <v>161</v>
      </c>
      <c r="L457" s="230" t="s">
        <v>162</v>
      </c>
      <c r="M457">
        <v>2</v>
      </c>
      <c r="N457">
        <v>0</v>
      </c>
      <c r="O457">
        <v>36.5</v>
      </c>
      <c r="P457">
        <v>73</v>
      </c>
      <c r="Q457">
        <v>581.28</v>
      </c>
      <c r="R457">
        <v>0</v>
      </c>
      <c r="S457" s="231" t="str">
        <f>VLOOKUP(U457,'Cross ref'!I:J,2,0)</f>
        <v>HN2</v>
      </c>
      <c r="T457" s="231">
        <f t="shared" si="42"/>
        <v>73</v>
      </c>
      <c r="U457" s="231">
        <f>VLOOKUP(VALUE(C457),'Cross ref'!G:I,3,0)</f>
        <v>7358</v>
      </c>
      <c r="V457" s="231">
        <f>IFERROR(VLOOKUP(J457,'Item List (2)'!C:D,2,0),VLOOKUP(K457,'Item List (2)'!C:D,2,0))</f>
        <v>50007</v>
      </c>
      <c r="W457" s="231">
        <f>IFERROR(VLOOKUP(J457,'Item List (2)'!C:E,3,0),VLOOKUP(K457,'Item List (2)'!C:E,3,0))</f>
        <v>100</v>
      </c>
      <c r="X457" s="231">
        <f t="shared" si="43"/>
        <v>0</v>
      </c>
      <c r="Y457" s="231" t="str">
        <f t="shared" si="44"/>
        <v>SHORTENING, LIQ FRY PREM</v>
      </c>
      <c r="AA457" s="232">
        <f t="shared" si="45"/>
        <v>73</v>
      </c>
      <c r="AB457" s="232" t="str">
        <f>VLOOKUP(W457,'Item List (2)'!$H:$J,2,0)</f>
        <v>Food</v>
      </c>
      <c r="AC457" s="232">
        <f t="shared" si="46"/>
        <v>7358</v>
      </c>
      <c r="AD457" s="232" t="str">
        <f t="shared" si="47"/>
        <v>7358-Food</v>
      </c>
    </row>
    <row r="458" spans="1:30">
      <c r="A458" t="s">
        <v>48</v>
      </c>
      <c r="B458" t="s">
        <v>505</v>
      </c>
      <c r="C458" t="s">
        <v>506</v>
      </c>
      <c r="D458" t="s">
        <v>507</v>
      </c>
      <c r="E458" t="s">
        <v>508</v>
      </c>
      <c r="F458" s="220" t="s">
        <v>53</v>
      </c>
      <c r="G458" s="220">
        <v>45171</v>
      </c>
      <c r="H458" t="s">
        <v>178</v>
      </c>
      <c r="I458" t="s">
        <v>55</v>
      </c>
      <c r="J458" t="s">
        <v>179</v>
      </c>
      <c r="K458" t="s">
        <v>180</v>
      </c>
      <c r="L458" s="230" t="s">
        <v>148</v>
      </c>
      <c r="M458">
        <v>1</v>
      </c>
      <c r="N458">
        <v>0</v>
      </c>
      <c r="O458">
        <v>87.91</v>
      </c>
      <c r="P458">
        <v>87.91</v>
      </c>
      <c r="Q458">
        <v>581.28</v>
      </c>
      <c r="R458">
        <v>0</v>
      </c>
      <c r="S458" s="231" t="str">
        <f>VLOOKUP(U458,'Cross ref'!I:J,2,0)</f>
        <v>HN2</v>
      </c>
      <c r="T458" s="231">
        <f t="shared" si="42"/>
        <v>87.91</v>
      </c>
      <c r="U458" s="231">
        <f>VLOOKUP(VALUE(C458),'Cross ref'!G:I,3,0)</f>
        <v>7358</v>
      </c>
      <c r="V458" s="231">
        <f>IFERROR(VLOOKUP(J458,'Item List (2)'!C:D,2,0),VLOOKUP(K458,'Item List (2)'!C:D,2,0))</f>
        <v>50007</v>
      </c>
      <c r="W458" s="231">
        <f>IFERROR(VLOOKUP(J458,'Item List (2)'!C:E,3,0),VLOOKUP(K458,'Item List (2)'!C:E,3,0))</f>
        <v>100</v>
      </c>
      <c r="X458" s="231">
        <f t="shared" si="43"/>
        <v>0</v>
      </c>
      <c r="Y458" s="231" t="str">
        <f t="shared" si="44"/>
        <v>CHEESE, AMER SHRP SLI 144CT</v>
      </c>
      <c r="AA458" s="232">
        <f t="shared" si="45"/>
        <v>87.91</v>
      </c>
      <c r="AB458" s="232" t="str">
        <f>VLOOKUP(W458,'Item List (2)'!$H:$J,2,0)</f>
        <v>Food</v>
      </c>
      <c r="AC458" s="232">
        <f t="shared" si="46"/>
        <v>7358</v>
      </c>
      <c r="AD458" s="232" t="str">
        <f t="shared" si="47"/>
        <v>7358-Food</v>
      </c>
    </row>
    <row r="459" spans="1:30">
      <c r="A459" t="s">
        <v>48</v>
      </c>
      <c r="B459" t="s">
        <v>505</v>
      </c>
      <c r="C459" t="s">
        <v>506</v>
      </c>
      <c r="D459" t="s">
        <v>507</v>
      </c>
      <c r="E459" t="s">
        <v>508</v>
      </c>
      <c r="F459" s="220" t="s">
        <v>53</v>
      </c>
      <c r="G459" s="220">
        <v>45171</v>
      </c>
      <c r="H459" t="s">
        <v>350</v>
      </c>
      <c r="I459" t="s">
        <v>351</v>
      </c>
      <c r="J459" t="s">
        <v>352</v>
      </c>
      <c r="K459" t="s">
        <v>353</v>
      </c>
      <c r="L459" s="230" t="s">
        <v>351</v>
      </c>
      <c r="M459">
        <v>0</v>
      </c>
      <c r="N459">
        <v>0</v>
      </c>
      <c r="O459">
        <v>84.67</v>
      </c>
      <c r="P459">
        <v>0</v>
      </c>
      <c r="Q459">
        <v>581.28</v>
      </c>
      <c r="R459">
        <v>0</v>
      </c>
      <c r="S459" s="231" t="str">
        <f>VLOOKUP(U459,'Cross ref'!I:J,2,0)</f>
        <v>HN2</v>
      </c>
      <c r="T459" s="231">
        <f t="shared" si="42"/>
        <v>0</v>
      </c>
      <c r="U459" s="231">
        <f>VLOOKUP(VALUE(C459),'Cross ref'!G:I,3,0)</f>
        <v>7358</v>
      </c>
      <c r="V459" s="231">
        <f>IFERROR(VLOOKUP(J459,'Item List (2)'!C:D,2,0),VLOOKUP(K459,'Item List (2)'!C:D,2,0))</f>
        <v>51001</v>
      </c>
      <c r="W459" s="231">
        <f>IFERROR(VLOOKUP(J459,'Item List (2)'!C:E,3,0),VLOOKUP(K459,'Item List (2)'!C:E,3,0))</f>
        <v>1000</v>
      </c>
      <c r="X459" s="231">
        <f t="shared" si="43"/>
        <v>0</v>
      </c>
      <c r="Y459" s="231" t="str">
        <f t="shared" si="44"/>
        <v>BEEF, PTY SCALLOPED 3.5Z IQF</v>
      </c>
      <c r="AA459" s="232">
        <f t="shared" si="45"/>
        <v>0</v>
      </c>
      <c r="AB459" s="232" t="str">
        <f>VLOOKUP(W459,'Item List (2)'!$H:$J,2,0)</f>
        <v>Paper</v>
      </c>
      <c r="AC459" s="232">
        <f t="shared" si="46"/>
        <v>7358</v>
      </c>
      <c r="AD459" s="232" t="str">
        <f t="shared" si="47"/>
        <v>7358-Paper</v>
      </c>
    </row>
    <row r="460" spans="1:30">
      <c r="A460" t="s">
        <v>48</v>
      </c>
      <c r="B460" t="s">
        <v>505</v>
      </c>
      <c r="C460" t="s">
        <v>506</v>
      </c>
      <c r="D460" t="s">
        <v>507</v>
      </c>
      <c r="E460" t="s">
        <v>508</v>
      </c>
      <c r="F460" s="220" t="s">
        <v>53</v>
      </c>
      <c r="G460" s="220">
        <v>45171</v>
      </c>
      <c r="H460" t="s">
        <v>205</v>
      </c>
      <c r="I460" t="s">
        <v>55</v>
      </c>
      <c r="J460" t="s">
        <v>206</v>
      </c>
      <c r="K460" t="s">
        <v>207</v>
      </c>
      <c r="L460" s="230" t="s">
        <v>208</v>
      </c>
      <c r="M460">
        <v>1</v>
      </c>
      <c r="N460">
        <v>0</v>
      </c>
      <c r="O460">
        <v>22.17</v>
      </c>
      <c r="P460">
        <v>22.17</v>
      </c>
      <c r="Q460">
        <v>581.28</v>
      </c>
      <c r="R460">
        <v>0</v>
      </c>
      <c r="S460" s="231" t="str">
        <f>VLOOKUP(U460,'Cross ref'!I:J,2,0)</f>
        <v>HN2</v>
      </c>
      <c r="T460" s="231">
        <f t="shared" si="42"/>
        <v>22.17</v>
      </c>
      <c r="U460" s="231">
        <f>VLOOKUP(VALUE(C460),'Cross ref'!G:I,3,0)</f>
        <v>7358</v>
      </c>
      <c r="V460" s="231">
        <f>IFERROR(VLOOKUP(J460,'Item List (2)'!C:D,2,0),VLOOKUP(K460,'Item List (2)'!C:D,2,0))</f>
        <v>50007</v>
      </c>
      <c r="W460" s="231">
        <f>IFERROR(VLOOKUP(J460,'Item List (2)'!C:E,3,0),VLOOKUP(K460,'Item List (2)'!C:E,3,0))</f>
        <v>100</v>
      </c>
      <c r="X460" s="231">
        <f t="shared" si="43"/>
        <v>0</v>
      </c>
      <c r="Y460" s="231" t="str">
        <f t="shared" si="44"/>
        <v>LETTUCE, LINER</v>
      </c>
      <c r="AA460" s="232">
        <f t="shared" si="45"/>
        <v>22.17</v>
      </c>
      <c r="AB460" s="232" t="str">
        <f>VLOOKUP(W460,'Item List (2)'!$H:$J,2,0)</f>
        <v>Food</v>
      </c>
      <c r="AC460" s="232">
        <f t="shared" si="46"/>
        <v>7358</v>
      </c>
      <c r="AD460" s="232" t="str">
        <f t="shared" si="47"/>
        <v>7358-Food</v>
      </c>
    </row>
    <row r="461" spans="1:30">
      <c r="A461" t="s">
        <v>48</v>
      </c>
      <c r="B461" t="s">
        <v>505</v>
      </c>
      <c r="C461" t="s">
        <v>506</v>
      </c>
      <c r="D461" t="s">
        <v>507</v>
      </c>
      <c r="E461" t="s">
        <v>508</v>
      </c>
      <c r="F461" s="220" t="s">
        <v>53</v>
      </c>
      <c r="G461" s="220">
        <v>45171</v>
      </c>
      <c r="H461" t="s">
        <v>209</v>
      </c>
      <c r="I461" t="s">
        <v>55</v>
      </c>
      <c r="J461" t="s">
        <v>210</v>
      </c>
      <c r="K461" t="s">
        <v>211</v>
      </c>
      <c r="L461" s="230" t="s">
        <v>212</v>
      </c>
      <c r="M461">
        <v>2</v>
      </c>
      <c r="N461">
        <v>0</v>
      </c>
      <c r="O461">
        <v>19.57</v>
      </c>
      <c r="P461">
        <v>39.14</v>
      </c>
      <c r="Q461">
        <v>581.28</v>
      </c>
      <c r="R461">
        <v>0</v>
      </c>
      <c r="S461" s="231" t="str">
        <f>VLOOKUP(U461,'Cross ref'!I:J,2,0)</f>
        <v>HN2</v>
      </c>
      <c r="T461" s="231">
        <f t="shared" si="42"/>
        <v>39.14</v>
      </c>
      <c r="U461" s="231">
        <f>VLOOKUP(VALUE(C461),'Cross ref'!G:I,3,0)</f>
        <v>7358</v>
      </c>
      <c r="V461" s="231">
        <f>IFERROR(VLOOKUP(J461,'Item List (2)'!C:D,2,0),VLOOKUP(K461,'Item List (2)'!C:D,2,0))</f>
        <v>50007</v>
      </c>
      <c r="W461" s="231">
        <f>IFERROR(VLOOKUP(J461,'Item List (2)'!C:E,3,0),VLOOKUP(K461,'Item List (2)'!C:E,3,0))</f>
        <v>100</v>
      </c>
      <c r="X461" s="231">
        <f t="shared" si="43"/>
        <v>0</v>
      </c>
      <c r="Y461" s="231" t="str">
        <f t="shared" si="44"/>
        <v>TOMATO, RED 5X5 BULK 25LB</v>
      </c>
      <c r="AA461" s="232">
        <f t="shared" si="45"/>
        <v>39.14</v>
      </c>
      <c r="AB461" s="232" t="str">
        <f>VLOOKUP(W461,'Item List (2)'!$H:$J,2,0)</f>
        <v>Food</v>
      </c>
      <c r="AC461" s="232">
        <f t="shared" si="46"/>
        <v>7358</v>
      </c>
      <c r="AD461" s="232" t="str">
        <f t="shared" si="47"/>
        <v>7358-Food</v>
      </c>
    </row>
    <row r="462" spans="1:30">
      <c r="A462" t="s">
        <v>48</v>
      </c>
      <c r="B462" t="s">
        <v>505</v>
      </c>
      <c r="C462" t="s">
        <v>506</v>
      </c>
      <c r="D462" t="s">
        <v>507</v>
      </c>
      <c r="E462" t="s">
        <v>508</v>
      </c>
      <c r="F462" s="220" t="s">
        <v>53</v>
      </c>
      <c r="G462" s="220">
        <v>45171</v>
      </c>
      <c r="H462" t="s">
        <v>456</v>
      </c>
      <c r="I462" t="s">
        <v>55</v>
      </c>
      <c r="J462" t="s">
        <v>457</v>
      </c>
      <c r="K462" t="s">
        <v>458</v>
      </c>
      <c r="L462" s="230" t="s">
        <v>459</v>
      </c>
      <c r="M462">
        <v>1</v>
      </c>
      <c r="N462">
        <v>0</v>
      </c>
      <c r="O462">
        <v>68.6</v>
      </c>
      <c r="P462">
        <v>68.6</v>
      </c>
      <c r="Q462">
        <v>581.28</v>
      </c>
      <c r="R462">
        <v>0</v>
      </c>
      <c r="S462" s="231" t="str">
        <f>VLOOKUP(U462,'Cross ref'!I:J,2,0)</f>
        <v>HN2</v>
      </c>
      <c r="T462" s="231">
        <f t="shared" si="42"/>
        <v>68.6</v>
      </c>
      <c r="U462" s="231">
        <f>VLOOKUP(VALUE(C462),'Cross ref'!G:I,3,0)</f>
        <v>7358</v>
      </c>
      <c r="V462" s="231">
        <f>IFERROR(VLOOKUP(J462,'Item List (2)'!C:D,2,0),VLOOKUP(K462,'Item List (2)'!C:D,2,0))</f>
        <v>50007</v>
      </c>
      <c r="W462" s="231">
        <f>IFERROR(VLOOKUP(J462,'Item List (2)'!C:E,3,0),VLOOKUP(K462,'Item List (2)'!C:E,3,0))</f>
        <v>100</v>
      </c>
      <c r="X462" s="231">
        <f t="shared" si="43"/>
        <v>0</v>
      </c>
      <c r="Y462" s="231" t="str">
        <f t="shared" si="44"/>
        <v>COOKIE, CHOC CHIP THWSRV 1.25Z</v>
      </c>
      <c r="AA462" s="232">
        <f t="shared" si="45"/>
        <v>68.6</v>
      </c>
      <c r="AB462" s="232" t="str">
        <f>VLOOKUP(W462,'Item List (2)'!$H:$J,2,0)</f>
        <v>Food</v>
      </c>
      <c r="AC462" s="232">
        <f t="shared" si="46"/>
        <v>7358</v>
      </c>
      <c r="AD462" s="232" t="str">
        <f t="shared" si="47"/>
        <v>7358-Food</v>
      </c>
    </row>
    <row r="463" spans="1:30">
      <c r="A463" t="s">
        <v>48</v>
      </c>
      <c r="B463" t="s">
        <v>505</v>
      </c>
      <c r="C463" t="s">
        <v>506</v>
      </c>
      <c r="D463" t="s">
        <v>507</v>
      </c>
      <c r="E463" t="s">
        <v>508</v>
      </c>
      <c r="F463" s="220" t="s">
        <v>53</v>
      </c>
      <c r="G463" s="220">
        <v>45171</v>
      </c>
      <c r="H463" t="s">
        <v>399</v>
      </c>
      <c r="I463" t="s">
        <v>201</v>
      </c>
      <c r="J463" t="s">
        <v>400</v>
      </c>
      <c r="K463" t="s">
        <v>401</v>
      </c>
      <c r="L463" s="230" t="s">
        <v>402</v>
      </c>
      <c r="M463">
        <v>1</v>
      </c>
      <c r="N463">
        <v>0</v>
      </c>
      <c r="O463">
        <v>45.4</v>
      </c>
      <c r="P463">
        <v>45.4</v>
      </c>
      <c r="Q463">
        <v>581.28</v>
      </c>
      <c r="R463">
        <v>0</v>
      </c>
      <c r="S463" s="231" t="str">
        <f>VLOOKUP(U463,'Cross ref'!I:J,2,0)</f>
        <v>HN2</v>
      </c>
      <c r="T463" s="231">
        <f t="shared" si="42"/>
        <v>45.4</v>
      </c>
      <c r="U463" s="231">
        <f>VLOOKUP(VALUE(C463),'Cross ref'!G:I,3,0)</f>
        <v>7358</v>
      </c>
      <c r="V463" s="231">
        <f>IFERROR(VLOOKUP(J463,'Item List (2)'!C:D,2,0),VLOOKUP(K463,'Item List (2)'!C:D,2,0))</f>
        <v>51001</v>
      </c>
      <c r="W463" s="231">
        <f>IFERROR(VLOOKUP(J463,'Item List (2)'!C:E,3,0),VLOOKUP(K463,'Item List (2)'!C:E,3,0))</f>
        <v>1000</v>
      </c>
      <c r="X463" s="231">
        <f t="shared" si="43"/>
        <v>0</v>
      </c>
      <c r="Y463" s="231" t="str">
        <f t="shared" si="44"/>
        <v>NAPKIN, 13X8.5 BRN</v>
      </c>
      <c r="AA463" s="232">
        <f t="shared" si="45"/>
        <v>45.4</v>
      </c>
      <c r="AB463" s="232" t="str">
        <f>VLOOKUP(W463,'Item List (2)'!$H:$J,2,0)</f>
        <v>Paper</v>
      </c>
      <c r="AC463" s="232">
        <f t="shared" si="46"/>
        <v>7358</v>
      </c>
      <c r="AD463" s="232" t="str">
        <f t="shared" si="47"/>
        <v>7358-Paper</v>
      </c>
    </row>
    <row r="464" spans="1:30">
      <c r="A464" t="s">
        <v>48</v>
      </c>
      <c r="B464" t="s">
        <v>505</v>
      </c>
      <c r="C464" t="s">
        <v>515</v>
      </c>
      <c r="D464" t="s">
        <v>516</v>
      </c>
      <c r="E464" t="s">
        <v>517</v>
      </c>
      <c r="F464" s="220" t="s">
        <v>53</v>
      </c>
      <c r="G464" s="220">
        <v>45169</v>
      </c>
      <c r="H464" t="s">
        <v>518</v>
      </c>
      <c r="I464" t="s">
        <v>55</v>
      </c>
      <c r="J464" t="s">
        <v>76</v>
      </c>
      <c r="K464" t="s">
        <v>519</v>
      </c>
      <c r="L464" s="230" t="s">
        <v>78</v>
      </c>
      <c r="M464">
        <v>1</v>
      </c>
      <c r="N464">
        <v>0</v>
      </c>
      <c r="O464">
        <v>99.5</v>
      </c>
      <c r="P464">
        <v>99.5</v>
      </c>
      <c r="Q464">
        <v>5137.92</v>
      </c>
      <c r="R464">
        <v>11.77</v>
      </c>
      <c r="S464" s="231" t="str">
        <f>VLOOKUP(U464,'Cross ref'!I:J,2,0)</f>
        <v>HN2</v>
      </c>
      <c r="T464" s="231">
        <f t="shared" si="42"/>
        <v>99.5</v>
      </c>
      <c r="U464" s="231">
        <f>VLOOKUP(VALUE(C464),'Cross ref'!G:I,3,0)</f>
        <v>7372</v>
      </c>
      <c r="V464" s="231">
        <f>IFERROR(VLOOKUP(J464,'Item List (2)'!C:D,2,0),VLOOKUP(K464,'Item List (2)'!C:D,2,0))</f>
        <v>50007</v>
      </c>
      <c r="W464" s="231">
        <f>IFERROR(VLOOKUP(J464,'Item List (2)'!C:E,3,0),VLOOKUP(K464,'Item List (2)'!C:E,3,0))</f>
        <v>100</v>
      </c>
      <c r="X464" s="231">
        <f t="shared" si="43"/>
        <v>0</v>
      </c>
      <c r="Y464" s="231" t="str">
        <f t="shared" si="44"/>
        <v>SYRUP, FANTA ORANGE</v>
      </c>
      <c r="AA464" s="232">
        <f t="shared" si="45"/>
        <v>99.5</v>
      </c>
      <c r="AB464" s="232" t="str">
        <f>VLOOKUP(W464,'Item List (2)'!$H:$J,2,0)</f>
        <v>Food</v>
      </c>
      <c r="AC464" s="232">
        <f t="shared" si="46"/>
        <v>7372</v>
      </c>
      <c r="AD464" s="232" t="str">
        <f t="shared" si="47"/>
        <v>7372-Food</v>
      </c>
    </row>
    <row r="465" spans="1:30">
      <c r="A465" t="s">
        <v>48</v>
      </c>
      <c r="B465" t="s">
        <v>505</v>
      </c>
      <c r="C465" t="s">
        <v>515</v>
      </c>
      <c r="D465" t="s">
        <v>516</v>
      </c>
      <c r="E465" t="s">
        <v>517</v>
      </c>
      <c r="F465" s="220" t="s">
        <v>53</v>
      </c>
      <c r="G465" s="220">
        <v>45169</v>
      </c>
      <c r="H465" t="s">
        <v>65</v>
      </c>
      <c r="I465" t="s">
        <v>66</v>
      </c>
      <c r="J465" t="s">
        <v>67</v>
      </c>
      <c r="K465" t="s">
        <v>68</v>
      </c>
      <c r="L465" s="230" t="s">
        <v>69</v>
      </c>
      <c r="M465">
        <v>6</v>
      </c>
      <c r="N465">
        <v>0</v>
      </c>
      <c r="O465">
        <v>3.44</v>
      </c>
      <c r="P465">
        <v>20.64</v>
      </c>
      <c r="Q465">
        <v>5137.92</v>
      </c>
      <c r="R465">
        <v>11.77</v>
      </c>
      <c r="S465" s="231" t="str">
        <f>VLOOKUP(U465,'Cross ref'!I:J,2,0)</f>
        <v>HN2</v>
      </c>
      <c r="T465" s="231">
        <f t="shared" si="42"/>
        <v>20.64</v>
      </c>
      <c r="U465" s="231">
        <f>VLOOKUP(VALUE(C465),'Cross ref'!G:I,3,0)</f>
        <v>7372</v>
      </c>
      <c r="V465" s="231">
        <f>IFERROR(VLOOKUP(J465,'Item List (2)'!C:D,2,0),VLOOKUP(K465,'Item List (2)'!C:D,2,0))</f>
        <v>60507</v>
      </c>
      <c r="W465" s="231">
        <f>IFERROR(VLOOKUP(J465,'Item List (2)'!C:E,3,0),VLOOKUP(K465,'Item List (2)'!C:E,3,0))</f>
        <v>1200</v>
      </c>
      <c r="X465" s="231">
        <f t="shared" si="43"/>
        <v>0</v>
      </c>
      <c r="Y465" s="231" t="str">
        <f t="shared" si="44"/>
        <v>SEAT COVER, PAPER PERSONAL 1/2 FOLD</v>
      </c>
      <c r="AA465" s="232">
        <f t="shared" si="45"/>
        <v>20.64</v>
      </c>
      <c r="AB465" s="232" t="str">
        <f>VLOOKUP(W465,'Item List (2)'!$H:$J,2,0)</f>
        <v>Supplies</v>
      </c>
      <c r="AC465" s="232">
        <f t="shared" si="46"/>
        <v>7372</v>
      </c>
      <c r="AD465" s="232" t="str">
        <f t="shared" si="47"/>
        <v>7372-Supplies</v>
      </c>
    </row>
    <row r="466" spans="1:30">
      <c r="A466" t="s">
        <v>48</v>
      </c>
      <c r="B466" t="s">
        <v>505</v>
      </c>
      <c r="C466" t="s">
        <v>515</v>
      </c>
      <c r="D466" t="s">
        <v>516</v>
      </c>
      <c r="E466" t="s">
        <v>517</v>
      </c>
      <c r="F466" s="220" t="s">
        <v>53</v>
      </c>
      <c r="G466" s="220">
        <v>45169</v>
      </c>
      <c r="H466" t="s">
        <v>70</v>
      </c>
      <c r="I466" t="s">
        <v>71</v>
      </c>
      <c r="J466" t="s">
        <v>72</v>
      </c>
      <c r="K466" t="s">
        <v>73</v>
      </c>
      <c r="L466" s="230" t="s">
        <v>74</v>
      </c>
      <c r="M466">
        <v>1</v>
      </c>
      <c r="N466">
        <v>0</v>
      </c>
      <c r="O466">
        <v>0</v>
      </c>
      <c r="P466">
        <v>3.33</v>
      </c>
      <c r="Q466">
        <v>5137.92</v>
      </c>
      <c r="R466">
        <v>11.77</v>
      </c>
      <c r="S466" s="231" t="str">
        <f>VLOOKUP(U466,'Cross ref'!I:J,2,0)</f>
        <v>HN2</v>
      </c>
      <c r="T466" s="231">
        <f t="shared" si="42"/>
        <v>3.33</v>
      </c>
      <c r="U466" s="231">
        <f>VLOOKUP(VALUE(C466),'Cross ref'!G:I,3,0)</f>
        <v>7372</v>
      </c>
      <c r="V466" s="231">
        <f>IFERROR(VLOOKUP(J466,'Item List (2)'!C:D,2,0),VLOOKUP(K466,'Item List (2)'!C:D,2,0))</f>
        <v>50007</v>
      </c>
      <c r="W466" s="231">
        <f>IFERROR(VLOOKUP(J466,'Item List (2)'!C:E,3,0),VLOOKUP(K466,'Item List (2)'!C:E,3,0))</f>
        <v>100</v>
      </c>
      <c r="X466" s="231">
        <f t="shared" si="43"/>
        <v>-3.33</v>
      </c>
      <c r="Y466" s="231" t="str">
        <f t="shared" si="44"/>
        <v>SERVICE - PAYMENT TERMS</v>
      </c>
      <c r="AA466" s="232">
        <f t="shared" si="45"/>
        <v>3.33</v>
      </c>
      <c r="AB466" s="232" t="str">
        <f>VLOOKUP(W466,'Item List (2)'!$H:$J,2,0)</f>
        <v>Food</v>
      </c>
      <c r="AC466" s="232">
        <f t="shared" si="46"/>
        <v>7372</v>
      </c>
      <c r="AD466" s="232" t="str">
        <f t="shared" si="47"/>
        <v>7372-Food</v>
      </c>
    </row>
    <row r="467" spans="1:30">
      <c r="A467" t="s">
        <v>48</v>
      </c>
      <c r="B467" t="s">
        <v>505</v>
      </c>
      <c r="C467" t="s">
        <v>515</v>
      </c>
      <c r="D467" t="s">
        <v>516</v>
      </c>
      <c r="E467" t="s">
        <v>517</v>
      </c>
      <c r="F467" s="220" t="s">
        <v>53</v>
      </c>
      <c r="G467" s="220">
        <v>45169</v>
      </c>
      <c r="H467" t="s">
        <v>288</v>
      </c>
      <c r="I467" t="s">
        <v>55</v>
      </c>
      <c r="J467" t="s">
        <v>152</v>
      </c>
      <c r="K467" t="s">
        <v>289</v>
      </c>
      <c r="L467" s="230" t="s">
        <v>290</v>
      </c>
      <c r="M467">
        <v>1</v>
      </c>
      <c r="N467">
        <v>0</v>
      </c>
      <c r="O467">
        <v>13.17</v>
      </c>
      <c r="P467">
        <v>13.17</v>
      </c>
      <c r="Q467">
        <v>5137.92</v>
      </c>
      <c r="R467">
        <v>11.77</v>
      </c>
      <c r="S467" s="231" t="str">
        <f>VLOOKUP(U467,'Cross ref'!I:J,2,0)</f>
        <v>HN2</v>
      </c>
      <c r="T467" s="231">
        <f t="shared" si="42"/>
        <v>13.17</v>
      </c>
      <c r="U467" s="231">
        <f>VLOOKUP(VALUE(C467),'Cross ref'!G:I,3,0)</f>
        <v>7372</v>
      </c>
      <c r="V467" s="231">
        <f>IFERROR(VLOOKUP(J467,'Item List (2)'!C:D,2,0),VLOOKUP(K467,'Item List (2)'!C:D,2,0))</f>
        <v>50007</v>
      </c>
      <c r="W467" s="231">
        <f>IFERROR(VLOOKUP(J467,'Item List (2)'!C:E,3,0),VLOOKUP(K467,'Item List (2)'!C:E,3,0))</f>
        <v>100</v>
      </c>
      <c r="X467" s="231">
        <f t="shared" si="43"/>
        <v>0</v>
      </c>
      <c r="Y467" s="231" t="str">
        <f t="shared" si="44"/>
        <v>SAUCE, HOT MEX PC</v>
      </c>
      <c r="AA467" s="232">
        <f t="shared" si="45"/>
        <v>13.17</v>
      </c>
      <c r="AB467" s="232" t="str">
        <f>VLOOKUP(W467,'Item List (2)'!$H:$J,2,0)</f>
        <v>Food</v>
      </c>
      <c r="AC467" s="232">
        <f t="shared" si="46"/>
        <v>7372</v>
      </c>
      <c r="AD467" s="232" t="str">
        <f t="shared" si="47"/>
        <v>7372-Food</v>
      </c>
    </row>
    <row r="468" spans="1:30">
      <c r="A468" t="s">
        <v>48</v>
      </c>
      <c r="B468" t="s">
        <v>505</v>
      </c>
      <c r="C468" t="s">
        <v>515</v>
      </c>
      <c r="D468" t="s">
        <v>516</v>
      </c>
      <c r="E468" t="s">
        <v>517</v>
      </c>
      <c r="F468" s="220" t="s">
        <v>53</v>
      </c>
      <c r="G468" s="220">
        <v>45169</v>
      </c>
      <c r="H468" t="s">
        <v>75</v>
      </c>
      <c r="I468" t="s">
        <v>55</v>
      </c>
      <c r="J468" t="s">
        <v>76</v>
      </c>
      <c r="K468" t="s">
        <v>77</v>
      </c>
      <c r="L468" s="230" t="s">
        <v>78</v>
      </c>
      <c r="M468">
        <v>1</v>
      </c>
      <c r="N468">
        <v>0</v>
      </c>
      <c r="O468">
        <v>99.5</v>
      </c>
      <c r="P468">
        <v>99.5</v>
      </c>
      <c r="Q468">
        <v>5137.92</v>
      </c>
      <c r="R468">
        <v>11.77</v>
      </c>
      <c r="S468" s="231" t="str">
        <f>VLOOKUP(U468,'Cross ref'!I:J,2,0)</f>
        <v>HN2</v>
      </c>
      <c r="T468" s="231">
        <f t="shared" si="42"/>
        <v>99.5</v>
      </c>
      <c r="U468" s="231">
        <f>VLOOKUP(VALUE(C468),'Cross ref'!G:I,3,0)</f>
        <v>7372</v>
      </c>
      <c r="V468" s="231">
        <f>IFERROR(VLOOKUP(J468,'Item List (2)'!C:D,2,0),VLOOKUP(K468,'Item List (2)'!C:D,2,0))</f>
        <v>50007</v>
      </c>
      <c r="W468" s="231">
        <f>IFERROR(VLOOKUP(J468,'Item List (2)'!C:E,3,0),VLOOKUP(K468,'Item List (2)'!C:E,3,0))</f>
        <v>100</v>
      </c>
      <c r="X468" s="231">
        <f t="shared" si="43"/>
        <v>0</v>
      </c>
      <c r="Y468" s="231" t="str">
        <f t="shared" si="44"/>
        <v>SYRUP, SODA CHERRY COKE BIB</v>
      </c>
      <c r="AA468" s="232">
        <f t="shared" si="45"/>
        <v>99.5</v>
      </c>
      <c r="AB468" s="232" t="str">
        <f>VLOOKUP(W468,'Item List (2)'!$H:$J,2,0)</f>
        <v>Food</v>
      </c>
      <c r="AC468" s="232">
        <f t="shared" si="46"/>
        <v>7372</v>
      </c>
      <c r="AD468" s="232" t="str">
        <f t="shared" si="47"/>
        <v>7372-Food</v>
      </c>
    </row>
    <row r="469" spans="1:30">
      <c r="A469" t="s">
        <v>48</v>
      </c>
      <c r="B469" t="s">
        <v>505</v>
      </c>
      <c r="C469" t="s">
        <v>515</v>
      </c>
      <c r="D469" t="s">
        <v>516</v>
      </c>
      <c r="E469" t="s">
        <v>517</v>
      </c>
      <c r="F469" s="220" t="s">
        <v>53</v>
      </c>
      <c r="G469" s="220">
        <v>45169</v>
      </c>
      <c r="H469" t="s">
        <v>434</v>
      </c>
      <c r="I469" t="s">
        <v>55</v>
      </c>
      <c r="J469" t="s">
        <v>125</v>
      </c>
      <c r="K469" t="s">
        <v>435</v>
      </c>
      <c r="L469" s="230" t="s">
        <v>158</v>
      </c>
      <c r="M469">
        <v>1</v>
      </c>
      <c r="N469">
        <v>28.526</v>
      </c>
      <c r="O469">
        <v>36.28</v>
      </c>
      <c r="P469">
        <v>36.28</v>
      </c>
      <c r="Q469">
        <v>5137.92</v>
      </c>
      <c r="R469">
        <v>11.77</v>
      </c>
      <c r="S469" s="231" t="str">
        <f>VLOOKUP(U469,'Cross ref'!I:J,2,0)</f>
        <v>HN2</v>
      </c>
      <c r="T469" s="231">
        <f t="shared" si="42"/>
        <v>36.28</v>
      </c>
      <c r="U469" s="231">
        <f>VLOOKUP(VALUE(C469),'Cross ref'!G:I,3,0)</f>
        <v>7372</v>
      </c>
      <c r="V469" s="231">
        <f>IFERROR(VLOOKUP(J469,'Item List (2)'!C:D,2,0),VLOOKUP(K469,'Item List (2)'!C:D,2,0))</f>
        <v>50007</v>
      </c>
      <c r="W469" s="231">
        <f>IFERROR(VLOOKUP(J469,'Item List (2)'!C:E,3,0),VLOOKUP(K469,'Item List (2)'!C:E,3,0))</f>
        <v>100</v>
      </c>
      <c r="X469" s="231">
        <f t="shared" si="43"/>
        <v>0</v>
      </c>
      <c r="Y469" s="231" t="str">
        <f t="shared" si="44"/>
        <v>KETCHUP, 33% FCY VOL PK</v>
      </c>
      <c r="AA469" s="232">
        <f t="shared" si="45"/>
        <v>36.28</v>
      </c>
      <c r="AB469" s="232" t="str">
        <f>VLOOKUP(W469,'Item List (2)'!$H:$J,2,0)</f>
        <v>Food</v>
      </c>
      <c r="AC469" s="232">
        <f t="shared" si="46"/>
        <v>7372</v>
      </c>
      <c r="AD469" s="232" t="str">
        <f t="shared" si="47"/>
        <v>7372-Food</v>
      </c>
    </row>
    <row r="470" spans="1:30">
      <c r="A470" t="s">
        <v>48</v>
      </c>
      <c r="B470" t="s">
        <v>505</v>
      </c>
      <c r="C470" t="s">
        <v>515</v>
      </c>
      <c r="D470" t="s">
        <v>516</v>
      </c>
      <c r="E470" t="s">
        <v>517</v>
      </c>
      <c r="F470" s="220" t="s">
        <v>53</v>
      </c>
      <c r="G470" s="220">
        <v>45169</v>
      </c>
      <c r="H470" t="s">
        <v>79</v>
      </c>
      <c r="I470" t="s">
        <v>55</v>
      </c>
      <c r="J470" t="s">
        <v>80</v>
      </c>
      <c r="K470" t="s">
        <v>81</v>
      </c>
      <c r="L470" s="230" t="s">
        <v>78</v>
      </c>
      <c r="M470">
        <v>1</v>
      </c>
      <c r="N470">
        <v>0</v>
      </c>
      <c r="O470">
        <v>99.5</v>
      </c>
      <c r="P470">
        <v>99.5</v>
      </c>
      <c r="Q470">
        <v>5137.92</v>
      </c>
      <c r="R470">
        <v>11.77</v>
      </c>
      <c r="S470" s="231" t="str">
        <f>VLOOKUP(U470,'Cross ref'!I:J,2,0)</f>
        <v>HN2</v>
      </c>
      <c r="T470" s="231">
        <f t="shared" si="42"/>
        <v>99.5</v>
      </c>
      <c r="U470" s="231">
        <f>VLOOKUP(VALUE(C470),'Cross ref'!G:I,3,0)</f>
        <v>7372</v>
      </c>
      <c r="V470" s="231">
        <f>IFERROR(VLOOKUP(J470,'Item List (2)'!C:D,2,0),VLOOKUP(K470,'Item List (2)'!C:D,2,0))</f>
        <v>50007</v>
      </c>
      <c r="W470" s="231">
        <f>IFERROR(VLOOKUP(J470,'Item List (2)'!C:E,3,0),VLOOKUP(K470,'Item List (2)'!C:E,3,0))</f>
        <v>100</v>
      </c>
      <c r="X470" s="231">
        <f t="shared" si="43"/>
        <v>0</v>
      </c>
      <c r="Y470" s="231" t="str">
        <f t="shared" si="44"/>
        <v>SYRUP, POWERADE MTN BLAST BIB</v>
      </c>
      <c r="AA470" s="232">
        <f t="shared" si="45"/>
        <v>99.5</v>
      </c>
      <c r="AB470" s="232" t="str">
        <f>VLOOKUP(W470,'Item List (2)'!$H:$J,2,0)</f>
        <v>Food</v>
      </c>
      <c r="AC470" s="232">
        <f t="shared" si="46"/>
        <v>7372</v>
      </c>
      <c r="AD470" s="232" t="str">
        <f t="shared" si="47"/>
        <v>7372-Food</v>
      </c>
    </row>
    <row r="471" spans="1:30">
      <c r="A471" t="s">
        <v>48</v>
      </c>
      <c r="B471" t="s">
        <v>505</v>
      </c>
      <c r="C471" t="s">
        <v>515</v>
      </c>
      <c r="D471" t="s">
        <v>516</v>
      </c>
      <c r="E471" t="s">
        <v>517</v>
      </c>
      <c r="F471" s="220" t="s">
        <v>53</v>
      </c>
      <c r="G471" s="220">
        <v>45169</v>
      </c>
      <c r="H471" t="s">
        <v>82</v>
      </c>
      <c r="I471" t="s">
        <v>55</v>
      </c>
      <c r="J471" t="s">
        <v>76</v>
      </c>
      <c r="K471" t="s">
        <v>83</v>
      </c>
      <c r="L471" s="230" t="s">
        <v>84</v>
      </c>
      <c r="M471">
        <v>1</v>
      </c>
      <c r="N471">
        <v>0</v>
      </c>
      <c r="O471">
        <v>51.9</v>
      </c>
      <c r="P471">
        <v>51.9</v>
      </c>
      <c r="Q471">
        <v>5137.92</v>
      </c>
      <c r="R471">
        <v>11.77</v>
      </c>
      <c r="S471" s="231" t="str">
        <f>VLOOKUP(U471,'Cross ref'!I:J,2,0)</f>
        <v>HN2</v>
      </c>
      <c r="T471" s="231">
        <f t="shared" si="42"/>
        <v>51.9</v>
      </c>
      <c r="U471" s="231">
        <f>VLOOKUP(VALUE(C471),'Cross ref'!G:I,3,0)</f>
        <v>7372</v>
      </c>
      <c r="V471" s="231">
        <f>IFERROR(VLOOKUP(J471,'Item List (2)'!C:D,2,0),VLOOKUP(K471,'Item List (2)'!C:D,2,0))</f>
        <v>50007</v>
      </c>
      <c r="W471" s="231">
        <f>IFERROR(VLOOKUP(J471,'Item List (2)'!C:E,3,0),VLOOKUP(K471,'Item List (2)'!C:E,3,0))</f>
        <v>100</v>
      </c>
      <c r="X471" s="231">
        <f t="shared" si="43"/>
        <v>0</v>
      </c>
      <c r="Y471" s="231" t="str">
        <f t="shared" si="44"/>
        <v>SYRUP, COKE ZERO SUGAR BIB</v>
      </c>
      <c r="AA471" s="232">
        <f t="shared" si="45"/>
        <v>51.9</v>
      </c>
      <c r="AB471" s="232" t="str">
        <f>VLOOKUP(W471,'Item List (2)'!$H:$J,2,0)</f>
        <v>Food</v>
      </c>
      <c r="AC471" s="232">
        <f t="shared" si="46"/>
        <v>7372</v>
      </c>
      <c r="AD471" s="232" t="str">
        <f t="shared" si="47"/>
        <v>7372-Food</v>
      </c>
    </row>
    <row r="472" spans="1:30">
      <c r="A472" t="s">
        <v>48</v>
      </c>
      <c r="B472" t="s">
        <v>505</v>
      </c>
      <c r="C472" t="s">
        <v>515</v>
      </c>
      <c r="D472" t="s">
        <v>516</v>
      </c>
      <c r="E472" t="s">
        <v>517</v>
      </c>
      <c r="F472" s="220" t="s">
        <v>53</v>
      </c>
      <c r="G472" s="220">
        <v>45169</v>
      </c>
      <c r="H472" t="s">
        <v>85</v>
      </c>
      <c r="I472" t="s">
        <v>55</v>
      </c>
      <c r="J472" t="s">
        <v>76</v>
      </c>
      <c r="K472" t="s">
        <v>86</v>
      </c>
      <c r="L472" s="230" t="s">
        <v>78</v>
      </c>
      <c r="M472">
        <v>1</v>
      </c>
      <c r="N472">
        <v>0</v>
      </c>
      <c r="O472">
        <v>145.42</v>
      </c>
      <c r="P472">
        <v>145.42</v>
      </c>
      <c r="Q472">
        <v>5137.92</v>
      </c>
      <c r="R472">
        <v>11.77</v>
      </c>
      <c r="S472" s="231" t="str">
        <f>VLOOKUP(U472,'Cross ref'!I:J,2,0)</f>
        <v>HN2</v>
      </c>
      <c r="T472" s="231">
        <f t="shared" si="42"/>
        <v>145.42</v>
      </c>
      <c r="U472" s="231">
        <f>VLOOKUP(VALUE(C472),'Cross ref'!G:I,3,0)</f>
        <v>7372</v>
      </c>
      <c r="V472" s="231">
        <f>IFERROR(VLOOKUP(J472,'Item List (2)'!C:D,2,0),VLOOKUP(K472,'Item List (2)'!C:D,2,0))</f>
        <v>50007</v>
      </c>
      <c r="W472" s="231">
        <f>IFERROR(VLOOKUP(J472,'Item List (2)'!C:E,3,0),VLOOKUP(K472,'Item List (2)'!C:E,3,0))</f>
        <v>100</v>
      </c>
      <c r="X472" s="231">
        <f t="shared" si="43"/>
        <v>0</v>
      </c>
      <c r="Y472" s="231" t="str">
        <f t="shared" si="44"/>
        <v>SYRUP, COKE DIET HIYLD BIB</v>
      </c>
      <c r="AA472" s="232">
        <f t="shared" si="45"/>
        <v>145.42</v>
      </c>
      <c r="AB472" s="232" t="str">
        <f>VLOOKUP(W472,'Item List (2)'!$H:$J,2,0)</f>
        <v>Food</v>
      </c>
      <c r="AC472" s="232">
        <f t="shared" si="46"/>
        <v>7372</v>
      </c>
      <c r="AD472" s="232" t="str">
        <f t="shared" si="47"/>
        <v>7372-Food</v>
      </c>
    </row>
    <row r="473" spans="1:30">
      <c r="A473" t="s">
        <v>48</v>
      </c>
      <c r="B473" t="s">
        <v>505</v>
      </c>
      <c r="C473" t="s">
        <v>515</v>
      </c>
      <c r="D473" t="s">
        <v>516</v>
      </c>
      <c r="E473" t="s">
        <v>517</v>
      </c>
      <c r="F473" s="220" t="s">
        <v>53</v>
      </c>
      <c r="G473" s="220">
        <v>45169</v>
      </c>
      <c r="H473" t="s">
        <v>87</v>
      </c>
      <c r="I473" t="s">
        <v>55</v>
      </c>
      <c r="J473" t="s">
        <v>76</v>
      </c>
      <c r="K473" t="s">
        <v>88</v>
      </c>
      <c r="L473" s="230" t="s">
        <v>78</v>
      </c>
      <c r="M473">
        <v>3</v>
      </c>
      <c r="N473">
        <v>0</v>
      </c>
      <c r="O473">
        <v>112.77</v>
      </c>
      <c r="P473">
        <v>338.31</v>
      </c>
      <c r="Q473">
        <v>5137.92</v>
      </c>
      <c r="R473">
        <v>11.77</v>
      </c>
      <c r="S473" s="231" t="str">
        <f>VLOOKUP(U473,'Cross ref'!I:J,2,0)</f>
        <v>HN2</v>
      </c>
      <c r="T473" s="231">
        <f t="shared" si="42"/>
        <v>338.31</v>
      </c>
      <c r="U473" s="231">
        <f>VLOOKUP(VALUE(C473),'Cross ref'!G:I,3,0)</f>
        <v>7372</v>
      </c>
      <c r="V473" s="231">
        <f>IFERROR(VLOOKUP(J473,'Item List (2)'!C:D,2,0),VLOOKUP(K473,'Item List (2)'!C:D,2,0))</f>
        <v>50007</v>
      </c>
      <c r="W473" s="231">
        <f>IFERROR(VLOOKUP(J473,'Item List (2)'!C:E,3,0),VLOOKUP(K473,'Item List (2)'!C:E,3,0))</f>
        <v>100</v>
      </c>
      <c r="X473" s="231">
        <f t="shared" si="43"/>
        <v>0</v>
      </c>
      <c r="Y473" s="231" t="str">
        <f t="shared" si="44"/>
        <v>SYRUP, COKE CLASC BIB (HYCS)</v>
      </c>
      <c r="AA473" s="232">
        <f t="shared" si="45"/>
        <v>338.31</v>
      </c>
      <c r="AB473" s="232" t="str">
        <f>VLOOKUP(W473,'Item List (2)'!$H:$J,2,0)</f>
        <v>Food</v>
      </c>
      <c r="AC473" s="232">
        <f t="shared" si="46"/>
        <v>7372</v>
      </c>
      <c r="AD473" s="232" t="str">
        <f t="shared" si="47"/>
        <v>7372-Food</v>
      </c>
    </row>
    <row r="474" spans="1:30">
      <c r="A474" t="s">
        <v>48</v>
      </c>
      <c r="B474" t="s">
        <v>505</v>
      </c>
      <c r="C474" t="s">
        <v>515</v>
      </c>
      <c r="D474" t="s">
        <v>516</v>
      </c>
      <c r="E474" t="s">
        <v>517</v>
      </c>
      <c r="F474" s="220" t="s">
        <v>53</v>
      </c>
      <c r="G474" s="220">
        <v>45169</v>
      </c>
      <c r="H474" t="s">
        <v>295</v>
      </c>
      <c r="I474" t="s">
        <v>55</v>
      </c>
      <c r="J474" t="s">
        <v>105</v>
      </c>
      <c r="K474" t="s">
        <v>296</v>
      </c>
      <c r="L474" s="230" t="s">
        <v>297</v>
      </c>
      <c r="M474">
        <v>1</v>
      </c>
      <c r="N474">
        <v>0</v>
      </c>
      <c r="O474">
        <v>16.22</v>
      </c>
      <c r="P474">
        <v>16.22</v>
      </c>
      <c r="Q474">
        <v>5137.92</v>
      </c>
      <c r="R474">
        <v>11.77</v>
      </c>
      <c r="S474" s="231" t="str">
        <f>VLOOKUP(U474,'Cross ref'!I:J,2,0)</f>
        <v>HN2</v>
      </c>
      <c r="T474" s="231">
        <f t="shared" si="42"/>
        <v>16.22</v>
      </c>
      <c r="U474" s="231">
        <f>VLOOKUP(VALUE(C474),'Cross ref'!G:I,3,0)</f>
        <v>7372</v>
      </c>
      <c r="V474" s="231">
        <f>IFERROR(VLOOKUP(J474,'Item List (2)'!C:D,2,0),VLOOKUP(K474,'Item List (2)'!C:D,2,0))</f>
        <v>50007</v>
      </c>
      <c r="W474" s="231">
        <f>IFERROR(VLOOKUP(J474,'Item List (2)'!C:E,3,0),VLOOKUP(K474,'Item List (2)'!C:E,3,0))</f>
        <v>100</v>
      </c>
      <c r="X474" s="231">
        <f t="shared" si="43"/>
        <v>0</v>
      </c>
      <c r="Y474" s="231" t="str">
        <f t="shared" si="44"/>
        <v>MILK, 1% LF ESL</v>
      </c>
      <c r="AA474" s="232">
        <f t="shared" si="45"/>
        <v>16.22</v>
      </c>
      <c r="AB474" s="232" t="str">
        <f>VLOOKUP(W474,'Item List (2)'!$H:$J,2,0)</f>
        <v>Food</v>
      </c>
      <c r="AC474" s="232">
        <f t="shared" si="46"/>
        <v>7372</v>
      </c>
      <c r="AD474" s="232" t="str">
        <f t="shared" si="47"/>
        <v>7372-Food</v>
      </c>
    </row>
    <row r="475" spans="1:30">
      <c r="A475" t="s">
        <v>48</v>
      </c>
      <c r="B475" t="s">
        <v>505</v>
      </c>
      <c r="C475" t="s">
        <v>515</v>
      </c>
      <c r="D475" t="s">
        <v>516</v>
      </c>
      <c r="E475" t="s">
        <v>517</v>
      </c>
      <c r="F475" s="220" t="s">
        <v>53</v>
      </c>
      <c r="G475" s="220">
        <v>45169</v>
      </c>
      <c r="H475" t="s">
        <v>298</v>
      </c>
      <c r="I475" t="s">
        <v>55</v>
      </c>
      <c r="J475" t="s">
        <v>105</v>
      </c>
      <c r="K475" t="s">
        <v>299</v>
      </c>
      <c r="L475" s="230" t="s">
        <v>297</v>
      </c>
      <c r="M475">
        <v>1</v>
      </c>
      <c r="N475">
        <v>0</v>
      </c>
      <c r="O475">
        <v>16.92</v>
      </c>
      <c r="P475">
        <v>16.92</v>
      </c>
      <c r="Q475">
        <v>5137.92</v>
      </c>
      <c r="R475">
        <v>11.77</v>
      </c>
      <c r="S475" s="231" t="str">
        <f>VLOOKUP(U475,'Cross ref'!I:J,2,0)</f>
        <v>HN2</v>
      </c>
      <c r="T475" s="231">
        <f t="shared" si="42"/>
        <v>16.92</v>
      </c>
      <c r="U475" s="231">
        <f>VLOOKUP(VALUE(C475),'Cross ref'!G:I,3,0)</f>
        <v>7372</v>
      </c>
      <c r="V475" s="231">
        <f>IFERROR(VLOOKUP(J475,'Item List (2)'!C:D,2,0),VLOOKUP(K475,'Item List (2)'!C:D,2,0))</f>
        <v>50007</v>
      </c>
      <c r="W475" s="231">
        <f>IFERROR(VLOOKUP(J475,'Item List (2)'!C:E,3,0),VLOOKUP(K475,'Item List (2)'!C:E,3,0))</f>
        <v>100</v>
      </c>
      <c r="X475" s="231">
        <f t="shared" si="43"/>
        <v>0</v>
      </c>
      <c r="Y475" s="231" t="str">
        <f t="shared" si="44"/>
        <v>MILK, CHOC 1% LF 7Z PLS ESL</v>
      </c>
      <c r="AA475" s="232">
        <f t="shared" si="45"/>
        <v>16.92</v>
      </c>
      <c r="AB475" s="232" t="str">
        <f>VLOOKUP(W475,'Item List (2)'!$H:$J,2,0)</f>
        <v>Food</v>
      </c>
      <c r="AC475" s="232">
        <f t="shared" si="46"/>
        <v>7372</v>
      </c>
      <c r="AD475" s="232" t="str">
        <f t="shared" si="47"/>
        <v>7372-Food</v>
      </c>
    </row>
    <row r="476" spans="1:30">
      <c r="A476" t="s">
        <v>48</v>
      </c>
      <c r="B476" t="s">
        <v>505</v>
      </c>
      <c r="C476" t="s">
        <v>515</v>
      </c>
      <c r="D476" t="s">
        <v>516</v>
      </c>
      <c r="E476" t="s">
        <v>517</v>
      </c>
      <c r="F476" s="220" t="s">
        <v>53</v>
      </c>
      <c r="G476" s="220">
        <v>45169</v>
      </c>
      <c r="H476" t="s">
        <v>89</v>
      </c>
      <c r="I476" t="s">
        <v>55</v>
      </c>
      <c r="J476" t="s">
        <v>90</v>
      </c>
      <c r="K476" t="s">
        <v>91</v>
      </c>
      <c r="L476" s="230" t="s">
        <v>92</v>
      </c>
      <c r="M476">
        <v>1</v>
      </c>
      <c r="N476">
        <v>0</v>
      </c>
      <c r="O476">
        <v>58.17</v>
      </c>
      <c r="P476">
        <v>58.17</v>
      </c>
      <c r="Q476">
        <v>5137.92</v>
      </c>
      <c r="R476">
        <v>11.77</v>
      </c>
      <c r="S476" s="231" t="str">
        <f>VLOOKUP(U476,'Cross ref'!I:J,2,0)</f>
        <v>HN2</v>
      </c>
      <c r="T476" s="231">
        <f t="shared" si="42"/>
        <v>58.17</v>
      </c>
      <c r="U476" s="231">
        <f>VLOOKUP(VALUE(C476),'Cross ref'!G:I,3,0)</f>
        <v>7372</v>
      </c>
      <c r="V476" s="231">
        <f>IFERROR(VLOOKUP(J476,'Item List (2)'!C:D,2,0),VLOOKUP(K476,'Item List (2)'!C:D,2,0))</f>
        <v>50007</v>
      </c>
      <c r="W476" s="231">
        <f>IFERROR(VLOOKUP(J476,'Item List (2)'!C:E,3,0),VLOOKUP(K476,'Item List (2)'!C:E,3,0))</f>
        <v>100</v>
      </c>
      <c r="X476" s="231">
        <f t="shared" si="43"/>
        <v>0</v>
      </c>
      <c r="Y476" s="231" t="str">
        <f t="shared" si="44"/>
        <v>EGG, LIQ WHL CAGE FREE P12CE</v>
      </c>
      <c r="AA476" s="232">
        <f t="shared" si="45"/>
        <v>58.17</v>
      </c>
      <c r="AB476" s="232" t="str">
        <f>VLOOKUP(W476,'Item List (2)'!$H:$J,2,0)</f>
        <v>Food</v>
      </c>
      <c r="AC476" s="232">
        <f t="shared" si="46"/>
        <v>7372</v>
      </c>
      <c r="AD476" s="232" t="str">
        <f t="shared" si="47"/>
        <v>7372-Food</v>
      </c>
    </row>
    <row r="477" spans="1:30">
      <c r="A477" t="s">
        <v>48</v>
      </c>
      <c r="B477" t="s">
        <v>505</v>
      </c>
      <c r="C477" t="s">
        <v>515</v>
      </c>
      <c r="D477" t="s">
        <v>516</v>
      </c>
      <c r="E477" t="s">
        <v>517</v>
      </c>
      <c r="F477" s="220" t="s">
        <v>53</v>
      </c>
      <c r="G477" s="220">
        <v>45169</v>
      </c>
      <c r="H477" t="s">
        <v>93</v>
      </c>
      <c r="I477" t="s">
        <v>55</v>
      </c>
      <c r="J477" t="s">
        <v>94</v>
      </c>
      <c r="K477" t="s">
        <v>95</v>
      </c>
      <c r="L477" s="230" t="s">
        <v>96</v>
      </c>
      <c r="M477">
        <v>2</v>
      </c>
      <c r="N477">
        <v>0</v>
      </c>
      <c r="O477">
        <v>26.21</v>
      </c>
      <c r="P477">
        <v>52.42</v>
      </c>
      <c r="Q477">
        <v>5137.92</v>
      </c>
      <c r="R477">
        <v>11.77</v>
      </c>
      <c r="S477" s="231" t="str">
        <f>VLOOKUP(U477,'Cross ref'!I:J,2,0)</f>
        <v>HN2</v>
      </c>
      <c r="T477" s="231">
        <f t="shared" si="42"/>
        <v>52.42</v>
      </c>
      <c r="U477" s="231">
        <f>VLOOKUP(VALUE(C477),'Cross ref'!G:I,3,0)</f>
        <v>7372</v>
      </c>
      <c r="V477" s="231">
        <f>IFERROR(VLOOKUP(J477,'Item List (2)'!C:D,2,0),VLOOKUP(K477,'Item List (2)'!C:D,2,0))</f>
        <v>50007</v>
      </c>
      <c r="W477" s="231">
        <f>IFERROR(VLOOKUP(J477,'Item List (2)'!C:E,3,0),VLOOKUP(K477,'Item List (2)'!C:E,3,0))</f>
        <v>100</v>
      </c>
      <c r="X477" s="231">
        <f t="shared" si="43"/>
        <v>0</v>
      </c>
      <c r="Y477" s="231" t="str">
        <f t="shared" si="44"/>
        <v>JUICE, ORANGE ORIG SIMPLY</v>
      </c>
      <c r="AA477" s="232">
        <f t="shared" si="45"/>
        <v>52.42</v>
      </c>
      <c r="AB477" s="232" t="str">
        <f>VLOOKUP(W477,'Item List (2)'!$H:$J,2,0)</f>
        <v>Food</v>
      </c>
      <c r="AC477" s="232">
        <f t="shared" si="46"/>
        <v>7372</v>
      </c>
      <c r="AD477" s="232" t="str">
        <f t="shared" si="47"/>
        <v>7372-Food</v>
      </c>
    </row>
    <row r="478" spans="1:30">
      <c r="A478" t="s">
        <v>48</v>
      </c>
      <c r="B478" t="s">
        <v>505</v>
      </c>
      <c r="C478" t="s">
        <v>515</v>
      </c>
      <c r="D478" t="s">
        <v>516</v>
      </c>
      <c r="E478" t="s">
        <v>517</v>
      </c>
      <c r="F478" s="220" t="s">
        <v>53</v>
      </c>
      <c r="G478" s="220">
        <v>45169</v>
      </c>
      <c r="H478" t="s">
        <v>97</v>
      </c>
      <c r="I478" t="s">
        <v>55</v>
      </c>
      <c r="J478" t="s">
        <v>98</v>
      </c>
      <c r="K478" t="s">
        <v>99</v>
      </c>
      <c r="L478" s="230" t="s">
        <v>100</v>
      </c>
      <c r="M478">
        <v>2</v>
      </c>
      <c r="N478">
        <v>0</v>
      </c>
      <c r="O478">
        <v>20.03</v>
      </c>
      <c r="P478">
        <v>40.06</v>
      </c>
      <c r="Q478">
        <v>5137.92</v>
      </c>
      <c r="R478">
        <v>11.77</v>
      </c>
      <c r="S478" s="231" t="str">
        <f>VLOOKUP(U478,'Cross ref'!I:J,2,0)</f>
        <v>HN2</v>
      </c>
      <c r="T478" s="231">
        <f t="shared" si="42"/>
        <v>40.06</v>
      </c>
      <c r="U478" s="231">
        <f>VLOOKUP(VALUE(C478),'Cross ref'!G:I,3,0)</f>
        <v>7372</v>
      </c>
      <c r="V478" s="231">
        <f>IFERROR(VLOOKUP(J478,'Item List (2)'!C:D,2,0),VLOOKUP(K478,'Item List (2)'!C:D,2,0))</f>
        <v>50007</v>
      </c>
      <c r="W478" s="231">
        <f>IFERROR(VLOOKUP(J478,'Item List (2)'!C:E,3,0),VLOOKUP(K478,'Item List (2)'!C:E,3,0))</f>
        <v>100</v>
      </c>
      <c r="X478" s="231">
        <f t="shared" si="43"/>
        <v>0</v>
      </c>
      <c r="Y478" s="231" t="str">
        <f t="shared" si="44"/>
        <v>SAUCE, BBQ SWEET &amp; BOLD CUP</v>
      </c>
      <c r="AA478" s="232">
        <f t="shared" si="45"/>
        <v>40.06</v>
      </c>
      <c r="AB478" s="232" t="str">
        <f>VLOOKUP(W478,'Item List (2)'!$H:$J,2,0)</f>
        <v>Food</v>
      </c>
      <c r="AC478" s="232">
        <f t="shared" si="46"/>
        <v>7372</v>
      </c>
      <c r="AD478" s="232" t="str">
        <f t="shared" si="47"/>
        <v>7372-Food</v>
      </c>
    </row>
    <row r="479" spans="1:30">
      <c r="A479" t="s">
        <v>48</v>
      </c>
      <c r="B479" t="s">
        <v>505</v>
      </c>
      <c r="C479" t="s">
        <v>515</v>
      </c>
      <c r="D479" t="s">
        <v>516</v>
      </c>
      <c r="E479" t="s">
        <v>517</v>
      </c>
      <c r="F479" s="220" t="s">
        <v>53</v>
      </c>
      <c r="G479" s="220">
        <v>45169</v>
      </c>
      <c r="H479" t="s">
        <v>104</v>
      </c>
      <c r="I479" t="s">
        <v>55</v>
      </c>
      <c r="J479" t="s">
        <v>105</v>
      </c>
      <c r="K479" t="s">
        <v>106</v>
      </c>
      <c r="L479" s="230" t="s">
        <v>107</v>
      </c>
      <c r="M479">
        <v>1</v>
      </c>
      <c r="N479">
        <v>0</v>
      </c>
      <c r="O479">
        <v>9.54</v>
      </c>
      <c r="P479">
        <v>9.54</v>
      </c>
      <c r="Q479">
        <v>5137.92</v>
      </c>
      <c r="R479">
        <v>11.77</v>
      </c>
      <c r="S479" s="231" t="str">
        <f>VLOOKUP(U479,'Cross ref'!I:J,2,0)</f>
        <v>HN2</v>
      </c>
      <c r="T479" s="231">
        <f t="shared" si="42"/>
        <v>9.54</v>
      </c>
      <c r="U479" s="231">
        <f>VLOOKUP(VALUE(C479),'Cross ref'!G:I,3,0)</f>
        <v>7372</v>
      </c>
      <c r="V479" s="231">
        <f>IFERROR(VLOOKUP(J479,'Item List (2)'!C:D,2,0),VLOOKUP(K479,'Item List (2)'!C:D,2,0))</f>
        <v>50007</v>
      </c>
      <c r="W479" s="231">
        <f>IFERROR(VLOOKUP(J479,'Item List (2)'!C:E,3,0),VLOOKUP(K479,'Item List (2)'!C:E,3,0))</f>
        <v>100</v>
      </c>
      <c r="X479" s="231">
        <f t="shared" si="43"/>
        <v>0</v>
      </c>
      <c r="Y479" s="231" t="str">
        <f t="shared" si="44"/>
        <v>MILK, 1%</v>
      </c>
      <c r="AA479" s="232">
        <f t="shared" si="45"/>
        <v>9.54</v>
      </c>
      <c r="AB479" s="232" t="str">
        <f>VLOOKUP(W479,'Item List (2)'!$H:$J,2,0)</f>
        <v>Food</v>
      </c>
      <c r="AC479" s="232">
        <f t="shared" si="46"/>
        <v>7372</v>
      </c>
      <c r="AD479" s="232" t="str">
        <f t="shared" si="47"/>
        <v>7372-Food</v>
      </c>
    </row>
    <row r="480" spans="1:30">
      <c r="A480" t="s">
        <v>48</v>
      </c>
      <c r="B480" t="s">
        <v>505</v>
      </c>
      <c r="C480" t="s">
        <v>515</v>
      </c>
      <c r="D480" t="s">
        <v>516</v>
      </c>
      <c r="E480" t="s">
        <v>517</v>
      </c>
      <c r="F480" s="220" t="s">
        <v>53</v>
      </c>
      <c r="G480" s="220">
        <v>45169</v>
      </c>
      <c r="H480" t="s">
        <v>307</v>
      </c>
      <c r="I480" t="s">
        <v>66</v>
      </c>
      <c r="J480" t="s">
        <v>109</v>
      </c>
      <c r="K480" t="s">
        <v>308</v>
      </c>
      <c r="L480" s="230" t="s">
        <v>111</v>
      </c>
      <c r="M480">
        <v>1</v>
      </c>
      <c r="N480">
        <v>0</v>
      </c>
      <c r="O480">
        <v>16.79</v>
      </c>
      <c r="P480">
        <v>16.79</v>
      </c>
      <c r="Q480">
        <v>5137.92</v>
      </c>
      <c r="R480">
        <v>11.77</v>
      </c>
      <c r="S480" s="231" t="str">
        <f>VLOOKUP(U480,'Cross ref'!I:J,2,0)</f>
        <v>HN2</v>
      </c>
      <c r="T480" s="231">
        <f t="shared" si="42"/>
        <v>16.79</v>
      </c>
      <c r="U480" s="231">
        <f>VLOOKUP(VALUE(C480),'Cross ref'!G:I,3,0)</f>
        <v>7372</v>
      </c>
      <c r="V480" s="231">
        <f>IFERROR(VLOOKUP(J480,'Item List (2)'!C:D,2,0),VLOOKUP(K480,'Item List (2)'!C:D,2,0))</f>
        <v>60507</v>
      </c>
      <c r="W480" s="231">
        <f>IFERROR(VLOOKUP(J480,'Item List (2)'!C:E,3,0),VLOOKUP(K480,'Item List (2)'!C:E,3,0))</f>
        <v>1200</v>
      </c>
      <c r="X480" s="231">
        <f t="shared" si="43"/>
        <v>0</v>
      </c>
      <c r="Y480" s="231" t="str">
        <f t="shared" si="44"/>
        <v>GLOVE, SYNTH XLG</v>
      </c>
      <c r="AA480" s="232">
        <f t="shared" si="45"/>
        <v>16.79</v>
      </c>
      <c r="AB480" s="232" t="str">
        <f>VLOOKUP(W480,'Item List (2)'!$H:$J,2,0)</f>
        <v>Supplies</v>
      </c>
      <c r="AC480" s="232">
        <f t="shared" si="46"/>
        <v>7372</v>
      </c>
      <c r="AD480" s="232" t="str">
        <f t="shared" si="47"/>
        <v>7372-Supplies</v>
      </c>
    </row>
    <row r="481" spans="1:30">
      <c r="A481" t="s">
        <v>48</v>
      </c>
      <c r="B481" t="s">
        <v>505</v>
      </c>
      <c r="C481" t="s">
        <v>515</v>
      </c>
      <c r="D481" t="s">
        <v>516</v>
      </c>
      <c r="E481" t="s">
        <v>517</v>
      </c>
      <c r="F481" s="220" t="s">
        <v>53</v>
      </c>
      <c r="G481" s="220">
        <v>45169</v>
      </c>
      <c r="H481" t="s">
        <v>448</v>
      </c>
      <c r="I481" t="s">
        <v>55</v>
      </c>
      <c r="J481" t="s">
        <v>56</v>
      </c>
      <c r="K481" t="s">
        <v>449</v>
      </c>
      <c r="L481" s="230" t="s">
        <v>140</v>
      </c>
      <c r="M481">
        <v>1</v>
      </c>
      <c r="N481">
        <v>0</v>
      </c>
      <c r="O481">
        <v>9.64</v>
      </c>
      <c r="P481">
        <v>9.64</v>
      </c>
      <c r="Q481">
        <v>5137.92</v>
      </c>
      <c r="R481">
        <v>11.77</v>
      </c>
      <c r="S481" s="231" t="str">
        <f>VLOOKUP(U481,'Cross ref'!I:J,2,0)</f>
        <v>HN2</v>
      </c>
      <c r="T481" s="231">
        <f t="shared" si="42"/>
        <v>9.64</v>
      </c>
      <c r="U481" s="231">
        <f>VLOOKUP(VALUE(C481),'Cross ref'!G:I,3,0)</f>
        <v>7372</v>
      </c>
      <c r="V481" s="231">
        <f>IFERROR(VLOOKUP(J481,'Item List (2)'!C:D,2,0),VLOOKUP(K481,'Item List (2)'!C:D,2,0))</f>
        <v>50007</v>
      </c>
      <c r="W481" s="231">
        <f>IFERROR(VLOOKUP(J481,'Item List (2)'!C:E,3,0),VLOOKUP(K481,'Item List (2)'!C:E,3,0))</f>
        <v>100</v>
      </c>
      <c r="X481" s="231">
        <f t="shared" si="43"/>
        <v>0</v>
      </c>
      <c r="Y481" s="231" t="str">
        <f t="shared" si="44"/>
        <v>PEPPER, CHILE YLW WHL</v>
      </c>
      <c r="AA481" s="232">
        <f t="shared" si="45"/>
        <v>9.64</v>
      </c>
      <c r="AB481" s="232" t="str">
        <f>VLOOKUP(W481,'Item List (2)'!$H:$J,2,0)</f>
        <v>Food</v>
      </c>
      <c r="AC481" s="232">
        <f t="shared" si="46"/>
        <v>7372</v>
      </c>
      <c r="AD481" s="232" t="str">
        <f t="shared" si="47"/>
        <v>7372-Food</v>
      </c>
    </row>
    <row r="482" spans="1:30">
      <c r="A482" t="s">
        <v>48</v>
      </c>
      <c r="B482" t="s">
        <v>505</v>
      </c>
      <c r="C482" t="s">
        <v>515</v>
      </c>
      <c r="D482" t="s">
        <v>516</v>
      </c>
      <c r="E482" t="s">
        <v>517</v>
      </c>
      <c r="F482" s="220" t="s">
        <v>53</v>
      </c>
      <c r="G482" s="220">
        <v>45169</v>
      </c>
      <c r="H482" t="s">
        <v>116</v>
      </c>
      <c r="I482" t="s">
        <v>55</v>
      </c>
      <c r="J482" t="s">
        <v>117</v>
      </c>
      <c r="K482" t="s">
        <v>118</v>
      </c>
      <c r="L482" s="230" t="s">
        <v>119</v>
      </c>
      <c r="M482">
        <v>13</v>
      </c>
      <c r="N482">
        <v>0</v>
      </c>
      <c r="O482">
        <v>76.78</v>
      </c>
      <c r="P482">
        <v>998.14</v>
      </c>
      <c r="Q482">
        <v>5137.92</v>
      </c>
      <c r="R482">
        <v>11.77</v>
      </c>
      <c r="S482" s="231" t="str">
        <f>VLOOKUP(U482,'Cross ref'!I:J,2,0)</f>
        <v>HN2</v>
      </c>
      <c r="T482" s="231">
        <f t="shared" si="42"/>
        <v>998.14</v>
      </c>
      <c r="U482" s="231">
        <f>VLOOKUP(VALUE(C482),'Cross ref'!G:I,3,0)</f>
        <v>7372</v>
      </c>
      <c r="V482" s="231">
        <f>IFERROR(VLOOKUP(J482,'Item List (2)'!C:D,2,0),VLOOKUP(K482,'Item List (2)'!C:D,2,0))</f>
        <v>50007</v>
      </c>
      <c r="W482" s="231">
        <f>IFERROR(VLOOKUP(J482,'Item List (2)'!C:E,3,0),VLOOKUP(K482,'Item List (2)'!C:E,3,0))</f>
        <v>100</v>
      </c>
      <c r="X482" s="231">
        <f t="shared" si="43"/>
        <v>0</v>
      </c>
      <c r="Y482" s="231" t="str">
        <f t="shared" si="44"/>
        <v>BEEF, GRND PTY 3.5Z</v>
      </c>
      <c r="AA482" s="232">
        <f t="shared" si="45"/>
        <v>998.14</v>
      </c>
      <c r="AB482" s="232" t="str">
        <f>VLOOKUP(W482,'Item List (2)'!$H:$J,2,0)</f>
        <v>Food</v>
      </c>
      <c r="AC482" s="232">
        <f t="shared" si="46"/>
        <v>7372</v>
      </c>
      <c r="AD482" s="232" t="str">
        <f t="shared" si="47"/>
        <v>7372-Food</v>
      </c>
    </row>
    <row r="483" spans="1:30">
      <c r="A483" t="s">
        <v>48</v>
      </c>
      <c r="B483" t="s">
        <v>505</v>
      </c>
      <c r="C483" t="s">
        <v>515</v>
      </c>
      <c r="D483" t="s">
        <v>516</v>
      </c>
      <c r="E483" t="s">
        <v>517</v>
      </c>
      <c r="F483" s="220" t="s">
        <v>53</v>
      </c>
      <c r="G483" s="220">
        <v>45169</v>
      </c>
      <c r="H483" t="s">
        <v>120</v>
      </c>
      <c r="I483" t="s">
        <v>55</v>
      </c>
      <c r="J483" t="s">
        <v>121</v>
      </c>
      <c r="K483" t="s">
        <v>122</v>
      </c>
      <c r="L483" s="230" t="s">
        <v>123</v>
      </c>
      <c r="M483">
        <v>2</v>
      </c>
      <c r="N483">
        <v>0</v>
      </c>
      <c r="O483">
        <v>30.72</v>
      </c>
      <c r="P483">
        <v>61.44</v>
      </c>
      <c r="Q483">
        <v>5137.92</v>
      </c>
      <c r="R483">
        <v>11.77</v>
      </c>
      <c r="S483" s="231" t="str">
        <f>VLOOKUP(U483,'Cross ref'!I:J,2,0)</f>
        <v>HN2</v>
      </c>
      <c r="T483" s="231">
        <f t="shared" si="42"/>
        <v>61.44</v>
      </c>
      <c r="U483" s="231">
        <f>VLOOKUP(VALUE(C483),'Cross ref'!G:I,3,0)</f>
        <v>7372</v>
      </c>
      <c r="V483" s="231">
        <f>IFERROR(VLOOKUP(J483,'Item List (2)'!C:D,2,0),VLOOKUP(K483,'Item List (2)'!C:D,2,0))</f>
        <v>50007</v>
      </c>
      <c r="W483" s="231">
        <f>IFERROR(VLOOKUP(J483,'Item List (2)'!C:E,3,0),VLOOKUP(K483,'Item List (2)'!C:E,3,0))</f>
        <v>100</v>
      </c>
      <c r="X483" s="231">
        <f t="shared" si="43"/>
        <v>0</v>
      </c>
      <c r="Y483" s="231" t="str">
        <f t="shared" si="44"/>
        <v>APPTZR, ONION RING</v>
      </c>
      <c r="AA483" s="232">
        <f t="shared" si="45"/>
        <v>61.44</v>
      </c>
      <c r="AB483" s="232" t="str">
        <f>VLOOKUP(W483,'Item List (2)'!$H:$J,2,0)</f>
        <v>Food</v>
      </c>
      <c r="AC483" s="232">
        <f t="shared" si="46"/>
        <v>7372</v>
      </c>
      <c r="AD483" s="232" t="str">
        <f t="shared" si="47"/>
        <v>7372-Food</v>
      </c>
    </row>
    <row r="484" spans="1:30">
      <c r="A484" t="s">
        <v>48</v>
      </c>
      <c r="B484" t="s">
        <v>505</v>
      </c>
      <c r="C484" t="s">
        <v>515</v>
      </c>
      <c r="D484" t="s">
        <v>516</v>
      </c>
      <c r="E484" t="s">
        <v>517</v>
      </c>
      <c r="F484" s="220" t="s">
        <v>53</v>
      </c>
      <c r="G484" s="220">
        <v>45169</v>
      </c>
      <c r="H484" t="s">
        <v>124</v>
      </c>
      <c r="I484" t="s">
        <v>55</v>
      </c>
      <c r="J484" t="s">
        <v>125</v>
      </c>
      <c r="K484" t="s">
        <v>126</v>
      </c>
      <c r="L484" s="230" t="s">
        <v>127</v>
      </c>
      <c r="M484">
        <v>2</v>
      </c>
      <c r="N484">
        <v>0</v>
      </c>
      <c r="O484">
        <v>21.8</v>
      </c>
      <c r="P484">
        <v>43.6</v>
      </c>
      <c r="Q484">
        <v>5137.92</v>
      </c>
      <c r="R484">
        <v>11.77</v>
      </c>
      <c r="S484" s="231" t="str">
        <f>VLOOKUP(U484,'Cross ref'!I:J,2,0)</f>
        <v>HN2</v>
      </c>
      <c r="T484" s="231">
        <f t="shared" si="42"/>
        <v>43.6</v>
      </c>
      <c r="U484" s="231">
        <f>VLOOKUP(VALUE(C484),'Cross ref'!G:I,3,0)</f>
        <v>7372</v>
      </c>
      <c r="V484" s="231">
        <f>IFERROR(VLOOKUP(J484,'Item List (2)'!C:D,2,0),VLOOKUP(K484,'Item List (2)'!C:D,2,0))</f>
        <v>50007</v>
      </c>
      <c r="W484" s="231">
        <f>IFERROR(VLOOKUP(J484,'Item List (2)'!C:E,3,0),VLOOKUP(K484,'Item List (2)'!C:E,3,0))</f>
        <v>100</v>
      </c>
      <c r="X484" s="231">
        <f t="shared" si="43"/>
        <v>0</v>
      </c>
      <c r="Y484" s="231" t="str">
        <f t="shared" si="44"/>
        <v>KETCHUP, PKT</v>
      </c>
      <c r="AA484" s="232">
        <f t="shared" si="45"/>
        <v>43.6</v>
      </c>
      <c r="AB484" s="232" t="str">
        <f>VLOOKUP(W484,'Item List (2)'!$H:$J,2,0)</f>
        <v>Food</v>
      </c>
      <c r="AC484" s="232">
        <f t="shared" si="46"/>
        <v>7372</v>
      </c>
      <c r="AD484" s="232" t="str">
        <f t="shared" si="47"/>
        <v>7372-Food</v>
      </c>
    </row>
    <row r="485" spans="1:30">
      <c r="A485" t="s">
        <v>48</v>
      </c>
      <c r="B485" t="s">
        <v>505</v>
      </c>
      <c r="C485" t="s">
        <v>515</v>
      </c>
      <c r="D485" t="s">
        <v>516</v>
      </c>
      <c r="E485" t="s">
        <v>517</v>
      </c>
      <c r="F485" s="220" t="s">
        <v>53</v>
      </c>
      <c r="G485" s="220">
        <v>45169</v>
      </c>
      <c r="H485" t="s">
        <v>128</v>
      </c>
      <c r="I485" t="s">
        <v>55</v>
      </c>
      <c r="J485" t="s">
        <v>129</v>
      </c>
      <c r="K485" t="s">
        <v>130</v>
      </c>
      <c r="L485" s="230" t="s">
        <v>131</v>
      </c>
      <c r="M485">
        <v>1</v>
      </c>
      <c r="N485">
        <v>0</v>
      </c>
      <c r="O485">
        <v>33.38</v>
      </c>
      <c r="P485">
        <v>33.38</v>
      </c>
      <c r="Q485">
        <v>5137.92</v>
      </c>
      <c r="R485">
        <v>11.77</v>
      </c>
      <c r="S485" s="231" t="str">
        <f>VLOOKUP(U485,'Cross ref'!I:J,2,0)</f>
        <v>HN2</v>
      </c>
      <c r="T485" s="231">
        <f t="shared" si="42"/>
        <v>33.38</v>
      </c>
      <c r="U485" s="231">
        <f>VLOOKUP(VALUE(C485),'Cross ref'!G:I,3,0)</f>
        <v>7372</v>
      </c>
      <c r="V485" s="231">
        <f>IFERROR(VLOOKUP(J485,'Item List (2)'!C:D,2,0),VLOOKUP(K485,'Item List (2)'!C:D,2,0))</f>
        <v>50007</v>
      </c>
      <c r="W485" s="231">
        <f>IFERROR(VLOOKUP(J485,'Item List (2)'!C:E,3,0),VLOOKUP(K485,'Item List (2)'!C:E,3,0))</f>
        <v>100</v>
      </c>
      <c r="X485" s="231">
        <f t="shared" si="43"/>
        <v>0</v>
      </c>
      <c r="Y485" s="231" t="str">
        <f t="shared" si="44"/>
        <v>HASHBROWN, RND ZTF</v>
      </c>
      <c r="AA485" s="232">
        <f t="shared" si="45"/>
        <v>33.38</v>
      </c>
      <c r="AB485" s="232" t="str">
        <f>VLOOKUP(W485,'Item List (2)'!$H:$J,2,0)</f>
        <v>Food</v>
      </c>
      <c r="AC485" s="232">
        <f t="shared" si="46"/>
        <v>7372</v>
      </c>
      <c r="AD485" s="232" t="str">
        <f t="shared" si="47"/>
        <v>7372-Food</v>
      </c>
    </row>
    <row r="486" spans="1:30">
      <c r="A486" t="s">
        <v>48</v>
      </c>
      <c r="B486" t="s">
        <v>505</v>
      </c>
      <c r="C486" t="s">
        <v>515</v>
      </c>
      <c r="D486" t="s">
        <v>516</v>
      </c>
      <c r="E486" t="s">
        <v>517</v>
      </c>
      <c r="F486" s="220" t="s">
        <v>53</v>
      </c>
      <c r="G486" s="220">
        <v>45169</v>
      </c>
      <c r="H486" t="s">
        <v>132</v>
      </c>
      <c r="I486" t="s">
        <v>55</v>
      </c>
      <c r="J486" t="s">
        <v>129</v>
      </c>
      <c r="K486" t="s">
        <v>133</v>
      </c>
      <c r="L486" s="230" t="s">
        <v>131</v>
      </c>
      <c r="M486">
        <v>3</v>
      </c>
      <c r="N486">
        <v>0</v>
      </c>
      <c r="O486">
        <v>33.38</v>
      </c>
      <c r="P486">
        <v>100.14</v>
      </c>
      <c r="Q486">
        <v>5137.92</v>
      </c>
      <c r="R486">
        <v>11.77</v>
      </c>
      <c r="S486" s="231" t="str">
        <f>VLOOKUP(U486,'Cross ref'!I:J,2,0)</f>
        <v>HN2</v>
      </c>
      <c r="T486" s="231">
        <f t="shared" si="42"/>
        <v>100.14</v>
      </c>
      <c r="U486" s="231">
        <f>VLOOKUP(VALUE(C486),'Cross ref'!G:I,3,0)</f>
        <v>7372</v>
      </c>
      <c r="V486" s="231">
        <f>IFERROR(VLOOKUP(J486,'Item List (2)'!C:D,2,0),VLOOKUP(K486,'Item List (2)'!C:D,2,0))</f>
        <v>50007</v>
      </c>
      <c r="W486" s="231">
        <f>IFERROR(VLOOKUP(J486,'Item List (2)'!C:E,3,0),VLOOKUP(K486,'Item List (2)'!C:E,3,0))</f>
        <v>100</v>
      </c>
      <c r="X486" s="231">
        <f t="shared" si="43"/>
        <v>0</v>
      </c>
      <c r="Y486" s="231" t="str">
        <f t="shared" si="44"/>
        <v>FRIES, CRISS CUT SEASN</v>
      </c>
      <c r="AA486" s="232">
        <f t="shared" si="45"/>
        <v>100.14</v>
      </c>
      <c r="AB486" s="232" t="str">
        <f>VLOOKUP(W486,'Item List (2)'!$H:$J,2,0)</f>
        <v>Food</v>
      </c>
      <c r="AC486" s="232">
        <f t="shared" si="46"/>
        <v>7372</v>
      </c>
      <c r="AD486" s="232" t="str">
        <f t="shared" si="47"/>
        <v>7372-Food</v>
      </c>
    </row>
    <row r="487" spans="1:30">
      <c r="A487" t="s">
        <v>48</v>
      </c>
      <c r="B487" t="s">
        <v>505</v>
      </c>
      <c r="C487" t="s">
        <v>515</v>
      </c>
      <c r="D487" t="s">
        <v>516</v>
      </c>
      <c r="E487" t="s">
        <v>517</v>
      </c>
      <c r="F487" s="220" t="s">
        <v>53</v>
      </c>
      <c r="G487" s="220">
        <v>45169</v>
      </c>
      <c r="H487" t="s">
        <v>134</v>
      </c>
      <c r="I487" t="s">
        <v>55</v>
      </c>
      <c r="J487" t="s">
        <v>129</v>
      </c>
      <c r="K487" t="s">
        <v>135</v>
      </c>
      <c r="L487" s="230" t="s">
        <v>136</v>
      </c>
      <c r="M487">
        <v>13</v>
      </c>
      <c r="N487">
        <v>0</v>
      </c>
      <c r="O487">
        <v>35.28</v>
      </c>
      <c r="P487">
        <v>458.64</v>
      </c>
      <c r="Q487">
        <v>5137.92</v>
      </c>
      <c r="R487">
        <v>11.77</v>
      </c>
      <c r="S487" s="231" t="str">
        <f>VLOOKUP(U487,'Cross ref'!I:J,2,0)</f>
        <v>HN2</v>
      </c>
      <c r="T487" s="231">
        <f t="shared" si="42"/>
        <v>458.64</v>
      </c>
      <c r="U487" s="231">
        <f>VLOOKUP(VALUE(C487),'Cross ref'!G:I,3,0)</f>
        <v>7372</v>
      </c>
      <c r="V487" s="231">
        <f>IFERROR(VLOOKUP(J487,'Item List (2)'!C:D,2,0),VLOOKUP(K487,'Item List (2)'!C:D,2,0))</f>
        <v>50007</v>
      </c>
      <c r="W487" s="231">
        <f>IFERROR(VLOOKUP(J487,'Item List (2)'!C:E,3,0),VLOOKUP(K487,'Item List (2)'!C:E,3,0))</f>
        <v>100</v>
      </c>
      <c r="X487" s="231">
        <f t="shared" si="43"/>
        <v>0</v>
      </c>
      <c r="Y487" s="231" t="str">
        <f t="shared" si="44"/>
        <v>FRIES, SS SK ON</v>
      </c>
      <c r="AA487" s="232">
        <f t="shared" si="45"/>
        <v>458.64</v>
      </c>
      <c r="AB487" s="232" t="str">
        <f>VLOOKUP(W487,'Item List (2)'!$H:$J,2,0)</f>
        <v>Food</v>
      </c>
      <c r="AC487" s="232">
        <f t="shared" si="46"/>
        <v>7372</v>
      </c>
      <c r="AD487" s="232" t="str">
        <f t="shared" si="47"/>
        <v>7372-Food</v>
      </c>
    </row>
    <row r="488" spans="1:30">
      <c r="A488" t="s">
        <v>48</v>
      </c>
      <c r="B488" t="s">
        <v>505</v>
      </c>
      <c r="C488" t="s">
        <v>515</v>
      </c>
      <c r="D488" t="s">
        <v>516</v>
      </c>
      <c r="E488" t="s">
        <v>517</v>
      </c>
      <c r="F488" s="220" t="s">
        <v>53</v>
      </c>
      <c r="G488" s="220">
        <v>45169</v>
      </c>
      <c r="H488" t="s">
        <v>149</v>
      </c>
      <c r="I488" t="s">
        <v>55</v>
      </c>
      <c r="J488" t="s">
        <v>102</v>
      </c>
      <c r="K488" t="s">
        <v>150</v>
      </c>
      <c r="L488" s="230" t="s">
        <v>100</v>
      </c>
      <c r="M488">
        <v>4</v>
      </c>
      <c r="N488">
        <v>0</v>
      </c>
      <c r="O488">
        <v>25.94</v>
      </c>
      <c r="P488">
        <v>103.76</v>
      </c>
      <c r="Q488">
        <v>5137.92</v>
      </c>
      <c r="R488">
        <v>11.77</v>
      </c>
      <c r="S488" s="231" t="str">
        <f>VLOOKUP(U488,'Cross ref'!I:J,2,0)</f>
        <v>HN2</v>
      </c>
      <c r="T488" s="231">
        <f t="shared" si="42"/>
        <v>103.76</v>
      </c>
      <c r="U488" s="231">
        <f>VLOOKUP(VALUE(C488),'Cross ref'!G:I,3,0)</f>
        <v>7372</v>
      </c>
      <c r="V488" s="231">
        <f>IFERROR(VLOOKUP(J488,'Item List (2)'!C:D,2,0),VLOOKUP(K488,'Item List (2)'!C:D,2,0))</f>
        <v>50007</v>
      </c>
      <c r="W488" s="231">
        <f>IFERROR(VLOOKUP(J488,'Item List (2)'!C:E,3,0),VLOOKUP(K488,'Item List (2)'!C:E,3,0))</f>
        <v>100</v>
      </c>
      <c r="X488" s="231">
        <f t="shared" si="43"/>
        <v>0</v>
      </c>
      <c r="Y488" s="231" t="str">
        <f t="shared" si="44"/>
        <v>SAUCE, BTRMILK RANCH CUP</v>
      </c>
      <c r="AA488" s="232">
        <f t="shared" si="45"/>
        <v>103.76</v>
      </c>
      <c r="AB488" s="232" t="str">
        <f>VLOOKUP(W488,'Item List (2)'!$H:$J,2,0)</f>
        <v>Food</v>
      </c>
      <c r="AC488" s="232">
        <f t="shared" si="46"/>
        <v>7372</v>
      </c>
      <c r="AD488" s="232" t="str">
        <f t="shared" si="47"/>
        <v>7372-Food</v>
      </c>
    </row>
    <row r="489" spans="1:30">
      <c r="A489" t="s">
        <v>48</v>
      </c>
      <c r="B489" t="s">
        <v>505</v>
      </c>
      <c r="C489" t="s">
        <v>515</v>
      </c>
      <c r="D489" t="s">
        <v>516</v>
      </c>
      <c r="E489" t="s">
        <v>517</v>
      </c>
      <c r="F489" s="220" t="s">
        <v>53</v>
      </c>
      <c r="G489" s="220">
        <v>45169</v>
      </c>
      <c r="H489" t="s">
        <v>151</v>
      </c>
      <c r="I489" t="s">
        <v>55</v>
      </c>
      <c r="J489" t="s">
        <v>152</v>
      </c>
      <c r="K489" t="s">
        <v>153</v>
      </c>
      <c r="L489" s="230" t="s">
        <v>154</v>
      </c>
      <c r="M489">
        <v>2</v>
      </c>
      <c r="N489">
        <v>0</v>
      </c>
      <c r="O489">
        <v>11.66</v>
      </c>
      <c r="P489">
        <v>23.32</v>
      </c>
      <c r="Q489">
        <v>5137.92</v>
      </c>
      <c r="R489">
        <v>11.77</v>
      </c>
      <c r="S489" s="231" t="str">
        <f>VLOOKUP(U489,'Cross ref'!I:J,2,0)</f>
        <v>HN2</v>
      </c>
      <c r="T489" s="231">
        <f t="shared" si="42"/>
        <v>23.32</v>
      </c>
      <c r="U489" s="231">
        <f>VLOOKUP(VALUE(C489),'Cross ref'!G:I,3,0)</f>
        <v>7372</v>
      </c>
      <c r="V489" s="231">
        <f>IFERROR(VLOOKUP(J489,'Item List (2)'!C:D,2,0),VLOOKUP(K489,'Item List (2)'!C:D,2,0))</f>
        <v>50007</v>
      </c>
      <c r="W489" s="231">
        <f>IFERROR(VLOOKUP(J489,'Item List (2)'!C:E,3,0),VLOOKUP(K489,'Item List (2)'!C:E,3,0))</f>
        <v>100</v>
      </c>
      <c r="X489" s="231">
        <f t="shared" si="43"/>
        <v>0</v>
      </c>
      <c r="Y489" s="231" t="str">
        <f t="shared" si="44"/>
        <v>SAUCE, BUFFALO CUP</v>
      </c>
      <c r="AA489" s="232">
        <f t="shared" si="45"/>
        <v>23.32</v>
      </c>
      <c r="AB489" s="232" t="str">
        <f>VLOOKUP(W489,'Item List (2)'!$H:$J,2,0)</f>
        <v>Food</v>
      </c>
      <c r="AC489" s="232">
        <f t="shared" si="46"/>
        <v>7372</v>
      </c>
      <c r="AD489" s="232" t="str">
        <f t="shared" si="47"/>
        <v>7372-Food</v>
      </c>
    </row>
    <row r="490" spans="1:30">
      <c r="A490" t="s">
        <v>48</v>
      </c>
      <c r="B490" t="s">
        <v>505</v>
      </c>
      <c r="C490" t="s">
        <v>515</v>
      </c>
      <c r="D490" t="s">
        <v>516</v>
      </c>
      <c r="E490" t="s">
        <v>517</v>
      </c>
      <c r="F490" s="220" t="s">
        <v>53</v>
      </c>
      <c r="G490" s="220">
        <v>45169</v>
      </c>
      <c r="H490" t="s">
        <v>155</v>
      </c>
      <c r="I490" t="s">
        <v>55</v>
      </c>
      <c r="J490" t="s">
        <v>156</v>
      </c>
      <c r="K490" t="s">
        <v>157</v>
      </c>
      <c r="L490" s="230" t="s">
        <v>158</v>
      </c>
      <c r="M490">
        <v>3</v>
      </c>
      <c r="N490">
        <v>0</v>
      </c>
      <c r="O490">
        <v>19.78</v>
      </c>
      <c r="P490">
        <v>59.34</v>
      </c>
      <c r="Q490">
        <v>5137.92</v>
      </c>
      <c r="R490">
        <v>11.77</v>
      </c>
      <c r="S490" s="231" t="str">
        <f>VLOOKUP(U490,'Cross ref'!I:J,2,0)</f>
        <v>HN2</v>
      </c>
      <c r="T490" s="231">
        <f t="shared" si="42"/>
        <v>59.34</v>
      </c>
      <c r="U490" s="231">
        <f>VLOOKUP(VALUE(C490),'Cross ref'!G:I,3,0)</f>
        <v>7372</v>
      </c>
      <c r="V490" s="231">
        <f>IFERROR(VLOOKUP(J490,'Item List (2)'!C:D,2,0),VLOOKUP(K490,'Item List (2)'!C:D,2,0))</f>
        <v>50007</v>
      </c>
      <c r="W490" s="231">
        <f>IFERROR(VLOOKUP(J490,'Item List (2)'!C:E,3,0),VLOOKUP(K490,'Item List (2)'!C:E,3,0))</f>
        <v>100</v>
      </c>
      <c r="X490" s="231">
        <f t="shared" si="43"/>
        <v>0</v>
      </c>
      <c r="Y490" s="231" t="str">
        <f t="shared" si="44"/>
        <v>ICE CREAM, VANILLA SLOW MELT</v>
      </c>
      <c r="AA490" s="232">
        <f t="shared" si="45"/>
        <v>59.34</v>
      </c>
      <c r="AB490" s="232" t="str">
        <f>VLOOKUP(W490,'Item List (2)'!$H:$J,2,0)</f>
        <v>Food</v>
      </c>
      <c r="AC490" s="232">
        <f t="shared" si="46"/>
        <v>7372</v>
      </c>
      <c r="AD490" s="232" t="str">
        <f t="shared" si="47"/>
        <v>7372-Food</v>
      </c>
    </row>
    <row r="491" spans="1:30">
      <c r="A491" t="s">
        <v>48</v>
      </c>
      <c r="B491" t="s">
        <v>505</v>
      </c>
      <c r="C491" t="s">
        <v>520</v>
      </c>
      <c r="D491" t="s">
        <v>521</v>
      </c>
      <c r="E491" t="s">
        <v>522</v>
      </c>
      <c r="F491" s="220" t="s">
        <v>53</v>
      </c>
      <c r="G491" s="220">
        <v>45167</v>
      </c>
      <c r="H491" t="s">
        <v>288</v>
      </c>
      <c r="I491" t="s">
        <v>55</v>
      </c>
      <c r="J491" t="s">
        <v>152</v>
      </c>
      <c r="K491" t="s">
        <v>289</v>
      </c>
      <c r="L491" s="230" t="s">
        <v>290</v>
      </c>
      <c r="M491">
        <v>1</v>
      </c>
      <c r="N491">
        <v>0</v>
      </c>
      <c r="O491">
        <v>13.17</v>
      </c>
      <c r="P491">
        <v>13.17</v>
      </c>
      <c r="Q491">
        <v>4435</v>
      </c>
      <c r="R491">
        <v>13.23</v>
      </c>
      <c r="S491" s="231" t="str">
        <f>VLOOKUP(U491,'Cross ref'!I:J,2,0)</f>
        <v>HN2</v>
      </c>
      <c r="T491" s="231">
        <f t="shared" si="42"/>
        <v>13.17</v>
      </c>
      <c r="U491" s="231">
        <f>VLOOKUP(VALUE(C491),'Cross ref'!G:I,3,0)</f>
        <v>7384</v>
      </c>
      <c r="V491" s="231">
        <f>IFERROR(VLOOKUP(J491,'Item List (2)'!C:D,2,0),VLOOKUP(K491,'Item List (2)'!C:D,2,0))</f>
        <v>50007</v>
      </c>
      <c r="W491" s="231">
        <f>IFERROR(VLOOKUP(J491,'Item List (2)'!C:E,3,0),VLOOKUP(K491,'Item List (2)'!C:E,3,0))</f>
        <v>100</v>
      </c>
      <c r="X491" s="231">
        <f t="shared" si="43"/>
        <v>0</v>
      </c>
      <c r="Y491" s="231" t="str">
        <f t="shared" si="44"/>
        <v>SAUCE, HOT MEX PC</v>
      </c>
      <c r="AA491" s="232">
        <f t="shared" si="45"/>
        <v>13.17</v>
      </c>
      <c r="AB491" s="232" t="str">
        <f>VLOOKUP(W491,'Item List (2)'!$H:$J,2,0)</f>
        <v>Food</v>
      </c>
      <c r="AC491" s="232">
        <f t="shared" si="46"/>
        <v>7384</v>
      </c>
      <c r="AD491" s="232" t="str">
        <f t="shared" si="47"/>
        <v>7384-Food</v>
      </c>
    </row>
    <row r="492" spans="1:30">
      <c r="A492" t="s">
        <v>48</v>
      </c>
      <c r="B492" t="s">
        <v>505</v>
      </c>
      <c r="C492" t="s">
        <v>515</v>
      </c>
      <c r="D492" t="s">
        <v>516</v>
      </c>
      <c r="E492" t="s">
        <v>517</v>
      </c>
      <c r="F492" s="220" t="s">
        <v>53</v>
      </c>
      <c r="G492" s="220">
        <v>45169</v>
      </c>
      <c r="H492" t="s">
        <v>159</v>
      </c>
      <c r="I492" t="s">
        <v>55</v>
      </c>
      <c r="J492" t="s">
        <v>160</v>
      </c>
      <c r="K492" t="s">
        <v>161</v>
      </c>
      <c r="L492" s="230" t="s">
        <v>162</v>
      </c>
      <c r="M492">
        <v>4</v>
      </c>
      <c r="N492">
        <v>0</v>
      </c>
      <c r="O492">
        <v>36.91</v>
      </c>
      <c r="P492">
        <v>147.64</v>
      </c>
      <c r="Q492">
        <v>5137.92</v>
      </c>
      <c r="R492">
        <v>11.77</v>
      </c>
      <c r="S492" s="231" t="str">
        <f>VLOOKUP(U492,'Cross ref'!I:J,2,0)</f>
        <v>HN2</v>
      </c>
      <c r="T492" s="231">
        <f t="shared" si="42"/>
        <v>147.64</v>
      </c>
      <c r="U492" s="231">
        <f>VLOOKUP(VALUE(C492),'Cross ref'!G:I,3,0)</f>
        <v>7372</v>
      </c>
      <c r="V492" s="231">
        <f>IFERROR(VLOOKUP(J492,'Item List (2)'!C:D,2,0),VLOOKUP(K492,'Item List (2)'!C:D,2,0))</f>
        <v>50007</v>
      </c>
      <c r="W492" s="231">
        <f>IFERROR(VLOOKUP(J492,'Item List (2)'!C:E,3,0),VLOOKUP(K492,'Item List (2)'!C:E,3,0))</f>
        <v>100</v>
      </c>
      <c r="X492" s="231">
        <f t="shared" si="43"/>
        <v>0</v>
      </c>
      <c r="Y492" s="231" t="str">
        <f t="shared" si="44"/>
        <v>SHORTENING, LIQ FRY PREM</v>
      </c>
      <c r="AA492" s="232">
        <f t="shared" si="45"/>
        <v>147.64</v>
      </c>
      <c r="AB492" s="232" t="str">
        <f>VLOOKUP(W492,'Item List (2)'!$H:$J,2,0)</f>
        <v>Food</v>
      </c>
      <c r="AC492" s="232">
        <f t="shared" si="46"/>
        <v>7372</v>
      </c>
      <c r="AD492" s="232" t="str">
        <f t="shared" si="47"/>
        <v>7372-Food</v>
      </c>
    </row>
    <row r="493" spans="1:30">
      <c r="A493" t="s">
        <v>48</v>
      </c>
      <c r="B493" t="s">
        <v>505</v>
      </c>
      <c r="C493" t="s">
        <v>515</v>
      </c>
      <c r="D493" t="s">
        <v>516</v>
      </c>
      <c r="E493" t="s">
        <v>517</v>
      </c>
      <c r="F493" s="220" t="s">
        <v>53</v>
      </c>
      <c r="G493" s="220">
        <v>45169</v>
      </c>
      <c r="H493" t="s">
        <v>163</v>
      </c>
      <c r="I493" t="s">
        <v>55</v>
      </c>
      <c r="J493" t="s">
        <v>146</v>
      </c>
      <c r="K493" t="s">
        <v>164</v>
      </c>
      <c r="L493" s="230" t="s">
        <v>165</v>
      </c>
      <c r="M493">
        <v>4</v>
      </c>
      <c r="N493">
        <v>0</v>
      </c>
      <c r="O493">
        <v>37.6</v>
      </c>
      <c r="P493">
        <v>150.4</v>
      </c>
      <c r="Q493">
        <v>5137.92</v>
      </c>
      <c r="R493">
        <v>11.77</v>
      </c>
      <c r="S493" s="231" t="str">
        <f>VLOOKUP(U493,'Cross ref'!I:J,2,0)</f>
        <v>HN2</v>
      </c>
      <c r="T493" s="231">
        <f t="shared" si="42"/>
        <v>150.4</v>
      </c>
      <c r="U493" s="231">
        <f>VLOOKUP(VALUE(C493),'Cross ref'!G:I,3,0)</f>
        <v>7372</v>
      </c>
      <c r="V493" s="231">
        <f>IFERROR(VLOOKUP(J493,'Item List (2)'!C:D,2,0),VLOOKUP(K493,'Item List (2)'!C:D,2,0))</f>
        <v>50007</v>
      </c>
      <c r="W493" s="231">
        <f>IFERROR(VLOOKUP(J493,'Item List (2)'!C:E,3,0),VLOOKUP(K493,'Item List (2)'!C:E,3,0))</f>
        <v>100</v>
      </c>
      <c r="X493" s="231">
        <f t="shared" si="43"/>
        <v>0</v>
      </c>
      <c r="Y493" s="231" t="str">
        <f t="shared" si="44"/>
        <v>CHICKEN, PTY SPCY 3Z</v>
      </c>
      <c r="AA493" s="232">
        <f t="shared" si="45"/>
        <v>150.4</v>
      </c>
      <c r="AB493" s="232" t="str">
        <f>VLOOKUP(W493,'Item List (2)'!$H:$J,2,0)</f>
        <v>Food</v>
      </c>
      <c r="AC493" s="232">
        <f t="shared" si="46"/>
        <v>7372</v>
      </c>
      <c r="AD493" s="232" t="str">
        <f t="shared" si="47"/>
        <v>7372-Food</v>
      </c>
    </row>
    <row r="494" spans="1:30">
      <c r="A494" t="s">
        <v>48</v>
      </c>
      <c r="B494" t="s">
        <v>505</v>
      </c>
      <c r="C494" t="s">
        <v>515</v>
      </c>
      <c r="D494" t="s">
        <v>516</v>
      </c>
      <c r="E494" t="s">
        <v>517</v>
      </c>
      <c r="F494" s="220" t="s">
        <v>53</v>
      </c>
      <c r="G494" s="220">
        <v>45169</v>
      </c>
      <c r="H494" t="s">
        <v>342</v>
      </c>
      <c r="I494" t="s">
        <v>66</v>
      </c>
      <c r="J494" t="s">
        <v>109</v>
      </c>
      <c r="K494" t="s">
        <v>343</v>
      </c>
      <c r="L494" s="230" t="s">
        <v>111</v>
      </c>
      <c r="M494">
        <v>1</v>
      </c>
      <c r="N494">
        <v>0</v>
      </c>
      <c r="O494">
        <v>16.79</v>
      </c>
      <c r="P494">
        <v>16.79</v>
      </c>
      <c r="Q494">
        <v>5137.92</v>
      </c>
      <c r="R494">
        <v>11.77</v>
      </c>
      <c r="S494" s="231" t="str">
        <f>VLOOKUP(U494,'Cross ref'!I:J,2,0)</f>
        <v>HN2</v>
      </c>
      <c r="T494" s="231">
        <f t="shared" si="42"/>
        <v>16.79</v>
      </c>
      <c r="U494" s="231">
        <f>VLOOKUP(VALUE(C494),'Cross ref'!G:I,3,0)</f>
        <v>7372</v>
      </c>
      <c r="V494" s="231">
        <f>IFERROR(VLOOKUP(J494,'Item List (2)'!C:D,2,0),VLOOKUP(K494,'Item List (2)'!C:D,2,0))</f>
        <v>60507</v>
      </c>
      <c r="W494" s="231">
        <f>IFERROR(VLOOKUP(J494,'Item List (2)'!C:E,3,0),VLOOKUP(K494,'Item List (2)'!C:E,3,0))</f>
        <v>1200</v>
      </c>
      <c r="X494" s="231">
        <f t="shared" si="43"/>
        <v>0</v>
      </c>
      <c r="Y494" s="231" t="str">
        <f t="shared" si="44"/>
        <v>GLOVE, SYNTH LG</v>
      </c>
      <c r="AA494" s="232">
        <f t="shared" si="45"/>
        <v>16.79</v>
      </c>
      <c r="AB494" s="232" t="str">
        <f>VLOOKUP(W494,'Item List (2)'!$H:$J,2,0)</f>
        <v>Supplies</v>
      </c>
      <c r="AC494" s="232">
        <f t="shared" si="46"/>
        <v>7372</v>
      </c>
      <c r="AD494" s="232" t="str">
        <f t="shared" si="47"/>
        <v>7372-Supplies</v>
      </c>
    </row>
    <row r="495" spans="1:30">
      <c r="A495" t="s">
        <v>48</v>
      </c>
      <c r="B495" t="s">
        <v>505</v>
      </c>
      <c r="C495" t="s">
        <v>515</v>
      </c>
      <c r="D495" t="s">
        <v>516</v>
      </c>
      <c r="E495" t="s">
        <v>517</v>
      </c>
      <c r="F495" s="220" t="s">
        <v>53</v>
      </c>
      <c r="G495" s="220">
        <v>45169</v>
      </c>
      <c r="H495" t="s">
        <v>169</v>
      </c>
      <c r="I495" t="s">
        <v>55</v>
      </c>
      <c r="J495" t="s">
        <v>170</v>
      </c>
      <c r="K495" t="s">
        <v>171</v>
      </c>
      <c r="L495" s="230" t="s">
        <v>172</v>
      </c>
      <c r="M495">
        <v>2</v>
      </c>
      <c r="N495">
        <v>0</v>
      </c>
      <c r="O495">
        <v>90.57</v>
      </c>
      <c r="P495">
        <v>181.14</v>
      </c>
      <c r="Q495">
        <v>5137.92</v>
      </c>
      <c r="R495">
        <v>11.77</v>
      </c>
      <c r="S495" s="231" t="str">
        <f>VLOOKUP(U495,'Cross ref'!I:J,2,0)</f>
        <v>HN2</v>
      </c>
      <c r="T495" s="231">
        <f t="shared" si="42"/>
        <v>181.14</v>
      </c>
      <c r="U495" s="231">
        <f>VLOOKUP(VALUE(C495),'Cross ref'!G:I,3,0)</f>
        <v>7372</v>
      </c>
      <c r="V495" s="231">
        <f>IFERROR(VLOOKUP(J495,'Item List (2)'!C:D,2,0),VLOOKUP(K495,'Item List (2)'!C:D,2,0))</f>
        <v>50007</v>
      </c>
      <c r="W495" s="231">
        <f>IFERROR(VLOOKUP(J495,'Item List (2)'!C:E,3,0),VLOOKUP(K495,'Item List (2)'!C:E,3,0))</f>
        <v>100</v>
      </c>
      <c r="X495" s="231">
        <f t="shared" si="43"/>
        <v>0</v>
      </c>
      <c r="Y495" s="231" t="str">
        <f t="shared" si="44"/>
        <v>BACON, 500 SLICES FC</v>
      </c>
      <c r="AA495" s="232">
        <f t="shared" si="45"/>
        <v>181.14</v>
      </c>
      <c r="AB495" s="232" t="str">
        <f>VLOOKUP(W495,'Item List (2)'!$H:$J,2,0)</f>
        <v>Food</v>
      </c>
      <c r="AC495" s="232">
        <f t="shared" si="46"/>
        <v>7372</v>
      </c>
      <c r="AD495" s="232" t="str">
        <f t="shared" si="47"/>
        <v>7372-Food</v>
      </c>
    </row>
    <row r="496" spans="1:30">
      <c r="A496" t="s">
        <v>48</v>
      </c>
      <c r="B496" t="s">
        <v>505</v>
      </c>
      <c r="C496" t="s">
        <v>515</v>
      </c>
      <c r="D496" t="s">
        <v>516</v>
      </c>
      <c r="E496" t="s">
        <v>517</v>
      </c>
      <c r="F496" s="220" t="s">
        <v>53</v>
      </c>
      <c r="G496" s="220">
        <v>45169</v>
      </c>
      <c r="H496" t="s">
        <v>173</v>
      </c>
      <c r="I496" t="s">
        <v>55</v>
      </c>
      <c r="J496" t="s">
        <v>117</v>
      </c>
      <c r="K496" t="s">
        <v>174</v>
      </c>
      <c r="L496" s="230" t="s">
        <v>175</v>
      </c>
      <c r="M496">
        <v>1</v>
      </c>
      <c r="N496">
        <v>0</v>
      </c>
      <c r="O496">
        <v>81.59</v>
      </c>
      <c r="P496">
        <v>81.59</v>
      </c>
      <c r="Q496">
        <v>5137.92</v>
      </c>
      <c r="R496">
        <v>11.77</v>
      </c>
      <c r="S496" s="231" t="str">
        <f>VLOOKUP(U496,'Cross ref'!I:J,2,0)</f>
        <v>HN2</v>
      </c>
      <c r="T496" s="231">
        <f t="shared" si="42"/>
        <v>81.59</v>
      </c>
      <c r="U496" s="231">
        <f>VLOOKUP(VALUE(C496),'Cross ref'!G:I,3,0)</f>
        <v>7372</v>
      </c>
      <c r="V496" s="231">
        <f>IFERROR(VLOOKUP(J496,'Item List (2)'!C:D,2,0),VLOOKUP(K496,'Item List (2)'!C:D,2,0))</f>
        <v>50007</v>
      </c>
      <c r="W496" s="231">
        <f>IFERROR(VLOOKUP(J496,'Item List (2)'!C:E,3,0),VLOOKUP(K496,'Item List (2)'!C:E,3,0))</f>
        <v>100</v>
      </c>
      <c r="X496" s="231">
        <f t="shared" si="43"/>
        <v>0</v>
      </c>
      <c r="Y496" s="231" t="str">
        <f t="shared" si="44"/>
        <v>BEEF, GRND PTY 1.78Z</v>
      </c>
      <c r="AA496" s="232">
        <f t="shared" si="45"/>
        <v>81.59</v>
      </c>
      <c r="AB496" s="232" t="str">
        <f>VLOOKUP(W496,'Item List (2)'!$H:$J,2,0)</f>
        <v>Food</v>
      </c>
      <c r="AC496" s="232">
        <f t="shared" si="46"/>
        <v>7372</v>
      </c>
      <c r="AD496" s="232" t="str">
        <f t="shared" si="47"/>
        <v>7372-Food</v>
      </c>
    </row>
    <row r="497" spans="1:30">
      <c r="A497" t="s">
        <v>48</v>
      </c>
      <c r="B497" t="s">
        <v>505</v>
      </c>
      <c r="C497" t="s">
        <v>515</v>
      </c>
      <c r="D497" t="s">
        <v>516</v>
      </c>
      <c r="E497" t="s">
        <v>517</v>
      </c>
      <c r="F497" s="220" t="s">
        <v>53</v>
      </c>
      <c r="G497" s="220">
        <v>45169</v>
      </c>
      <c r="H497" t="s">
        <v>184</v>
      </c>
      <c r="I497" t="s">
        <v>55</v>
      </c>
      <c r="J497" t="s">
        <v>117</v>
      </c>
      <c r="K497" t="s">
        <v>185</v>
      </c>
      <c r="L497" s="230" t="s">
        <v>186</v>
      </c>
      <c r="M497">
        <v>1</v>
      </c>
      <c r="N497">
        <v>0</v>
      </c>
      <c r="O497">
        <v>76.44</v>
      </c>
      <c r="P497">
        <v>76.44</v>
      </c>
      <c r="Q497">
        <v>5137.92</v>
      </c>
      <c r="R497">
        <v>11.77</v>
      </c>
      <c r="S497" s="231" t="str">
        <f>VLOOKUP(U497,'Cross ref'!I:J,2,0)</f>
        <v>HN2</v>
      </c>
      <c r="T497" s="231">
        <f t="shared" si="42"/>
        <v>76.44</v>
      </c>
      <c r="U497" s="231">
        <f>VLOOKUP(VALUE(C497),'Cross ref'!G:I,3,0)</f>
        <v>7372</v>
      </c>
      <c r="V497" s="231">
        <f>IFERROR(VLOOKUP(J497,'Item List (2)'!C:D,2,0),VLOOKUP(K497,'Item List (2)'!C:D,2,0))</f>
        <v>50007</v>
      </c>
      <c r="W497" s="231">
        <f>IFERROR(VLOOKUP(J497,'Item List (2)'!C:E,3,0),VLOOKUP(K497,'Item List (2)'!C:E,3,0))</f>
        <v>100</v>
      </c>
      <c r="X497" s="231">
        <f t="shared" si="43"/>
        <v>0</v>
      </c>
      <c r="Y497" s="231" t="str">
        <f t="shared" si="44"/>
        <v>BEEF, GRND PTY 5.33Z ANGUS IQF</v>
      </c>
      <c r="AA497" s="232">
        <f t="shared" si="45"/>
        <v>76.44</v>
      </c>
      <c r="AB497" s="232" t="str">
        <f>VLOOKUP(W497,'Item List (2)'!$H:$J,2,0)</f>
        <v>Food</v>
      </c>
      <c r="AC497" s="232">
        <f t="shared" si="46"/>
        <v>7372</v>
      </c>
      <c r="AD497" s="232" t="str">
        <f t="shared" si="47"/>
        <v>7372-Food</v>
      </c>
    </row>
    <row r="498" spans="1:30">
      <c r="A498" t="s">
        <v>48</v>
      </c>
      <c r="B498" t="s">
        <v>505</v>
      </c>
      <c r="C498" t="s">
        <v>515</v>
      </c>
      <c r="D498" t="s">
        <v>516</v>
      </c>
      <c r="E498" t="s">
        <v>517</v>
      </c>
      <c r="F498" s="220" t="s">
        <v>53</v>
      </c>
      <c r="G498" s="220">
        <v>45169</v>
      </c>
      <c r="H498" t="s">
        <v>187</v>
      </c>
      <c r="I498" t="s">
        <v>55</v>
      </c>
      <c r="J498" t="s">
        <v>146</v>
      </c>
      <c r="K498" t="s">
        <v>188</v>
      </c>
      <c r="L498" s="230" t="s">
        <v>189</v>
      </c>
      <c r="M498">
        <v>5</v>
      </c>
      <c r="N498">
        <v>0</v>
      </c>
      <c r="O498">
        <v>46.88</v>
      </c>
      <c r="P498">
        <v>234.4</v>
      </c>
      <c r="Q498">
        <v>5137.92</v>
      </c>
      <c r="R498">
        <v>11.77</v>
      </c>
      <c r="S498" s="231" t="str">
        <f>VLOOKUP(U498,'Cross ref'!I:J,2,0)</f>
        <v>HN2</v>
      </c>
      <c r="T498" s="231">
        <f t="shared" si="42"/>
        <v>234.4</v>
      </c>
      <c r="U498" s="231">
        <f>VLOOKUP(VALUE(C498),'Cross ref'!G:I,3,0)</f>
        <v>7372</v>
      </c>
      <c r="V498" s="231">
        <f>IFERROR(VLOOKUP(J498,'Item List (2)'!C:D,2,0),VLOOKUP(K498,'Item List (2)'!C:D,2,0))</f>
        <v>50007</v>
      </c>
      <c r="W498" s="231">
        <f>IFERROR(VLOOKUP(J498,'Item List (2)'!C:E,3,0),VLOOKUP(K498,'Item List (2)'!C:E,3,0))</f>
        <v>100</v>
      </c>
      <c r="X498" s="231">
        <f t="shared" si="43"/>
        <v>0</v>
      </c>
      <c r="Y498" s="231" t="str">
        <f t="shared" si="44"/>
        <v>CHICKEN, NUGGET BRD STAR SHP</v>
      </c>
      <c r="AA498" s="232">
        <f t="shared" si="45"/>
        <v>234.4</v>
      </c>
      <c r="AB498" s="232" t="str">
        <f>VLOOKUP(W498,'Item List (2)'!$H:$J,2,0)</f>
        <v>Food</v>
      </c>
      <c r="AC498" s="232">
        <f t="shared" si="46"/>
        <v>7372</v>
      </c>
      <c r="AD498" s="232" t="str">
        <f t="shared" si="47"/>
        <v>7372-Food</v>
      </c>
    </row>
    <row r="499" spans="1:30">
      <c r="A499" t="s">
        <v>48</v>
      </c>
      <c r="B499" t="s">
        <v>505</v>
      </c>
      <c r="C499" t="s">
        <v>515</v>
      </c>
      <c r="D499" t="s">
        <v>516</v>
      </c>
      <c r="E499" t="s">
        <v>517</v>
      </c>
      <c r="F499" s="220" t="s">
        <v>53</v>
      </c>
      <c r="G499" s="220">
        <v>45169</v>
      </c>
      <c r="H499" t="s">
        <v>523</v>
      </c>
      <c r="I499" t="s">
        <v>66</v>
      </c>
      <c r="J499" t="s">
        <v>524</v>
      </c>
      <c r="K499" t="s">
        <v>525</v>
      </c>
      <c r="L499" s="230" t="s">
        <v>526</v>
      </c>
      <c r="M499">
        <v>1</v>
      </c>
      <c r="N499">
        <v>0</v>
      </c>
      <c r="O499">
        <v>29.33</v>
      </c>
      <c r="P499">
        <v>29.33</v>
      </c>
      <c r="Q499">
        <v>5137.92</v>
      </c>
      <c r="R499">
        <v>11.77</v>
      </c>
      <c r="S499" s="231" t="str">
        <f>VLOOKUP(U499,'Cross ref'!I:J,2,0)</f>
        <v>HN2</v>
      </c>
      <c r="T499" s="231">
        <f t="shared" si="42"/>
        <v>29.33</v>
      </c>
      <c r="U499" s="231">
        <f>VLOOKUP(VALUE(C499),'Cross ref'!G:I,3,0)</f>
        <v>7372</v>
      </c>
      <c r="V499" s="231">
        <f>IFERROR(VLOOKUP(J499,'Item List (2)'!C:D,2,0),VLOOKUP(K499,'Item List (2)'!C:D,2,0))</f>
        <v>60507</v>
      </c>
      <c r="W499" s="231">
        <f>IFERROR(VLOOKUP(J499,'Item List (2)'!C:E,3,0),VLOOKUP(K499,'Item List (2)'!C:E,3,0))</f>
        <v>1200</v>
      </c>
      <c r="X499" s="231">
        <f t="shared" si="43"/>
        <v>0</v>
      </c>
      <c r="Y499" s="231" t="str">
        <f t="shared" si="44"/>
        <v>SOAP, HAND MYSTIC NEXA</v>
      </c>
      <c r="AA499" s="232">
        <f t="shared" si="45"/>
        <v>29.33</v>
      </c>
      <c r="AB499" s="232" t="str">
        <f>VLOOKUP(W499,'Item List (2)'!$H:$J,2,0)</f>
        <v>Supplies</v>
      </c>
      <c r="AC499" s="232">
        <f t="shared" si="46"/>
        <v>7372</v>
      </c>
      <c r="AD499" s="232" t="str">
        <f t="shared" si="47"/>
        <v>7372-Supplies</v>
      </c>
    </row>
    <row r="500" spans="1:30">
      <c r="A500" t="s">
        <v>48</v>
      </c>
      <c r="B500" t="s">
        <v>505</v>
      </c>
      <c r="C500" t="s">
        <v>515</v>
      </c>
      <c r="D500" t="s">
        <v>516</v>
      </c>
      <c r="E500" t="s">
        <v>517</v>
      </c>
      <c r="F500" s="220" t="s">
        <v>53</v>
      </c>
      <c r="G500" s="220">
        <v>45169</v>
      </c>
      <c r="H500" t="s">
        <v>357</v>
      </c>
      <c r="I500" t="s">
        <v>55</v>
      </c>
      <c r="J500" t="s">
        <v>358</v>
      </c>
      <c r="K500" t="s">
        <v>359</v>
      </c>
      <c r="L500" s="230" t="s">
        <v>360</v>
      </c>
      <c r="M500">
        <v>1</v>
      </c>
      <c r="N500">
        <v>0</v>
      </c>
      <c r="O500">
        <v>24.1</v>
      </c>
      <c r="P500">
        <v>24.1</v>
      </c>
      <c r="Q500">
        <v>5137.92</v>
      </c>
      <c r="R500">
        <v>11.77</v>
      </c>
      <c r="S500" s="231" t="str">
        <f>VLOOKUP(U500,'Cross ref'!I:J,2,0)</f>
        <v>HN2</v>
      </c>
      <c r="T500" s="231">
        <f t="shared" si="42"/>
        <v>24.1</v>
      </c>
      <c r="U500" s="231">
        <f>VLOOKUP(VALUE(C500),'Cross ref'!G:I,3,0)</f>
        <v>7372</v>
      </c>
      <c r="V500" s="231">
        <f>IFERROR(VLOOKUP(J500,'Item List (2)'!C:D,2,0),VLOOKUP(K500,'Item List (2)'!C:D,2,0))</f>
        <v>50007</v>
      </c>
      <c r="W500" s="231">
        <f>IFERROR(VLOOKUP(J500,'Item List (2)'!C:E,3,0),VLOOKUP(K500,'Item List (2)'!C:E,3,0))</f>
        <v>100</v>
      </c>
      <c r="X500" s="231">
        <f t="shared" si="43"/>
        <v>0</v>
      </c>
      <c r="Y500" s="231" t="str">
        <f t="shared" si="44"/>
        <v>BISCUIT, BUTTERMILK PARBKD</v>
      </c>
      <c r="AA500" s="232">
        <f t="shared" si="45"/>
        <v>24.1</v>
      </c>
      <c r="AB500" s="232" t="str">
        <f>VLOOKUP(W500,'Item List (2)'!$H:$J,2,0)</f>
        <v>Food</v>
      </c>
      <c r="AC500" s="232">
        <f t="shared" si="46"/>
        <v>7372</v>
      </c>
      <c r="AD500" s="232" t="str">
        <f t="shared" si="47"/>
        <v>7372-Food</v>
      </c>
    </row>
    <row r="501" spans="1:30">
      <c r="A501" t="s">
        <v>48</v>
      </c>
      <c r="B501" t="s">
        <v>505</v>
      </c>
      <c r="C501" t="s">
        <v>515</v>
      </c>
      <c r="D501" t="s">
        <v>516</v>
      </c>
      <c r="E501" t="s">
        <v>517</v>
      </c>
      <c r="F501" s="220" t="s">
        <v>53</v>
      </c>
      <c r="G501" s="220">
        <v>45169</v>
      </c>
      <c r="H501" t="s">
        <v>282</v>
      </c>
      <c r="I501" t="s">
        <v>55</v>
      </c>
      <c r="J501" t="s">
        <v>105</v>
      </c>
      <c r="K501" t="s">
        <v>283</v>
      </c>
      <c r="L501" s="230" t="s">
        <v>284</v>
      </c>
      <c r="M501">
        <v>1</v>
      </c>
      <c r="N501">
        <v>0</v>
      </c>
      <c r="O501">
        <v>12.91</v>
      </c>
      <c r="P501">
        <v>12.91</v>
      </c>
      <c r="Q501">
        <v>5137.92</v>
      </c>
      <c r="R501">
        <v>11.77</v>
      </c>
      <c r="S501" s="231" t="str">
        <f>VLOOKUP(U501,'Cross ref'!I:J,2,0)</f>
        <v>HN2</v>
      </c>
      <c r="T501" s="231">
        <f t="shared" si="42"/>
        <v>12.91</v>
      </c>
      <c r="U501" s="231">
        <f>VLOOKUP(VALUE(C501),'Cross ref'!G:I,3,0)</f>
        <v>7372</v>
      </c>
      <c r="V501" s="231">
        <f>IFERROR(VLOOKUP(J501,'Item List (2)'!C:D,2,0),VLOOKUP(K501,'Item List (2)'!C:D,2,0))</f>
        <v>50007</v>
      </c>
      <c r="W501" s="231">
        <f>IFERROR(VLOOKUP(J501,'Item List (2)'!C:E,3,0),VLOOKUP(K501,'Item List (2)'!C:E,3,0))</f>
        <v>100</v>
      </c>
      <c r="X501" s="231">
        <f t="shared" si="43"/>
        <v>0</v>
      </c>
      <c r="Y501" s="231" t="str">
        <f t="shared" si="44"/>
        <v>BUTTERMILK, 1% LF</v>
      </c>
      <c r="AA501" s="232">
        <f t="shared" si="45"/>
        <v>12.91</v>
      </c>
      <c r="AB501" s="232" t="str">
        <f>VLOOKUP(W501,'Item List (2)'!$H:$J,2,0)</f>
        <v>Food</v>
      </c>
      <c r="AC501" s="232">
        <f t="shared" si="46"/>
        <v>7372</v>
      </c>
      <c r="AD501" s="232" t="str">
        <f t="shared" si="47"/>
        <v>7372-Food</v>
      </c>
    </row>
    <row r="502" spans="1:30">
      <c r="A502" t="s">
        <v>48</v>
      </c>
      <c r="B502" t="s">
        <v>505</v>
      </c>
      <c r="C502" t="s">
        <v>515</v>
      </c>
      <c r="D502" t="s">
        <v>516</v>
      </c>
      <c r="E502" t="s">
        <v>517</v>
      </c>
      <c r="F502" s="220" t="s">
        <v>53</v>
      </c>
      <c r="G502" s="220">
        <v>45169</v>
      </c>
      <c r="H502" t="s">
        <v>194</v>
      </c>
      <c r="I502" t="s">
        <v>55</v>
      </c>
      <c r="J502" t="s">
        <v>179</v>
      </c>
      <c r="K502" t="s">
        <v>195</v>
      </c>
      <c r="L502" s="230" t="s">
        <v>148</v>
      </c>
      <c r="M502">
        <v>1</v>
      </c>
      <c r="N502">
        <v>0</v>
      </c>
      <c r="O502">
        <v>77.97</v>
      </c>
      <c r="P502">
        <v>77.97</v>
      </c>
      <c r="Q502">
        <v>5137.92</v>
      </c>
      <c r="R502">
        <v>11.77</v>
      </c>
      <c r="S502" s="231" t="str">
        <f>VLOOKUP(U502,'Cross ref'!I:J,2,0)</f>
        <v>HN2</v>
      </c>
      <c r="T502" s="231">
        <f t="shared" si="42"/>
        <v>77.97</v>
      </c>
      <c r="U502" s="231">
        <f>VLOOKUP(VALUE(C502),'Cross ref'!G:I,3,0)</f>
        <v>7372</v>
      </c>
      <c r="V502" s="231">
        <f>IFERROR(VLOOKUP(J502,'Item List (2)'!C:D,2,0),VLOOKUP(K502,'Item List (2)'!C:D,2,0))</f>
        <v>50007</v>
      </c>
      <c r="W502" s="231">
        <f>IFERROR(VLOOKUP(J502,'Item List (2)'!C:E,3,0),VLOOKUP(K502,'Item List (2)'!C:E,3,0))</f>
        <v>100</v>
      </c>
      <c r="X502" s="231">
        <f t="shared" si="43"/>
        <v>0</v>
      </c>
      <c r="Y502" s="231" t="str">
        <f t="shared" si="44"/>
        <v>CHEESE, AMER SHRP SLI 200CT SM</v>
      </c>
      <c r="AA502" s="232">
        <f t="shared" si="45"/>
        <v>77.97</v>
      </c>
      <c r="AB502" s="232" t="str">
        <f>VLOOKUP(W502,'Item List (2)'!$H:$J,2,0)</f>
        <v>Food</v>
      </c>
      <c r="AC502" s="232">
        <f t="shared" si="46"/>
        <v>7372</v>
      </c>
      <c r="AD502" s="232" t="str">
        <f t="shared" si="47"/>
        <v>7372-Food</v>
      </c>
    </row>
    <row r="503" spans="1:30">
      <c r="A503" t="s">
        <v>48</v>
      </c>
      <c r="B503" t="s">
        <v>505</v>
      </c>
      <c r="C503" t="s">
        <v>515</v>
      </c>
      <c r="D503" t="s">
        <v>516</v>
      </c>
      <c r="E503" t="s">
        <v>517</v>
      </c>
      <c r="F503" s="220" t="s">
        <v>53</v>
      </c>
      <c r="G503" s="220">
        <v>45169</v>
      </c>
      <c r="H503" t="s">
        <v>361</v>
      </c>
      <c r="I503" t="s">
        <v>55</v>
      </c>
      <c r="J503" t="s">
        <v>362</v>
      </c>
      <c r="K503" t="s">
        <v>363</v>
      </c>
      <c r="L503" s="230" t="s">
        <v>364</v>
      </c>
      <c r="M503">
        <v>1</v>
      </c>
      <c r="N503">
        <v>0</v>
      </c>
      <c r="O503">
        <v>107.29</v>
      </c>
      <c r="P503">
        <v>107.29</v>
      </c>
      <c r="Q503">
        <v>5137.92</v>
      </c>
      <c r="R503">
        <v>11.77</v>
      </c>
      <c r="S503" s="231" t="str">
        <f>VLOOKUP(U503,'Cross ref'!I:J,2,0)</f>
        <v>HN2</v>
      </c>
      <c r="T503" s="231">
        <f t="shared" si="42"/>
        <v>107.29</v>
      </c>
      <c r="U503" s="231">
        <f>VLOOKUP(VALUE(C503),'Cross ref'!G:I,3,0)</f>
        <v>7372</v>
      </c>
      <c r="V503" s="231">
        <f>IFERROR(VLOOKUP(J503,'Item List (2)'!C:D,2,0),VLOOKUP(K503,'Item List (2)'!C:D,2,0))</f>
        <v>50007</v>
      </c>
      <c r="W503" s="231">
        <f>IFERROR(VLOOKUP(J503,'Item List (2)'!C:E,3,0),VLOOKUP(K503,'Item List (2)'!C:E,3,0))</f>
        <v>100</v>
      </c>
      <c r="X503" s="231">
        <f t="shared" si="43"/>
        <v>0</v>
      </c>
      <c r="Y503" s="231" t="str">
        <f t="shared" si="44"/>
        <v>BURGER, BEYOND MEAT 3.7Z</v>
      </c>
      <c r="AA503" s="232">
        <f t="shared" si="45"/>
        <v>107.29</v>
      </c>
      <c r="AB503" s="232" t="str">
        <f>VLOOKUP(W503,'Item List (2)'!$H:$J,2,0)</f>
        <v>Food</v>
      </c>
      <c r="AC503" s="232">
        <f t="shared" si="46"/>
        <v>7372</v>
      </c>
      <c r="AD503" s="232" t="str">
        <f t="shared" si="47"/>
        <v>7372-Food</v>
      </c>
    </row>
    <row r="504" spans="1:30">
      <c r="A504" t="s">
        <v>48</v>
      </c>
      <c r="B504" t="s">
        <v>505</v>
      </c>
      <c r="C504" t="s">
        <v>515</v>
      </c>
      <c r="D504" t="s">
        <v>516</v>
      </c>
      <c r="E504" t="s">
        <v>517</v>
      </c>
      <c r="F504" s="220" t="s">
        <v>53</v>
      </c>
      <c r="G504" s="220">
        <v>45169</v>
      </c>
      <c r="H504" t="s">
        <v>200</v>
      </c>
      <c r="I504" t="s">
        <v>201</v>
      </c>
      <c r="J504" t="s">
        <v>202</v>
      </c>
      <c r="K504" t="s">
        <v>203</v>
      </c>
      <c r="L504" s="230" t="s">
        <v>204</v>
      </c>
      <c r="M504">
        <v>1</v>
      </c>
      <c r="N504">
        <v>0</v>
      </c>
      <c r="O504">
        <v>70.17</v>
      </c>
      <c r="P504">
        <v>70.17</v>
      </c>
      <c r="Q504">
        <v>5137.92</v>
      </c>
      <c r="R504">
        <v>11.77</v>
      </c>
      <c r="S504" s="231" t="str">
        <f>VLOOKUP(U504,'Cross ref'!I:J,2,0)</f>
        <v>HN2</v>
      </c>
      <c r="T504" s="231">
        <f t="shared" si="42"/>
        <v>70.17</v>
      </c>
      <c r="U504" s="231">
        <f>VLOOKUP(VALUE(C504),'Cross ref'!G:I,3,0)</f>
        <v>7372</v>
      </c>
      <c r="V504" s="231">
        <f>IFERROR(VLOOKUP(J504,'Item List (2)'!C:D,2,0),VLOOKUP(K504,'Item List (2)'!C:D,2,0))</f>
        <v>51001</v>
      </c>
      <c r="W504" s="231">
        <f>IFERROR(VLOOKUP(J504,'Item List (2)'!C:E,3,0),VLOOKUP(K504,'Item List (2)'!C:E,3,0))</f>
        <v>1000</v>
      </c>
      <c r="X504" s="231">
        <f t="shared" si="43"/>
        <v>0</v>
      </c>
      <c r="Y504" s="231" t="str">
        <f t="shared" si="44"/>
        <v>WRAP, WESTERN SUPER 4 WAY</v>
      </c>
      <c r="AA504" s="232">
        <f t="shared" si="45"/>
        <v>70.17</v>
      </c>
      <c r="AB504" s="232" t="str">
        <f>VLOOKUP(W504,'Item List (2)'!$H:$J,2,0)</f>
        <v>Paper</v>
      </c>
      <c r="AC504" s="232">
        <f t="shared" si="46"/>
        <v>7372</v>
      </c>
      <c r="AD504" s="232" t="str">
        <f t="shared" si="47"/>
        <v>7372-Paper</v>
      </c>
    </row>
    <row r="505" spans="1:30">
      <c r="A505" t="s">
        <v>48</v>
      </c>
      <c r="B505" t="s">
        <v>505</v>
      </c>
      <c r="C505" t="s">
        <v>515</v>
      </c>
      <c r="D505" t="s">
        <v>516</v>
      </c>
      <c r="E505" t="s">
        <v>517</v>
      </c>
      <c r="F505" s="220" t="s">
        <v>53</v>
      </c>
      <c r="G505" s="220">
        <v>45169</v>
      </c>
      <c r="H505" t="s">
        <v>205</v>
      </c>
      <c r="I505" t="s">
        <v>55</v>
      </c>
      <c r="J505" t="s">
        <v>206</v>
      </c>
      <c r="K505" t="s">
        <v>207</v>
      </c>
      <c r="L505" s="230" t="s">
        <v>208</v>
      </c>
      <c r="M505">
        <v>3</v>
      </c>
      <c r="N505">
        <v>0</v>
      </c>
      <c r="O505">
        <v>22.17</v>
      </c>
      <c r="P505">
        <v>66.51</v>
      </c>
      <c r="Q505">
        <v>5137.92</v>
      </c>
      <c r="R505">
        <v>11.77</v>
      </c>
      <c r="S505" s="231" t="str">
        <f>VLOOKUP(U505,'Cross ref'!I:J,2,0)</f>
        <v>HN2</v>
      </c>
      <c r="T505" s="231">
        <f t="shared" si="42"/>
        <v>66.51</v>
      </c>
      <c r="U505" s="231">
        <f>VLOOKUP(VALUE(C505),'Cross ref'!G:I,3,0)</f>
        <v>7372</v>
      </c>
      <c r="V505" s="231">
        <f>IFERROR(VLOOKUP(J505,'Item List (2)'!C:D,2,0),VLOOKUP(K505,'Item List (2)'!C:D,2,0))</f>
        <v>50007</v>
      </c>
      <c r="W505" s="231">
        <f>IFERROR(VLOOKUP(J505,'Item List (2)'!C:E,3,0),VLOOKUP(K505,'Item List (2)'!C:E,3,0))</f>
        <v>100</v>
      </c>
      <c r="X505" s="231">
        <f t="shared" si="43"/>
        <v>0</v>
      </c>
      <c r="Y505" s="231" t="str">
        <f t="shared" si="44"/>
        <v>LETTUCE, LINER</v>
      </c>
      <c r="AA505" s="232">
        <f t="shared" si="45"/>
        <v>66.51</v>
      </c>
      <c r="AB505" s="232" t="str">
        <f>VLOOKUP(W505,'Item List (2)'!$H:$J,2,0)</f>
        <v>Food</v>
      </c>
      <c r="AC505" s="232">
        <f t="shared" si="46"/>
        <v>7372</v>
      </c>
      <c r="AD505" s="232" t="str">
        <f t="shared" si="47"/>
        <v>7372-Food</v>
      </c>
    </row>
    <row r="506" spans="1:30">
      <c r="A506" t="s">
        <v>48</v>
      </c>
      <c r="B506" t="s">
        <v>505</v>
      </c>
      <c r="C506" t="s">
        <v>515</v>
      </c>
      <c r="D506" t="s">
        <v>516</v>
      </c>
      <c r="E506" t="s">
        <v>517</v>
      </c>
      <c r="F506" s="220" t="s">
        <v>53</v>
      </c>
      <c r="G506" s="220">
        <v>45169</v>
      </c>
      <c r="H506" t="s">
        <v>209</v>
      </c>
      <c r="I506" t="s">
        <v>55</v>
      </c>
      <c r="J506" t="s">
        <v>210</v>
      </c>
      <c r="K506" t="s">
        <v>211</v>
      </c>
      <c r="L506" s="230" t="s">
        <v>212</v>
      </c>
      <c r="M506">
        <v>3</v>
      </c>
      <c r="N506">
        <v>0</v>
      </c>
      <c r="O506">
        <v>19.57</v>
      </c>
      <c r="P506">
        <v>58.71</v>
      </c>
      <c r="Q506">
        <v>5137.92</v>
      </c>
      <c r="R506">
        <v>11.77</v>
      </c>
      <c r="S506" s="231" t="str">
        <f>VLOOKUP(U506,'Cross ref'!I:J,2,0)</f>
        <v>HN2</v>
      </c>
      <c r="T506" s="231">
        <f t="shared" si="42"/>
        <v>58.71</v>
      </c>
      <c r="U506" s="231">
        <f>VLOOKUP(VALUE(C506),'Cross ref'!G:I,3,0)</f>
        <v>7372</v>
      </c>
      <c r="V506" s="231">
        <f>IFERROR(VLOOKUP(J506,'Item List (2)'!C:D,2,0),VLOOKUP(K506,'Item List (2)'!C:D,2,0))</f>
        <v>50007</v>
      </c>
      <c r="W506" s="231">
        <f>IFERROR(VLOOKUP(J506,'Item List (2)'!C:E,3,0),VLOOKUP(K506,'Item List (2)'!C:E,3,0))</f>
        <v>100</v>
      </c>
      <c r="X506" s="231">
        <f t="shared" si="43"/>
        <v>0</v>
      </c>
      <c r="Y506" s="231" t="str">
        <f t="shared" si="44"/>
        <v>TOMATO, RED 5X5 BULK 25LB</v>
      </c>
      <c r="AA506" s="232">
        <f t="shared" si="45"/>
        <v>58.71</v>
      </c>
      <c r="AB506" s="232" t="str">
        <f>VLOOKUP(W506,'Item List (2)'!$H:$J,2,0)</f>
        <v>Food</v>
      </c>
      <c r="AC506" s="232">
        <f t="shared" si="46"/>
        <v>7372</v>
      </c>
      <c r="AD506" s="232" t="str">
        <f t="shared" si="47"/>
        <v>7372-Food</v>
      </c>
    </row>
    <row r="507" spans="1:30">
      <c r="A507" t="s">
        <v>48</v>
      </c>
      <c r="B507" t="s">
        <v>505</v>
      </c>
      <c r="C507" t="s">
        <v>515</v>
      </c>
      <c r="D507" t="s">
        <v>516</v>
      </c>
      <c r="E507" t="s">
        <v>517</v>
      </c>
      <c r="F507" s="220" t="s">
        <v>53</v>
      </c>
      <c r="G507" s="220">
        <v>45169</v>
      </c>
      <c r="H507" t="s">
        <v>213</v>
      </c>
      <c r="I507" t="s">
        <v>55</v>
      </c>
      <c r="J507" t="s">
        <v>214</v>
      </c>
      <c r="K507" t="s">
        <v>215</v>
      </c>
      <c r="L507" s="230" t="s">
        <v>78</v>
      </c>
      <c r="M507">
        <v>1</v>
      </c>
      <c r="N507">
        <v>0</v>
      </c>
      <c r="O507">
        <v>27.07</v>
      </c>
      <c r="P507">
        <v>27.07</v>
      </c>
      <c r="Q507">
        <v>5137.92</v>
      </c>
      <c r="R507">
        <v>11.77</v>
      </c>
      <c r="S507" s="231" t="str">
        <f>VLOOKUP(U507,'Cross ref'!I:J,2,0)</f>
        <v>HN2</v>
      </c>
      <c r="T507" s="231">
        <f t="shared" si="42"/>
        <v>27.07</v>
      </c>
      <c r="U507" s="231">
        <f>VLOOKUP(VALUE(C507),'Cross ref'!G:I,3,0)</f>
        <v>7372</v>
      </c>
      <c r="V507" s="231">
        <f>IFERROR(VLOOKUP(J507,'Item List (2)'!C:D,2,0),VLOOKUP(K507,'Item List (2)'!C:D,2,0))</f>
        <v>50007</v>
      </c>
      <c r="W507" s="231">
        <f>IFERROR(VLOOKUP(J507,'Item List (2)'!C:E,3,0),VLOOKUP(K507,'Item List (2)'!C:E,3,0))</f>
        <v>100</v>
      </c>
      <c r="X507" s="231">
        <f t="shared" si="43"/>
        <v>0</v>
      </c>
      <c r="Y507" s="231" t="str">
        <f t="shared" si="44"/>
        <v>PICKLE, CHIP DELI 3/16" CC</v>
      </c>
      <c r="AA507" s="232">
        <f t="shared" si="45"/>
        <v>27.07</v>
      </c>
      <c r="AB507" s="232" t="str">
        <f>VLOOKUP(W507,'Item List (2)'!$H:$J,2,0)</f>
        <v>Food</v>
      </c>
      <c r="AC507" s="232">
        <f t="shared" si="46"/>
        <v>7372</v>
      </c>
      <c r="AD507" s="232" t="str">
        <f t="shared" si="47"/>
        <v>7372-Food</v>
      </c>
    </row>
    <row r="508" spans="1:30">
      <c r="A508" t="s">
        <v>48</v>
      </c>
      <c r="B508" t="s">
        <v>505</v>
      </c>
      <c r="C508" t="s">
        <v>515</v>
      </c>
      <c r="D508" t="s">
        <v>516</v>
      </c>
      <c r="E508" t="s">
        <v>517</v>
      </c>
      <c r="F508" s="220" t="s">
        <v>53</v>
      </c>
      <c r="G508" s="220">
        <v>45169</v>
      </c>
      <c r="H508" t="s">
        <v>375</v>
      </c>
      <c r="I508" t="s">
        <v>55</v>
      </c>
      <c r="J508" t="s">
        <v>146</v>
      </c>
      <c r="K508" t="s">
        <v>376</v>
      </c>
      <c r="L508" s="230" t="s">
        <v>377</v>
      </c>
      <c r="M508">
        <v>1</v>
      </c>
      <c r="N508">
        <v>0</v>
      </c>
      <c r="O508">
        <v>175.35</v>
      </c>
      <c r="P508">
        <v>175.35</v>
      </c>
      <c r="Q508">
        <v>5137.92</v>
      </c>
      <c r="R508">
        <v>11.77</v>
      </c>
      <c r="S508" s="231" t="str">
        <f>VLOOKUP(U508,'Cross ref'!I:J,2,0)</f>
        <v>HN2</v>
      </c>
      <c r="T508" s="231">
        <f t="shared" si="42"/>
        <v>175.35</v>
      </c>
      <c r="U508" s="231">
        <f>VLOOKUP(VALUE(C508),'Cross ref'!G:I,3,0)</f>
        <v>7372</v>
      </c>
      <c r="V508" s="231">
        <f>IFERROR(VLOOKUP(J508,'Item List (2)'!C:D,2,0),VLOOKUP(K508,'Item List (2)'!C:D,2,0))</f>
        <v>50007</v>
      </c>
      <c r="W508" s="231">
        <f>IFERROR(VLOOKUP(J508,'Item List (2)'!C:E,3,0),VLOOKUP(K508,'Item List (2)'!C:E,3,0))</f>
        <v>100</v>
      </c>
      <c r="X508" s="231">
        <f t="shared" si="43"/>
        <v>0</v>
      </c>
      <c r="Y508" s="231" t="str">
        <f t="shared" si="44"/>
        <v>CHICKEN, BRST GR SAVOR 4.25Z CARLS JR</v>
      </c>
      <c r="AA508" s="232">
        <f t="shared" si="45"/>
        <v>175.35</v>
      </c>
      <c r="AB508" s="232" t="str">
        <f>VLOOKUP(W508,'Item List (2)'!$H:$J,2,0)</f>
        <v>Food</v>
      </c>
      <c r="AC508" s="232">
        <f t="shared" si="46"/>
        <v>7372</v>
      </c>
      <c r="AD508" s="232" t="str">
        <f t="shared" si="47"/>
        <v>7372-Food</v>
      </c>
    </row>
    <row r="509" spans="1:30">
      <c r="A509" t="s">
        <v>48</v>
      </c>
      <c r="B509" t="s">
        <v>505</v>
      </c>
      <c r="C509" t="s">
        <v>515</v>
      </c>
      <c r="D509" t="s">
        <v>516</v>
      </c>
      <c r="E509" t="s">
        <v>517</v>
      </c>
      <c r="F509" s="220" t="s">
        <v>53</v>
      </c>
      <c r="G509" s="220">
        <v>45169</v>
      </c>
      <c r="H509" t="s">
        <v>527</v>
      </c>
      <c r="I509" t="s">
        <v>201</v>
      </c>
      <c r="J509" t="s">
        <v>224</v>
      </c>
      <c r="K509" t="s">
        <v>528</v>
      </c>
      <c r="L509" s="230" t="s">
        <v>529</v>
      </c>
      <c r="M509">
        <v>1</v>
      </c>
      <c r="N509">
        <v>0</v>
      </c>
      <c r="O509">
        <v>5.2</v>
      </c>
      <c r="P509">
        <v>5.2</v>
      </c>
      <c r="Q509">
        <v>5137.92</v>
      </c>
      <c r="R509">
        <v>11.77</v>
      </c>
      <c r="S509" s="231" t="str">
        <f>VLOOKUP(U509,'Cross ref'!I:J,2,0)</f>
        <v>HN2</v>
      </c>
      <c r="T509" s="231">
        <f t="shared" si="42"/>
        <v>5.2</v>
      </c>
      <c r="U509" s="231">
        <f>VLOOKUP(VALUE(C509),'Cross ref'!G:I,3,0)</f>
        <v>7372</v>
      </c>
      <c r="V509" s="231">
        <f>IFERROR(VLOOKUP(J509,'Item List (2)'!C:D,2,0),VLOOKUP(K509,'Item List (2)'!C:D,2,0))</f>
        <v>51001</v>
      </c>
      <c r="W509" s="231">
        <f>IFERROR(VLOOKUP(J509,'Item List (2)'!C:E,3,0),VLOOKUP(K509,'Item List (2)'!C:E,3,0))</f>
        <v>1000</v>
      </c>
      <c r="X509" s="231">
        <f t="shared" si="43"/>
        <v>0</v>
      </c>
      <c r="Y509" s="231" t="str">
        <f t="shared" si="44"/>
        <v>LABEL, NO ONION CARLS JR</v>
      </c>
      <c r="AA509" s="232">
        <f t="shared" si="45"/>
        <v>5.2</v>
      </c>
      <c r="AB509" s="232" t="str">
        <f>VLOOKUP(W509,'Item List (2)'!$H:$J,2,0)</f>
        <v>Paper</v>
      </c>
      <c r="AC509" s="232">
        <f t="shared" si="46"/>
        <v>7372</v>
      </c>
      <c r="AD509" s="232" t="str">
        <f t="shared" si="47"/>
        <v>7372-Paper</v>
      </c>
    </row>
    <row r="510" spans="1:30">
      <c r="A510" t="s">
        <v>48</v>
      </c>
      <c r="B510" t="s">
        <v>505</v>
      </c>
      <c r="C510" t="s">
        <v>515</v>
      </c>
      <c r="D510" t="s">
        <v>516</v>
      </c>
      <c r="E510" t="s">
        <v>517</v>
      </c>
      <c r="F510" s="220" t="s">
        <v>53</v>
      </c>
      <c r="G510" s="220">
        <v>45169</v>
      </c>
      <c r="H510" t="s">
        <v>383</v>
      </c>
      <c r="I510" t="s">
        <v>55</v>
      </c>
      <c r="J510" t="s">
        <v>265</v>
      </c>
      <c r="K510" t="s">
        <v>384</v>
      </c>
      <c r="L510" s="230" t="s">
        <v>263</v>
      </c>
      <c r="M510">
        <v>1</v>
      </c>
      <c r="N510">
        <v>0</v>
      </c>
      <c r="O510">
        <v>32.32</v>
      </c>
      <c r="P510">
        <v>32.32</v>
      </c>
      <c r="Q510">
        <v>5137.92</v>
      </c>
      <c r="R510">
        <v>11.77</v>
      </c>
      <c r="S510" s="231" t="str">
        <f>VLOOKUP(U510,'Cross ref'!I:J,2,0)</f>
        <v>HN2</v>
      </c>
      <c r="T510" s="231">
        <f t="shared" si="42"/>
        <v>32.32</v>
      </c>
      <c r="U510" s="231">
        <f>VLOOKUP(VALUE(C510),'Cross ref'!G:I,3,0)</f>
        <v>7372</v>
      </c>
      <c r="V510" s="231">
        <f>IFERROR(VLOOKUP(J510,'Item List (2)'!C:D,2,0),VLOOKUP(K510,'Item List (2)'!C:D,2,0))</f>
        <v>50007</v>
      </c>
      <c r="W510" s="231">
        <f>IFERROR(VLOOKUP(J510,'Item List (2)'!C:E,3,0),VLOOKUP(K510,'Item List (2)'!C:E,3,0))</f>
        <v>100</v>
      </c>
      <c r="X510" s="231">
        <f t="shared" si="43"/>
        <v>0</v>
      </c>
      <c r="Y510" s="231" t="str">
        <f t="shared" si="44"/>
        <v>SAUCE, SANTA FE W-CAGE FREE EGG</v>
      </c>
      <c r="AA510" s="232">
        <f t="shared" si="45"/>
        <v>32.32</v>
      </c>
      <c r="AB510" s="232" t="str">
        <f>VLOOKUP(W510,'Item List (2)'!$H:$J,2,0)</f>
        <v>Food</v>
      </c>
      <c r="AC510" s="232">
        <f t="shared" si="46"/>
        <v>7372</v>
      </c>
      <c r="AD510" s="232" t="str">
        <f t="shared" si="47"/>
        <v>7372-Food</v>
      </c>
    </row>
    <row r="511" spans="1:30">
      <c r="A511" t="s">
        <v>48</v>
      </c>
      <c r="B511" t="s">
        <v>505</v>
      </c>
      <c r="C511" t="s">
        <v>515</v>
      </c>
      <c r="D511" t="s">
        <v>516</v>
      </c>
      <c r="E511" t="s">
        <v>517</v>
      </c>
      <c r="F511" s="220" t="s">
        <v>53</v>
      </c>
      <c r="G511" s="220">
        <v>45169</v>
      </c>
      <c r="H511" t="s">
        <v>227</v>
      </c>
      <c r="I511" t="s">
        <v>55</v>
      </c>
      <c r="J511" t="s">
        <v>228</v>
      </c>
      <c r="K511" t="s">
        <v>229</v>
      </c>
      <c r="L511" s="230" t="s">
        <v>230</v>
      </c>
      <c r="M511">
        <v>1</v>
      </c>
      <c r="N511">
        <v>0</v>
      </c>
      <c r="O511">
        <v>30.07</v>
      </c>
      <c r="P511">
        <v>30.07</v>
      </c>
      <c r="Q511">
        <v>5137.92</v>
      </c>
      <c r="R511">
        <v>11.77</v>
      </c>
      <c r="S511" s="231" t="str">
        <f>VLOOKUP(U511,'Cross ref'!I:J,2,0)</f>
        <v>HN2</v>
      </c>
      <c r="T511" s="231">
        <f t="shared" si="42"/>
        <v>30.07</v>
      </c>
      <c r="U511" s="231">
        <f>VLOOKUP(VALUE(C511),'Cross ref'!G:I,3,0)</f>
        <v>7372</v>
      </c>
      <c r="V511" s="231">
        <f>IFERROR(VLOOKUP(J511,'Item List (2)'!C:D,2,0),VLOOKUP(K511,'Item List (2)'!C:D,2,0))</f>
        <v>50007</v>
      </c>
      <c r="W511" s="231">
        <f>IFERROR(VLOOKUP(J511,'Item List (2)'!C:E,3,0),VLOOKUP(K511,'Item List (2)'!C:E,3,0))</f>
        <v>100</v>
      </c>
      <c r="X511" s="231">
        <f t="shared" si="43"/>
        <v>0</v>
      </c>
      <c r="Y511" s="231" t="str">
        <f t="shared" si="44"/>
        <v>ONION, YLW</v>
      </c>
      <c r="AA511" s="232">
        <f t="shared" si="45"/>
        <v>30.07</v>
      </c>
      <c r="AB511" s="232" t="str">
        <f>VLOOKUP(W511,'Item List (2)'!$H:$J,2,0)</f>
        <v>Food</v>
      </c>
      <c r="AC511" s="232">
        <f t="shared" si="46"/>
        <v>7372</v>
      </c>
      <c r="AD511" s="232" t="str">
        <f t="shared" si="47"/>
        <v>7372-Food</v>
      </c>
    </row>
    <row r="512" spans="1:30">
      <c r="A512" t="s">
        <v>48</v>
      </c>
      <c r="B512" t="s">
        <v>505</v>
      </c>
      <c r="C512" t="s">
        <v>515</v>
      </c>
      <c r="D512" t="s">
        <v>516</v>
      </c>
      <c r="E512" t="s">
        <v>517</v>
      </c>
      <c r="F512" s="220" t="s">
        <v>53</v>
      </c>
      <c r="G512" s="220">
        <v>45169</v>
      </c>
      <c r="H512" t="s">
        <v>231</v>
      </c>
      <c r="I512" t="s">
        <v>201</v>
      </c>
      <c r="J512" t="s">
        <v>232</v>
      </c>
      <c r="K512" t="s">
        <v>233</v>
      </c>
      <c r="L512" s="230" t="s">
        <v>234</v>
      </c>
      <c r="M512">
        <v>2</v>
      </c>
      <c r="N512">
        <v>0</v>
      </c>
      <c r="O512">
        <v>25.97</v>
      </c>
      <c r="P512">
        <v>51.94</v>
      </c>
      <c r="Q512">
        <v>5137.92</v>
      </c>
      <c r="R512">
        <v>11.77</v>
      </c>
      <c r="S512" s="231" t="str">
        <f>VLOOKUP(U512,'Cross ref'!I:J,2,0)</f>
        <v>HN2</v>
      </c>
      <c r="T512" s="231">
        <f t="shared" si="42"/>
        <v>51.94</v>
      </c>
      <c r="U512" s="231">
        <f>VLOOKUP(VALUE(C512),'Cross ref'!G:I,3,0)</f>
        <v>7372</v>
      </c>
      <c r="V512" s="231">
        <f>IFERROR(VLOOKUP(J512,'Item List (2)'!C:D,2,0),VLOOKUP(K512,'Item List (2)'!C:D,2,0))</f>
        <v>51001</v>
      </c>
      <c r="W512" s="231">
        <f>IFERROR(VLOOKUP(J512,'Item List (2)'!C:E,3,0),VLOOKUP(K512,'Item List (2)'!C:E,3,0))</f>
        <v>1000</v>
      </c>
      <c r="X512" s="231">
        <f t="shared" si="43"/>
        <v>0</v>
      </c>
      <c r="Y512" s="231" t="str">
        <f t="shared" si="44"/>
        <v>LID, 12-24Z</v>
      </c>
      <c r="AA512" s="232">
        <f t="shared" si="45"/>
        <v>51.94</v>
      </c>
      <c r="AB512" s="232" t="str">
        <f>VLOOKUP(W512,'Item List (2)'!$H:$J,2,0)</f>
        <v>Paper</v>
      </c>
      <c r="AC512" s="232">
        <f t="shared" si="46"/>
        <v>7372</v>
      </c>
      <c r="AD512" s="232" t="str">
        <f t="shared" si="47"/>
        <v>7372-Paper</v>
      </c>
    </row>
    <row r="513" spans="1:30">
      <c r="A513" t="s">
        <v>48</v>
      </c>
      <c r="B513" t="s">
        <v>505</v>
      </c>
      <c r="C513" t="s">
        <v>515</v>
      </c>
      <c r="D513" t="s">
        <v>516</v>
      </c>
      <c r="E513" t="s">
        <v>517</v>
      </c>
      <c r="F513" s="220" t="s">
        <v>53</v>
      </c>
      <c r="G513" s="220">
        <v>45169</v>
      </c>
      <c r="H513" t="s">
        <v>235</v>
      </c>
      <c r="I513" t="s">
        <v>201</v>
      </c>
      <c r="J513" t="s">
        <v>236</v>
      </c>
      <c r="K513" t="s">
        <v>237</v>
      </c>
      <c r="L513" s="230" t="s">
        <v>238</v>
      </c>
      <c r="M513">
        <v>1</v>
      </c>
      <c r="N513">
        <v>0</v>
      </c>
      <c r="O513">
        <v>59.26</v>
      </c>
      <c r="P513">
        <v>59.26</v>
      </c>
      <c r="Q513">
        <v>5137.92</v>
      </c>
      <c r="R513">
        <v>11.77</v>
      </c>
      <c r="S513" s="231" t="str">
        <f>VLOOKUP(U513,'Cross ref'!I:J,2,0)</f>
        <v>HN2</v>
      </c>
      <c r="T513" s="231">
        <f t="shared" si="42"/>
        <v>59.26</v>
      </c>
      <c r="U513" s="231">
        <f>VLOOKUP(VALUE(C513),'Cross ref'!G:I,3,0)</f>
        <v>7372</v>
      </c>
      <c r="V513" s="231">
        <f>IFERROR(VLOOKUP(J513,'Item List (2)'!C:D,2,0),VLOOKUP(K513,'Item List (2)'!C:D,2,0))</f>
        <v>51001</v>
      </c>
      <c r="W513" s="231">
        <f>IFERROR(VLOOKUP(J513,'Item List (2)'!C:E,3,0),VLOOKUP(K513,'Item List (2)'!C:E,3,0))</f>
        <v>1000</v>
      </c>
      <c r="X513" s="231">
        <f t="shared" si="43"/>
        <v>0</v>
      </c>
      <c r="Y513" s="231" t="str">
        <f t="shared" si="44"/>
        <v>CUP, COLD 20Z FLV TRL</v>
      </c>
      <c r="AA513" s="232">
        <f t="shared" si="45"/>
        <v>59.26</v>
      </c>
      <c r="AB513" s="232" t="str">
        <f>VLOOKUP(W513,'Item List (2)'!$H:$J,2,0)</f>
        <v>Paper</v>
      </c>
      <c r="AC513" s="232">
        <f t="shared" si="46"/>
        <v>7372</v>
      </c>
      <c r="AD513" s="232" t="str">
        <f t="shared" si="47"/>
        <v>7372-Paper</v>
      </c>
    </row>
    <row r="514" spans="1:30">
      <c r="A514" t="s">
        <v>48</v>
      </c>
      <c r="B514" t="s">
        <v>505</v>
      </c>
      <c r="C514" t="s">
        <v>515</v>
      </c>
      <c r="D514" t="s">
        <v>516</v>
      </c>
      <c r="E514" t="s">
        <v>517</v>
      </c>
      <c r="F514" s="220" t="s">
        <v>53</v>
      </c>
      <c r="G514" s="220">
        <v>45169</v>
      </c>
      <c r="H514" t="s">
        <v>243</v>
      </c>
      <c r="I514" t="s">
        <v>55</v>
      </c>
      <c r="J514" t="s">
        <v>244</v>
      </c>
      <c r="K514" t="s">
        <v>245</v>
      </c>
      <c r="L514" s="230" t="s">
        <v>246</v>
      </c>
      <c r="M514">
        <v>1</v>
      </c>
      <c r="N514">
        <v>0</v>
      </c>
      <c r="O514">
        <v>19.99</v>
      </c>
      <c r="P514">
        <v>19.99</v>
      </c>
      <c r="Q514">
        <v>5137.92</v>
      </c>
      <c r="R514">
        <v>11.77</v>
      </c>
      <c r="S514" s="231" t="str">
        <f>VLOOKUP(U514,'Cross ref'!I:J,2,0)</f>
        <v>HN2</v>
      </c>
      <c r="T514" s="231">
        <f t="shared" ref="T514:T577" si="48">P514</f>
        <v>19.99</v>
      </c>
      <c r="U514" s="231">
        <f>VLOOKUP(VALUE(C514),'Cross ref'!G:I,3,0)</f>
        <v>7372</v>
      </c>
      <c r="V514" s="231">
        <f>IFERROR(VLOOKUP(J514,'Item List (2)'!C:D,2,0),VLOOKUP(K514,'Item List (2)'!C:D,2,0))</f>
        <v>50007</v>
      </c>
      <c r="W514" s="231">
        <f>IFERROR(VLOOKUP(J514,'Item List (2)'!C:E,3,0),VLOOKUP(K514,'Item List (2)'!C:E,3,0))</f>
        <v>100</v>
      </c>
      <c r="X514" s="231">
        <f t="shared" ref="X514:X577" si="49">IF(_xlfn.NUMBERVALUE(O514),M514*O514-P514,-P514)</f>
        <v>0</v>
      </c>
      <c r="Y514" s="231" t="str">
        <f t="shared" ref="Y514:Y577" si="50">K514</f>
        <v>CREAMER, HALF &amp; HALF</v>
      </c>
      <c r="AA514" s="232">
        <f t="shared" ref="AA514:AA577" si="51">P514</f>
        <v>19.99</v>
      </c>
      <c r="AB514" s="232" t="str">
        <f>VLOOKUP(W514,'Item List (2)'!$H:$J,2,0)</f>
        <v>Food</v>
      </c>
      <c r="AC514" s="232">
        <f t="shared" ref="AC514:AC577" si="52">U514</f>
        <v>7372</v>
      </c>
      <c r="AD514" s="232" t="str">
        <f t="shared" ref="AD514:AD577" si="53">AC514&amp;"-"&amp;AB514</f>
        <v>7372-Food</v>
      </c>
    </row>
    <row r="515" spans="1:30">
      <c r="A515" t="s">
        <v>48</v>
      </c>
      <c r="B515" t="s">
        <v>505</v>
      </c>
      <c r="C515" t="s">
        <v>515</v>
      </c>
      <c r="D515" t="s">
        <v>516</v>
      </c>
      <c r="E515" t="s">
        <v>517</v>
      </c>
      <c r="F515" s="220" t="s">
        <v>53</v>
      </c>
      <c r="G515" s="220">
        <v>45169</v>
      </c>
      <c r="H515" t="s">
        <v>498</v>
      </c>
      <c r="I515" t="s">
        <v>201</v>
      </c>
      <c r="J515" t="s">
        <v>202</v>
      </c>
      <c r="K515" t="s">
        <v>499</v>
      </c>
      <c r="L515" s="230" t="s">
        <v>500</v>
      </c>
      <c r="M515">
        <v>1</v>
      </c>
      <c r="N515">
        <v>0</v>
      </c>
      <c r="O515">
        <v>56.84</v>
      </c>
      <c r="P515">
        <v>56.84</v>
      </c>
      <c r="Q515">
        <v>5137.92</v>
      </c>
      <c r="R515">
        <v>11.77</v>
      </c>
      <c r="S515" s="231" t="str">
        <f>VLOOKUP(U515,'Cross ref'!I:J,2,0)</f>
        <v>HN2</v>
      </c>
      <c r="T515" s="231">
        <f t="shared" si="48"/>
        <v>56.84</v>
      </c>
      <c r="U515" s="231">
        <f>VLOOKUP(VALUE(C515),'Cross ref'!G:I,3,0)</f>
        <v>7372</v>
      </c>
      <c r="V515" s="231">
        <f>IFERROR(VLOOKUP(J515,'Item List (2)'!C:D,2,0),VLOOKUP(K515,'Item List (2)'!C:D,2,0))</f>
        <v>51001</v>
      </c>
      <c r="W515" s="231">
        <f>IFERROR(VLOOKUP(J515,'Item List (2)'!C:E,3,0),VLOOKUP(K515,'Item List (2)'!C:E,3,0))</f>
        <v>1000</v>
      </c>
      <c r="X515" s="231">
        <f t="shared" si="49"/>
        <v>0</v>
      </c>
      <c r="Y515" s="231" t="str">
        <f t="shared" si="50"/>
        <v>WRAP, QUICK HAPPY STAR</v>
      </c>
      <c r="AA515" s="232">
        <f t="shared" si="51"/>
        <v>56.84</v>
      </c>
      <c r="AB515" s="232" t="str">
        <f>VLOOKUP(W515,'Item List (2)'!$H:$J,2,0)</f>
        <v>Paper</v>
      </c>
      <c r="AC515" s="232">
        <f t="shared" si="52"/>
        <v>7372</v>
      </c>
      <c r="AD515" s="232" t="str">
        <f t="shared" si="53"/>
        <v>7372-Paper</v>
      </c>
    </row>
    <row r="516" spans="1:30">
      <c r="A516" t="s">
        <v>48</v>
      </c>
      <c r="B516" t="s">
        <v>505</v>
      </c>
      <c r="C516" t="s">
        <v>515</v>
      </c>
      <c r="D516" t="s">
        <v>516</v>
      </c>
      <c r="E516" t="s">
        <v>517</v>
      </c>
      <c r="F516" s="220" t="s">
        <v>53</v>
      </c>
      <c r="G516" s="220">
        <v>45169</v>
      </c>
      <c r="H516" t="s">
        <v>258</v>
      </c>
      <c r="I516" t="s">
        <v>201</v>
      </c>
      <c r="J516" t="s">
        <v>236</v>
      </c>
      <c r="K516" t="s">
        <v>259</v>
      </c>
      <c r="L516" s="230" t="s">
        <v>260</v>
      </c>
      <c r="M516">
        <v>3</v>
      </c>
      <c r="N516">
        <v>0</v>
      </c>
      <c r="O516">
        <v>30.68</v>
      </c>
      <c r="P516">
        <v>92.04</v>
      </c>
      <c r="Q516">
        <v>5137.92</v>
      </c>
      <c r="R516">
        <v>11.77</v>
      </c>
      <c r="S516" s="231" t="str">
        <f>VLOOKUP(U516,'Cross ref'!I:J,2,0)</f>
        <v>HN2</v>
      </c>
      <c r="T516" s="231">
        <f t="shared" si="48"/>
        <v>92.04</v>
      </c>
      <c r="U516" s="231">
        <f>VLOOKUP(VALUE(C516),'Cross ref'!G:I,3,0)</f>
        <v>7372</v>
      </c>
      <c r="V516" s="231">
        <f>IFERROR(VLOOKUP(J516,'Item List (2)'!C:D,2,0),VLOOKUP(K516,'Item List (2)'!C:D,2,0))</f>
        <v>51001</v>
      </c>
      <c r="W516" s="231">
        <f>IFERROR(VLOOKUP(J516,'Item List (2)'!C:E,3,0),VLOOKUP(K516,'Item List (2)'!C:E,3,0))</f>
        <v>1000</v>
      </c>
      <c r="X516" s="231">
        <f t="shared" si="49"/>
        <v>0</v>
      </c>
      <c r="Y516" s="231" t="str">
        <f t="shared" si="50"/>
        <v>CUP, PLS COLD 32Z FLVR TRAIL</v>
      </c>
      <c r="AA516" s="232">
        <f t="shared" si="51"/>
        <v>92.04</v>
      </c>
      <c r="AB516" s="232" t="str">
        <f>VLOOKUP(W516,'Item List (2)'!$H:$J,2,0)</f>
        <v>Paper</v>
      </c>
      <c r="AC516" s="232">
        <f t="shared" si="52"/>
        <v>7372</v>
      </c>
      <c r="AD516" s="232" t="str">
        <f t="shared" si="53"/>
        <v>7372-Paper</v>
      </c>
    </row>
    <row r="517" spans="1:30">
      <c r="A517" t="s">
        <v>48</v>
      </c>
      <c r="B517" t="s">
        <v>505</v>
      </c>
      <c r="C517" t="s">
        <v>515</v>
      </c>
      <c r="D517" t="s">
        <v>516</v>
      </c>
      <c r="E517" t="s">
        <v>517</v>
      </c>
      <c r="F517" s="220" t="s">
        <v>53</v>
      </c>
      <c r="G517" s="220">
        <v>45169</v>
      </c>
      <c r="H517" t="s">
        <v>264</v>
      </c>
      <c r="I517" t="s">
        <v>55</v>
      </c>
      <c r="J517" t="s">
        <v>265</v>
      </c>
      <c r="K517" t="s">
        <v>266</v>
      </c>
      <c r="L517" s="230" t="s">
        <v>263</v>
      </c>
      <c r="M517">
        <v>2</v>
      </c>
      <c r="N517">
        <v>0</v>
      </c>
      <c r="O517">
        <v>23.87</v>
      </c>
      <c r="P517">
        <v>47.74</v>
      </c>
      <c r="Q517">
        <v>5137.92</v>
      </c>
      <c r="R517">
        <v>11.77</v>
      </c>
      <c r="S517" s="231" t="str">
        <f>VLOOKUP(U517,'Cross ref'!I:J,2,0)</f>
        <v>HN2</v>
      </c>
      <c r="T517" s="231">
        <f t="shared" si="48"/>
        <v>47.74</v>
      </c>
      <c r="U517" s="231">
        <f>VLOOKUP(VALUE(C517),'Cross ref'!G:I,3,0)</f>
        <v>7372</v>
      </c>
      <c r="V517" s="231">
        <f>IFERROR(VLOOKUP(J517,'Item List (2)'!C:D,2,0),VLOOKUP(K517,'Item List (2)'!C:D,2,0))</f>
        <v>50007</v>
      </c>
      <c r="W517" s="231">
        <f>IFERROR(VLOOKUP(J517,'Item List (2)'!C:E,3,0),VLOOKUP(K517,'Item List (2)'!C:E,3,0))</f>
        <v>100</v>
      </c>
      <c r="X517" s="231">
        <f t="shared" si="49"/>
        <v>0</v>
      </c>
      <c r="Y517" s="231" t="str">
        <f t="shared" si="50"/>
        <v>SAUCE, SPECIAL</v>
      </c>
      <c r="AA517" s="232">
        <f t="shared" si="51"/>
        <v>47.74</v>
      </c>
      <c r="AB517" s="232" t="str">
        <f>VLOOKUP(W517,'Item List (2)'!$H:$J,2,0)</f>
        <v>Food</v>
      </c>
      <c r="AC517" s="232">
        <f t="shared" si="52"/>
        <v>7372</v>
      </c>
      <c r="AD517" s="232" t="str">
        <f t="shared" si="53"/>
        <v>7372-Food</v>
      </c>
    </row>
    <row r="518" spans="1:30">
      <c r="A518" t="s">
        <v>48</v>
      </c>
      <c r="B518" t="s">
        <v>505</v>
      </c>
      <c r="C518" t="s">
        <v>515</v>
      </c>
      <c r="D518" t="s">
        <v>516</v>
      </c>
      <c r="E518" t="s">
        <v>517</v>
      </c>
      <c r="F518" s="220" t="s">
        <v>53</v>
      </c>
      <c r="G518" s="220">
        <v>45169</v>
      </c>
      <c r="H518" t="s">
        <v>267</v>
      </c>
      <c r="I518" t="s">
        <v>55</v>
      </c>
      <c r="J518" t="s">
        <v>268</v>
      </c>
      <c r="K518" t="s">
        <v>269</v>
      </c>
      <c r="L518" s="230" t="s">
        <v>270</v>
      </c>
      <c r="M518">
        <v>2</v>
      </c>
      <c r="N518">
        <v>0</v>
      </c>
      <c r="O518">
        <v>47.11</v>
      </c>
      <c r="P518">
        <v>94.22</v>
      </c>
      <c r="Q518">
        <v>5137.92</v>
      </c>
      <c r="R518">
        <v>11.77</v>
      </c>
      <c r="S518" s="231" t="str">
        <f>VLOOKUP(U518,'Cross ref'!I:J,2,0)</f>
        <v>HN2</v>
      </c>
      <c r="T518" s="231">
        <f t="shared" si="48"/>
        <v>94.22</v>
      </c>
      <c r="U518" s="231">
        <f>VLOOKUP(VALUE(C518),'Cross ref'!G:I,3,0)</f>
        <v>7372</v>
      </c>
      <c r="V518" s="231">
        <f>IFERROR(VLOOKUP(J518,'Item List (2)'!C:D,2,0),VLOOKUP(K518,'Item List (2)'!C:D,2,0))</f>
        <v>50007</v>
      </c>
      <c r="W518" s="231">
        <f>IFERROR(VLOOKUP(J518,'Item List (2)'!C:E,3,0),VLOOKUP(K518,'Item List (2)'!C:E,3,0))</f>
        <v>100</v>
      </c>
      <c r="X518" s="231">
        <f t="shared" si="49"/>
        <v>0</v>
      </c>
      <c r="Y518" s="231" t="str">
        <f t="shared" si="50"/>
        <v>MAYONNAISE, 64Z</v>
      </c>
      <c r="AA518" s="232">
        <f t="shared" si="51"/>
        <v>94.22</v>
      </c>
      <c r="AB518" s="232" t="str">
        <f>VLOOKUP(W518,'Item List (2)'!$H:$J,2,0)</f>
        <v>Food</v>
      </c>
      <c r="AC518" s="232">
        <f t="shared" si="52"/>
        <v>7372</v>
      </c>
      <c r="AD518" s="232" t="str">
        <f t="shared" si="53"/>
        <v>7372-Food</v>
      </c>
    </row>
    <row r="519" spans="1:30">
      <c r="A519" t="s">
        <v>48</v>
      </c>
      <c r="B519" t="s">
        <v>505</v>
      </c>
      <c r="C519" t="s">
        <v>515</v>
      </c>
      <c r="D519" t="s">
        <v>516</v>
      </c>
      <c r="E519" t="s">
        <v>517</v>
      </c>
      <c r="F519" s="220" t="s">
        <v>53</v>
      </c>
      <c r="G519" s="220">
        <v>45169</v>
      </c>
      <c r="H519" t="s">
        <v>399</v>
      </c>
      <c r="I519" t="s">
        <v>201</v>
      </c>
      <c r="J519" t="s">
        <v>400</v>
      </c>
      <c r="K519" t="s">
        <v>401</v>
      </c>
      <c r="L519" s="230" t="s">
        <v>402</v>
      </c>
      <c r="M519">
        <v>1</v>
      </c>
      <c r="N519">
        <v>0</v>
      </c>
      <c r="O519">
        <v>45.4</v>
      </c>
      <c r="P519">
        <v>45.4</v>
      </c>
      <c r="Q519">
        <v>5137.92</v>
      </c>
      <c r="R519">
        <v>11.77</v>
      </c>
      <c r="S519" s="231" t="str">
        <f>VLOOKUP(U519,'Cross ref'!I:J,2,0)</f>
        <v>HN2</v>
      </c>
      <c r="T519" s="231">
        <f t="shared" si="48"/>
        <v>45.4</v>
      </c>
      <c r="U519" s="231">
        <f>VLOOKUP(VALUE(C519),'Cross ref'!G:I,3,0)</f>
        <v>7372</v>
      </c>
      <c r="V519" s="231">
        <f>IFERROR(VLOOKUP(J519,'Item List (2)'!C:D,2,0),VLOOKUP(K519,'Item List (2)'!C:D,2,0))</f>
        <v>51001</v>
      </c>
      <c r="W519" s="231">
        <f>IFERROR(VLOOKUP(J519,'Item List (2)'!C:E,3,0),VLOOKUP(K519,'Item List (2)'!C:E,3,0))</f>
        <v>1000</v>
      </c>
      <c r="X519" s="231">
        <f t="shared" si="49"/>
        <v>0</v>
      </c>
      <c r="Y519" s="231" t="str">
        <f t="shared" si="50"/>
        <v>NAPKIN, 13X8.5 BRN</v>
      </c>
      <c r="AA519" s="232">
        <f t="shared" si="51"/>
        <v>45.4</v>
      </c>
      <c r="AB519" s="232" t="str">
        <f>VLOOKUP(W519,'Item List (2)'!$H:$J,2,0)</f>
        <v>Paper</v>
      </c>
      <c r="AC519" s="232">
        <f t="shared" si="52"/>
        <v>7372</v>
      </c>
      <c r="AD519" s="232" t="str">
        <f t="shared" si="53"/>
        <v>7372-Paper</v>
      </c>
    </row>
    <row r="520" spans="1:30">
      <c r="A520" t="s">
        <v>48</v>
      </c>
      <c r="B520" t="s">
        <v>505</v>
      </c>
      <c r="C520" t="s">
        <v>515</v>
      </c>
      <c r="D520" t="s">
        <v>516</v>
      </c>
      <c r="E520" t="s">
        <v>517</v>
      </c>
      <c r="F520" s="220" t="s">
        <v>53</v>
      </c>
      <c r="G520" s="220">
        <v>45169</v>
      </c>
      <c r="H520" t="s">
        <v>275</v>
      </c>
      <c r="I520" t="s">
        <v>71</v>
      </c>
      <c r="J520" t="s">
        <v>276</v>
      </c>
      <c r="K520" t="s">
        <v>277</v>
      </c>
      <c r="L520" s="230" t="s">
        <v>74</v>
      </c>
      <c r="M520">
        <v>1</v>
      </c>
      <c r="N520">
        <v>0</v>
      </c>
      <c r="O520">
        <v>0</v>
      </c>
      <c r="P520">
        <v>34.51</v>
      </c>
      <c r="Q520">
        <v>5137.92</v>
      </c>
      <c r="R520">
        <v>11.77</v>
      </c>
      <c r="S520" s="231" t="str">
        <f>VLOOKUP(U520,'Cross ref'!I:J,2,0)</f>
        <v>HN2</v>
      </c>
      <c r="T520" s="231">
        <f t="shared" si="48"/>
        <v>34.51</v>
      </c>
      <c r="U520" s="231">
        <f>VLOOKUP(VALUE(C520),'Cross ref'!G:I,3,0)</f>
        <v>7372</v>
      </c>
      <c r="V520" s="231">
        <f>IFERROR(VLOOKUP(J520,'Item List (2)'!C:D,2,0),VLOOKUP(K520,'Item List (2)'!C:D,2,0))</f>
        <v>50007</v>
      </c>
      <c r="W520" s="231">
        <f>IFERROR(VLOOKUP(J520,'Item List (2)'!C:E,3,0),VLOOKUP(K520,'Item List (2)'!C:E,3,0))</f>
        <v>100</v>
      </c>
      <c r="X520" s="231">
        <f t="shared" si="49"/>
        <v>-34.51</v>
      </c>
      <c r="Y520" s="231" t="str">
        <f t="shared" si="50"/>
        <v>SURCHARGE, FUEL</v>
      </c>
      <c r="AA520" s="232">
        <f t="shared" si="51"/>
        <v>34.51</v>
      </c>
      <c r="AB520" s="232" t="str">
        <f>VLOOKUP(W520,'Item List (2)'!$H:$J,2,0)</f>
        <v>Food</v>
      </c>
      <c r="AC520" s="232">
        <f t="shared" si="52"/>
        <v>7372</v>
      </c>
      <c r="AD520" s="232" t="str">
        <f t="shared" si="53"/>
        <v>7372-Food</v>
      </c>
    </row>
    <row r="521" spans="1:30">
      <c r="A521" t="s">
        <v>48</v>
      </c>
      <c r="B521" t="s">
        <v>505</v>
      </c>
      <c r="C521" t="s">
        <v>515</v>
      </c>
      <c r="D521" t="s">
        <v>516</v>
      </c>
      <c r="E521" t="s">
        <v>517</v>
      </c>
      <c r="F521" s="220" t="s">
        <v>53</v>
      </c>
      <c r="G521" s="220">
        <v>45169</v>
      </c>
      <c r="H521" t="s">
        <v>530</v>
      </c>
      <c r="I521" t="s">
        <v>66</v>
      </c>
      <c r="J521" t="s">
        <v>531</v>
      </c>
      <c r="K521" t="s">
        <v>532</v>
      </c>
      <c r="L521" s="230" t="s">
        <v>533</v>
      </c>
      <c r="M521">
        <v>2</v>
      </c>
      <c r="N521">
        <v>0</v>
      </c>
      <c r="O521">
        <v>4.87</v>
      </c>
      <c r="P521">
        <v>9.74</v>
      </c>
      <c r="Q521">
        <v>5137.92</v>
      </c>
      <c r="R521">
        <v>11.77</v>
      </c>
      <c r="S521" s="231" t="str">
        <f>VLOOKUP(U521,'Cross ref'!I:J,2,0)</f>
        <v>HN2</v>
      </c>
      <c r="T521" s="231">
        <f t="shared" si="48"/>
        <v>9.74</v>
      </c>
      <c r="U521" s="231">
        <f>VLOOKUP(VALUE(C521),'Cross ref'!G:I,3,0)</f>
        <v>7372</v>
      </c>
      <c r="V521" s="231">
        <f>IFERROR(VLOOKUP(J521,'Item List (2)'!C:D,2,0),VLOOKUP(K521,'Item List (2)'!C:D,2,0))</f>
        <v>60507</v>
      </c>
      <c r="W521" s="231">
        <f>IFERROR(VLOOKUP(J521,'Item List (2)'!C:E,3,0),VLOOKUP(K521,'Item List (2)'!C:E,3,0))</f>
        <v>1200</v>
      </c>
      <c r="X521" s="231">
        <f t="shared" si="49"/>
        <v>0</v>
      </c>
      <c r="Y521" s="231" t="str">
        <f t="shared" si="50"/>
        <v>GRIDDLE SCREEN, 4X5.5" SCOTCH-BRITE</v>
      </c>
      <c r="AA521" s="232">
        <f t="shared" si="51"/>
        <v>9.74</v>
      </c>
      <c r="AB521" s="232" t="str">
        <f>VLOOKUP(W521,'Item List (2)'!$H:$J,2,0)</f>
        <v>Supplies</v>
      </c>
      <c r="AC521" s="232">
        <f t="shared" si="52"/>
        <v>7372</v>
      </c>
      <c r="AD521" s="232" t="str">
        <f t="shared" si="53"/>
        <v>7372-Supplies</v>
      </c>
    </row>
    <row r="522" spans="1:30">
      <c r="A522" t="s">
        <v>48</v>
      </c>
      <c r="B522" t="s">
        <v>505</v>
      </c>
      <c r="C522" t="s">
        <v>520</v>
      </c>
      <c r="D522" t="s">
        <v>521</v>
      </c>
      <c r="E522" t="s">
        <v>522</v>
      </c>
      <c r="F522" s="220" t="s">
        <v>53</v>
      </c>
      <c r="G522" s="220">
        <v>45167</v>
      </c>
      <c r="H522" t="s">
        <v>518</v>
      </c>
      <c r="I522" t="s">
        <v>55</v>
      </c>
      <c r="J522" t="s">
        <v>76</v>
      </c>
      <c r="K522" t="s">
        <v>519</v>
      </c>
      <c r="L522" s="230" t="s">
        <v>78</v>
      </c>
      <c r="M522">
        <v>1</v>
      </c>
      <c r="N522">
        <v>0</v>
      </c>
      <c r="O522">
        <v>99.5</v>
      </c>
      <c r="P522">
        <v>99.5</v>
      </c>
      <c r="Q522">
        <v>4435</v>
      </c>
      <c r="R522">
        <v>13.23</v>
      </c>
      <c r="S522" s="231" t="str">
        <f>VLOOKUP(U522,'Cross ref'!I:J,2,0)</f>
        <v>HN2</v>
      </c>
      <c r="T522" s="231">
        <f t="shared" si="48"/>
        <v>99.5</v>
      </c>
      <c r="U522" s="231">
        <f>VLOOKUP(VALUE(C522),'Cross ref'!G:I,3,0)</f>
        <v>7384</v>
      </c>
      <c r="V522" s="231">
        <f>IFERROR(VLOOKUP(J522,'Item List (2)'!C:D,2,0),VLOOKUP(K522,'Item List (2)'!C:D,2,0))</f>
        <v>50007</v>
      </c>
      <c r="W522" s="231">
        <f>IFERROR(VLOOKUP(J522,'Item List (2)'!C:E,3,0),VLOOKUP(K522,'Item List (2)'!C:E,3,0))</f>
        <v>100</v>
      </c>
      <c r="X522" s="231">
        <f t="shared" si="49"/>
        <v>0</v>
      </c>
      <c r="Y522" s="231" t="str">
        <f t="shared" si="50"/>
        <v>SYRUP, FANTA ORANGE</v>
      </c>
      <c r="AA522" s="232">
        <f t="shared" si="51"/>
        <v>99.5</v>
      </c>
      <c r="AB522" s="232" t="str">
        <f>VLOOKUP(W522,'Item List (2)'!$H:$J,2,0)</f>
        <v>Food</v>
      </c>
      <c r="AC522" s="232">
        <f t="shared" si="52"/>
        <v>7384</v>
      </c>
      <c r="AD522" s="232" t="str">
        <f t="shared" si="53"/>
        <v>7384-Food</v>
      </c>
    </row>
    <row r="523" spans="1:30">
      <c r="A523" t="s">
        <v>48</v>
      </c>
      <c r="B523" t="s">
        <v>505</v>
      </c>
      <c r="C523" t="s">
        <v>520</v>
      </c>
      <c r="D523" t="s">
        <v>521</v>
      </c>
      <c r="E523" t="s">
        <v>522</v>
      </c>
      <c r="F523" s="220" t="s">
        <v>53</v>
      </c>
      <c r="G523" s="220">
        <v>45167</v>
      </c>
      <c r="H523" t="s">
        <v>413</v>
      </c>
      <c r="I523" t="s">
        <v>55</v>
      </c>
      <c r="J523" t="s">
        <v>414</v>
      </c>
      <c r="K523" t="s">
        <v>415</v>
      </c>
      <c r="L523" s="230" t="s">
        <v>84</v>
      </c>
      <c r="M523">
        <v>1</v>
      </c>
      <c r="N523">
        <v>0</v>
      </c>
      <c r="O523">
        <v>51.9</v>
      </c>
      <c r="P523">
        <v>51.9</v>
      </c>
      <c r="Q523">
        <v>4435</v>
      </c>
      <c r="R523">
        <v>13.23</v>
      </c>
      <c r="S523" s="231" t="str">
        <f>VLOOKUP(U523,'Cross ref'!I:J,2,0)</f>
        <v>HN2</v>
      </c>
      <c r="T523" s="231">
        <f t="shared" si="48"/>
        <v>51.9</v>
      </c>
      <c r="U523" s="231">
        <f>VLOOKUP(VALUE(C523),'Cross ref'!G:I,3,0)</f>
        <v>7384</v>
      </c>
      <c r="V523" s="231">
        <f>IFERROR(VLOOKUP(J523,'Item List (2)'!C:D,2,0),VLOOKUP(K523,'Item List (2)'!C:D,2,0))</f>
        <v>50007</v>
      </c>
      <c r="W523" s="231">
        <f>IFERROR(VLOOKUP(J523,'Item List (2)'!C:E,3,0),VLOOKUP(K523,'Item List (2)'!C:E,3,0))</f>
        <v>100</v>
      </c>
      <c r="X523" s="231">
        <f t="shared" si="49"/>
        <v>0</v>
      </c>
      <c r="Y523" s="231" t="str">
        <f t="shared" si="50"/>
        <v>SYRUP, FLASHIN FRUIT PUNCH 2.5GL BIB</v>
      </c>
      <c r="AA523" s="232">
        <f t="shared" si="51"/>
        <v>51.9</v>
      </c>
      <c r="AB523" s="232" t="str">
        <f>VLOOKUP(W523,'Item List (2)'!$H:$J,2,0)</f>
        <v>Food</v>
      </c>
      <c r="AC523" s="232">
        <f t="shared" si="52"/>
        <v>7384</v>
      </c>
      <c r="AD523" s="232" t="str">
        <f t="shared" si="53"/>
        <v>7384-Food</v>
      </c>
    </row>
    <row r="524" spans="1:30">
      <c r="A524" t="s">
        <v>48</v>
      </c>
      <c r="B524" t="s">
        <v>505</v>
      </c>
      <c r="C524" t="s">
        <v>520</v>
      </c>
      <c r="D524" t="s">
        <v>521</v>
      </c>
      <c r="E524" t="s">
        <v>522</v>
      </c>
      <c r="F524" s="220" t="s">
        <v>53</v>
      </c>
      <c r="G524" s="220">
        <v>45167</v>
      </c>
      <c r="H524" t="s">
        <v>429</v>
      </c>
      <c r="I524" t="s">
        <v>66</v>
      </c>
      <c r="J524" t="s">
        <v>430</v>
      </c>
      <c r="K524" t="s">
        <v>431</v>
      </c>
      <c r="L524" s="230" t="s">
        <v>107</v>
      </c>
      <c r="M524">
        <v>1</v>
      </c>
      <c r="N524">
        <v>0</v>
      </c>
      <c r="O524">
        <v>27.2</v>
      </c>
      <c r="P524">
        <v>27.2</v>
      </c>
      <c r="Q524">
        <v>4435</v>
      </c>
      <c r="R524">
        <v>13.23</v>
      </c>
      <c r="S524" s="231" t="str">
        <f>VLOOKUP(U524,'Cross ref'!I:J,2,0)</f>
        <v>HN2</v>
      </c>
      <c r="T524" s="231">
        <f t="shared" si="48"/>
        <v>27.2</v>
      </c>
      <c r="U524" s="231">
        <f>VLOOKUP(VALUE(C524),'Cross ref'!G:I,3,0)</f>
        <v>7384</v>
      </c>
      <c r="V524" s="231">
        <f>IFERROR(VLOOKUP(J524,'Item List (2)'!C:D,2,0),VLOOKUP(K524,'Item List (2)'!C:D,2,0))</f>
        <v>60507</v>
      </c>
      <c r="W524" s="231">
        <f>IFERROR(VLOOKUP(J524,'Item List (2)'!C:E,3,0),VLOOKUP(K524,'Item List (2)'!C:E,3,0))</f>
        <v>1200</v>
      </c>
      <c r="X524" s="231">
        <f t="shared" si="49"/>
        <v>0</v>
      </c>
      <c r="Y524" s="231" t="str">
        <f t="shared" si="50"/>
        <v>DETERGENT, DISH SUPER RAVE</v>
      </c>
      <c r="AA524" s="232">
        <f t="shared" si="51"/>
        <v>27.2</v>
      </c>
      <c r="AB524" s="232" t="str">
        <f>VLOOKUP(W524,'Item List (2)'!$H:$J,2,0)</f>
        <v>Supplies</v>
      </c>
      <c r="AC524" s="232">
        <f t="shared" si="52"/>
        <v>7384</v>
      </c>
      <c r="AD524" s="232" t="str">
        <f t="shared" si="53"/>
        <v>7384-Supplies</v>
      </c>
    </row>
    <row r="525" spans="1:30">
      <c r="A525" t="s">
        <v>48</v>
      </c>
      <c r="B525" t="s">
        <v>505</v>
      </c>
      <c r="C525" t="s">
        <v>520</v>
      </c>
      <c r="D525" t="s">
        <v>521</v>
      </c>
      <c r="E525" t="s">
        <v>522</v>
      </c>
      <c r="F525" s="220" t="s">
        <v>53</v>
      </c>
      <c r="G525" s="220">
        <v>45167</v>
      </c>
      <c r="H525" t="s">
        <v>432</v>
      </c>
      <c r="I525" t="s">
        <v>55</v>
      </c>
      <c r="J525" t="s">
        <v>305</v>
      </c>
      <c r="K525" t="s">
        <v>433</v>
      </c>
      <c r="L525" s="230" t="s">
        <v>158</v>
      </c>
      <c r="M525">
        <v>1</v>
      </c>
      <c r="N525">
        <v>0</v>
      </c>
      <c r="O525">
        <v>14.67</v>
      </c>
      <c r="P525">
        <v>14.67</v>
      </c>
      <c r="Q525">
        <v>4435</v>
      </c>
      <c r="R525">
        <v>13.23</v>
      </c>
      <c r="S525" s="231" t="str">
        <f>VLOOKUP(U525,'Cross ref'!I:J,2,0)</f>
        <v>HN2</v>
      </c>
      <c r="T525" s="231">
        <f t="shared" si="48"/>
        <v>14.67</v>
      </c>
      <c r="U525" s="231">
        <f>VLOOKUP(VALUE(C525),'Cross ref'!G:I,3,0)</f>
        <v>7384</v>
      </c>
      <c r="V525" s="231">
        <f>IFERROR(VLOOKUP(J525,'Item List (2)'!C:D,2,0),VLOOKUP(K525,'Item List (2)'!C:D,2,0))</f>
        <v>50007</v>
      </c>
      <c r="W525" s="231">
        <f>IFERROR(VLOOKUP(J525,'Item List (2)'!C:E,3,0),VLOOKUP(K525,'Item List (2)'!C:E,3,0))</f>
        <v>100</v>
      </c>
      <c r="X525" s="231">
        <f t="shared" si="49"/>
        <v>0</v>
      </c>
      <c r="Y525" s="231" t="str">
        <f t="shared" si="50"/>
        <v>MUSTARD, YLW VOL PK</v>
      </c>
      <c r="AA525" s="232">
        <f t="shared" si="51"/>
        <v>14.67</v>
      </c>
      <c r="AB525" s="232" t="str">
        <f>VLOOKUP(W525,'Item List (2)'!$H:$J,2,0)</f>
        <v>Food</v>
      </c>
      <c r="AC525" s="232">
        <f t="shared" si="52"/>
        <v>7384</v>
      </c>
      <c r="AD525" s="232" t="str">
        <f t="shared" si="53"/>
        <v>7384-Food</v>
      </c>
    </row>
    <row r="526" spans="1:30">
      <c r="A526" t="s">
        <v>48</v>
      </c>
      <c r="B526" t="s">
        <v>505</v>
      </c>
      <c r="C526" t="s">
        <v>520</v>
      </c>
      <c r="D526" t="s">
        <v>521</v>
      </c>
      <c r="E526" t="s">
        <v>522</v>
      </c>
      <c r="F526" s="220" t="s">
        <v>53</v>
      </c>
      <c r="G526" s="220">
        <v>45167</v>
      </c>
      <c r="H526" t="s">
        <v>70</v>
      </c>
      <c r="I526" t="s">
        <v>71</v>
      </c>
      <c r="J526" t="s">
        <v>72</v>
      </c>
      <c r="K526" t="s">
        <v>73</v>
      </c>
      <c r="L526" s="230" t="s">
        <v>74</v>
      </c>
      <c r="M526">
        <v>1</v>
      </c>
      <c r="N526">
        <v>0</v>
      </c>
      <c r="O526">
        <v>0</v>
      </c>
      <c r="P526">
        <v>2.61</v>
      </c>
      <c r="Q526">
        <v>4435</v>
      </c>
      <c r="R526">
        <v>13.23</v>
      </c>
      <c r="S526" s="231" t="str">
        <f>VLOOKUP(U526,'Cross ref'!I:J,2,0)</f>
        <v>HN2</v>
      </c>
      <c r="T526" s="231">
        <f t="shared" si="48"/>
        <v>2.61</v>
      </c>
      <c r="U526" s="231">
        <f>VLOOKUP(VALUE(C526),'Cross ref'!G:I,3,0)</f>
        <v>7384</v>
      </c>
      <c r="V526" s="231">
        <f>IFERROR(VLOOKUP(J526,'Item List (2)'!C:D,2,0),VLOOKUP(K526,'Item List (2)'!C:D,2,0))</f>
        <v>50007</v>
      </c>
      <c r="W526" s="231">
        <f>IFERROR(VLOOKUP(J526,'Item List (2)'!C:E,3,0),VLOOKUP(K526,'Item List (2)'!C:E,3,0))</f>
        <v>100</v>
      </c>
      <c r="X526" s="231">
        <f t="shared" si="49"/>
        <v>-2.61</v>
      </c>
      <c r="Y526" s="231" t="str">
        <f t="shared" si="50"/>
        <v>SERVICE - PAYMENT TERMS</v>
      </c>
      <c r="AA526" s="232">
        <f t="shared" si="51"/>
        <v>2.61</v>
      </c>
      <c r="AB526" s="232" t="str">
        <f>VLOOKUP(W526,'Item List (2)'!$H:$J,2,0)</f>
        <v>Food</v>
      </c>
      <c r="AC526" s="232">
        <f t="shared" si="52"/>
        <v>7384</v>
      </c>
      <c r="AD526" s="232" t="str">
        <f t="shared" si="53"/>
        <v>7384-Food</v>
      </c>
    </row>
    <row r="527" spans="1:30">
      <c r="A527" t="s">
        <v>48</v>
      </c>
      <c r="B527" t="s">
        <v>505</v>
      </c>
      <c r="C527" t="s">
        <v>520</v>
      </c>
      <c r="D527" t="s">
        <v>521</v>
      </c>
      <c r="E527" t="s">
        <v>522</v>
      </c>
      <c r="F527" s="220" t="s">
        <v>53</v>
      </c>
      <c r="G527" s="220">
        <v>45167</v>
      </c>
      <c r="H527" t="s">
        <v>534</v>
      </c>
      <c r="I527" t="s">
        <v>66</v>
      </c>
      <c r="J527" t="s">
        <v>535</v>
      </c>
      <c r="K527" t="s">
        <v>536</v>
      </c>
      <c r="L527" s="230" t="s">
        <v>107</v>
      </c>
      <c r="M527">
        <v>1</v>
      </c>
      <c r="N527">
        <v>0</v>
      </c>
      <c r="O527">
        <v>37.29</v>
      </c>
      <c r="P527">
        <v>37.29</v>
      </c>
      <c r="Q527">
        <v>4435</v>
      </c>
      <c r="R527">
        <v>13.23</v>
      </c>
      <c r="S527" s="231" t="str">
        <f>VLOOKUP(U527,'Cross ref'!I:J,2,0)</f>
        <v>HN2</v>
      </c>
      <c r="T527" s="231">
        <f t="shared" si="48"/>
        <v>37.29</v>
      </c>
      <c r="U527" s="231">
        <f>VLOOKUP(VALUE(C527),'Cross ref'!G:I,3,0)</f>
        <v>7384</v>
      </c>
      <c r="V527" s="231">
        <f>IFERROR(VLOOKUP(J527,'Item List (2)'!C:D,2,0),VLOOKUP(K527,'Item List (2)'!C:D,2,0))</f>
        <v>60507</v>
      </c>
      <c r="W527" s="231">
        <f>IFERROR(VLOOKUP(J527,'Item List (2)'!C:E,3,0),VLOOKUP(K527,'Item List (2)'!C:E,3,0))</f>
        <v>1200</v>
      </c>
      <c r="X527" s="231">
        <f t="shared" si="49"/>
        <v>0</v>
      </c>
      <c r="Y527" s="231" t="str">
        <f t="shared" si="50"/>
        <v>SANITIZER, SUPER-SAN</v>
      </c>
      <c r="AA527" s="232">
        <f t="shared" si="51"/>
        <v>37.29</v>
      </c>
      <c r="AB527" s="232" t="str">
        <f>VLOOKUP(W527,'Item List (2)'!$H:$J,2,0)</f>
        <v>Supplies</v>
      </c>
      <c r="AC527" s="232">
        <f t="shared" si="52"/>
        <v>7384</v>
      </c>
      <c r="AD527" s="232" t="str">
        <f t="shared" si="53"/>
        <v>7384-Supplies</v>
      </c>
    </row>
    <row r="528" spans="1:30">
      <c r="A528" t="s">
        <v>48</v>
      </c>
      <c r="B528" t="s">
        <v>505</v>
      </c>
      <c r="C528" t="s">
        <v>520</v>
      </c>
      <c r="D528" t="s">
        <v>521</v>
      </c>
      <c r="E528" t="s">
        <v>522</v>
      </c>
      <c r="F528" s="220" t="s">
        <v>53</v>
      </c>
      <c r="G528" s="220">
        <v>45167</v>
      </c>
      <c r="H528" t="s">
        <v>79</v>
      </c>
      <c r="I528" t="s">
        <v>55</v>
      </c>
      <c r="J528" t="s">
        <v>80</v>
      </c>
      <c r="K528" t="s">
        <v>81</v>
      </c>
      <c r="L528" s="230" t="s">
        <v>78</v>
      </c>
      <c r="M528">
        <v>1</v>
      </c>
      <c r="N528">
        <v>0</v>
      </c>
      <c r="O528">
        <v>99.5</v>
      </c>
      <c r="P528">
        <v>99.5</v>
      </c>
      <c r="Q528">
        <v>4435</v>
      </c>
      <c r="R528">
        <v>13.23</v>
      </c>
      <c r="S528" s="231" t="str">
        <f>VLOOKUP(U528,'Cross ref'!I:J,2,0)</f>
        <v>HN2</v>
      </c>
      <c r="T528" s="231">
        <f t="shared" si="48"/>
        <v>99.5</v>
      </c>
      <c r="U528" s="231">
        <f>VLOOKUP(VALUE(C528),'Cross ref'!G:I,3,0)</f>
        <v>7384</v>
      </c>
      <c r="V528" s="231">
        <f>IFERROR(VLOOKUP(J528,'Item List (2)'!C:D,2,0),VLOOKUP(K528,'Item List (2)'!C:D,2,0))</f>
        <v>50007</v>
      </c>
      <c r="W528" s="231">
        <f>IFERROR(VLOOKUP(J528,'Item List (2)'!C:E,3,0),VLOOKUP(K528,'Item List (2)'!C:E,3,0))</f>
        <v>100</v>
      </c>
      <c r="X528" s="231">
        <f t="shared" si="49"/>
        <v>0</v>
      </c>
      <c r="Y528" s="231" t="str">
        <f t="shared" si="50"/>
        <v>SYRUP, POWERADE MTN BLAST BIB</v>
      </c>
      <c r="AA528" s="232">
        <f t="shared" si="51"/>
        <v>99.5</v>
      </c>
      <c r="AB528" s="232" t="str">
        <f>VLOOKUP(W528,'Item List (2)'!$H:$J,2,0)</f>
        <v>Food</v>
      </c>
      <c r="AC528" s="232">
        <f t="shared" si="52"/>
        <v>7384</v>
      </c>
      <c r="AD528" s="232" t="str">
        <f t="shared" si="53"/>
        <v>7384-Food</v>
      </c>
    </row>
    <row r="529" spans="1:30">
      <c r="A529" t="s">
        <v>48</v>
      </c>
      <c r="B529" t="s">
        <v>505</v>
      </c>
      <c r="C529" t="s">
        <v>520</v>
      </c>
      <c r="D529" t="s">
        <v>521</v>
      </c>
      <c r="E529" t="s">
        <v>522</v>
      </c>
      <c r="F529" s="220" t="s">
        <v>53</v>
      </c>
      <c r="G529" s="220">
        <v>45167</v>
      </c>
      <c r="H529" t="s">
        <v>82</v>
      </c>
      <c r="I529" t="s">
        <v>55</v>
      </c>
      <c r="J529" t="s">
        <v>76</v>
      </c>
      <c r="K529" t="s">
        <v>83</v>
      </c>
      <c r="L529" s="230" t="s">
        <v>84</v>
      </c>
      <c r="M529">
        <v>1</v>
      </c>
      <c r="N529">
        <v>0</v>
      </c>
      <c r="O529">
        <v>51.9</v>
      </c>
      <c r="P529">
        <v>51.9</v>
      </c>
      <c r="Q529">
        <v>4435</v>
      </c>
      <c r="R529">
        <v>13.23</v>
      </c>
      <c r="S529" s="231" t="str">
        <f>VLOOKUP(U529,'Cross ref'!I:J,2,0)</f>
        <v>HN2</v>
      </c>
      <c r="T529" s="231">
        <f t="shared" si="48"/>
        <v>51.9</v>
      </c>
      <c r="U529" s="231">
        <f>VLOOKUP(VALUE(C529),'Cross ref'!G:I,3,0)</f>
        <v>7384</v>
      </c>
      <c r="V529" s="231">
        <f>IFERROR(VLOOKUP(J529,'Item List (2)'!C:D,2,0),VLOOKUP(K529,'Item List (2)'!C:D,2,0))</f>
        <v>50007</v>
      </c>
      <c r="W529" s="231">
        <f>IFERROR(VLOOKUP(J529,'Item List (2)'!C:E,3,0),VLOOKUP(K529,'Item List (2)'!C:E,3,0))</f>
        <v>100</v>
      </c>
      <c r="X529" s="231">
        <f t="shared" si="49"/>
        <v>0</v>
      </c>
      <c r="Y529" s="231" t="str">
        <f t="shared" si="50"/>
        <v>SYRUP, COKE ZERO SUGAR BIB</v>
      </c>
      <c r="AA529" s="232">
        <f t="shared" si="51"/>
        <v>51.9</v>
      </c>
      <c r="AB529" s="232" t="str">
        <f>VLOOKUP(W529,'Item List (2)'!$H:$J,2,0)</f>
        <v>Food</v>
      </c>
      <c r="AC529" s="232">
        <f t="shared" si="52"/>
        <v>7384</v>
      </c>
      <c r="AD529" s="232" t="str">
        <f t="shared" si="53"/>
        <v>7384-Food</v>
      </c>
    </row>
    <row r="530" spans="1:30">
      <c r="A530" t="s">
        <v>48</v>
      </c>
      <c r="B530" t="s">
        <v>505</v>
      </c>
      <c r="C530" t="s">
        <v>520</v>
      </c>
      <c r="D530" t="s">
        <v>521</v>
      </c>
      <c r="E530" t="s">
        <v>522</v>
      </c>
      <c r="F530" s="220" t="s">
        <v>53</v>
      </c>
      <c r="G530" s="220">
        <v>45167</v>
      </c>
      <c r="H530" t="s">
        <v>87</v>
      </c>
      <c r="I530" t="s">
        <v>55</v>
      </c>
      <c r="J530" t="s">
        <v>76</v>
      </c>
      <c r="K530" t="s">
        <v>88</v>
      </c>
      <c r="L530" s="230" t="s">
        <v>78</v>
      </c>
      <c r="M530">
        <v>2</v>
      </c>
      <c r="N530">
        <v>0</v>
      </c>
      <c r="O530">
        <v>112.77</v>
      </c>
      <c r="P530">
        <v>225.54</v>
      </c>
      <c r="Q530">
        <v>4435</v>
      </c>
      <c r="R530">
        <v>13.23</v>
      </c>
      <c r="S530" s="231" t="str">
        <f>VLOOKUP(U530,'Cross ref'!I:J,2,0)</f>
        <v>HN2</v>
      </c>
      <c r="T530" s="231">
        <f t="shared" si="48"/>
        <v>225.54</v>
      </c>
      <c r="U530" s="231">
        <f>VLOOKUP(VALUE(C530),'Cross ref'!G:I,3,0)</f>
        <v>7384</v>
      </c>
      <c r="V530" s="231">
        <f>IFERROR(VLOOKUP(J530,'Item List (2)'!C:D,2,0),VLOOKUP(K530,'Item List (2)'!C:D,2,0))</f>
        <v>50007</v>
      </c>
      <c r="W530" s="231">
        <f>IFERROR(VLOOKUP(J530,'Item List (2)'!C:E,3,0),VLOOKUP(K530,'Item List (2)'!C:E,3,0))</f>
        <v>100</v>
      </c>
      <c r="X530" s="231">
        <f t="shared" si="49"/>
        <v>0</v>
      </c>
      <c r="Y530" s="231" t="str">
        <f t="shared" si="50"/>
        <v>SYRUP, COKE CLASC BIB (HYCS)</v>
      </c>
      <c r="AA530" s="232">
        <f t="shared" si="51"/>
        <v>225.54</v>
      </c>
      <c r="AB530" s="232" t="str">
        <f>VLOOKUP(W530,'Item List (2)'!$H:$J,2,0)</f>
        <v>Food</v>
      </c>
      <c r="AC530" s="232">
        <f t="shared" si="52"/>
        <v>7384</v>
      </c>
      <c r="AD530" s="232" t="str">
        <f t="shared" si="53"/>
        <v>7384-Food</v>
      </c>
    </row>
    <row r="531" spans="1:30">
      <c r="A531" t="s">
        <v>48</v>
      </c>
      <c r="B531" t="s">
        <v>505</v>
      </c>
      <c r="C531" t="s">
        <v>520</v>
      </c>
      <c r="D531" t="s">
        <v>521</v>
      </c>
      <c r="E531" t="s">
        <v>522</v>
      </c>
      <c r="F531" s="220" t="s">
        <v>53</v>
      </c>
      <c r="G531" s="220">
        <v>45167</v>
      </c>
      <c r="H531" t="s">
        <v>537</v>
      </c>
      <c r="I531" t="s">
        <v>66</v>
      </c>
      <c r="J531" t="s">
        <v>538</v>
      </c>
      <c r="K531" t="s">
        <v>539</v>
      </c>
      <c r="L531" s="230" t="s">
        <v>477</v>
      </c>
      <c r="M531">
        <v>1</v>
      </c>
      <c r="N531">
        <v>0</v>
      </c>
      <c r="O531">
        <v>27.84</v>
      </c>
      <c r="P531">
        <v>27.84</v>
      </c>
      <c r="Q531">
        <v>4435</v>
      </c>
      <c r="R531">
        <v>13.23</v>
      </c>
      <c r="S531" s="231" t="str">
        <f>VLOOKUP(U531,'Cross ref'!I:J,2,0)</f>
        <v>HN2</v>
      </c>
      <c r="T531" s="231">
        <f t="shared" si="48"/>
        <v>27.84</v>
      </c>
      <c r="U531" s="231">
        <f>VLOOKUP(VALUE(C531),'Cross ref'!G:I,3,0)</f>
        <v>7384</v>
      </c>
      <c r="V531" s="231">
        <f>IFERROR(VLOOKUP(J531,'Item List (2)'!C:D,2,0),VLOOKUP(K531,'Item List (2)'!C:D,2,0))</f>
        <v>60507</v>
      </c>
      <c r="W531" s="231">
        <f>IFERROR(VLOOKUP(J531,'Item List (2)'!C:E,3,0),VLOOKUP(K531,'Item List (2)'!C:E,3,0))</f>
        <v>1200</v>
      </c>
      <c r="X531" s="231">
        <f t="shared" si="49"/>
        <v>0</v>
      </c>
      <c r="Y531" s="231" t="str">
        <f t="shared" si="50"/>
        <v>CLEANER, DEGREE GRILL AND BUN TOASTER</v>
      </c>
      <c r="AA531" s="232">
        <f t="shared" si="51"/>
        <v>27.84</v>
      </c>
      <c r="AB531" s="232" t="str">
        <f>VLOOKUP(W531,'Item List (2)'!$H:$J,2,0)</f>
        <v>Supplies</v>
      </c>
      <c r="AC531" s="232">
        <f t="shared" si="52"/>
        <v>7384</v>
      </c>
      <c r="AD531" s="232" t="str">
        <f t="shared" si="53"/>
        <v>7384-Supplies</v>
      </c>
    </row>
    <row r="532" spans="1:30">
      <c r="A532" t="s">
        <v>48</v>
      </c>
      <c r="B532" t="s">
        <v>505</v>
      </c>
      <c r="C532" t="s">
        <v>520</v>
      </c>
      <c r="D532" t="s">
        <v>521</v>
      </c>
      <c r="E532" t="s">
        <v>522</v>
      </c>
      <c r="F532" s="220" t="s">
        <v>53</v>
      </c>
      <c r="G532" s="220">
        <v>45167</v>
      </c>
      <c r="H532" t="s">
        <v>295</v>
      </c>
      <c r="I532" t="s">
        <v>55</v>
      </c>
      <c r="J532" t="s">
        <v>105</v>
      </c>
      <c r="K532" t="s">
        <v>296</v>
      </c>
      <c r="L532" s="230" t="s">
        <v>297</v>
      </c>
      <c r="M532">
        <v>1</v>
      </c>
      <c r="N532">
        <v>0</v>
      </c>
      <c r="O532">
        <v>16.22</v>
      </c>
      <c r="P532">
        <v>16.22</v>
      </c>
      <c r="Q532">
        <v>4435</v>
      </c>
      <c r="R532">
        <v>13.23</v>
      </c>
      <c r="S532" s="231" t="str">
        <f>VLOOKUP(U532,'Cross ref'!I:J,2,0)</f>
        <v>HN2</v>
      </c>
      <c r="T532" s="231">
        <f t="shared" si="48"/>
        <v>16.22</v>
      </c>
      <c r="U532" s="231">
        <f>VLOOKUP(VALUE(C532),'Cross ref'!G:I,3,0)</f>
        <v>7384</v>
      </c>
      <c r="V532" s="231">
        <f>IFERROR(VLOOKUP(J532,'Item List (2)'!C:D,2,0),VLOOKUP(K532,'Item List (2)'!C:D,2,0))</f>
        <v>50007</v>
      </c>
      <c r="W532" s="231">
        <f>IFERROR(VLOOKUP(J532,'Item List (2)'!C:E,3,0),VLOOKUP(K532,'Item List (2)'!C:E,3,0))</f>
        <v>100</v>
      </c>
      <c r="X532" s="231">
        <f t="shared" si="49"/>
        <v>0</v>
      </c>
      <c r="Y532" s="231" t="str">
        <f t="shared" si="50"/>
        <v>MILK, 1% LF ESL</v>
      </c>
      <c r="AA532" s="232">
        <f t="shared" si="51"/>
        <v>16.22</v>
      </c>
      <c r="AB532" s="232" t="str">
        <f>VLOOKUP(W532,'Item List (2)'!$H:$J,2,0)</f>
        <v>Food</v>
      </c>
      <c r="AC532" s="232">
        <f t="shared" si="52"/>
        <v>7384</v>
      </c>
      <c r="AD532" s="232" t="str">
        <f t="shared" si="53"/>
        <v>7384-Food</v>
      </c>
    </row>
    <row r="533" spans="1:30">
      <c r="A533" t="s">
        <v>48</v>
      </c>
      <c r="B533" t="s">
        <v>505</v>
      </c>
      <c r="C533" t="s">
        <v>520</v>
      </c>
      <c r="D533" t="s">
        <v>521</v>
      </c>
      <c r="E533" t="s">
        <v>522</v>
      </c>
      <c r="F533" s="220" t="s">
        <v>53</v>
      </c>
      <c r="G533" s="220">
        <v>45167</v>
      </c>
      <c r="H533" t="s">
        <v>298</v>
      </c>
      <c r="I533" t="s">
        <v>55</v>
      </c>
      <c r="J533" t="s">
        <v>105</v>
      </c>
      <c r="K533" t="s">
        <v>299</v>
      </c>
      <c r="L533" s="230" t="s">
        <v>297</v>
      </c>
      <c r="M533">
        <v>1</v>
      </c>
      <c r="N533">
        <v>0</v>
      </c>
      <c r="O533">
        <v>16.92</v>
      </c>
      <c r="P533">
        <v>16.92</v>
      </c>
      <c r="Q533">
        <v>4435</v>
      </c>
      <c r="R533">
        <v>13.23</v>
      </c>
      <c r="S533" s="231" t="str">
        <f>VLOOKUP(U533,'Cross ref'!I:J,2,0)</f>
        <v>HN2</v>
      </c>
      <c r="T533" s="231">
        <f t="shared" si="48"/>
        <v>16.92</v>
      </c>
      <c r="U533" s="231">
        <f>VLOOKUP(VALUE(C533),'Cross ref'!G:I,3,0)</f>
        <v>7384</v>
      </c>
      <c r="V533" s="231">
        <f>IFERROR(VLOOKUP(J533,'Item List (2)'!C:D,2,0),VLOOKUP(K533,'Item List (2)'!C:D,2,0))</f>
        <v>50007</v>
      </c>
      <c r="W533" s="231">
        <f>IFERROR(VLOOKUP(J533,'Item List (2)'!C:E,3,0),VLOOKUP(K533,'Item List (2)'!C:E,3,0))</f>
        <v>100</v>
      </c>
      <c r="X533" s="231">
        <f t="shared" si="49"/>
        <v>0</v>
      </c>
      <c r="Y533" s="231" t="str">
        <f t="shared" si="50"/>
        <v>MILK, CHOC 1% LF 7Z PLS ESL</v>
      </c>
      <c r="AA533" s="232">
        <f t="shared" si="51"/>
        <v>16.92</v>
      </c>
      <c r="AB533" s="232" t="str">
        <f>VLOOKUP(W533,'Item List (2)'!$H:$J,2,0)</f>
        <v>Food</v>
      </c>
      <c r="AC533" s="232">
        <f t="shared" si="52"/>
        <v>7384</v>
      </c>
      <c r="AD533" s="232" t="str">
        <f t="shared" si="53"/>
        <v>7384-Food</v>
      </c>
    </row>
    <row r="534" spans="1:30">
      <c r="A534" t="s">
        <v>48</v>
      </c>
      <c r="B534" t="s">
        <v>505</v>
      </c>
      <c r="C534" t="s">
        <v>520</v>
      </c>
      <c r="D534" t="s">
        <v>521</v>
      </c>
      <c r="E534" t="s">
        <v>522</v>
      </c>
      <c r="F534" s="220" t="s">
        <v>53</v>
      </c>
      <c r="G534" s="220">
        <v>45167</v>
      </c>
      <c r="H534" t="s">
        <v>540</v>
      </c>
      <c r="I534" t="s">
        <v>55</v>
      </c>
      <c r="J534" t="s">
        <v>541</v>
      </c>
      <c r="K534" t="s">
        <v>542</v>
      </c>
      <c r="L534" s="230" t="s">
        <v>447</v>
      </c>
      <c r="M534">
        <v>1</v>
      </c>
      <c r="N534">
        <v>0</v>
      </c>
      <c r="O534">
        <v>6.52</v>
      </c>
      <c r="P534">
        <v>6.52</v>
      </c>
      <c r="Q534">
        <v>4435</v>
      </c>
      <c r="R534">
        <v>13.23</v>
      </c>
      <c r="S534" s="231" t="str">
        <f>VLOOKUP(U534,'Cross ref'!I:J,2,0)</f>
        <v>HN2</v>
      </c>
      <c r="T534" s="231">
        <f t="shared" si="48"/>
        <v>6.52</v>
      </c>
      <c r="U534" s="231">
        <f>VLOOKUP(VALUE(C534),'Cross ref'!G:I,3,0)</f>
        <v>7384</v>
      </c>
      <c r="V534" s="231">
        <f>IFERROR(VLOOKUP(J534,'Item List (2)'!C:D,2,0),VLOOKUP(K534,'Item List (2)'!C:D,2,0))</f>
        <v>50007</v>
      </c>
      <c r="W534" s="231">
        <f>IFERROR(VLOOKUP(J534,'Item List (2)'!C:E,3,0),VLOOKUP(K534,'Item List (2)'!C:E,3,0))</f>
        <v>100</v>
      </c>
      <c r="X534" s="231">
        <f t="shared" si="49"/>
        <v>0</v>
      </c>
      <c r="Y534" s="231" t="str">
        <f t="shared" si="50"/>
        <v>SUGAR, PWDRED CANE</v>
      </c>
      <c r="AA534" s="232">
        <f t="shared" si="51"/>
        <v>6.52</v>
      </c>
      <c r="AB534" s="232" t="str">
        <f>VLOOKUP(W534,'Item List (2)'!$H:$J,2,0)</f>
        <v>Food</v>
      </c>
      <c r="AC534" s="232">
        <f t="shared" si="52"/>
        <v>7384</v>
      </c>
      <c r="AD534" s="232" t="str">
        <f t="shared" si="53"/>
        <v>7384-Food</v>
      </c>
    </row>
    <row r="535" spans="1:30">
      <c r="A535" t="s">
        <v>48</v>
      </c>
      <c r="B535" t="s">
        <v>505</v>
      </c>
      <c r="C535" t="s">
        <v>520</v>
      </c>
      <c r="D535" t="s">
        <v>521</v>
      </c>
      <c r="E535" t="s">
        <v>522</v>
      </c>
      <c r="F535" s="220" t="s">
        <v>53</v>
      </c>
      <c r="G535" s="220">
        <v>45167</v>
      </c>
      <c r="H535" t="s">
        <v>93</v>
      </c>
      <c r="I535" t="s">
        <v>55</v>
      </c>
      <c r="J535" t="s">
        <v>94</v>
      </c>
      <c r="K535" t="s">
        <v>95</v>
      </c>
      <c r="L535" s="230" t="s">
        <v>96</v>
      </c>
      <c r="M535">
        <v>1</v>
      </c>
      <c r="N535">
        <v>0</v>
      </c>
      <c r="O535">
        <v>26.21</v>
      </c>
      <c r="P535">
        <v>26.21</v>
      </c>
      <c r="Q535">
        <v>4435</v>
      </c>
      <c r="R535">
        <v>13.23</v>
      </c>
      <c r="S535" s="231" t="str">
        <f>VLOOKUP(U535,'Cross ref'!I:J,2,0)</f>
        <v>HN2</v>
      </c>
      <c r="T535" s="231">
        <f t="shared" si="48"/>
        <v>26.21</v>
      </c>
      <c r="U535" s="231">
        <f>VLOOKUP(VALUE(C535),'Cross ref'!G:I,3,0)</f>
        <v>7384</v>
      </c>
      <c r="V535" s="231">
        <f>IFERROR(VLOOKUP(J535,'Item List (2)'!C:D,2,0),VLOOKUP(K535,'Item List (2)'!C:D,2,0))</f>
        <v>50007</v>
      </c>
      <c r="W535" s="231">
        <f>IFERROR(VLOOKUP(J535,'Item List (2)'!C:E,3,0),VLOOKUP(K535,'Item List (2)'!C:E,3,0))</f>
        <v>100</v>
      </c>
      <c r="X535" s="231">
        <f t="shared" si="49"/>
        <v>0</v>
      </c>
      <c r="Y535" s="231" t="str">
        <f t="shared" si="50"/>
        <v>JUICE, ORANGE ORIG SIMPLY</v>
      </c>
      <c r="AA535" s="232">
        <f t="shared" si="51"/>
        <v>26.21</v>
      </c>
      <c r="AB535" s="232" t="str">
        <f>VLOOKUP(W535,'Item List (2)'!$H:$J,2,0)</f>
        <v>Food</v>
      </c>
      <c r="AC535" s="232">
        <f t="shared" si="52"/>
        <v>7384</v>
      </c>
      <c r="AD535" s="232" t="str">
        <f t="shared" si="53"/>
        <v>7384-Food</v>
      </c>
    </row>
    <row r="536" spans="1:30">
      <c r="A536" t="s">
        <v>48</v>
      </c>
      <c r="B536" t="s">
        <v>505</v>
      </c>
      <c r="C536" t="s">
        <v>520</v>
      </c>
      <c r="D536" t="s">
        <v>521</v>
      </c>
      <c r="E536" t="s">
        <v>522</v>
      </c>
      <c r="F536" s="220" t="s">
        <v>53</v>
      </c>
      <c r="G536" s="220">
        <v>45167</v>
      </c>
      <c r="H536" t="s">
        <v>97</v>
      </c>
      <c r="I536" t="s">
        <v>55</v>
      </c>
      <c r="J536" t="s">
        <v>98</v>
      </c>
      <c r="K536" t="s">
        <v>99</v>
      </c>
      <c r="L536" s="230" t="s">
        <v>100</v>
      </c>
      <c r="M536">
        <v>1</v>
      </c>
      <c r="N536">
        <v>0</v>
      </c>
      <c r="O536">
        <v>20.03</v>
      </c>
      <c r="P536">
        <v>20.03</v>
      </c>
      <c r="Q536">
        <v>4435</v>
      </c>
      <c r="R536">
        <v>13.23</v>
      </c>
      <c r="S536" s="231" t="str">
        <f>VLOOKUP(U536,'Cross ref'!I:J,2,0)</f>
        <v>HN2</v>
      </c>
      <c r="T536" s="231">
        <f t="shared" si="48"/>
        <v>20.03</v>
      </c>
      <c r="U536" s="231">
        <f>VLOOKUP(VALUE(C536),'Cross ref'!G:I,3,0)</f>
        <v>7384</v>
      </c>
      <c r="V536" s="231">
        <f>IFERROR(VLOOKUP(J536,'Item List (2)'!C:D,2,0),VLOOKUP(K536,'Item List (2)'!C:D,2,0))</f>
        <v>50007</v>
      </c>
      <c r="W536" s="231">
        <f>IFERROR(VLOOKUP(J536,'Item List (2)'!C:E,3,0),VLOOKUP(K536,'Item List (2)'!C:E,3,0))</f>
        <v>100</v>
      </c>
      <c r="X536" s="231">
        <f t="shared" si="49"/>
        <v>0</v>
      </c>
      <c r="Y536" s="231" t="str">
        <f t="shared" si="50"/>
        <v>SAUCE, BBQ SWEET &amp; BOLD CUP</v>
      </c>
      <c r="AA536" s="232">
        <f t="shared" si="51"/>
        <v>20.03</v>
      </c>
      <c r="AB536" s="232" t="str">
        <f>VLOOKUP(W536,'Item List (2)'!$H:$J,2,0)</f>
        <v>Food</v>
      </c>
      <c r="AC536" s="232">
        <f t="shared" si="52"/>
        <v>7384</v>
      </c>
      <c r="AD536" s="232" t="str">
        <f t="shared" si="53"/>
        <v>7384-Food</v>
      </c>
    </row>
    <row r="537" spans="1:30">
      <c r="A537" t="s">
        <v>48</v>
      </c>
      <c r="B537" t="s">
        <v>505</v>
      </c>
      <c r="C537" t="s">
        <v>520</v>
      </c>
      <c r="D537" t="s">
        <v>521</v>
      </c>
      <c r="E537" t="s">
        <v>522</v>
      </c>
      <c r="F537" s="220" t="s">
        <v>53</v>
      </c>
      <c r="G537" s="220">
        <v>45167</v>
      </c>
      <c r="H537" t="s">
        <v>104</v>
      </c>
      <c r="I537" t="s">
        <v>55</v>
      </c>
      <c r="J537" t="s">
        <v>105</v>
      </c>
      <c r="K537" t="s">
        <v>106</v>
      </c>
      <c r="L537" s="230" t="s">
        <v>107</v>
      </c>
      <c r="M537">
        <v>1</v>
      </c>
      <c r="N537">
        <v>0</v>
      </c>
      <c r="O537">
        <v>9.54</v>
      </c>
      <c r="P537">
        <v>9.54</v>
      </c>
      <c r="Q537">
        <v>4435</v>
      </c>
      <c r="R537">
        <v>13.23</v>
      </c>
      <c r="S537" s="231" t="str">
        <f>VLOOKUP(U537,'Cross ref'!I:J,2,0)</f>
        <v>HN2</v>
      </c>
      <c r="T537" s="231">
        <f t="shared" si="48"/>
        <v>9.54</v>
      </c>
      <c r="U537" s="231">
        <f>VLOOKUP(VALUE(C537),'Cross ref'!G:I,3,0)</f>
        <v>7384</v>
      </c>
      <c r="V537" s="231">
        <f>IFERROR(VLOOKUP(J537,'Item List (2)'!C:D,2,0),VLOOKUP(K537,'Item List (2)'!C:D,2,0))</f>
        <v>50007</v>
      </c>
      <c r="W537" s="231">
        <f>IFERROR(VLOOKUP(J537,'Item List (2)'!C:E,3,0),VLOOKUP(K537,'Item List (2)'!C:E,3,0))</f>
        <v>100</v>
      </c>
      <c r="X537" s="231">
        <f t="shared" si="49"/>
        <v>0</v>
      </c>
      <c r="Y537" s="231" t="str">
        <f t="shared" si="50"/>
        <v>MILK, 1%</v>
      </c>
      <c r="AA537" s="232">
        <f t="shared" si="51"/>
        <v>9.54</v>
      </c>
      <c r="AB537" s="232" t="str">
        <f>VLOOKUP(W537,'Item List (2)'!$H:$J,2,0)</f>
        <v>Food</v>
      </c>
      <c r="AC537" s="232">
        <f t="shared" si="52"/>
        <v>7384</v>
      </c>
      <c r="AD537" s="232" t="str">
        <f t="shared" si="53"/>
        <v>7384-Food</v>
      </c>
    </row>
    <row r="538" spans="1:30">
      <c r="A538" t="s">
        <v>48</v>
      </c>
      <c r="B538" t="s">
        <v>505</v>
      </c>
      <c r="C538" t="s">
        <v>520</v>
      </c>
      <c r="D538" t="s">
        <v>521</v>
      </c>
      <c r="E538" t="s">
        <v>522</v>
      </c>
      <c r="F538" s="220" t="s">
        <v>53</v>
      </c>
      <c r="G538" s="220">
        <v>45167</v>
      </c>
      <c r="H538" t="s">
        <v>54</v>
      </c>
      <c r="I538" t="s">
        <v>55</v>
      </c>
      <c r="J538" t="s">
        <v>56</v>
      </c>
      <c r="K538" t="s">
        <v>57</v>
      </c>
      <c r="L538" s="230" t="s">
        <v>58</v>
      </c>
      <c r="M538">
        <v>1</v>
      </c>
      <c r="N538">
        <v>0</v>
      </c>
      <c r="O538">
        <v>42.61</v>
      </c>
      <c r="P538">
        <v>42.61</v>
      </c>
      <c r="Q538">
        <v>4435</v>
      </c>
      <c r="R538">
        <v>13.23</v>
      </c>
      <c r="S538" s="231" t="str">
        <f>VLOOKUP(U538,'Cross ref'!I:J,2,0)</f>
        <v>HN2</v>
      </c>
      <c r="T538" s="231">
        <f t="shared" si="48"/>
        <v>42.61</v>
      </c>
      <c r="U538" s="231">
        <f>VLOOKUP(VALUE(C538),'Cross ref'!G:I,3,0)</f>
        <v>7384</v>
      </c>
      <c r="V538" s="231">
        <f>IFERROR(VLOOKUP(J538,'Item List (2)'!C:D,2,0),VLOOKUP(K538,'Item List (2)'!C:D,2,0))</f>
        <v>50007</v>
      </c>
      <c r="W538" s="231">
        <f>IFERROR(VLOOKUP(J538,'Item List (2)'!C:E,3,0),VLOOKUP(K538,'Item List (2)'!C:E,3,0))</f>
        <v>100</v>
      </c>
      <c r="X538" s="231">
        <f t="shared" si="49"/>
        <v>0</v>
      </c>
      <c r="Y538" s="231" t="str">
        <f t="shared" si="50"/>
        <v>PEPPER, CHILE GRN STRIP</v>
      </c>
      <c r="AA538" s="232">
        <f t="shared" si="51"/>
        <v>42.61</v>
      </c>
      <c r="AB538" s="232" t="str">
        <f>VLOOKUP(W538,'Item List (2)'!$H:$J,2,0)</f>
        <v>Food</v>
      </c>
      <c r="AC538" s="232">
        <f t="shared" si="52"/>
        <v>7384</v>
      </c>
      <c r="AD538" s="232" t="str">
        <f t="shared" si="53"/>
        <v>7384-Food</v>
      </c>
    </row>
    <row r="539" spans="1:30">
      <c r="A539" t="s">
        <v>48</v>
      </c>
      <c r="B539" t="s">
        <v>505</v>
      </c>
      <c r="C539" t="s">
        <v>520</v>
      </c>
      <c r="D539" t="s">
        <v>521</v>
      </c>
      <c r="E539" t="s">
        <v>522</v>
      </c>
      <c r="F539" s="220" t="s">
        <v>53</v>
      </c>
      <c r="G539" s="220">
        <v>45167</v>
      </c>
      <c r="H539" t="s">
        <v>116</v>
      </c>
      <c r="I539" t="s">
        <v>55</v>
      </c>
      <c r="J539" t="s">
        <v>117</v>
      </c>
      <c r="K539" t="s">
        <v>118</v>
      </c>
      <c r="L539" s="230" t="s">
        <v>119</v>
      </c>
      <c r="M539">
        <v>9</v>
      </c>
      <c r="N539">
        <v>0</v>
      </c>
      <c r="O539">
        <v>76.78</v>
      </c>
      <c r="P539">
        <v>691.02</v>
      </c>
      <c r="Q539">
        <v>4435</v>
      </c>
      <c r="R539">
        <v>13.23</v>
      </c>
      <c r="S539" s="231" t="str">
        <f>VLOOKUP(U539,'Cross ref'!I:J,2,0)</f>
        <v>HN2</v>
      </c>
      <c r="T539" s="231">
        <f t="shared" si="48"/>
        <v>691.02</v>
      </c>
      <c r="U539" s="231">
        <f>VLOOKUP(VALUE(C539),'Cross ref'!G:I,3,0)</f>
        <v>7384</v>
      </c>
      <c r="V539" s="231">
        <f>IFERROR(VLOOKUP(J539,'Item List (2)'!C:D,2,0),VLOOKUP(K539,'Item List (2)'!C:D,2,0))</f>
        <v>50007</v>
      </c>
      <c r="W539" s="231">
        <f>IFERROR(VLOOKUP(J539,'Item List (2)'!C:E,3,0),VLOOKUP(K539,'Item List (2)'!C:E,3,0))</f>
        <v>100</v>
      </c>
      <c r="X539" s="231">
        <f t="shared" si="49"/>
        <v>0</v>
      </c>
      <c r="Y539" s="231" t="str">
        <f t="shared" si="50"/>
        <v>BEEF, GRND PTY 3.5Z</v>
      </c>
      <c r="AA539" s="232">
        <f t="shared" si="51"/>
        <v>691.02</v>
      </c>
      <c r="AB539" s="232" t="str">
        <f>VLOOKUP(W539,'Item List (2)'!$H:$J,2,0)</f>
        <v>Food</v>
      </c>
      <c r="AC539" s="232">
        <f t="shared" si="52"/>
        <v>7384</v>
      </c>
      <c r="AD539" s="232" t="str">
        <f t="shared" si="53"/>
        <v>7384-Food</v>
      </c>
    </row>
    <row r="540" spans="1:30">
      <c r="A540" t="s">
        <v>48</v>
      </c>
      <c r="B540" t="s">
        <v>505</v>
      </c>
      <c r="C540" t="s">
        <v>520</v>
      </c>
      <c r="D540" t="s">
        <v>521</v>
      </c>
      <c r="E540" t="s">
        <v>522</v>
      </c>
      <c r="F540" s="220" t="s">
        <v>53</v>
      </c>
      <c r="G540" s="220">
        <v>45167</v>
      </c>
      <c r="H540" t="s">
        <v>120</v>
      </c>
      <c r="I540" t="s">
        <v>55</v>
      </c>
      <c r="J540" t="s">
        <v>121</v>
      </c>
      <c r="K540" t="s">
        <v>122</v>
      </c>
      <c r="L540" s="230" t="s">
        <v>123</v>
      </c>
      <c r="M540">
        <v>2</v>
      </c>
      <c r="N540">
        <v>0</v>
      </c>
      <c r="O540">
        <v>30.72</v>
      </c>
      <c r="P540">
        <v>61.44</v>
      </c>
      <c r="Q540">
        <v>4435</v>
      </c>
      <c r="R540">
        <v>13.23</v>
      </c>
      <c r="S540" s="231" t="str">
        <f>VLOOKUP(U540,'Cross ref'!I:J,2,0)</f>
        <v>HN2</v>
      </c>
      <c r="T540" s="231">
        <f t="shared" si="48"/>
        <v>61.44</v>
      </c>
      <c r="U540" s="231">
        <f>VLOOKUP(VALUE(C540),'Cross ref'!G:I,3,0)</f>
        <v>7384</v>
      </c>
      <c r="V540" s="231">
        <f>IFERROR(VLOOKUP(J540,'Item List (2)'!C:D,2,0),VLOOKUP(K540,'Item List (2)'!C:D,2,0))</f>
        <v>50007</v>
      </c>
      <c r="W540" s="231">
        <f>IFERROR(VLOOKUP(J540,'Item List (2)'!C:E,3,0),VLOOKUP(K540,'Item List (2)'!C:E,3,0))</f>
        <v>100</v>
      </c>
      <c r="X540" s="231">
        <f t="shared" si="49"/>
        <v>0</v>
      </c>
      <c r="Y540" s="231" t="str">
        <f t="shared" si="50"/>
        <v>APPTZR, ONION RING</v>
      </c>
      <c r="AA540" s="232">
        <f t="shared" si="51"/>
        <v>61.44</v>
      </c>
      <c r="AB540" s="232" t="str">
        <f>VLOOKUP(W540,'Item List (2)'!$H:$J,2,0)</f>
        <v>Food</v>
      </c>
      <c r="AC540" s="232">
        <f t="shared" si="52"/>
        <v>7384</v>
      </c>
      <c r="AD540" s="232" t="str">
        <f t="shared" si="53"/>
        <v>7384-Food</v>
      </c>
    </row>
    <row r="541" spans="1:30">
      <c r="A541" t="s">
        <v>48</v>
      </c>
      <c r="B541" t="s">
        <v>505</v>
      </c>
      <c r="C541" t="s">
        <v>520</v>
      </c>
      <c r="D541" t="s">
        <v>521</v>
      </c>
      <c r="E541" t="s">
        <v>522</v>
      </c>
      <c r="F541" s="220" t="s">
        <v>53</v>
      </c>
      <c r="G541" s="220">
        <v>45167</v>
      </c>
      <c r="H541" t="s">
        <v>124</v>
      </c>
      <c r="I541" t="s">
        <v>55</v>
      </c>
      <c r="J541" t="s">
        <v>125</v>
      </c>
      <c r="K541" t="s">
        <v>126</v>
      </c>
      <c r="L541" s="230" t="s">
        <v>127</v>
      </c>
      <c r="M541">
        <v>1</v>
      </c>
      <c r="N541">
        <v>0</v>
      </c>
      <c r="O541">
        <v>21.8</v>
      </c>
      <c r="P541">
        <v>21.8</v>
      </c>
      <c r="Q541">
        <v>4435</v>
      </c>
      <c r="R541">
        <v>13.23</v>
      </c>
      <c r="S541" s="231" t="str">
        <f>VLOOKUP(U541,'Cross ref'!I:J,2,0)</f>
        <v>HN2</v>
      </c>
      <c r="T541" s="231">
        <f t="shared" si="48"/>
        <v>21.8</v>
      </c>
      <c r="U541" s="231">
        <f>VLOOKUP(VALUE(C541),'Cross ref'!G:I,3,0)</f>
        <v>7384</v>
      </c>
      <c r="V541" s="231">
        <f>IFERROR(VLOOKUP(J541,'Item List (2)'!C:D,2,0),VLOOKUP(K541,'Item List (2)'!C:D,2,0))</f>
        <v>50007</v>
      </c>
      <c r="W541" s="231">
        <f>IFERROR(VLOOKUP(J541,'Item List (2)'!C:E,3,0),VLOOKUP(K541,'Item List (2)'!C:E,3,0))</f>
        <v>100</v>
      </c>
      <c r="X541" s="231">
        <f t="shared" si="49"/>
        <v>0</v>
      </c>
      <c r="Y541" s="231" t="str">
        <f t="shared" si="50"/>
        <v>KETCHUP, PKT</v>
      </c>
      <c r="AA541" s="232">
        <f t="shared" si="51"/>
        <v>21.8</v>
      </c>
      <c r="AB541" s="232" t="str">
        <f>VLOOKUP(W541,'Item List (2)'!$H:$J,2,0)</f>
        <v>Food</v>
      </c>
      <c r="AC541" s="232">
        <f t="shared" si="52"/>
        <v>7384</v>
      </c>
      <c r="AD541" s="232" t="str">
        <f t="shared" si="53"/>
        <v>7384-Food</v>
      </c>
    </row>
    <row r="542" spans="1:30">
      <c r="A542" t="s">
        <v>48</v>
      </c>
      <c r="B542" t="s">
        <v>505</v>
      </c>
      <c r="C542" t="s">
        <v>520</v>
      </c>
      <c r="D542" t="s">
        <v>521</v>
      </c>
      <c r="E542" t="s">
        <v>522</v>
      </c>
      <c r="F542" s="220" t="s">
        <v>53</v>
      </c>
      <c r="G542" s="220">
        <v>45167</v>
      </c>
      <c r="H542" t="s">
        <v>128</v>
      </c>
      <c r="I542" t="s">
        <v>55</v>
      </c>
      <c r="J542" t="s">
        <v>129</v>
      </c>
      <c r="K542" t="s">
        <v>130</v>
      </c>
      <c r="L542" s="230" t="s">
        <v>131</v>
      </c>
      <c r="M542">
        <v>1</v>
      </c>
      <c r="N542">
        <v>0</v>
      </c>
      <c r="O542">
        <v>33.38</v>
      </c>
      <c r="P542">
        <v>33.38</v>
      </c>
      <c r="Q542">
        <v>4435</v>
      </c>
      <c r="R542">
        <v>13.23</v>
      </c>
      <c r="S542" s="231" t="str">
        <f>VLOOKUP(U542,'Cross ref'!I:J,2,0)</f>
        <v>HN2</v>
      </c>
      <c r="T542" s="231">
        <f t="shared" si="48"/>
        <v>33.38</v>
      </c>
      <c r="U542" s="231">
        <f>VLOOKUP(VALUE(C542),'Cross ref'!G:I,3,0)</f>
        <v>7384</v>
      </c>
      <c r="V542" s="231">
        <f>IFERROR(VLOOKUP(J542,'Item List (2)'!C:D,2,0),VLOOKUP(K542,'Item List (2)'!C:D,2,0))</f>
        <v>50007</v>
      </c>
      <c r="W542" s="231">
        <f>IFERROR(VLOOKUP(J542,'Item List (2)'!C:E,3,0),VLOOKUP(K542,'Item List (2)'!C:E,3,0))</f>
        <v>100</v>
      </c>
      <c r="X542" s="231">
        <f t="shared" si="49"/>
        <v>0</v>
      </c>
      <c r="Y542" s="231" t="str">
        <f t="shared" si="50"/>
        <v>HASHBROWN, RND ZTF</v>
      </c>
      <c r="AA542" s="232">
        <f t="shared" si="51"/>
        <v>33.38</v>
      </c>
      <c r="AB542" s="232" t="str">
        <f>VLOOKUP(W542,'Item List (2)'!$H:$J,2,0)</f>
        <v>Food</v>
      </c>
      <c r="AC542" s="232">
        <f t="shared" si="52"/>
        <v>7384</v>
      </c>
      <c r="AD542" s="232" t="str">
        <f t="shared" si="53"/>
        <v>7384-Food</v>
      </c>
    </row>
    <row r="543" spans="1:30">
      <c r="A543" t="s">
        <v>48</v>
      </c>
      <c r="B543" t="s">
        <v>505</v>
      </c>
      <c r="C543" t="s">
        <v>520</v>
      </c>
      <c r="D543" t="s">
        <v>521</v>
      </c>
      <c r="E543" t="s">
        <v>522</v>
      </c>
      <c r="F543" s="220" t="s">
        <v>53</v>
      </c>
      <c r="G543" s="220">
        <v>45167</v>
      </c>
      <c r="H543" t="s">
        <v>132</v>
      </c>
      <c r="I543" t="s">
        <v>55</v>
      </c>
      <c r="J543" t="s">
        <v>129</v>
      </c>
      <c r="K543" t="s">
        <v>133</v>
      </c>
      <c r="L543" s="230" t="s">
        <v>131</v>
      </c>
      <c r="M543">
        <v>2</v>
      </c>
      <c r="N543">
        <v>0</v>
      </c>
      <c r="O543">
        <v>33.38</v>
      </c>
      <c r="P543">
        <v>66.76</v>
      </c>
      <c r="Q543">
        <v>4435</v>
      </c>
      <c r="R543">
        <v>13.23</v>
      </c>
      <c r="S543" s="231" t="str">
        <f>VLOOKUP(U543,'Cross ref'!I:J,2,0)</f>
        <v>HN2</v>
      </c>
      <c r="T543" s="231">
        <f t="shared" si="48"/>
        <v>66.76</v>
      </c>
      <c r="U543" s="231">
        <f>VLOOKUP(VALUE(C543),'Cross ref'!G:I,3,0)</f>
        <v>7384</v>
      </c>
      <c r="V543" s="231">
        <f>IFERROR(VLOOKUP(J543,'Item List (2)'!C:D,2,0),VLOOKUP(K543,'Item List (2)'!C:D,2,0))</f>
        <v>50007</v>
      </c>
      <c r="W543" s="231">
        <f>IFERROR(VLOOKUP(J543,'Item List (2)'!C:E,3,0),VLOOKUP(K543,'Item List (2)'!C:E,3,0))</f>
        <v>100</v>
      </c>
      <c r="X543" s="231">
        <f t="shared" si="49"/>
        <v>0</v>
      </c>
      <c r="Y543" s="231" t="str">
        <f t="shared" si="50"/>
        <v>FRIES, CRISS CUT SEASN</v>
      </c>
      <c r="AA543" s="232">
        <f t="shared" si="51"/>
        <v>66.76</v>
      </c>
      <c r="AB543" s="232" t="str">
        <f>VLOOKUP(W543,'Item List (2)'!$H:$J,2,0)</f>
        <v>Food</v>
      </c>
      <c r="AC543" s="232">
        <f t="shared" si="52"/>
        <v>7384</v>
      </c>
      <c r="AD543" s="232" t="str">
        <f t="shared" si="53"/>
        <v>7384-Food</v>
      </c>
    </row>
    <row r="544" spans="1:30">
      <c r="A544" t="s">
        <v>48</v>
      </c>
      <c r="B544" t="s">
        <v>505</v>
      </c>
      <c r="C544" t="s">
        <v>520</v>
      </c>
      <c r="D544" t="s">
        <v>521</v>
      </c>
      <c r="E544" t="s">
        <v>522</v>
      </c>
      <c r="F544" s="220" t="s">
        <v>53</v>
      </c>
      <c r="G544" s="220">
        <v>45167</v>
      </c>
      <c r="H544" t="s">
        <v>134</v>
      </c>
      <c r="I544" t="s">
        <v>55</v>
      </c>
      <c r="J544" t="s">
        <v>129</v>
      </c>
      <c r="K544" t="s">
        <v>135</v>
      </c>
      <c r="L544" s="230" t="s">
        <v>136</v>
      </c>
      <c r="M544">
        <v>8</v>
      </c>
      <c r="N544">
        <v>0</v>
      </c>
      <c r="O544">
        <v>35.28</v>
      </c>
      <c r="P544">
        <v>282.24</v>
      </c>
      <c r="Q544">
        <v>4435</v>
      </c>
      <c r="R544">
        <v>13.23</v>
      </c>
      <c r="S544" s="231" t="str">
        <f>VLOOKUP(U544,'Cross ref'!I:J,2,0)</f>
        <v>HN2</v>
      </c>
      <c r="T544" s="231">
        <f t="shared" si="48"/>
        <v>282.24</v>
      </c>
      <c r="U544" s="231">
        <f>VLOOKUP(VALUE(C544),'Cross ref'!G:I,3,0)</f>
        <v>7384</v>
      </c>
      <c r="V544" s="231">
        <f>IFERROR(VLOOKUP(J544,'Item List (2)'!C:D,2,0),VLOOKUP(K544,'Item List (2)'!C:D,2,0))</f>
        <v>50007</v>
      </c>
      <c r="W544" s="231">
        <f>IFERROR(VLOOKUP(J544,'Item List (2)'!C:E,3,0),VLOOKUP(K544,'Item List (2)'!C:E,3,0))</f>
        <v>100</v>
      </c>
      <c r="X544" s="231">
        <f t="shared" si="49"/>
        <v>0</v>
      </c>
      <c r="Y544" s="231" t="str">
        <f t="shared" si="50"/>
        <v>FRIES, SS SK ON</v>
      </c>
      <c r="AA544" s="232">
        <f t="shared" si="51"/>
        <v>282.24</v>
      </c>
      <c r="AB544" s="232" t="str">
        <f>VLOOKUP(W544,'Item List (2)'!$H:$J,2,0)</f>
        <v>Food</v>
      </c>
      <c r="AC544" s="232">
        <f t="shared" si="52"/>
        <v>7384</v>
      </c>
      <c r="AD544" s="232" t="str">
        <f t="shared" si="53"/>
        <v>7384-Food</v>
      </c>
    </row>
    <row r="545" spans="1:30">
      <c r="A545" t="s">
        <v>48</v>
      </c>
      <c r="B545" t="s">
        <v>505</v>
      </c>
      <c r="C545" t="s">
        <v>520</v>
      </c>
      <c r="D545" t="s">
        <v>521</v>
      </c>
      <c r="E545" t="s">
        <v>522</v>
      </c>
      <c r="F545" s="220" t="s">
        <v>53</v>
      </c>
      <c r="G545" s="220">
        <v>45167</v>
      </c>
      <c r="H545" t="s">
        <v>141</v>
      </c>
      <c r="I545" t="s">
        <v>55</v>
      </c>
      <c r="J545" t="s">
        <v>142</v>
      </c>
      <c r="K545" t="s">
        <v>143</v>
      </c>
      <c r="L545" s="230" t="s">
        <v>144</v>
      </c>
      <c r="M545">
        <v>1</v>
      </c>
      <c r="N545">
        <v>0</v>
      </c>
      <c r="O545">
        <v>29.7</v>
      </c>
      <c r="P545">
        <v>29.7</v>
      </c>
      <c r="Q545">
        <v>4435</v>
      </c>
      <c r="R545">
        <v>13.23</v>
      </c>
      <c r="S545" s="231" t="str">
        <f>VLOOKUP(U545,'Cross ref'!I:J,2,0)</f>
        <v>HN2</v>
      </c>
      <c r="T545" s="231">
        <f t="shared" si="48"/>
        <v>29.7</v>
      </c>
      <c r="U545" s="231">
        <f>VLOOKUP(VALUE(C545),'Cross ref'!G:I,3,0)</f>
        <v>7384</v>
      </c>
      <c r="V545" s="231">
        <f>IFERROR(VLOOKUP(J545,'Item List (2)'!C:D,2,0),VLOOKUP(K545,'Item List (2)'!C:D,2,0))</f>
        <v>50007</v>
      </c>
      <c r="W545" s="231">
        <f>IFERROR(VLOOKUP(J545,'Item List (2)'!C:E,3,0),VLOOKUP(K545,'Item List (2)'!C:E,3,0))</f>
        <v>100</v>
      </c>
      <c r="X545" s="231">
        <f t="shared" si="49"/>
        <v>0</v>
      </c>
      <c r="Y545" s="231" t="str">
        <f t="shared" si="50"/>
        <v>CAKE, CHOC DOME</v>
      </c>
      <c r="AA545" s="232">
        <f t="shared" si="51"/>
        <v>29.7</v>
      </c>
      <c r="AB545" s="232" t="str">
        <f>VLOOKUP(W545,'Item List (2)'!$H:$J,2,0)</f>
        <v>Food</v>
      </c>
      <c r="AC545" s="232">
        <f t="shared" si="52"/>
        <v>7384</v>
      </c>
      <c r="AD545" s="232" t="str">
        <f t="shared" si="53"/>
        <v>7384-Food</v>
      </c>
    </row>
    <row r="546" spans="1:30">
      <c r="A546" t="s">
        <v>48</v>
      </c>
      <c r="B546" t="s">
        <v>505</v>
      </c>
      <c r="C546" t="s">
        <v>520</v>
      </c>
      <c r="D546" t="s">
        <v>521</v>
      </c>
      <c r="E546" t="s">
        <v>522</v>
      </c>
      <c r="F546" s="220" t="s">
        <v>53</v>
      </c>
      <c r="G546" s="220">
        <v>45167</v>
      </c>
      <c r="H546" t="s">
        <v>145</v>
      </c>
      <c r="I546" t="s">
        <v>55</v>
      </c>
      <c r="J546" t="s">
        <v>146</v>
      </c>
      <c r="K546" t="s">
        <v>147</v>
      </c>
      <c r="L546" s="230" t="s">
        <v>148</v>
      </c>
      <c r="M546">
        <v>1</v>
      </c>
      <c r="N546">
        <v>0</v>
      </c>
      <c r="O546">
        <v>111.01</v>
      </c>
      <c r="P546">
        <v>111.01</v>
      </c>
      <c r="Q546">
        <v>4435</v>
      </c>
      <c r="R546">
        <v>13.23</v>
      </c>
      <c r="S546" s="231" t="str">
        <f>VLOOKUP(U546,'Cross ref'!I:J,2,0)</f>
        <v>HN2</v>
      </c>
      <c r="T546" s="231">
        <f t="shared" si="48"/>
        <v>111.01</v>
      </c>
      <c r="U546" s="231">
        <f>VLOOKUP(VALUE(C546),'Cross ref'!G:I,3,0)</f>
        <v>7384</v>
      </c>
      <c r="V546" s="231">
        <f>IFERROR(VLOOKUP(J546,'Item List (2)'!C:D,2,0),VLOOKUP(K546,'Item List (2)'!C:D,2,0))</f>
        <v>50007</v>
      </c>
      <c r="W546" s="231">
        <f>IFERROR(VLOOKUP(J546,'Item List (2)'!C:E,3,0),VLOOKUP(K546,'Item List (2)'!C:E,3,0))</f>
        <v>100</v>
      </c>
      <c r="X546" s="231">
        <f t="shared" si="49"/>
        <v>0</v>
      </c>
      <c r="Y546" s="231" t="str">
        <f t="shared" si="50"/>
        <v>CHICKEN, TNDRLOIN STRIP 1.5Z</v>
      </c>
      <c r="AA546" s="232">
        <f t="shared" si="51"/>
        <v>111.01</v>
      </c>
      <c r="AB546" s="232" t="str">
        <f>VLOOKUP(W546,'Item List (2)'!$H:$J,2,0)</f>
        <v>Food</v>
      </c>
      <c r="AC546" s="232">
        <f t="shared" si="52"/>
        <v>7384</v>
      </c>
      <c r="AD546" s="232" t="str">
        <f t="shared" si="53"/>
        <v>7384-Food</v>
      </c>
    </row>
    <row r="547" spans="1:30">
      <c r="A547" t="s">
        <v>48</v>
      </c>
      <c r="B547" t="s">
        <v>505</v>
      </c>
      <c r="C547" t="s">
        <v>520</v>
      </c>
      <c r="D547" t="s">
        <v>521</v>
      </c>
      <c r="E547" t="s">
        <v>522</v>
      </c>
      <c r="F547" s="220" t="s">
        <v>53</v>
      </c>
      <c r="G547" s="220">
        <v>45167</v>
      </c>
      <c r="H547" t="s">
        <v>328</v>
      </c>
      <c r="I547" t="s">
        <v>66</v>
      </c>
      <c r="J547" t="s">
        <v>329</v>
      </c>
      <c r="K547" t="s">
        <v>330</v>
      </c>
      <c r="L547" s="230" t="s">
        <v>331</v>
      </c>
      <c r="M547">
        <v>1</v>
      </c>
      <c r="N547">
        <v>0</v>
      </c>
      <c r="O547">
        <v>17.57</v>
      </c>
      <c r="P547">
        <v>17.57</v>
      </c>
      <c r="Q547">
        <v>4435</v>
      </c>
      <c r="R547">
        <v>13.23</v>
      </c>
      <c r="S547" s="231" t="str">
        <f>VLOOKUP(U547,'Cross ref'!I:J,2,0)</f>
        <v>HN2</v>
      </c>
      <c r="T547" s="231">
        <f t="shared" si="48"/>
        <v>17.57</v>
      </c>
      <c r="U547" s="231">
        <f>VLOOKUP(VALUE(C547),'Cross ref'!G:I,3,0)</f>
        <v>7384</v>
      </c>
      <c r="V547" s="231">
        <f>IFERROR(VLOOKUP(J547,'Item List (2)'!C:D,2,0),VLOOKUP(K547,'Item List (2)'!C:D,2,0))</f>
        <v>60507</v>
      </c>
      <c r="W547" s="231">
        <f>IFERROR(VLOOKUP(J547,'Item List (2)'!C:E,3,0),VLOOKUP(K547,'Item List (2)'!C:E,3,0))</f>
        <v>1200</v>
      </c>
      <c r="X547" s="231">
        <f t="shared" si="49"/>
        <v>0</v>
      </c>
      <c r="Y547" s="231" t="str">
        <f t="shared" si="50"/>
        <v>LINER, CAN 38X44 BLK</v>
      </c>
      <c r="AA547" s="232">
        <f t="shared" si="51"/>
        <v>17.57</v>
      </c>
      <c r="AB547" s="232" t="str">
        <f>VLOOKUP(W547,'Item List (2)'!$H:$J,2,0)</f>
        <v>Supplies</v>
      </c>
      <c r="AC547" s="232">
        <f t="shared" si="52"/>
        <v>7384</v>
      </c>
      <c r="AD547" s="232" t="str">
        <f t="shared" si="53"/>
        <v>7384-Supplies</v>
      </c>
    </row>
    <row r="548" spans="1:30">
      <c r="A548" t="s">
        <v>48</v>
      </c>
      <c r="B548" t="s">
        <v>505</v>
      </c>
      <c r="C548" t="s">
        <v>520</v>
      </c>
      <c r="D548" t="s">
        <v>521</v>
      </c>
      <c r="E548" t="s">
        <v>522</v>
      </c>
      <c r="F548" s="220" t="s">
        <v>53</v>
      </c>
      <c r="G548" s="220">
        <v>45167</v>
      </c>
      <c r="H548" t="s">
        <v>151</v>
      </c>
      <c r="I548" t="s">
        <v>55</v>
      </c>
      <c r="J548" t="s">
        <v>152</v>
      </c>
      <c r="K548" t="s">
        <v>153</v>
      </c>
      <c r="L548" s="230" t="s">
        <v>154</v>
      </c>
      <c r="M548">
        <v>1</v>
      </c>
      <c r="N548">
        <v>0</v>
      </c>
      <c r="O548">
        <v>11.66</v>
      </c>
      <c r="P548">
        <v>11.66</v>
      </c>
      <c r="Q548">
        <v>4435</v>
      </c>
      <c r="R548">
        <v>13.23</v>
      </c>
      <c r="S548" s="231" t="str">
        <f>VLOOKUP(U548,'Cross ref'!I:J,2,0)</f>
        <v>HN2</v>
      </c>
      <c r="T548" s="231">
        <f t="shared" si="48"/>
        <v>11.66</v>
      </c>
      <c r="U548" s="231">
        <f>VLOOKUP(VALUE(C548),'Cross ref'!G:I,3,0)</f>
        <v>7384</v>
      </c>
      <c r="V548" s="231">
        <f>IFERROR(VLOOKUP(J548,'Item List (2)'!C:D,2,0),VLOOKUP(K548,'Item List (2)'!C:D,2,0))</f>
        <v>50007</v>
      </c>
      <c r="W548" s="231">
        <f>IFERROR(VLOOKUP(J548,'Item List (2)'!C:E,3,0),VLOOKUP(K548,'Item List (2)'!C:E,3,0))</f>
        <v>100</v>
      </c>
      <c r="X548" s="231">
        <f t="shared" si="49"/>
        <v>0</v>
      </c>
      <c r="Y548" s="231" t="str">
        <f t="shared" si="50"/>
        <v>SAUCE, BUFFALO CUP</v>
      </c>
      <c r="AA548" s="232">
        <f t="shared" si="51"/>
        <v>11.66</v>
      </c>
      <c r="AB548" s="232" t="str">
        <f>VLOOKUP(W548,'Item List (2)'!$H:$J,2,0)</f>
        <v>Food</v>
      </c>
      <c r="AC548" s="232">
        <f t="shared" si="52"/>
        <v>7384</v>
      </c>
      <c r="AD548" s="232" t="str">
        <f t="shared" si="53"/>
        <v>7384-Food</v>
      </c>
    </row>
    <row r="549" spans="1:30">
      <c r="A549" t="s">
        <v>48</v>
      </c>
      <c r="B549" t="s">
        <v>505</v>
      </c>
      <c r="C549" t="s">
        <v>520</v>
      </c>
      <c r="D549" t="s">
        <v>521</v>
      </c>
      <c r="E549" t="s">
        <v>522</v>
      </c>
      <c r="F549" s="220" t="s">
        <v>53</v>
      </c>
      <c r="G549" s="220">
        <v>45167</v>
      </c>
      <c r="H549" t="s">
        <v>332</v>
      </c>
      <c r="I549" t="s">
        <v>55</v>
      </c>
      <c r="J549" t="s">
        <v>244</v>
      </c>
      <c r="K549" t="s">
        <v>333</v>
      </c>
      <c r="L549" s="230" t="s">
        <v>334</v>
      </c>
      <c r="M549">
        <v>1</v>
      </c>
      <c r="N549">
        <v>0</v>
      </c>
      <c r="O549">
        <v>31.38</v>
      </c>
      <c r="P549">
        <v>31.38</v>
      </c>
      <c r="Q549">
        <v>4435</v>
      </c>
      <c r="R549">
        <v>13.23</v>
      </c>
      <c r="S549" s="231" t="str">
        <f>VLOOKUP(U549,'Cross ref'!I:J,2,0)</f>
        <v>HN2</v>
      </c>
      <c r="T549" s="231">
        <f t="shared" si="48"/>
        <v>31.38</v>
      </c>
      <c r="U549" s="231">
        <f>VLOOKUP(VALUE(C549),'Cross ref'!G:I,3,0)</f>
        <v>7384</v>
      </c>
      <c r="V549" s="231">
        <f>IFERROR(VLOOKUP(J549,'Item List (2)'!C:D,2,0),VLOOKUP(K549,'Item List (2)'!C:D,2,0))</f>
        <v>50007</v>
      </c>
      <c r="W549" s="231">
        <f>IFERROR(VLOOKUP(J549,'Item List (2)'!C:E,3,0),VLOOKUP(K549,'Item List (2)'!C:E,3,0))</f>
        <v>100</v>
      </c>
      <c r="X549" s="231">
        <f t="shared" si="49"/>
        <v>0</v>
      </c>
      <c r="Y549" s="231" t="str">
        <f t="shared" si="50"/>
        <v>WHIP CREAM, AEROSOL 17Z</v>
      </c>
      <c r="AA549" s="232">
        <f t="shared" si="51"/>
        <v>31.38</v>
      </c>
      <c r="AB549" s="232" t="str">
        <f>VLOOKUP(W549,'Item List (2)'!$H:$J,2,0)</f>
        <v>Food</v>
      </c>
      <c r="AC549" s="232">
        <f t="shared" si="52"/>
        <v>7384</v>
      </c>
      <c r="AD549" s="232" t="str">
        <f t="shared" si="53"/>
        <v>7384-Food</v>
      </c>
    </row>
    <row r="550" spans="1:30">
      <c r="A550" t="s">
        <v>48</v>
      </c>
      <c r="B550" t="s">
        <v>505</v>
      </c>
      <c r="C550" t="s">
        <v>520</v>
      </c>
      <c r="D550" t="s">
        <v>521</v>
      </c>
      <c r="E550" t="s">
        <v>522</v>
      </c>
      <c r="F550" s="220" t="s">
        <v>53</v>
      </c>
      <c r="G550" s="220">
        <v>45167</v>
      </c>
      <c r="H550" t="s">
        <v>155</v>
      </c>
      <c r="I550" t="s">
        <v>55</v>
      </c>
      <c r="J550" t="s">
        <v>156</v>
      </c>
      <c r="K550" t="s">
        <v>157</v>
      </c>
      <c r="L550" s="230" t="s">
        <v>158</v>
      </c>
      <c r="M550">
        <v>4</v>
      </c>
      <c r="N550">
        <v>0</v>
      </c>
      <c r="O550">
        <v>19.78</v>
      </c>
      <c r="P550">
        <v>79.12</v>
      </c>
      <c r="Q550">
        <v>4435</v>
      </c>
      <c r="R550">
        <v>13.23</v>
      </c>
      <c r="S550" s="231" t="str">
        <f>VLOOKUP(U550,'Cross ref'!I:J,2,0)</f>
        <v>HN2</v>
      </c>
      <c r="T550" s="231">
        <f t="shared" si="48"/>
        <v>79.12</v>
      </c>
      <c r="U550" s="231">
        <f>VLOOKUP(VALUE(C550),'Cross ref'!G:I,3,0)</f>
        <v>7384</v>
      </c>
      <c r="V550" s="231">
        <f>IFERROR(VLOOKUP(J550,'Item List (2)'!C:D,2,0),VLOOKUP(K550,'Item List (2)'!C:D,2,0))</f>
        <v>50007</v>
      </c>
      <c r="W550" s="231">
        <f>IFERROR(VLOOKUP(J550,'Item List (2)'!C:E,3,0),VLOOKUP(K550,'Item List (2)'!C:E,3,0))</f>
        <v>100</v>
      </c>
      <c r="X550" s="231">
        <f t="shared" si="49"/>
        <v>0</v>
      </c>
      <c r="Y550" s="231" t="str">
        <f t="shared" si="50"/>
        <v>ICE CREAM, VANILLA SLOW MELT</v>
      </c>
      <c r="AA550" s="232">
        <f t="shared" si="51"/>
        <v>79.12</v>
      </c>
      <c r="AB550" s="232" t="str">
        <f>VLOOKUP(W550,'Item List (2)'!$H:$J,2,0)</f>
        <v>Food</v>
      </c>
      <c r="AC550" s="232">
        <f t="shared" si="52"/>
        <v>7384</v>
      </c>
      <c r="AD550" s="232" t="str">
        <f t="shared" si="53"/>
        <v>7384-Food</v>
      </c>
    </row>
    <row r="551" spans="1:30">
      <c r="A551" t="s">
        <v>48</v>
      </c>
      <c r="B551" t="s">
        <v>505</v>
      </c>
      <c r="C551" t="s">
        <v>520</v>
      </c>
      <c r="D551" t="s">
        <v>521</v>
      </c>
      <c r="E551" t="s">
        <v>522</v>
      </c>
      <c r="F551" s="220" t="s">
        <v>53</v>
      </c>
      <c r="G551" s="220">
        <v>45167</v>
      </c>
      <c r="H551" t="s">
        <v>159</v>
      </c>
      <c r="I551" t="s">
        <v>55</v>
      </c>
      <c r="J551" t="s">
        <v>160</v>
      </c>
      <c r="K551" t="s">
        <v>161</v>
      </c>
      <c r="L551" s="230" t="s">
        <v>162</v>
      </c>
      <c r="M551">
        <v>5</v>
      </c>
      <c r="N551">
        <v>0</v>
      </c>
      <c r="O551">
        <v>36.91</v>
      </c>
      <c r="P551">
        <v>184.55</v>
      </c>
      <c r="Q551">
        <v>4435</v>
      </c>
      <c r="R551">
        <v>13.23</v>
      </c>
      <c r="S551" s="231" t="str">
        <f>VLOOKUP(U551,'Cross ref'!I:J,2,0)</f>
        <v>HN2</v>
      </c>
      <c r="T551" s="231">
        <f t="shared" si="48"/>
        <v>184.55</v>
      </c>
      <c r="U551" s="231">
        <f>VLOOKUP(VALUE(C551),'Cross ref'!G:I,3,0)</f>
        <v>7384</v>
      </c>
      <c r="V551" s="231">
        <f>IFERROR(VLOOKUP(J551,'Item List (2)'!C:D,2,0),VLOOKUP(K551,'Item List (2)'!C:D,2,0))</f>
        <v>50007</v>
      </c>
      <c r="W551" s="231">
        <f>IFERROR(VLOOKUP(J551,'Item List (2)'!C:E,3,0),VLOOKUP(K551,'Item List (2)'!C:E,3,0))</f>
        <v>100</v>
      </c>
      <c r="X551" s="231">
        <f t="shared" si="49"/>
        <v>0</v>
      </c>
      <c r="Y551" s="231" t="str">
        <f t="shared" si="50"/>
        <v>SHORTENING, LIQ FRY PREM</v>
      </c>
      <c r="AA551" s="232">
        <f t="shared" si="51"/>
        <v>184.55</v>
      </c>
      <c r="AB551" s="232" t="str">
        <f>VLOOKUP(W551,'Item List (2)'!$H:$J,2,0)</f>
        <v>Food</v>
      </c>
      <c r="AC551" s="232">
        <f t="shared" si="52"/>
        <v>7384</v>
      </c>
      <c r="AD551" s="232" t="str">
        <f t="shared" si="53"/>
        <v>7384-Food</v>
      </c>
    </row>
    <row r="552" spans="1:30">
      <c r="A552" t="s">
        <v>48</v>
      </c>
      <c r="B552" t="s">
        <v>505</v>
      </c>
      <c r="C552" t="s">
        <v>520</v>
      </c>
      <c r="D552" t="s">
        <v>521</v>
      </c>
      <c r="E552" t="s">
        <v>522</v>
      </c>
      <c r="F552" s="220" t="s">
        <v>53</v>
      </c>
      <c r="G552" s="220">
        <v>45167</v>
      </c>
      <c r="H552" t="s">
        <v>163</v>
      </c>
      <c r="I552" t="s">
        <v>55</v>
      </c>
      <c r="J552" t="s">
        <v>146</v>
      </c>
      <c r="K552" t="s">
        <v>164</v>
      </c>
      <c r="L552" s="230" t="s">
        <v>165</v>
      </c>
      <c r="M552">
        <v>2</v>
      </c>
      <c r="N552">
        <v>0</v>
      </c>
      <c r="O552">
        <v>37.6</v>
      </c>
      <c r="P552">
        <v>75.2</v>
      </c>
      <c r="Q552">
        <v>4435</v>
      </c>
      <c r="R552">
        <v>13.23</v>
      </c>
      <c r="S552" s="231" t="str">
        <f>VLOOKUP(U552,'Cross ref'!I:J,2,0)</f>
        <v>HN2</v>
      </c>
      <c r="T552" s="231">
        <f t="shared" si="48"/>
        <v>75.2</v>
      </c>
      <c r="U552" s="231">
        <f>VLOOKUP(VALUE(C552),'Cross ref'!G:I,3,0)</f>
        <v>7384</v>
      </c>
      <c r="V552" s="231">
        <f>IFERROR(VLOOKUP(J552,'Item List (2)'!C:D,2,0),VLOOKUP(K552,'Item List (2)'!C:D,2,0))</f>
        <v>50007</v>
      </c>
      <c r="W552" s="231">
        <f>IFERROR(VLOOKUP(J552,'Item List (2)'!C:E,3,0),VLOOKUP(K552,'Item List (2)'!C:E,3,0))</f>
        <v>100</v>
      </c>
      <c r="X552" s="231">
        <f t="shared" si="49"/>
        <v>0</v>
      </c>
      <c r="Y552" s="231" t="str">
        <f t="shared" si="50"/>
        <v>CHICKEN, PTY SPCY 3Z</v>
      </c>
      <c r="AA552" s="232">
        <f t="shared" si="51"/>
        <v>75.2</v>
      </c>
      <c r="AB552" s="232" t="str">
        <f>VLOOKUP(W552,'Item List (2)'!$H:$J,2,0)</f>
        <v>Food</v>
      </c>
      <c r="AC552" s="232">
        <f t="shared" si="52"/>
        <v>7384</v>
      </c>
      <c r="AD552" s="232" t="str">
        <f t="shared" si="53"/>
        <v>7384-Food</v>
      </c>
    </row>
    <row r="553" spans="1:30">
      <c r="A553" t="s">
        <v>48</v>
      </c>
      <c r="B553" t="s">
        <v>505</v>
      </c>
      <c r="C553" t="s">
        <v>520</v>
      </c>
      <c r="D553" t="s">
        <v>521</v>
      </c>
      <c r="E553" t="s">
        <v>522</v>
      </c>
      <c r="F553" s="220" t="s">
        <v>53</v>
      </c>
      <c r="G553" s="220">
        <v>45167</v>
      </c>
      <c r="H553" t="s">
        <v>169</v>
      </c>
      <c r="I553" t="s">
        <v>55</v>
      </c>
      <c r="J553" t="s">
        <v>170</v>
      </c>
      <c r="K553" t="s">
        <v>171</v>
      </c>
      <c r="L553" s="230" t="s">
        <v>172</v>
      </c>
      <c r="M553">
        <v>2</v>
      </c>
      <c r="N553">
        <v>0</v>
      </c>
      <c r="O553">
        <v>90.57</v>
      </c>
      <c r="P553">
        <v>181.14</v>
      </c>
      <c r="Q553">
        <v>4435</v>
      </c>
      <c r="R553">
        <v>13.23</v>
      </c>
      <c r="S553" s="231" t="str">
        <f>VLOOKUP(U553,'Cross ref'!I:J,2,0)</f>
        <v>HN2</v>
      </c>
      <c r="T553" s="231">
        <f t="shared" si="48"/>
        <v>181.14</v>
      </c>
      <c r="U553" s="231">
        <f>VLOOKUP(VALUE(C553),'Cross ref'!G:I,3,0)</f>
        <v>7384</v>
      </c>
      <c r="V553" s="231">
        <f>IFERROR(VLOOKUP(J553,'Item List (2)'!C:D,2,0),VLOOKUP(K553,'Item List (2)'!C:D,2,0))</f>
        <v>50007</v>
      </c>
      <c r="W553" s="231">
        <f>IFERROR(VLOOKUP(J553,'Item List (2)'!C:E,3,0),VLOOKUP(K553,'Item List (2)'!C:E,3,0))</f>
        <v>100</v>
      </c>
      <c r="X553" s="231">
        <f t="shared" si="49"/>
        <v>0</v>
      </c>
      <c r="Y553" s="231" t="str">
        <f t="shared" si="50"/>
        <v>BACON, 500 SLICES FC</v>
      </c>
      <c r="AA553" s="232">
        <f t="shared" si="51"/>
        <v>181.14</v>
      </c>
      <c r="AB553" s="232" t="str">
        <f>VLOOKUP(W553,'Item List (2)'!$H:$J,2,0)</f>
        <v>Food</v>
      </c>
      <c r="AC553" s="232">
        <f t="shared" si="52"/>
        <v>7384</v>
      </c>
      <c r="AD553" s="232" t="str">
        <f t="shared" si="53"/>
        <v>7384-Food</v>
      </c>
    </row>
    <row r="554" spans="1:30">
      <c r="A554" t="s">
        <v>48</v>
      </c>
      <c r="B554" t="s">
        <v>505</v>
      </c>
      <c r="C554" t="s">
        <v>520</v>
      </c>
      <c r="D554" t="s">
        <v>521</v>
      </c>
      <c r="E554" t="s">
        <v>522</v>
      </c>
      <c r="F554" s="220" t="s">
        <v>53</v>
      </c>
      <c r="G554" s="220">
        <v>45167</v>
      </c>
      <c r="H554" t="s">
        <v>173</v>
      </c>
      <c r="I554" t="s">
        <v>55</v>
      </c>
      <c r="J554" t="s">
        <v>117</v>
      </c>
      <c r="K554" t="s">
        <v>174</v>
      </c>
      <c r="L554" s="230" t="s">
        <v>175</v>
      </c>
      <c r="M554">
        <v>1</v>
      </c>
      <c r="N554">
        <v>0</v>
      </c>
      <c r="O554">
        <v>81.59</v>
      </c>
      <c r="P554">
        <v>81.59</v>
      </c>
      <c r="Q554">
        <v>4435</v>
      </c>
      <c r="R554">
        <v>13.23</v>
      </c>
      <c r="S554" s="231" t="str">
        <f>VLOOKUP(U554,'Cross ref'!I:J,2,0)</f>
        <v>HN2</v>
      </c>
      <c r="T554" s="231">
        <f t="shared" si="48"/>
        <v>81.59</v>
      </c>
      <c r="U554" s="231">
        <f>VLOOKUP(VALUE(C554),'Cross ref'!G:I,3,0)</f>
        <v>7384</v>
      </c>
      <c r="V554" s="231">
        <f>IFERROR(VLOOKUP(J554,'Item List (2)'!C:D,2,0),VLOOKUP(K554,'Item List (2)'!C:D,2,0))</f>
        <v>50007</v>
      </c>
      <c r="W554" s="231">
        <f>IFERROR(VLOOKUP(J554,'Item List (2)'!C:E,3,0),VLOOKUP(K554,'Item List (2)'!C:E,3,0))</f>
        <v>100</v>
      </c>
      <c r="X554" s="231">
        <f t="shared" si="49"/>
        <v>0</v>
      </c>
      <c r="Y554" s="231" t="str">
        <f t="shared" si="50"/>
        <v>BEEF, GRND PTY 1.78Z</v>
      </c>
      <c r="AA554" s="232">
        <f t="shared" si="51"/>
        <v>81.59</v>
      </c>
      <c r="AB554" s="232" t="str">
        <f>VLOOKUP(W554,'Item List (2)'!$H:$J,2,0)</f>
        <v>Food</v>
      </c>
      <c r="AC554" s="232">
        <f t="shared" si="52"/>
        <v>7384</v>
      </c>
      <c r="AD554" s="232" t="str">
        <f t="shared" si="53"/>
        <v>7384-Food</v>
      </c>
    </row>
    <row r="555" spans="1:30">
      <c r="A555" t="s">
        <v>48</v>
      </c>
      <c r="B555" t="s">
        <v>505</v>
      </c>
      <c r="C555" t="s">
        <v>520</v>
      </c>
      <c r="D555" t="s">
        <v>521</v>
      </c>
      <c r="E555" t="s">
        <v>522</v>
      </c>
      <c r="F555" s="220" t="s">
        <v>53</v>
      </c>
      <c r="G555" s="220">
        <v>45167</v>
      </c>
      <c r="H555" t="s">
        <v>181</v>
      </c>
      <c r="I555" t="s">
        <v>55</v>
      </c>
      <c r="J555" t="s">
        <v>121</v>
      </c>
      <c r="K555" t="s">
        <v>182</v>
      </c>
      <c r="L555" s="230" t="s">
        <v>183</v>
      </c>
      <c r="M555">
        <v>3</v>
      </c>
      <c r="N555">
        <v>0</v>
      </c>
      <c r="O555">
        <v>39.79</v>
      </c>
      <c r="P555">
        <v>119.37</v>
      </c>
      <c r="Q555">
        <v>4435</v>
      </c>
      <c r="R555">
        <v>13.23</v>
      </c>
      <c r="S555" s="231" t="str">
        <f>VLOOKUP(U555,'Cross ref'!I:J,2,0)</f>
        <v>HN2</v>
      </c>
      <c r="T555" s="231">
        <f t="shared" si="48"/>
        <v>119.37</v>
      </c>
      <c r="U555" s="231">
        <f>VLOOKUP(VALUE(C555),'Cross ref'!G:I,3,0)</f>
        <v>7384</v>
      </c>
      <c r="V555" s="231">
        <f>IFERROR(VLOOKUP(J555,'Item List (2)'!C:D,2,0),VLOOKUP(K555,'Item List (2)'!C:D,2,0))</f>
        <v>50007</v>
      </c>
      <c r="W555" s="231">
        <f>IFERROR(VLOOKUP(J555,'Item List (2)'!C:E,3,0),VLOOKUP(K555,'Item List (2)'!C:E,3,0))</f>
        <v>100</v>
      </c>
      <c r="X555" s="231">
        <f t="shared" si="49"/>
        <v>0</v>
      </c>
      <c r="Y555" s="231" t="str">
        <f t="shared" si="50"/>
        <v>APPTZR, JALAPENO BRD CHSE BITE</v>
      </c>
      <c r="AA555" s="232">
        <f t="shared" si="51"/>
        <v>119.37</v>
      </c>
      <c r="AB555" s="232" t="str">
        <f>VLOOKUP(W555,'Item List (2)'!$H:$J,2,0)</f>
        <v>Food</v>
      </c>
      <c r="AC555" s="232">
        <f t="shared" si="52"/>
        <v>7384</v>
      </c>
      <c r="AD555" s="232" t="str">
        <f t="shared" si="53"/>
        <v>7384-Food</v>
      </c>
    </row>
    <row r="556" spans="1:30">
      <c r="A556" t="s">
        <v>48</v>
      </c>
      <c r="B556" t="s">
        <v>505</v>
      </c>
      <c r="C556" t="s">
        <v>520</v>
      </c>
      <c r="D556" t="s">
        <v>521</v>
      </c>
      <c r="E556" t="s">
        <v>522</v>
      </c>
      <c r="F556" s="220" t="s">
        <v>53</v>
      </c>
      <c r="G556" s="220">
        <v>45167</v>
      </c>
      <c r="H556" t="s">
        <v>184</v>
      </c>
      <c r="I556" t="s">
        <v>55</v>
      </c>
      <c r="J556" t="s">
        <v>117</v>
      </c>
      <c r="K556" t="s">
        <v>185</v>
      </c>
      <c r="L556" s="230" t="s">
        <v>186</v>
      </c>
      <c r="M556">
        <v>2</v>
      </c>
      <c r="N556">
        <v>0</v>
      </c>
      <c r="O556">
        <v>76.44</v>
      </c>
      <c r="P556">
        <v>152.88</v>
      </c>
      <c r="Q556">
        <v>4435</v>
      </c>
      <c r="R556">
        <v>13.23</v>
      </c>
      <c r="S556" s="231" t="str">
        <f>VLOOKUP(U556,'Cross ref'!I:J,2,0)</f>
        <v>HN2</v>
      </c>
      <c r="T556" s="231">
        <f t="shared" si="48"/>
        <v>152.88</v>
      </c>
      <c r="U556" s="231">
        <f>VLOOKUP(VALUE(C556),'Cross ref'!G:I,3,0)</f>
        <v>7384</v>
      </c>
      <c r="V556" s="231">
        <f>IFERROR(VLOOKUP(J556,'Item List (2)'!C:D,2,0),VLOOKUP(K556,'Item List (2)'!C:D,2,0))</f>
        <v>50007</v>
      </c>
      <c r="W556" s="231">
        <f>IFERROR(VLOOKUP(J556,'Item List (2)'!C:E,3,0),VLOOKUP(K556,'Item List (2)'!C:E,3,0))</f>
        <v>100</v>
      </c>
      <c r="X556" s="231">
        <f t="shared" si="49"/>
        <v>0</v>
      </c>
      <c r="Y556" s="231" t="str">
        <f t="shared" si="50"/>
        <v>BEEF, GRND PTY 5.33Z ANGUS IQF</v>
      </c>
      <c r="AA556" s="232">
        <f t="shared" si="51"/>
        <v>152.88</v>
      </c>
      <c r="AB556" s="232" t="str">
        <f>VLOOKUP(W556,'Item List (2)'!$H:$J,2,0)</f>
        <v>Food</v>
      </c>
      <c r="AC556" s="232">
        <f t="shared" si="52"/>
        <v>7384</v>
      </c>
      <c r="AD556" s="232" t="str">
        <f t="shared" si="53"/>
        <v>7384-Food</v>
      </c>
    </row>
    <row r="557" spans="1:30">
      <c r="A557" t="s">
        <v>48</v>
      </c>
      <c r="B557" t="s">
        <v>505</v>
      </c>
      <c r="C557" t="s">
        <v>520</v>
      </c>
      <c r="D557" t="s">
        <v>521</v>
      </c>
      <c r="E557" t="s">
        <v>522</v>
      </c>
      <c r="F557" s="220" t="s">
        <v>53</v>
      </c>
      <c r="G557" s="220">
        <v>45167</v>
      </c>
      <c r="H557" t="s">
        <v>187</v>
      </c>
      <c r="I557" t="s">
        <v>55</v>
      </c>
      <c r="J557" t="s">
        <v>146</v>
      </c>
      <c r="K557" t="s">
        <v>188</v>
      </c>
      <c r="L557" s="230" t="s">
        <v>189</v>
      </c>
      <c r="M557">
        <v>2</v>
      </c>
      <c r="N557">
        <v>0</v>
      </c>
      <c r="O557">
        <v>46.88</v>
      </c>
      <c r="P557">
        <v>93.76</v>
      </c>
      <c r="Q557">
        <v>4435</v>
      </c>
      <c r="R557">
        <v>13.23</v>
      </c>
      <c r="S557" s="231" t="str">
        <f>VLOOKUP(U557,'Cross ref'!I:J,2,0)</f>
        <v>HN2</v>
      </c>
      <c r="T557" s="231">
        <f t="shared" si="48"/>
        <v>93.76</v>
      </c>
      <c r="U557" s="231">
        <f>VLOOKUP(VALUE(C557),'Cross ref'!G:I,3,0)</f>
        <v>7384</v>
      </c>
      <c r="V557" s="231">
        <f>IFERROR(VLOOKUP(J557,'Item List (2)'!C:D,2,0),VLOOKUP(K557,'Item List (2)'!C:D,2,0))</f>
        <v>50007</v>
      </c>
      <c r="W557" s="231">
        <f>IFERROR(VLOOKUP(J557,'Item List (2)'!C:E,3,0),VLOOKUP(K557,'Item List (2)'!C:E,3,0))</f>
        <v>100</v>
      </c>
      <c r="X557" s="231">
        <f t="shared" si="49"/>
        <v>0</v>
      </c>
      <c r="Y557" s="231" t="str">
        <f t="shared" si="50"/>
        <v>CHICKEN, NUGGET BRD STAR SHP</v>
      </c>
      <c r="AA557" s="232">
        <f t="shared" si="51"/>
        <v>93.76</v>
      </c>
      <c r="AB557" s="232" t="str">
        <f>VLOOKUP(W557,'Item List (2)'!$H:$J,2,0)</f>
        <v>Food</v>
      </c>
      <c r="AC557" s="232">
        <f t="shared" si="52"/>
        <v>7384</v>
      </c>
      <c r="AD557" s="232" t="str">
        <f t="shared" si="53"/>
        <v>7384-Food</v>
      </c>
    </row>
    <row r="558" spans="1:30">
      <c r="A558" t="s">
        <v>48</v>
      </c>
      <c r="B558" t="s">
        <v>505</v>
      </c>
      <c r="C558" t="s">
        <v>520</v>
      </c>
      <c r="D558" t="s">
        <v>521</v>
      </c>
      <c r="E558" t="s">
        <v>522</v>
      </c>
      <c r="F558" s="220" t="s">
        <v>53</v>
      </c>
      <c r="G558" s="220">
        <v>45167</v>
      </c>
      <c r="H558" t="s">
        <v>194</v>
      </c>
      <c r="I558" t="s">
        <v>55</v>
      </c>
      <c r="J558" t="s">
        <v>179</v>
      </c>
      <c r="K558" t="s">
        <v>195</v>
      </c>
      <c r="L558" s="230" t="s">
        <v>148</v>
      </c>
      <c r="M558">
        <v>1</v>
      </c>
      <c r="N558">
        <v>0</v>
      </c>
      <c r="O558">
        <v>77.97</v>
      </c>
      <c r="P558">
        <v>77.97</v>
      </c>
      <c r="Q558">
        <v>4435</v>
      </c>
      <c r="R558">
        <v>13.23</v>
      </c>
      <c r="S558" s="231" t="str">
        <f>VLOOKUP(U558,'Cross ref'!I:J,2,0)</f>
        <v>HN2</v>
      </c>
      <c r="T558" s="231">
        <f t="shared" si="48"/>
        <v>77.97</v>
      </c>
      <c r="U558" s="231">
        <f>VLOOKUP(VALUE(C558),'Cross ref'!G:I,3,0)</f>
        <v>7384</v>
      </c>
      <c r="V558" s="231">
        <f>IFERROR(VLOOKUP(J558,'Item List (2)'!C:D,2,0),VLOOKUP(K558,'Item List (2)'!C:D,2,0))</f>
        <v>50007</v>
      </c>
      <c r="W558" s="231">
        <f>IFERROR(VLOOKUP(J558,'Item List (2)'!C:E,3,0),VLOOKUP(K558,'Item List (2)'!C:E,3,0))</f>
        <v>100</v>
      </c>
      <c r="X558" s="231">
        <f t="shared" si="49"/>
        <v>0</v>
      </c>
      <c r="Y558" s="231" t="str">
        <f t="shared" si="50"/>
        <v>CHEESE, AMER SHRP SLI 200CT SM</v>
      </c>
      <c r="AA558" s="232">
        <f t="shared" si="51"/>
        <v>77.97</v>
      </c>
      <c r="AB558" s="232" t="str">
        <f>VLOOKUP(W558,'Item List (2)'!$H:$J,2,0)</f>
        <v>Food</v>
      </c>
      <c r="AC558" s="232">
        <f t="shared" si="52"/>
        <v>7384</v>
      </c>
      <c r="AD558" s="232" t="str">
        <f t="shared" si="53"/>
        <v>7384-Food</v>
      </c>
    </row>
    <row r="559" spans="1:30">
      <c r="A559" t="s">
        <v>48</v>
      </c>
      <c r="B559" t="s">
        <v>505</v>
      </c>
      <c r="C559" t="s">
        <v>520</v>
      </c>
      <c r="D559" t="s">
        <v>521</v>
      </c>
      <c r="E559" t="s">
        <v>522</v>
      </c>
      <c r="F559" s="220" t="s">
        <v>53</v>
      </c>
      <c r="G559" s="220">
        <v>45167</v>
      </c>
      <c r="H559" t="s">
        <v>361</v>
      </c>
      <c r="I559" t="s">
        <v>55</v>
      </c>
      <c r="J559" t="s">
        <v>362</v>
      </c>
      <c r="K559" t="s">
        <v>363</v>
      </c>
      <c r="L559" s="230" t="s">
        <v>364</v>
      </c>
      <c r="M559">
        <v>2</v>
      </c>
      <c r="N559">
        <v>0</v>
      </c>
      <c r="O559">
        <v>107.29</v>
      </c>
      <c r="P559">
        <v>214.58</v>
      </c>
      <c r="Q559">
        <v>4435</v>
      </c>
      <c r="R559">
        <v>13.23</v>
      </c>
      <c r="S559" s="231" t="str">
        <f>VLOOKUP(U559,'Cross ref'!I:J,2,0)</f>
        <v>HN2</v>
      </c>
      <c r="T559" s="231">
        <f t="shared" si="48"/>
        <v>214.58</v>
      </c>
      <c r="U559" s="231">
        <f>VLOOKUP(VALUE(C559),'Cross ref'!G:I,3,0)</f>
        <v>7384</v>
      </c>
      <c r="V559" s="231">
        <f>IFERROR(VLOOKUP(J559,'Item List (2)'!C:D,2,0),VLOOKUP(K559,'Item List (2)'!C:D,2,0))</f>
        <v>50007</v>
      </c>
      <c r="W559" s="231">
        <f>IFERROR(VLOOKUP(J559,'Item List (2)'!C:E,3,0),VLOOKUP(K559,'Item List (2)'!C:E,3,0))</f>
        <v>100</v>
      </c>
      <c r="X559" s="231">
        <f t="shared" si="49"/>
        <v>0</v>
      </c>
      <c r="Y559" s="231" t="str">
        <f t="shared" si="50"/>
        <v>BURGER, BEYOND MEAT 3.7Z</v>
      </c>
      <c r="AA559" s="232">
        <f t="shared" si="51"/>
        <v>214.58</v>
      </c>
      <c r="AB559" s="232" t="str">
        <f>VLOOKUP(W559,'Item List (2)'!$H:$J,2,0)</f>
        <v>Food</v>
      </c>
      <c r="AC559" s="232">
        <f t="shared" si="52"/>
        <v>7384</v>
      </c>
      <c r="AD559" s="232" t="str">
        <f t="shared" si="53"/>
        <v>7384-Food</v>
      </c>
    </row>
    <row r="560" spans="1:30">
      <c r="A560" t="s">
        <v>48</v>
      </c>
      <c r="B560" t="s">
        <v>505</v>
      </c>
      <c r="C560" t="s">
        <v>520</v>
      </c>
      <c r="D560" t="s">
        <v>521</v>
      </c>
      <c r="E560" t="s">
        <v>522</v>
      </c>
      <c r="F560" s="220" t="s">
        <v>53</v>
      </c>
      <c r="G560" s="220">
        <v>45167</v>
      </c>
      <c r="H560" t="s">
        <v>196</v>
      </c>
      <c r="I560" t="s">
        <v>55</v>
      </c>
      <c r="J560" t="s">
        <v>197</v>
      </c>
      <c r="K560" t="s">
        <v>198</v>
      </c>
      <c r="L560" s="230" t="s">
        <v>199</v>
      </c>
      <c r="M560">
        <v>1</v>
      </c>
      <c r="N560">
        <v>0</v>
      </c>
      <c r="O560">
        <v>63.46</v>
      </c>
      <c r="P560">
        <v>63.46</v>
      </c>
      <c r="Q560">
        <v>4435</v>
      </c>
      <c r="R560">
        <v>13.23</v>
      </c>
      <c r="S560" s="231" t="str">
        <f>VLOOKUP(U560,'Cross ref'!I:J,2,0)</f>
        <v>HN2</v>
      </c>
      <c r="T560" s="231">
        <f t="shared" si="48"/>
        <v>63.46</v>
      </c>
      <c r="U560" s="231">
        <f>VLOOKUP(VALUE(C560),'Cross ref'!G:I,3,0)</f>
        <v>7384</v>
      </c>
      <c r="V560" s="231">
        <f>IFERROR(VLOOKUP(J560,'Item List (2)'!C:D,2,0),VLOOKUP(K560,'Item List (2)'!C:D,2,0))</f>
        <v>50007</v>
      </c>
      <c r="W560" s="231">
        <f>IFERROR(VLOOKUP(J560,'Item List (2)'!C:E,3,0),VLOOKUP(K560,'Item List (2)'!C:E,3,0))</f>
        <v>100</v>
      </c>
      <c r="X560" s="231">
        <f t="shared" si="49"/>
        <v>0</v>
      </c>
      <c r="Y560" s="231" t="str">
        <f t="shared" si="50"/>
        <v>ROLL, CINN</v>
      </c>
      <c r="AA560" s="232">
        <f t="shared" si="51"/>
        <v>63.46</v>
      </c>
      <c r="AB560" s="232" t="str">
        <f>VLOOKUP(W560,'Item List (2)'!$H:$J,2,0)</f>
        <v>Food</v>
      </c>
      <c r="AC560" s="232">
        <f t="shared" si="52"/>
        <v>7384</v>
      </c>
      <c r="AD560" s="232" t="str">
        <f t="shared" si="53"/>
        <v>7384-Food</v>
      </c>
    </row>
    <row r="561" spans="1:30">
      <c r="A561" t="s">
        <v>48</v>
      </c>
      <c r="B561" t="s">
        <v>505</v>
      </c>
      <c r="C561" t="s">
        <v>520</v>
      </c>
      <c r="D561" t="s">
        <v>521</v>
      </c>
      <c r="E561" t="s">
        <v>522</v>
      </c>
      <c r="F561" s="220" t="s">
        <v>53</v>
      </c>
      <c r="G561" s="220">
        <v>45167</v>
      </c>
      <c r="H561" t="s">
        <v>200</v>
      </c>
      <c r="I561" t="s">
        <v>201</v>
      </c>
      <c r="J561" t="s">
        <v>202</v>
      </c>
      <c r="K561" t="s">
        <v>203</v>
      </c>
      <c r="L561" s="230" t="s">
        <v>204</v>
      </c>
      <c r="M561">
        <v>1</v>
      </c>
      <c r="N561">
        <v>0</v>
      </c>
      <c r="O561">
        <v>70.17</v>
      </c>
      <c r="P561">
        <v>70.17</v>
      </c>
      <c r="Q561">
        <v>4435</v>
      </c>
      <c r="R561">
        <v>13.23</v>
      </c>
      <c r="S561" s="231" t="str">
        <f>VLOOKUP(U561,'Cross ref'!I:J,2,0)</f>
        <v>HN2</v>
      </c>
      <c r="T561" s="231">
        <f t="shared" si="48"/>
        <v>70.17</v>
      </c>
      <c r="U561" s="231">
        <f>VLOOKUP(VALUE(C561),'Cross ref'!G:I,3,0)</f>
        <v>7384</v>
      </c>
      <c r="V561" s="231">
        <f>IFERROR(VLOOKUP(J561,'Item List (2)'!C:D,2,0),VLOOKUP(K561,'Item List (2)'!C:D,2,0))</f>
        <v>51001</v>
      </c>
      <c r="W561" s="231">
        <f>IFERROR(VLOOKUP(J561,'Item List (2)'!C:E,3,0),VLOOKUP(K561,'Item List (2)'!C:E,3,0))</f>
        <v>1000</v>
      </c>
      <c r="X561" s="231">
        <f t="shared" si="49"/>
        <v>0</v>
      </c>
      <c r="Y561" s="231" t="str">
        <f t="shared" si="50"/>
        <v>WRAP, WESTERN SUPER 4 WAY</v>
      </c>
      <c r="AA561" s="232">
        <f t="shared" si="51"/>
        <v>70.17</v>
      </c>
      <c r="AB561" s="232" t="str">
        <f>VLOOKUP(W561,'Item List (2)'!$H:$J,2,0)</f>
        <v>Paper</v>
      </c>
      <c r="AC561" s="232">
        <f t="shared" si="52"/>
        <v>7384</v>
      </c>
      <c r="AD561" s="232" t="str">
        <f t="shared" si="53"/>
        <v>7384-Paper</v>
      </c>
    </row>
    <row r="562" spans="1:30">
      <c r="A562" t="s">
        <v>48</v>
      </c>
      <c r="B562" t="s">
        <v>505</v>
      </c>
      <c r="C562" t="s">
        <v>520</v>
      </c>
      <c r="D562" t="s">
        <v>521</v>
      </c>
      <c r="E562" t="s">
        <v>522</v>
      </c>
      <c r="F562" s="220" t="s">
        <v>53</v>
      </c>
      <c r="G562" s="220">
        <v>45167</v>
      </c>
      <c r="H562" t="s">
        <v>543</v>
      </c>
      <c r="I562" t="s">
        <v>201</v>
      </c>
      <c r="J562" t="s">
        <v>202</v>
      </c>
      <c r="K562" t="s">
        <v>544</v>
      </c>
      <c r="L562" s="230" t="s">
        <v>500</v>
      </c>
      <c r="M562">
        <v>1</v>
      </c>
      <c r="N562">
        <v>0</v>
      </c>
      <c r="O562">
        <v>71.87</v>
      </c>
      <c r="P562">
        <v>71.87</v>
      </c>
      <c r="Q562">
        <v>4435</v>
      </c>
      <c r="R562">
        <v>13.23</v>
      </c>
      <c r="S562" s="231" t="str">
        <f>VLOOKUP(U562,'Cross ref'!I:J,2,0)</f>
        <v>HN2</v>
      </c>
      <c r="T562" s="231">
        <f t="shared" si="48"/>
        <v>71.87</v>
      </c>
      <c r="U562" s="231">
        <f>VLOOKUP(VALUE(C562),'Cross ref'!G:I,3,0)</f>
        <v>7384</v>
      </c>
      <c r="V562" s="231">
        <f>IFERROR(VLOOKUP(J562,'Item List (2)'!C:D,2,0),VLOOKUP(K562,'Item List (2)'!C:D,2,0))</f>
        <v>51001</v>
      </c>
      <c r="W562" s="231">
        <f>IFERROR(VLOOKUP(J562,'Item List (2)'!C:E,3,0),VLOOKUP(K562,'Item List (2)'!C:E,3,0))</f>
        <v>1000</v>
      </c>
      <c r="X562" s="231">
        <f t="shared" si="49"/>
        <v>0</v>
      </c>
      <c r="Y562" s="231" t="str">
        <f t="shared" si="50"/>
        <v>WRAP, PAPR FAMOUS BIG 4</v>
      </c>
      <c r="AA562" s="232">
        <f t="shared" si="51"/>
        <v>71.87</v>
      </c>
      <c r="AB562" s="232" t="str">
        <f>VLOOKUP(W562,'Item List (2)'!$H:$J,2,0)</f>
        <v>Paper</v>
      </c>
      <c r="AC562" s="232">
        <f t="shared" si="52"/>
        <v>7384</v>
      </c>
      <c r="AD562" s="232" t="str">
        <f t="shared" si="53"/>
        <v>7384-Paper</v>
      </c>
    </row>
    <row r="563" spans="1:30">
      <c r="A563" t="s">
        <v>48</v>
      </c>
      <c r="B563" t="s">
        <v>505</v>
      </c>
      <c r="C563" t="s">
        <v>520</v>
      </c>
      <c r="D563" t="s">
        <v>521</v>
      </c>
      <c r="E563" t="s">
        <v>522</v>
      </c>
      <c r="F563" s="220" t="s">
        <v>53</v>
      </c>
      <c r="G563" s="220">
        <v>45167</v>
      </c>
      <c r="H563" t="s">
        <v>205</v>
      </c>
      <c r="I563" t="s">
        <v>55</v>
      </c>
      <c r="J563" t="s">
        <v>206</v>
      </c>
      <c r="K563" t="s">
        <v>207</v>
      </c>
      <c r="L563" s="230" t="s">
        <v>208</v>
      </c>
      <c r="M563">
        <v>2</v>
      </c>
      <c r="N563">
        <v>0</v>
      </c>
      <c r="O563">
        <v>22.17</v>
      </c>
      <c r="P563">
        <v>44.34</v>
      </c>
      <c r="Q563">
        <v>4435</v>
      </c>
      <c r="R563">
        <v>13.23</v>
      </c>
      <c r="S563" s="231" t="str">
        <f>VLOOKUP(U563,'Cross ref'!I:J,2,0)</f>
        <v>HN2</v>
      </c>
      <c r="T563" s="231">
        <f t="shared" si="48"/>
        <v>44.34</v>
      </c>
      <c r="U563" s="231">
        <f>VLOOKUP(VALUE(C563),'Cross ref'!G:I,3,0)</f>
        <v>7384</v>
      </c>
      <c r="V563" s="231">
        <f>IFERROR(VLOOKUP(J563,'Item List (2)'!C:D,2,0),VLOOKUP(K563,'Item List (2)'!C:D,2,0))</f>
        <v>50007</v>
      </c>
      <c r="W563" s="231">
        <f>IFERROR(VLOOKUP(J563,'Item List (2)'!C:E,3,0),VLOOKUP(K563,'Item List (2)'!C:E,3,0))</f>
        <v>100</v>
      </c>
      <c r="X563" s="231">
        <f t="shared" si="49"/>
        <v>0</v>
      </c>
      <c r="Y563" s="231" t="str">
        <f t="shared" si="50"/>
        <v>LETTUCE, LINER</v>
      </c>
      <c r="AA563" s="232">
        <f t="shared" si="51"/>
        <v>44.34</v>
      </c>
      <c r="AB563" s="232" t="str">
        <f>VLOOKUP(W563,'Item List (2)'!$H:$J,2,0)</f>
        <v>Food</v>
      </c>
      <c r="AC563" s="232">
        <f t="shared" si="52"/>
        <v>7384</v>
      </c>
      <c r="AD563" s="232" t="str">
        <f t="shared" si="53"/>
        <v>7384-Food</v>
      </c>
    </row>
    <row r="564" spans="1:30">
      <c r="A564" t="s">
        <v>48</v>
      </c>
      <c r="B564" t="s">
        <v>505</v>
      </c>
      <c r="C564" t="s">
        <v>520</v>
      </c>
      <c r="D564" t="s">
        <v>521</v>
      </c>
      <c r="E564" t="s">
        <v>522</v>
      </c>
      <c r="F564" s="220" t="s">
        <v>53</v>
      </c>
      <c r="G564" s="220">
        <v>45167</v>
      </c>
      <c r="H564" t="s">
        <v>209</v>
      </c>
      <c r="I564" t="s">
        <v>55</v>
      </c>
      <c r="J564" t="s">
        <v>210</v>
      </c>
      <c r="K564" t="s">
        <v>211</v>
      </c>
      <c r="L564" s="230" t="s">
        <v>212</v>
      </c>
      <c r="M564">
        <v>3</v>
      </c>
      <c r="N564">
        <v>0</v>
      </c>
      <c r="O564">
        <v>19.57</v>
      </c>
      <c r="P564">
        <v>58.71</v>
      </c>
      <c r="Q564">
        <v>4435</v>
      </c>
      <c r="R564">
        <v>13.23</v>
      </c>
      <c r="S564" s="231" t="str">
        <f>VLOOKUP(U564,'Cross ref'!I:J,2,0)</f>
        <v>HN2</v>
      </c>
      <c r="T564" s="231">
        <f t="shared" si="48"/>
        <v>58.71</v>
      </c>
      <c r="U564" s="231">
        <f>VLOOKUP(VALUE(C564),'Cross ref'!G:I,3,0)</f>
        <v>7384</v>
      </c>
      <c r="V564" s="231">
        <f>IFERROR(VLOOKUP(J564,'Item List (2)'!C:D,2,0),VLOOKUP(K564,'Item List (2)'!C:D,2,0))</f>
        <v>50007</v>
      </c>
      <c r="W564" s="231">
        <f>IFERROR(VLOOKUP(J564,'Item List (2)'!C:E,3,0),VLOOKUP(K564,'Item List (2)'!C:E,3,0))</f>
        <v>100</v>
      </c>
      <c r="X564" s="231">
        <f t="shared" si="49"/>
        <v>0</v>
      </c>
      <c r="Y564" s="231" t="str">
        <f t="shared" si="50"/>
        <v>TOMATO, RED 5X5 BULK 25LB</v>
      </c>
      <c r="AA564" s="232">
        <f t="shared" si="51"/>
        <v>58.71</v>
      </c>
      <c r="AB564" s="232" t="str">
        <f>VLOOKUP(W564,'Item List (2)'!$H:$J,2,0)</f>
        <v>Food</v>
      </c>
      <c r="AC564" s="232">
        <f t="shared" si="52"/>
        <v>7384</v>
      </c>
      <c r="AD564" s="232" t="str">
        <f t="shared" si="53"/>
        <v>7384-Food</v>
      </c>
    </row>
    <row r="565" spans="1:30">
      <c r="A565" t="s">
        <v>48</v>
      </c>
      <c r="B565" t="s">
        <v>505</v>
      </c>
      <c r="C565" t="s">
        <v>520</v>
      </c>
      <c r="D565" t="s">
        <v>521</v>
      </c>
      <c r="E565" t="s">
        <v>522</v>
      </c>
      <c r="F565" s="220" t="s">
        <v>53</v>
      </c>
      <c r="G565" s="220">
        <v>45167</v>
      </c>
      <c r="H565" t="s">
        <v>213</v>
      </c>
      <c r="I565" t="s">
        <v>55</v>
      </c>
      <c r="J565" t="s">
        <v>214</v>
      </c>
      <c r="K565" t="s">
        <v>215</v>
      </c>
      <c r="L565" s="230" t="s">
        <v>78</v>
      </c>
      <c r="M565">
        <v>1</v>
      </c>
      <c r="N565">
        <v>0</v>
      </c>
      <c r="O565">
        <v>27.07</v>
      </c>
      <c r="P565">
        <v>27.07</v>
      </c>
      <c r="Q565">
        <v>4435</v>
      </c>
      <c r="R565">
        <v>13.23</v>
      </c>
      <c r="S565" s="231" t="str">
        <f>VLOOKUP(U565,'Cross ref'!I:J,2,0)</f>
        <v>HN2</v>
      </c>
      <c r="T565" s="231">
        <f t="shared" si="48"/>
        <v>27.07</v>
      </c>
      <c r="U565" s="231">
        <f>VLOOKUP(VALUE(C565),'Cross ref'!G:I,3,0)</f>
        <v>7384</v>
      </c>
      <c r="V565" s="231">
        <f>IFERROR(VLOOKUP(J565,'Item List (2)'!C:D,2,0),VLOOKUP(K565,'Item List (2)'!C:D,2,0))</f>
        <v>50007</v>
      </c>
      <c r="W565" s="231">
        <f>IFERROR(VLOOKUP(J565,'Item List (2)'!C:E,3,0),VLOOKUP(K565,'Item List (2)'!C:E,3,0))</f>
        <v>100</v>
      </c>
      <c r="X565" s="231">
        <f t="shared" si="49"/>
        <v>0</v>
      </c>
      <c r="Y565" s="231" t="str">
        <f t="shared" si="50"/>
        <v>PICKLE, CHIP DELI 3/16" CC</v>
      </c>
      <c r="AA565" s="232">
        <f t="shared" si="51"/>
        <v>27.07</v>
      </c>
      <c r="AB565" s="232" t="str">
        <f>VLOOKUP(W565,'Item List (2)'!$H:$J,2,0)</f>
        <v>Food</v>
      </c>
      <c r="AC565" s="232">
        <f t="shared" si="52"/>
        <v>7384</v>
      </c>
      <c r="AD565" s="232" t="str">
        <f t="shared" si="53"/>
        <v>7384-Food</v>
      </c>
    </row>
    <row r="566" spans="1:30">
      <c r="A566" t="s">
        <v>48</v>
      </c>
      <c r="B566" t="s">
        <v>505</v>
      </c>
      <c r="C566" t="s">
        <v>520</v>
      </c>
      <c r="D566" t="s">
        <v>521</v>
      </c>
      <c r="E566" t="s">
        <v>522</v>
      </c>
      <c r="F566" s="220" t="s">
        <v>53</v>
      </c>
      <c r="G566" s="220">
        <v>45167</v>
      </c>
      <c r="H566" t="s">
        <v>375</v>
      </c>
      <c r="I566" t="s">
        <v>55</v>
      </c>
      <c r="J566" t="s">
        <v>146</v>
      </c>
      <c r="K566" t="s">
        <v>376</v>
      </c>
      <c r="L566" s="230" t="s">
        <v>377</v>
      </c>
      <c r="M566">
        <v>1</v>
      </c>
      <c r="N566">
        <v>0</v>
      </c>
      <c r="O566">
        <v>175.35</v>
      </c>
      <c r="P566">
        <v>175.35</v>
      </c>
      <c r="Q566">
        <v>4435</v>
      </c>
      <c r="R566">
        <v>13.23</v>
      </c>
      <c r="S566" s="231" t="str">
        <f>VLOOKUP(U566,'Cross ref'!I:J,2,0)</f>
        <v>HN2</v>
      </c>
      <c r="T566" s="231">
        <f t="shared" si="48"/>
        <v>175.35</v>
      </c>
      <c r="U566" s="231">
        <f>VLOOKUP(VALUE(C566),'Cross ref'!G:I,3,0)</f>
        <v>7384</v>
      </c>
      <c r="V566" s="231">
        <f>IFERROR(VLOOKUP(J566,'Item List (2)'!C:D,2,0),VLOOKUP(K566,'Item List (2)'!C:D,2,0))</f>
        <v>50007</v>
      </c>
      <c r="W566" s="231">
        <f>IFERROR(VLOOKUP(J566,'Item List (2)'!C:E,3,0),VLOOKUP(K566,'Item List (2)'!C:E,3,0))</f>
        <v>100</v>
      </c>
      <c r="X566" s="231">
        <f t="shared" si="49"/>
        <v>0</v>
      </c>
      <c r="Y566" s="231" t="str">
        <f t="shared" si="50"/>
        <v>CHICKEN, BRST GR SAVOR 4.25Z CARLS JR</v>
      </c>
      <c r="AA566" s="232">
        <f t="shared" si="51"/>
        <v>175.35</v>
      </c>
      <c r="AB566" s="232" t="str">
        <f>VLOOKUP(W566,'Item List (2)'!$H:$J,2,0)</f>
        <v>Food</v>
      </c>
      <c r="AC566" s="232">
        <f t="shared" si="52"/>
        <v>7384</v>
      </c>
      <c r="AD566" s="232" t="str">
        <f t="shared" si="53"/>
        <v>7384-Food</v>
      </c>
    </row>
    <row r="567" spans="1:30">
      <c r="A567" t="s">
        <v>48</v>
      </c>
      <c r="B567" t="s">
        <v>505</v>
      </c>
      <c r="C567" t="s">
        <v>520</v>
      </c>
      <c r="D567" t="s">
        <v>521</v>
      </c>
      <c r="E567" t="s">
        <v>522</v>
      </c>
      <c r="F567" s="220" t="s">
        <v>53</v>
      </c>
      <c r="G567" s="220">
        <v>45167</v>
      </c>
      <c r="H567" t="s">
        <v>219</v>
      </c>
      <c r="I567" t="s">
        <v>55</v>
      </c>
      <c r="J567" t="s">
        <v>220</v>
      </c>
      <c r="K567" t="s">
        <v>221</v>
      </c>
      <c r="L567" s="230" t="s">
        <v>222</v>
      </c>
      <c r="M567">
        <v>1</v>
      </c>
      <c r="N567">
        <v>0</v>
      </c>
      <c r="O567">
        <v>13.66</v>
      </c>
      <c r="P567">
        <v>13.66</v>
      </c>
      <c r="Q567">
        <v>4435</v>
      </c>
      <c r="R567">
        <v>13.23</v>
      </c>
      <c r="S567" s="231" t="str">
        <f>VLOOKUP(U567,'Cross ref'!I:J,2,0)</f>
        <v>HN2</v>
      </c>
      <c r="T567" s="231">
        <f t="shared" si="48"/>
        <v>13.66</v>
      </c>
      <c r="U567" s="231">
        <f>VLOOKUP(VALUE(C567),'Cross ref'!G:I,3,0)</f>
        <v>7384</v>
      </c>
      <c r="V567" s="231">
        <f>IFERROR(VLOOKUP(J567,'Item List (2)'!C:D,2,0),VLOOKUP(K567,'Item List (2)'!C:D,2,0))</f>
        <v>50007</v>
      </c>
      <c r="W567" s="231">
        <f>IFERROR(VLOOKUP(J567,'Item List (2)'!C:E,3,0),VLOOKUP(K567,'Item List (2)'!C:E,3,0))</f>
        <v>100</v>
      </c>
      <c r="X567" s="231">
        <f t="shared" si="49"/>
        <v>0</v>
      </c>
      <c r="Y567" s="231" t="str">
        <f t="shared" si="50"/>
        <v>WATER, PURIFIED 16.9Z DASANI</v>
      </c>
      <c r="AA567" s="232">
        <f t="shared" si="51"/>
        <v>13.66</v>
      </c>
      <c r="AB567" s="232" t="str">
        <f>VLOOKUP(W567,'Item List (2)'!$H:$J,2,0)</f>
        <v>Food</v>
      </c>
      <c r="AC567" s="232">
        <f t="shared" si="52"/>
        <v>7384</v>
      </c>
      <c r="AD567" s="232" t="str">
        <f t="shared" si="53"/>
        <v>7384-Food</v>
      </c>
    </row>
    <row r="568" spans="1:30">
      <c r="A568" t="s">
        <v>48</v>
      </c>
      <c r="B568" t="s">
        <v>505</v>
      </c>
      <c r="C568" t="s">
        <v>520</v>
      </c>
      <c r="D568" t="s">
        <v>521</v>
      </c>
      <c r="E568" t="s">
        <v>522</v>
      </c>
      <c r="F568" s="220" t="s">
        <v>53</v>
      </c>
      <c r="G568" s="220">
        <v>45167</v>
      </c>
      <c r="H568" t="s">
        <v>545</v>
      </c>
      <c r="I568" t="s">
        <v>201</v>
      </c>
      <c r="J568" t="s">
        <v>236</v>
      </c>
      <c r="K568" t="s">
        <v>546</v>
      </c>
      <c r="L568" s="230" t="s">
        <v>487</v>
      </c>
      <c r="M568">
        <v>1</v>
      </c>
      <c r="N568">
        <v>0</v>
      </c>
      <c r="O568">
        <v>120.98</v>
      </c>
      <c r="P568">
        <v>120.98</v>
      </c>
      <c r="Q568">
        <v>4435</v>
      </c>
      <c r="R568">
        <v>13.23</v>
      </c>
      <c r="S568" s="231" t="str">
        <f>VLOOKUP(U568,'Cross ref'!I:J,2,0)</f>
        <v>HN2</v>
      </c>
      <c r="T568" s="231">
        <f t="shared" si="48"/>
        <v>120.98</v>
      </c>
      <c r="U568" s="231">
        <f>VLOOKUP(VALUE(C568),'Cross ref'!G:I,3,0)</f>
        <v>7384</v>
      </c>
      <c r="V568" s="231">
        <f>IFERROR(VLOOKUP(J568,'Item List (2)'!C:D,2,0),VLOOKUP(K568,'Item List (2)'!C:D,2,0))</f>
        <v>51001</v>
      </c>
      <c r="W568" s="231">
        <f>IFERROR(VLOOKUP(J568,'Item List (2)'!C:E,3,0),VLOOKUP(K568,'Item List (2)'!C:E,3,0))</f>
        <v>1000</v>
      </c>
      <c r="X568" s="231">
        <f t="shared" si="49"/>
        <v>0</v>
      </c>
      <c r="Y568" s="231" t="str">
        <f t="shared" si="50"/>
        <v>CUP, PLS COLD 24Z CLR PET</v>
      </c>
      <c r="AA568" s="232">
        <f t="shared" si="51"/>
        <v>120.98</v>
      </c>
      <c r="AB568" s="232" t="str">
        <f>VLOOKUP(W568,'Item List (2)'!$H:$J,2,0)</f>
        <v>Paper</v>
      </c>
      <c r="AC568" s="232">
        <f t="shared" si="52"/>
        <v>7384</v>
      </c>
      <c r="AD568" s="232" t="str">
        <f t="shared" si="53"/>
        <v>7384-Paper</v>
      </c>
    </row>
    <row r="569" spans="1:30">
      <c r="A569" t="s">
        <v>48</v>
      </c>
      <c r="B569" t="s">
        <v>505</v>
      </c>
      <c r="C569" t="s">
        <v>520</v>
      </c>
      <c r="D569" t="s">
        <v>521</v>
      </c>
      <c r="E569" t="s">
        <v>522</v>
      </c>
      <c r="F569" s="220" t="s">
        <v>53</v>
      </c>
      <c r="G569" s="220">
        <v>45167</v>
      </c>
      <c r="H569" t="s">
        <v>383</v>
      </c>
      <c r="I569" t="s">
        <v>55</v>
      </c>
      <c r="J569" t="s">
        <v>265</v>
      </c>
      <c r="K569" t="s">
        <v>384</v>
      </c>
      <c r="L569" s="230" t="s">
        <v>263</v>
      </c>
      <c r="M569">
        <v>1</v>
      </c>
      <c r="N569">
        <v>0</v>
      </c>
      <c r="O569">
        <v>32.32</v>
      </c>
      <c r="P569">
        <v>32.32</v>
      </c>
      <c r="Q569">
        <v>4435</v>
      </c>
      <c r="R569">
        <v>13.23</v>
      </c>
      <c r="S569" s="231" t="str">
        <f>VLOOKUP(U569,'Cross ref'!I:J,2,0)</f>
        <v>HN2</v>
      </c>
      <c r="T569" s="231">
        <f t="shared" si="48"/>
        <v>32.32</v>
      </c>
      <c r="U569" s="231">
        <f>VLOOKUP(VALUE(C569),'Cross ref'!G:I,3,0)</f>
        <v>7384</v>
      </c>
      <c r="V569" s="231">
        <f>IFERROR(VLOOKUP(J569,'Item List (2)'!C:D,2,0),VLOOKUP(K569,'Item List (2)'!C:D,2,0))</f>
        <v>50007</v>
      </c>
      <c r="W569" s="231">
        <f>IFERROR(VLOOKUP(J569,'Item List (2)'!C:E,3,0),VLOOKUP(K569,'Item List (2)'!C:E,3,0))</f>
        <v>100</v>
      </c>
      <c r="X569" s="231">
        <f t="shared" si="49"/>
        <v>0</v>
      </c>
      <c r="Y569" s="231" t="str">
        <f t="shared" si="50"/>
        <v>SAUCE, SANTA FE W-CAGE FREE EGG</v>
      </c>
      <c r="AA569" s="232">
        <f t="shared" si="51"/>
        <v>32.32</v>
      </c>
      <c r="AB569" s="232" t="str">
        <f>VLOOKUP(W569,'Item List (2)'!$H:$J,2,0)</f>
        <v>Food</v>
      </c>
      <c r="AC569" s="232">
        <f t="shared" si="52"/>
        <v>7384</v>
      </c>
      <c r="AD569" s="232" t="str">
        <f t="shared" si="53"/>
        <v>7384-Food</v>
      </c>
    </row>
    <row r="570" spans="1:30">
      <c r="A570" t="s">
        <v>48</v>
      </c>
      <c r="B570" t="s">
        <v>505</v>
      </c>
      <c r="C570" t="s">
        <v>520</v>
      </c>
      <c r="D570" t="s">
        <v>521</v>
      </c>
      <c r="E570" t="s">
        <v>522</v>
      </c>
      <c r="F570" s="220" t="s">
        <v>53</v>
      </c>
      <c r="G570" s="220">
        <v>45167</v>
      </c>
      <c r="H570" t="s">
        <v>227</v>
      </c>
      <c r="I570" t="s">
        <v>55</v>
      </c>
      <c r="J570" t="s">
        <v>228</v>
      </c>
      <c r="K570" t="s">
        <v>229</v>
      </c>
      <c r="L570" s="230" t="s">
        <v>230</v>
      </c>
      <c r="M570">
        <v>1</v>
      </c>
      <c r="N570">
        <v>0</v>
      </c>
      <c r="O570">
        <v>30.07</v>
      </c>
      <c r="P570">
        <v>30.07</v>
      </c>
      <c r="Q570">
        <v>4435</v>
      </c>
      <c r="R570">
        <v>13.23</v>
      </c>
      <c r="S570" s="231" t="str">
        <f>VLOOKUP(U570,'Cross ref'!I:J,2,0)</f>
        <v>HN2</v>
      </c>
      <c r="T570" s="231">
        <f t="shared" si="48"/>
        <v>30.07</v>
      </c>
      <c r="U570" s="231">
        <f>VLOOKUP(VALUE(C570),'Cross ref'!G:I,3,0)</f>
        <v>7384</v>
      </c>
      <c r="V570" s="231">
        <f>IFERROR(VLOOKUP(J570,'Item List (2)'!C:D,2,0),VLOOKUP(K570,'Item List (2)'!C:D,2,0))</f>
        <v>50007</v>
      </c>
      <c r="W570" s="231">
        <f>IFERROR(VLOOKUP(J570,'Item List (2)'!C:E,3,0),VLOOKUP(K570,'Item List (2)'!C:E,3,0))</f>
        <v>100</v>
      </c>
      <c r="X570" s="231">
        <f t="shared" si="49"/>
        <v>0</v>
      </c>
      <c r="Y570" s="231" t="str">
        <f t="shared" si="50"/>
        <v>ONION, YLW</v>
      </c>
      <c r="AA570" s="232">
        <f t="shared" si="51"/>
        <v>30.07</v>
      </c>
      <c r="AB570" s="232" t="str">
        <f>VLOOKUP(W570,'Item List (2)'!$H:$J,2,0)</f>
        <v>Food</v>
      </c>
      <c r="AC570" s="232">
        <f t="shared" si="52"/>
        <v>7384</v>
      </c>
      <c r="AD570" s="232" t="str">
        <f t="shared" si="53"/>
        <v>7384-Food</v>
      </c>
    </row>
    <row r="571" spans="1:30">
      <c r="A571" t="s">
        <v>48</v>
      </c>
      <c r="B571" t="s">
        <v>505</v>
      </c>
      <c r="C571" t="s">
        <v>520</v>
      </c>
      <c r="D571" t="s">
        <v>521</v>
      </c>
      <c r="E571" t="s">
        <v>522</v>
      </c>
      <c r="F571" s="220" t="s">
        <v>53</v>
      </c>
      <c r="G571" s="220">
        <v>45167</v>
      </c>
      <c r="H571" t="s">
        <v>231</v>
      </c>
      <c r="I571" t="s">
        <v>201</v>
      </c>
      <c r="J571" t="s">
        <v>232</v>
      </c>
      <c r="K571" t="s">
        <v>233</v>
      </c>
      <c r="L571" s="230" t="s">
        <v>234</v>
      </c>
      <c r="M571">
        <v>1</v>
      </c>
      <c r="N571">
        <v>0</v>
      </c>
      <c r="O571">
        <v>25.97</v>
      </c>
      <c r="P571">
        <v>25.97</v>
      </c>
      <c r="Q571">
        <v>4435</v>
      </c>
      <c r="R571">
        <v>13.23</v>
      </c>
      <c r="S571" s="231" t="str">
        <f>VLOOKUP(U571,'Cross ref'!I:J,2,0)</f>
        <v>HN2</v>
      </c>
      <c r="T571" s="231">
        <f t="shared" si="48"/>
        <v>25.97</v>
      </c>
      <c r="U571" s="231">
        <f>VLOOKUP(VALUE(C571),'Cross ref'!G:I,3,0)</f>
        <v>7384</v>
      </c>
      <c r="V571" s="231">
        <f>IFERROR(VLOOKUP(J571,'Item List (2)'!C:D,2,0),VLOOKUP(K571,'Item List (2)'!C:D,2,0))</f>
        <v>51001</v>
      </c>
      <c r="W571" s="231">
        <f>IFERROR(VLOOKUP(J571,'Item List (2)'!C:E,3,0),VLOOKUP(K571,'Item List (2)'!C:E,3,0))</f>
        <v>1000</v>
      </c>
      <c r="X571" s="231">
        <f t="shared" si="49"/>
        <v>0</v>
      </c>
      <c r="Y571" s="231" t="str">
        <f t="shared" si="50"/>
        <v>LID, 12-24Z</v>
      </c>
      <c r="AA571" s="232">
        <f t="shared" si="51"/>
        <v>25.97</v>
      </c>
      <c r="AB571" s="232" t="str">
        <f>VLOOKUP(W571,'Item List (2)'!$H:$J,2,0)</f>
        <v>Paper</v>
      </c>
      <c r="AC571" s="232">
        <f t="shared" si="52"/>
        <v>7384</v>
      </c>
      <c r="AD571" s="232" t="str">
        <f t="shared" si="53"/>
        <v>7384-Paper</v>
      </c>
    </row>
    <row r="572" spans="1:30">
      <c r="A572" t="s">
        <v>48</v>
      </c>
      <c r="B572" t="s">
        <v>505</v>
      </c>
      <c r="C572" t="s">
        <v>520</v>
      </c>
      <c r="D572" t="s">
        <v>521</v>
      </c>
      <c r="E572" t="s">
        <v>522</v>
      </c>
      <c r="F572" s="220" t="s">
        <v>53</v>
      </c>
      <c r="G572" s="220">
        <v>45167</v>
      </c>
      <c r="H572" t="s">
        <v>243</v>
      </c>
      <c r="I572" t="s">
        <v>55</v>
      </c>
      <c r="J572" t="s">
        <v>244</v>
      </c>
      <c r="K572" t="s">
        <v>245</v>
      </c>
      <c r="L572" s="230" t="s">
        <v>246</v>
      </c>
      <c r="M572">
        <v>1</v>
      </c>
      <c r="N572">
        <v>0</v>
      </c>
      <c r="O572">
        <v>19.99</v>
      </c>
      <c r="P572">
        <v>19.99</v>
      </c>
      <c r="Q572">
        <v>4435</v>
      </c>
      <c r="R572">
        <v>13.23</v>
      </c>
      <c r="S572" s="231" t="str">
        <f>VLOOKUP(U572,'Cross ref'!I:J,2,0)</f>
        <v>HN2</v>
      </c>
      <c r="T572" s="231">
        <f t="shared" si="48"/>
        <v>19.99</v>
      </c>
      <c r="U572" s="231">
        <f>VLOOKUP(VALUE(C572),'Cross ref'!G:I,3,0)</f>
        <v>7384</v>
      </c>
      <c r="V572" s="231">
        <f>IFERROR(VLOOKUP(J572,'Item List (2)'!C:D,2,0),VLOOKUP(K572,'Item List (2)'!C:D,2,0))</f>
        <v>50007</v>
      </c>
      <c r="W572" s="231">
        <f>IFERROR(VLOOKUP(J572,'Item List (2)'!C:E,3,0),VLOOKUP(K572,'Item List (2)'!C:E,3,0))</f>
        <v>100</v>
      </c>
      <c r="X572" s="231">
        <f t="shared" si="49"/>
        <v>0</v>
      </c>
      <c r="Y572" s="231" t="str">
        <f t="shared" si="50"/>
        <v>CREAMER, HALF &amp; HALF</v>
      </c>
      <c r="AA572" s="232">
        <f t="shared" si="51"/>
        <v>19.99</v>
      </c>
      <c r="AB572" s="232" t="str">
        <f>VLOOKUP(W572,'Item List (2)'!$H:$J,2,0)</f>
        <v>Food</v>
      </c>
      <c r="AC572" s="232">
        <f t="shared" si="52"/>
        <v>7384</v>
      </c>
      <c r="AD572" s="232" t="str">
        <f t="shared" si="53"/>
        <v>7384-Food</v>
      </c>
    </row>
    <row r="573" spans="1:30">
      <c r="A573" t="s">
        <v>48</v>
      </c>
      <c r="B573" t="s">
        <v>505</v>
      </c>
      <c r="C573" t="s">
        <v>520</v>
      </c>
      <c r="D573" t="s">
        <v>521</v>
      </c>
      <c r="E573" t="s">
        <v>522</v>
      </c>
      <c r="F573" s="220" t="s">
        <v>53</v>
      </c>
      <c r="G573" s="220">
        <v>45167</v>
      </c>
      <c r="H573" t="s">
        <v>250</v>
      </c>
      <c r="I573" t="s">
        <v>201</v>
      </c>
      <c r="J573" t="s">
        <v>240</v>
      </c>
      <c r="K573" t="s">
        <v>251</v>
      </c>
      <c r="L573" s="230" t="s">
        <v>252</v>
      </c>
      <c r="M573">
        <v>1</v>
      </c>
      <c r="N573">
        <v>0</v>
      </c>
      <c r="O573">
        <v>26.37</v>
      </c>
      <c r="P573">
        <v>26.37</v>
      </c>
      <c r="Q573">
        <v>4435</v>
      </c>
      <c r="R573">
        <v>13.23</v>
      </c>
      <c r="S573" s="231" t="str">
        <f>VLOOKUP(U573,'Cross ref'!I:J,2,0)</f>
        <v>HN2</v>
      </c>
      <c r="T573" s="231">
        <f t="shared" si="48"/>
        <v>26.37</v>
      </c>
      <c r="U573" s="231">
        <f>VLOOKUP(VALUE(C573),'Cross ref'!G:I,3,0)</f>
        <v>7384</v>
      </c>
      <c r="V573" s="231">
        <f>IFERROR(VLOOKUP(J573,'Item List (2)'!C:D,2,0),VLOOKUP(K573,'Item List (2)'!C:D,2,0))</f>
        <v>51001</v>
      </c>
      <c r="W573" s="231">
        <f>IFERROR(VLOOKUP(J573,'Item List (2)'!C:E,3,0),VLOOKUP(K573,'Item List (2)'!C:E,3,0))</f>
        <v>1000</v>
      </c>
      <c r="X573" s="231">
        <f t="shared" si="49"/>
        <v>0</v>
      </c>
      <c r="Y573" s="231" t="str">
        <f t="shared" si="50"/>
        <v>BAG, #8 FLVR TRAILS</v>
      </c>
      <c r="AA573" s="232">
        <f t="shared" si="51"/>
        <v>26.37</v>
      </c>
      <c r="AB573" s="232" t="str">
        <f>VLOOKUP(W573,'Item List (2)'!$H:$J,2,0)</f>
        <v>Paper</v>
      </c>
      <c r="AC573" s="232">
        <f t="shared" si="52"/>
        <v>7384</v>
      </c>
      <c r="AD573" s="232" t="str">
        <f t="shared" si="53"/>
        <v>7384-Paper</v>
      </c>
    </row>
    <row r="574" spans="1:30">
      <c r="A574" t="s">
        <v>48</v>
      </c>
      <c r="B574" t="s">
        <v>505</v>
      </c>
      <c r="C574" t="s">
        <v>520</v>
      </c>
      <c r="D574" t="s">
        <v>521</v>
      </c>
      <c r="E574" t="s">
        <v>522</v>
      </c>
      <c r="F574" s="220" t="s">
        <v>53</v>
      </c>
      <c r="G574" s="220">
        <v>45167</v>
      </c>
      <c r="H574" t="s">
        <v>255</v>
      </c>
      <c r="I574" t="s">
        <v>201</v>
      </c>
      <c r="J574" t="s">
        <v>236</v>
      </c>
      <c r="K574" t="s">
        <v>256</v>
      </c>
      <c r="L574" s="230" t="s">
        <v>257</v>
      </c>
      <c r="M574">
        <v>1</v>
      </c>
      <c r="N574">
        <v>0</v>
      </c>
      <c r="O574">
        <v>66.19</v>
      </c>
      <c r="P574">
        <v>66.19</v>
      </c>
      <c r="Q574">
        <v>4435</v>
      </c>
      <c r="R574">
        <v>13.23</v>
      </c>
      <c r="S574" s="231" t="str">
        <f>VLOOKUP(U574,'Cross ref'!I:J,2,0)</f>
        <v>HN2</v>
      </c>
      <c r="T574" s="231">
        <f t="shared" si="48"/>
        <v>66.19</v>
      </c>
      <c r="U574" s="231">
        <f>VLOOKUP(VALUE(C574),'Cross ref'!G:I,3,0)</f>
        <v>7384</v>
      </c>
      <c r="V574" s="231">
        <f>IFERROR(VLOOKUP(J574,'Item List (2)'!C:D,2,0),VLOOKUP(K574,'Item List (2)'!C:D,2,0))</f>
        <v>51001</v>
      </c>
      <c r="W574" s="231">
        <f>IFERROR(VLOOKUP(J574,'Item List (2)'!C:E,3,0),VLOOKUP(K574,'Item List (2)'!C:E,3,0))</f>
        <v>1000</v>
      </c>
      <c r="X574" s="231">
        <f t="shared" si="49"/>
        <v>0</v>
      </c>
      <c r="Y574" s="231" t="str">
        <f t="shared" si="50"/>
        <v>CUP, COLD 24Z FLVR TRAIL</v>
      </c>
      <c r="AA574" s="232">
        <f t="shared" si="51"/>
        <v>66.19</v>
      </c>
      <c r="AB574" s="232" t="str">
        <f>VLOOKUP(W574,'Item List (2)'!$H:$J,2,0)</f>
        <v>Paper</v>
      </c>
      <c r="AC574" s="232">
        <f t="shared" si="52"/>
        <v>7384</v>
      </c>
      <c r="AD574" s="232" t="str">
        <f t="shared" si="53"/>
        <v>7384-Paper</v>
      </c>
    </row>
    <row r="575" spans="1:30">
      <c r="A575" t="s">
        <v>48</v>
      </c>
      <c r="B575" t="s">
        <v>505</v>
      </c>
      <c r="C575" t="s">
        <v>520</v>
      </c>
      <c r="D575" t="s">
        <v>521</v>
      </c>
      <c r="E575" t="s">
        <v>522</v>
      </c>
      <c r="F575" s="220" t="s">
        <v>53</v>
      </c>
      <c r="G575" s="220">
        <v>45167</v>
      </c>
      <c r="H575" t="s">
        <v>258</v>
      </c>
      <c r="I575" t="s">
        <v>201</v>
      </c>
      <c r="J575" t="s">
        <v>236</v>
      </c>
      <c r="K575" t="s">
        <v>259</v>
      </c>
      <c r="L575" s="230" t="s">
        <v>260</v>
      </c>
      <c r="M575">
        <v>1</v>
      </c>
      <c r="N575">
        <v>0</v>
      </c>
      <c r="O575">
        <v>30.68</v>
      </c>
      <c r="P575">
        <v>30.68</v>
      </c>
      <c r="Q575">
        <v>4435</v>
      </c>
      <c r="R575">
        <v>13.23</v>
      </c>
      <c r="S575" s="231" t="str">
        <f>VLOOKUP(U575,'Cross ref'!I:J,2,0)</f>
        <v>HN2</v>
      </c>
      <c r="T575" s="231">
        <f t="shared" si="48"/>
        <v>30.68</v>
      </c>
      <c r="U575" s="231">
        <f>VLOOKUP(VALUE(C575),'Cross ref'!G:I,3,0)</f>
        <v>7384</v>
      </c>
      <c r="V575" s="231">
        <f>IFERROR(VLOOKUP(J575,'Item List (2)'!C:D,2,0),VLOOKUP(K575,'Item List (2)'!C:D,2,0))</f>
        <v>51001</v>
      </c>
      <c r="W575" s="231">
        <f>IFERROR(VLOOKUP(J575,'Item List (2)'!C:E,3,0),VLOOKUP(K575,'Item List (2)'!C:E,3,0))</f>
        <v>1000</v>
      </c>
      <c r="X575" s="231">
        <f t="shared" si="49"/>
        <v>0</v>
      </c>
      <c r="Y575" s="231" t="str">
        <f t="shared" si="50"/>
        <v>CUP, PLS COLD 32Z FLVR TRAIL</v>
      </c>
      <c r="AA575" s="232">
        <f t="shared" si="51"/>
        <v>30.68</v>
      </c>
      <c r="AB575" s="232" t="str">
        <f>VLOOKUP(W575,'Item List (2)'!$H:$J,2,0)</f>
        <v>Paper</v>
      </c>
      <c r="AC575" s="232">
        <f t="shared" si="52"/>
        <v>7384</v>
      </c>
      <c r="AD575" s="232" t="str">
        <f t="shared" si="53"/>
        <v>7384-Paper</v>
      </c>
    </row>
    <row r="576" spans="1:30">
      <c r="A576" t="s">
        <v>48</v>
      </c>
      <c r="B576" t="s">
        <v>505</v>
      </c>
      <c r="C576" t="s">
        <v>520</v>
      </c>
      <c r="D576" t="s">
        <v>521</v>
      </c>
      <c r="E576" t="s">
        <v>522</v>
      </c>
      <c r="F576" s="220" t="s">
        <v>53</v>
      </c>
      <c r="G576" s="220">
        <v>45167</v>
      </c>
      <c r="H576" t="s">
        <v>261</v>
      </c>
      <c r="I576" t="s">
        <v>55</v>
      </c>
      <c r="J576" t="s">
        <v>98</v>
      </c>
      <c r="K576" t="s">
        <v>262</v>
      </c>
      <c r="L576" s="230" t="s">
        <v>263</v>
      </c>
      <c r="M576">
        <v>1</v>
      </c>
      <c r="N576">
        <v>0</v>
      </c>
      <c r="O576">
        <v>22.91</v>
      </c>
      <c r="P576">
        <v>22.91</v>
      </c>
      <c r="Q576">
        <v>4435</v>
      </c>
      <c r="R576">
        <v>13.23</v>
      </c>
      <c r="S576" s="231" t="str">
        <f>VLOOKUP(U576,'Cross ref'!I:J,2,0)</f>
        <v>HN2</v>
      </c>
      <c r="T576" s="231">
        <f t="shared" si="48"/>
        <v>22.91</v>
      </c>
      <c r="U576" s="231">
        <f>VLOOKUP(VALUE(C576),'Cross ref'!G:I,3,0)</f>
        <v>7384</v>
      </c>
      <c r="V576" s="231">
        <f>IFERROR(VLOOKUP(J576,'Item List (2)'!C:D,2,0),VLOOKUP(K576,'Item List (2)'!C:D,2,0))</f>
        <v>50007</v>
      </c>
      <c r="W576" s="231">
        <f>IFERROR(VLOOKUP(J576,'Item List (2)'!C:E,3,0),VLOOKUP(K576,'Item List (2)'!C:E,3,0))</f>
        <v>100</v>
      </c>
      <c r="X576" s="231">
        <f t="shared" si="49"/>
        <v>0</v>
      </c>
      <c r="Y576" s="231" t="str">
        <f t="shared" si="50"/>
        <v>SAUCE, BBQ</v>
      </c>
      <c r="AA576" s="232">
        <f t="shared" si="51"/>
        <v>22.91</v>
      </c>
      <c r="AB576" s="232" t="str">
        <f>VLOOKUP(W576,'Item List (2)'!$H:$J,2,0)</f>
        <v>Food</v>
      </c>
      <c r="AC576" s="232">
        <f t="shared" si="52"/>
        <v>7384</v>
      </c>
      <c r="AD576" s="232" t="str">
        <f t="shared" si="53"/>
        <v>7384-Food</v>
      </c>
    </row>
    <row r="577" spans="1:30">
      <c r="A577" t="s">
        <v>48</v>
      </c>
      <c r="B577" t="s">
        <v>505</v>
      </c>
      <c r="C577" t="s">
        <v>520</v>
      </c>
      <c r="D577" t="s">
        <v>521</v>
      </c>
      <c r="E577" t="s">
        <v>522</v>
      </c>
      <c r="F577" s="220" t="s">
        <v>53</v>
      </c>
      <c r="G577" s="220">
        <v>45167</v>
      </c>
      <c r="H577" t="s">
        <v>264</v>
      </c>
      <c r="I577" t="s">
        <v>55</v>
      </c>
      <c r="J577" t="s">
        <v>265</v>
      </c>
      <c r="K577" t="s">
        <v>266</v>
      </c>
      <c r="L577" s="230" t="s">
        <v>263</v>
      </c>
      <c r="M577">
        <v>1</v>
      </c>
      <c r="N577">
        <v>0</v>
      </c>
      <c r="O577">
        <v>23.87</v>
      </c>
      <c r="P577">
        <v>23.87</v>
      </c>
      <c r="Q577">
        <v>4435</v>
      </c>
      <c r="R577">
        <v>13.23</v>
      </c>
      <c r="S577" s="231" t="str">
        <f>VLOOKUP(U577,'Cross ref'!I:J,2,0)</f>
        <v>HN2</v>
      </c>
      <c r="T577" s="231">
        <f t="shared" si="48"/>
        <v>23.87</v>
      </c>
      <c r="U577" s="231">
        <f>VLOOKUP(VALUE(C577),'Cross ref'!G:I,3,0)</f>
        <v>7384</v>
      </c>
      <c r="V577" s="231">
        <f>IFERROR(VLOOKUP(J577,'Item List (2)'!C:D,2,0),VLOOKUP(K577,'Item List (2)'!C:D,2,0))</f>
        <v>50007</v>
      </c>
      <c r="W577" s="231">
        <f>IFERROR(VLOOKUP(J577,'Item List (2)'!C:E,3,0),VLOOKUP(K577,'Item List (2)'!C:E,3,0))</f>
        <v>100</v>
      </c>
      <c r="X577" s="231">
        <f t="shared" si="49"/>
        <v>0</v>
      </c>
      <c r="Y577" s="231" t="str">
        <f t="shared" si="50"/>
        <v>SAUCE, SPECIAL</v>
      </c>
      <c r="AA577" s="232">
        <f t="shared" si="51"/>
        <v>23.87</v>
      </c>
      <c r="AB577" s="232" t="str">
        <f>VLOOKUP(W577,'Item List (2)'!$H:$J,2,0)</f>
        <v>Food</v>
      </c>
      <c r="AC577" s="232">
        <f t="shared" si="52"/>
        <v>7384</v>
      </c>
      <c r="AD577" s="232" t="str">
        <f t="shared" si="53"/>
        <v>7384-Food</v>
      </c>
    </row>
    <row r="578" spans="1:30">
      <c r="A578" t="s">
        <v>48</v>
      </c>
      <c r="B578" t="s">
        <v>505</v>
      </c>
      <c r="C578" t="s">
        <v>520</v>
      </c>
      <c r="D578" t="s">
        <v>521</v>
      </c>
      <c r="E578" t="s">
        <v>522</v>
      </c>
      <c r="F578" s="220" t="s">
        <v>53</v>
      </c>
      <c r="G578" s="220">
        <v>45167</v>
      </c>
      <c r="H578" t="s">
        <v>267</v>
      </c>
      <c r="I578" t="s">
        <v>55</v>
      </c>
      <c r="J578" t="s">
        <v>268</v>
      </c>
      <c r="K578" t="s">
        <v>269</v>
      </c>
      <c r="L578" s="230" t="s">
        <v>270</v>
      </c>
      <c r="M578">
        <v>1</v>
      </c>
      <c r="N578">
        <v>0</v>
      </c>
      <c r="O578">
        <v>47.11</v>
      </c>
      <c r="P578">
        <v>47.11</v>
      </c>
      <c r="Q578">
        <v>4435</v>
      </c>
      <c r="R578">
        <v>13.23</v>
      </c>
      <c r="S578" s="231" t="str">
        <f>VLOOKUP(U578,'Cross ref'!I:J,2,0)</f>
        <v>HN2</v>
      </c>
      <c r="T578" s="231">
        <f t="shared" ref="T578:T641" si="54">P578</f>
        <v>47.11</v>
      </c>
      <c r="U578" s="231">
        <f>VLOOKUP(VALUE(C578),'Cross ref'!G:I,3,0)</f>
        <v>7384</v>
      </c>
      <c r="V578" s="231">
        <f>IFERROR(VLOOKUP(J578,'Item List (2)'!C:D,2,0),VLOOKUP(K578,'Item List (2)'!C:D,2,0))</f>
        <v>50007</v>
      </c>
      <c r="W578" s="231">
        <f>IFERROR(VLOOKUP(J578,'Item List (2)'!C:E,3,0),VLOOKUP(K578,'Item List (2)'!C:E,3,0))</f>
        <v>100</v>
      </c>
      <c r="X578" s="231">
        <f t="shared" ref="X578:X641" si="55">IF(_xlfn.NUMBERVALUE(O578),M578*O578-P578,-P578)</f>
        <v>0</v>
      </c>
      <c r="Y578" s="231" t="str">
        <f t="shared" ref="Y578:Y641" si="56">K578</f>
        <v>MAYONNAISE, 64Z</v>
      </c>
      <c r="AA578" s="232">
        <f t="shared" ref="AA578:AA641" si="57">P578</f>
        <v>47.11</v>
      </c>
      <c r="AB578" s="232" t="str">
        <f>VLOOKUP(W578,'Item List (2)'!$H:$J,2,0)</f>
        <v>Food</v>
      </c>
      <c r="AC578" s="232">
        <f t="shared" ref="AC578:AC641" si="58">U578</f>
        <v>7384</v>
      </c>
      <c r="AD578" s="232" t="str">
        <f t="shared" ref="AD578:AD641" si="59">AC578&amp;"-"&amp;AB578</f>
        <v>7384-Food</v>
      </c>
    </row>
    <row r="579" spans="1:30">
      <c r="A579" t="s">
        <v>48</v>
      </c>
      <c r="B579" t="s">
        <v>505</v>
      </c>
      <c r="C579" t="s">
        <v>520</v>
      </c>
      <c r="D579" t="s">
        <v>521</v>
      </c>
      <c r="E579" t="s">
        <v>522</v>
      </c>
      <c r="F579" s="220" t="s">
        <v>53</v>
      </c>
      <c r="G579" s="220">
        <v>45167</v>
      </c>
      <c r="H579" t="s">
        <v>275</v>
      </c>
      <c r="I579" t="s">
        <v>71</v>
      </c>
      <c r="J579" t="s">
        <v>276</v>
      </c>
      <c r="K579" t="s">
        <v>277</v>
      </c>
      <c r="L579" s="230" t="s">
        <v>74</v>
      </c>
      <c r="M579">
        <v>1</v>
      </c>
      <c r="N579">
        <v>0</v>
      </c>
      <c r="O579">
        <v>0</v>
      </c>
      <c r="P579">
        <v>26.97</v>
      </c>
      <c r="Q579">
        <v>4435</v>
      </c>
      <c r="R579">
        <v>13.23</v>
      </c>
      <c r="S579" s="231" t="str">
        <f>VLOOKUP(U579,'Cross ref'!I:J,2,0)</f>
        <v>HN2</v>
      </c>
      <c r="T579" s="231">
        <f t="shared" si="54"/>
        <v>26.97</v>
      </c>
      <c r="U579" s="231">
        <f>VLOOKUP(VALUE(C579),'Cross ref'!G:I,3,0)</f>
        <v>7384</v>
      </c>
      <c r="V579" s="231">
        <f>IFERROR(VLOOKUP(J579,'Item List (2)'!C:D,2,0),VLOOKUP(K579,'Item List (2)'!C:D,2,0))</f>
        <v>50007</v>
      </c>
      <c r="W579" s="231">
        <f>IFERROR(VLOOKUP(J579,'Item List (2)'!C:E,3,0),VLOOKUP(K579,'Item List (2)'!C:E,3,0))</f>
        <v>100</v>
      </c>
      <c r="X579" s="231">
        <f t="shared" si="55"/>
        <v>-26.97</v>
      </c>
      <c r="Y579" s="231" t="str">
        <f t="shared" si="56"/>
        <v>SURCHARGE, FUEL</v>
      </c>
      <c r="AA579" s="232">
        <f t="shared" si="57"/>
        <v>26.97</v>
      </c>
      <c r="AB579" s="232" t="str">
        <f>VLOOKUP(W579,'Item List (2)'!$H:$J,2,0)</f>
        <v>Food</v>
      </c>
      <c r="AC579" s="232">
        <f t="shared" si="58"/>
        <v>7384</v>
      </c>
      <c r="AD579" s="232" t="str">
        <f t="shared" si="59"/>
        <v>7384-Food</v>
      </c>
    </row>
    <row r="580" spans="1:30">
      <c r="A580" t="s">
        <v>48</v>
      </c>
      <c r="B580" t="s">
        <v>505</v>
      </c>
      <c r="C580" t="s">
        <v>520</v>
      </c>
      <c r="D580" t="s">
        <v>521</v>
      </c>
      <c r="E580" t="s">
        <v>522</v>
      </c>
      <c r="F580" s="220" t="s">
        <v>53</v>
      </c>
      <c r="G580" s="220">
        <v>45167</v>
      </c>
      <c r="H580" t="s">
        <v>547</v>
      </c>
      <c r="I580" t="s">
        <v>55</v>
      </c>
      <c r="J580" t="s">
        <v>541</v>
      </c>
      <c r="K580" t="s">
        <v>548</v>
      </c>
      <c r="L580" s="230" t="s">
        <v>396</v>
      </c>
      <c r="M580">
        <v>1</v>
      </c>
      <c r="N580">
        <v>0</v>
      </c>
      <c r="O580">
        <v>16.42</v>
      </c>
      <c r="P580">
        <v>16.42</v>
      </c>
      <c r="Q580">
        <v>4435</v>
      </c>
      <c r="R580">
        <v>13.23</v>
      </c>
      <c r="S580" s="231" t="str">
        <f>VLOOKUP(U580,'Cross ref'!I:J,2,0)</f>
        <v>HN2</v>
      </c>
      <c r="T580" s="231">
        <f t="shared" si="54"/>
        <v>16.42</v>
      </c>
      <c r="U580" s="231">
        <f>VLOOKUP(VALUE(C580),'Cross ref'!G:I,3,0)</f>
        <v>7384</v>
      </c>
      <c r="V580" s="231">
        <f>IFERROR(VLOOKUP(J580,'Item List (2)'!C:D,2,0),VLOOKUP(K580,'Item List (2)'!C:D,2,0))</f>
        <v>50007</v>
      </c>
      <c r="W580" s="231">
        <f>IFERROR(VLOOKUP(J580,'Item List (2)'!C:E,3,0),VLOOKUP(K580,'Item List (2)'!C:E,3,0))</f>
        <v>100</v>
      </c>
      <c r="X580" s="231">
        <f t="shared" si="55"/>
        <v>0</v>
      </c>
      <c r="Y580" s="231" t="str">
        <f t="shared" si="56"/>
        <v>SUGAR, PKT 1/10Z</v>
      </c>
      <c r="AA580" s="232">
        <f t="shared" si="57"/>
        <v>16.42</v>
      </c>
      <c r="AB580" s="232" t="str">
        <f>VLOOKUP(W580,'Item List (2)'!$H:$J,2,0)</f>
        <v>Food</v>
      </c>
      <c r="AC580" s="232">
        <f t="shared" si="58"/>
        <v>7384</v>
      </c>
      <c r="AD580" s="232" t="str">
        <f t="shared" si="59"/>
        <v>7384-Food</v>
      </c>
    </row>
    <row r="581" spans="1:30">
      <c r="A581" t="s">
        <v>48</v>
      </c>
      <c r="B581" t="s">
        <v>549</v>
      </c>
      <c r="C581" t="s">
        <v>550</v>
      </c>
      <c r="D581" t="s">
        <v>551</v>
      </c>
      <c r="E581" t="s">
        <v>552</v>
      </c>
      <c r="F581" s="220" t="s">
        <v>53</v>
      </c>
      <c r="G581" s="220">
        <v>45167</v>
      </c>
      <c r="H581" t="s">
        <v>413</v>
      </c>
      <c r="I581" t="s">
        <v>55</v>
      </c>
      <c r="J581" t="s">
        <v>414</v>
      </c>
      <c r="K581" t="s">
        <v>415</v>
      </c>
      <c r="L581" s="230" t="s">
        <v>84</v>
      </c>
      <c r="M581">
        <v>1</v>
      </c>
      <c r="N581">
        <v>0</v>
      </c>
      <c r="O581">
        <v>51.9</v>
      </c>
      <c r="P581">
        <v>51.9</v>
      </c>
      <c r="Q581">
        <v>5102.85</v>
      </c>
      <c r="R581">
        <v>13.5</v>
      </c>
      <c r="S581" s="231" t="str">
        <f>VLOOKUP(U581,'Cross ref'!I:J,2,0)</f>
        <v>SCL</v>
      </c>
      <c r="T581" s="231">
        <f t="shared" si="54"/>
        <v>51.9</v>
      </c>
      <c r="U581" s="231">
        <f>VLOOKUP(VALUE(C581),'Cross ref'!G:I,3,0)</f>
        <v>7351</v>
      </c>
      <c r="V581" s="231">
        <f>IFERROR(VLOOKUP(J581,'Item List (2)'!C:D,2,0),VLOOKUP(K581,'Item List (2)'!C:D,2,0))</f>
        <v>50007</v>
      </c>
      <c r="W581" s="231">
        <f>IFERROR(VLOOKUP(J581,'Item List (2)'!C:E,3,0),VLOOKUP(K581,'Item List (2)'!C:E,3,0))</f>
        <v>100</v>
      </c>
      <c r="X581" s="231">
        <f t="shared" si="55"/>
        <v>0</v>
      </c>
      <c r="Y581" s="231" t="str">
        <f t="shared" si="56"/>
        <v>SYRUP, FLASHIN FRUIT PUNCH 2.5GL BIB</v>
      </c>
      <c r="AA581" s="232">
        <f t="shared" si="57"/>
        <v>51.9</v>
      </c>
      <c r="AB581" s="232" t="str">
        <f>VLOOKUP(W581,'Item List (2)'!$H:$J,2,0)</f>
        <v>Food</v>
      </c>
      <c r="AC581" s="232">
        <f t="shared" si="58"/>
        <v>7351</v>
      </c>
      <c r="AD581" s="232" t="str">
        <f t="shared" si="59"/>
        <v>7351-Food</v>
      </c>
    </row>
    <row r="582" spans="1:30">
      <c r="A582" t="s">
        <v>48</v>
      </c>
      <c r="B582" t="s">
        <v>549</v>
      </c>
      <c r="C582" t="s">
        <v>550</v>
      </c>
      <c r="D582" t="s">
        <v>551</v>
      </c>
      <c r="E582" t="s">
        <v>552</v>
      </c>
      <c r="F582" s="220" t="s">
        <v>53</v>
      </c>
      <c r="G582" s="220">
        <v>45167</v>
      </c>
      <c r="H582" t="s">
        <v>432</v>
      </c>
      <c r="I582" t="s">
        <v>55</v>
      </c>
      <c r="J582" t="s">
        <v>305</v>
      </c>
      <c r="K582" t="s">
        <v>433</v>
      </c>
      <c r="L582" s="230" t="s">
        <v>158</v>
      </c>
      <c r="M582">
        <v>1</v>
      </c>
      <c r="N582">
        <v>0</v>
      </c>
      <c r="O582">
        <v>14.67</v>
      </c>
      <c r="P582">
        <v>14.67</v>
      </c>
      <c r="Q582">
        <v>5102.85</v>
      </c>
      <c r="R582">
        <v>13.5</v>
      </c>
      <c r="S582" s="231" t="str">
        <f>VLOOKUP(U582,'Cross ref'!I:J,2,0)</f>
        <v>SCL</v>
      </c>
      <c r="T582" s="231">
        <f t="shared" si="54"/>
        <v>14.67</v>
      </c>
      <c r="U582" s="231">
        <f>VLOOKUP(VALUE(C582),'Cross ref'!G:I,3,0)</f>
        <v>7351</v>
      </c>
      <c r="V582" s="231">
        <f>IFERROR(VLOOKUP(J582,'Item List (2)'!C:D,2,0),VLOOKUP(K582,'Item List (2)'!C:D,2,0))</f>
        <v>50007</v>
      </c>
      <c r="W582" s="231">
        <f>IFERROR(VLOOKUP(J582,'Item List (2)'!C:E,3,0),VLOOKUP(K582,'Item List (2)'!C:E,3,0))</f>
        <v>100</v>
      </c>
      <c r="X582" s="231">
        <f t="shared" si="55"/>
        <v>0</v>
      </c>
      <c r="Y582" s="231" t="str">
        <f t="shared" si="56"/>
        <v>MUSTARD, YLW VOL PK</v>
      </c>
      <c r="AA582" s="232">
        <f t="shared" si="57"/>
        <v>14.67</v>
      </c>
      <c r="AB582" s="232" t="str">
        <f>VLOOKUP(W582,'Item List (2)'!$H:$J,2,0)</f>
        <v>Food</v>
      </c>
      <c r="AC582" s="232">
        <f t="shared" si="58"/>
        <v>7351</v>
      </c>
      <c r="AD582" s="232" t="str">
        <f t="shared" si="59"/>
        <v>7351-Food</v>
      </c>
    </row>
    <row r="583" spans="1:30">
      <c r="A583" t="s">
        <v>48</v>
      </c>
      <c r="B583" t="s">
        <v>549</v>
      </c>
      <c r="C583" t="s">
        <v>550</v>
      </c>
      <c r="D583" t="s">
        <v>551</v>
      </c>
      <c r="E583" t="s">
        <v>552</v>
      </c>
      <c r="F583" s="220" t="s">
        <v>53</v>
      </c>
      <c r="G583" s="220">
        <v>45167</v>
      </c>
      <c r="H583" t="s">
        <v>70</v>
      </c>
      <c r="I583" t="s">
        <v>71</v>
      </c>
      <c r="J583" t="s">
        <v>72</v>
      </c>
      <c r="K583" t="s">
        <v>73</v>
      </c>
      <c r="L583" s="230" t="s">
        <v>74</v>
      </c>
      <c r="M583">
        <v>1</v>
      </c>
      <c r="N583">
        <v>0</v>
      </c>
      <c r="O583">
        <v>0</v>
      </c>
      <c r="P583">
        <v>3.33</v>
      </c>
      <c r="Q583">
        <v>5102.85</v>
      </c>
      <c r="R583">
        <v>13.5</v>
      </c>
      <c r="S583" s="231" t="str">
        <f>VLOOKUP(U583,'Cross ref'!I:J,2,0)</f>
        <v>SCL</v>
      </c>
      <c r="T583" s="231">
        <f t="shared" si="54"/>
        <v>3.33</v>
      </c>
      <c r="U583" s="231">
        <f>VLOOKUP(VALUE(C583),'Cross ref'!G:I,3,0)</f>
        <v>7351</v>
      </c>
      <c r="V583" s="231">
        <f>IFERROR(VLOOKUP(J583,'Item List (2)'!C:D,2,0),VLOOKUP(K583,'Item List (2)'!C:D,2,0))</f>
        <v>50007</v>
      </c>
      <c r="W583" s="231">
        <f>IFERROR(VLOOKUP(J583,'Item List (2)'!C:E,3,0),VLOOKUP(K583,'Item List (2)'!C:E,3,0))</f>
        <v>100</v>
      </c>
      <c r="X583" s="231">
        <f t="shared" si="55"/>
        <v>-3.33</v>
      </c>
      <c r="Y583" s="231" t="str">
        <f t="shared" si="56"/>
        <v>SERVICE - PAYMENT TERMS</v>
      </c>
      <c r="AA583" s="232">
        <f t="shared" si="57"/>
        <v>3.33</v>
      </c>
      <c r="AB583" s="232" t="str">
        <f>VLOOKUP(W583,'Item List (2)'!$H:$J,2,0)</f>
        <v>Food</v>
      </c>
      <c r="AC583" s="232">
        <f t="shared" si="58"/>
        <v>7351</v>
      </c>
      <c r="AD583" s="232" t="str">
        <f t="shared" si="59"/>
        <v>7351-Food</v>
      </c>
    </row>
    <row r="584" spans="1:30">
      <c r="A584" t="s">
        <v>48</v>
      </c>
      <c r="B584" t="s">
        <v>549</v>
      </c>
      <c r="C584" t="s">
        <v>550</v>
      </c>
      <c r="D584" t="s">
        <v>551</v>
      </c>
      <c r="E584" t="s">
        <v>552</v>
      </c>
      <c r="F584" s="220" t="s">
        <v>53</v>
      </c>
      <c r="G584" s="220">
        <v>45167</v>
      </c>
      <c r="H584" t="s">
        <v>288</v>
      </c>
      <c r="I584" t="s">
        <v>55</v>
      </c>
      <c r="J584" t="s">
        <v>152</v>
      </c>
      <c r="K584" t="s">
        <v>289</v>
      </c>
      <c r="L584" s="230" t="s">
        <v>290</v>
      </c>
      <c r="M584">
        <v>1</v>
      </c>
      <c r="N584">
        <v>0</v>
      </c>
      <c r="O584">
        <v>13.17</v>
      </c>
      <c r="P584">
        <v>13.17</v>
      </c>
      <c r="Q584">
        <v>5102.85</v>
      </c>
      <c r="R584">
        <v>13.5</v>
      </c>
      <c r="S584" s="231" t="str">
        <f>VLOOKUP(U584,'Cross ref'!I:J,2,0)</f>
        <v>SCL</v>
      </c>
      <c r="T584" s="231">
        <f t="shared" si="54"/>
        <v>13.17</v>
      </c>
      <c r="U584" s="231">
        <f>VLOOKUP(VALUE(C584),'Cross ref'!G:I,3,0)</f>
        <v>7351</v>
      </c>
      <c r="V584" s="231">
        <f>IFERROR(VLOOKUP(J584,'Item List (2)'!C:D,2,0),VLOOKUP(K584,'Item List (2)'!C:D,2,0))</f>
        <v>50007</v>
      </c>
      <c r="W584" s="231">
        <f>IFERROR(VLOOKUP(J584,'Item List (2)'!C:E,3,0),VLOOKUP(K584,'Item List (2)'!C:E,3,0))</f>
        <v>100</v>
      </c>
      <c r="X584" s="231">
        <f t="shared" si="55"/>
        <v>0</v>
      </c>
      <c r="Y584" s="231" t="str">
        <f t="shared" si="56"/>
        <v>SAUCE, HOT MEX PC</v>
      </c>
      <c r="AA584" s="232">
        <f t="shared" si="57"/>
        <v>13.17</v>
      </c>
      <c r="AB584" s="232" t="str">
        <f>VLOOKUP(W584,'Item List (2)'!$H:$J,2,0)</f>
        <v>Food</v>
      </c>
      <c r="AC584" s="232">
        <f t="shared" si="58"/>
        <v>7351</v>
      </c>
      <c r="AD584" s="232" t="str">
        <f t="shared" si="59"/>
        <v>7351-Food</v>
      </c>
    </row>
    <row r="585" spans="1:30">
      <c r="A585" t="s">
        <v>48</v>
      </c>
      <c r="B585" t="s">
        <v>549</v>
      </c>
      <c r="C585" t="s">
        <v>550</v>
      </c>
      <c r="D585" t="s">
        <v>551</v>
      </c>
      <c r="E585" t="s">
        <v>552</v>
      </c>
      <c r="F585" s="220" t="s">
        <v>53</v>
      </c>
      <c r="G585" s="220">
        <v>45167</v>
      </c>
      <c r="H585" t="s">
        <v>553</v>
      </c>
      <c r="I585" t="s">
        <v>55</v>
      </c>
      <c r="J585" t="s">
        <v>554</v>
      </c>
      <c r="K585" t="s">
        <v>555</v>
      </c>
      <c r="L585" s="230" t="s">
        <v>556</v>
      </c>
      <c r="M585">
        <v>1</v>
      </c>
      <c r="N585">
        <v>0</v>
      </c>
      <c r="O585">
        <v>3.65</v>
      </c>
      <c r="P585">
        <v>3.65</v>
      </c>
      <c r="Q585">
        <v>5102.85</v>
      </c>
      <c r="R585">
        <v>13.5</v>
      </c>
      <c r="S585" s="231" t="str">
        <f>VLOOKUP(U585,'Cross ref'!I:J,2,0)</f>
        <v>SCL</v>
      </c>
      <c r="T585" s="231">
        <f t="shared" si="54"/>
        <v>3.65</v>
      </c>
      <c r="U585" s="231">
        <f>VLOOKUP(VALUE(C585),'Cross ref'!G:I,3,0)</f>
        <v>7351</v>
      </c>
      <c r="V585" s="231">
        <f>IFERROR(VLOOKUP(J585,'Item List (2)'!C:D,2,0),VLOOKUP(K585,'Item List (2)'!C:D,2,0))</f>
        <v>50007</v>
      </c>
      <c r="W585" s="231">
        <f>IFERROR(VLOOKUP(J585,'Item List (2)'!C:E,3,0),VLOOKUP(K585,'Item List (2)'!C:E,3,0))</f>
        <v>100</v>
      </c>
      <c r="X585" s="231">
        <f t="shared" si="55"/>
        <v>0</v>
      </c>
      <c r="Y585" s="231" t="str">
        <f t="shared" si="56"/>
        <v>CILANTRO, CELLO CLEANED</v>
      </c>
      <c r="AA585" s="232">
        <f t="shared" si="57"/>
        <v>3.65</v>
      </c>
      <c r="AB585" s="232" t="str">
        <f>VLOOKUP(W585,'Item List (2)'!$H:$J,2,0)</f>
        <v>Food</v>
      </c>
      <c r="AC585" s="232">
        <f t="shared" si="58"/>
        <v>7351</v>
      </c>
      <c r="AD585" s="232" t="str">
        <f t="shared" si="59"/>
        <v>7351-Food</v>
      </c>
    </row>
    <row r="586" spans="1:30">
      <c r="A586" t="s">
        <v>48</v>
      </c>
      <c r="B586" t="s">
        <v>549</v>
      </c>
      <c r="C586" t="s">
        <v>550</v>
      </c>
      <c r="D586" t="s">
        <v>551</v>
      </c>
      <c r="E586" t="s">
        <v>552</v>
      </c>
      <c r="F586" s="220" t="s">
        <v>53</v>
      </c>
      <c r="G586" s="220">
        <v>45167</v>
      </c>
      <c r="H586" t="s">
        <v>82</v>
      </c>
      <c r="I586" t="s">
        <v>55</v>
      </c>
      <c r="J586" t="s">
        <v>76</v>
      </c>
      <c r="K586" t="s">
        <v>83</v>
      </c>
      <c r="L586" s="230" t="s">
        <v>84</v>
      </c>
      <c r="M586">
        <v>1</v>
      </c>
      <c r="N586">
        <v>0</v>
      </c>
      <c r="O586">
        <v>51.9</v>
      </c>
      <c r="P586">
        <v>51.9</v>
      </c>
      <c r="Q586">
        <v>5102.85</v>
      </c>
      <c r="R586">
        <v>13.5</v>
      </c>
      <c r="S586" s="231" t="str">
        <f>VLOOKUP(U586,'Cross ref'!I:J,2,0)</f>
        <v>SCL</v>
      </c>
      <c r="T586" s="231">
        <f t="shared" si="54"/>
        <v>51.9</v>
      </c>
      <c r="U586" s="231">
        <f>VLOOKUP(VALUE(C586),'Cross ref'!G:I,3,0)</f>
        <v>7351</v>
      </c>
      <c r="V586" s="231">
        <f>IFERROR(VLOOKUP(J586,'Item List (2)'!C:D,2,0),VLOOKUP(K586,'Item List (2)'!C:D,2,0))</f>
        <v>50007</v>
      </c>
      <c r="W586" s="231">
        <f>IFERROR(VLOOKUP(J586,'Item List (2)'!C:E,3,0),VLOOKUP(K586,'Item List (2)'!C:E,3,0))</f>
        <v>100</v>
      </c>
      <c r="X586" s="231">
        <f t="shared" si="55"/>
        <v>0</v>
      </c>
      <c r="Y586" s="231" t="str">
        <f t="shared" si="56"/>
        <v>SYRUP, COKE ZERO SUGAR BIB</v>
      </c>
      <c r="AA586" s="232">
        <f t="shared" si="57"/>
        <v>51.9</v>
      </c>
      <c r="AB586" s="232" t="str">
        <f>VLOOKUP(W586,'Item List (2)'!$H:$J,2,0)</f>
        <v>Food</v>
      </c>
      <c r="AC586" s="232">
        <f t="shared" si="58"/>
        <v>7351</v>
      </c>
      <c r="AD586" s="232" t="str">
        <f t="shared" si="59"/>
        <v>7351-Food</v>
      </c>
    </row>
    <row r="587" spans="1:30">
      <c r="A587" t="s">
        <v>48</v>
      </c>
      <c r="B587" t="s">
        <v>549</v>
      </c>
      <c r="C587" t="s">
        <v>550</v>
      </c>
      <c r="D587" t="s">
        <v>551</v>
      </c>
      <c r="E587" t="s">
        <v>552</v>
      </c>
      <c r="F587" s="220" t="s">
        <v>53</v>
      </c>
      <c r="G587" s="220">
        <v>45167</v>
      </c>
      <c r="H587" t="s">
        <v>85</v>
      </c>
      <c r="I587" t="s">
        <v>55</v>
      </c>
      <c r="J587" t="s">
        <v>76</v>
      </c>
      <c r="K587" t="s">
        <v>86</v>
      </c>
      <c r="L587" s="230" t="s">
        <v>78</v>
      </c>
      <c r="M587">
        <v>1</v>
      </c>
      <c r="N587">
        <v>0</v>
      </c>
      <c r="O587">
        <v>145.42</v>
      </c>
      <c r="P587">
        <v>145.42</v>
      </c>
      <c r="Q587">
        <v>5102.85</v>
      </c>
      <c r="R587">
        <v>13.5</v>
      </c>
      <c r="S587" s="231" t="str">
        <f>VLOOKUP(U587,'Cross ref'!I:J,2,0)</f>
        <v>SCL</v>
      </c>
      <c r="T587" s="231">
        <f t="shared" si="54"/>
        <v>145.42</v>
      </c>
      <c r="U587" s="231">
        <f>VLOOKUP(VALUE(C587),'Cross ref'!G:I,3,0)</f>
        <v>7351</v>
      </c>
      <c r="V587" s="231">
        <f>IFERROR(VLOOKUP(J587,'Item List (2)'!C:D,2,0),VLOOKUP(K587,'Item List (2)'!C:D,2,0))</f>
        <v>50007</v>
      </c>
      <c r="W587" s="231">
        <f>IFERROR(VLOOKUP(J587,'Item List (2)'!C:E,3,0),VLOOKUP(K587,'Item List (2)'!C:E,3,0))</f>
        <v>100</v>
      </c>
      <c r="X587" s="231">
        <f t="shared" si="55"/>
        <v>0</v>
      </c>
      <c r="Y587" s="231" t="str">
        <f t="shared" si="56"/>
        <v>SYRUP, COKE DIET HIYLD BIB</v>
      </c>
      <c r="AA587" s="232">
        <f t="shared" si="57"/>
        <v>145.42</v>
      </c>
      <c r="AB587" s="232" t="str">
        <f>VLOOKUP(W587,'Item List (2)'!$H:$J,2,0)</f>
        <v>Food</v>
      </c>
      <c r="AC587" s="232">
        <f t="shared" si="58"/>
        <v>7351</v>
      </c>
      <c r="AD587" s="232" t="str">
        <f t="shared" si="59"/>
        <v>7351-Food</v>
      </c>
    </row>
    <row r="588" spans="1:30">
      <c r="A588" t="s">
        <v>48</v>
      </c>
      <c r="B588" t="s">
        <v>549</v>
      </c>
      <c r="C588" t="s">
        <v>550</v>
      </c>
      <c r="D588" t="s">
        <v>551</v>
      </c>
      <c r="E588" t="s">
        <v>552</v>
      </c>
      <c r="F588" s="220" t="s">
        <v>53</v>
      </c>
      <c r="G588" s="220">
        <v>45167</v>
      </c>
      <c r="H588" t="s">
        <v>87</v>
      </c>
      <c r="I588" t="s">
        <v>55</v>
      </c>
      <c r="J588" t="s">
        <v>76</v>
      </c>
      <c r="K588" t="s">
        <v>88</v>
      </c>
      <c r="L588" s="230" t="s">
        <v>78</v>
      </c>
      <c r="M588">
        <v>1</v>
      </c>
      <c r="N588">
        <v>0</v>
      </c>
      <c r="O588">
        <v>112.77</v>
      </c>
      <c r="P588">
        <v>112.77</v>
      </c>
      <c r="Q588">
        <v>5102.85</v>
      </c>
      <c r="R588">
        <v>13.5</v>
      </c>
      <c r="S588" s="231" t="str">
        <f>VLOOKUP(U588,'Cross ref'!I:J,2,0)</f>
        <v>SCL</v>
      </c>
      <c r="T588" s="231">
        <f t="shared" si="54"/>
        <v>112.77</v>
      </c>
      <c r="U588" s="231">
        <f>VLOOKUP(VALUE(C588),'Cross ref'!G:I,3,0)</f>
        <v>7351</v>
      </c>
      <c r="V588" s="231">
        <f>IFERROR(VLOOKUP(J588,'Item List (2)'!C:D,2,0),VLOOKUP(K588,'Item List (2)'!C:D,2,0))</f>
        <v>50007</v>
      </c>
      <c r="W588" s="231">
        <f>IFERROR(VLOOKUP(J588,'Item List (2)'!C:E,3,0),VLOOKUP(K588,'Item List (2)'!C:E,3,0))</f>
        <v>100</v>
      </c>
      <c r="X588" s="231">
        <f t="shared" si="55"/>
        <v>0</v>
      </c>
      <c r="Y588" s="231" t="str">
        <f t="shared" si="56"/>
        <v>SYRUP, COKE CLASC BIB (HYCS)</v>
      </c>
      <c r="AA588" s="232">
        <f t="shared" si="57"/>
        <v>112.77</v>
      </c>
      <c r="AB588" s="232" t="str">
        <f>VLOOKUP(W588,'Item List (2)'!$H:$J,2,0)</f>
        <v>Food</v>
      </c>
      <c r="AC588" s="232">
        <f t="shared" si="58"/>
        <v>7351</v>
      </c>
      <c r="AD588" s="232" t="str">
        <f t="shared" si="59"/>
        <v>7351-Food</v>
      </c>
    </row>
    <row r="589" spans="1:30">
      <c r="A589" t="s">
        <v>48</v>
      </c>
      <c r="B589" t="s">
        <v>549</v>
      </c>
      <c r="C589" t="s">
        <v>550</v>
      </c>
      <c r="D589" t="s">
        <v>551</v>
      </c>
      <c r="E589" t="s">
        <v>552</v>
      </c>
      <c r="F589" s="220" t="s">
        <v>53</v>
      </c>
      <c r="G589" s="220">
        <v>45167</v>
      </c>
      <c r="H589" t="s">
        <v>293</v>
      </c>
      <c r="I589" t="s">
        <v>55</v>
      </c>
      <c r="J589" t="s">
        <v>76</v>
      </c>
      <c r="K589" t="s">
        <v>294</v>
      </c>
      <c r="L589" s="230" t="s">
        <v>78</v>
      </c>
      <c r="M589">
        <v>1</v>
      </c>
      <c r="N589">
        <v>0</v>
      </c>
      <c r="O589">
        <v>116.08</v>
      </c>
      <c r="P589">
        <v>116.08</v>
      </c>
      <c r="Q589">
        <v>5102.85</v>
      </c>
      <c r="R589">
        <v>13.5</v>
      </c>
      <c r="S589" s="231" t="str">
        <f>VLOOKUP(U589,'Cross ref'!I:J,2,0)</f>
        <v>SCL</v>
      </c>
      <c r="T589" s="231">
        <f t="shared" si="54"/>
        <v>116.08</v>
      </c>
      <c r="U589" s="231">
        <f>VLOOKUP(VALUE(C589),'Cross ref'!G:I,3,0)</f>
        <v>7351</v>
      </c>
      <c r="V589" s="231">
        <f>IFERROR(VLOOKUP(J589,'Item List (2)'!C:D,2,0),VLOOKUP(K589,'Item List (2)'!C:D,2,0))</f>
        <v>50007</v>
      </c>
      <c r="W589" s="231">
        <f>IFERROR(VLOOKUP(J589,'Item List (2)'!C:E,3,0),VLOOKUP(K589,'Item List (2)'!C:E,3,0))</f>
        <v>100</v>
      </c>
      <c r="X589" s="231">
        <f t="shared" si="55"/>
        <v>0</v>
      </c>
      <c r="Y589" s="231" t="str">
        <f t="shared" si="56"/>
        <v>SYRUP, SPRITE BIB (HYCS)</v>
      </c>
      <c r="AA589" s="232">
        <f t="shared" si="57"/>
        <v>116.08</v>
      </c>
      <c r="AB589" s="232" t="str">
        <f>VLOOKUP(W589,'Item List (2)'!$H:$J,2,0)</f>
        <v>Food</v>
      </c>
      <c r="AC589" s="232">
        <f t="shared" si="58"/>
        <v>7351</v>
      </c>
      <c r="AD589" s="232" t="str">
        <f t="shared" si="59"/>
        <v>7351-Food</v>
      </c>
    </row>
    <row r="590" spans="1:30">
      <c r="A590" t="s">
        <v>48</v>
      </c>
      <c r="B590" t="s">
        <v>549</v>
      </c>
      <c r="C590" t="s">
        <v>550</v>
      </c>
      <c r="D590" t="s">
        <v>551</v>
      </c>
      <c r="E590" t="s">
        <v>552</v>
      </c>
      <c r="F590" s="220" t="s">
        <v>53</v>
      </c>
      <c r="G590" s="220">
        <v>45167</v>
      </c>
      <c r="H590" t="s">
        <v>89</v>
      </c>
      <c r="I590" t="s">
        <v>55</v>
      </c>
      <c r="J590" t="s">
        <v>90</v>
      </c>
      <c r="K590" t="s">
        <v>91</v>
      </c>
      <c r="L590" s="230" t="s">
        <v>92</v>
      </c>
      <c r="M590">
        <v>1</v>
      </c>
      <c r="N590">
        <v>0</v>
      </c>
      <c r="O590">
        <v>58.17</v>
      </c>
      <c r="P590">
        <v>58.17</v>
      </c>
      <c r="Q590">
        <v>5102.85</v>
      </c>
      <c r="R590">
        <v>13.5</v>
      </c>
      <c r="S590" s="231" t="str">
        <f>VLOOKUP(U590,'Cross ref'!I:J,2,0)</f>
        <v>SCL</v>
      </c>
      <c r="T590" s="231">
        <f t="shared" si="54"/>
        <v>58.17</v>
      </c>
      <c r="U590" s="231">
        <f>VLOOKUP(VALUE(C590),'Cross ref'!G:I,3,0)</f>
        <v>7351</v>
      </c>
      <c r="V590" s="231">
        <f>IFERROR(VLOOKUP(J590,'Item List (2)'!C:D,2,0),VLOOKUP(K590,'Item List (2)'!C:D,2,0))</f>
        <v>50007</v>
      </c>
      <c r="W590" s="231">
        <f>IFERROR(VLOOKUP(J590,'Item List (2)'!C:E,3,0),VLOOKUP(K590,'Item List (2)'!C:E,3,0))</f>
        <v>100</v>
      </c>
      <c r="X590" s="231">
        <f t="shared" si="55"/>
        <v>0</v>
      </c>
      <c r="Y590" s="231" t="str">
        <f t="shared" si="56"/>
        <v>EGG, LIQ WHL CAGE FREE P12CE</v>
      </c>
      <c r="AA590" s="232">
        <f t="shared" si="57"/>
        <v>58.17</v>
      </c>
      <c r="AB590" s="232" t="str">
        <f>VLOOKUP(W590,'Item List (2)'!$H:$J,2,0)</f>
        <v>Food</v>
      </c>
      <c r="AC590" s="232">
        <f t="shared" si="58"/>
        <v>7351</v>
      </c>
      <c r="AD590" s="232" t="str">
        <f t="shared" si="59"/>
        <v>7351-Food</v>
      </c>
    </row>
    <row r="591" spans="1:30">
      <c r="A591" t="s">
        <v>48</v>
      </c>
      <c r="B591" t="s">
        <v>549</v>
      </c>
      <c r="C591" t="s">
        <v>550</v>
      </c>
      <c r="D591" t="s">
        <v>551</v>
      </c>
      <c r="E591" t="s">
        <v>552</v>
      </c>
      <c r="F591" s="220" t="s">
        <v>53</v>
      </c>
      <c r="G591" s="220">
        <v>45167</v>
      </c>
      <c r="H591" t="s">
        <v>557</v>
      </c>
      <c r="I591" t="s">
        <v>66</v>
      </c>
      <c r="J591" t="s">
        <v>490</v>
      </c>
      <c r="K591" t="s">
        <v>558</v>
      </c>
      <c r="L591" s="230" t="s">
        <v>559</v>
      </c>
      <c r="M591">
        <v>1</v>
      </c>
      <c r="N591">
        <v>0</v>
      </c>
      <c r="O591">
        <v>26.4</v>
      </c>
      <c r="P591">
        <v>26.4</v>
      </c>
      <c r="Q591">
        <v>5102.85</v>
      </c>
      <c r="R591">
        <v>13.5</v>
      </c>
      <c r="S591" s="231" t="str">
        <f>VLOOKUP(U591,'Cross ref'!I:J,2,0)</f>
        <v>SCL</v>
      </c>
      <c r="T591" s="231">
        <f t="shared" si="54"/>
        <v>26.4</v>
      </c>
      <c r="U591" s="231">
        <f>VLOOKUP(VALUE(C591),'Cross ref'!G:I,3,0)</f>
        <v>7351</v>
      </c>
      <c r="V591" s="231">
        <f>IFERROR(VLOOKUP(J591,'Item List (2)'!C:D,2,0),VLOOKUP(K591,'Item List (2)'!C:D,2,0))</f>
        <v>60507</v>
      </c>
      <c r="W591" s="231">
        <f>IFERROR(VLOOKUP(J591,'Item List (2)'!C:E,3,0),VLOOKUP(K591,'Item List (2)'!C:E,3,0))</f>
        <v>1200</v>
      </c>
      <c r="X591" s="231">
        <f t="shared" si="55"/>
        <v>0</v>
      </c>
      <c r="Y591" s="231" t="str">
        <f t="shared" si="56"/>
        <v>DEGREASER, INSIDE OUT HEAVY</v>
      </c>
      <c r="AA591" s="232">
        <f t="shared" si="57"/>
        <v>26.4</v>
      </c>
      <c r="AB591" s="232" t="str">
        <f>VLOOKUP(W591,'Item List (2)'!$H:$J,2,0)</f>
        <v>Supplies</v>
      </c>
      <c r="AC591" s="232">
        <f t="shared" si="58"/>
        <v>7351</v>
      </c>
      <c r="AD591" s="232" t="str">
        <f t="shared" si="59"/>
        <v>7351-Supplies</v>
      </c>
    </row>
    <row r="592" spans="1:30">
      <c r="A592" t="s">
        <v>48</v>
      </c>
      <c r="B592" t="s">
        <v>549</v>
      </c>
      <c r="C592" t="s">
        <v>550</v>
      </c>
      <c r="D592" t="s">
        <v>551</v>
      </c>
      <c r="E592" t="s">
        <v>552</v>
      </c>
      <c r="F592" s="220" t="s">
        <v>53</v>
      </c>
      <c r="G592" s="220">
        <v>45167</v>
      </c>
      <c r="H592" t="s">
        <v>93</v>
      </c>
      <c r="I592" t="s">
        <v>55</v>
      </c>
      <c r="J592" t="s">
        <v>94</v>
      </c>
      <c r="K592" t="s">
        <v>95</v>
      </c>
      <c r="L592" s="230" t="s">
        <v>96</v>
      </c>
      <c r="M592">
        <v>2</v>
      </c>
      <c r="N592">
        <v>0</v>
      </c>
      <c r="O592">
        <v>26.21</v>
      </c>
      <c r="P592">
        <v>52.42</v>
      </c>
      <c r="Q592">
        <v>5102.85</v>
      </c>
      <c r="R592">
        <v>13.5</v>
      </c>
      <c r="S592" s="231" t="str">
        <f>VLOOKUP(U592,'Cross ref'!I:J,2,0)</f>
        <v>SCL</v>
      </c>
      <c r="T592" s="231">
        <f t="shared" si="54"/>
        <v>52.42</v>
      </c>
      <c r="U592" s="231">
        <f>VLOOKUP(VALUE(C592),'Cross ref'!G:I,3,0)</f>
        <v>7351</v>
      </c>
      <c r="V592" s="231">
        <f>IFERROR(VLOOKUP(J592,'Item List (2)'!C:D,2,0),VLOOKUP(K592,'Item List (2)'!C:D,2,0))</f>
        <v>50007</v>
      </c>
      <c r="W592" s="231">
        <f>IFERROR(VLOOKUP(J592,'Item List (2)'!C:E,3,0),VLOOKUP(K592,'Item List (2)'!C:E,3,0))</f>
        <v>100</v>
      </c>
      <c r="X592" s="231">
        <f t="shared" si="55"/>
        <v>0</v>
      </c>
      <c r="Y592" s="231" t="str">
        <f t="shared" si="56"/>
        <v>JUICE, ORANGE ORIG SIMPLY</v>
      </c>
      <c r="AA592" s="232">
        <f t="shared" si="57"/>
        <v>52.42</v>
      </c>
      <c r="AB592" s="232" t="str">
        <f>VLOOKUP(W592,'Item List (2)'!$H:$J,2,0)</f>
        <v>Food</v>
      </c>
      <c r="AC592" s="232">
        <f t="shared" si="58"/>
        <v>7351</v>
      </c>
      <c r="AD592" s="232" t="str">
        <f t="shared" si="59"/>
        <v>7351-Food</v>
      </c>
    </row>
    <row r="593" spans="1:30">
      <c r="A593" t="s">
        <v>48</v>
      </c>
      <c r="B593" t="s">
        <v>549</v>
      </c>
      <c r="C593" t="s">
        <v>550</v>
      </c>
      <c r="D593" t="s">
        <v>551</v>
      </c>
      <c r="E593" t="s">
        <v>552</v>
      </c>
      <c r="F593" s="220" t="s">
        <v>53</v>
      </c>
      <c r="G593" s="220">
        <v>45167</v>
      </c>
      <c r="H593" t="s">
        <v>97</v>
      </c>
      <c r="I593" t="s">
        <v>55</v>
      </c>
      <c r="J593" t="s">
        <v>98</v>
      </c>
      <c r="K593" t="s">
        <v>99</v>
      </c>
      <c r="L593" s="230" t="s">
        <v>100</v>
      </c>
      <c r="M593">
        <v>1</v>
      </c>
      <c r="N593">
        <v>0</v>
      </c>
      <c r="O593">
        <v>20.03</v>
      </c>
      <c r="P593">
        <v>20.03</v>
      </c>
      <c r="Q593">
        <v>5102.85</v>
      </c>
      <c r="R593">
        <v>13.5</v>
      </c>
      <c r="S593" s="231" t="str">
        <f>VLOOKUP(U593,'Cross ref'!I:J,2,0)</f>
        <v>SCL</v>
      </c>
      <c r="T593" s="231">
        <f t="shared" si="54"/>
        <v>20.03</v>
      </c>
      <c r="U593" s="231">
        <f>VLOOKUP(VALUE(C593),'Cross ref'!G:I,3,0)</f>
        <v>7351</v>
      </c>
      <c r="V593" s="231">
        <f>IFERROR(VLOOKUP(J593,'Item List (2)'!C:D,2,0),VLOOKUP(K593,'Item List (2)'!C:D,2,0))</f>
        <v>50007</v>
      </c>
      <c r="W593" s="231">
        <f>IFERROR(VLOOKUP(J593,'Item List (2)'!C:E,3,0),VLOOKUP(K593,'Item List (2)'!C:E,3,0))</f>
        <v>100</v>
      </c>
      <c r="X593" s="231">
        <f t="shared" si="55"/>
        <v>0</v>
      </c>
      <c r="Y593" s="231" t="str">
        <f t="shared" si="56"/>
        <v>SAUCE, BBQ SWEET &amp; BOLD CUP</v>
      </c>
      <c r="AA593" s="232">
        <f t="shared" si="57"/>
        <v>20.03</v>
      </c>
      <c r="AB593" s="232" t="str">
        <f>VLOOKUP(W593,'Item List (2)'!$H:$J,2,0)</f>
        <v>Food</v>
      </c>
      <c r="AC593" s="232">
        <f t="shared" si="58"/>
        <v>7351</v>
      </c>
      <c r="AD593" s="232" t="str">
        <f t="shared" si="59"/>
        <v>7351-Food</v>
      </c>
    </row>
    <row r="594" spans="1:30">
      <c r="A594" t="s">
        <v>48</v>
      </c>
      <c r="B594" t="s">
        <v>549</v>
      </c>
      <c r="C594" t="s">
        <v>550</v>
      </c>
      <c r="D594" t="s">
        <v>551</v>
      </c>
      <c r="E594" t="s">
        <v>552</v>
      </c>
      <c r="F594" s="220" t="s">
        <v>53</v>
      </c>
      <c r="G594" s="220">
        <v>45167</v>
      </c>
      <c r="H594" t="s">
        <v>104</v>
      </c>
      <c r="I594" t="s">
        <v>55</v>
      </c>
      <c r="J594" t="s">
        <v>105</v>
      </c>
      <c r="K594" t="s">
        <v>106</v>
      </c>
      <c r="L594" s="230" t="s">
        <v>107</v>
      </c>
      <c r="M594">
        <v>2</v>
      </c>
      <c r="N594">
        <v>0</v>
      </c>
      <c r="O594">
        <v>9.54</v>
      </c>
      <c r="P594">
        <v>19.08</v>
      </c>
      <c r="Q594">
        <v>5102.85</v>
      </c>
      <c r="R594">
        <v>13.5</v>
      </c>
      <c r="S594" s="231" t="str">
        <f>VLOOKUP(U594,'Cross ref'!I:J,2,0)</f>
        <v>SCL</v>
      </c>
      <c r="T594" s="231">
        <f t="shared" si="54"/>
        <v>19.08</v>
      </c>
      <c r="U594" s="231">
        <f>VLOOKUP(VALUE(C594),'Cross ref'!G:I,3,0)</f>
        <v>7351</v>
      </c>
      <c r="V594" s="231">
        <f>IFERROR(VLOOKUP(J594,'Item List (2)'!C:D,2,0),VLOOKUP(K594,'Item List (2)'!C:D,2,0))</f>
        <v>50007</v>
      </c>
      <c r="W594" s="231">
        <f>IFERROR(VLOOKUP(J594,'Item List (2)'!C:E,3,0),VLOOKUP(K594,'Item List (2)'!C:E,3,0))</f>
        <v>100</v>
      </c>
      <c r="X594" s="231">
        <f t="shared" si="55"/>
        <v>0</v>
      </c>
      <c r="Y594" s="231" t="str">
        <f t="shared" si="56"/>
        <v>MILK, 1%</v>
      </c>
      <c r="AA594" s="232">
        <f t="shared" si="57"/>
        <v>19.08</v>
      </c>
      <c r="AB594" s="232" t="str">
        <f>VLOOKUP(W594,'Item List (2)'!$H:$J,2,0)</f>
        <v>Food</v>
      </c>
      <c r="AC594" s="232">
        <f t="shared" si="58"/>
        <v>7351</v>
      </c>
      <c r="AD594" s="232" t="str">
        <f t="shared" si="59"/>
        <v>7351-Food</v>
      </c>
    </row>
    <row r="595" spans="1:30">
      <c r="A595" t="s">
        <v>48</v>
      </c>
      <c r="B595" t="s">
        <v>549</v>
      </c>
      <c r="C595" t="s">
        <v>550</v>
      </c>
      <c r="D595" t="s">
        <v>551</v>
      </c>
      <c r="E595" t="s">
        <v>552</v>
      </c>
      <c r="F595" s="220" t="s">
        <v>53</v>
      </c>
      <c r="G595" s="220">
        <v>45167</v>
      </c>
      <c r="H595" t="s">
        <v>108</v>
      </c>
      <c r="I595" t="s">
        <v>66</v>
      </c>
      <c r="J595" t="s">
        <v>109</v>
      </c>
      <c r="K595" t="s">
        <v>110</v>
      </c>
      <c r="L595" s="230" t="s">
        <v>111</v>
      </c>
      <c r="M595">
        <v>1</v>
      </c>
      <c r="N595">
        <v>0</v>
      </c>
      <c r="O595">
        <v>16.79</v>
      </c>
      <c r="P595">
        <v>16.79</v>
      </c>
      <c r="Q595">
        <v>5102.85</v>
      </c>
      <c r="R595">
        <v>13.5</v>
      </c>
      <c r="S595" s="231" t="str">
        <f>VLOOKUP(U595,'Cross ref'!I:J,2,0)</f>
        <v>SCL</v>
      </c>
      <c r="T595" s="231">
        <f t="shared" si="54"/>
        <v>16.79</v>
      </c>
      <c r="U595" s="231">
        <f>VLOOKUP(VALUE(C595),'Cross ref'!G:I,3,0)</f>
        <v>7351</v>
      </c>
      <c r="V595" s="231">
        <f>IFERROR(VLOOKUP(J595,'Item List (2)'!C:D,2,0),VLOOKUP(K595,'Item List (2)'!C:D,2,0))</f>
        <v>60507</v>
      </c>
      <c r="W595" s="231">
        <f>IFERROR(VLOOKUP(J595,'Item List (2)'!C:E,3,0),VLOOKUP(K595,'Item List (2)'!C:E,3,0))</f>
        <v>1200</v>
      </c>
      <c r="X595" s="231">
        <f t="shared" si="55"/>
        <v>0</v>
      </c>
      <c r="Y595" s="231" t="str">
        <f t="shared" si="56"/>
        <v>GLOVE, SYNTH MED</v>
      </c>
      <c r="AA595" s="232">
        <f t="shared" si="57"/>
        <v>16.79</v>
      </c>
      <c r="AB595" s="232" t="str">
        <f>VLOOKUP(W595,'Item List (2)'!$H:$J,2,0)</f>
        <v>Supplies</v>
      </c>
      <c r="AC595" s="232">
        <f t="shared" si="58"/>
        <v>7351</v>
      </c>
      <c r="AD595" s="232" t="str">
        <f t="shared" si="59"/>
        <v>7351-Supplies</v>
      </c>
    </row>
    <row r="596" spans="1:30">
      <c r="A596" t="s">
        <v>48</v>
      </c>
      <c r="B596" t="s">
        <v>549</v>
      </c>
      <c r="C596" t="s">
        <v>550</v>
      </c>
      <c r="D596" t="s">
        <v>551</v>
      </c>
      <c r="E596" t="s">
        <v>552</v>
      </c>
      <c r="F596" s="220" t="s">
        <v>53</v>
      </c>
      <c r="G596" s="220">
        <v>45167</v>
      </c>
      <c r="H596" t="s">
        <v>54</v>
      </c>
      <c r="I596" t="s">
        <v>55</v>
      </c>
      <c r="J596" t="s">
        <v>56</v>
      </c>
      <c r="K596" t="s">
        <v>57</v>
      </c>
      <c r="L596" s="230" t="s">
        <v>58</v>
      </c>
      <c r="M596">
        <v>1</v>
      </c>
      <c r="N596">
        <v>0</v>
      </c>
      <c r="O596">
        <v>42.61</v>
      </c>
      <c r="P596">
        <v>42.61</v>
      </c>
      <c r="Q596">
        <v>5102.85</v>
      </c>
      <c r="R596">
        <v>13.5</v>
      </c>
      <c r="S596" s="231" t="str">
        <f>VLOOKUP(U596,'Cross ref'!I:J,2,0)</f>
        <v>SCL</v>
      </c>
      <c r="T596" s="231">
        <f t="shared" si="54"/>
        <v>42.61</v>
      </c>
      <c r="U596" s="231">
        <f>VLOOKUP(VALUE(C596),'Cross ref'!G:I,3,0)</f>
        <v>7351</v>
      </c>
      <c r="V596" s="231">
        <f>IFERROR(VLOOKUP(J596,'Item List (2)'!C:D,2,0),VLOOKUP(K596,'Item List (2)'!C:D,2,0))</f>
        <v>50007</v>
      </c>
      <c r="W596" s="231">
        <f>IFERROR(VLOOKUP(J596,'Item List (2)'!C:E,3,0),VLOOKUP(K596,'Item List (2)'!C:E,3,0))</f>
        <v>100</v>
      </c>
      <c r="X596" s="231">
        <f t="shared" si="55"/>
        <v>0</v>
      </c>
      <c r="Y596" s="231" t="str">
        <f t="shared" si="56"/>
        <v>PEPPER, CHILE GRN STRIP</v>
      </c>
      <c r="AA596" s="232">
        <f t="shared" si="57"/>
        <v>42.61</v>
      </c>
      <c r="AB596" s="232" t="str">
        <f>VLOOKUP(W596,'Item List (2)'!$H:$J,2,0)</f>
        <v>Food</v>
      </c>
      <c r="AC596" s="232">
        <f t="shared" si="58"/>
        <v>7351</v>
      </c>
      <c r="AD596" s="232" t="str">
        <f t="shared" si="59"/>
        <v>7351-Food</v>
      </c>
    </row>
    <row r="597" spans="1:30">
      <c r="A597" t="s">
        <v>48</v>
      </c>
      <c r="B597" t="s">
        <v>549</v>
      </c>
      <c r="C597" t="s">
        <v>550</v>
      </c>
      <c r="D597" t="s">
        <v>551</v>
      </c>
      <c r="E597" t="s">
        <v>552</v>
      </c>
      <c r="F597" s="220" t="s">
        <v>53</v>
      </c>
      <c r="G597" s="220">
        <v>45167</v>
      </c>
      <c r="H597" t="s">
        <v>112</v>
      </c>
      <c r="I597" t="s">
        <v>55</v>
      </c>
      <c r="J597" t="s">
        <v>113</v>
      </c>
      <c r="K597" t="s">
        <v>114</v>
      </c>
      <c r="L597" s="230" t="s">
        <v>115</v>
      </c>
      <c r="M597">
        <v>1</v>
      </c>
      <c r="N597">
        <v>0</v>
      </c>
      <c r="O597">
        <v>40.54</v>
      </c>
      <c r="P597">
        <v>40.54</v>
      </c>
      <c r="Q597">
        <v>5102.85</v>
      </c>
      <c r="R597">
        <v>13.5</v>
      </c>
      <c r="S597" s="231" t="str">
        <f>VLOOKUP(U597,'Cross ref'!I:J,2,0)</f>
        <v>SCL</v>
      </c>
      <c r="T597" s="231">
        <f t="shared" si="54"/>
        <v>40.54</v>
      </c>
      <c r="U597" s="231">
        <f>VLOOKUP(VALUE(C597),'Cross ref'!G:I,3,0)</f>
        <v>7351</v>
      </c>
      <c r="V597" s="231">
        <f>IFERROR(VLOOKUP(J597,'Item List (2)'!C:D,2,0),VLOOKUP(K597,'Item List (2)'!C:D,2,0))</f>
        <v>50007</v>
      </c>
      <c r="W597" s="231">
        <f>IFERROR(VLOOKUP(J597,'Item List (2)'!C:E,3,0),VLOOKUP(K597,'Item List (2)'!C:E,3,0))</f>
        <v>100</v>
      </c>
      <c r="X597" s="231">
        <f t="shared" si="55"/>
        <v>0</v>
      </c>
      <c r="Y597" s="231" t="str">
        <f t="shared" si="56"/>
        <v>CHEESECAKE, STAWBRY 3.5Z</v>
      </c>
      <c r="AA597" s="232">
        <f t="shared" si="57"/>
        <v>40.54</v>
      </c>
      <c r="AB597" s="232" t="str">
        <f>VLOOKUP(W597,'Item List (2)'!$H:$J,2,0)</f>
        <v>Food</v>
      </c>
      <c r="AC597" s="232">
        <f t="shared" si="58"/>
        <v>7351</v>
      </c>
      <c r="AD597" s="232" t="str">
        <f t="shared" si="59"/>
        <v>7351-Food</v>
      </c>
    </row>
    <row r="598" spans="1:30">
      <c r="A598" t="s">
        <v>48</v>
      </c>
      <c r="B598" t="s">
        <v>549</v>
      </c>
      <c r="C598" t="s">
        <v>550</v>
      </c>
      <c r="D598" t="s">
        <v>551</v>
      </c>
      <c r="E598" t="s">
        <v>552</v>
      </c>
      <c r="F598" s="220" t="s">
        <v>53</v>
      </c>
      <c r="G598" s="220">
        <v>45167</v>
      </c>
      <c r="H598" t="s">
        <v>116</v>
      </c>
      <c r="I598" t="s">
        <v>55</v>
      </c>
      <c r="J598" t="s">
        <v>117</v>
      </c>
      <c r="K598" t="s">
        <v>118</v>
      </c>
      <c r="L598" s="230" t="s">
        <v>119</v>
      </c>
      <c r="M598">
        <v>14</v>
      </c>
      <c r="N598">
        <v>0</v>
      </c>
      <c r="O598">
        <v>76.78</v>
      </c>
      <c r="P598">
        <v>1074.92</v>
      </c>
      <c r="Q598">
        <v>5102.85</v>
      </c>
      <c r="R598">
        <v>13.5</v>
      </c>
      <c r="S598" s="231" t="str">
        <f>VLOOKUP(U598,'Cross ref'!I:J,2,0)</f>
        <v>SCL</v>
      </c>
      <c r="T598" s="231">
        <f t="shared" si="54"/>
        <v>1074.92</v>
      </c>
      <c r="U598" s="231">
        <f>VLOOKUP(VALUE(C598),'Cross ref'!G:I,3,0)</f>
        <v>7351</v>
      </c>
      <c r="V598" s="231">
        <f>IFERROR(VLOOKUP(J598,'Item List (2)'!C:D,2,0),VLOOKUP(K598,'Item List (2)'!C:D,2,0))</f>
        <v>50007</v>
      </c>
      <c r="W598" s="231">
        <f>IFERROR(VLOOKUP(J598,'Item List (2)'!C:E,3,0),VLOOKUP(K598,'Item List (2)'!C:E,3,0))</f>
        <v>100</v>
      </c>
      <c r="X598" s="231">
        <f t="shared" si="55"/>
        <v>0</v>
      </c>
      <c r="Y598" s="231" t="str">
        <f t="shared" si="56"/>
        <v>BEEF, GRND PTY 3.5Z</v>
      </c>
      <c r="AA598" s="232">
        <f t="shared" si="57"/>
        <v>1074.92</v>
      </c>
      <c r="AB598" s="232" t="str">
        <f>VLOOKUP(W598,'Item List (2)'!$H:$J,2,0)</f>
        <v>Food</v>
      </c>
      <c r="AC598" s="232">
        <f t="shared" si="58"/>
        <v>7351</v>
      </c>
      <c r="AD598" s="232" t="str">
        <f t="shared" si="59"/>
        <v>7351-Food</v>
      </c>
    </row>
    <row r="599" spans="1:30">
      <c r="A599" t="s">
        <v>48</v>
      </c>
      <c r="B599" t="s">
        <v>549</v>
      </c>
      <c r="C599" t="s">
        <v>550</v>
      </c>
      <c r="D599" t="s">
        <v>551</v>
      </c>
      <c r="E599" t="s">
        <v>552</v>
      </c>
      <c r="F599" s="220" t="s">
        <v>53</v>
      </c>
      <c r="G599" s="220">
        <v>45167</v>
      </c>
      <c r="H599" t="s">
        <v>309</v>
      </c>
      <c r="I599" t="s">
        <v>55</v>
      </c>
      <c r="J599" t="s">
        <v>310</v>
      </c>
      <c r="K599" t="s">
        <v>311</v>
      </c>
      <c r="L599" s="230" t="s">
        <v>312</v>
      </c>
      <c r="M599">
        <v>1</v>
      </c>
      <c r="N599">
        <v>0</v>
      </c>
      <c r="O599">
        <v>11.6</v>
      </c>
      <c r="P599">
        <v>11.6</v>
      </c>
      <c r="Q599">
        <v>5102.85</v>
      </c>
      <c r="R599">
        <v>13.5</v>
      </c>
      <c r="S599" s="231" t="str">
        <f>VLOOKUP(U599,'Cross ref'!I:J,2,0)</f>
        <v>SCL</v>
      </c>
      <c r="T599" s="231">
        <f t="shared" si="54"/>
        <v>11.6</v>
      </c>
      <c r="U599" s="231">
        <f>VLOOKUP(VALUE(C599),'Cross ref'!G:I,3,0)</f>
        <v>7351</v>
      </c>
      <c r="V599" s="231">
        <f>IFERROR(VLOOKUP(J599,'Item List (2)'!C:D,2,0),VLOOKUP(K599,'Item List (2)'!C:D,2,0))</f>
        <v>50007</v>
      </c>
      <c r="W599" s="231">
        <f>IFERROR(VLOOKUP(J599,'Item List (2)'!C:E,3,0),VLOOKUP(K599,'Item List (2)'!C:E,3,0))</f>
        <v>100</v>
      </c>
      <c r="X599" s="231">
        <f t="shared" si="55"/>
        <v>0</v>
      </c>
      <c r="Y599" s="231" t="str">
        <f t="shared" si="56"/>
        <v>SALSA, PCH .43Z</v>
      </c>
      <c r="AA599" s="232">
        <f t="shared" si="57"/>
        <v>11.6</v>
      </c>
      <c r="AB599" s="232" t="str">
        <f>VLOOKUP(W599,'Item List (2)'!$H:$J,2,0)</f>
        <v>Food</v>
      </c>
      <c r="AC599" s="232">
        <f t="shared" si="58"/>
        <v>7351</v>
      </c>
      <c r="AD599" s="232" t="str">
        <f t="shared" si="59"/>
        <v>7351-Food</v>
      </c>
    </row>
    <row r="600" spans="1:30">
      <c r="A600" t="s">
        <v>48</v>
      </c>
      <c r="B600" t="s">
        <v>549</v>
      </c>
      <c r="C600" t="s">
        <v>550</v>
      </c>
      <c r="D600" t="s">
        <v>551</v>
      </c>
      <c r="E600" t="s">
        <v>552</v>
      </c>
      <c r="F600" s="220" t="s">
        <v>53</v>
      </c>
      <c r="G600" s="220">
        <v>45167</v>
      </c>
      <c r="H600" t="s">
        <v>120</v>
      </c>
      <c r="I600" t="s">
        <v>55</v>
      </c>
      <c r="J600" t="s">
        <v>121</v>
      </c>
      <c r="K600" t="s">
        <v>122</v>
      </c>
      <c r="L600" s="230" t="s">
        <v>123</v>
      </c>
      <c r="M600">
        <v>4</v>
      </c>
      <c r="N600">
        <v>0</v>
      </c>
      <c r="O600">
        <v>30.72</v>
      </c>
      <c r="P600">
        <v>122.88</v>
      </c>
      <c r="Q600">
        <v>5102.85</v>
      </c>
      <c r="R600">
        <v>13.5</v>
      </c>
      <c r="S600" s="231" t="str">
        <f>VLOOKUP(U600,'Cross ref'!I:J,2,0)</f>
        <v>SCL</v>
      </c>
      <c r="T600" s="231">
        <f t="shared" si="54"/>
        <v>122.88</v>
      </c>
      <c r="U600" s="231">
        <f>VLOOKUP(VALUE(C600),'Cross ref'!G:I,3,0)</f>
        <v>7351</v>
      </c>
      <c r="V600" s="231">
        <f>IFERROR(VLOOKUP(J600,'Item List (2)'!C:D,2,0),VLOOKUP(K600,'Item List (2)'!C:D,2,0))</f>
        <v>50007</v>
      </c>
      <c r="W600" s="231">
        <f>IFERROR(VLOOKUP(J600,'Item List (2)'!C:E,3,0),VLOOKUP(K600,'Item List (2)'!C:E,3,0))</f>
        <v>100</v>
      </c>
      <c r="X600" s="231">
        <f t="shared" si="55"/>
        <v>0</v>
      </c>
      <c r="Y600" s="231" t="str">
        <f t="shared" si="56"/>
        <v>APPTZR, ONION RING</v>
      </c>
      <c r="AA600" s="232">
        <f t="shared" si="57"/>
        <v>122.88</v>
      </c>
      <c r="AB600" s="232" t="str">
        <f>VLOOKUP(W600,'Item List (2)'!$H:$J,2,0)</f>
        <v>Food</v>
      </c>
      <c r="AC600" s="232">
        <f t="shared" si="58"/>
        <v>7351</v>
      </c>
      <c r="AD600" s="232" t="str">
        <f t="shared" si="59"/>
        <v>7351-Food</v>
      </c>
    </row>
    <row r="601" spans="1:30">
      <c r="A601" t="s">
        <v>48</v>
      </c>
      <c r="B601" t="s">
        <v>549</v>
      </c>
      <c r="C601" t="s">
        <v>550</v>
      </c>
      <c r="D601" t="s">
        <v>551</v>
      </c>
      <c r="E601" t="s">
        <v>552</v>
      </c>
      <c r="F601" s="220" t="s">
        <v>53</v>
      </c>
      <c r="G601" s="220">
        <v>45167</v>
      </c>
      <c r="H601" t="s">
        <v>124</v>
      </c>
      <c r="I601" t="s">
        <v>55</v>
      </c>
      <c r="J601" t="s">
        <v>125</v>
      </c>
      <c r="K601" t="s">
        <v>126</v>
      </c>
      <c r="L601" s="230" t="s">
        <v>127</v>
      </c>
      <c r="M601">
        <v>1</v>
      </c>
      <c r="N601">
        <v>0</v>
      </c>
      <c r="O601">
        <v>21.8</v>
      </c>
      <c r="P601">
        <v>21.8</v>
      </c>
      <c r="Q601">
        <v>5102.85</v>
      </c>
      <c r="R601">
        <v>13.5</v>
      </c>
      <c r="S601" s="231" t="str">
        <f>VLOOKUP(U601,'Cross ref'!I:J,2,0)</f>
        <v>SCL</v>
      </c>
      <c r="T601" s="231">
        <f t="shared" si="54"/>
        <v>21.8</v>
      </c>
      <c r="U601" s="231">
        <f>VLOOKUP(VALUE(C601),'Cross ref'!G:I,3,0)</f>
        <v>7351</v>
      </c>
      <c r="V601" s="231">
        <f>IFERROR(VLOOKUP(J601,'Item List (2)'!C:D,2,0),VLOOKUP(K601,'Item List (2)'!C:D,2,0))</f>
        <v>50007</v>
      </c>
      <c r="W601" s="231">
        <f>IFERROR(VLOOKUP(J601,'Item List (2)'!C:E,3,0),VLOOKUP(K601,'Item List (2)'!C:E,3,0))</f>
        <v>100</v>
      </c>
      <c r="X601" s="231">
        <f t="shared" si="55"/>
        <v>0</v>
      </c>
      <c r="Y601" s="231" t="str">
        <f t="shared" si="56"/>
        <v>KETCHUP, PKT</v>
      </c>
      <c r="AA601" s="232">
        <f t="shared" si="57"/>
        <v>21.8</v>
      </c>
      <c r="AB601" s="232" t="str">
        <f>VLOOKUP(W601,'Item List (2)'!$H:$J,2,0)</f>
        <v>Food</v>
      </c>
      <c r="AC601" s="232">
        <f t="shared" si="58"/>
        <v>7351</v>
      </c>
      <c r="AD601" s="232" t="str">
        <f t="shared" si="59"/>
        <v>7351-Food</v>
      </c>
    </row>
    <row r="602" spans="1:30">
      <c r="A602" t="s">
        <v>48</v>
      </c>
      <c r="B602" t="s">
        <v>549</v>
      </c>
      <c r="C602" t="s">
        <v>550</v>
      </c>
      <c r="D602" t="s">
        <v>551</v>
      </c>
      <c r="E602" t="s">
        <v>552</v>
      </c>
      <c r="F602" s="220" t="s">
        <v>53</v>
      </c>
      <c r="G602" s="220">
        <v>45167</v>
      </c>
      <c r="H602" t="s">
        <v>315</v>
      </c>
      <c r="I602" t="s">
        <v>55</v>
      </c>
      <c r="J602" t="s">
        <v>316</v>
      </c>
      <c r="K602" t="s">
        <v>317</v>
      </c>
      <c r="L602" s="230" t="s">
        <v>212</v>
      </c>
      <c r="M602">
        <v>1</v>
      </c>
      <c r="N602">
        <v>0</v>
      </c>
      <c r="O602">
        <v>17.15</v>
      </c>
      <c r="P602">
        <v>17.15</v>
      </c>
      <c r="Q602">
        <v>5102.85</v>
      </c>
      <c r="R602">
        <v>13.5</v>
      </c>
      <c r="S602" s="231" t="str">
        <f>VLOOKUP(U602,'Cross ref'!I:J,2,0)</f>
        <v>SCL</v>
      </c>
      <c r="T602" s="231">
        <f t="shared" si="54"/>
        <v>17.15</v>
      </c>
      <c r="U602" s="231">
        <f>VLOOKUP(VALUE(C602),'Cross ref'!G:I,3,0)</f>
        <v>7351</v>
      </c>
      <c r="V602" s="231">
        <f>IFERROR(VLOOKUP(J602,'Item List (2)'!C:D,2,0),VLOOKUP(K602,'Item List (2)'!C:D,2,0))</f>
        <v>50007</v>
      </c>
      <c r="W602" s="231">
        <f>IFERROR(VLOOKUP(J602,'Item List (2)'!C:E,3,0),VLOOKUP(K602,'Item List (2)'!C:E,3,0))</f>
        <v>100</v>
      </c>
      <c r="X602" s="231">
        <f t="shared" si="55"/>
        <v>0</v>
      </c>
      <c r="Y602" s="231" t="str">
        <f t="shared" si="56"/>
        <v>BREADING, CHICK TNDR</v>
      </c>
      <c r="AA602" s="232">
        <f t="shared" si="57"/>
        <v>17.15</v>
      </c>
      <c r="AB602" s="232" t="str">
        <f>VLOOKUP(W602,'Item List (2)'!$H:$J,2,0)</f>
        <v>Food</v>
      </c>
      <c r="AC602" s="232">
        <f t="shared" si="58"/>
        <v>7351</v>
      </c>
      <c r="AD602" s="232" t="str">
        <f t="shared" si="59"/>
        <v>7351-Food</v>
      </c>
    </row>
    <row r="603" spans="1:30">
      <c r="A603" t="s">
        <v>48</v>
      </c>
      <c r="B603" t="s">
        <v>549</v>
      </c>
      <c r="C603" t="s">
        <v>550</v>
      </c>
      <c r="D603" t="s">
        <v>551</v>
      </c>
      <c r="E603" t="s">
        <v>552</v>
      </c>
      <c r="F603" s="220" t="s">
        <v>53</v>
      </c>
      <c r="G603" s="220">
        <v>45167</v>
      </c>
      <c r="H603" t="s">
        <v>318</v>
      </c>
      <c r="I603" t="s">
        <v>201</v>
      </c>
      <c r="J603" t="s">
        <v>319</v>
      </c>
      <c r="K603" t="s">
        <v>320</v>
      </c>
      <c r="L603" s="230" t="s">
        <v>321</v>
      </c>
      <c r="M603">
        <v>1</v>
      </c>
      <c r="N603">
        <v>0</v>
      </c>
      <c r="O603">
        <v>27.22</v>
      </c>
      <c r="P603">
        <v>27.22</v>
      </c>
      <c r="Q603">
        <v>5102.85</v>
      </c>
      <c r="R603">
        <v>13.5</v>
      </c>
      <c r="S603" s="231" t="str">
        <f>VLOOKUP(U603,'Cross ref'!I:J,2,0)</f>
        <v>SCL</v>
      </c>
      <c r="T603" s="231">
        <f t="shared" si="54"/>
        <v>27.22</v>
      </c>
      <c r="U603" s="231">
        <f>VLOOKUP(VALUE(C603),'Cross ref'!G:I,3,0)</f>
        <v>7351</v>
      </c>
      <c r="V603" s="231">
        <f>IFERROR(VLOOKUP(J603,'Item List (2)'!C:D,2,0),VLOOKUP(K603,'Item List (2)'!C:D,2,0))</f>
        <v>51001</v>
      </c>
      <c r="W603" s="231">
        <f>IFERROR(VLOOKUP(J603,'Item List (2)'!C:E,3,0),VLOOKUP(K603,'Item List (2)'!C:E,3,0))</f>
        <v>1000</v>
      </c>
      <c r="X603" s="231">
        <f t="shared" si="55"/>
        <v>0</v>
      </c>
      <c r="Y603" s="231" t="str">
        <f t="shared" si="56"/>
        <v>CARRIER, 4-CUP</v>
      </c>
      <c r="AA603" s="232">
        <f t="shared" si="57"/>
        <v>27.22</v>
      </c>
      <c r="AB603" s="232" t="str">
        <f>VLOOKUP(W603,'Item List (2)'!$H:$J,2,0)</f>
        <v>Paper</v>
      </c>
      <c r="AC603" s="232">
        <f t="shared" si="58"/>
        <v>7351</v>
      </c>
      <c r="AD603" s="232" t="str">
        <f t="shared" si="59"/>
        <v>7351-Paper</v>
      </c>
    </row>
    <row r="604" spans="1:30">
      <c r="A604" t="s">
        <v>48</v>
      </c>
      <c r="B604" t="s">
        <v>549</v>
      </c>
      <c r="C604" t="s">
        <v>550</v>
      </c>
      <c r="D604" t="s">
        <v>551</v>
      </c>
      <c r="E604" t="s">
        <v>552</v>
      </c>
      <c r="F604" s="220" t="s">
        <v>53</v>
      </c>
      <c r="G604" s="220">
        <v>45167</v>
      </c>
      <c r="H604" t="s">
        <v>128</v>
      </c>
      <c r="I604" t="s">
        <v>55</v>
      </c>
      <c r="J604" t="s">
        <v>129</v>
      </c>
      <c r="K604" t="s">
        <v>130</v>
      </c>
      <c r="L604" s="230" t="s">
        <v>131</v>
      </c>
      <c r="M604">
        <v>1</v>
      </c>
      <c r="N604">
        <v>0</v>
      </c>
      <c r="O604">
        <v>33.38</v>
      </c>
      <c r="P604">
        <v>33.38</v>
      </c>
      <c r="Q604">
        <v>5102.85</v>
      </c>
      <c r="R604">
        <v>13.5</v>
      </c>
      <c r="S604" s="231" t="str">
        <f>VLOOKUP(U604,'Cross ref'!I:J,2,0)</f>
        <v>SCL</v>
      </c>
      <c r="T604" s="231">
        <f t="shared" si="54"/>
        <v>33.38</v>
      </c>
      <c r="U604" s="231">
        <f>VLOOKUP(VALUE(C604),'Cross ref'!G:I,3,0)</f>
        <v>7351</v>
      </c>
      <c r="V604" s="231">
        <f>IFERROR(VLOOKUP(J604,'Item List (2)'!C:D,2,0),VLOOKUP(K604,'Item List (2)'!C:D,2,0))</f>
        <v>50007</v>
      </c>
      <c r="W604" s="231">
        <f>IFERROR(VLOOKUP(J604,'Item List (2)'!C:E,3,0),VLOOKUP(K604,'Item List (2)'!C:E,3,0))</f>
        <v>100</v>
      </c>
      <c r="X604" s="231">
        <f t="shared" si="55"/>
        <v>0</v>
      </c>
      <c r="Y604" s="231" t="str">
        <f t="shared" si="56"/>
        <v>HASHBROWN, RND ZTF</v>
      </c>
      <c r="AA604" s="232">
        <f t="shared" si="57"/>
        <v>33.38</v>
      </c>
      <c r="AB604" s="232" t="str">
        <f>VLOOKUP(W604,'Item List (2)'!$H:$J,2,0)</f>
        <v>Food</v>
      </c>
      <c r="AC604" s="232">
        <f t="shared" si="58"/>
        <v>7351</v>
      </c>
      <c r="AD604" s="232" t="str">
        <f t="shared" si="59"/>
        <v>7351-Food</v>
      </c>
    </row>
    <row r="605" spans="1:30">
      <c r="A605" t="s">
        <v>48</v>
      </c>
      <c r="B605" t="s">
        <v>549</v>
      </c>
      <c r="C605" t="s">
        <v>550</v>
      </c>
      <c r="D605" t="s">
        <v>551</v>
      </c>
      <c r="E605" t="s">
        <v>552</v>
      </c>
      <c r="F605" s="220" t="s">
        <v>53</v>
      </c>
      <c r="G605" s="220">
        <v>45167</v>
      </c>
      <c r="H605" t="s">
        <v>132</v>
      </c>
      <c r="I605" t="s">
        <v>55</v>
      </c>
      <c r="J605" t="s">
        <v>129</v>
      </c>
      <c r="K605" t="s">
        <v>133</v>
      </c>
      <c r="L605" s="230" t="s">
        <v>131</v>
      </c>
      <c r="M605">
        <v>3</v>
      </c>
      <c r="N605">
        <v>0</v>
      </c>
      <c r="O605">
        <v>33.38</v>
      </c>
      <c r="P605">
        <v>100.14</v>
      </c>
      <c r="Q605">
        <v>5102.85</v>
      </c>
      <c r="R605">
        <v>13.5</v>
      </c>
      <c r="S605" s="231" t="str">
        <f>VLOOKUP(U605,'Cross ref'!I:J,2,0)</f>
        <v>SCL</v>
      </c>
      <c r="T605" s="231">
        <f t="shared" si="54"/>
        <v>100.14</v>
      </c>
      <c r="U605" s="231">
        <f>VLOOKUP(VALUE(C605),'Cross ref'!G:I,3,0)</f>
        <v>7351</v>
      </c>
      <c r="V605" s="231">
        <f>IFERROR(VLOOKUP(J605,'Item List (2)'!C:D,2,0),VLOOKUP(K605,'Item List (2)'!C:D,2,0))</f>
        <v>50007</v>
      </c>
      <c r="W605" s="231">
        <f>IFERROR(VLOOKUP(J605,'Item List (2)'!C:E,3,0),VLOOKUP(K605,'Item List (2)'!C:E,3,0))</f>
        <v>100</v>
      </c>
      <c r="X605" s="231">
        <f t="shared" si="55"/>
        <v>0</v>
      </c>
      <c r="Y605" s="231" t="str">
        <f t="shared" si="56"/>
        <v>FRIES, CRISS CUT SEASN</v>
      </c>
      <c r="AA605" s="232">
        <f t="shared" si="57"/>
        <v>100.14</v>
      </c>
      <c r="AB605" s="232" t="str">
        <f>VLOOKUP(W605,'Item List (2)'!$H:$J,2,0)</f>
        <v>Food</v>
      </c>
      <c r="AC605" s="232">
        <f t="shared" si="58"/>
        <v>7351</v>
      </c>
      <c r="AD605" s="232" t="str">
        <f t="shared" si="59"/>
        <v>7351-Food</v>
      </c>
    </row>
    <row r="606" spans="1:30">
      <c r="A606" t="s">
        <v>48</v>
      </c>
      <c r="B606" t="s">
        <v>549</v>
      </c>
      <c r="C606" t="s">
        <v>550</v>
      </c>
      <c r="D606" t="s">
        <v>551</v>
      </c>
      <c r="E606" t="s">
        <v>552</v>
      </c>
      <c r="F606" s="220" t="s">
        <v>53</v>
      </c>
      <c r="G606" s="220">
        <v>45167</v>
      </c>
      <c r="H606" t="s">
        <v>134</v>
      </c>
      <c r="I606" t="s">
        <v>55</v>
      </c>
      <c r="J606" t="s">
        <v>129</v>
      </c>
      <c r="K606" t="s">
        <v>135</v>
      </c>
      <c r="L606" s="230" t="s">
        <v>136</v>
      </c>
      <c r="M606">
        <v>13</v>
      </c>
      <c r="N606">
        <v>0</v>
      </c>
      <c r="O606">
        <v>35.28</v>
      </c>
      <c r="P606">
        <v>458.64</v>
      </c>
      <c r="Q606">
        <v>5102.85</v>
      </c>
      <c r="R606">
        <v>13.5</v>
      </c>
      <c r="S606" s="231" t="str">
        <f>VLOOKUP(U606,'Cross ref'!I:J,2,0)</f>
        <v>SCL</v>
      </c>
      <c r="T606" s="231">
        <f t="shared" si="54"/>
        <v>458.64</v>
      </c>
      <c r="U606" s="231">
        <f>VLOOKUP(VALUE(C606),'Cross ref'!G:I,3,0)</f>
        <v>7351</v>
      </c>
      <c r="V606" s="231">
        <f>IFERROR(VLOOKUP(J606,'Item List (2)'!C:D,2,0),VLOOKUP(K606,'Item List (2)'!C:D,2,0))</f>
        <v>50007</v>
      </c>
      <c r="W606" s="231">
        <f>IFERROR(VLOOKUP(J606,'Item List (2)'!C:E,3,0),VLOOKUP(K606,'Item List (2)'!C:E,3,0))</f>
        <v>100</v>
      </c>
      <c r="X606" s="231">
        <f t="shared" si="55"/>
        <v>0</v>
      </c>
      <c r="Y606" s="231" t="str">
        <f t="shared" si="56"/>
        <v>FRIES, SS SK ON</v>
      </c>
      <c r="AA606" s="232">
        <f t="shared" si="57"/>
        <v>458.64</v>
      </c>
      <c r="AB606" s="232" t="str">
        <f>VLOOKUP(W606,'Item List (2)'!$H:$J,2,0)</f>
        <v>Food</v>
      </c>
      <c r="AC606" s="232">
        <f t="shared" si="58"/>
        <v>7351</v>
      </c>
      <c r="AD606" s="232" t="str">
        <f t="shared" si="59"/>
        <v>7351-Food</v>
      </c>
    </row>
    <row r="607" spans="1:30">
      <c r="A607" t="s">
        <v>48</v>
      </c>
      <c r="B607" t="s">
        <v>549</v>
      </c>
      <c r="C607" t="s">
        <v>550</v>
      </c>
      <c r="D607" t="s">
        <v>551</v>
      </c>
      <c r="E607" t="s">
        <v>552</v>
      </c>
      <c r="F607" s="220" t="s">
        <v>53</v>
      </c>
      <c r="G607" s="220">
        <v>45167</v>
      </c>
      <c r="H607" t="s">
        <v>482</v>
      </c>
      <c r="I607" t="s">
        <v>55</v>
      </c>
      <c r="J607" t="s">
        <v>483</v>
      </c>
      <c r="K607" t="s">
        <v>484</v>
      </c>
      <c r="L607" s="230" t="s">
        <v>140</v>
      </c>
      <c r="M607">
        <v>1</v>
      </c>
      <c r="N607">
        <v>0</v>
      </c>
      <c r="O607">
        <v>22.16</v>
      </c>
      <c r="P607">
        <v>22.16</v>
      </c>
      <c r="Q607">
        <v>5102.85</v>
      </c>
      <c r="R607">
        <v>13.5</v>
      </c>
      <c r="S607" s="231" t="str">
        <f>VLOOKUP(U607,'Cross ref'!I:J,2,0)</f>
        <v>SCL</v>
      </c>
      <c r="T607" s="231">
        <f t="shared" si="54"/>
        <v>22.16</v>
      </c>
      <c r="U607" s="231">
        <f>VLOOKUP(VALUE(C607),'Cross ref'!G:I,3,0)</f>
        <v>7351</v>
      </c>
      <c r="V607" s="231">
        <f>IFERROR(VLOOKUP(J607,'Item List (2)'!C:D,2,0),VLOOKUP(K607,'Item List (2)'!C:D,2,0))</f>
        <v>50007</v>
      </c>
      <c r="W607" s="231">
        <f>IFERROR(VLOOKUP(J607,'Item List (2)'!C:E,3,0),VLOOKUP(K607,'Item List (2)'!C:E,3,0))</f>
        <v>100</v>
      </c>
      <c r="X607" s="231">
        <f t="shared" si="55"/>
        <v>0</v>
      </c>
      <c r="Y607" s="231" t="str">
        <f t="shared" si="56"/>
        <v>SPRAY, GRILL PRIME</v>
      </c>
      <c r="AA607" s="232">
        <f t="shared" si="57"/>
        <v>22.16</v>
      </c>
      <c r="AB607" s="232" t="str">
        <f>VLOOKUP(W607,'Item List (2)'!$H:$J,2,0)</f>
        <v>Food</v>
      </c>
      <c r="AC607" s="232">
        <f t="shared" si="58"/>
        <v>7351</v>
      </c>
      <c r="AD607" s="232" t="str">
        <f t="shared" si="59"/>
        <v>7351-Food</v>
      </c>
    </row>
    <row r="608" spans="1:30">
      <c r="A608" t="s">
        <v>48</v>
      </c>
      <c r="B608" t="s">
        <v>549</v>
      </c>
      <c r="C608" t="s">
        <v>550</v>
      </c>
      <c r="D608" t="s">
        <v>551</v>
      </c>
      <c r="E608" t="s">
        <v>552</v>
      </c>
      <c r="F608" s="220" t="s">
        <v>53</v>
      </c>
      <c r="G608" s="220">
        <v>45167</v>
      </c>
      <c r="H608" t="s">
        <v>145</v>
      </c>
      <c r="I608" t="s">
        <v>55</v>
      </c>
      <c r="J608" t="s">
        <v>146</v>
      </c>
      <c r="K608" t="s">
        <v>147</v>
      </c>
      <c r="L608" s="230" t="s">
        <v>148</v>
      </c>
      <c r="M608">
        <v>2</v>
      </c>
      <c r="N608">
        <v>0</v>
      </c>
      <c r="O608">
        <v>111.01</v>
      </c>
      <c r="P608">
        <v>222.02</v>
      </c>
      <c r="Q608">
        <v>5102.85</v>
      </c>
      <c r="R608">
        <v>13.5</v>
      </c>
      <c r="S608" s="231" t="str">
        <f>VLOOKUP(U608,'Cross ref'!I:J,2,0)</f>
        <v>SCL</v>
      </c>
      <c r="T608" s="231">
        <f t="shared" si="54"/>
        <v>222.02</v>
      </c>
      <c r="U608" s="231">
        <f>VLOOKUP(VALUE(C608),'Cross ref'!G:I,3,0)</f>
        <v>7351</v>
      </c>
      <c r="V608" s="231">
        <f>IFERROR(VLOOKUP(J608,'Item List (2)'!C:D,2,0),VLOOKUP(K608,'Item List (2)'!C:D,2,0))</f>
        <v>50007</v>
      </c>
      <c r="W608" s="231">
        <f>IFERROR(VLOOKUP(J608,'Item List (2)'!C:E,3,0),VLOOKUP(K608,'Item List (2)'!C:E,3,0))</f>
        <v>100</v>
      </c>
      <c r="X608" s="231">
        <f t="shared" si="55"/>
        <v>0</v>
      </c>
      <c r="Y608" s="231" t="str">
        <f t="shared" si="56"/>
        <v>CHICKEN, TNDRLOIN STRIP 1.5Z</v>
      </c>
      <c r="AA608" s="232">
        <f t="shared" si="57"/>
        <v>222.02</v>
      </c>
      <c r="AB608" s="232" t="str">
        <f>VLOOKUP(W608,'Item List (2)'!$H:$J,2,0)</f>
        <v>Food</v>
      </c>
      <c r="AC608" s="232">
        <f t="shared" si="58"/>
        <v>7351</v>
      </c>
      <c r="AD608" s="232" t="str">
        <f t="shared" si="59"/>
        <v>7351-Food</v>
      </c>
    </row>
    <row r="609" spans="1:30">
      <c r="A609" t="s">
        <v>48</v>
      </c>
      <c r="B609" t="s">
        <v>549</v>
      </c>
      <c r="C609" t="s">
        <v>550</v>
      </c>
      <c r="D609" t="s">
        <v>551</v>
      </c>
      <c r="E609" t="s">
        <v>552</v>
      </c>
      <c r="F609" s="220" t="s">
        <v>53</v>
      </c>
      <c r="G609" s="220">
        <v>45167</v>
      </c>
      <c r="H609" t="s">
        <v>328</v>
      </c>
      <c r="I609" t="s">
        <v>66</v>
      </c>
      <c r="J609" t="s">
        <v>329</v>
      </c>
      <c r="K609" t="s">
        <v>330</v>
      </c>
      <c r="L609" s="230" t="s">
        <v>331</v>
      </c>
      <c r="M609">
        <v>1</v>
      </c>
      <c r="N609">
        <v>0</v>
      </c>
      <c r="O609">
        <v>17.57</v>
      </c>
      <c r="P609">
        <v>17.57</v>
      </c>
      <c r="Q609">
        <v>5102.85</v>
      </c>
      <c r="R609">
        <v>13.5</v>
      </c>
      <c r="S609" s="231" t="str">
        <f>VLOOKUP(U609,'Cross ref'!I:J,2,0)</f>
        <v>SCL</v>
      </c>
      <c r="T609" s="231">
        <f t="shared" si="54"/>
        <v>17.57</v>
      </c>
      <c r="U609" s="231">
        <f>VLOOKUP(VALUE(C609),'Cross ref'!G:I,3,0)</f>
        <v>7351</v>
      </c>
      <c r="V609" s="231">
        <f>IFERROR(VLOOKUP(J609,'Item List (2)'!C:D,2,0),VLOOKUP(K609,'Item List (2)'!C:D,2,0))</f>
        <v>60507</v>
      </c>
      <c r="W609" s="231">
        <f>IFERROR(VLOOKUP(J609,'Item List (2)'!C:E,3,0),VLOOKUP(K609,'Item List (2)'!C:E,3,0))</f>
        <v>1200</v>
      </c>
      <c r="X609" s="231">
        <f t="shared" si="55"/>
        <v>0</v>
      </c>
      <c r="Y609" s="231" t="str">
        <f t="shared" si="56"/>
        <v>LINER, CAN 38X44 BLK</v>
      </c>
      <c r="AA609" s="232">
        <f t="shared" si="57"/>
        <v>17.57</v>
      </c>
      <c r="AB609" s="232" t="str">
        <f>VLOOKUP(W609,'Item List (2)'!$H:$J,2,0)</f>
        <v>Supplies</v>
      </c>
      <c r="AC609" s="232">
        <f t="shared" si="58"/>
        <v>7351</v>
      </c>
      <c r="AD609" s="232" t="str">
        <f t="shared" si="59"/>
        <v>7351-Supplies</v>
      </c>
    </row>
    <row r="610" spans="1:30">
      <c r="A610" t="s">
        <v>48</v>
      </c>
      <c r="B610" t="s">
        <v>549</v>
      </c>
      <c r="C610" t="s">
        <v>550</v>
      </c>
      <c r="D610" t="s">
        <v>551</v>
      </c>
      <c r="E610" t="s">
        <v>552</v>
      </c>
      <c r="F610" s="220" t="s">
        <v>53</v>
      </c>
      <c r="G610" s="220">
        <v>45167</v>
      </c>
      <c r="H610" t="s">
        <v>149</v>
      </c>
      <c r="I610" t="s">
        <v>55</v>
      </c>
      <c r="J610" t="s">
        <v>102</v>
      </c>
      <c r="K610" t="s">
        <v>150</v>
      </c>
      <c r="L610" s="230" t="s">
        <v>100</v>
      </c>
      <c r="M610">
        <v>3</v>
      </c>
      <c r="N610">
        <v>0</v>
      </c>
      <c r="O610">
        <v>25.94</v>
      </c>
      <c r="P610">
        <v>77.82</v>
      </c>
      <c r="Q610">
        <v>5102.85</v>
      </c>
      <c r="R610">
        <v>13.5</v>
      </c>
      <c r="S610" s="231" t="str">
        <f>VLOOKUP(U610,'Cross ref'!I:J,2,0)</f>
        <v>SCL</v>
      </c>
      <c r="T610" s="231">
        <f t="shared" si="54"/>
        <v>77.82</v>
      </c>
      <c r="U610" s="231">
        <f>VLOOKUP(VALUE(C610),'Cross ref'!G:I,3,0)</f>
        <v>7351</v>
      </c>
      <c r="V610" s="231">
        <f>IFERROR(VLOOKUP(J610,'Item List (2)'!C:D,2,0),VLOOKUP(K610,'Item List (2)'!C:D,2,0))</f>
        <v>50007</v>
      </c>
      <c r="W610" s="231">
        <f>IFERROR(VLOOKUP(J610,'Item List (2)'!C:E,3,0),VLOOKUP(K610,'Item List (2)'!C:E,3,0))</f>
        <v>100</v>
      </c>
      <c r="X610" s="231">
        <f t="shared" si="55"/>
        <v>0</v>
      </c>
      <c r="Y610" s="231" t="str">
        <f t="shared" si="56"/>
        <v>SAUCE, BTRMILK RANCH CUP</v>
      </c>
      <c r="AA610" s="232">
        <f t="shared" si="57"/>
        <v>77.82</v>
      </c>
      <c r="AB610" s="232" t="str">
        <f>VLOOKUP(W610,'Item List (2)'!$H:$J,2,0)</f>
        <v>Food</v>
      </c>
      <c r="AC610" s="232">
        <f t="shared" si="58"/>
        <v>7351</v>
      </c>
      <c r="AD610" s="232" t="str">
        <f t="shared" si="59"/>
        <v>7351-Food</v>
      </c>
    </row>
    <row r="611" spans="1:30">
      <c r="A611" t="s">
        <v>48</v>
      </c>
      <c r="B611" t="s">
        <v>549</v>
      </c>
      <c r="C611" t="s">
        <v>550</v>
      </c>
      <c r="D611" t="s">
        <v>551</v>
      </c>
      <c r="E611" t="s">
        <v>552</v>
      </c>
      <c r="F611" s="220" t="s">
        <v>53</v>
      </c>
      <c r="G611" s="220">
        <v>45167</v>
      </c>
      <c r="H611" t="s">
        <v>332</v>
      </c>
      <c r="I611" t="s">
        <v>55</v>
      </c>
      <c r="J611" t="s">
        <v>244</v>
      </c>
      <c r="K611" t="s">
        <v>333</v>
      </c>
      <c r="L611" s="230" t="s">
        <v>334</v>
      </c>
      <c r="M611">
        <v>1</v>
      </c>
      <c r="N611">
        <v>0</v>
      </c>
      <c r="O611">
        <v>31.38</v>
      </c>
      <c r="P611">
        <v>31.38</v>
      </c>
      <c r="Q611">
        <v>5102.85</v>
      </c>
      <c r="R611">
        <v>13.5</v>
      </c>
      <c r="S611" s="231" t="str">
        <f>VLOOKUP(U611,'Cross ref'!I:J,2,0)</f>
        <v>SCL</v>
      </c>
      <c r="T611" s="231">
        <f t="shared" si="54"/>
        <v>31.38</v>
      </c>
      <c r="U611" s="231">
        <f>VLOOKUP(VALUE(C611),'Cross ref'!G:I,3,0)</f>
        <v>7351</v>
      </c>
      <c r="V611" s="231">
        <f>IFERROR(VLOOKUP(J611,'Item List (2)'!C:D,2,0),VLOOKUP(K611,'Item List (2)'!C:D,2,0))</f>
        <v>50007</v>
      </c>
      <c r="W611" s="231">
        <f>IFERROR(VLOOKUP(J611,'Item List (2)'!C:E,3,0),VLOOKUP(K611,'Item List (2)'!C:E,3,0))</f>
        <v>100</v>
      </c>
      <c r="X611" s="231">
        <f t="shared" si="55"/>
        <v>0</v>
      </c>
      <c r="Y611" s="231" t="str">
        <f t="shared" si="56"/>
        <v>WHIP CREAM, AEROSOL 17Z</v>
      </c>
      <c r="AA611" s="232">
        <f t="shared" si="57"/>
        <v>31.38</v>
      </c>
      <c r="AB611" s="232" t="str">
        <f>VLOOKUP(W611,'Item List (2)'!$H:$J,2,0)</f>
        <v>Food</v>
      </c>
      <c r="AC611" s="232">
        <f t="shared" si="58"/>
        <v>7351</v>
      </c>
      <c r="AD611" s="232" t="str">
        <f t="shared" si="59"/>
        <v>7351-Food</v>
      </c>
    </row>
    <row r="612" spans="1:30">
      <c r="A612" t="s">
        <v>48</v>
      </c>
      <c r="B612" t="s">
        <v>549</v>
      </c>
      <c r="C612" t="s">
        <v>550</v>
      </c>
      <c r="D612" t="s">
        <v>551</v>
      </c>
      <c r="E612" t="s">
        <v>552</v>
      </c>
      <c r="F612" s="220" t="s">
        <v>53</v>
      </c>
      <c r="G612" s="220">
        <v>45167</v>
      </c>
      <c r="H612" t="s">
        <v>155</v>
      </c>
      <c r="I612" t="s">
        <v>55</v>
      </c>
      <c r="J612" t="s">
        <v>156</v>
      </c>
      <c r="K612" t="s">
        <v>157</v>
      </c>
      <c r="L612" s="230" t="s">
        <v>158</v>
      </c>
      <c r="M612">
        <v>5</v>
      </c>
      <c r="N612">
        <v>0</v>
      </c>
      <c r="O612">
        <v>19.78</v>
      </c>
      <c r="P612">
        <v>98.9</v>
      </c>
      <c r="Q612">
        <v>5102.85</v>
      </c>
      <c r="R612">
        <v>13.5</v>
      </c>
      <c r="S612" s="231" t="str">
        <f>VLOOKUP(U612,'Cross ref'!I:J,2,0)</f>
        <v>SCL</v>
      </c>
      <c r="T612" s="231">
        <f t="shared" si="54"/>
        <v>98.9</v>
      </c>
      <c r="U612" s="231">
        <f>VLOOKUP(VALUE(C612),'Cross ref'!G:I,3,0)</f>
        <v>7351</v>
      </c>
      <c r="V612" s="231">
        <f>IFERROR(VLOOKUP(J612,'Item List (2)'!C:D,2,0),VLOOKUP(K612,'Item List (2)'!C:D,2,0))</f>
        <v>50007</v>
      </c>
      <c r="W612" s="231">
        <f>IFERROR(VLOOKUP(J612,'Item List (2)'!C:E,3,0),VLOOKUP(K612,'Item List (2)'!C:E,3,0))</f>
        <v>100</v>
      </c>
      <c r="X612" s="231">
        <f t="shared" si="55"/>
        <v>0</v>
      </c>
      <c r="Y612" s="231" t="str">
        <f t="shared" si="56"/>
        <v>ICE CREAM, VANILLA SLOW MELT</v>
      </c>
      <c r="AA612" s="232">
        <f t="shared" si="57"/>
        <v>98.9</v>
      </c>
      <c r="AB612" s="232" t="str">
        <f>VLOOKUP(W612,'Item List (2)'!$H:$J,2,0)</f>
        <v>Food</v>
      </c>
      <c r="AC612" s="232">
        <f t="shared" si="58"/>
        <v>7351</v>
      </c>
      <c r="AD612" s="232" t="str">
        <f t="shared" si="59"/>
        <v>7351-Food</v>
      </c>
    </row>
    <row r="613" spans="1:30">
      <c r="A613" t="s">
        <v>48</v>
      </c>
      <c r="B613" t="s">
        <v>549</v>
      </c>
      <c r="C613" t="s">
        <v>550</v>
      </c>
      <c r="D613" t="s">
        <v>551</v>
      </c>
      <c r="E613" t="s">
        <v>552</v>
      </c>
      <c r="F613" s="220" t="s">
        <v>53</v>
      </c>
      <c r="G613" s="220">
        <v>45167</v>
      </c>
      <c r="H613" t="s">
        <v>159</v>
      </c>
      <c r="I613" t="s">
        <v>55</v>
      </c>
      <c r="J613" t="s">
        <v>160</v>
      </c>
      <c r="K613" t="s">
        <v>161</v>
      </c>
      <c r="L613" s="230" t="s">
        <v>162</v>
      </c>
      <c r="M613">
        <v>5</v>
      </c>
      <c r="N613">
        <v>0</v>
      </c>
      <c r="O613">
        <v>36.91</v>
      </c>
      <c r="P613">
        <v>184.55</v>
      </c>
      <c r="Q613">
        <v>5102.85</v>
      </c>
      <c r="R613">
        <v>13.5</v>
      </c>
      <c r="S613" s="231" t="str">
        <f>VLOOKUP(U613,'Cross ref'!I:J,2,0)</f>
        <v>SCL</v>
      </c>
      <c r="T613" s="231">
        <f t="shared" si="54"/>
        <v>184.55</v>
      </c>
      <c r="U613" s="231">
        <f>VLOOKUP(VALUE(C613),'Cross ref'!G:I,3,0)</f>
        <v>7351</v>
      </c>
      <c r="V613" s="231">
        <f>IFERROR(VLOOKUP(J613,'Item List (2)'!C:D,2,0),VLOOKUP(K613,'Item List (2)'!C:D,2,0))</f>
        <v>50007</v>
      </c>
      <c r="W613" s="231">
        <f>IFERROR(VLOOKUP(J613,'Item List (2)'!C:E,3,0),VLOOKUP(K613,'Item List (2)'!C:E,3,0))</f>
        <v>100</v>
      </c>
      <c r="X613" s="231">
        <f t="shared" si="55"/>
        <v>0</v>
      </c>
      <c r="Y613" s="231" t="str">
        <f t="shared" si="56"/>
        <v>SHORTENING, LIQ FRY PREM</v>
      </c>
      <c r="AA613" s="232">
        <f t="shared" si="57"/>
        <v>184.55</v>
      </c>
      <c r="AB613" s="232" t="str">
        <f>VLOOKUP(W613,'Item List (2)'!$H:$J,2,0)</f>
        <v>Food</v>
      </c>
      <c r="AC613" s="232">
        <f t="shared" si="58"/>
        <v>7351</v>
      </c>
      <c r="AD613" s="232" t="str">
        <f t="shared" si="59"/>
        <v>7351-Food</v>
      </c>
    </row>
    <row r="614" spans="1:30">
      <c r="A614" t="s">
        <v>48</v>
      </c>
      <c r="B614" t="s">
        <v>549</v>
      </c>
      <c r="C614" t="s">
        <v>550</v>
      </c>
      <c r="D614" t="s">
        <v>551</v>
      </c>
      <c r="E614" t="s">
        <v>552</v>
      </c>
      <c r="F614" s="220" t="s">
        <v>53</v>
      </c>
      <c r="G614" s="220">
        <v>45167</v>
      </c>
      <c r="H614" t="s">
        <v>163</v>
      </c>
      <c r="I614" t="s">
        <v>55</v>
      </c>
      <c r="J614" t="s">
        <v>146</v>
      </c>
      <c r="K614" t="s">
        <v>164</v>
      </c>
      <c r="L614" s="230" t="s">
        <v>165</v>
      </c>
      <c r="M614">
        <v>1</v>
      </c>
      <c r="N614">
        <v>0</v>
      </c>
      <c r="O614">
        <v>37.6</v>
      </c>
      <c r="P614">
        <v>37.6</v>
      </c>
      <c r="Q614">
        <v>5102.85</v>
      </c>
      <c r="R614">
        <v>13.5</v>
      </c>
      <c r="S614" s="231" t="str">
        <f>VLOOKUP(U614,'Cross ref'!I:J,2,0)</f>
        <v>SCL</v>
      </c>
      <c r="T614" s="231">
        <f t="shared" si="54"/>
        <v>37.6</v>
      </c>
      <c r="U614" s="231">
        <f>VLOOKUP(VALUE(C614),'Cross ref'!G:I,3,0)</f>
        <v>7351</v>
      </c>
      <c r="V614" s="231">
        <f>IFERROR(VLOOKUP(J614,'Item List (2)'!C:D,2,0),VLOOKUP(K614,'Item List (2)'!C:D,2,0))</f>
        <v>50007</v>
      </c>
      <c r="W614" s="231">
        <f>IFERROR(VLOOKUP(J614,'Item List (2)'!C:E,3,0),VLOOKUP(K614,'Item List (2)'!C:E,3,0))</f>
        <v>100</v>
      </c>
      <c r="X614" s="231">
        <f t="shared" si="55"/>
        <v>0</v>
      </c>
      <c r="Y614" s="231" t="str">
        <f t="shared" si="56"/>
        <v>CHICKEN, PTY SPCY 3Z</v>
      </c>
      <c r="AA614" s="232">
        <f t="shared" si="57"/>
        <v>37.6</v>
      </c>
      <c r="AB614" s="232" t="str">
        <f>VLOOKUP(W614,'Item List (2)'!$H:$J,2,0)</f>
        <v>Food</v>
      </c>
      <c r="AC614" s="232">
        <f t="shared" si="58"/>
        <v>7351</v>
      </c>
      <c r="AD614" s="232" t="str">
        <f t="shared" si="59"/>
        <v>7351-Food</v>
      </c>
    </row>
    <row r="615" spans="1:30">
      <c r="A615" t="s">
        <v>48</v>
      </c>
      <c r="B615" t="s">
        <v>549</v>
      </c>
      <c r="C615" t="s">
        <v>550</v>
      </c>
      <c r="D615" t="s">
        <v>551</v>
      </c>
      <c r="E615" t="s">
        <v>552</v>
      </c>
      <c r="F615" s="220" t="s">
        <v>53</v>
      </c>
      <c r="G615" s="220">
        <v>45167</v>
      </c>
      <c r="H615" t="s">
        <v>166</v>
      </c>
      <c r="I615" t="s">
        <v>55</v>
      </c>
      <c r="J615" t="s">
        <v>121</v>
      </c>
      <c r="K615" t="s">
        <v>167</v>
      </c>
      <c r="L615" s="230" t="s">
        <v>168</v>
      </c>
      <c r="M615">
        <v>1</v>
      </c>
      <c r="N615">
        <v>0</v>
      </c>
      <c r="O615">
        <v>29.39</v>
      </c>
      <c r="P615">
        <v>29.39</v>
      </c>
      <c r="Q615">
        <v>5102.85</v>
      </c>
      <c r="R615">
        <v>13.5</v>
      </c>
      <c r="S615" s="231" t="str">
        <f>VLOOKUP(U615,'Cross ref'!I:J,2,0)</f>
        <v>SCL</v>
      </c>
      <c r="T615" s="231">
        <f t="shared" si="54"/>
        <v>29.39</v>
      </c>
      <c r="U615" s="231">
        <f>VLOOKUP(VALUE(C615),'Cross ref'!G:I,3,0)</f>
        <v>7351</v>
      </c>
      <c r="V615" s="231">
        <f>IFERROR(VLOOKUP(J615,'Item List (2)'!C:D,2,0),VLOOKUP(K615,'Item List (2)'!C:D,2,0))</f>
        <v>50007</v>
      </c>
      <c r="W615" s="231">
        <f>IFERROR(VLOOKUP(J615,'Item List (2)'!C:E,3,0),VLOOKUP(K615,'Item List (2)'!C:E,3,0))</f>
        <v>100</v>
      </c>
      <c r="X615" s="231">
        <f t="shared" si="55"/>
        <v>0</v>
      </c>
      <c r="Y615" s="231" t="str">
        <f t="shared" si="56"/>
        <v>SQUASH, ZUCCHINI BRD SLI</v>
      </c>
      <c r="AA615" s="232">
        <f t="shared" si="57"/>
        <v>29.39</v>
      </c>
      <c r="AB615" s="232" t="str">
        <f>VLOOKUP(W615,'Item List (2)'!$H:$J,2,0)</f>
        <v>Food</v>
      </c>
      <c r="AC615" s="232">
        <f t="shared" si="58"/>
        <v>7351</v>
      </c>
      <c r="AD615" s="232" t="str">
        <f t="shared" si="59"/>
        <v>7351-Food</v>
      </c>
    </row>
    <row r="616" spans="1:30">
      <c r="A616" t="s">
        <v>48</v>
      </c>
      <c r="B616" t="s">
        <v>549</v>
      </c>
      <c r="C616" t="s">
        <v>550</v>
      </c>
      <c r="D616" t="s">
        <v>551</v>
      </c>
      <c r="E616" t="s">
        <v>552</v>
      </c>
      <c r="F616" s="220" t="s">
        <v>53</v>
      </c>
      <c r="G616" s="220">
        <v>45167</v>
      </c>
      <c r="H616" t="s">
        <v>169</v>
      </c>
      <c r="I616" t="s">
        <v>55</v>
      </c>
      <c r="J616" t="s">
        <v>170</v>
      </c>
      <c r="K616" t="s">
        <v>171</v>
      </c>
      <c r="L616" s="230" t="s">
        <v>172</v>
      </c>
      <c r="M616">
        <v>2</v>
      </c>
      <c r="N616">
        <v>0</v>
      </c>
      <c r="O616">
        <v>90.57</v>
      </c>
      <c r="P616">
        <v>181.14</v>
      </c>
      <c r="Q616">
        <v>5102.85</v>
      </c>
      <c r="R616">
        <v>13.5</v>
      </c>
      <c r="S616" s="231" t="str">
        <f>VLOOKUP(U616,'Cross ref'!I:J,2,0)</f>
        <v>SCL</v>
      </c>
      <c r="T616" s="231">
        <f t="shared" si="54"/>
        <v>181.14</v>
      </c>
      <c r="U616" s="231">
        <f>VLOOKUP(VALUE(C616),'Cross ref'!G:I,3,0)</f>
        <v>7351</v>
      </c>
      <c r="V616" s="231">
        <f>IFERROR(VLOOKUP(J616,'Item List (2)'!C:D,2,0),VLOOKUP(K616,'Item List (2)'!C:D,2,0))</f>
        <v>50007</v>
      </c>
      <c r="W616" s="231">
        <f>IFERROR(VLOOKUP(J616,'Item List (2)'!C:E,3,0),VLOOKUP(K616,'Item List (2)'!C:E,3,0))</f>
        <v>100</v>
      </c>
      <c r="X616" s="231">
        <f t="shared" si="55"/>
        <v>0</v>
      </c>
      <c r="Y616" s="231" t="str">
        <f t="shared" si="56"/>
        <v>BACON, 500 SLICES FC</v>
      </c>
      <c r="AA616" s="232">
        <f t="shared" si="57"/>
        <v>181.14</v>
      </c>
      <c r="AB616" s="232" t="str">
        <f>VLOOKUP(W616,'Item List (2)'!$H:$J,2,0)</f>
        <v>Food</v>
      </c>
      <c r="AC616" s="232">
        <f t="shared" si="58"/>
        <v>7351</v>
      </c>
      <c r="AD616" s="232" t="str">
        <f t="shared" si="59"/>
        <v>7351-Food</v>
      </c>
    </row>
    <row r="617" spans="1:30">
      <c r="A617" t="s">
        <v>48</v>
      </c>
      <c r="B617" t="s">
        <v>549</v>
      </c>
      <c r="C617" t="s">
        <v>550</v>
      </c>
      <c r="D617" t="s">
        <v>551</v>
      </c>
      <c r="E617" t="s">
        <v>552</v>
      </c>
      <c r="F617" s="220" t="s">
        <v>53</v>
      </c>
      <c r="G617" s="220">
        <v>45167</v>
      </c>
      <c r="H617" t="s">
        <v>173</v>
      </c>
      <c r="I617" t="s">
        <v>55</v>
      </c>
      <c r="J617" t="s">
        <v>117</v>
      </c>
      <c r="K617" t="s">
        <v>174</v>
      </c>
      <c r="L617" s="230" t="s">
        <v>175</v>
      </c>
      <c r="M617">
        <v>1</v>
      </c>
      <c r="N617">
        <v>0</v>
      </c>
      <c r="O617">
        <v>81.59</v>
      </c>
      <c r="P617">
        <v>81.59</v>
      </c>
      <c r="Q617">
        <v>5102.85</v>
      </c>
      <c r="R617">
        <v>13.5</v>
      </c>
      <c r="S617" s="231" t="str">
        <f>VLOOKUP(U617,'Cross ref'!I:J,2,0)</f>
        <v>SCL</v>
      </c>
      <c r="T617" s="231">
        <f t="shared" si="54"/>
        <v>81.59</v>
      </c>
      <c r="U617" s="231">
        <f>VLOOKUP(VALUE(C617),'Cross ref'!G:I,3,0)</f>
        <v>7351</v>
      </c>
      <c r="V617" s="231">
        <f>IFERROR(VLOOKUP(J617,'Item List (2)'!C:D,2,0),VLOOKUP(K617,'Item List (2)'!C:D,2,0))</f>
        <v>50007</v>
      </c>
      <c r="W617" s="231">
        <f>IFERROR(VLOOKUP(J617,'Item List (2)'!C:E,3,0),VLOOKUP(K617,'Item List (2)'!C:E,3,0))</f>
        <v>100</v>
      </c>
      <c r="X617" s="231">
        <f t="shared" si="55"/>
        <v>0</v>
      </c>
      <c r="Y617" s="231" t="str">
        <f t="shared" si="56"/>
        <v>BEEF, GRND PTY 1.78Z</v>
      </c>
      <c r="AA617" s="232">
        <f t="shared" si="57"/>
        <v>81.59</v>
      </c>
      <c r="AB617" s="232" t="str">
        <f>VLOOKUP(W617,'Item List (2)'!$H:$J,2,0)</f>
        <v>Food</v>
      </c>
      <c r="AC617" s="232">
        <f t="shared" si="58"/>
        <v>7351</v>
      </c>
      <c r="AD617" s="232" t="str">
        <f t="shared" si="59"/>
        <v>7351-Food</v>
      </c>
    </row>
    <row r="618" spans="1:30">
      <c r="A618" t="s">
        <v>48</v>
      </c>
      <c r="B618" t="s">
        <v>549</v>
      </c>
      <c r="C618" t="s">
        <v>550</v>
      </c>
      <c r="D618" t="s">
        <v>551</v>
      </c>
      <c r="E618" t="s">
        <v>552</v>
      </c>
      <c r="F618" s="220" t="s">
        <v>53</v>
      </c>
      <c r="G618" s="220">
        <v>45167</v>
      </c>
      <c r="H618" t="s">
        <v>178</v>
      </c>
      <c r="I618" t="s">
        <v>55</v>
      </c>
      <c r="J618" t="s">
        <v>179</v>
      </c>
      <c r="K618" t="s">
        <v>180</v>
      </c>
      <c r="L618" s="230" t="s">
        <v>148</v>
      </c>
      <c r="M618">
        <v>1</v>
      </c>
      <c r="N618">
        <v>0</v>
      </c>
      <c r="O618">
        <v>77.57</v>
      </c>
      <c r="P618">
        <v>77.57</v>
      </c>
      <c r="Q618">
        <v>5102.85</v>
      </c>
      <c r="R618">
        <v>13.5</v>
      </c>
      <c r="S618" s="231" t="str">
        <f>VLOOKUP(U618,'Cross ref'!I:J,2,0)</f>
        <v>SCL</v>
      </c>
      <c r="T618" s="231">
        <f t="shared" si="54"/>
        <v>77.57</v>
      </c>
      <c r="U618" s="231">
        <f>VLOOKUP(VALUE(C618),'Cross ref'!G:I,3,0)</f>
        <v>7351</v>
      </c>
      <c r="V618" s="231">
        <f>IFERROR(VLOOKUP(J618,'Item List (2)'!C:D,2,0),VLOOKUP(K618,'Item List (2)'!C:D,2,0))</f>
        <v>50007</v>
      </c>
      <c r="W618" s="231">
        <f>IFERROR(VLOOKUP(J618,'Item List (2)'!C:E,3,0),VLOOKUP(K618,'Item List (2)'!C:E,3,0))</f>
        <v>100</v>
      </c>
      <c r="X618" s="231">
        <f t="shared" si="55"/>
        <v>0</v>
      </c>
      <c r="Y618" s="231" t="str">
        <f t="shared" si="56"/>
        <v>CHEESE, AMER SHRP SLI 144CT</v>
      </c>
      <c r="AA618" s="232">
        <f t="shared" si="57"/>
        <v>77.57</v>
      </c>
      <c r="AB618" s="232" t="str">
        <f>VLOOKUP(W618,'Item List (2)'!$H:$J,2,0)</f>
        <v>Food</v>
      </c>
      <c r="AC618" s="232">
        <f t="shared" si="58"/>
        <v>7351</v>
      </c>
      <c r="AD618" s="232" t="str">
        <f t="shared" si="59"/>
        <v>7351-Food</v>
      </c>
    </row>
    <row r="619" spans="1:30">
      <c r="A619" t="s">
        <v>48</v>
      </c>
      <c r="B619" t="s">
        <v>549</v>
      </c>
      <c r="C619" t="s">
        <v>550</v>
      </c>
      <c r="D619" t="s">
        <v>551</v>
      </c>
      <c r="E619" t="s">
        <v>552</v>
      </c>
      <c r="F619" s="220" t="s">
        <v>53</v>
      </c>
      <c r="G619" s="220">
        <v>45167</v>
      </c>
      <c r="H619" t="s">
        <v>181</v>
      </c>
      <c r="I619" t="s">
        <v>55</v>
      </c>
      <c r="J619" t="s">
        <v>121</v>
      </c>
      <c r="K619" t="s">
        <v>182</v>
      </c>
      <c r="L619" s="230" t="s">
        <v>183</v>
      </c>
      <c r="M619">
        <v>2</v>
      </c>
      <c r="N619">
        <v>0</v>
      </c>
      <c r="O619">
        <v>39.79</v>
      </c>
      <c r="P619">
        <v>79.58</v>
      </c>
      <c r="Q619">
        <v>5102.85</v>
      </c>
      <c r="R619">
        <v>13.5</v>
      </c>
      <c r="S619" s="231" t="str">
        <f>VLOOKUP(U619,'Cross ref'!I:J,2,0)</f>
        <v>SCL</v>
      </c>
      <c r="T619" s="231">
        <f t="shared" si="54"/>
        <v>79.58</v>
      </c>
      <c r="U619" s="231">
        <f>VLOOKUP(VALUE(C619),'Cross ref'!G:I,3,0)</f>
        <v>7351</v>
      </c>
      <c r="V619" s="231">
        <f>IFERROR(VLOOKUP(J619,'Item List (2)'!C:D,2,0),VLOOKUP(K619,'Item List (2)'!C:D,2,0))</f>
        <v>50007</v>
      </c>
      <c r="W619" s="231">
        <f>IFERROR(VLOOKUP(J619,'Item List (2)'!C:E,3,0),VLOOKUP(K619,'Item List (2)'!C:E,3,0))</f>
        <v>100</v>
      </c>
      <c r="X619" s="231">
        <f t="shared" si="55"/>
        <v>0</v>
      </c>
      <c r="Y619" s="231" t="str">
        <f t="shared" si="56"/>
        <v>APPTZR, JALAPENO BRD CHSE BITE</v>
      </c>
      <c r="AA619" s="232">
        <f t="shared" si="57"/>
        <v>79.58</v>
      </c>
      <c r="AB619" s="232" t="str">
        <f>VLOOKUP(W619,'Item List (2)'!$H:$J,2,0)</f>
        <v>Food</v>
      </c>
      <c r="AC619" s="232">
        <f t="shared" si="58"/>
        <v>7351</v>
      </c>
      <c r="AD619" s="232" t="str">
        <f t="shared" si="59"/>
        <v>7351-Food</v>
      </c>
    </row>
    <row r="620" spans="1:30">
      <c r="A620" t="s">
        <v>48</v>
      </c>
      <c r="B620" t="s">
        <v>549</v>
      </c>
      <c r="C620" t="s">
        <v>550</v>
      </c>
      <c r="D620" t="s">
        <v>551</v>
      </c>
      <c r="E620" t="s">
        <v>552</v>
      </c>
      <c r="F620" s="220" t="s">
        <v>53</v>
      </c>
      <c r="G620" s="220">
        <v>45167</v>
      </c>
      <c r="H620" t="s">
        <v>187</v>
      </c>
      <c r="I620" t="s">
        <v>55</v>
      </c>
      <c r="J620" t="s">
        <v>146</v>
      </c>
      <c r="K620" t="s">
        <v>188</v>
      </c>
      <c r="L620" s="230" t="s">
        <v>189</v>
      </c>
      <c r="M620">
        <v>3</v>
      </c>
      <c r="N620">
        <v>0</v>
      </c>
      <c r="O620">
        <v>46.88</v>
      </c>
      <c r="P620">
        <v>140.64</v>
      </c>
      <c r="Q620">
        <v>5102.85</v>
      </c>
      <c r="R620">
        <v>13.5</v>
      </c>
      <c r="S620" s="231" t="str">
        <f>VLOOKUP(U620,'Cross ref'!I:J,2,0)</f>
        <v>SCL</v>
      </c>
      <c r="T620" s="231">
        <f t="shared" si="54"/>
        <v>140.64</v>
      </c>
      <c r="U620" s="231">
        <f>VLOOKUP(VALUE(C620),'Cross ref'!G:I,3,0)</f>
        <v>7351</v>
      </c>
      <c r="V620" s="231">
        <f>IFERROR(VLOOKUP(J620,'Item List (2)'!C:D,2,0),VLOOKUP(K620,'Item List (2)'!C:D,2,0))</f>
        <v>50007</v>
      </c>
      <c r="W620" s="231">
        <f>IFERROR(VLOOKUP(J620,'Item List (2)'!C:E,3,0),VLOOKUP(K620,'Item List (2)'!C:E,3,0))</f>
        <v>100</v>
      </c>
      <c r="X620" s="231">
        <f t="shared" si="55"/>
        <v>0</v>
      </c>
      <c r="Y620" s="231" t="str">
        <f t="shared" si="56"/>
        <v>CHICKEN, NUGGET BRD STAR SHP</v>
      </c>
      <c r="AA620" s="232">
        <f t="shared" si="57"/>
        <v>140.64</v>
      </c>
      <c r="AB620" s="232" t="str">
        <f>VLOOKUP(W620,'Item List (2)'!$H:$J,2,0)</f>
        <v>Food</v>
      </c>
      <c r="AC620" s="232">
        <f t="shared" si="58"/>
        <v>7351</v>
      </c>
      <c r="AD620" s="232" t="str">
        <f t="shared" si="59"/>
        <v>7351-Food</v>
      </c>
    </row>
    <row r="621" spans="1:30">
      <c r="A621" t="s">
        <v>48</v>
      </c>
      <c r="B621" t="s">
        <v>549</v>
      </c>
      <c r="C621" t="s">
        <v>550</v>
      </c>
      <c r="D621" t="s">
        <v>551</v>
      </c>
      <c r="E621" t="s">
        <v>552</v>
      </c>
      <c r="F621" s="220" t="s">
        <v>53</v>
      </c>
      <c r="G621" s="220">
        <v>45167</v>
      </c>
      <c r="H621" t="s">
        <v>194</v>
      </c>
      <c r="I621" t="s">
        <v>55</v>
      </c>
      <c r="J621" t="s">
        <v>179</v>
      </c>
      <c r="K621" t="s">
        <v>195</v>
      </c>
      <c r="L621" s="230" t="s">
        <v>148</v>
      </c>
      <c r="M621">
        <v>1</v>
      </c>
      <c r="N621">
        <v>0</v>
      </c>
      <c r="O621">
        <v>77.97</v>
      </c>
      <c r="P621">
        <v>77.97</v>
      </c>
      <c r="Q621">
        <v>5102.85</v>
      </c>
      <c r="R621">
        <v>13.5</v>
      </c>
      <c r="S621" s="231" t="str">
        <f>VLOOKUP(U621,'Cross ref'!I:J,2,0)</f>
        <v>SCL</v>
      </c>
      <c r="T621" s="231">
        <f t="shared" si="54"/>
        <v>77.97</v>
      </c>
      <c r="U621" s="231">
        <f>VLOOKUP(VALUE(C621),'Cross ref'!G:I,3,0)</f>
        <v>7351</v>
      </c>
      <c r="V621" s="231">
        <f>IFERROR(VLOOKUP(J621,'Item List (2)'!C:D,2,0),VLOOKUP(K621,'Item List (2)'!C:D,2,0))</f>
        <v>50007</v>
      </c>
      <c r="W621" s="231">
        <f>IFERROR(VLOOKUP(J621,'Item List (2)'!C:E,3,0),VLOOKUP(K621,'Item List (2)'!C:E,3,0))</f>
        <v>100</v>
      </c>
      <c r="X621" s="231">
        <f t="shared" si="55"/>
        <v>0</v>
      </c>
      <c r="Y621" s="231" t="str">
        <f t="shared" si="56"/>
        <v>CHEESE, AMER SHRP SLI 200CT SM</v>
      </c>
      <c r="AA621" s="232">
        <f t="shared" si="57"/>
        <v>77.97</v>
      </c>
      <c r="AB621" s="232" t="str">
        <f>VLOOKUP(W621,'Item List (2)'!$H:$J,2,0)</f>
        <v>Food</v>
      </c>
      <c r="AC621" s="232">
        <f t="shared" si="58"/>
        <v>7351</v>
      </c>
      <c r="AD621" s="232" t="str">
        <f t="shared" si="59"/>
        <v>7351-Food</v>
      </c>
    </row>
    <row r="622" spans="1:30">
      <c r="A622" t="s">
        <v>48</v>
      </c>
      <c r="B622" t="s">
        <v>549</v>
      </c>
      <c r="C622" t="s">
        <v>550</v>
      </c>
      <c r="D622" t="s">
        <v>551</v>
      </c>
      <c r="E622" t="s">
        <v>552</v>
      </c>
      <c r="F622" s="220" t="s">
        <v>53</v>
      </c>
      <c r="G622" s="220">
        <v>45167</v>
      </c>
      <c r="H622" t="s">
        <v>361</v>
      </c>
      <c r="I622" t="s">
        <v>55</v>
      </c>
      <c r="J622" t="s">
        <v>362</v>
      </c>
      <c r="K622" t="s">
        <v>363</v>
      </c>
      <c r="L622" s="230" t="s">
        <v>364</v>
      </c>
      <c r="M622">
        <v>1</v>
      </c>
      <c r="N622">
        <v>0</v>
      </c>
      <c r="O622">
        <v>107.29</v>
      </c>
      <c r="P622">
        <v>107.29</v>
      </c>
      <c r="Q622">
        <v>5102.85</v>
      </c>
      <c r="R622">
        <v>13.5</v>
      </c>
      <c r="S622" s="231" t="str">
        <f>VLOOKUP(U622,'Cross ref'!I:J,2,0)</f>
        <v>SCL</v>
      </c>
      <c r="T622" s="231">
        <f t="shared" si="54"/>
        <v>107.29</v>
      </c>
      <c r="U622" s="231">
        <f>VLOOKUP(VALUE(C622),'Cross ref'!G:I,3,0)</f>
        <v>7351</v>
      </c>
      <c r="V622" s="231">
        <f>IFERROR(VLOOKUP(J622,'Item List (2)'!C:D,2,0),VLOOKUP(K622,'Item List (2)'!C:D,2,0))</f>
        <v>50007</v>
      </c>
      <c r="W622" s="231">
        <f>IFERROR(VLOOKUP(J622,'Item List (2)'!C:E,3,0),VLOOKUP(K622,'Item List (2)'!C:E,3,0))</f>
        <v>100</v>
      </c>
      <c r="X622" s="231">
        <f t="shared" si="55"/>
        <v>0</v>
      </c>
      <c r="Y622" s="231" t="str">
        <f t="shared" si="56"/>
        <v>BURGER, BEYOND MEAT 3.7Z</v>
      </c>
      <c r="AA622" s="232">
        <f t="shared" si="57"/>
        <v>107.29</v>
      </c>
      <c r="AB622" s="232" t="str">
        <f>VLOOKUP(W622,'Item List (2)'!$H:$J,2,0)</f>
        <v>Food</v>
      </c>
      <c r="AC622" s="232">
        <f t="shared" si="58"/>
        <v>7351</v>
      </c>
      <c r="AD622" s="232" t="str">
        <f t="shared" si="59"/>
        <v>7351-Food</v>
      </c>
    </row>
    <row r="623" spans="1:30">
      <c r="A623" t="s">
        <v>48</v>
      </c>
      <c r="B623" t="s">
        <v>549</v>
      </c>
      <c r="C623" t="s">
        <v>550</v>
      </c>
      <c r="D623" t="s">
        <v>551</v>
      </c>
      <c r="E623" t="s">
        <v>552</v>
      </c>
      <c r="F623" s="220" t="s">
        <v>53</v>
      </c>
      <c r="G623" s="220">
        <v>45167</v>
      </c>
      <c r="H623" t="s">
        <v>205</v>
      </c>
      <c r="I623" t="s">
        <v>55</v>
      </c>
      <c r="J623" t="s">
        <v>206</v>
      </c>
      <c r="K623" t="s">
        <v>207</v>
      </c>
      <c r="L623" s="230" t="s">
        <v>208</v>
      </c>
      <c r="M623">
        <v>3</v>
      </c>
      <c r="N623">
        <v>0</v>
      </c>
      <c r="O623">
        <v>22.17</v>
      </c>
      <c r="P623">
        <v>66.51</v>
      </c>
      <c r="Q623">
        <v>5102.85</v>
      </c>
      <c r="R623">
        <v>13.5</v>
      </c>
      <c r="S623" s="231" t="str">
        <f>VLOOKUP(U623,'Cross ref'!I:J,2,0)</f>
        <v>SCL</v>
      </c>
      <c r="T623" s="231">
        <f t="shared" si="54"/>
        <v>66.51</v>
      </c>
      <c r="U623" s="231">
        <f>VLOOKUP(VALUE(C623),'Cross ref'!G:I,3,0)</f>
        <v>7351</v>
      </c>
      <c r="V623" s="231">
        <f>IFERROR(VLOOKUP(J623,'Item List (2)'!C:D,2,0),VLOOKUP(K623,'Item List (2)'!C:D,2,0))</f>
        <v>50007</v>
      </c>
      <c r="W623" s="231">
        <f>IFERROR(VLOOKUP(J623,'Item List (2)'!C:E,3,0),VLOOKUP(K623,'Item List (2)'!C:E,3,0))</f>
        <v>100</v>
      </c>
      <c r="X623" s="231">
        <f t="shared" si="55"/>
        <v>0</v>
      </c>
      <c r="Y623" s="231" t="str">
        <f t="shared" si="56"/>
        <v>LETTUCE, LINER</v>
      </c>
      <c r="AA623" s="232">
        <f t="shared" si="57"/>
        <v>66.51</v>
      </c>
      <c r="AB623" s="232" t="str">
        <f>VLOOKUP(W623,'Item List (2)'!$H:$J,2,0)</f>
        <v>Food</v>
      </c>
      <c r="AC623" s="232">
        <f t="shared" si="58"/>
        <v>7351</v>
      </c>
      <c r="AD623" s="232" t="str">
        <f t="shared" si="59"/>
        <v>7351-Food</v>
      </c>
    </row>
    <row r="624" spans="1:30">
      <c r="A624" t="s">
        <v>48</v>
      </c>
      <c r="B624" t="s">
        <v>549</v>
      </c>
      <c r="C624" t="s">
        <v>550</v>
      </c>
      <c r="D624" t="s">
        <v>551</v>
      </c>
      <c r="E624" t="s">
        <v>552</v>
      </c>
      <c r="F624" s="220" t="s">
        <v>53</v>
      </c>
      <c r="G624" s="220">
        <v>45167</v>
      </c>
      <c r="H624" t="s">
        <v>209</v>
      </c>
      <c r="I624" t="s">
        <v>55</v>
      </c>
      <c r="J624" t="s">
        <v>210</v>
      </c>
      <c r="K624" t="s">
        <v>211</v>
      </c>
      <c r="L624" s="230" t="s">
        <v>212</v>
      </c>
      <c r="M624">
        <v>2</v>
      </c>
      <c r="N624">
        <v>0</v>
      </c>
      <c r="O624">
        <v>19.57</v>
      </c>
      <c r="P624">
        <v>39.14</v>
      </c>
      <c r="Q624">
        <v>5102.85</v>
      </c>
      <c r="R624">
        <v>13.5</v>
      </c>
      <c r="S624" s="231" t="str">
        <f>VLOOKUP(U624,'Cross ref'!I:J,2,0)</f>
        <v>SCL</v>
      </c>
      <c r="T624" s="231">
        <f t="shared" si="54"/>
        <v>39.14</v>
      </c>
      <c r="U624" s="231">
        <f>VLOOKUP(VALUE(C624),'Cross ref'!G:I,3,0)</f>
        <v>7351</v>
      </c>
      <c r="V624" s="231">
        <f>IFERROR(VLOOKUP(J624,'Item List (2)'!C:D,2,0),VLOOKUP(K624,'Item List (2)'!C:D,2,0))</f>
        <v>50007</v>
      </c>
      <c r="W624" s="231">
        <f>IFERROR(VLOOKUP(J624,'Item List (2)'!C:E,3,0),VLOOKUP(K624,'Item List (2)'!C:E,3,0))</f>
        <v>100</v>
      </c>
      <c r="X624" s="231">
        <f t="shared" si="55"/>
        <v>0</v>
      </c>
      <c r="Y624" s="231" t="str">
        <f t="shared" si="56"/>
        <v>TOMATO, RED 5X5 BULK 25LB</v>
      </c>
      <c r="AA624" s="232">
        <f t="shared" si="57"/>
        <v>39.14</v>
      </c>
      <c r="AB624" s="232" t="str">
        <f>VLOOKUP(W624,'Item List (2)'!$H:$J,2,0)</f>
        <v>Food</v>
      </c>
      <c r="AC624" s="232">
        <f t="shared" si="58"/>
        <v>7351</v>
      </c>
      <c r="AD624" s="232" t="str">
        <f t="shared" si="59"/>
        <v>7351-Food</v>
      </c>
    </row>
    <row r="625" spans="1:30">
      <c r="A625" t="s">
        <v>48</v>
      </c>
      <c r="B625" t="s">
        <v>549</v>
      </c>
      <c r="C625" t="s">
        <v>550</v>
      </c>
      <c r="D625" t="s">
        <v>551</v>
      </c>
      <c r="E625" t="s">
        <v>552</v>
      </c>
      <c r="F625" s="220" t="s">
        <v>53</v>
      </c>
      <c r="G625" s="220">
        <v>45167</v>
      </c>
      <c r="H625" t="s">
        <v>456</v>
      </c>
      <c r="I625" t="s">
        <v>55</v>
      </c>
      <c r="J625" t="s">
        <v>457</v>
      </c>
      <c r="K625" t="s">
        <v>458</v>
      </c>
      <c r="L625" s="230" t="s">
        <v>459</v>
      </c>
      <c r="M625">
        <v>1</v>
      </c>
      <c r="N625">
        <v>0</v>
      </c>
      <c r="O625">
        <v>68.6</v>
      </c>
      <c r="P625">
        <v>68.6</v>
      </c>
      <c r="Q625">
        <v>5102.85</v>
      </c>
      <c r="R625">
        <v>13.5</v>
      </c>
      <c r="S625" s="231" t="str">
        <f>VLOOKUP(U625,'Cross ref'!I:J,2,0)</f>
        <v>SCL</v>
      </c>
      <c r="T625" s="231">
        <f t="shared" si="54"/>
        <v>68.6</v>
      </c>
      <c r="U625" s="231">
        <f>VLOOKUP(VALUE(C625),'Cross ref'!G:I,3,0)</f>
        <v>7351</v>
      </c>
      <c r="V625" s="231">
        <f>IFERROR(VLOOKUP(J625,'Item List (2)'!C:D,2,0),VLOOKUP(K625,'Item List (2)'!C:D,2,0))</f>
        <v>50007</v>
      </c>
      <c r="W625" s="231">
        <f>IFERROR(VLOOKUP(J625,'Item List (2)'!C:E,3,0),VLOOKUP(K625,'Item List (2)'!C:E,3,0))</f>
        <v>100</v>
      </c>
      <c r="X625" s="231">
        <f t="shared" si="55"/>
        <v>0</v>
      </c>
      <c r="Y625" s="231" t="str">
        <f t="shared" si="56"/>
        <v>COOKIE, CHOC CHIP THWSRV 1.25Z</v>
      </c>
      <c r="AA625" s="232">
        <f t="shared" si="57"/>
        <v>68.6</v>
      </c>
      <c r="AB625" s="232" t="str">
        <f>VLOOKUP(W625,'Item List (2)'!$H:$J,2,0)</f>
        <v>Food</v>
      </c>
      <c r="AC625" s="232">
        <f t="shared" si="58"/>
        <v>7351</v>
      </c>
      <c r="AD625" s="232" t="str">
        <f t="shared" si="59"/>
        <v>7351-Food</v>
      </c>
    </row>
    <row r="626" spans="1:30">
      <c r="A626" t="s">
        <v>48</v>
      </c>
      <c r="B626" t="s">
        <v>549</v>
      </c>
      <c r="C626" t="s">
        <v>550</v>
      </c>
      <c r="D626" t="s">
        <v>551</v>
      </c>
      <c r="E626" t="s">
        <v>552</v>
      </c>
      <c r="F626" s="220" t="s">
        <v>53</v>
      </c>
      <c r="G626" s="220">
        <v>45167</v>
      </c>
      <c r="H626" t="s">
        <v>213</v>
      </c>
      <c r="I626" t="s">
        <v>55</v>
      </c>
      <c r="J626" t="s">
        <v>214</v>
      </c>
      <c r="K626" t="s">
        <v>215</v>
      </c>
      <c r="L626" s="230" t="s">
        <v>78</v>
      </c>
      <c r="M626">
        <v>2</v>
      </c>
      <c r="N626">
        <v>0</v>
      </c>
      <c r="O626">
        <v>27.07</v>
      </c>
      <c r="P626">
        <v>54.14</v>
      </c>
      <c r="Q626">
        <v>5102.85</v>
      </c>
      <c r="R626">
        <v>13.5</v>
      </c>
      <c r="S626" s="231" t="str">
        <f>VLOOKUP(U626,'Cross ref'!I:J,2,0)</f>
        <v>SCL</v>
      </c>
      <c r="T626" s="231">
        <f t="shared" si="54"/>
        <v>54.14</v>
      </c>
      <c r="U626" s="231">
        <f>VLOOKUP(VALUE(C626),'Cross ref'!G:I,3,0)</f>
        <v>7351</v>
      </c>
      <c r="V626" s="231">
        <f>IFERROR(VLOOKUP(J626,'Item List (2)'!C:D,2,0),VLOOKUP(K626,'Item List (2)'!C:D,2,0))</f>
        <v>50007</v>
      </c>
      <c r="W626" s="231">
        <f>IFERROR(VLOOKUP(J626,'Item List (2)'!C:E,3,0),VLOOKUP(K626,'Item List (2)'!C:E,3,0))</f>
        <v>100</v>
      </c>
      <c r="X626" s="231">
        <f t="shared" si="55"/>
        <v>0</v>
      </c>
      <c r="Y626" s="231" t="str">
        <f t="shared" si="56"/>
        <v>PICKLE, CHIP DELI 3/16" CC</v>
      </c>
      <c r="AA626" s="232">
        <f t="shared" si="57"/>
        <v>54.14</v>
      </c>
      <c r="AB626" s="232" t="str">
        <f>VLOOKUP(W626,'Item List (2)'!$H:$J,2,0)</f>
        <v>Food</v>
      </c>
      <c r="AC626" s="232">
        <f t="shared" si="58"/>
        <v>7351</v>
      </c>
      <c r="AD626" s="232" t="str">
        <f t="shared" si="59"/>
        <v>7351-Food</v>
      </c>
    </row>
    <row r="627" spans="1:30">
      <c r="A627" t="s">
        <v>48</v>
      </c>
      <c r="B627" t="s">
        <v>549</v>
      </c>
      <c r="C627" t="s">
        <v>550</v>
      </c>
      <c r="D627" t="s">
        <v>551</v>
      </c>
      <c r="E627" t="s">
        <v>552</v>
      </c>
      <c r="F627" s="220" t="s">
        <v>53</v>
      </c>
      <c r="G627" s="220">
        <v>45167</v>
      </c>
      <c r="H627" t="s">
        <v>375</v>
      </c>
      <c r="I627" t="s">
        <v>55</v>
      </c>
      <c r="J627" t="s">
        <v>146</v>
      </c>
      <c r="K627" t="s">
        <v>376</v>
      </c>
      <c r="L627" s="230" t="s">
        <v>377</v>
      </c>
      <c r="M627">
        <v>1</v>
      </c>
      <c r="N627">
        <v>0</v>
      </c>
      <c r="O627">
        <v>175.35</v>
      </c>
      <c r="P627">
        <v>175.35</v>
      </c>
      <c r="Q627">
        <v>5102.85</v>
      </c>
      <c r="R627">
        <v>13.5</v>
      </c>
      <c r="S627" s="231" t="str">
        <f>VLOOKUP(U627,'Cross ref'!I:J,2,0)</f>
        <v>SCL</v>
      </c>
      <c r="T627" s="231">
        <f t="shared" si="54"/>
        <v>175.35</v>
      </c>
      <c r="U627" s="231">
        <f>VLOOKUP(VALUE(C627),'Cross ref'!G:I,3,0)</f>
        <v>7351</v>
      </c>
      <c r="V627" s="231">
        <f>IFERROR(VLOOKUP(J627,'Item List (2)'!C:D,2,0),VLOOKUP(K627,'Item List (2)'!C:D,2,0))</f>
        <v>50007</v>
      </c>
      <c r="W627" s="231">
        <f>IFERROR(VLOOKUP(J627,'Item List (2)'!C:E,3,0),VLOOKUP(K627,'Item List (2)'!C:E,3,0))</f>
        <v>100</v>
      </c>
      <c r="X627" s="231">
        <f t="shared" si="55"/>
        <v>0</v>
      </c>
      <c r="Y627" s="231" t="str">
        <f t="shared" si="56"/>
        <v>CHICKEN, BRST GR SAVOR 4.25Z CARLS JR</v>
      </c>
      <c r="AA627" s="232">
        <f t="shared" si="57"/>
        <v>175.35</v>
      </c>
      <c r="AB627" s="232" t="str">
        <f>VLOOKUP(W627,'Item List (2)'!$H:$J,2,0)</f>
        <v>Food</v>
      </c>
      <c r="AC627" s="232">
        <f t="shared" si="58"/>
        <v>7351</v>
      </c>
      <c r="AD627" s="232" t="str">
        <f t="shared" si="59"/>
        <v>7351-Food</v>
      </c>
    </row>
    <row r="628" spans="1:30">
      <c r="A628" t="s">
        <v>48</v>
      </c>
      <c r="B628" t="s">
        <v>549</v>
      </c>
      <c r="C628" t="s">
        <v>550</v>
      </c>
      <c r="D628" t="s">
        <v>551</v>
      </c>
      <c r="E628" t="s">
        <v>552</v>
      </c>
      <c r="F628" s="220" t="s">
        <v>53</v>
      </c>
      <c r="G628" s="220">
        <v>45167</v>
      </c>
      <c r="H628" t="s">
        <v>219</v>
      </c>
      <c r="I628" t="s">
        <v>55</v>
      </c>
      <c r="J628" t="s">
        <v>220</v>
      </c>
      <c r="K628" t="s">
        <v>221</v>
      </c>
      <c r="L628" s="230" t="s">
        <v>222</v>
      </c>
      <c r="M628">
        <v>1</v>
      </c>
      <c r="N628">
        <v>0</v>
      </c>
      <c r="O628">
        <v>13.66</v>
      </c>
      <c r="P628">
        <v>13.66</v>
      </c>
      <c r="Q628">
        <v>5102.85</v>
      </c>
      <c r="R628">
        <v>13.5</v>
      </c>
      <c r="S628" s="231" t="str">
        <f>VLOOKUP(U628,'Cross ref'!I:J,2,0)</f>
        <v>SCL</v>
      </c>
      <c r="T628" s="231">
        <f t="shared" si="54"/>
        <v>13.66</v>
      </c>
      <c r="U628" s="231">
        <f>VLOOKUP(VALUE(C628),'Cross ref'!G:I,3,0)</f>
        <v>7351</v>
      </c>
      <c r="V628" s="231">
        <f>IFERROR(VLOOKUP(J628,'Item List (2)'!C:D,2,0),VLOOKUP(K628,'Item List (2)'!C:D,2,0))</f>
        <v>50007</v>
      </c>
      <c r="W628" s="231">
        <f>IFERROR(VLOOKUP(J628,'Item List (2)'!C:E,3,0),VLOOKUP(K628,'Item List (2)'!C:E,3,0))</f>
        <v>100</v>
      </c>
      <c r="X628" s="231">
        <f t="shared" si="55"/>
        <v>0</v>
      </c>
      <c r="Y628" s="231" t="str">
        <f t="shared" si="56"/>
        <v>WATER, PURIFIED 16.9Z DASANI</v>
      </c>
      <c r="AA628" s="232">
        <f t="shared" si="57"/>
        <v>13.66</v>
      </c>
      <c r="AB628" s="232" t="str">
        <f>VLOOKUP(W628,'Item List (2)'!$H:$J,2,0)</f>
        <v>Food</v>
      </c>
      <c r="AC628" s="232">
        <f t="shared" si="58"/>
        <v>7351</v>
      </c>
      <c r="AD628" s="232" t="str">
        <f t="shared" si="59"/>
        <v>7351-Food</v>
      </c>
    </row>
    <row r="629" spans="1:30">
      <c r="A629" t="s">
        <v>48</v>
      </c>
      <c r="B629" t="s">
        <v>549</v>
      </c>
      <c r="C629" t="s">
        <v>550</v>
      </c>
      <c r="D629" t="s">
        <v>551</v>
      </c>
      <c r="E629" t="s">
        <v>552</v>
      </c>
      <c r="F629" s="220" t="s">
        <v>53</v>
      </c>
      <c r="G629" s="220">
        <v>45167</v>
      </c>
      <c r="H629" t="s">
        <v>223</v>
      </c>
      <c r="I629" t="s">
        <v>201</v>
      </c>
      <c r="J629" t="s">
        <v>224</v>
      </c>
      <c r="K629" t="s">
        <v>225</v>
      </c>
      <c r="L629" s="230" t="s">
        <v>226</v>
      </c>
      <c r="M629">
        <v>1</v>
      </c>
      <c r="N629">
        <v>0</v>
      </c>
      <c r="O629">
        <v>12.07</v>
      </c>
      <c r="P629">
        <v>12.07</v>
      </c>
      <c r="Q629">
        <v>5102.85</v>
      </c>
      <c r="R629">
        <v>13.5</v>
      </c>
      <c r="S629" s="231" t="str">
        <f>VLOOKUP(U629,'Cross ref'!I:J,2,0)</f>
        <v>SCL</v>
      </c>
      <c r="T629" s="231">
        <f t="shared" si="54"/>
        <v>12.07</v>
      </c>
      <c r="U629" s="231">
        <f>VLOOKUP(VALUE(C629),'Cross ref'!G:I,3,0)</f>
        <v>7351</v>
      </c>
      <c r="V629" s="231">
        <f>IFERROR(VLOOKUP(J629,'Item List (2)'!C:D,2,0),VLOOKUP(K629,'Item List (2)'!C:D,2,0))</f>
        <v>51001</v>
      </c>
      <c r="W629" s="231">
        <f>IFERROR(VLOOKUP(J629,'Item List (2)'!C:E,3,0),VLOOKUP(K629,'Item List (2)'!C:E,3,0))</f>
        <v>1000</v>
      </c>
      <c r="X629" s="231">
        <f t="shared" si="55"/>
        <v>0</v>
      </c>
      <c r="Y629" s="231" t="str">
        <f t="shared" si="56"/>
        <v>LABEL, DELIVERY 2.5X8" SECUREIT CARLS JR</v>
      </c>
      <c r="AA629" s="232">
        <f t="shared" si="57"/>
        <v>12.07</v>
      </c>
      <c r="AB629" s="232" t="str">
        <f>VLOOKUP(W629,'Item List (2)'!$H:$J,2,0)</f>
        <v>Paper</v>
      </c>
      <c r="AC629" s="232">
        <f t="shared" si="58"/>
        <v>7351</v>
      </c>
      <c r="AD629" s="232" t="str">
        <f t="shared" si="59"/>
        <v>7351-Paper</v>
      </c>
    </row>
    <row r="630" spans="1:30">
      <c r="A630" t="s">
        <v>48</v>
      </c>
      <c r="B630" t="s">
        <v>549</v>
      </c>
      <c r="C630" t="s">
        <v>550</v>
      </c>
      <c r="D630" t="s">
        <v>551</v>
      </c>
      <c r="E630" t="s">
        <v>552</v>
      </c>
      <c r="F630" s="220" t="s">
        <v>53</v>
      </c>
      <c r="G630" s="220">
        <v>45167</v>
      </c>
      <c r="H630" t="s">
        <v>381</v>
      </c>
      <c r="I630" t="s">
        <v>55</v>
      </c>
      <c r="J630" t="s">
        <v>265</v>
      </c>
      <c r="K630" t="s">
        <v>382</v>
      </c>
      <c r="L630" s="230" t="s">
        <v>263</v>
      </c>
      <c r="M630">
        <v>1</v>
      </c>
      <c r="N630">
        <v>0</v>
      </c>
      <c r="O630">
        <v>31.3</v>
      </c>
      <c r="P630">
        <v>31.3</v>
      </c>
      <c r="Q630">
        <v>5102.85</v>
      </c>
      <c r="R630">
        <v>13.5</v>
      </c>
      <c r="S630" s="231" t="str">
        <f>VLOOKUP(U630,'Cross ref'!I:J,2,0)</f>
        <v>SCL</v>
      </c>
      <c r="T630" s="231">
        <f t="shared" si="54"/>
        <v>31.3</v>
      </c>
      <c r="U630" s="231">
        <f>VLOOKUP(VALUE(C630),'Cross ref'!G:I,3,0)</f>
        <v>7351</v>
      </c>
      <c r="V630" s="231">
        <f>IFERROR(VLOOKUP(J630,'Item List (2)'!C:D,2,0),VLOOKUP(K630,'Item List (2)'!C:D,2,0))</f>
        <v>50007</v>
      </c>
      <c r="W630" s="231">
        <f>IFERROR(VLOOKUP(J630,'Item List (2)'!C:E,3,0),VLOOKUP(K630,'Item List (2)'!C:E,3,0))</f>
        <v>100</v>
      </c>
      <c r="X630" s="231">
        <f t="shared" si="55"/>
        <v>0</v>
      </c>
      <c r="Y630" s="231" t="str">
        <f t="shared" si="56"/>
        <v>SAUCE, CLASSIC W-CAGE FREE EGG</v>
      </c>
      <c r="AA630" s="232">
        <f t="shared" si="57"/>
        <v>31.3</v>
      </c>
      <c r="AB630" s="232" t="str">
        <f>VLOOKUP(W630,'Item List (2)'!$H:$J,2,0)</f>
        <v>Food</v>
      </c>
      <c r="AC630" s="232">
        <f t="shared" si="58"/>
        <v>7351</v>
      </c>
      <c r="AD630" s="232" t="str">
        <f t="shared" si="59"/>
        <v>7351-Food</v>
      </c>
    </row>
    <row r="631" spans="1:30">
      <c r="A631" t="s">
        <v>48</v>
      </c>
      <c r="B631" t="s">
        <v>549</v>
      </c>
      <c r="C631" t="s">
        <v>550</v>
      </c>
      <c r="D631" t="s">
        <v>551</v>
      </c>
      <c r="E631" t="s">
        <v>552</v>
      </c>
      <c r="F631" s="220" t="s">
        <v>53</v>
      </c>
      <c r="G631" s="220">
        <v>45167</v>
      </c>
      <c r="H631" t="s">
        <v>227</v>
      </c>
      <c r="I631" t="s">
        <v>55</v>
      </c>
      <c r="J631" t="s">
        <v>228</v>
      </c>
      <c r="K631" t="s">
        <v>229</v>
      </c>
      <c r="L631" s="230" t="s">
        <v>230</v>
      </c>
      <c r="M631">
        <v>1</v>
      </c>
      <c r="N631">
        <v>0</v>
      </c>
      <c r="O631">
        <v>30.07</v>
      </c>
      <c r="P631">
        <v>30.07</v>
      </c>
      <c r="Q631">
        <v>5102.85</v>
      </c>
      <c r="R631">
        <v>13.5</v>
      </c>
      <c r="S631" s="231" t="str">
        <f>VLOOKUP(U631,'Cross ref'!I:J,2,0)</f>
        <v>SCL</v>
      </c>
      <c r="T631" s="231">
        <f t="shared" si="54"/>
        <v>30.07</v>
      </c>
      <c r="U631" s="231">
        <f>VLOOKUP(VALUE(C631),'Cross ref'!G:I,3,0)</f>
        <v>7351</v>
      </c>
      <c r="V631" s="231">
        <f>IFERROR(VLOOKUP(J631,'Item List (2)'!C:D,2,0),VLOOKUP(K631,'Item List (2)'!C:D,2,0))</f>
        <v>50007</v>
      </c>
      <c r="W631" s="231">
        <f>IFERROR(VLOOKUP(J631,'Item List (2)'!C:E,3,0),VLOOKUP(K631,'Item List (2)'!C:E,3,0))</f>
        <v>100</v>
      </c>
      <c r="X631" s="231">
        <f t="shared" si="55"/>
        <v>0</v>
      </c>
      <c r="Y631" s="231" t="str">
        <f t="shared" si="56"/>
        <v>ONION, YLW</v>
      </c>
      <c r="AA631" s="232">
        <f t="shared" si="57"/>
        <v>30.07</v>
      </c>
      <c r="AB631" s="232" t="str">
        <f>VLOOKUP(W631,'Item List (2)'!$H:$J,2,0)</f>
        <v>Food</v>
      </c>
      <c r="AC631" s="232">
        <f t="shared" si="58"/>
        <v>7351</v>
      </c>
      <c r="AD631" s="232" t="str">
        <f t="shared" si="59"/>
        <v>7351-Food</v>
      </c>
    </row>
    <row r="632" spans="1:30">
      <c r="A632" t="s">
        <v>48</v>
      </c>
      <c r="B632" t="s">
        <v>549</v>
      </c>
      <c r="C632" t="s">
        <v>550</v>
      </c>
      <c r="D632" t="s">
        <v>551</v>
      </c>
      <c r="E632" t="s">
        <v>552</v>
      </c>
      <c r="F632" s="220" t="s">
        <v>53</v>
      </c>
      <c r="G632" s="220">
        <v>45167</v>
      </c>
      <c r="H632" t="s">
        <v>250</v>
      </c>
      <c r="I632" t="s">
        <v>201</v>
      </c>
      <c r="J632" t="s">
        <v>240</v>
      </c>
      <c r="K632" t="s">
        <v>251</v>
      </c>
      <c r="L632" s="230" t="s">
        <v>252</v>
      </c>
      <c r="M632">
        <v>1</v>
      </c>
      <c r="N632">
        <v>0</v>
      </c>
      <c r="O632">
        <v>26.37</v>
      </c>
      <c r="P632">
        <v>26.37</v>
      </c>
      <c r="Q632">
        <v>5102.85</v>
      </c>
      <c r="R632">
        <v>13.5</v>
      </c>
      <c r="S632" s="231" t="str">
        <f>VLOOKUP(U632,'Cross ref'!I:J,2,0)</f>
        <v>SCL</v>
      </c>
      <c r="T632" s="231">
        <f t="shared" si="54"/>
        <v>26.37</v>
      </c>
      <c r="U632" s="231">
        <f>VLOOKUP(VALUE(C632),'Cross ref'!G:I,3,0)</f>
        <v>7351</v>
      </c>
      <c r="V632" s="231">
        <f>IFERROR(VLOOKUP(J632,'Item List (2)'!C:D,2,0),VLOOKUP(K632,'Item List (2)'!C:D,2,0))</f>
        <v>51001</v>
      </c>
      <c r="W632" s="231">
        <f>IFERROR(VLOOKUP(J632,'Item List (2)'!C:E,3,0),VLOOKUP(K632,'Item List (2)'!C:E,3,0))</f>
        <v>1000</v>
      </c>
      <c r="X632" s="231">
        <f t="shared" si="55"/>
        <v>0</v>
      </c>
      <c r="Y632" s="231" t="str">
        <f t="shared" si="56"/>
        <v>BAG, #8 FLVR TRAILS</v>
      </c>
      <c r="AA632" s="232">
        <f t="shared" si="57"/>
        <v>26.37</v>
      </c>
      <c r="AB632" s="232" t="str">
        <f>VLOOKUP(W632,'Item List (2)'!$H:$J,2,0)</f>
        <v>Paper</v>
      </c>
      <c r="AC632" s="232">
        <f t="shared" si="58"/>
        <v>7351</v>
      </c>
      <c r="AD632" s="232" t="str">
        <f t="shared" si="59"/>
        <v>7351-Paper</v>
      </c>
    </row>
    <row r="633" spans="1:30">
      <c r="A633" t="s">
        <v>48</v>
      </c>
      <c r="B633" t="s">
        <v>549</v>
      </c>
      <c r="C633" t="s">
        <v>550</v>
      </c>
      <c r="D633" t="s">
        <v>551</v>
      </c>
      <c r="E633" t="s">
        <v>552</v>
      </c>
      <c r="F633" s="220" t="s">
        <v>53</v>
      </c>
      <c r="G633" s="220">
        <v>45167</v>
      </c>
      <c r="H633" t="s">
        <v>253</v>
      </c>
      <c r="I633" t="s">
        <v>201</v>
      </c>
      <c r="J633" t="s">
        <v>240</v>
      </c>
      <c r="K633" t="s">
        <v>254</v>
      </c>
      <c r="L633" s="230" t="s">
        <v>249</v>
      </c>
      <c r="M633">
        <v>1</v>
      </c>
      <c r="N633">
        <v>0</v>
      </c>
      <c r="O633">
        <v>10.7</v>
      </c>
      <c r="P633">
        <v>10.7</v>
      </c>
      <c r="Q633">
        <v>5102.85</v>
      </c>
      <c r="R633">
        <v>13.5</v>
      </c>
      <c r="S633" s="231" t="str">
        <f>VLOOKUP(U633,'Cross ref'!I:J,2,0)</f>
        <v>SCL</v>
      </c>
      <c r="T633" s="231">
        <f t="shared" si="54"/>
        <v>10.7</v>
      </c>
      <c r="U633" s="231">
        <f>VLOOKUP(VALUE(C633),'Cross ref'!G:I,3,0)</f>
        <v>7351</v>
      </c>
      <c r="V633" s="231">
        <f>IFERROR(VLOOKUP(J633,'Item List (2)'!C:D,2,0),VLOOKUP(K633,'Item List (2)'!C:D,2,0))</f>
        <v>51001</v>
      </c>
      <c r="W633" s="231">
        <f>IFERROR(VLOOKUP(J633,'Item List (2)'!C:E,3,0),VLOOKUP(K633,'Item List (2)'!C:E,3,0))</f>
        <v>1000</v>
      </c>
      <c r="X633" s="231">
        <f t="shared" si="55"/>
        <v>0</v>
      </c>
      <c r="Y633" s="231" t="str">
        <f t="shared" si="56"/>
        <v>BAG, #4 FLVR TRAILS</v>
      </c>
      <c r="AA633" s="232">
        <f t="shared" si="57"/>
        <v>10.7</v>
      </c>
      <c r="AB633" s="232" t="str">
        <f>VLOOKUP(W633,'Item List (2)'!$H:$J,2,0)</f>
        <v>Paper</v>
      </c>
      <c r="AC633" s="232">
        <f t="shared" si="58"/>
        <v>7351</v>
      </c>
      <c r="AD633" s="232" t="str">
        <f t="shared" si="59"/>
        <v>7351-Paper</v>
      </c>
    </row>
    <row r="634" spans="1:30">
      <c r="A634" t="s">
        <v>48</v>
      </c>
      <c r="B634" t="s">
        <v>549</v>
      </c>
      <c r="C634" t="s">
        <v>550</v>
      </c>
      <c r="D634" t="s">
        <v>551</v>
      </c>
      <c r="E634" t="s">
        <v>552</v>
      </c>
      <c r="F634" s="220" t="s">
        <v>53</v>
      </c>
      <c r="G634" s="220">
        <v>45167</v>
      </c>
      <c r="H634" t="s">
        <v>255</v>
      </c>
      <c r="I634" t="s">
        <v>201</v>
      </c>
      <c r="J634" t="s">
        <v>236</v>
      </c>
      <c r="K634" t="s">
        <v>256</v>
      </c>
      <c r="L634" s="230" t="s">
        <v>257</v>
      </c>
      <c r="M634">
        <v>1</v>
      </c>
      <c r="N634">
        <v>0</v>
      </c>
      <c r="O634">
        <v>66.19</v>
      </c>
      <c r="P634">
        <v>66.19</v>
      </c>
      <c r="Q634">
        <v>5102.85</v>
      </c>
      <c r="R634">
        <v>13.5</v>
      </c>
      <c r="S634" s="231" t="str">
        <f>VLOOKUP(U634,'Cross ref'!I:J,2,0)</f>
        <v>SCL</v>
      </c>
      <c r="T634" s="231">
        <f t="shared" si="54"/>
        <v>66.19</v>
      </c>
      <c r="U634" s="231">
        <f>VLOOKUP(VALUE(C634),'Cross ref'!G:I,3,0)</f>
        <v>7351</v>
      </c>
      <c r="V634" s="231">
        <f>IFERROR(VLOOKUP(J634,'Item List (2)'!C:D,2,0),VLOOKUP(K634,'Item List (2)'!C:D,2,0))</f>
        <v>51001</v>
      </c>
      <c r="W634" s="231">
        <f>IFERROR(VLOOKUP(J634,'Item List (2)'!C:E,3,0),VLOOKUP(K634,'Item List (2)'!C:E,3,0))</f>
        <v>1000</v>
      </c>
      <c r="X634" s="231">
        <f t="shared" si="55"/>
        <v>0</v>
      </c>
      <c r="Y634" s="231" t="str">
        <f t="shared" si="56"/>
        <v>CUP, COLD 24Z FLVR TRAIL</v>
      </c>
      <c r="AA634" s="232">
        <f t="shared" si="57"/>
        <v>66.19</v>
      </c>
      <c r="AB634" s="232" t="str">
        <f>VLOOKUP(W634,'Item List (2)'!$H:$J,2,0)</f>
        <v>Paper</v>
      </c>
      <c r="AC634" s="232">
        <f t="shared" si="58"/>
        <v>7351</v>
      </c>
      <c r="AD634" s="232" t="str">
        <f t="shared" si="59"/>
        <v>7351-Paper</v>
      </c>
    </row>
    <row r="635" spans="1:30">
      <c r="A635" t="s">
        <v>48</v>
      </c>
      <c r="B635" t="s">
        <v>549</v>
      </c>
      <c r="C635" t="s">
        <v>550</v>
      </c>
      <c r="D635" t="s">
        <v>551</v>
      </c>
      <c r="E635" t="s">
        <v>552</v>
      </c>
      <c r="F635" s="220" t="s">
        <v>53</v>
      </c>
      <c r="G635" s="220">
        <v>45167</v>
      </c>
      <c r="H635" t="s">
        <v>394</v>
      </c>
      <c r="I635" t="s">
        <v>201</v>
      </c>
      <c r="J635" t="s">
        <v>240</v>
      </c>
      <c r="K635" t="s">
        <v>395</v>
      </c>
      <c r="L635" s="230" t="s">
        <v>396</v>
      </c>
      <c r="M635">
        <v>1</v>
      </c>
      <c r="N635">
        <v>0</v>
      </c>
      <c r="O635">
        <v>27.95</v>
      </c>
      <c r="P635">
        <v>27.95</v>
      </c>
      <c r="Q635">
        <v>5102.85</v>
      </c>
      <c r="R635">
        <v>13.5</v>
      </c>
      <c r="S635" s="231" t="str">
        <f>VLOOKUP(U635,'Cross ref'!I:J,2,0)</f>
        <v>SCL</v>
      </c>
      <c r="T635" s="231">
        <f t="shared" si="54"/>
        <v>27.95</v>
      </c>
      <c r="U635" s="231">
        <f>VLOOKUP(VALUE(C635),'Cross ref'!G:I,3,0)</f>
        <v>7351</v>
      </c>
      <c r="V635" s="231">
        <f>IFERROR(VLOOKUP(J635,'Item List (2)'!C:D,2,0),VLOOKUP(K635,'Item List (2)'!C:D,2,0))</f>
        <v>51001</v>
      </c>
      <c r="W635" s="231">
        <f>IFERROR(VLOOKUP(J635,'Item List (2)'!C:E,3,0),VLOOKUP(K635,'Item List (2)'!C:E,3,0))</f>
        <v>1000</v>
      </c>
      <c r="X635" s="231">
        <f t="shared" si="55"/>
        <v>0</v>
      </c>
      <c r="Y635" s="231" t="str">
        <f t="shared" si="56"/>
        <v>BAG, ALL PURPOSE FLVR TRAILS</v>
      </c>
      <c r="AA635" s="232">
        <f t="shared" si="57"/>
        <v>27.95</v>
      </c>
      <c r="AB635" s="232" t="str">
        <f>VLOOKUP(W635,'Item List (2)'!$H:$J,2,0)</f>
        <v>Paper</v>
      </c>
      <c r="AC635" s="232">
        <f t="shared" si="58"/>
        <v>7351</v>
      </c>
      <c r="AD635" s="232" t="str">
        <f t="shared" si="59"/>
        <v>7351-Paper</v>
      </c>
    </row>
    <row r="636" spans="1:30">
      <c r="A636" t="s">
        <v>48</v>
      </c>
      <c r="B636" t="s">
        <v>549</v>
      </c>
      <c r="C636" t="s">
        <v>550</v>
      </c>
      <c r="D636" t="s">
        <v>551</v>
      </c>
      <c r="E636" t="s">
        <v>552</v>
      </c>
      <c r="F636" s="220" t="s">
        <v>53</v>
      </c>
      <c r="G636" s="220">
        <v>45167</v>
      </c>
      <c r="H636" t="s">
        <v>503</v>
      </c>
      <c r="I636" t="s">
        <v>55</v>
      </c>
      <c r="J636" t="s">
        <v>265</v>
      </c>
      <c r="K636" t="s">
        <v>504</v>
      </c>
      <c r="L636" s="230" t="s">
        <v>263</v>
      </c>
      <c r="M636">
        <v>1</v>
      </c>
      <c r="N636">
        <v>0</v>
      </c>
      <c r="O636">
        <v>32.25</v>
      </c>
      <c r="P636">
        <v>32.25</v>
      </c>
      <c r="Q636">
        <v>5102.85</v>
      </c>
      <c r="R636">
        <v>13.5</v>
      </c>
      <c r="S636" s="231" t="str">
        <f>VLOOKUP(U636,'Cross ref'!I:J,2,0)</f>
        <v>SCL</v>
      </c>
      <c r="T636" s="231">
        <f t="shared" si="54"/>
        <v>32.25</v>
      </c>
      <c r="U636" s="231">
        <f>VLOOKUP(VALUE(C636),'Cross ref'!G:I,3,0)</f>
        <v>7351</v>
      </c>
      <c r="V636" s="231">
        <f>IFERROR(VLOOKUP(J636,'Item List (2)'!C:D,2,0),VLOOKUP(K636,'Item List (2)'!C:D,2,0))</f>
        <v>50007</v>
      </c>
      <c r="W636" s="231">
        <f>IFERROR(VLOOKUP(J636,'Item List (2)'!C:E,3,0),VLOOKUP(K636,'Item List (2)'!C:E,3,0))</f>
        <v>100</v>
      </c>
      <c r="X636" s="231">
        <f t="shared" si="55"/>
        <v>0</v>
      </c>
      <c r="Y636" s="231" t="str">
        <f t="shared" si="56"/>
        <v>SAUCE, CLASSIC</v>
      </c>
      <c r="AA636" s="232">
        <f t="shared" si="57"/>
        <v>32.25</v>
      </c>
      <c r="AB636" s="232" t="str">
        <f>VLOOKUP(W636,'Item List (2)'!$H:$J,2,0)</f>
        <v>Food</v>
      </c>
      <c r="AC636" s="232">
        <f t="shared" si="58"/>
        <v>7351</v>
      </c>
      <c r="AD636" s="232" t="str">
        <f t="shared" si="59"/>
        <v>7351-Food</v>
      </c>
    </row>
    <row r="637" spans="1:30">
      <c r="A637" t="s">
        <v>48</v>
      </c>
      <c r="B637" t="s">
        <v>549</v>
      </c>
      <c r="C637" t="s">
        <v>550</v>
      </c>
      <c r="D637" t="s">
        <v>551</v>
      </c>
      <c r="E637" t="s">
        <v>552</v>
      </c>
      <c r="F637" s="220" t="s">
        <v>53</v>
      </c>
      <c r="G637" s="220">
        <v>45167</v>
      </c>
      <c r="H637" t="s">
        <v>261</v>
      </c>
      <c r="I637" t="s">
        <v>55</v>
      </c>
      <c r="J637" t="s">
        <v>98</v>
      </c>
      <c r="K637" t="s">
        <v>262</v>
      </c>
      <c r="L637" s="230" t="s">
        <v>263</v>
      </c>
      <c r="M637">
        <v>2</v>
      </c>
      <c r="N637">
        <v>0</v>
      </c>
      <c r="O637">
        <v>22.91</v>
      </c>
      <c r="P637">
        <v>45.82</v>
      </c>
      <c r="Q637">
        <v>5102.85</v>
      </c>
      <c r="R637">
        <v>13.5</v>
      </c>
      <c r="S637" s="231" t="str">
        <f>VLOOKUP(U637,'Cross ref'!I:J,2,0)</f>
        <v>SCL</v>
      </c>
      <c r="T637" s="231">
        <f t="shared" si="54"/>
        <v>45.82</v>
      </c>
      <c r="U637" s="231">
        <f>VLOOKUP(VALUE(C637),'Cross ref'!G:I,3,0)</f>
        <v>7351</v>
      </c>
      <c r="V637" s="231">
        <f>IFERROR(VLOOKUP(J637,'Item List (2)'!C:D,2,0),VLOOKUP(K637,'Item List (2)'!C:D,2,0))</f>
        <v>50007</v>
      </c>
      <c r="W637" s="231">
        <f>IFERROR(VLOOKUP(J637,'Item List (2)'!C:E,3,0),VLOOKUP(K637,'Item List (2)'!C:E,3,0))</f>
        <v>100</v>
      </c>
      <c r="X637" s="231">
        <f t="shared" si="55"/>
        <v>0</v>
      </c>
      <c r="Y637" s="231" t="str">
        <f t="shared" si="56"/>
        <v>SAUCE, BBQ</v>
      </c>
      <c r="AA637" s="232">
        <f t="shared" si="57"/>
        <v>45.82</v>
      </c>
      <c r="AB637" s="232" t="str">
        <f>VLOOKUP(W637,'Item List (2)'!$H:$J,2,0)</f>
        <v>Food</v>
      </c>
      <c r="AC637" s="232">
        <f t="shared" si="58"/>
        <v>7351</v>
      </c>
      <c r="AD637" s="232" t="str">
        <f t="shared" si="59"/>
        <v>7351-Food</v>
      </c>
    </row>
    <row r="638" spans="1:30">
      <c r="A638" t="s">
        <v>48</v>
      </c>
      <c r="B638" t="s">
        <v>549</v>
      </c>
      <c r="C638" t="s">
        <v>550</v>
      </c>
      <c r="D638" t="s">
        <v>551</v>
      </c>
      <c r="E638" t="s">
        <v>552</v>
      </c>
      <c r="F638" s="220" t="s">
        <v>53</v>
      </c>
      <c r="G638" s="220">
        <v>45167</v>
      </c>
      <c r="H638" t="s">
        <v>264</v>
      </c>
      <c r="I638" t="s">
        <v>55</v>
      </c>
      <c r="J638" t="s">
        <v>265</v>
      </c>
      <c r="K638" t="s">
        <v>266</v>
      </c>
      <c r="L638" s="230" t="s">
        <v>263</v>
      </c>
      <c r="M638">
        <v>2</v>
      </c>
      <c r="N638">
        <v>0</v>
      </c>
      <c r="O638">
        <v>23.87</v>
      </c>
      <c r="P638">
        <v>47.74</v>
      </c>
      <c r="Q638">
        <v>5102.85</v>
      </c>
      <c r="R638">
        <v>13.5</v>
      </c>
      <c r="S638" s="231" t="str">
        <f>VLOOKUP(U638,'Cross ref'!I:J,2,0)</f>
        <v>SCL</v>
      </c>
      <c r="T638" s="231">
        <f t="shared" si="54"/>
        <v>47.74</v>
      </c>
      <c r="U638" s="231">
        <f>VLOOKUP(VALUE(C638),'Cross ref'!G:I,3,0)</f>
        <v>7351</v>
      </c>
      <c r="V638" s="231">
        <f>IFERROR(VLOOKUP(J638,'Item List (2)'!C:D,2,0),VLOOKUP(K638,'Item List (2)'!C:D,2,0))</f>
        <v>50007</v>
      </c>
      <c r="W638" s="231">
        <f>IFERROR(VLOOKUP(J638,'Item List (2)'!C:E,3,0),VLOOKUP(K638,'Item List (2)'!C:E,3,0))</f>
        <v>100</v>
      </c>
      <c r="X638" s="231">
        <f t="shared" si="55"/>
        <v>0</v>
      </c>
      <c r="Y638" s="231" t="str">
        <f t="shared" si="56"/>
        <v>SAUCE, SPECIAL</v>
      </c>
      <c r="AA638" s="232">
        <f t="shared" si="57"/>
        <v>47.74</v>
      </c>
      <c r="AB638" s="232" t="str">
        <f>VLOOKUP(W638,'Item List (2)'!$H:$J,2,0)</f>
        <v>Food</v>
      </c>
      <c r="AC638" s="232">
        <f t="shared" si="58"/>
        <v>7351</v>
      </c>
      <c r="AD638" s="232" t="str">
        <f t="shared" si="59"/>
        <v>7351-Food</v>
      </c>
    </row>
    <row r="639" spans="1:30">
      <c r="A639" t="s">
        <v>48</v>
      </c>
      <c r="B639" t="s">
        <v>549</v>
      </c>
      <c r="C639" t="s">
        <v>550</v>
      </c>
      <c r="D639" t="s">
        <v>551</v>
      </c>
      <c r="E639" t="s">
        <v>552</v>
      </c>
      <c r="F639" s="220" t="s">
        <v>53</v>
      </c>
      <c r="G639" s="220">
        <v>45167</v>
      </c>
      <c r="H639" t="s">
        <v>267</v>
      </c>
      <c r="I639" t="s">
        <v>55</v>
      </c>
      <c r="J639" t="s">
        <v>268</v>
      </c>
      <c r="K639" t="s">
        <v>269</v>
      </c>
      <c r="L639" s="230" t="s">
        <v>270</v>
      </c>
      <c r="M639">
        <v>2</v>
      </c>
      <c r="N639">
        <v>0</v>
      </c>
      <c r="O639">
        <v>47.11</v>
      </c>
      <c r="P639">
        <v>94.22</v>
      </c>
      <c r="Q639">
        <v>5102.85</v>
      </c>
      <c r="R639">
        <v>13.5</v>
      </c>
      <c r="S639" s="231" t="str">
        <f>VLOOKUP(U639,'Cross ref'!I:J,2,0)</f>
        <v>SCL</v>
      </c>
      <c r="T639" s="231">
        <f t="shared" si="54"/>
        <v>94.22</v>
      </c>
      <c r="U639" s="231">
        <f>VLOOKUP(VALUE(C639),'Cross ref'!G:I,3,0)</f>
        <v>7351</v>
      </c>
      <c r="V639" s="231">
        <f>IFERROR(VLOOKUP(J639,'Item List (2)'!C:D,2,0),VLOOKUP(K639,'Item List (2)'!C:D,2,0))</f>
        <v>50007</v>
      </c>
      <c r="W639" s="231">
        <f>IFERROR(VLOOKUP(J639,'Item List (2)'!C:E,3,0),VLOOKUP(K639,'Item List (2)'!C:E,3,0))</f>
        <v>100</v>
      </c>
      <c r="X639" s="231">
        <f t="shared" si="55"/>
        <v>0</v>
      </c>
      <c r="Y639" s="231" t="str">
        <f t="shared" si="56"/>
        <v>MAYONNAISE, 64Z</v>
      </c>
      <c r="AA639" s="232">
        <f t="shared" si="57"/>
        <v>94.22</v>
      </c>
      <c r="AB639" s="232" t="str">
        <f>VLOOKUP(W639,'Item List (2)'!$H:$J,2,0)</f>
        <v>Food</v>
      </c>
      <c r="AC639" s="232">
        <f t="shared" si="58"/>
        <v>7351</v>
      </c>
      <c r="AD639" s="232" t="str">
        <f t="shared" si="59"/>
        <v>7351-Food</v>
      </c>
    </row>
    <row r="640" spans="1:30">
      <c r="A640" t="s">
        <v>48</v>
      </c>
      <c r="B640" t="s">
        <v>549</v>
      </c>
      <c r="C640" t="s">
        <v>550</v>
      </c>
      <c r="D640" t="s">
        <v>551</v>
      </c>
      <c r="E640" t="s">
        <v>552</v>
      </c>
      <c r="F640" s="220" t="s">
        <v>53</v>
      </c>
      <c r="G640" s="220">
        <v>45167</v>
      </c>
      <c r="H640" t="s">
        <v>399</v>
      </c>
      <c r="I640" t="s">
        <v>201</v>
      </c>
      <c r="J640" t="s">
        <v>400</v>
      </c>
      <c r="K640" t="s">
        <v>401</v>
      </c>
      <c r="L640" s="230" t="s">
        <v>402</v>
      </c>
      <c r="M640">
        <v>1</v>
      </c>
      <c r="N640">
        <v>0</v>
      </c>
      <c r="O640">
        <v>45.4</v>
      </c>
      <c r="P640">
        <v>45.4</v>
      </c>
      <c r="Q640">
        <v>5102.85</v>
      </c>
      <c r="R640">
        <v>13.5</v>
      </c>
      <c r="S640" s="231" t="str">
        <f>VLOOKUP(U640,'Cross ref'!I:J,2,0)</f>
        <v>SCL</v>
      </c>
      <c r="T640" s="231">
        <f t="shared" si="54"/>
        <v>45.4</v>
      </c>
      <c r="U640" s="231">
        <f>VLOOKUP(VALUE(C640),'Cross ref'!G:I,3,0)</f>
        <v>7351</v>
      </c>
      <c r="V640" s="231">
        <f>IFERROR(VLOOKUP(J640,'Item List (2)'!C:D,2,0),VLOOKUP(K640,'Item List (2)'!C:D,2,0))</f>
        <v>51001</v>
      </c>
      <c r="W640" s="231">
        <f>IFERROR(VLOOKUP(J640,'Item List (2)'!C:E,3,0),VLOOKUP(K640,'Item List (2)'!C:E,3,0))</f>
        <v>1000</v>
      </c>
      <c r="X640" s="231">
        <f t="shared" si="55"/>
        <v>0</v>
      </c>
      <c r="Y640" s="231" t="str">
        <f t="shared" si="56"/>
        <v>NAPKIN, 13X8.5 BRN</v>
      </c>
      <c r="AA640" s="232">
        <f t="shared" si="57"/>
        <v>45.4</v>
      </c>
      <c r="AB640" s="232" t="str">
        <f>VLOOKUP(W640,'Item List (2)'!$H:$J,2,0)</f>
        <v>Paper</v>
      </c>
      <c r="AC640" s="232">
        <f t="shared" si="58"/>
        <v>7351</v>
      </c>
      <c r="AD640" s="232" t="str">
        <f t="shared" si="59"/>
        <v>7351-Paper</v>
      </c>
    </row>
    <row r="641" spans="1:30">
      <c r="A641" t="s">
        <v>48</v>
      </c>
      <c r="B641" t="s">
        <v>549</v>
      </c>
      <c r="C641" t="s">
        <v>550</v>
      </c>
      <c r="D641" t="s">
        <v>551</v>
      </c>
      <c r="E641" t="s">
        <v>552</v>
      </c>
      <c r="F641" s="220" t="s">
        <v>53</v>
      </c>
      <c r="G641" s="220">
        <v>45167</v>
      </c>
      <c r="H641" t="s">
        <v>271</v>
      </c>
      <c r="I641" t="s">
        <v>55</v>
      </c>
      <c r="J641" t="s">
        <v>272</v>
      </c>
      <c r="K641" t="s">
        <v>273</v>
      </c>
      <c r="L641" s="230" t="s">
        <v>274</v>
      </c>
      <c r="M641">
        <v>1</v>
      </c>
      <c r="N641">
        <v>0</v>
      </c>
      <c r="O641">
        <v>39.82</v>
      </c>
      <c r="P641">
        <v>39.82</v>
      </c>
      <c r="Q641">
        <v>5102.85</v>
      </c>
      <c r="R641">
        <v>13.5</v>
      </c>
      <c r="S641" s="231" t="str">
        <f>VLOOKUP(U641,'Cross ref'!I:J,2,0)</f>
        <v>SCL</v>
      </c>
      <c r="T641" s="231">
        <f t="shared" si="54"/>
        <v>39.82</v>
      </c>
      <c r="U641" s="231">
        <f>VLOOKUP(VALUE(C641),'Cross ref'!G:I,3,0)</f>
        <v>7351</v>
      </c>
      <c r="V641" s="231">
        <f>IFERROR(VLOOKUP(J641,'Item List (2)'!C:D,2,0),VLOOKUP(K641,'Item List (2)'!C:D,2,0))</f>
        <v>50007</v>
      </c>
      <c r="W641" s="231">
        <f>IFERROR(VLOOKUP(J641,'Item List (2)'!C:E,3,0),VLOOKUP(K641,'Item List (2)'!C:E,3,0))</f>
        <v>100</v>
      </c>
      <c r="X641" s="231">
        <f t="shared" si="55"/>
        <v>0</v>
      </c>
      <c r="Y641" s="231" t="str">
        <f t="shared" si="56"/>
        <v>FRENCH TOAST, STICK ORIGINAL CARLS JR</v>
      </c>
      <c r="AA641" s="232">
        <f t="shared" si="57"/>
        <v>39.82</v>
      </c>
      <c r="AB641" s="232" t="str">
        <f>VLOOKUP(W641,'Item List (2)'!$H:$J,2,0)</f>
        <v>Food</v>
      </c>
      <c r="AC641" s="232">
        <f t="shared" si="58"/>
        <v>7351</v>
      </c>
      <c r="AD641" s="232" t="str">
        <f t="shared" si="59"/>
        <v>7351-Food</v>
      </c>
    </row>
    <row r="642" spans="1:30">
      <c r="A642" t="s">
        <v>48</v>
      </c>
      <c r="B642" t="s">
        <v>549</v>
      </c>
      <c r="C642" t="s">
        <v>550</v>
      </c>
      <c r="D642" t="s">
        <v>551</v>
      </c>
      <c r="E642" t="s">
        <v>552</v>
      </c>
      <c r="F642" s="220" t="s">
        <v>53</v>
      </c>
      <c r="G642" s="220">
        <v>45167</v>
      </c>
      <c r="H642" t="s">
        <v>275</v>
      </c>
      <c r="I642" t="s">
        <v>71</v>
      </c>
      <c r="J642" t="s">
        <v>276</v>
      </c>
      <c r="K642" t="s">
        <v>277</v>
      </c>
      <c r="L642" s="230" t="s">
        <v>74</v>
      </c>
      <c r="M642">
        <v>1</v>
      </c>
      <c r="N642">
        <v>0</v>
      </c>
      <c r="O642">
        <v>0</v>
      </c>
      <c r="P642">
        <v>33.35</v>
      </c>
      <c r="Q642">
        <v>5102.85</v>
      </c>
      <c r="R642">
        <v>13.5</v>
      </c>
      <c r="S642" s="231" t="str">
        <f>VLOOKUP(U642,'Cross ref'!I:J,2,0)</f>
        <v>SCL</v>
      </c>
      <c r="T642" s="231">
        <f t="shared" ref="T642:T705" si="60">P642</f>
        <v>33.35</v>
      </c>
      <c r="U642" s="231">
        <f>VLOOKUP(VALUE(C642),'Cross ref'!G:I,3,0)</f>
        <v>7351</v>
      </c>
      <c r="V642" s="231">
        <f>IFERROR(VLOOKUP(J642,'Item List (2)'!C:D,2,0),VLOOKUP(K642,'Item List (2)'!C:D,2,0))</f>
        <v>50007</v>
      </c>
      <c r="W642" s="231">
        <f>IFERROR(VLOOKUP(J642,'Item List (2)'!C:E,3,0),VLOOKUP(K642,'Item List (2)'!C:E,3,0))</f>
        <v>100</v>
      </c>
      <c r="X642" s="231">
        <f t="shared" ref="X642:X705" si="61">IF(_xlfn.NUMBERVALUE(O642),M642*O642-P642,-P642)</f>
        <v>-33.35</v>
      </c>
      <c r="Y642" s="231" t="str">
        <f t="shared" ref="Y642:Y705" si="62">K642</f>
        <v>SURCHARGE, FUEL</v>
      </c>
      <c r="AA642" s="232">
        <f t="shared" ref="AA642:AA705" si="63">P642</f>
        <v>33.35</v>
      </c>
      <c r="AB642" s="232" t="str">
        <f>VLOOKUP(W642,'Item List (2)'!$H:$J,2,0)</f>
        <v>Food</v>
      </c>
      <c r="AC642" s="232">
        <f t="shared" ref="AC642:AC705" si="64">U642</f>
        <v>7351</v>
      </c>
      <c r="AD642" s="232" t="str">
        <f t="shared" ref="AD642:AD705" si="65">AC642&amp;"-"&amp;AB642</f>
        <v>7351-Food</v>
      </c>
    </row>
    <row r="643" spans="1:30">
      <c r="A643" t="s">
        <v>48</v>
      </c>
      <c r="B643" t="s">
        <v>549</v>
      </c>
      <c r="C643" t="s">
        <v>550</v>
      </c>
      <c r="D643" t="s">
        <v>551</v>
      </c>
      <c r="E643" t="s">
        <v>552</v>
      </c>
      <c r="F643" s="220" t="s">
        <v>53</v>
      </c>
      <c r="G643" s="220">
        <v>45167</v>
      </c>
      <c r="H643" t="s">
        <v>530</v>
      </c>
      <c r="I643" t="s">
        <v>66</v>
      </c>
      <c r="J643" t="s">
        <v>531</v>
      </c>
      <c r="K643" t="s">
        <v>532</v>
      </c>
      <c r="L643" s="230" t="s">
        <v>533</v>
      </c>
      <c r="M643">
        <v>1</v>
      </c>
      <c r="N643">
        <v>0</v>
      </c>
      <c r="O643">
        <v>4.87</v>
      </c>
      <c r="P643">
        <v>4.87</v>
      </c>
      <c r="Q643">
        <v>5102.85</v>
      </c>
      <c r="R643">
        <v>13.5</v>
      </c>
      <c r="S643" s="231" t="str">
        <f>VLOOKUP(U643,'Cross ref'!I:J,2,0)</f>
        <v>SCL</v>
      </c>
      <c r="T643" s="231">
        <f t="shared" si="60"/>
        <v>4.87</v>
      </c>
      <c r="U643" s="231">
        <f>VLOOKUP(VALUE(C643),'Cross ref'!G:I,3,0)</f>
        <v>7351</v>
      </c>
      <c r="V643" s="231">
        <f>IFERROR(VLOOKUP(J643,'Item List (2)'!C:D,2,0),VLOOKUP(K643,'Item List (2)'!C:D,2,0))</f>
        <v>60507</v>
      </c>
      <c r="W643" s="231">
        <f>IFERROR(VLOOKUP(J643,'Item List (2)'!C:E,3,0),VLOOKUP(K643,'Item List (2)'!C:E,3,0))</f>
        <v>1200</v>
      </c>
      <c r="X643" s="231">
        <f t="shared" si="61"/>
        <v>0</v>
      </c>
      <c r="Y643" s="231" t="str">
        <f t="shared" si="62"/>
        <v>GRIDDLE SCREEN, 4X5.5" SCOTCH-BRITE</v>
      </c>
      <c r="AA643" s="232">
        <f t="shared" si="63"/>
        <v>4.87</v>
      </c>
      <c r="AB643" s="232" t="str">
        <f>VLOOKUP(W643,'Item List (2)'!$H:$J,2,0)</f>
        <v>Supplies</v>
      </c>
      <c r="AC643" s="232">
        <f t="shared" si="64"/>
        <v>7351</v>
      </c>
      <c r="AD643" s="232" t="str">
        <f t="shared" si="65"/>
        <v>7351-Supplies</v>
      </c>
    </row>
    <row r="644" spans="1:30">
      <c r="A644" t="s">
        <v>48</v>
      </c>
      <c r="B644" t="s">
        <v>549</v>
      </c>
      <c r="C644" t="s">
        <v>560</v>
      </c>
      <c r="D644" t="s">
        <v>561</v>
      </c>
      <c r="E644" t="s">
        <v>562</v>
      </c>
      <c r="F644" s="220" t="s">
        <v>563</v>
      </c>
      <c r="G644" s="220">
        <v>45169</v>
      </c>
      <c r="H644" t="s">
        <v>145</v>
      </c>
      <c r="I644" t="s">
        <v>55</v>
      </c>
      <c r="J644" t="s">
        <v>146</v>
      </c>
      <c r="K644" t="s">
        <v>147</v>
      </c>
      <c r="L644" s="230" t="s">
        <v>148</v>
      </c>
      <c r="M644">
        <v>-0.25</v>
      </c>
      <c r="N644">
        <v>0</v>
      </c>
      <c r="O644">
        <v>111.01</v>
      </c>
      <c r="P644">
        <v>-27.75</v>
      </c>
      <c r="Q644">
        <v>-27.82</v>
      </c>
      <c r="R644">
        <v>0</v>
      </c>
      <c r="S644" s="231" t="str">
        <f>VLOOKUP(U644,'Cross ref'!I:J,2,0)</f>
        <v>SCL</v>
      </c>
      <c r="T644" s="231">
        <f t="shared" si="60"/>
        <v>-27.75</v>
      </c>
      <c r="U644" s="231">
        <f>VLOOKUP(VALUE(C644),'Cross ref'!G:I,3,0)</f>
        <v>7352</v>
      </c>
      <c r="V644" s="231">
        <f>IFERROR(VLOOKUP(J644,'Item List (2)'!C:D,2,0),VLOOKUP(K644,'Item List (2)'!C:D,2,0))</f>
        <v>50007</v>
      </c>
      <c r="W644" s="231">
        <f>IFERROR(VLOOKUP(J644,'Item List (2)'!C:E,3,0),VLOOKUP(K644,'Item List (2)'!C:E,3,0))</f>
        <v>100</v>
      </c>
      <c r="X644" s="231">
        <f t="shared" si="61"/>
        <v>-0.00250000000000128</v>
      </c>
      <c r="Y644" s="231" t="str">
        <f t="shared" si="62"/>
        <v>CHICKEN, TNDRLOIN STRIP 1.5Z</v>
      </c>
      <c r="AA644" s="232">
        <f t="shared" si="63"/>
        <v>-27.75</v>
      </c>
      <c r="AB644" s="232" t="str">
        <f>VLOOKUP(W644,'Item List (2)'!$H:$J,2,0)</f>
        <v>Food</v>
      </c>
      <c r="AC644" s="232">
        <f t="shared" si="64"/>
        <v>7352</v>
      </c>
      <c r="AD644" s="232" t="str">
        <f t="shared" si="65"/>
        <v>7352-Food</v>
      </c>
    </row>
    <row r="645" spans="1:30">
      <c r="A645" t="s">
        <v>48</v>
      </c>
      <c r="B645" t="s">
        <v>549</v>
      </c>
      <c r="C645" t="s">
        <v>560</v>
      </c>
      <c r="D645" t="s">
        <v>561</v>
      </c>
      <c r="E645" t="s">
        <v>562</v>
      </c>
      <c r="F645" s="220" t="s">
        <v>563</v>
      </c>
      <c r="G645" s="220">
        <v>45169</v>
      </c>
      <c r="H645" t="s">
        <v>275</v>
      </c>
      <c r="I645" t="s">
        <v>71</v>
      </c>
      <c r="J645" t="s">
        <v>276</v>
      </c>
      <c r="K645" t="s">
        <v>277</v>
      </c>
      <c r="L645" s="230" t="s">
        <v>74</v>
      </c>
      <c r="M645">
        <v>-1</v>
      </c>
      <c r="N645">
        <v>0</v>
      </c>
      <c r="O645">
        <v>0</v>
      </c>
      <c r="P645">
        <v>-0.07</v>
      </c>
      <c r="Q645">
        <v>-27.82</v>
      </c>
      <c r="R645">
        <v>0</v>
      </c>
      <c r="S645" s="231" t="str">
        <f>VLOOKUP(U645,'Cross ref'!I:J,2,0)</f>
        <v>SCL</v>
      </c>
      <c r="T645" s="231">
        <f t="shared" si="60"/>
        <v>-0.07</v>
      </c>
      <c r="U645" s="231">
        <f>VLOOKUP(VALUE(C645),'Cross ref'!G:I,3,0)</f>
        <v>7352</v>
      </c>
      <c r="V645" s="231">
        <f>IFERROR(VLOOKUP(J645,'Item List (2)'!C:D,2,0),VLOOKUP(K645,'Item List (2)'!C:D,2,0))</f>
        <v>50007</v>
      </c>
      <c r="W645" s="231">
        <f>IFERROR(VLOOKUP(J645,'Item List (2)'!C:E,3,0),VLOOKUP(K645,'Item List (2)'!C:E,3,0))</f>
        <v>100</v>
      </c>
      <c r="X645" s="231">
        <f t="shared" si="61"/>
        <v>0.07</v>
      </c>
      <c r="Y645" s="231" t="str">
        <f t="shared" si="62"/>
        <v>SURCHARGE, FUEL</v>
      </c>
      <c r="AA645" s="232">
        <f t="shared" si="63"/>
        <v>-0.07</v>
      </c>
      <c r="AB645" s="232" t="str">
        <f>VLOOKUP(W645,'Item List (2)'!$H:$J,2,0)</f>
        <v>Food</v>
      </c>
      <c r="AC645" s="232">
        <f t="shared" si="64"/>
        <v>7352</v>
      </c>
      <c r="AD645" s="232" t="str">
        <f t="shared" si="65"/>
        <v>7352-Food</v>
      </c>
    </row>
    <row r="646" spans="1:30">
      <c r="A646" t="s">
        <v>48</v>
      </c>
      <c r="B646" t="s">
        <v>549</v>
      </c>
      <c r="C646" t="s">
        <v>560</v>
      </c>
      <c r="D646" t="s">
        <v>561</v>
      </c>
      <c r="E646" t="s">
        <v>564</v>
      </c>
      <c r="F646" s="220" t="s">
        <v>53</v>
      </c>
      <c r="G646" s="220">
        <v>45167</v>
      </c>
      <c r="H646" t="s">
        <v>187</v>
      </c>
      <c r="I646" t="s">
        <v>55</v>
      </c>
      <c r="J646" t="s">
        <v>146</v>
      </c>
      <c r="K646" t="s">
        <v>188</v>
      </c>
      <c r="L646" s="230" t="s">
        <v>189</v>
      </c>
      <c r="M646">
        <v>4</v>
      </c>
      <c r="N646">
        <v>0</v>
      </c>
      <c r="O646">
        <v>46.88</v>
      </c>
      <c r="P646">
        <v>187.52</v>
      </c>
      <c r="Q646">
        <v>187.52</v>
      </c>
      <c r="R646">
        <v>0</v>
      </c>
      <c r="S646" s="231" t="str">
        <f>VLOOKUP(U646,'Cross ref'!I:J,2,0)</f>
        <v>SCL</v>
      </c>
      <c r="T646" s="231">
        <f t="shared" si="60"/>
        <v>187.52</v>
      </c>
      <c r="U646" s="231">
        <f>VLOOKUP(VALUE(C646),'Cross ref'!G:I,3,0)</f>
        <v>7352</v>
      </c>
      <c r="V646" s="231">
        <f>IFERROR(VLOOKUP(J646,'Item List (2)'!C:D,2,0),VLOOKUP(K646,'Item List (2)'!C:D,2,0))</f>
        <v>50007</v>
      </c>
      <c r="W646" s="231">
        <f>IFERROR(VLOOKUP(J646,'Item List (2)'!C:E,3,0),VLOOKUP(K646,'Item List (2)'!C:E,3,0))</f>
        <v>100</v>
      </c>
      <c r="X646" s="231">
        <f t="shared" si="61"/>
        <v>0</v>
      </c>
      <c r="Y646" s="231" t="str">
        <f t="shared" si="62"/>
        <v>CHICKEN, NUGGET BRD STAR SHP</v>
      </c>
      <c r="AA646" s="232">
        <f t="shared" si="63"/>
        <v>187.52</v>
      </c>
      <c r="AB646" s="232" t="str">
        <f>VLOOKUP(W646,'Item List (2)'!$H:$J,2,0)</f>
        <v>Food</v>
      </c>
      <c r="AC646" s="232">
        <f t="shared" si="64"/>
        <v>7352</v>
      </c>
      <c r="AD646" s="232" t="str">
        <f t="shared" si="65"/>
        <v>7352-Food</v>
      </c>
    </row>
    <row r="647" spans="1:30">
      <c r="A647" t="s">
        <v>48</v>
      </c>
      <c r="B647" t="s">
        <v>549</v>
      </c>
      <c r="C647" t="s">
        <v>560</v>
      </c>
      <c r="D647" t="s">
        <v>561</v>
      </c>
      <c r="E647" t="s">
        <v>565</v>
      </c>
      <c r="F647" s="220" t="s">
        <v>53</v>
      </c>
      <c r="G647" s="220">
        <v>45169</v>
      </c>
      <c r="H647" t="s">
        <v>70</v>
      </c>
      <c r="I647" t="s">
        <v>71</v>
      </c>
      <c r="J647" t="s">
        <v>72</v>
      </c>
      <c r="K647" t="s">
        <v>73</v>
      </c>
      <c r="L647" s="230" t="s">
        <v>74</v>
      </c>
      <c r="M647">
        <v>1</v>
      </c>
      <c r="N647">
        <v>0</v>
      </c>
      <c r="O647">
        <v>0</v>
      </c>
      <c r="P647">
        <v>1.17</v>
      </c>
      <c r="Q647">
        <v>2097.94</v>
      </c>
      <c r="R647">
        <v>8.73</v>
      </c>
      <c r="S647" s="231" t="str">
        <f>VLOOKUP(U647,'Cross ref'!I:J,2,0)</f>
        <v>SCL</v>
      </c>
      <c r="T647" s="231">
        <f t="shared" si="60"/>
        <v>1.17</v>
      </c>
      <c r="U647" s="231">
        <f>VLOOKUP(VALUE(C647),'Cross ref'!G:I,3,0)</f>
        <v>7352</v>
      </c>
      <c r="V647" s="231">
        <f>IFERROR(VLOOKUP(J647,'Item List (2)'!C:D,2,0),VLOOKUP(K647,'Item List (2)'!C:D,2,0))</f>
        <v>50007</v>
      </c>
      <c r="W647" s="231">
        <f>IFERROR(VLOOKUP(J647,'Item List (2)'!C:E,3,0),VLOOKUP(K647,'Item List (2)'!C:E,3,0))</f>
        <v>100</v>
      </c>
      <c r="X647" s="231">
        <f t="shared" si="61"/>
        <v>-1.17</v>
      </c>
      <c r="Y647" s="231" t="str">
        <f t="shared" si="62"/>
        <v>SERVICE - PAYMENT TERMS</v>
      </c>
      <c r="AA647" s="232">
        <f t="shared" si="63"/>
        <v>1.17</v>
      </c>
      <c r="AB647" s="232" t="str">
        <f>VLOOKUP(W647,'Item List (2)'!$H:$J,2,0)</f>
        <v>Food</v>
      </c>
      <c r="AC647" s="232">
        <f t="shared" si="64"/>
        <v>7352</v>
      </c>
      <c r="AD647" s="232" t="str">
        <f t="shared" si="65"/>
        <v>7352-Food</v>
      </c>
    </row>
    <row r="648" spans="1:30">
      <c r="A648" t="s">
        <v>48</v>
      </c>
      <c r="B648" t="s">
        <v>549</v>
      </c>
      <c r="C648" t="s">
        <v>560</v>
      </c>
      <c r="D648" t="s">
        <v>561</v>
      </c>
      <c r="E648" t="s">
        <v>565</v>
      </c>
      <c r="F648" s="220" t="s">
        <v>53</v>
      </c>
      <c r="G648" s="220">
        <v>45169</v>
      </c>
      <c r="H648" t="s">
        <v>79</v>
      </c>
      <c r="I648" t="s">
        <v>55</v>
      </c>
      <c r="J648" t="s">
        <v>80</v>
      </c>
      <c r="K648" t="s">
        <v>81</v>
      </c>
      <c r="L648" s="230" t="s">
        <v>78</v>
      </c>
      <c r="M648">
        <v>1</v>
      </c>
      <c r="N648">
        <v>0</v>
      </c>
      <c r="O648">
        <v>99.5</v>
      </c>
      <c r="P648">
        <v>99.5</v>
      </c>
      <c r="Q648">
        <v>2097.94</v>
      </c>
      <c r="R648">
        <v>8.73</v>
      </c>
      <c r="S648" s="231" t="str">
        <f>VLOOKUP(U648,'Cross ref'!I:J,2,0)</f>
        <v>SCL</v>
      </c>
      <c r="T648" s="231">
        <f t="shared" si="60"/>
        <v>99.5</v>
      </c>
      <c r="U648" s="231">
        <f>VLOOKUP(VALUE(C648),'Cross ref'!G:I,3,0)</f>
        <v>7352</v>
      </c>
      <c r="V648" s="231">
        <f>IFERROR(VLOOKUP(J648,'Item List (2)'!C:D,2,0),VLOOKUP(K648,'Item List (2)'!C:D,2,0))</f>
        <v>50007</v>
      </c>
      <c r="W648" s="231">
        <f>IFERROR(VLOOKUP(J648,'Item List (2)'!C:E,3,0),VLOOKUP(K648,'Item List (2)'!C:E,3,0))</f>
        <v>100</v>
      </c>
      <c r="X648" s="231">
        <f t="shared" si="61"/>
        <v>0</v>
      </c>
      <c r="Y648" s="231" t="str">
        <f t="shared" si="62"/>
        <v>SYRUP, POWERADE MTN BLAST BIB</v>
      </c>
      <c r="AA648" s="232">
        <f t="shared" si="63"/>
        <v>99.5</v>
      </c>
      <c r="AB648" s="232" t="str">
        <f>VLOOKUP(W648,'Item List (2)'!$H:$J,2,0)</f>
        <v>Food</v>
      </c>
      <c r="AC648" s="232">
        <f t="shared" si="64"/>
        <v>7352</v>
      </c>
      <c r="AD648" s="232" t="str">
        <f t="shared" si="65"/>
        <v>7352-Food</v>
      </c>
    </row>
    <row r="649" spans="1:30">
      <c r="A649" t="s">
        <v>48</v>
      </c>
      <c r="B649" t="s">
        <v>549</v>
      </c>
      <c r="C649" t="s">
        <v>560</v>
      </c>
      <c r="D649" t="s">
        <v>561</v>
      </c>
      <c r="E649" t="s">
        <v>565</v>
      </c>
      <c r="F649" s="220" t="s">
        <v>53</v>
      </c>
      <c r="G649" s="220">
        <v>45169</v>
      </c>
      <c r="H649" t="s">
        <v>87</v>
      </c>
      <c r="I649" t="s">
        <v>55</v>
      </c>
      <c r="J649" t="s">
        <v>76</v>
      </c>
      <c r="K649" t="s">
        <v>88</v>
      </c>
      <c r="L649" s="230" t="s">
        <v>78</v>
      </c>
      <c r="M649">
        <v>1</v>
      </c>
      <c r="N649">
        <v>0</v>
      </c>
      <c r="O649">
        <v>112.77</v>
      </c>
      <c r="P649">
        <v>112.77</v>
      </c>
      <c r="Q649">
        <v>2097.94</v>
      </c>
      <c r="R649">
        <v>8.73</v>
      </c>
      <c r="S649" s="231" t="str">
        <f>VLOOKUP(U649,'Cross ref'!I:J,2,0)</f>
        <v>SCL</v>
      </c>
      <c r="T649" s="231">
        <f t="shared" si="60"/>
        <v>112.77</v>
      </c>
      <c r="U649" s="231">
        <f>VLOOKUP(VALUE(C649),'Cross ref'!G:I,3,0)</f>
        <v>7352</v>
      </c>
      <c r="V649" s="231">
        <f>IFERROR(VLOOKUP(J649,'Item List (2)'!C:D,2,0),VLOOKUP(K649,'Item List (2)'!C:D,2,0))</f>
        <v>50007</v>
      </c>
      <c r="W649" s="231">
        <f>IFERROR(VLOOKUP(J649,'Item List (2)'!C:E,3,0),VLOOKUP(K649,'Item List (2)'!C:E,3,0))</f>
        <v>100</v>
      </c>
      <c r="X649" s="231">
        <f t="shared" si="61"/>
        <v>0</v>
      </c>
      <c r="Y649" s="231" t="str">
        <f t="shared" si="62"/>
        <v>SYRUP, COKE CLASC BIB (HYCS)</v>
      </c>
      <c r="AA649" s="232">
        <f t="shared" si="63"/>
        <v>112.77</v>
      </c>
      <c r="AB649" s="232" t="str">
        <f>VLOOKUP(W649,'Item List (2)'!$H:$J,2,0)</f>
        <v>Food</v>
      </c>
      <c r="AC649" s="232">
        <f t="shared" si="64"/>
        <v>7352</v>
      </c>
      <c r="AD649" s="232" t="str">
        <f t="shared" si="65"/>
        <v>7352-Food</v>
      </c>
    </row>
    <row r="650" spans="1:30">
      <c r="A650" t="s">
        <v>48</v>
      </c>
      <c r="B650" t="s">
        <v>549</v>
      </c>
      <c r="C650" t="s">
        <v>560</v>
      </c>
      <c r="D650" t="s">
        <v>561</v>
      </c>
      <c r="E650" t="s">
        <v>565</v>
      </c>
      <c r="F650" s="220" t="s">
        <v>53</v>
      </c>
      <c r="G650" s="220">
        <v>45169</v>
      </c>
      <c r="H650" t="s">
        <v>293</v>
      </c>
      <c r="I650" t="s">
        <v>55</v>
      </c>
      <c r="J650" t="s">
        <v>76</v>
      </c>
      <c r="K650" t="s">
        <v>294</v>
      </c>
      <c r="L650" s="230" t="s">
        <v>78</v>
      </c>
      <c r="M650">
        <v>1</v>
      </c>
      <c r="N650">
        <v>0</v>
      </c>
      <c r="O650">
        <v>116.08</v>
      </c>
      <c r="P650">
        <v>116.08</v>
      </c>
      <c r="Q650">
        <v>2097.94</v>
      </c>
      <c r="R650">
        <v>8.73</v>
      </c>
      <c r="S650" s="231" t="str">
        <f>VLOOKUP(U650,'Cross ref'!I:J,2,0)</f>
        <v>SCL</v>
      </c>
      <c r="T650" s="231">
        <f t="shared" si="60"/>
        <v>116.08</v>
      </c>
      <c r="U650" s="231">
        <f>VLOOKUP(VALUE(C650),'Cross ref'!G:I,3,0)</f>
        <v>7352</v>
      </c>
      <c r="V650" s="231">
        <f>IFERROR(VLOOKUP(J650,'Item List (2)'!C:D,2,0),VLOOKUP(K650,'Item List (2)'!C:D,2,0))</f>
        <v>50007</v>
      </c>
      <c r="W650" s="231">
        <f>IFERROR(VLOOKUP(J650,'Item List (2)'!C:E,3,0),VLOOKUP(K650,'Item List (2)'!C:E,3,0))</f>
        <v>100</v>
      </c>
      <c r="X650" s="231">
        <f t="shared" si="61"/>
        <v>0</v>
      </c>
      <c r="Y650" s="231" t="str">
        <f t="shared" si="62"/>
        <v>SYRUP, SPRITE BIB (HYCS)</v>
      </c>
      <c r="AA650" s="232">
        <f t="shared" si="63"/>
        <v>116.08</v>
      </c>
      <c r="AB650" s="232" t="str">
        <f>VLOOKUP(W650,'Item List (2)'!$H:$J,2,0)</f>
        <v>Food</v>
      </c>
      <c r="AC650" s="232">
        <f t="shared" si="64"/>
        <v>7352</v>
      </c>
      <c r="AD650" s="232" t="str">
        <f t="shared" si="65"/>
        <v>7352-Food</v>
      </c>
    </row>
    <row r="651" spans="1:30">
      <c r="A651" t="s">
        <v>48</v>
      </c>
      <c r="B651" t="s">
        <v>549</v>
      </c>
      <c r="C651" t="s">
        <v>560</v>
      </c>
      <c r="D651" t="s">
        <v>561</v>
      </c>
      <c r="E651" t="s">
        <v>565</v>
      </c>
      <c r="F651" s="220" t="s">
        <v>53</v>
      </c>
      <c r="G651" s="220">
        <v>45169</v>
      </c>
      <c r="H651" t="s">
        <v>566</v>
      </c>
      <c r="I651" t="s">
        <v>66</v>
      </c>
      <c r="J651" t="s">
        <v>567</v>
      </c>
      <c r="K651" t="s">
        <v>568</v>
      </c>
      <c r="L651" s="230" t="s">
        <v>303</v>
      </c>
      <c r="M651">
        <v>1</v>
      </c>
      <c r="N651">
        <v>0</v>
      </c>
      <c r="O651">
        <v>19.38</v>
      </c>
      <c r="P651">
        <v>19.38</v>
      </c>
      <c r="Q651">
        <v>2097.94</v>
      </c>
      <c r="R651">
        <v>8.73</v>
      </c>
      <c r="S651" s="231" t="str">
        <f>VLOOKUP(U651,'Cross ref'!I:J,2,0)</f>
        <v>SCL</v>
      </c>
      <c r="T651" s="231">
        <f t="shared" si="60"/>
        <v>19.38</v>
      </c>
      <c r="U651" s="231">
        <f>VLOOKUP(VALUE(C651),'Cross ref'!G:I,3,0)</f>
        <v>7352</v>
      </c>
      <c r="V651" s="231">
        <f>IFERROR(VLOOKUP(J651,'Item List (2)'!C:D,2,0),VLOOKUP(K651,'Item List (2)'!C:D,2,0))</f>
        <v>51001</v>
      </c>
      <c r="W651" s="231">
        <f>IFERROR(VLOOKUP(J651,'Item List (2)'!C:E,3,0),VLOOKUP(K651,'Item List (2)'!C:E,3,0))</f>
        <v>1000</v>
      </c>
      <c r="X651" s="231">
        <f t="shared" si="61"/>
        <v>0</v>
      </c>
      <c r="Y651" s="231" t="str">
        <f t="shared" si="62"/>
        <v>FILM, 18"X3000' CUTTER BOX</v>
      </c>
      <c r="AA651" s="232">
        <f t="shared" si="63"/>
        <v>19.38</v>
      </c>
      <c r="AB651" s="232" t="str">
        <f>VLOOKUP(W651,'Item List (2)'!$H:$J,2,0)</f>
        <v>Paper</v>
      </c>
      <c r="AC651" s="232">
        <f t="shared" si="64"/>
        <v>7352</v>
      </c>
      <c r="AD651" s="232" t="str">
        <f t="shared" si="65"/>
        <v>7352-Paper</v>
      </c>
    </row>
    <row r="652" spans="1:30">
      <c r="A652" t="s">
        <v>48</v>
      </c>
      <c r="B652" t="s">
        <v>549</v>
      </c>
      <c r="C652" t="s">
        <v>560</v>
      </c>
      <c r="D652" t="s">
        <v>561</v>
      </c>
      <c r="E652" t="s">
        <v>565</v>
      </c>
      <c r="F652" s="220" t="s">
        <v>53</v>
      </c>
      <c r="G652" s="220">
        <v>45169</v>
      </c>
      <c r="H652" t="s">
        <v>89</v>
      </c>
      <c r="I652" t="s">
        <v>55</v>
      </c>
      <c r="J652" t="s">
        <v>90</v>
      </c>
      <c r="K652" t="s">
        <v>91</v>
      </c>
      <c r="L652" s="230" t="s">
        <v>92</v>
      </c>
      <c r="M652">
        <v>1</v>
      </c>
      <c r="N652">
        <v>0</v>
      </c>
      <c r="O652">
        <v>58.17</v>
      </c>
      <c r="P652">
        <v>58.17</v>
      </c>
      <c r="Q652">
        <v>2097.94</v>
      </c>
      <c r="R652">
        <v>8.73</v>
      </c>
      <c r="S652" s="231" t="str">
        <f>VLOOKUP(U652,'Cross ref'!I:J,2,0)</f>
        <v>SCL</v>
      </c>
      <c r="T652" s="231">
        <f t="shared" si="60"/>
        <v>58.17</v>
      </c>
      <c r="U652" s="231">
        <f>VLOOKUP(VALUE(C652),'Cross ref'!G:I,3,0)</f>
        <v>7352</v>
      </c>
      <c r="V652" s="231">
        <f>IFERROR(VLOOKUP(J652,'Item List (2)'!C:D,2,0),VLOOKUP(K652,'Item List (2)'!C:D,2,0))</f>
        <v>50007</v>
      </c>
      <c r="W652" s="231">
        <f>IFERROR(VLOOKUP(J652,'Item List (2)'!C:E,3,0),VLOOKUP(K652,'Item List (2)'!C:E,3,0))</f>
        <v>100</v>
      </c>
      <c r="X652" s="231">
        <f t="shared" si="61"/>
        <v>0</v>
      </c>
      <c r="Y652" s="231" t="str">
        <f t="shared" si="62"/>
        <v>EGG, LIQ WHL CAGE FREE P12CE</v>
      </c>
      <c r="AA652" s="232">
        <f t="shared" si="63"/>
        <v>58.17</v>
      </c>
      <c r="AB652" s="232" t="str">
        <f>VLOOKUP(W652,'Item List (2)'!$H:$J,2,0)</f>
        <v>Food</v>
      </c>
      <c r="AC652" s="232">
        <f t="shared" si="64"/>
        <v>7352</v>
      </c>
      <c r="AD652" s="232" t="str">
        <f t="shared" si="65"/>
        <v>7352-Food</v>
      </c>
    </row>
    <row r="653" spans="1:30">
      <c r="A653" t="s">
        <v>48</v>
      </c>
      <c r="B653" t="s">
        <v>549</v>
      </c>
      <c r="C653" t="s">
        <v>560</v>
      </c>
      <c r="D653" t="s">
        <v>561</v>
      </c>
      <c r="E653" t="s">
        <v>565</v>
      </c>
      <c r="F653" s="220" t="s">
        <v>53</v>
      </c>
      <c r="G653" s="220">
        <v>45169</v>
      </c>
      <c r="H653" t="s">
        <v>569</v>
      </c>
      <c r="I653" t="s">
        <v>55</v>
      </c>
      <c r="J653" t="s">
        <v>76</v>
      </c>
      <c r="K653" t="s">
        <v>570</v>
      </c>
      <c r="L653" s="230" t="s">
        <v>571</v>
      </c>
      <c r="M653">
        <v>1</v>
      </c>
      <c r="N653">
        <v>0</v>
      </c>
      <c r="O653">
        <v>64.52</v>
      </c>
      <c r="P653">
        <v>64.52</v>
      </c>
      <c r="Q653">
        <v>2097.94</v>
      </c>
      <c r="R653">
        <v>8.73</v>
      </c>
      <c r="S653" s="231" t="str">
        <f>VLOOKUP(U653,'Cross ref'!I:J,2,0)</f>
        <v>SCL</v>
      </c>
      <c r="T653" s="231">
        <f t="shared" si="60"/>
        <v>64.52</v>
      </c>
      <c r="U653" s="231">
        <f>VLOOKUP(VALUE(C653),'Cross ref'!G:I,3,0)</f>
        <v>7352</v>
      </c>
      <c r="V653" s="231">
        <f>IFERROR(VLOOKUP(J653,'Item List (2)'!C:D,2,0),VLOOKUP(K653,'Item List (2)'!C:D,2,0))</f>
        <v>50007</v>
      </c>
      <c r="W653" s="231">
        <f>IFERROR(VLOOKUP(J653,'Item List (2)'!C:E,3,0),VLOOKUP(K653,'Item List (2)'!C:E,3,0))</f>
        <v>100</v>
      </c>
      <c r="X653" s="231">
        <f t="shared" si="61"/>
        <v>0</v>
      </c>
      <c r="Y653" s="231" t="str">
        <f t="shared" si="62"/>
        <v>SYRUP, SODA DR PEPR FREESTYLE DISP</v>
      </c>
      <c r="AA653" s="232">
        <f t="shared" si="63"/>
        <v>64.52</v>
      </c>
      <c r="AB653" s="232" t="str">
        <f>VLOOKUP(W653,'Item List (2)'!$H:$J,2,0)</f>
        <v>Food</v>
      </c>
      <c r="AC653" s="232">
        <f t="shared" si="64"/>
        <v>7352</v>
      </c>
      <c r="AD653" s="232" t="str">
        <f t="shared" si="65"/>
        <v>7352-Food</v>
      </c>
    </row>
    <row r="654" spans="1:30">
      <c r="A654" t="s">
        <v>48</v>
      </c>
      <c r="B654" t="s">
        <v>549</v>
      </c>
      <c r="C654" t="s">
        <v>560</v>
      </c>
      <c r="D654" t="s">
        <v>561</v>
      </c>
      <c r="E654" t="s">
        <v>565</v>
      </c>
      <c r="F654" s="220" t="s">
        <v>53</v>
      </c>
      <c r="G654" s="220">
        <v>45169</v>
      </c>
      <c r="H654" t="s">
        <v>97</v>
      </c>
      <c r="I654" t="s">
        <v>55</v>
      </c>
      <c r="J654" t="s">
        <v>98</v>
      </c>
      <c r="K654" t="s">
        <v>99</v>
      </c>
      <c r="L654" s="230" t="s">
        <v>100</v>
      </c>
      <c r="M654">
        <v>1</v>
      </c>
      <c r="N654">
        <v>0</v>
      </c>
      <c r="O654">
        <v>20.03</v>
      </c>
      <c r="P654">
        <v>20.03</v>
      </c>
      <c r="Q654">
        <v>2097.94</v>
      </c>
      <c r="R654">
        <v>8.73</v>
      </c>
      <c r="S654" s="231" t="str">
        <f>VLOOKUP(U654,'Cross ref'!I:J,2,0)</f>
        <v>SCL</v>
      </c>
      <c r="T654" s="231">
        <f t="shared" si="60"/>
        <v>20.03</v>
      </c>
      <c r="U654" s="231">
        <f>VLOOKUP(VALUE(C654),'Cross ref'!G:I,3,0)</f>
        <v>7352</v>
      </c>
      <c r="V654" s="231">
        <f>IFERROR(VLOOKUP(J654,'Item List (2)'!C:D,2,0),VLOOKUP(K654,'Item List (2)'!C:D,2,0))</f>
        <v>50007</v>
      </c>
      <c r="W654" s="231">
        <f>IFERROR(VLOOKUP(J654,'Item List (2)'!C:E,3,0),VLOOKUP(K654,'Item List (2)'!C:E,3,0))</f>
        <v>100</v>
      </c>
      <c r="X654" s="231">
        <f t="shared" si="61"/>
        <v>0</v>
      </c>
      <c r="Y654" s="231" t="str">
        <f t="shared" si="62"/>
        <v>SAUCE, BBQ SWEET &amp; BOLD CUP</v>
      </c>
      <c r="AA654" s="232">
        <f t="shared" si="63"/>
        <v>20.03</v>
      </c>
      <c r="AB654" s="232" t="str">
        <f>VLOOKUP(W654,'Item List (2)'!$H:$J,2,0)</f>
        <v>Food</v>
      </c>
      <c r="AC654" s="232">
        <f t="shared" si="64"/>
        <v>7352</v>
      </c>
      <c r="AD654" s="232" t="str">
        <f t="shared" si="65"/>
        <v>7352-Food</v>
      </c>
    </row>
    <row r="655" spans="1:30">
      <c r="A655" t="s">
        <v>48</v>
      </c>
      <c r="B655" t="s">
        <v>549</v>
      </c>
      <c r="C655" t="s">
        <v>560</v>
      </c>
      <c r="D655" t="s">
        <v>561</v>
      </c>
      <c r="E655" t="s">
        <v>565</v>
      </c>
      <c r="F655" s="220" t="s">
        <v>53</v>
      </c>
      <c r="G655" s="220">
        <v>45169</v>
      </c>
      <c r="H655" t="s">
        <v>572</v>
      </c>
      <c r="I655" t="s">
        <v>66</v>
      </c>
      <c r="J655" t="s">
        <v>109</v>
      </c>
      <c r="K655" t="s">
        <v>110</v>
      </c>
      <c r="L655" s="230" t="s">
        <v>111</v>
      </c>
      <c r="M655">
        <v>2</v>
      </c>
      <c r="N655">
        <v>0</v>
      </c>
      <c r="O655">
        <v>3.85</v>
      </c>
      <c r="P655">
        <v>7.7</v>
      </c>
      <c r="Q655">
        <v>2097.94</v>
      </c>
      <c r="R655">
        <v>8.73</v>
      </c>
      <c r="S655" s="231" t="str">
        <f>VLOOKUP(U655,'Cross ref'!I:J,2,0)</f>
        <v>SCL</v>
      </c>
      <c r="T655" s="231">
        <f t="shared" si="60"/>
        <v>7.7</v>
      </c>
      <c r="U655" s="231">
        <f>VLOOKUP(VALUE(C655),'Cross ref'!G:I,3,0)</f>
        <v>7352</v>
      </c>
      <c r="V655" s="231">
        <f>IFERROR(VLOOKUP(J655,'Item List (2)'!C:D,2,0),VLOOKUP(K655,'Item List (2)'!C:D,2,0))</f>
        <v>60507</v>
      </c>
      <c r="W655" s="231">
        <f>IFERROR(VLOOKUP(J655,'Item List (2)'!C:E,3,0),VLOOKUP(K655,'Item List (2)'!C:E,3,0))</f>
        <v>1200</v>
      </c>
      <c r="X655" s="231">
        <f t="shared" si="61"/>
        <v>0</v>
      </c>
      <c r="Y655" s="231" t="str">
        <f t="shared" si="62"/>
        <v>GLOVE, SYNTH MED</v>
      </c>
      <c r="AA655" s="232">
        <f t="shared" si="63"/>
        <v>7.7</v>
      </c>
      <c r="AB655" s="232" t="str">
        <f>VLOOKUP(W655,'Item List (2)'!$H:$J,2,0)</f>
        <v>Supplies</v>
      </c>
      <c r="AC655" s="232">
        <f t="shared" si="64"/>
        <v>7352</v>
      </c>
      <c r="AD655" s="232" t="str">
        <f t="shared" si="65"/>
        <v>7352-Supplies</v>
      </c>
    </row>
    <row r="656" spans="1:30">
      <c r="A656" t="s">
        <v>48</v>
      </c>
      <c r="B656" t="s">
        <v>549</v>
      </c>
      <c r="C656" t="s">
        <v>560</v>
      </c>
      <c r="D656" t="s">
        <v>561</v>
      </c>
      <c r="E656" t="s">
        <v>565</v>
      </c>
      <c r="F656" s="220" t="s">
        <v>53</v>
      </c>
      <c r="G656" s="220">
        <v>45169</v>
      </c>
      <c r="H656" t="s">
        <v>481</v>
      </c>
      <c r="I656" t="s">
        <v>66</v>
      </c>
      <c r="J656" t="s">
        <v>109</v>
      </c>
      <c r="K656" t="s">
        <v>308</v>
      </c>
      <c r="L656" s="230" t="s">
        <v>111</v>
      </c>
      <c r="M656">
        <v>2</v>
      </c>
      <c r="N656">
        <v>0</v>
      </c>
      <c r="O656">
        <v>3.85</v>
      </c>
      <c r="P656">
        <v>7.7</v>
      </c>
      <c r="Q656">
        <v>2097.94</v>
      </c>
      <c r="R656">
        <v>8.73</v>
      </c>
      <c r="S656" s="231" t="str">
        <f>VLOOKUP(U656,'Cross ref'!I:J,2,0)</f>
        <v>SCL</v>
      </c>
      <c r="T656" s="231">
        <f t="shared" si="60"/>
        <v>7.7</v>
      </c>
      <c r="U656" s="231">
        <f>VLOOKUP(VALUE(C656),'Cross ref'!G:I,3,0)</f>
        <v>7352</v>
      </c>
      <c r="V656" s="231">
        <f>IFERROR(VLOOKUP(J656,'Item List (2)'!C:D,2,0),VLOOKUP(K656,'Item List (2)'!C:D,2,0))</f>
        <v>60507</v>
      </c>
      <c r="W656" s="231">
        <f>IFERROR(VLOOKUP(J656,'Item List (2)'!C:E,3,0),VLOOKUP(K656,'Item List (2)'!C:E,3,0))</f>
        <v>1200</v>
      </c>
      <c r="X656" s="231">
        <f t="shared" si="61"/>
        <v>0</v>
      </c>
      <c r="Y656" s="231" t="str">
        <f t="shared" si="62"/>
        <v>GLOVE, SYNTH XLG</v>
      </c>
      <c r="AA656" s="232">
        <f t="shared" si="63"/>
        <v>7.7</v>
      </c>
      <c r="AB656" s="232" t="str">
        <f>VLOOKUP(W656,'Item List (2)'!$H:$J,2,0)</f>
        <v>Supplies</v>
      </c>
      <c r="AC656" s="232">
        <f t="shared" si="64"/>
        <v>7352</v>
      </c>
      <c r="AD656" s="232" t="str">
        <f t="shared" si="65"/>
        <v>7352-Supplies</v>
      </c>
    </row>
    <row r="657" spans="1:30">
      <c r="A657" t="s">
        <v>48</v>
      </c>
      <c r="B657" t="s">
        <v>549</v>
      </c>
      <c r="C657" t="s">
        <v>560</v>
      </c>
      <c r="D657" t="s">
        <v>561</v>
      </c>
      <c r="E657" t="s">
        <v>565</v>
      </c>
      <c r="F657" s="220" t="s">
        <v>53</v>
      </c>
      <c r="G657" s="220">
        <v>45169</v>
      </c>
      <c r="H657" t="s">
        <v>116</v>
      </c>
      <c r="I657" t="s">
        <v>55</v>
      </c>
      <c r="J657" t="s">
        <v>117</v>
      </c>
      <c r="K657" t="s">
        <v>118</v>
      </c>
      <c r="L657" s="230" t="s">
        <v>119</v>
      </c>
      <c r="M657">
        <v>8</v>
      </c>
      <c r="N657">
        <v>0</v>
      </c>
      <c r="O657">
        <v>76.78</v>
      </c>
      <c r="P657">
        <v>614.24</v>
      </c>
      <c r="Q657">
        <v>2097.94</v>
      </c>
      <c r="R657">
        <v>8.73</v>
      </c>
      <c r="S657" s="231" t="str">
        <f>VLOOKUP(U657,'Cross ref'!I:J,2,0)</f>
        <v>SCL</v>
      </c>
      <c r="T657" s="231">
        <f t="shared" si="60"/>
        <v>614.24</v>
      </c>
      <c r="U657" s="231">
        <f>VLOOKUP(VALUE(C657),'Cross ref'!G:I,3,0)</f>
        <v>7352</v>
      </c>
      <c r="V657" s="231">
        <f>IFERROR(VLOOKUP(J657,'Item List (2)'!C:D,2,0),VLOOKUP(K657,'Item List (2)'!C:D,2,0))</f>
        <v>50007</v>
      </c>
      <c r="W657" s="231">
        <f>IFERROR(VLOOKUP(J657,'Item List (2)'!C:E,3,0),VLOOKUP(K657,'Item List (2)'!C:E,3,0))</f>
        <v>100</v>
      </c>
      <c r="X657" s="231">
        <f t="shared" si="61"/>
        <v>0</v>
      </c>
      <c r="Y657" s="231" t="str">
        <f t="shared" si="62"/>
        <v>BEEF, GRND PTY 3.5Z</v>
      </c>
      <c r="AA657" s="232">
        <f t="shared" si="63"/>
        <v>614.24</v>
      </c>
      <c r="AB657" s="232" t="str">
        <f>VLOOKUP(W657,'Item List (2)'!$H:$J,2,0)</f>
        <v>Food</v>
      </c>
      <c r="AC657" s="232">
        <f t="shared" si="64"/>
        <v>7352</v>
      </c>
      <c r="AD657" s="232" t="str">
        <f t="shared" si="65"/>
        <v>7352-Food</v>
      </c>
    </row>
    <row r="658" spans="1:30">
      <c r="A658" t="s">
        <v>48</v>
      </c>
      <c r="B658" t="s">
        <v>549</v>
      </c>
      <c r="C658" t="s">
        <v>560</v>
      </c>
      <c r="D658" t="s">
        <v>561</v>
      </c>
      <c r="E658" t="s">
        <v>565</v>
      </c>
      <c r="F658" s="220" t="s">
        <v>53</v>
      </c>
      <c r="G658" s="220">
        <v>45169</v>
      </c>
      <c r="H658" t="s">
        <v>120</v>
      </c>
      <c r="I658" t="s">
        <v>55</v>
      </c>
      <c r="J658" t="s">
        <v>121</v>
      </c>
      <c r="K658" t="s">
        <v>122</v>
      </c>
      <c r="L658" s="230" t="s">
        <v>123</v>
      </c>
      <c r="M658">
        <v>1</v>
      </c>
      <c r="N658">
        <v>0</v>
      </c>
      <c r="O658">
        <v>30.72</v>
      </c>
      <c r="P658">
        <v>30.72</v>
      </c>
      <c r="Q658">
        <v>2097.94</v>
      </c>
      <c r="R658">
        <v>8.73</v>
      </c>
      <c r="S658" s="231" t="str">
        <f>VLOOKUP(U658,'Cross ref'!I:J,2,0)</f>
        <v>SCL</v>
      </c>
      <c r="T658" s="231">
        <f t="shared" si="60"/>
        <v>30.72</v>
      </c>
      <c r="U658" s="231">
        <f>VLOOKUP(VALUE(C658),'Cross ref'!G:I,3,0)</f>
        <v>7352</v>
      </c>
      <c r="V658" s="231">
        <f>IFERROR(VLOOKUP(J658,'Item List (2)'!C:D,2,0),VLOOKUP(K658,'Item List (2)'!C:D,2,0))</f>
        <v>50007</v>
      </c>
      <c r="W658" s="231">
        <f>IFERROR(VLOOKUP(J658,'Item List (2)'!C:E,3,0),VLOOKUP(K658,'Item List (2)'!C:E,3,0))</f>
        <v>100</v>
      </c>
      <c r="X658" s="231">
        <f t="shared" si="61"/>
        <v>0</v>
      </c>
      <c r="Y658" s="231" t="str">
        <f t="shared" si="62"/>
        <v>APPTZR, ONION RING</v>
      </c>
      <c r="AA658" s="232">
        <f t="shared" si="63"/>
        <v>30.72</v>
      </c>
      <c r="AB658" s="232" t="str">
        <f>VLOOKUP(W658,'Item List (2)'!$H:$J,2,0)</f>
        <v>Food</v>
      </c>
      <c r="AC658" s="232">
        <f t="shared" si="64"/>
        <v>7352</v>
      </c>
      <c r="AD658" s="232" t="str">
        <f t="shared" si="65"/>
        <v>7352-Food</v>
      </c>
    </row>
    <row r="659" spans="1:30">
      <c r="A659" t="s">
        <v>48</v>
      </c>
      <c r="B659" t="s">
        <v>549</v>
      </c>
      <c r="C659" t="s">
        <v>560</v>
      </c>
      <c r="D659" t="s">
        <v>561</v>
      </c>
      <c r="E659" t="s">
        <v>565</v>
      </c>
      <c r="F659" s="220" t="s">
        <v>53</v>
      </c>
      <c r="G659" s="220">
        <v>45169</v>
      </c>
      <c r="H659" t="s">
        <v>124</v>
      </c>
      <c r="I659" t="s">
        <v>55</v>
      </c>
      <c r="J659" t="s">
        <v>125</v>
      </c>
      <c r="K659" t="s">
        <v>126</v>
      </c>
      <c r="L659" s="230" t="s">
        <v>127</v>
      </c>
      <c r="M659">
        <v>1</v>
      </c>
      <c r="N659">
        <v>0</v>
      </c>
      <c r="O659">
        <v>21.8</v>
      </c>
      <c r="P659">
        <v>21.8</v>
      </c>
      <c r="Q659">
        <v>2097.94</v>
      </c>
      <c r="R659">
        <v>8.73</v>
      </c>
      <c r="S659" s="231" t="str">
        <f>VLOOKUP(U659,'Cross ref'!I:J,2,0)</f>
        <v>SCL</v>
      </c>
      <c r="T659" s="231">
        <f t="shared" si="60"/>
        <v>21.8</v>
      </c>
      <c r="U659" s="231">
        <f>VLOOKUP(VALUE(C659),'Cross ref'!G:I,3,0)</f>
        <v>7352</v>
      </c>
      <c r="V659" s="231">
        <f>IFERROR(VLOOKUP(J659,'Item List (2)'!C:D,2,0),VLOOKUP(K659,'Item List (2)'!C:D,2,0))</f>
        <v>50007</v>
      </c>
      <c r="W659" s="231">
        <f>IFERROR(VLOOKUP(J659,'Item List (2)'!C:E,3,0),VLOOKUP(K659,'Item List (2)'!C:E,3,0))</f>
        <v>100</v>
      </c>
      <c r="X659" s="231">
        <f t="shared" si="61"/>
        <v>0</v>
      </c>
      <c r="Y659" s="231" t="str">
        <f t="shared" si="62"/>
        <v>KETCHUP, PKT</v>
      </c>
      <c r="AA659" s="232">
        <f t="shared" si="63"/>
        <v>21.8</v>
      </c>
      <c r="AB659" s="232" t="str">
        <f>VLOOKUP(W659,'Item List (2)'!$H:$J,2,0)</f>
        <v>Food</v>
      </c>
      <c r="AC659" s="232">
        <f t="shared" si="64"/>
        <v>7352</v>
      </c>
      <c r="AD659" s="232" t="str">
        <f t="shared" si="65"/>
        <v>7352-Food</v>
      </c>
    </row>
    <row r="660" spans="1:30">
      <c r="A660" t="s">
        <v>48</v>
      </c>
      <c r="B660" t="s">
        <v>549</v>
      </c>
      <c r="C660" t="s">
        <v>560</v>
      </c>
      <c r="D660" t="s">
        <v>561</v>
      </c>
      <c r="E660" t="s">
        <v>565</v>
      </c>
      <c r="F660" s="220" t="s">
        <v>53</v>
      </c>
      <c r="G660" s="220">
        <v>45169</v>
      </c>
      <c r="H660" t="s">
        <v>318</v>
      </c>
      <c r="I660" t="s">
        <v>201</v>
      </c>
      <c r="J660" t="s">
        <v>319</v>
      </c>
      <c r="K660" t="s">
        <v>320</v>
      </c>
      <c r="L660" s="230" t="s">
        <v>321</v>
      </c>
      <c r="M660">
        <v>1</v>
      </c>
      <c r="N660">
        <v>0</v>
      </c>
      <c r="O660">
        <v>27.22</v>
      </c>
      <c r="P660">
        <v>27.22</v>
      </c>
      <c r="Q660">
        <v>2097.94</v>
      </c>
      <c r="R660">
        <v>8.73</v>
      </c>
      <c r="S660" s="231" t="str">
        <f>VLOOKUP(U660,'Cross ref'!I:J,2,0)</f>
        <v>SCL</v>
      </c>
      <c r="T660" s="231">
        <f t="shared" si="60"/>
        <v>27.22</v>
      </c>
      <c r="U660" s="231">
        <f>VLOOKUP(VALUE(C660),'Cross ref'!G:I,3,0)</f>
        <v>7352</v>
      </c>
      <c r="V660" s="231">
        <f>IFERROR(VLOOKUP(J660,'Item List (2)'!C:D,2,0),VLOOKUP(K660,'Item List (2)'!C:D,2,0))</f>
        <v>51001</v>
      </c>
      <c r="W660" s="231">
        <f>IFERROR(VLOOKUP(J660,'Item List (2)'!C:E,3,0),VLOOKUP(K660,'Item List (2)'!C:E,3,0))</f>
        <v>1000</v>
      </c>
      <c r="X660" s="231">
        <f t="shared" si="61"/>
        <v>0</v>
      </c>
      <c r="Y660" s="231" t="str">
        <f t="shared" si="62"/>
        <v>CARRIER, 4-CUP</v>
      </c>
      <c r="AA660" s="232">
        <f t="shared" si="63"/>
        <v>27.22</v>
      </c>
      <c r="AB660" s="232" t="str">
        <f>VLOOKUP(W660,'Item List (2)'!$H:$J,2,0)</f>
        <v>Paper</v>
      </c>
      <c r="AC660" s="232">
        <f t="shared" si="64"/>
        <v>7352</v>
      </c>
      <c r="AD660" s="232" t="str">
        <f t="shared" si="65"/>
        <v>7352-Paper</v>
      </c>
    </row>
    <row r="661" spans="1:30">
      <c r="A661" t="s">
        <v>48</v>
      </c>
      <c r="B661" t="s">
        <v>549</v>
      </c>
      <c r="C661" t="s">
        <v>560</v>
      </c>
      <c r="D661" t="s">
        <v>561</v>
      </c>
      <c r="E661" t="s">
        <v>565</v>
      </c>
      <c r="F661" s="220" t="s">
        <v>53</v>
      </c>
      <c r="G661" s="220">
        <v>45169</v>
      </c>
      <c r="H661" t="s">
        <v>132</v>
      </c>
      <c r="I661" t="s">
        <v>55</v>
      </c>
      <c r="J661" t="s">
        <v>129</v>
      </c>
      <c r="K661" t="s">
        <v>133</v>
      </c>
      <c r="L661" s="230" t="s">
        <v>131</v>
      </c>
      <c r="M661">
        <v>1</v>
      </c>
      <c r="N661">
        <v>0</v>
      </c>
      <c r="O661">
        <v>33.38</v>
      </c>
      <c r="P661">
        <v>33.38</v>
      </c>
      <c r="Q661">
        <v>2097.94</v>
      </c>
      <c r="R661">
        <v>8.73</v>
      </c>
      <c r="S661" s="231" t="str">
        <f>VLOOKUP(U661,'Cross ref'!I:J,2,0)</f>
        <v>SCL</v>
      </c>
      <c r="T661" s="231">
        <f t="shared" si="60"/>
        <v>33.38</v>
      </c>
      <c r="U661" s="231">
        <f>VLOOKUP(VALUE(C661),'Cross ref'!G:I,3,0)</f>
        <v>7352</v>
      </c>
      <c r="V661" s="231">
        <f>IFERROR(VLOOKUP(J661,'Item List (2)'!C:D,2,0),VLOOKUP(K661,'Item List (2)'!C:D,2,0))</f>
        <v>50007</v>
      </c>
      <c r="W661" s="231">
        <f>IFERROR(VLOOKUP(J661,'Item List (2)'!C:E,3,0),VLOOKUP(K661,'Item List (2)'!C:E,3,0))</f>
        <v>100</v>
      </c>
      <c r="X661" s="231">
        <f t="shared" si="61"/>
        <v>0</v>
      </c>
      <c r="Y661" s="231" t="str">
        <f t="shared" si="62"/>
        <v>FRIES, CRISS CUT SEASN</v>
      </c>
      <c r="AA661" s="232">
        <f t="shared" si="63"/>
        <v>33.38</v>
      </c>
      <c r="AB661" s="232" t="str">
        <f>VLOOKUP(W661,'Item List (2)'!$H:$J,2,0)</f>
        <v>Food</v>
      </c>
      <c r="AC661" s="232">
        <f t="shared" si="64"/>
        <v>7352</v>
      </c>
      <c r="AD661" s="232" t="str">
        <f t="shared" si="65"/>
        <v>7352-Food</v>
      </c>
    </row>
    <row r="662" spans="1:30">
      <c r="A662" t="s">
        <v>48</v>
      </c>
      <c r="B662" t="s">
        <v>549</v>
      </c>
      <c r="C662" t="s">
        <v>560</v>
      </c>
      <c r="D662" t="s">
        <v>561</v>
      </c>
      <c r="E662" t="s">
        <v>565</v>
      </c>
      <c r="F662" s="220" t="s">
        <v>53</v>
      </c>
      <c r="G662" s="220">
        <v>45169</v>
      </c>
      <c r="H662" t="s">
        <v>134</v>
      </c>
      <c r="I662" t="s">
        <v>55</v>
      </c>
      <c r="J662" t="s">
        <v>129</v>
      </c>
      <c r="K662" t="s">
        <v>135</v>
      </c>
      <c r="L662" s="230" t="s">
        <v>136</v>
      </c>
      <c r="M662">
        <v>2</v>
      </c>
      <c r="N662">
        <v>0</v>
      </c>
      <c r="O662">
        <v>35.28</v>
      </c>
      <c r="P662">
        <v>70.56</v>
      </c>
      <c r="Q662">
        <v>2097.94</v>
      </c>
      <c r="R662">
        <v>8.73</v>
      </c>
      <c r="S662" s="231" t="str">
        <f>VLOOKUP(U662,'Cross ref'!I:J,2,0)</f>
        <v>SCL</v>
      </c>
      <c r="T662" s="231">
        <f t="shared" si="60"/>
        <v>70.56</v>
      </c>
      <c r="U662" s="231">
        <f>VLOOKUP(VALUE(C662),'Cross ref'!G:I,3,0)</f>
        <v>7352</v>
      </c>
      <c r="V662" s="231">
        <f>IFERROR(VLOOKUP(J662,'Item List (2)'!C:D,2,0),VLOOKUP(K662,'Item List (2)'!C:D,2,0))</f>
        <v>50007</v>
      </c>
      <c r="W662" s="231">
        <f>IFERROR(VLOOKUP(J662,'Item List (2)'!C:E,3,0),VLOOKUP(K662,'Item List (2)'!C:E,3,0))</f>
        <v>100</v>
      </c>
      <c r="X662" s="231">
        <f t="shared" si="61"/>
        <v>0</v>
      </c>
      <c r="Y662" s="231" t="str">
        <f t="shared" si="62"/>
        <v>FRIES, SS SK ON</v>
      </c>
      <c r="AA662" s="232">
        <f t="shared" si="63"/>
        <v>70.56</v>
      </c>
      <c r="AB662" s="232" t="str">
        <f>VLOOKUP(W662,'Item List (2)'!$H:$J,2,0)</f>
        <v>Food</v>
      </c>
      <c r="AC662" s="232">
        <f t="shared" si="64"/>
        <v>7352</v>
      </c>
      <c r="AD662" s="232" t="str">
        <f t="shared" si="65"/>
        <v>7352-Food</v>
      </c>
    </row>
    <row r="663" spans="1:30">
      <c r="A663" t="s">
        <v>48</v>
      </c>
      <c r="B663" t="s">
        <v>549</v>
      </c>
      <c r="C663" t="s">
        <v>560</v>
      </c>
      <c r="D663" t="s">
        <v>561</v>
      </c>
      <c r="E663" t="s">
        <v>565</v>
      </c>
      <c r="F663" s="220" t="s">
        <v>53</v>
      </c>
      <c r="G663" s="220">
        <v>45169</v>
      </c>
      <c r="H663" t="s">
        <v>145</v>
      </c>
      <c r="I663" t="s">
        <v>55</v>
      </c>
      <c r="J663" t="s">
        <v>146</v>
      </c>
      <c r="K663" t="s">
        <v>147</v>
      </c>
      <c r="L663" s="230" t="s">
        <v>148</v>
      </c>
      <c r="M663">
        <v>1</v>
      </c>
      <c r="N663">
        <v>0</v>
      </c>
      <c r="O663">
        <v>111.01</v>
      </c>
      <c r="P663">
        <v>111.01</v>
      </c>
      <c r="Q663">
        <v>2097.94</v>
      </c>
      <c r="R663">
        <v>8.73</v>
      </c>
      <c r="S663" s="231" t="str">
        <f>VLOOKUP(U663,'Cross ref'!I:J,2,0)</f>
        <v>SCL</v>
      </c>
      <c r="T663" s="231">
        <f t="shared" si="60"/>
        <v>111.01</v>
      </c>
      <c r="U663" s="231">
        <f>VLOOKUP(VALUE(C663),'Cross ref'!G:I,3,0)</f>
        <v>7352</v>
      </c>
      <c r="V663" s="231">
        <f>IFERROR(VLOOKUP(J663,'Item List (2)'!C:D,2,0),VLOOKUP(K663,'Item List (2)'!C:D,2,0))</f>
        <v>50007</v>
      </c>
      <c r="W663" s="231">
        <f>IFERROR(VLOOKUP(J663,'Item List (2)'!C:E,3,0),VLOOKUP(K663,'Item List (2)'!C:E,3,0))</f>
        <v>100</v>
      </c>
      <c r="X663" s="231">
        <f t="shared" si="61"/>
        <v>0</v>
      </c>
      <c r="Y663" s="231" t="str">
        <f t="shared" si="62"/>
        <v>CHICKEN, TNDRLOIN STRIP 1.5Z</v>
      </c>
      <c r="AA663" s="232">
        <f t="shared" si="63"/>
        <v>111.01</v>
      </c>
      <c r="AB663" s="232" t="str">
        <f>VLOOKUP(W663,'Item List (2)'!$H:$J,2,0)</f>
        <v>Food</v>
      </c>
      <c r="AC663" s="232">
        <f t="shared" si="64"/>
        <v>7352</v>
      </c>
      <c r="AD663" s="232" t="str">
        <f t="shared" si="65"/>
        <v>7352-Food</v>
      </c>
    </row>
    <row r="664" spans="1:30">
      <c r="A664" t="s">
        <v>48</v>
      </c>
      <c r="B664" t="s">
        <v>549</v>
      </c>
      <c r="C664" t="s">
        <v>560</v>
      </c>
      <c r="D664" t="s">
        <v>561</v>
      </c>
      <c r="E664" t="s">
        <v>565</v>
      </c>
      <c r="F664" s="220" t="s">
        <v>53</v>
      </c>
      <c r="G664" s="220">
        <v>45169</v>
      </c>
      <c r="H664" t="s">
        <v>155</v>
      </c>
      <c r="I664" t="s">
        <v>55</v>
      </c>
      <c r="J664" t="s">
        <v>156</v>
      </c>
      <c r="K664" t="s">
        <v>157</v>
      </c>
      <c r="L664" s="230" t="s">
        <v>158</v>
      </c>
      <c r="M664">
        <v>1</v>
      </c>
      <c r="N664">
        <v>0</v>
      </c>
      <c r="O664">
        <v>19.78</v>
      </c>
      <c r="P664">
        <v>19.78</v>
      </c>
      <c r="Q664">
        <v>2097.94</v>
      </c>
      <c r="R664">
        <v>8.73</v>
      </c>
      <c r="S664" s="231" t="str">
        <f>VLOOKUP(U664,'Cross ref'!I:J,2,0)</f>
        <v>SCL</v>
      </c>
      <c r="T664" s="231">
        <f t="shared" si="60"/>
        <v>19.78</v>
      </c>
      <c r="U664" s="231">
        <f>VLOOKUP(VALUE(C664),'Cross ref'!G:I,3,0)</f>
        <v>7352</v>
      </c>
      <c r="V664" s="231">
        <f>IFERROR(VLOOKUP(J664,'Item List (2)'!C:D,2,0),VLOOKUP(K664,'Item List (2)'!C:D,2,0))</f>
        <v>50007</v>
      </c>
      <c r="W664" s="231">
        <f>IFERROR(VLOOKUP(J664,'Item List (2)'!C:E,3,0),VLOOKUP(K664,'Item List (2)'!C:E,3,0))</f>
        <v>100</v>
      </c>
      <c r="X664" s="231">
        <f t="shared" si="61"/>
        <v>0</v>
      </c>
      <c r="Y664" s="231" t="str">
        <f t="shared" si="62"/>
        <v>ICE CREAM, VANILLA SLOW MELT</v>
      </c>
      <c r="AA664" s="232">
        <f t="shared" si="63"/>
        <v>19.78</v>
      </c>
      <c r="AB664" s="232" t="str">
        <f>VLOOKUP(W664,'Item List (2)'!$H:$J,2,0)</f>
        <v>Food</v>
      </c>
      <c r="AC664" s="232">
        <f t="shared" si="64"/>
        <v>7352</v>
      </c>
      <c r="AD664" s="232" t="str">
        <f t="shared" si="65"/>
        <v>7352-Food</v>
      </c>
    </row>
    <row r="665" spans="1:30">
      <c r="A665" t="s">
        <v>48</v>
      </c>
      <c r="B665" t="s">
        <v>549</v>
      </c>
      <c r="C665" t="s">
        <v>560</v>
      </c>
      <c r="D665" t="s">
        <v>561</v>
      </c>
      <c r="E665" t="s">
        <v>565</v>
      </c>
      <c r="F665" s="220" t="s">
        <v>53</v>
      </c>
      <c r="G665" s="220">
        <v>45169</v>
      </c>
      <c r="H665" t="s">
        <v>159</v>
      </c>
      <c r="I665" t="s">
        <v>55</v>
      </c>
      <c r="J665" t="s">
        <v>160</v>
      </c>
      <c r="K665" t="s">
        <v>161</v>
      </c>
      <c r="L665" s="230" t="s">
        <v>162</v>
      </c>
      <c r="M665">
        <v>2</v>
      </c>
      <c r="N665">
        <v>0</v>
      </c>
      <c r="O665">
        <v>36.91</v>
      </c>
      <c r="P665">
        <v>73.82</v>
      </c>
      <c r="Q665">
        <v>2097.94</v>
      </c>
      <c r="R665">
        <v>8.73</v>
      </c>
      <c r="S665" s="231" t="str">
        <f>VLOOKUP(U665,'Cross ref'!I:J,2,0)</f>
        <v>SCL</v>
      </c>
      <c r="T665" s="231">
        <f t="shared" si="60"/>
        <v>73.82</v>
      </c>
      <c r="U665" s="231">
        <f>VLOOKUP(VALUE(C665),'Cross ref'!G:I,3,0)</f>
        <v>7352</v>
      </c>
      <c r="V665" s="231">
        <f>IFERROR(VLOOKUP(J665,'Item List (2)'!C:D,2,0),VLOOKUP(K665,'Item List (2)'!C:D,2,0))</f>
        <v>50007</v>
      </c>
      <c r="W665" s="231">
        <f>IFERROR(VLOOKUP(J665,'Item List (2)'!C:E,3,0),VLOOKUP(K665,'Item List (2)'!C:E,3,0))</f>
        <v>100</v>
      </c>
      <c r="X665" s="231">
        <f t="shared" si="61"/>
        <v>0</v>
      </c>
      <c r="Y665" s="231" t="str">
        <f t="shared" si="62"/>
        <v>SHORTENING, LIQ FRY PREM</v>
      </c>
      <c r="AA665" s="232">
        <f t="shared" si="63"/>
        <v>73.82</v>
      </c>
      <c r="AB665" s="232" t="str">
        <f>VLOOKUP(W665,'Item List (2)'!$H:$J,2,0)</f>
        <v>Food</v>
      </c>
      <c r="AC665" s="232">
        <f t="shared" si="64"/>
        <v>7352</v>
      </c>
      <c r="AD665" s="232" t="str">
        <f t="shared" si="65"/>
        <v>7352-Food</v>
      </c>
    </row>
    <row r="666" spans="1:30">
      <c r="A666" t="s">
        <v>48</v>
      </c>
      <c r="B666" t="s">
        <v>549</v>
      </c>
      <c r="C666" t="s">
        <v>560</v>
      </c>
      <c r="D666" t="s">
        <v>561</v>
      </c>
      <c r="E666" t="s">
        <v>565</v>
      </c>
      <c r="F666" s="220" t="s">
        <v>53</v>
      </c>
      <c r="G666" s="220">
        <v>45169</v>
      </c>
      <c r="H666" t="s">
        <v>163</v>
      </c>
      <c r="I666" t="s">
        <v>55</v>
      </c>
      <c r="J666" t="s">
        <v>146</v>
      </c>
      <c r="K666" t="s">
        <v>164</v>
      </c>
      <c r="L666" s="230" t="s">
        <v>165</v>
      </c>
      <c r="M666">
        <v>2</v>
      </c>
      <c r="N666">
        <v>0</v>
      </c>
      <c r="O666">
        <v>37.6</v>
      </c>
      <c r="P666">
        <v>75.2</v>
      </c>
      <c r="Q666">
        <v>2097.94</v>
      </c>
      <c r="R666">
        <v>8.73</v>
      </c>
      <c r="S666" s="231" t="str">
        <f>VLOOKUP(U666,'Cross ref'!I:J,2,0)</f>
        <v>SCL</v>
      </c>
      <c r="T666" s="231">
        <f t="shared" si="60"/>
        <v>75.2</v>
      </c>
      <c r="U666" s="231">
        <f>VLOOKUP(VALUE(C666),'Cross ref'!G:I,3,0)</f>
        <v>7352</v>
      </c>
      <c r="V666" s="231">
        <f>IFERROR(VLOOKUP(J666,'Item List (2)'!C:D,2,0),VLOOKUP(K666,'Item List (2)'!C:D,2,0))</f>
        <v>50007</v>
      </c>
      <c r="W666" s="231">
        <f>IFERROR(VLOOKUP(J666,'Item List (2)'!C:E,3,0),VLOOKUP(K666,'Item List (2)'!C:E,3,0))</f>
        <v>100</v>
      </c>
      <c r="X666" s="231">
        <f t="shared" si="61"/>
        <v>0</v>
      </c>
      <c r="Y666" s="231" t="str">
        <f t="shared" si="62"/>
        <v>CHICKEN, PTY SPCY 3Z</v>
      </c>
      <c r="AA666" s="232">
        <f t="shared" si="63"/>
        <v>75.2</v>
      </c>
      <c r="AB666" s="232" t="str">
        <f>VLOOKUP(W666,'Item List (2)'!$H:$J,2,0)</f>
        <v>Food</v>
      </c>
      <c r="AC666" s="232">
        <f t="shared" si="64"/>
        <v>7352</v>
      </c>
      <c r="AD666" s="232" t="str">
        <f t="shared" si="65"/>
        <v>7352-Food</v>
      </c>
    </row>
    <row r="667" spans="1:30">
      <c r="A667" t="s">
        <v>48</v>
      </c>
      <c r="B667" t="s">
        <v>549</v>
      </c>
      <c r="C667" t="s">
        <v>560</v>
      </c>
      <c r="D667" t="s">
        <v>561</v>
      </c>
      <c r="E667" t="s">
        <v>565</v>
      </c>
      <c r="F667" s="220" t="s">
        <v>53</v>
      </c>
      <c r="G667" s="220">
        <v>45169</v>
      </c>
      <c r="H667" t="s">
        <v>181</v>
      </c>
      <c r="I667" t="s">
        <v>55</v>
      </c>
      <c r="J667" t="s">
        <v>121</v>
      </c>
      <c r="K667" t="s">
        <v>182</v>
      </c>
      <c r="L667" s="230" t="s">
        <v>183</v>
      </c>
      <c r="M667">
        <v>1</v>
      </c>
      <c r="N667">
        <v>0</v>
      </c>
      <c r="O667">
        <v>39.79</v>
      </c>
      <c r="P667">
        <v>39.79</v>
      </c>
      <c r="Q667">
        <v>2097.94</v>
      </c>
      <c r="R667">
        <v>8.73</v>
      </c>
      <c r="S667" s="231" t="str">
        <f>VLOOKUP(U667,'Cross ref'!I:J,2,0)</f>
        <v>SCL</v>
      </c>
      <c r="T667" s="231">
        <f t="shared" si="60"/>
        <v>39.79</v>
      </c>
      <c r="U667" s="231">
        <f>VLOOKUP(VALUE(C667),'Cross ref'!G:I,3,0)</f>
        <v>7352</v>
      </c>
      <c r="V667" s="231">
        <f>IFERROR(VLOOKUP(J667,'Item List (2)'!C:D,2,0),VLOOKUP(K667,'Item List (2)'!C:D,2,0))</f>
        <v>50007</v>
      </c>
      <c r="W667" s="231">
        <f>IFERROR(VLOOKUP(J667,'Item List (2)'!C:E,3,0),VLOOKUP(K667,'Item List (2)'!C:E,3,0))</f>
        <v>100</v>
      </c>
      <c r="X667" s="231">
        <f t="shared" si="61"/>
        <v>0</v>
      </c>
      <c r="Y667" s="231" t="str">
        <f t="shared" si="62"/>
        <v>APPTZR, JALAPENO BRD CHSE BITE</v>
      </c>
      <c r="AA667" s="232">
        <f t="shared" si="63"/>
        <v>39.79</v>
      </c>
      <c r="AB667" s="232" t="str">
        <f>VLOOKUP(W667,'Item List (2)'!$H:$J,2,0)</f>
        <v>Food</v>
      </c>
      <c r="AC667" s="232">
        <f t="shared" si="64"/>
        <v>7352</v>
      </c>
      <c r="AD667" s="232" t="str">
        <f t="shared" si="65"/>
        <v>7352-Food</v>
      </c>
    </row>
    <row r="668" spans="1:30">
      <c r="A668" t="s">
        <v>48</v>
      </c>
      <c r="B668" t="s">
        <v>549</v>
      </c>
      <c r="C668" t="s">
        <v>560</v>
      </c>
      <c r="D668" t="s">
        <v>561</v>
      </c>
      <c r="E668" t="s">
        <v>565</v>
      </c>
      <c r="F668" s="220" t="s">
        <v>53</v>
      </c>
      <c r="G668" s="220">
        <v>45169</v>
      </c>
      <c r="H668" t="s">
        <v>205</v>
      </c>
      <c r="I668" t="s">
        <v>55</v>
      </c>
      <c r="J668" t="s">
        <v>206</v>
      </c>
      <c r="K668" t="s">
        <v>207</v>
      </c>
      <c r="L668" s="230" t="s">
        <v>208</v>
      </c>
      <c r="M668">
        <v>2</v>
      </c>
      <c r="N668">
        <v>0</v>
      </c>
      <c r="O668">
        <v>22.17</v>
      </c>
      <c r="P668">
        <v>44.34</v>
      </c>
      <c r="Q668">
        <v>2097.94</v>
      </c>
      <c r="R668">
        <v>8.73</v>
      </c>
      <c r="S668" s="231" t="str">
        <f>VLOOKUP(U668,'Cross ref'!I:J,2,0)</f>
        <v>SCL</v>
      </c>
      <c r="T668" s="231">
        <f t="shared" si="60"/>
        <v>44.34</v>
      </c>
      <c r="U668" s="231">
        <f>VLOOKUP(VALUE(C668),'Cross ref'!G:I,3,0)</f>
        <v>7352</v>
      </c>
      <c r="V668" s="231">
        <f>IFERROR(VLOOKUP(J668,'Item List (2)'!C:D,2,0),VLOOKUP(K668,'Item List (2)'!C:D,2,0))</f>
        <v>50007</v>
      </c>
      <c r="W668" s="231">
        <f>IFERROR(VLOOKUP(J668,'Item List (2)'!C:E,3,0),VLOOKUP(K668,'Item List (2)'!C:E,3,0))</f>
        <v>100</v>
      </c>
      <c r="X668" s="231">
        <f t="shared" si="61"/>
        <v>0</v>
      </c>
      <c r="Y668" s="231" t="str">
        <f t="shared" si="62"/>
        <v>LETTUCE, LINER</v>
      </c>
      <c r="AA668" s="232">
        <f t="shared" si="63"/>
        <v>44.34</v>
      </c>
      <c r="AB668" s="232" t="str">
        <f>VLOOKUP(W668,'Item List (2)'!$H:$J,2,0)</f>
        <v>Food</v>
      </c>
      <c r="AC668" s="232">
        <f t="shared" si="64"/>
        <v>7352</v>
      </c>
      <c r="AD668" s="232" t="str">
        <f t="shared" si="65"/>
        <v>7352-Food</v>
      </c>
    </row>
    <row r="669" spans="1:30">
      <c r="A669" t="s">
        <v>48</v>
      </c>
      <c r="B669" t="s">
        <v>549</v>
      </c>
      <c r="C669" t="s">
        <v>560</v>
      </c>
      <c r="D669" t="s">
        <v>561</v>
      </c>
      <c r="E669" t="s">
        <v>565</v>
      </c>
      <c r="F669" s="220" t="s">
        <v>53</v>
      </c>
      <c r="G669" s="220">
        <v>45169</v>
      </c>
      <c r="H669" t="s">
        <v>209</v>
      </c>
      <c r="I669" t="s">
        <v>55</v>
      </c>
      <c r="J669" t="s">
        <v>210</v>
      </c>
      <c r="K669" t="s">
        <v>211</v>
      </c>
      <c r="L669" s="230" t="s">
        <v>212</v>
      </c>
      <c r="M669">
        <v>1</v>
      </c>
      <c r="N669">
        <v>0</v>
      </c>
      <c r="O669">
        <v>19.57</v>
      </c>
      <c r="P669">
        <v>19.57</v>
      </c>
      <c r="Q669">
        <v>2097.94</v>
      </c>
      <c r="R669">
        <v>8.73</v>
      </c>
      <c r="S669" s="231" t="str">
        <f>VLOOKUP(U669,'Cross ref'!I:J,2,0)</f>
        <v>SCL</v>
      </c>
      <c r="T669" s="231">
        <f t="shared" si="60"/>
        <v>19.57</v>
      </c>
      <c r="U669" s="231">
        <f>VLOOKUP(VALUE(C669),'Cross ref'!G:I,3,0)</f>
        <v>7352</v>
      </c>
      <c r="V669" s="231">
        <f>IFERROR(VLOOKUP(J669,'Item List (2)'!C:D,2,0),VLOOKUP(K669,'Item List (2)'!C:D,2,0))</f>
        <v>50007</v>
      </c>
      <c r="W669" s="231">
        <f>IFERROR(VLOOKUP(J669,'Item List (2)'!C:E,3,0),VLOOKUP(K669,'Item List (2)'!C:E,3,0))</f>
        <v>100</v>
      </c>
      <c r="X669" s="231">
        <f t="shared" si="61"/>
        <v>0</v>
      </c>
      <c r="Y669" s="231" t="str">
        <f t="shared" si="62"/>
        <v>TOMATO, RED 5X5 BULK 25LB</v>
      </c>
      <c r="AA669" s="232">
        <f t="shared" si="63"/>
        <v>19.57</v>
      </c>
      <c r="AB669" s="232" t="str">
        <f>VLOOKUP(W669,'Item List (2)'!$H:$J,2,0)</f>
        <v>Food</v>
      </c>
      <c r="AC669" s="232">
        <f t="shared" si="64"/>
        <v>7352</v>
      </c>
      <c r="AD669" s="232" t="str">
        <f t="shared" si="65"/>
        <v>7352-Food</v>
      </c>
    </row>
    <row r="670" spans="1:30">
      <c r="A670" t="s">
        <v>48</v>
      </c>
      <c r="B670" t="s">
        <v>549</v>
      </c>
      <c r="C670" t="s">
        <v>560</v>
      </c>
      <c r="D670" t="s">
        <v>561</v>
      </c>
      <c r="E670" t="s">
        <v>565</v>
      </c>
      <c r="F670" s="220" t="s">
        <v>53</v>
      </c>
      <c r="G670" s="220">
        <v>45169</v>
      </c>
      <c r="H670" t="s">
        <v>213</v>
      </c>
      <c r="I670" t="s">
        <v>55</v>
      </c>
      <c r="J670" t="s">
        <v>214</v>
      </c>
      <c r="K670" t="s">
        <v>215</v>
      </c>
      <c r="L670" s="230" t="s">
        <v>78</v>
      </c>
      <c r="M670">
        <v>1</v>
      </c>
      <c r="N670">
        <v>0</v>
      </c>
      <c r="O670">
        <v>27.07</v>
      </c>
      <c r="P670">
        <v>27.07</v>
      </c>
      <c r="Q670">
        <v>2097.94</v>
      </c>
      <c r="R670">
        <v>8.73</v>
      </c>
      <c r="S670" s="231" t="str">
        <f>VLOOKUP(U670,'Cross ref'!I:J,2,0)</f>
        <v>SCL</v>
      </c>
      <c r="T670" s="231">
        <f t="shared" si="60"/>
        <v>27.07</v>
      </c>
      <c r="U670" s="231">
        <f>VLOOKUP(VALUE(C670),'Cross ref'!G:I,3,0)</f>
        <v>7352</v>
      </c>
      <c r="V670" s="231">
        <f>IFERROR(VLOOKUP(J670,'Item List (2)'!C:D,2,0),VLOOKUP(K670,'Item List (2)'!C:D,2,0))</f>
        <v>50007</v>
      </c>
      <c r="W670" s="231">
        <f>IFERROR(VLOOKUP(J670,'Item List (2)'!C:E,3,0),VLOOKUP(K670,'Item List (2)'!C:E,3,0))</f>
        <v>100</v>
      </c>
      <c r="X670" s="231">
        <f t="shared" si="61"/>
        <v>0</v>
      </c>
      <c r="Y670" s="231" t="str">
        <f t="shared" si="62"/>
        <v>PICKLE, CHIP DELI 3/16" CC</v>
      </c>
      <c r="AA670" s="232">
        <f t="shared" si="63"/>
        <v>27.07</v>
      </c>
      <c r="AB670" s="232" t="str">
        <f>VLOOKUP(W670,'Item List (2)'!$H:$J,2,0)</f>
        <v>Food</v>
      </c>
      <c r="AC670" s="232">
        <f t="shared" si="64"/>
        <v>7352</v>
      </c>
      <c r="AD670" s="232" t="str">
        <f t="shared" si="65"/>
        <v>7352-Food</v>
      </c>
    </row>
    <row r="671" spans="1:30">
      <c r="A671" t="s">
        <v>48</v>
      </c>
      <c r="B671" t="s">
        <v>549</v>
      </c>
      <c r="C671" t="s">
        <v>560</v>
      </c>
      <c r="D671" t="s">
        <v>561</v>
      </c>
      <c r="E671" t="s">
        <v>565</v>
      </c>
      <c r="F671" s="220" t="s">
        <v>53</v>
      </c>
      <c r="G671" s="220">
        <v>45169</v>
      </c>
      <c r="H671" t="s">
        <v>285</v>
      </c>
      <c r="I671" t="s">
        <v>55</v>
      </c>
      <c r="J671" t="s">
        <v>146</v>
      </c>
      <c r="K671" t="s">
        <v>286</v>
      </c>
      <c r="L671" s="230" t="s">
        <v>148</v>
      </c>
      <c r="M671">
        <v>1</v>
      </c>
      <c r="N671">
        <v>0</v>
      </c>
      <c r="O671">
        <v>117.62</v>
      </c>
      <c r="P671">
        <v>117.62</v>
      </c>
      <c r="Q671">
        <v>2097.94</v>
      </c>
      <c r="R671">
        <v>8.73</v>
      </c>
      <c r="S671" s="231" t="str">
        <f>VLOOKUP(U671,'Cross ref'!I:J,2,0)</f>
        <v>SCL</v>
      </c>
      <c r="T671" s="231">
        <f t="shared" si="60"/>
        <v>117.62</v>
      </c>
      <c r="U671" s="231">
        <f>VLOOKUP(VALUE(C671),'Cross ref'!G:I,3,0)</f>
        <v>7352</v>
      </c>
      <c r="V671" s="231">
        <f>IFERROR(VLOOKUP(J671,'Item List (2)'!C:D,2,0),VLOOKUP(K671,'Item List (2)'!C:D,2,0))</f>
        <v>50007</v>
      </c>
      <c r="W671" s="231">
        <f>IFERROR(VLOOKUP(J671,'Item List (2)'!C:E,3,0),VLOOKUP(K671,'Item List (2)'!C:E,3,0))</f>
        <v>100</v>
      </c>
      <c r="X671" s="231">
        <f t="shared" si="61"/>
        <v>0</v>
      </c>
      <c r="Y671" s="231" t="str">
        <f t="shared" si="62"/>
        <v>CHICKEN, BRST FLT MARNTD 3.5Z FZN</v>
      </c>
      <c r="AA671" s="232">
        <f t="shared" si="63"/>
        <v>117.62</v>
      </c>
      <c r="AB671" s="232" t="str">
        <f>VLOOKUP(W671,'Item List (2)'!$H:$J,2,0)</f>
        <v>Food</v>
      </c>
      <c r="AC671" s="232">
        <f t="shared" si="64"/>
        <v>7352</v>
      </c>
      <c r="AD671" s="232" t="str">
        <f t="shared" si="65"/>
        <v>7352-Food</v>
      </c>
    </row>
    <row r="672" spans="1:30">
      <c r="A672" t="s">
        <v>48</v>
      </c>
      <c r="B672" t="s">
        <v>549</v>
      </c>
      <c r="C672" t="s">
        <v>560</v>
      </c>
      <c r="D672" t="s">
        <v>561</v>
      </c>
      <c r="E672" t="s">
        <v>565</v>
      </c>
      <c r="F672" s="220" t="s">
        <v>53</v>
      </c>
      <c r="G672" s="220">
        <v>45169</v>
      </c>
      <c r="H672" t="s">
        <v>381</v>
      </c>
      <c r="I672" t="s">
        <v>55</v>
      </c>
      <c r="J672" t="s">
        <v>265</v>
      </c>
      <c r="K672" t="s">
        <v>382</v>
      </c>
      <c r="L672" s="230" t="s">
        <v>263</v>
      </c>
      <c r="M672">
        <v>1</v>
      </c>
      <c r="N672">
        <v>0</v>
      </c>
      <c r="O672">
        <v>31.3</v>
      </c>
      <c r="P672">
        <v>31.3</v>
      </c>
      <c r="Q672">
        <v>2097.94</v>
      </c>
      <c r="R672">
        <v>8.73</v>
      </c>
      <c r="S672" s="231" t="str">
        <f>VLOOKUP(U672,'Cross ref'!I:J,2,0)</f>
        <v>SCL</v>
      </c>
      <c r="T672" s="231">
        <f t="shared" si="60"/>
        <v>31.3</v>
      </c>
      <c r="U672" s="231">
        <f>VLOOKUP(VALUE(C672),'Cross ref'!G:I,3,0)</f>
        <v>7352</v>
      </c>
      <c r="V672" s="231">
        <f>IFERROR(VLOOKUP(J672,'Item List (2)'!C:D,2,0),VLOOKUP(K672,'Item List (2)'!C:D,2,0))</f>
        <v>50007</v>
      </c>
      <c r="W672" s="231">
        <f>IFERROR(VLOOKUP(J672,'Item List (2)'!C:E,3,0),VLOOKUP(K672,'Item List (2)'!C:E,3,0))</f>
        <v>100</v>
      </c>
      <c r="X672" s="231">
        <f t="shared" si="61"/>
        <v>0</v>
      </c>
      <c r="Y672" s="231" t="str">
        <f t="shared" si="62"/>
        <v>SAUCE, CLASSIC W-CAGE FREE EGG</v>
      </c>
      <c r="AA672" s="232">
        <f t="shared" si="63"/>
        <v>31.3</v>
      </c>
      <c r="AB672" s="232" t="str">
        <f>VLOOKUP(W672,'Item List (2)'!$H:$J,2,0)</f>
        <v>Food</v>
      </c>
      <c r="AC672" s="232">
        <f t="shared" si="64"/>
        <v>7352</v>
      </c>
      <c r="AD672" s="232" t="str">
        <f t="shared" si="65"/>
        <v>7352-Food</v>
      </c>
    </row>
    <row r="673" spans="1:30">
      <c r="A673" t="s">
        <v>48</v>
      </c>
      <c r="B673" t="s">
        <v>549</v>
      </c>
      <c r="C673" t="s">
        <v>560</v>
      </c>
      <c r="D673" t="s">
        <v>561</v>
      </c>
      <c r="E673" t="s">
        <v>565</v>
      </c>
      <c r="F673" s="220" t="s">
        <v>53</v>
      </c>
      <c r="G673" s="220">
        <v>45169</v>
      </c>
      <c r="H673" t="s">
        <v>227</v>
      </c>
      <c r="I673" t="s">
        <v>55</v>
      </c>
      <c r="J673" t="s">
        <v>228</v>
      </c>
      <c r="K673" t="s">
        <v>229</v>
      </c>
      <c r="L673" s="230" t="s">
        <v>230</v>
      </c>
      <c r="M673">
        <v>1</v>
      </c>
      <c r="N673">
        <v>0</v>
      </c>
      <c r="O673">
        <v>30.07</v>
      </c>
      <c r="P673">
        <v>30.07</v>
      </c>
      <c r="Q673">
        <v>2097.94</v>
      </c>
      <c r="R673">
        <v>8.73</v>
      </c>
      <c r="S673" s="231" t="str">
        <f>VLOOKUP(U673,'Cross ref'!I:J,2,0)</f>
        <v>SCL</v>
      </c>
      <c r="T673" s="231">
        <f t="shared" si="60"/>
        <v>30.07</v>
      </c>
      <c r="U673" s="231">
        <f>VLOOKUP(VALUE(C673),'Cross ref'!G:I,3,0)</f>
        <v>7352</v>
      </c>
      <c r="V673" s="231">
        <f>IFERROR(VLOOKUP(J673,'Item List (2)'!C:D,2,0),VLOOKUP(K673,'Item List (2)'!C:D,2,0))</f>
        <v>50007</v>
      </c>
      <c r="W673" s="231">
        <f>IFERROR(VLOOKUP(J673,'Item List (2)'!C:E,3,0),VLOOKUP(K673,'Item List (2)'!C:E,3,0))</f>
        <v>100</v>
      </c>
      <c r="X673" s="231">
        <f t="shared" si="61"/>
        <v>0</v>
      </c>
      <c r="Y673" s="231" t="str">
        <f t="shared" si="62"/>
        <v>ONION, YLW</v>
      </c>
      <c r="AA673" s="232">
        <f t="shared" si="63"/>
        <v>30.07</v>
      </c>
      <c r="AB673" s="232" t="str">
        <f>VLOOKUP(W673,'Item List (2)'!$H:$J,2,0)</f>
        <v>Food</v>
      </c>
      <c r="AC673" s="232">
        <f t="shared" si="64"/>
        <v>7352</v>
      </c>
      <c r="AD673" s="232" t="str">
        <f t="shared" si="65"/>
        <v>7352-Food</v>
      </c>
    </row>
    <row r="674" spans="1:30">
      <c r="A674" t="s">
        <v>48</v>
      </c>
      <c r="B674" t="s">
        <v>549</v>
      </c>
      <c r="C674" t="s">
        <v>560</v>
      </c>
      <c r="D674" t="s">
        <v>561</v>
      </c>
      <c r="E674" t="s">
        <v>565</v>
      </c>
      <c r="F674" s="220" t="s">
        <v>53</v>
      </c>
      <c r="G674" s="220">
        <v>45169</v>
      </c>
      <c r="H674" t="s">
        <v>496</v>
      </c>
      <c r="I674" t="s">
        <v>201</v>
      </c>
      <c r="J674" t="s">
        <v>236</v>
      </c>
      <c r="K674" t="s">
        <v>497</v>
      </c>
      <c r="L674" s="230" t="s">
        <v>487</v>
      </c>
      <c r="M674">
        <v>1</v>
      </c>
      <c r="N674">
        <v>0</v>
      </c>
      <c r="O674">
        <v>82.08</v>
      </c>
      <c r="P674">
        <v>82.08</v>
      </c>
      <c r="Q674">
        <v>2097.94</v>
      </c>
      <c r="R674">
        <v>8.73</v>
      </c>
      <c r="S674" s="231" t="str">
        <f>VLOOKUP(U674,'Cross ref'!I:J,2,0)</f>
        <v>SCL</v>
      </c>
      <c r="T674" s="231">
        <f t="shared" si="60"/>
        <v>82.08</v>
      </c>
      <c r="U674" s="231">
        <f>VLOOKUP(VALUE(C674),'Cross ref'!G:I,3,0)</f>
        <v>7352</v>
      </c>
      <c r="V674" s="231">
        <f>IFERROR(VLOOKUP(J674,'Item List (2)'!C:D,2,0),VLOOKUP(K674,'Item List (2)'!C:D,2,0))</f>
        <v>51001</v>
      </c>
      <c r="W674" s="231">
        <f>IFERROR(VLOOKUP(J674,'Item List (2)'!C:E,3,0),VLOOKUP(K674,'Item List (2)'!C:E,3,0))</f>
        <v>1000</v>
      </c>
      <c r="X674" s="231">
        <f t="shared" si="61"/>
        <v>0</v>
      </c>
      <c r="Y674" s="231" t="str">
        <f t="shared" si="62"/>
        <v>CUP, SHAKE 16Z</v>
      </c>
      <c r="AA674" s="232">
        <f t="shared" si="63"/>
        <v>82.08</v>
      </c>
      <c r="AB674" s="232" t="str">
        <f>VLOOKUP(W674,'Item List (2)'!$H:$J,2,0)</f>
        <v>Paper</v>
      </c>
      <c r="AC674" s="232">
        <f t="shared" si="64"/>
        <v>7352</v>
      </c>
      <c r="AD674" s="232" t="str">
        <f t="shared" si="65"/>
        <v>7352-Paper</v>
      </c>
    </row>
    <row r="675" spans="1:30">
      <c r="A675" t="s">
        <v>48</v>
      </c>
      <c r="B675" t="s">
        <v>549</v>
      </c>
      <c r="C675" t="s">
        <v>560</v>
      </c>
      <c r="D675" t="s">
        <v>561</v>
      </c>
      <c r="E675" t="s">
        <v>565</v>
      </c>
      <c r="F675" s="220" t="s">
        <v>53</v>
      </c>
      <c r="G675" s="220">
        <v>45169</v>
      </c>
      <c r="H675" t="s">
        <v>258</v>
      </c>
      <c r="I675" t="s">
        <v>201</v>
      </c>
      <c r="J675" t="s">
        <v>236</v>
      </c>
      <c r="K675" t="s">
        <v>259</v>
      </c>
      <c r="L675" s="230" t="s">
        <v>260</v>
      </c>
      <c r="M675">
        <v>1</v>
      </c>
      <c r="N675">
        <v>0</v>
      </c>
      <c r="O675">
        <v>30.68</v>
      </c>
      <c r="P675">
        <v>30.68</v>
      </c>
      <c r="Q675">
        <v>2097.94</v>
      </c>
      <c r="R675">
        <v>8.73</v>
      </c>
      <c r="S675" s="231" t="str">
        <f>VLOOKUP(U675,'Cross ref'!I:J,2,0)</f>
        <v>SCL</v>
      </c>
      <c r="T675" s="231">
        <f t="shared" si="60"/>
        <v>30.68</v>
      </c>
      <c r="U675" s="231">
        <f>VLOOKUP(VALUE(C675),'Cross ref'!G:I,3,0)</f>
        <v>7352</v>
      </c>
      <c r="V675" s="231">
        <f>IFERROR(VLOOKUP(J675,'Item List (2)'!C:D,2,0),VLOOKUP(K675,'Item List (2)'!C:D,2,0))</f>
        <v>51001</v>
      </c>
      <c r="W675" s="231">
        <f>IFERROR(VLOOKUP(J675,'Item List (2)'!C:E,3,0),VLOOKUP(K675,'Item List (2)'!C:E,3,0))</f>
        <v>1000</v>
      </c>
      <c r="X675" s="231">
        <f t="shared" si="61"/>
        <v>0</v>
      </c>
      <c r="Y675" s="231" t="str">
        <f t="shared" si="62"/>
        <v>CUP, PLS COLD 32Z FLVR TRAIL</v>
      </c>
      <c r="AA675" s="232">
        <f t="shared" si="63"/>
        <v>30.68</v>
      </c>
      <c r="AB675" s="232" t="str">
        <f>VLOOKUP(W675,'Item List (2)'!$H:$J,2,0)</f>
        <v>Paper</v>
      </c>
      <c r="AC675" s="232">
        <f t="shared" si="64"/>
        <v>7352</v>
      </c>
      <c r="AD675" s="232" t="str">
        <f t="shared" si="65"/>
        <v>7352-Paper</v>
      </c>
    </row>
    <row r="676" spans="1:30">
      <c r="A676" t="s">
        <v>48</v>
      </c>
      <c r="B676" t="s">
        <v>549</v>
      </c>
      <c r="C676" t="s">
        <v>560</v>
      </c>
      <c r="D676" t="s">
        <v>561</v>
      </c>
      <c r="E676" t="s">
        <v>565</v>
      </c>
      <c r="F676" s="220" t="s">
        <v>53</v>
      </c>
      <c r="G676" s="220">
        <v>45169</v>
      </c>
      <c r="H676" t="s">
        <v>462</v>
      </c>
      <c r="I676" t="s">
        <v>66</v>
      </c>
      <c r="J676" t="s">
        <v>463</v>
      </c>
      <c r="K676" t="s">
        <v>464</v>
      </c>
      <c r="L676" s="230" t="s">
        <v>465</v>
      </c>
      <c r="M676">
        <v>1</v>
      </c>
      <c r="N676">
        <v>0</v>
      </c>
      <c r="O676">
        <v>69.76</v>
      </c>
      <c r="P676">
        <v>69.76</v>
      </c>
      <c r="Q676">
        <v>2097.94</v>
      </c>
      <c r="R676">
        <v>8.73</v>
      </c>
      <c r="S676" s="231" t="str">
        <f>VLOOKUP(U676,'Cross ref'!I:J,2,0)</f>
        <v>SCL</v>
      </c>
      <c r="T676" s="231">
        <f t="shared" si="60"/>
        <v>69.76</v>
      </c>
      <c r="U676" s="231">
        <f>VLOOKUP(VALUE(C676),'Cross ref'!G:I,3,0)</f>
        <v>7352</v>
      </c>
      <c r="V676" s="231">
        <f>IFERROR(VLOOKUP(J676,'Item List (2)'!C:D,2,0),VLOOKUP(K676,'Item List (2)'!C:D,2,0))</f>
        <v>60507</v>
      </c>
      <c r="W676" s="231">
        <f>IFERROR(VLOOKUP(J676,'Item List (2)'!C:E,3,0),VLOOKUP(K676,'Item List (2)'!C:E,3,0))</f>
        <v>1200</v>
      </c>
      <c r="X676" s="231">
        <f t="shared" si="61"/>
        <v>0</v>
      </c>
      <c r="Y676" s="231" t="str">
        <f t="shared" si="62"/>
        <v>TAPE, REGISTER BLANK ROLL 3.125X273</v>
      </c>
      <c r="AA676" s="232">
        <f t="shared" si="63"/>
        <v>69.76</v>
      </c>
      <c r="AB676" s="232" t="str">
        <f>VLOOKUP(W676,'Item List (2)'!$H:$J,2,0)</f>
        <v>Supplies</v>
      </c>
      <c r="AC676" s="232">
        <f t="shared" si="64"/>
        <v>7352</v>
      </c>
      <c r="AD676" s="232" t="str">
        <f t="shared" si="65"/>
        <v>7352-Supplies</v>
      </c>
    </row>
    <row r="677" spans="1:30">
      <c r="A677" t="s">
        <v>48</v>
      </c>
      <c r="B677" t="s">
        <v>549</v>
      </c>
      <c r="C677" t="s">
        <v>560</v>
      </c>
      <c r="D677" t="s">
        <v>561</v>
      </c>
      <c r="E677" t="s">
        <v>565</v>
      </c>
      <c r="F677" s="220" t="s">
        <v>53</v>
      </c>
      <c r="G677" s="220">
        <v>45169</v>
      </c>
      <c r="H677" t="s">
        <v>275</v>
      </c>
      <c r="I677" t="s">
        <v>71</v>
      </c>
      <c r="J677" t="s">
        <v>276</v>
      </c>
      <c r="K677" t="s">
        <v>277</v>
      </c>
      <c r="L677" s="230" t="s">
        <v>74</v>
      </c>
      <c r="M677">
        <v>1</v>
      </c>
      <c r="N677">
        <v>0</v>
      </c>
      <c r="O677">
        <v>0</v>
      </c>
      <c r="P677">
        <v>12.18</v>
      </c>
      <c r="Q677">
        <v>2097.94</v>
      </c>
      <c r="R677">
        <v>8.73</v>
      </c>
      <c r="S677" s="231" t="str">
        <f>VLOOKUP(U677,'Cross ref'!I:J,2,0)</f>
        <v>SCL</v>
      </c>
      <c r="T677" s="231">
        <f t="shared" si="60"/>
        <v>12.18</v>
      </c>
      <c r="U677" s="231">
        <f>VLOOKUP(VALUE(C677),'Cross ref'!G:I,3,0)</f>
        <v>7352</v>
      </c>
      <c r="V677" s="231">
        <f>IFERROR(VLOOKUP(J677,'Item List (2)'!C:D,2,0),VLOOKUP(K677,'Item List (2)'!C:D,2,0))</f>
        <v>50007</v>
      </c>
      <c r="W677" s="231">
        <f>IFERROR(VLOOKUP(J677,'Item List (2)'!C:E,3,0),VLOOKUP(K677,'Item List (2)'!C:E,3,0))</f>
        <v>100</v>
      </c>
      <c r="X677" s="231">
        <f t="shared" si="61"/>
        <v>-12.18</v>
      </c>
      <c r="Y677" s="231" t="str">
        <f t="shared" si="62"/>
        <v>SURCHARGE, FUEL</v>
      </c>
      <c r="AA677" s="232">
        <f t="shared" si="63"/>
        <v>12.18</v>
      </c>
      <c r="AB677" s="232" t="str">
        <f>VLOOKUP(W677,'Item List (2)'!$H:$J,2,0)</f>
        <v>Food</v>
      </c>
      <c r="AC677" s="232">
        <f t="shared" si="64"/>
        <v>7352</v>
      </c>
      <c r="AD677" s="232" t="str">
        <f t="shared" si="65"/>
        <v>7352-Food</v>
      </c>
    </row>
    <row r="678" spans="1:30">
      <c r="A678" t="s">
        <v>48</v>
      </c>
      <c r="B678" t="s">
        <v>549</v>
      </c>
      <c r="C678" t="s">
        <v>560</v>
      </c>
      <c r="D678" t="s">
        <v>561</v>
      </c>
      <c r="E678" t="s">
        <v>565</v>
      </c>
      <c r="F678" s="220" t="s">
        <v>573</v>
      </c>
      <c r="G678" s="220">
        <v>45169</v>
      </c>
      <c r="H678" t="s">
        <v>569</v>
      </c>
      <c r="I678" t="s">
        <v>55</v>
      </c>
      <c r="J678" t="s">
        <v>76</v>
      </c>
      <c r="K678" t="s">
        <v>570</v>
      </c>
      <c r="L678" s="230" t="s">
        <v>571</v>
      </c>
      <c r="M678">
        <v>-1</v>
      </c>
      <c r="N678">
        <v>0</v>
      </c>
      <c r="O678">
        <v>64.52</v>
      </c>
      <c r="P678">
        <v>-64.52</v>
      </c>
      <c r="Q678">
        <v>-64.81</v>
      </c>
      <c r="R678">
        <v>0</v>
      </c>
      <c r="S678" s="231" t="str">
        <f>VLOOKUP(U678,'Cross ref'!I:J,2,0)</f>
        <v>SCL</v>
      </c>
      <c r="T678" s="231">
        <f t="shared" si="60"/>
        <v>-64.52</v>
      </c>
      <c r="U678" s="231">
        <f>VLOOKUP(VALUE(C678),'Cross ref'!G:I,3,0)</f>
        <v>7352</v>
      </c>
      <c r="V678" s="231">
        <f>IFERROR(VLOOKUP(J678,'Item List (2)'!C:D,2,0),VLOOKUP(K678,'Item List (2)'!C:D,2,0))</f>
        <v>50007</v>
      </c>
      <c r="W678" s="231">
        <f>IFERROR(VLOOKUP(J678,'Item List (2)'!C:E,3,0),VLOOKUP(K678,'Item List (2)'!C:E,3,0))</f>
        <v>100</v>
      </c>
      <c r="X678" s="231">
        <f t="shared" si="61"/>
        <v>0</v>
      </c>
      <c r="Y678" s="231" t="str">
        <f t="shared" si="62"/>
        <v>SYRUP, SODA DR PEPR FREESTYLE DISP</v>
      </c>
      <c r="AA678" s="232">
        <f t="shared" si="63"/>
        <v>-64.52</v>
      </c>
      <c r="AB678" s="232" t="str">
        <f>VLOOKUP(W678,'Item List (2)'!$H:$J,2,0)</f>
        <v>Food</v>
      </c>
      <c r="AC678" s="232">
        <f t="shared" si="64"/>
        <v>7352</v>
      </c>
      <c r="AD678" s="232" t="str">
        <f t="shared" si="65"/>
        <v>7352-Food</v>
      </c>
    </row>
    <row r="679" spans="1:30">
      <c r="A679" t="s">
        <v>48</v>
      </c>
      <c r="B679" t="s">
        <v>549</v>
      </c>
      <c r="C679" t="s">
        <v>560</v>
      </c>
      <c r="D679" t="s">
        <v>561</v>
      </c>
      <c r="E679" t="s">
        <v>565</v>
      </c>
      <c r="F679" s="220" t="s">
        <v>573</v>
      </c>
      <c r="G679" s="220">
        <v>45169</v>
      </c>
      <c r="H679" t="s">
        <v>275</v>
      </c>
      <c r="I679" t="s">
        <v>71</v>
      </c>
      <c r="J679" t="s">
        <v>276</v>
      </c>
      <c r="K679" t="s">
        <v>277</v>
      </c>
      <c r="L679" s="230" t="s">
        <v>74</v>
      </c>
      <c r="M679">
        <v>-1</v>
      </c>
      <c r="N679">
        <v>0</v>
      </c>
      <c r="O679">
        <v>0</v>
      </c>
      <c r="P679">
        <v>-0.29</v>
      </c>
      <c r="Q679">
        <v>-64.81</v>
      </c>
      <c r="R679">
        <v>0</v>
      </c>
      <c r="S679" s="231" t="str">
        <f>VLOOKUP(U679,'Cross ref'!I:J,2,0)</f>
        <v>SCL</v>
      </c>
      <c r="T679" s="231">
        <f t="shared" si="60"/>
        <v>-0.29</v>
      </c>
      <c r="U679" s="231">
        <f>VLOOKUP(VALUE(C679),'Cross ref'!G:I,3,0)</f>
        <v>7352</v>
      </c>
      <c r="V679" s="231">
        <f>IFERROR(VLOOKUP(J679,'Item List (2)'!C:D,2,0),VLOOKUP(K679,'Item List (2)'!C:D,2,0))</f>
        <v>50007</v>
      </c>
      <c r="W679" s="231">
        <f>IFERROR(VLOOKUP(J679,'Item List (2)'!C:E,3,0),VLOOKUP(K679,'Item List (2)'!C:E,3,0))</f>
        <v>100</v>
      </c>
      <c r="X679" s="231">
        <f t="shared" si="61"/>
        <v>0.29</v>
      </c>
      <c r="Y679" s="231" t="str">
        <f t="shared" si="62"/>
        <v>SURCHARGE, FUEL</v>
      </c>
      <c r="AA679" s="232">
        <f t="shared" si="63"/>
        <v>-0.29</v>
      </c>
      <c r="AB679" s="232" t="str">
        <f>VLOOKUP(W679,'Item List (2)'!$H:$J,2,0)</f>
        <v>Food</v>
      </c>
      <c r="AC679" s="232">
        <f t="shared" si="64"/>
        <v>7352</v>
      </c>
      <c r="AD679" s="232" t="str">
        <f t="shared" si="65"/>
        <v>7352-Food</v>
      </c>
    </row>
    <row r="680" spans="1:30">
      <c r="A680" t="s">
        <v>48</v>
      </c>
      <c r="B680" t="s">
        <v>549</v>
      </c>
      <c r="C680" t="s">
        <v>560</v>
      </c>
      <c r="D680" t="s">
        <v>561</v>
      </c>
      <c r="E680" t="s">
        <v>574</v>
      </c>
      <c r="F680" s="220" t="s">
        <v>53</v>
      </c>
      <c r="G680" s="220">
        <v>45171</v>
      </c>
      <c r="H680" t="s">
        <v>87</v>
      </c>
      <c r="I680" t="s">
        <v>55</v>
      </c>
      <c r="J680" t="s">
        <v>76</v>
      </c>
      <c r="K680" t="s">
        <v>88</v>
      </c>
      <c r="L680" s="230" t="s">
        <v>78</v>
      </c>
      <c r="M680">
        <v>1</v>
      </c>
      <c r="N680">
        <v>0</v>
      </c>
      <c r="O680">
        <v>112.77</v>
      </c>
      <c r="P680">
        <v>112.77</v>
      </c>
      <c r="Q680">
        <v>844.45</v>
      </c>
      <c r="R680">
        <v>0</v>
      </c>
      <c r="S680" s="231" t="str">
        <f>VLOOKUP(U680,'Cross ref'!I:J,2,0)</f>
        <v>SCL</v>
      </c>
      <c r="T680" s="231">
        <f t="shared" si="60"/>
        <v>112.77</v>
      </c>
      <c r="U680" s="231">
        <f>VLOOKUP(VALUE(C680),'Cross ref'!G:I,3,0)</f>
        <v>7352</v>
      </c>
      <c r="V680" s="231">
        <f>IFERROR(VLOOKUP(J680,'Item List (2)'!C:D,2,0),VLOOKUP(K680,'Item List (2)'!C:D,2,0))</f>
        <v>50007</v>
      </c>
      <c r="W680" s="231">
        <f>IFERROR(VLOOKUP(J680,'Item List (2)'!C:E,3,0),VLOOKUP(K680,'Item List (2)'!C:E,3,0))</f>
        <v>100</v>
      </c>
      <c r="X680" s="231">
        <f t="shared" si="61"/>
        <v>0</v>
      </c>
      <c r="Y680" s="231" t="str">
        <f t="shared" si="62"/>
        <v>SYRUP, COKE CLASC BIB (HYCS)</v>
      </c>
      <c r="AA680" s="232">
        <f t="shared" si="63"/>
        <v>112.77</v>
      </c>
      <c r="AB680" s="232" t="str">
        <f>VLOOKUP(W680,'Item List (2)'!$H:$J,2,0)</f>
        <v>Food</v>
      </c>
      <c r="AC680" s="232">
        <f t="shared" si="64"/>
        <v>7352</v>
      </c>
      <c r="AD680" s="232" t="str">
        <f t="shared" si="65"/>
        <v>7352-Food</v>
      </c>
    </row>
    <row r="681" spans="1:30">
      <c r="A681" t="s">
        <v>48</v>
      </c>
      <c r="B681" t="s">
        <v>549</v>
      </c>
      <c r="C681" t="s">
        <v>560</v>
      </c>
      <c r="D681" t="s">
        <v>561</v>
      </c>
      <c r="E681" t="s">
        <v>574</v>
      </c>
      <c r="F681" s="220" t="s">
        <v>53</v>
      </c>
      <c r="G681" s="220">
        <v>45171</v>
      </c>
      <c r="H681" t="s">
        <v>120</v>
      </c>
      <c r="I681" t="s">
        <v>55</v>
      </c>
      <c r="J681" t="s">
        <v>121</v>
      </c>
      <c r="K681" t="s">
        <v>122</v>
      </c>
      <c r="L681" s="230" t="s">
        <v>123</v>
      </c>
      <c r="M681">
        <v>1</v>
      </c>
      <c r="N681">
        <v>0</v>
      </c>
      <c r="O681">
        <v>30.72</v>
      </c>
      <c r="P681">
        <v>30.72</v>
      </c>
      <c r="Q681">
        <v>844.45</v>
      </c>
      <c r="R681">
        <v>0</v>
      </c>
      <c r="S681" s="231" t="str">
        <f>VLOOKUP(U681,'Cross ref'!I:J,2,0)</f>
        <v>SCL</v>
      </c>
      <c r="T681" s="231">
        <f t="shared" si="60"/>
        <v>30.72</v>
      </c>
      <c r="U681" s="231">
        <f>VLOOKUP(VALUE(C681),'Cross ref'!G:I,3,0)</f>
        <v>7352</v>
      </c>
      <c r="V681" s="231">
        <f>IFERROR(VLOOKUP(J681,'Item List (2)'!C:D,2,0),VLOOKUP(K681,'Item List (2)'!C:D,2,0))</f>
        <v>50007</v>
      </c>
      <c r="W681" s="231">
        <f>IFERROR(VLOOKUP(J681,'Item List (2)'!C:E,3,0),VLOOKUP(K681,'Item List (2)'!C:E,3,0))</f>
        <v>100</v>
      </c>
      <c r="X681" s="231">
        <f t="shared" si="61"/>
        <v>0</v>
      </c>
      <c r="Y681" s="231" t="str">
        <f t="shared" si="62"/>
        <v>APPTZR, ONION RING</v>
      </c>
      <c r="AA681" s="232">
        <f t="shared" si="63"/>
        <v>30.72</v>
      </c>
      <c r="AB681" s="232" t="str">
        <f>VLOOKUP(W681,'Item List (2)'!$H:$J,2,0)</f>
        <v>Food</v>
      </c>
      <c r="AC681" s="232">
        <f t="shared" si="64"/>
        <v>7352</v>
      </c>
      <c r="AD681" s="232" t="str">
        <f t="shared" si="65"/>
        <v>7352-Food</v>
      </c>
    </row>
    <row r="682" spans="1:30">
      <c r="A682" t="s">
        <v>48</v>
      </c>
      <c r="B682" t="s">
        <v>549</v>
      </c>
      <c r="C682" t="s">
        <v>560</v>
      </c>
      <c r="D682" t="s">
        <v>561</v>
      </c>
      <c r="E682" t="s">
        <v>574</v>
      </c>
      <c r="F682" s="220" t="s">
        <v>53</v>
      </c>
      <c r="G682" s="220">
        <v>45171</v>
      </c>
      <c r="H682" t="s">
        <v>128</v>
      </c>
      <c r="I682" t="s">
        <v>55</v>
      </c>
      <c r="J682" t="s">
        <v>129</v>
      </c>
      <c r="K682" t="s">
        <v>130</v>
      </c>
      <c r="L682" s="230" t="s">
        <v>131</v>
      </c>
      <c r="M682">
        <v>1</v>
      </c>
      <c r="N682">
        <v>0</v>
      </c>
      <c r="O682">
        <v>33.38</v>
      </c>
      <c r="P682">
        <v>33.38</v>
      </c>
      <c r="Q682">
        <v>844.45</v>
      </c>
      <c r="R682">
        <v>0</v>
      </c>
      <c r="S682" s="231" t="str">
        <f>VLOOKUP(U682,'Cross ref'!I:J,2,0)</f>
        <v>SCL</v>
      </c>
      <c r="T682" s="231">
        <f t="shared" si="60"/>
        <v>33.38</v>
      </c>
      <c r="U682" s="231">
        <f>VLOOKUP(VALUE(C682),'Cross ref'!G:I,3,0)</f>
        <v>7352</v>
      </c>
      <c r="V682" s="231">
        <f>IFERROR(VLOOKUP(J682,'Item List (2)'!C:D,2,0),VLOOKUP(K682,'Item List (2)'!C:D,2,0))</f>
        <v>50007</v>
      </c>
      <c r="W682" s="231">
        <f>IFERROR(VLOOKUP(J682,'Item List (2)'!C:E,3,0),VLOOKUP(K682,'Item List (2)'!C:E,3,0))</f>
        <v>100</v>
      </c>
      <c r="X682" s="231">
        <f t="shared" si="61"/>
        <v>0</v>
      </c>
      <c r="Y682" s="231" t="str">
        <f t="shared" si="62"/>
        <v>HASHBROWN, RND ZTF</v>
      </c>
      <c r="AA682" s="232">
        <f t="shared" si="63"/>
        <v>33.38</v>
      </c>
      <c r="AB682" s="232" t="str">
        <f>VLOOKUP(W682,'Item List (2)'!$H:$J,2,0)</f>
        <v>Food</v>
      </c>
      <c r="AC682" s="232">
        <f t="shared" si="64"/>
        <v>7352</v>
      </c>
      <c r="AD682" s="232" t="str">
        <f t="shared" si="65"/>
        <v>7352-Food</v>
      </c>
    </row>
    <row r="683" spans="1:30">
      <c r="A683" t="s">
        <v>48</v>
      </c>
      <c r="B683" t="s">
        <v>549</v>
      </c>
      <c r="C683" t="s">
        <v>560</v>
      </c>
      <c r="D683" t="s">
        <v>561</v>
      </c>
      <c r="E683" t="s">
        <v>574</v>
      </c>
      <c r="F683" s="220" t="s">
        <v>53</v>
      </c>
      <c r="G683" s="220">
        <v>45171</v>
      </c>
      <c r="H683" t="s">
        <v>132</v>
      </c>
      <c r="I683" t="s">
        <v>55</v>
      </c>
      <c r="J683" t="s">
        <v>129</v>
      </c>
      <c r="K683" t="s">
        <v>133</v>
      </c>
      <c r="L683" s="230" t="s">
        <v>131</v>
      </c>
      <c r="M683">
        <v>1</v>
      </c>
      <c r="N683">
        <v>0</v>
      </c>
      <c r="O683">
        <v>33.38</v>
      </c>
      <c r="P683">
        <v>33.38</v>
      </c>
      <c r="Q683">
        <v>844.45</v>
      </c>
      <c r="R683">
        <v>0</v>
      </c>
      <c r="S683" s="231" t="str">
        <f>VLOOKUP(U683,'Cross ref'!I:J,2,0)</f>
        <v>SCL</v>
      </c>
      <c r="T683" s="231">
        <f t="shared" si="60"/>
        <v>33.38</v>
      </c>
      <c r="U683" s="231">
        <f>VLOOKUP(VALUE(C683),'Cross ref'!G:I,3,0)</f>
        <v>7352</v>
      </c>
      <c r="V683" s="231">
        <f>IFERROR(VLOOKUP(J683,'Item List (2)'!C:D,2,0),VLOOKUP(K683,'Item List (2)'!C:D,2,0))</f>
        <v>50007</v>
      </c>
      <c r="W683" s="231">
        <f>IFERROR(VLOOKUP(J683,'Item List (2)'!C:E,3,0),VLOOKUP(K683,'Item List (2)'!C:E,3,0))</f>
        <v>100</v>
      </c>
      <c r="X683" s="231">
        <f t="shared" si="61"/>
        <v>0</v>
      </c>
      <c r="Y683" s="231" t="str">
        <f t="shared" si="62"/>
        <v>FRIES, CRISS CUT SEASN</v>
      </c>
      <c r="AA683" s="232">
        <f t="shared" si="63"/>
        <v>33.38</v>
      </c>
      <c r="AB683" s="232" t="str">
        <f>VLOOKUP(W683,'Item List (2)'!$H:$J,2,0)</f>
        <v>Food</v>
      </c>
      <c r="AC683" s="232">
        <f t="shared" si="64"/>
        <v>7352</v>
      </c>
      <c r="AD683" s="232" t="str">
        <f t="shared" si="65"/>
        <v>7352-Food</v>
      </c>
    </row>
    <row r="684" spans="1:30">
      <c r="A684" t="s">
        <v>48</v>
      </c>
      <c r="B684" t="s">
        <v>549</v>
      </c>
      <c r="C684" t="s">
        <v>560</v>
      </c>
      <c r="D684" t="s">
        <v>561</v>
      </c>
      <c r="E684" t="s">
        <v>574</v>
      </c>
      <c r="F684" s="220" t="s">
        <v>53</v>
      </c>
      <c r="G684" s="220">
        <v>45171</v>
      </c>
      <c r="H684" t="s">
        <v>134</v>
      </c>
      <c r="I684" t="s">
        <v>55</v>
      </c>
      <c r="J684" t="s">
        <v>129</v>
      </c>
      <c r="K684" t="s">
        <v>135</v>
      </c>
      <c r="L684" s="230" t="s">
        <v>136</v>
      </c>
      <c r="M684">
        <v>2</v>
      </c>
      <c r="N684">
        <v>0</v>
      </c>
      <c r="O684">
        <v>35.28</v>
      </c>
      <c r="P684">
        <v>70.56</v>
      </c>
      <c r="Q684">
        <v>844.45</v>
      </c>
      <c r="R684">
        <v>0</v>
      </c>
      <c r="S684" s="231" t="str">
        <f>VLOOKUP(U684,'Cross ref'!I:J,2,0)</f>
        <v>SCL</v>
      </c>
      <c r="T684" s="231">
        <f t="shared" si="60"/>
        <v>70.56</v>
      </c>
      <c r="U684" s="231">
        <f>VLOOKUP(VALUE(C684),'Cross ref'!G:I,3,0)</f>
        <v>7352</v>
      </c>
      <c r="V684" s="231">
        <f>IFERROR(VLOOKUP(J684,'Item List (2)'!C:D,2,0),VLOOKUP(K684,'Item List (2)'!C:D,2,0))</f>
        <v>50007</v>
      </c>
      <c r="W684" s="231">
        <f>IFERROR(VLOOKUP(J684,'Item List (2)'!C:E,3,0),VLOOKUP(K684,'Item List (2)'!C:E,3,0))</f>
        <v>100</v>
      </c>
      <c r="X684" s="231">
        <f t="shared" si="61"/>
        <v>0</v>
      </c>
      <c r="Y684" s="231" t="str">
        <f t="shared" si="62"/>
        <v>FRIES, SS SK ON</v>
      </c>
      <c r="AA684" s="232">
        <f t="shared" si="63"/>
        <v>70.56</v>
      </c>
      <c r="AB684" s="232" t="str">
        <f>VLOOKUP(W684,'Item List (2)'!$H:$J,2,0)</f>
        <v>Food</v>
      </c>
      <c r="AC684" s="232">
        <f t="shared" si="64"/>
        <v>7352</v>
      </c>
      <c r="AD684" s="232" t="str">
        <f t="shared" si="65"/>
        <v>7352-Food</v>
      </c>
    </row>
    <row r="685" spans="1:30">
      <c r="A685" t="s">
        <v>48</v>
      </c>
      <c r="B685" t="s">
        <v>549</v>
      </c>
      <c r="C685" t="s">
        <v>560</v>
      </c>
      <c r="D685" t="s">
        <v>561</v>
      </c>
      <c r="E685" t="s">
        <v>574</v>
      </c>
      <c r="F685" s="220" t="s">
        <v>53</v>
      </c>
      <c r="G685" s="220">
        <v>45171</v>
      </c>
      <c r="H685" t="s">
        <v>149</v>
      </c>
      <c r="I685" t="s">
        <v>55</v>
      </c>
      <c r="J685" t="s">
        <v>102</v>
      </c>
      <c r="K685" t="s">
        <v>150</v>
      </c>
      <c r="L685" s="230" t="s">
        <v>100</v>
      </c>
      <c r="M685">
        <v>1</v>
      </c>
      <c r="N685">
        <v>0</v>
      </c>
      <c r="O685">
        <v>25.94</v>
      </c>
      <c r="P685">
        <v>25.94</v>
      </c>
      <c r="Q685">
        <v>844.45</v>
      </c>
      <c r="R685">
        <v>0</v>
      </c>
      <c r="S685" s="231" t="str">
        <f>VLOOKUP(U685,'Cross ref'!I:J,2,0)</f>
        <v>SCL</v>
      </c>
      <c r="T685" s="231">
        <f t="shared" si="60"/>
        <v>25.94</v>
      </c>
      <c r="U685" s="231">
        <f>VLOOKUP(VALUE(C685),'Cross ref'!G:I,3,0)</f>
        <v>7352</v>
      </c>
      <c r="V685" s="231">
        <f>IFERROR(VLOOKUP(J685,'Item List (2)'!C:D,2,0),VLOOKUP(K685,'Item List (2)'!C:D,2,0))</f>
        <v>50007</v>
      </c>
      <c r="W685" s="231">
        <f>IFERROR(VLOOKUP(J685,'Item List (2)'!C:E,3,0),VLOOKUP(K685,'Item List (2)'!C:E,3,0))</f>
        <v>100</v>
      </c>
      <c r="X685" s="231">
        <f t="shared" si="61"/>
        <v>0</v>
      </c>
      <c r="Y685" s="231" t="str">
        <f t="shared" si="62"/>
        <v>SAUCE, BTRMILK RANCH CUP</v>
      </c>
      <c r="AA685" s="232">
        <f t="shared" si="63"/>
        <v>25.94</v>
      </c>
      <c r="AB685" s="232" t="str">
        <f>VLOOKUP(W685,'Item List (2)'!$H:$J,2,0)</f>
        <v>Food</v>
      </c>
      <c r="AC685" s="232">
        <f t="shared" si="64"/>
        <v>7352</v>
      </c>
      <c r="AD685" s="232" t="str">
        <f t="shared" si="65"/>
        <v>7352-Food</v>
      </c>
    </row>
    <row r="686" spans="1:30">
      <c r="A686" t="s">
        <v>48</v>
      </c>
      <c r="B686" t="s">
        <v>549</v>
      </c>
      <c r="C686" t="s">
        <v>560</v>
      </c>
      <c r="D686" t="s">
        <v>561</v>
      </c>
      <c r="E686" t="s">
        <v>574</v>
      </c>
      <c r="F686" s="220" t="s">
        <v>53</v>
      </c>
      <c r="G686" s="220">
        <v>45171</v>
      </c>
      <c r="H686" t="s">
        <v>332</v>
      </c>
      <c r="I686" t="s">
        <v>55</v>
      </c>
      <c r="J686" t="s">
        <v>244</v>
      </c>
      <c r="K686" t="s">
        <v>333</v>
      </c>
      <c r="L686" s="230" t="s">
        <v>334</v>
      </c>
      <c r="M686">
        <v>1</v>
      </c>
      <c r="N686">
        <v>0</v>
      </c>
      <c r="O686">
        <v>31.38</v>
      </c>
      <c r="P686">
        <v>31.38</v>
      </c>
      <c r="Q686">
        <v>844.45</v>
      </c>
      <c r="R686">
        <v>0</v>
      </c>
      <c r="S686" s="231" t="str">
        <f>VLOOKUP(U686,'Cross ref'!I:J,2,0)</f>
        <v>SCL</v>
      </c>
      <c r="T686" s="231">
        <f t="shared" si="60"/>
        <v>31.38</v>
      </c>
      <c r="U686" s="231">
        <f>VLOOKUP(VALUE(C686),'Cross ref'!G:I,3,0)</f>
        <v>7352</v>
      </c>
      <c r="V686" s="231">
        <f>IFERROR(VLOOKUP(J686,'Item List (2)'!C:D,2,0),VLOOKUP(K686,'Item List (2)'!C:D,2,0))</f>
        <v>50007</v>
      </c>
      <c r="W686" s="231">
        <f>IFERROR(VLOOKUP(J686,'Item List (2)'!C:E,3,0),VLOOKUP(K686,'Item List (2)'!C:E,3,0))</f>
        <v>100</v>
      </c>
      <c r="X686" s="231">
        <f t="shared" si="61"/>
        <v>0</v>
      </c>
      <c r="Y686" s="231" t="str">
        <f t="shared" si="62"/>
        <v>WHIP CREAM, AEROSOL 17Z</v>
      </c>
      <c r="AA686" s="232">
        <f t="shared" si="63"/>
        <v>31.38</v>
      </c>
      <c r="AB686" s="232" t="str">
        <f>VLOOKUP(W686,'Item List (2)'!$H:$J,2,0)</f>
        <v>Food</v>
      </c>
      <c r="AC686" s="232">
        <f t="shared" si="64"/>
        <v>7352</v>
      </c>
      <c r="AD686" s="232" t="str">
        <f t="shared" si="65"/>
        <v>7352-Food</v>
      </c>
    </row>
    <row r="687" spans="1:30">
      <c r="A687" t="s">
        <v>48</v>
      </c>
      <c r="B687" t="s">
        <v>549</v>
      </c>
      <c r="C687" t="s">
        <v>560</v>
      </c>
      <c r="D687" t="s">
        <v>561</v>
      </c>
      <c r="E687" t="s">
        <v>574</v>
      </c>
      <c r="F687" s="220" t="s">
        <v>53</v>
      </c>
      <c r="G687" s="220">
        <v>45171</v>
      </c>
      <c r="H687" t="s">
        <v>155</v>
      </c>
      <c r="I687" t="s">
        <v>55</v>
      </c>
      <c r="J687" t="s">
        <v>156</v>
      </c>
      <c r="K687" t="s">
        <v>157</v>
      </c>
      <c r="L687" s="230" t="s">
        <v>158</v>
      </c>
      <c r="M687">
        <v>1</v>
      </c>
      <c r="N687">
        <v>0</v>
      </c>
      <c r="O687">
        <v>19.78</v>
      </c>
      <c r="P687">
        <v>19.78</v>
      </c>
      <c r="Q687">
        <v>844.45</v>
      </c>
      <c r="R687">
        <v>0</v>
      </c>
      <c r="S687" s="231" t="str">
        <f>VLOOKUP(U687,'Cross ref'!I:J,2,0)</f>
        <v>SCL</v>
      </c>
      <c r="T687" s="231">
        <f t="shared" si="60"/>
        <v>19.78</v>
      </c>
      <c r="U687" s="231">
        <f>VLOOKUP(VALUE(C687),'Cross ref'!G:I,3,0)</f>
        <v>7352</v>
      </c>
      <c r="V687" s="231">
        <f>IFERROR(VLOOKUP(J687,'Item List (2)'!C:D,2,0),VLOOKUP(K687,'Item List (2)'!C:D,2,0))</f>
        <v>50007</v>
      </c>
      <c r="W687" s="231">
        <f>IFERROR(VLOOKUP(J687,'Item List (2)'!C:E,3,0),VLOOKUP(K687,'Item List (2)'!C:E,3,0))</f>
        <v>100</v>
      </c>
      <c r="X687" s="231">
        <f t="shared" si="61"/>
        <v>0</v>
      </c>
      <c r="Y687" s="231" t="str">
        <f t="shared" si="62"/>
        <v>ICE CREAM, VANILLA SLOW MELT</v>
      </c>
      <c r="AA687" s="232">
        <f t="shared" si="63"/>
        <v>19.78</v>
      </c>
      <c r="AB687" s="232" t="str">
        <f>VLOOKUP(W687,'Item List (2)'!$H:$J,2,0)</f>
        <v>Food</v>
      </c>
      <c r="AC687" s="232">
        <f t="shared" si="64"/>
        <v>7352</v>
      </c>
      <c r="AD687" s="232" t="str">
        <f t="shared" si="65"/>
        <v>7352-Food</v>
      </c>
    </row>
    <row r="688" spans="1:30">
      <c r="A688" t="s">
        <v>48</v>
      </c>
      <c r="B688" t="s">
        <v>549</v>
      </c>
      <c r="C688" t="s">
        <v>560</v>
      </c>
      <c r="D688" t="s">
        <v>561</v>
      </c>
      <c r="E688" t="s">
        <v>574</v>
      </c>
      <c r="F688" s="220" t="s">
        <v>53</v>
      </c>
      <c r="G688" s="220">
        <v>45171</v>
      </c>
      <c r="H688" t="s">
        <v>169</v>
      </c>
      <c r="I688" t="s">
        <v>55</v>
      </c>
      <c r="J688" t="s">
        <v>170</v>
      </c>
      <c r="K688" t="s">
        <v>171</v>
      </c>
      <c r="L688" s="230" t="s">
        <v>172</v>
      </c>
      <c r="M688">
        <v>1</v>
      </c>
      <c r="N688">
        <v>0</v>
      </c>
      <c r="O688">
        <v>90.57</v>
      </c>
      <c r="P688">
        <v>90.57</v>
      </c>
      <c r="Q688">
        <v>844.45</v>
      </c>
      <c r="R688">
        <v>0</v>
      </c>
      <c r="S688" s="231" t="str">
        <f>VLOOKUP(U688,'Cross ref'!I:J,2,0)</f>
        <v>SCL</v>
      </c>
      <c r="T688" s="231">
        <f t="shared" si="60"/>
        <v>90.57</v>
      </c>
      <c r="U688" s="231">
        <f>VLOOKUP(VALUE(C688),'Cross ref'!G:I,3,0)</f>
        <v>7352</v>
      </c>
      <c r="V688" s="231">
        <f>IFERROR(VLOOKUP(J688,'Item List (2)'!C:D,2,0),VLOOKUP(K688,'Item List (2)'!C:D,2,0))</f>
        <v>50007</v>
      </c>
      <c r="W688" s="231">
        <f>IFERROR(VLOOKUP(J688,'Item List (2)'!C:E,3,0),VLOOKUP(K688,'Item List (2)'!C:E,3,0))</f>
        <v>100</v>
      </c>
      <c r="X688" s="231">
        <f t="shared" si="61"/>
        <v>0</v>
      </c>
      <c r="Y688" s="231" t="str">
        <f t="shared" si="62"/>
        <v>BACON, 500 SLICES FC</v>
      </c>
      <c r="AA688" s="232">
        <f t="shared" si="63"/>
        <v>90.57</v>
      </c>
      <c r="AB688" s="232" t="str">
        <f>VLOOKUP(W688,'Item List (2)'!$H:$J,2,0)</f>
        <v>Food</v>
      </c>
      <c r="AC688" s="232">
        <f t="shared" si="64"/>
        <v>7352</v>
      </c>
      <c r="AD688" s="232" t="str">
        <f t="shared" si="65"/>
        <v>7352-Food</v>
      </c>
    </row>
    <row r="689" spans="1:30">
      <c r="A689" t="s">
        <v>48</v>
      </c>
      <c r="B689" t="s">
        <v>549</v>
      </c>
      <c r="C689" t="s">
        <v>560</v>
      </c>
      <c r="D689" t="s">
        <v>561</v>
      </c>
      <c r="E689" t="s">
        <v>574</v>
      </c>
      <c r="F689" s="220" t="s">
        <v>53</v>
      </c>
      <c r="G689" s="220">
        <v>45171</v>
      </c>
      <c r="H689" t="s">
        <v>173</v>
      </c>
      <c r="I689" t="s">
        <v>55</v>
      </c>
      <c r="J689" t="s">
        <v>117</v>
      </c>
      <c r="K689" t="s">
        <v>174</v>
      </c>
      <c r="L689" s="230" t="s">
        <v>175</v>
      </c>
      <c r="M689">
        <v>1</v>
      </c>
      <c r="N689">
        <v>0</v>
      </c>
      <c r="O689">
        <v>81.59</v>
      </c>
      <c r="P689">
        <v>81.59</v>
      </c>
      <c r="Q689">
        <v>844.45</v>
      </c>
      <c r="R689">
        <v>0</v>
      </c>
      <c r="S689" s="231" t="str">
        <f>VLOOKUP(U689,'Cross ref'!I:J,2,0)</f>
        <v>SCL</v>
      </c>
      <c r="T689" s="231">
        <f t="shared" si="60"/>
        <v>81.59</v>
      </c>
      <c r="U689" s="231">
        <f>VLOOKUP(VALUE(C689),'Cross ref'!G:I,3,0)</f>
        <v>7352</v>
      </c>
      <c r="V689" s="231">
        <f>IFERROR(VLOOKUP(J689,'Item List (2)'!C:D,2,0),VLOOKUP(K689,'Item List (2)'!C:D,2,0))</f>
        <v>50007</v>
      </c>
      <c r="W689" s="231">
        <f>IFERROR(VLOOKUP(J689,'Item List (2)'!C:E,3,0),VLOOKUP(K689,'Item List (2)'!C:E,3,0))</f>
        <v>100</v>
      </c>
      <c r="X689" s="231">
        <f t="shared" si="61"/>
        <v>0</v>
      </c>
      <c r="Y689" s="231" t="str">
        <f t="shared" si="62"/>
        <v>BEEF, GRND PTY 1.78Z</v>
      </c>
      <c r="AA689" s="232">
        <f t="shared" si="63"/>
        <v>81.59</v>
      </c>
      <c r="AB689" s="232" t="str">
        <f>VLOOKUP(W689,'Item List (2)'!$H:$J,2,0)</f>
        <v>Food</v>
      </c>
      <c r="AC689" s="232">
        <f t="shared" si="64"/>
        <v>7352</v>
      </c>
      <c r="AD689" s="232" t="str">
        <f t="shared" si="65"/>
        <v>7352-Food</v>
      </c>
    </row>
    <row r="690" spans="1:30">
      <c r="A690" t="s">
        <v>48</v>
      </c>
      <c r="B690" t="s">
        <v>549</v>
      </c>
      <c r="C690" t="s">
        <v>560</v>
      </c>
      <c r="D690" t="s">
        <v>561</v>
      </c>
      <c r="E690" t="s">
        <v>574</v>
      </c>
      <c r="F690" s="220" t="s">
        <v>53</v>
      </c>
      <c r="G690" s="220">
        <v>45171</v>
      </c>
      <c r="H690" t="s">
        <v>176</v>
      </c>
      <c r="I690" t="s">
        <v>55</v>
      </c>
      <c r="J690" t="s">
        <v>76</v>
      </c>
      <c r="K690" t="s">
        <v>177</v>
      </c>
      <c r="L690" s="230" t="s">
        <v>78</v>
      </c>
      <c r="M690">
        <v>1</v>
      </c>
      <c r="N690">
        <v>0</v>
      </c>
      <c r="O690">
        <v>99.5</v>
      </c>
      <c r="P690">
        <v>99.5</v>
      </c>
      <c r="Q690">
        <v>844.45</v>
      </c>
      <c r="R690">
        <v>0</v>
      </c>
      <c r="S690" s="231" t="str">
        <f>VLOOKUP(U690,'Cross ref'!I:J,2,0)</f>
        <v>SCL</v>
      </c>
      <c r="T690" s="231">
        <f t="shared" si="60"/>
        <v>99.5</v>
      </c>
      <c r="U690" s="231">
        <f>VLOOKUP(VALUE(C690),'Cross ref'!G:I,3,0)</f>
        <v>7352</v>
      </c>
      <c r="V690" s="231">
        <f>IFERROR(VLOOKUP(J690,'Item List (2)'!C:D,2,0),VLOOKUP(K690,'Item List (2)'!C:D,2,0))</f>
        <v>50007</v>
      </c>
      <c r="W690" s="231">
        <f>IFERROR(VLOOKUP(J690,'Item List (2)'!C:E,3,0),VLOOKUP(K690,'Item List (2)'!C:E,3,0))</f>
        <v>100</v>
      </c>
      <c r="X690" s="231">
        <f t="shared" si="61"/>
        <v>0</v>
      </c>
      <c r="Y690" s="231" t="str">
        <f t="shared" si="62"/>
        <v>SYRUP, DR PEPPER BIB</v>
      </c>
      <c r="AA690" s="232">
        <f t="shared" si="63"/>
        <v>99.5</v>
      </c>
      <c r="AB690" s="232" t="str">
        <f>VLOOKUP(W690,'Item List (2)'!$H:$J,2,0)</f>
        <v>Food</v>
      </c>
      <c r="AC690" s="232">
        <f t="shared" si="64"/>
        <v>7352</v>
      </c>
      <c r="AD690" s="232" t="str">
        <f t="shared" si="65"/>
        <v>7352-Food</v>
      </c>
    </row>
    <row r="691" spans="1:30">
      <c r="A691" t="s">
        <v>48</v>
      </c>
      <c r="B691" t="s">
        <v>549</v>
      </c>
      <c r="C691" t="s">
        <v>560</v>
      </c>
      <c r="D691" t="s">
        <v>561</v>
      </c>
      <c r="E691" t="s">
        <v>574</v>
      </c>
      <c r="F691" s="220" t="s">
        <v>53</v>
      </c>
      <c r="G691" s="220">
        <v>45171</v>
      </c>
      <c r="H691" t="s">
        <v>350</v>
      </c>
      <c r="I691" t="s">
        <v>351</v>
      </c>
      <c r="J691" t="s">
        <v>352</v>
      </c>
      <c r="K691" t="s">
        <v>353</v>
      </c>
      <c r="L691" s="230" t="s">
        <v>351</v>
      </c>
      <c r="M691">
        <v>0</v>
      </c>
      <c r="N691">
        <v>0</v>
      </c>
      <c r="O691">
        <v>84.67</v>
      </c>
      <c r="P691">
        <v>0</v>
      </c>
      <c r="Q691">
        <v>844.45</v>
      </c>
      <c r="R691">
        <v>0</v>
      </c>
      <c r="S691" s="231" t="str">
        <f>VLOOKUP(U691,'Cross ref'!I:J,2,0)</f>
        <v>SCL</v>
      </c>
      <c r="T691" s="231">
        <f t="shared" si="60"/>
        <v>0</v>
      </c>
      <c r="U691" s="231">
        <f>VLOOKUP(VALUE(C691),'Cross ref'!G:I,3,0)</f>
        <v>7352</v>
      </c>
      <c r="V691" s="231">
        <f>IFERROR(VLOOKUP(J691,'Item List (2)'!C:D,2,0),VLOOKUP(K691,'Item List (2)'!C:D,2,0))</f>
        <v>51001</v>
      </c>
      <c r="W691" s="231">
        <f>IFERROR(VLOOKUP(J691,'Item List (2)'!C:E,3,0),VLOOKUP(K691,'Item List (2)'!C:E,3,0))</f>
        <v>1000</v>
      </c>
      <c r="X691" s="231">
        <f t="shared" si="61"/>
        <v>0</v>
      </c>
      <c r="Y691" s="231" t="str">
        <f t="shared" si="62"/>
        <v>BEEF, PTY SCALLOPED 3.5Z IQF</v>
      </c>
      <c r="AA691" s="232">
        <f t="shared" si="63"/>
        <v>0</v>
      </c>
      <c r="AB691" s="232" t="str">
        <f>VLOOKUP(W691,'Item List (2)'!$H:$J,2,0)</f>
        <v>Paper</v>
      </c>
      <c r="AC691" s="232">
        <f t="shared" si="64"/>
        <v>7352</v>
      </c>
      <c r="AD691" s="232" t="str">
        <f t="shared" si="65"/>
        <v>7352-Paper</v>
      </c>
    </row>
    <row r="692" spans="1:30">
      <c r="A692" t="s">
        <v>48</v>
      </c>
      <c r="B692" t="s">
        <v>549</v>
      </c>
      <c r="C692" t="s">
        <v>560</v>
      </c>
      <c r="D692" t="s">
        <v>561</v>
      </c>
      <c r="E692" t="s">
        <v>574</v>
      </c>
      <c r="F692" s="220" t="s">
        <v>53</v>
      </c>
      <c r="G692" s="220">
        <v>45171</v>
      </c>
      <c r="H692" t="s">
        <v>187</v>
      </c>
      <c r="I692" t="s">
        <v>55</v>
      </c>
      <c r="J692" t="s">
        <v>146</v>
      </c>
      <c r="K692" t="s">
        <v>188</v>
      </c>
      <c r="L692" s="230" t="s">
        <v>189</v>
      </c>
      <c r="M692">
        <v>1</v>
      </c>
      <c r="N692">
        <v>0</v>
      </c>
      <c r="O692">
        <v>46.88</v>
      </c>
      <c r="P692">
        <v>46.88</v>
      </c>
      <c r="Q692">
        <v>844.45</v>
      </c>
      <c r="R692">
        <v>0</v>
      </c>
      <c r="S692" s="231" t="str">
        <f>VLOOKUP(U692,'Cross ref'!I:J,2,0)</f>
        <v>SCL</v>
      </c>
      <c r="T692" s="231">
        <f t="shared" si="60"/>
        <v>46.88</v>
      </c>
      <c r="U692" s="231">
        <f>VLOOKUP(VALUE(C692),'Cross ref'!G:I,3,0)</f>
        <v>7352</v>
      </c>
      <c r="V692" s="231">
        <f>IFERROR(VLOOKUP(J692,'Item List (2)'!C:D,2,0),VLOOKUP(K692,'Item List (2)'!C:D,2,0))</f>
        <v>50007</v>
      </c>
      <c r="W692" s="231">
        <f>IFERROR(VLOOKUP(J692,'Item List (2)'!C:E,3,0),VLOOKUP(K692,'Item List (2)'!C:E,3,0))</f>
        <v>100</v>
      </c>
      <c r="X692" s="231">
        <f t="shared" si="61"/>
        <v>0</v>
      </c>
      <c r="Y692" s="231" t="str">
        <f t="shared" si="62"/>
        <v>CHICKEN, NUGGET BRD STAR SHP</v>
      </c>
      <c r="AA692" s="232">
        <f t="shared" si="63"/>
        <v>46.88</v>
      </c>
      <c r="AB692" s="232" t="str">
        <f>VLOOKUP(W692,'Item List (2)'!$H:$J,2,0)</f>
        <v>Food</v>
      </c>
      <c r="AC692" s="232">
        <f t="shared" si="64"/>
        <v>7352</v>
      </c>
      <c r="AD692" s="232" t="str">
        <f t="shared" si="65"/>
        <v>7352-Food</v>
      </c>
    </row>
    <row r="693" spans="1:30">
      <c r="A693" t="s">
        <v>48</v>
      </c>
      <c r="B693" t="s">
        <v>549</v>
      </c>
      <c r="C693" t="s">
        <v>560</v>
      </c>
      <c r="D693" t="s">
        <v>561</v>
      </c>
      <c r="E693" t="s">
        <v>574</v>
      </c>
      <c r="F693" s="220" t="s">
        <v>53</v>
      </c>
      <c r="G693" s="220">
        <v>45171</v>
      </c>
      <c r="H693" t="s">
        <v>209</v>
      </c>
      <c r="I693" t="s">
        <v>55</v>
      </c>
      <c r="J693" t="s">
        <v>210</v>
      </c>
      <c r="K693" t="s">
        <v>211</v>
      </c>
      <c r="L693" s="230" t="s">
        <v>212</v>
      </c>
      <c r="M693">
        <v>1</v>
      </c>
      <c r="N693">
        <v>0</v>
      </c>
      <c r="O693">
        <v>19.57</v>
      </c>
      <c r="P693">
        <v>19.57</v>
      </c>
      <c r="Q693">
        <v>844.45</v>
      </c>
      <c r="R693">
        <v>0</v>
      </c>
      <c r="S693" s="231" t="str">
        <f>VLOOKUP(U693,'Cross ref'!I:J,2,0)</f>
        <v>SCL</v>
      </c>
      <c r="T693" s="231">
        <f t="shared" si="60"/>
        <v>19.57</v>
      </c>
      <c r="U693" s="231">
        <f>VLOOKUP(VALUE(C693),'Cross ref'!G:I,3,0)</f>
        <v>7352</v>
      </c>
      <c r="V693" s="231">
        <f>IFERROR(VLOOKUP(J693,'Item List (2)'!C:D,2,0),VLOOKUP(K693,'Item List (2)'!C:D,2,0))</f>
        <v>50007</v>
      </c>
      <c r="W693" s="231">
        <f>IFERROR(VLOOKUP(J693,'Item List (2)'!C:E,3,0),VLOOKUP(K693,'Item List (2)'!C:E,3,0))</f>
        <v>100</v>
      </c>
      <c r="X693" s="231">
        <f t="shared" si="61"/>
        <v>0</v>
      </c>
      <c r="Y693" s="231" t="str">
        <f t="shared" si="62"/>
        <v>TOMATO, RED 5X5 BULK 25LB</v>
      </c>
      <c r="AA693" s="232">
        <f t="shared" si="63"/>
        <v>19.57</v>
      </c>
      <c r="AB693" s="232" t="str">
        <f>VLOOKUP(W693,'Item List (2)'!$H:$J,2,0)</f>
        <v>Food</v>
      </c>
      <c r="AC693" s="232">
        <f t="shared" si="64"/>
        <v>7352</v>
      </c>
      <c r="AD693" s="232" t="str">
        <f t="shared" si="65"/>
        <v>7352-Food</v>
      </c>
    </row>
    <row r="694" spans="1:30">
      <c r="A694" t="s">
        <v>48</v>
      </c>
      <c r="B694" t="s">
        <v>549</v>
      </c>
      <c r="C694" t="s">
        <v>560</v>
      </c>
      <c r="D694" t="s">
        <v>561</v>
      </c>
      <c r="E694" t="s">
        <v>574</v>
      </c>
      <c r="F694" s="220" t="s">
        <v>53</v>
      </c>
      <c r="G694" s="220">
        <v>45171</v>
      </c>
      <c r="H694" t="s">
        <v>373</v>
      </c>
      <c r="I694" t="s">
        <v>55</v>
      </c>
      <c r="J694" t="s">
        <v>117</v>
      </c>
      <c r="K694" t="s">
        <v>575</v>
      </c>
      <c r="L694" s="230" t="s">
        <v>576</v>
      </c>
      <c r="M694">
        <v>1</v>
      </c>
      <c r="N694">
        <v>34.98</v>
      </c>
      <c r="O694">
        <v>112.55</v>
      </c>
      <c r="P694">
        <v>112.55</v>
      </c>
      <c r="Q694">
        <v>844.45</v>
      </c>
      <c r="R694">
        <v>0</v>
      </c>
      <c r="S694" s="231" t="str">
        <f>VLOOKUP(U694,'Cross ref'!I:J,2,0)</f>
        <v>SCL</v>
      </c>
      <c r="T694" s="231">
        <f t="shared" si="60"/>
        <v>112.55</v>
      </c>
      <c r="U694" s="231">
        <f>VLOOKUP(VALUE(C694),'Cross ref'!G:I,3,0)</f>
        <v>7352</v>
      </c>
      <c r="V694" s="231">
        <f>IFERROR(VLOOKUP(J694,'Item List (2)'!C:D,2,0),VLOOKUP(K694,'Item List (2)'!C:D,2,0))</f>
        <v>50007</v>
      </c>
      <c r="W694" s="231">
        <f>IFERROR(VLOOKUP(J694,'Item List (2)'!C:E,3,0),VLOOKUP(K694,'Item List (2)'!C:E,3,0))</f>
        <v>100</v>
      </c>
      <c r="X694" s="231">
        <f t="shared" si="61"/>
        <v>0</v>
      </c>
      <c r="Y694" s="231" t="str">
        <f t="shared" si="62"/>
        <v>BEEF, PTY SCALLOPED ANGUS RAW</v>
      </c>
      <c r="AA694" s="232">
        <f t="shared" si="63"/>
        <v>112.55</v>
      </c>
      <c r="AB694" s="232" t="str">
        <f>VLOOKUP(W694,'Item List (2)'!$H:$J,2,0)</f>
        <v>Food</v>
      </c>
      <c r="AC694" s="232">
        <f t="shared" si="64"/>
        <v>7352</v>
      </c>
      <c r="AD694" s="232" t="str">
        <f t="shared" si="65"/>
        <v>7352-Food</v>
      </c>
    </row>
    <row r="695" spans="1:30">
      <c r="A695" t="s">
        <v>48</v>
      </c>
      <c r="B695" t="s">
        <v>549</v>
      </c>
      <c r="C695" t="s">
        <v>560</v>
      </c>
      <c r="D695" t="s">
        <v>561</v>
      </c>
      <c r="E695" t="s">
        <v>574</v>
      </c>
      <c r="F695" s="220" t="s">
        <v>53</v>
      </c>
      <c r="G695" s="220">
        <v>45171</v>
      </c>
      <c r="H695" t="s">
        <v>577</v>
      </c>
      <c r="I695" t="s">
        <v>55</v>
      </c>
      <c r="J695" t="s">
        <v>268</v>
      </c>
      <c r="K695" t="s">
        <v>578</v>
      </c>
      <c r="L695" s="230" t="s">
        <v>331</v>
      </c>
      <c r="M695">
        <v>1</v>
      </c>
      <c r="N695">
        <v>0</v>
      </c>
      <c r="O695">
        <v>12.97</v>
      </c>
      <c r="P695">
        <v>12.97</v>
      </c>
      <c r="Q695">
        <v>844.45</v>
      </c>
      <c r="R695">
        <v>0</v>
      </c>
      <c r="S695" s="231" t="str">
        <f>VLOOKUP(U695,'Cross ref'!I:J,2,0)</f>
        <v>SCL</v>
      </c>
      <c r="T695" s="231">
        <f t="shared" si="60"/>
        <v>12.97</v>
      </c>
      <c r="U695" s="231">
        <f>VLOOKUP(VALUE(C695),'Cross ref'!G:I,3,0)</f>
        <v>7352</v>
      </c>
      <c r="V695" s="231">
        <f>IFERROR(VLOOKUP(J695,'Item List (2)'!C:D,2,0),VLOOKUP(K695,'Item List (2)'!C:D,2,0))</f>
        <v>50007</v>
      </c>
      <c r="W695" s="231">
        <f>IFERROR(VLOOKUP(J695,'Item List (2)'!C:E,3,0),VLOOKUP(K695,'Item List (2)'!C:E,3,0))</f>
        <v>100</v>
      </c>
      <c r="X695" s="231">
        <f t="shared" si="61"/>
        <v>0</v>
      </c>
      <c r="Y695" s="231" t="str">
        <f t="shared" si="62"/>
        <v>MAYONNAISE, PC PCH CJR</v>
      </c>
      <c r="AA695" s="232">
        <f t="shared" si="63"/>
        <v>12.97</v>
      </c>
      <c r="AB695" s="232" t="str">
        <f>VLOOKUP(W695,'Item List (2)'!$H:$J,2,0)</f>
        <v>Food</v>
      </c>
      <c r="AC695" s="232">
        <f t="shared" si="64"/>
        <v>7352</v>
      </c>
      <c r="AD695" s="232" t="str">
        <f t="shared" si="65"/>
        <v>7352-Food</v>
      </c>
    </row>
    <row r="696" spans="1:30">
      <c r="A696" t="s">
        <v>48</v>
      </c>
      <c r="B696" t="s">
        <v>549</v>
      </c>
      <c r="C696" t="s">
        <v>560</v>
      </c>
      <c r="D696" t="s">
        <v>561</v>
      </c>
      <c r="E696" t="s">
        <v>574</v>
      </c>
      <c r="F696" s="220" t="s">
        <v>53</v>
      </c>
      <c r="G696" s="220">
        <v>45171</v>
      </c>
      <c r="H696" t="s">
        <v>261</v>
      </c>
      <c r="I696" t="s">
        <v>55</v>
      </c>
      <c r="J696" t="s">
        <v>98</v>
      </c>
      <c r="K696" t="s">
        <v>262</v>
      </c>
      <c r="L696" s="230" t="s">
        <v>263</v>
      </c>
      <c r="M696">
        <v>1</v>
      </c>
      <c r="N696">
        <v>0</v>
      </c>
      <c r="O696">
        <v>22.91</v>
      </c>
      <c r="P696">
        <v>22.91</v>
      </c>
      <c r="Q696">
        <v>844.45</v>
      </c>
      <c r="R696">
        <v>0</v>
      </c>
      <c r="S696" s="231" t="str">
        <f>VLOOKUP(U696,'Cross ref'!I:J,2,0)</f>
        <v>SCL</v>
      </c>
      <c r="T696" s="231">
        <f t="shared" si="60"/>
        <v>22.91</v>
      </c>
      <c r="U696" s="231">
        <f>VLOOKUP(VALUE(C696),'Cross ref'!G:I,3,0)</f>
        <v>7352</v>
      </c>
      <c r="V696" s="231">
        <f>IFERROR(VLOOKUP(J696,'Item List (2)'!C:D,2,0),VLOOKUP(K696,'Item List (2)'!C:D,2,0))</f>
        <v>50007</v>
      </c>
      <c r="W696" s="231">
        <f>IFERROR(VLOOKUP(J696,'Item List (2)'!C:E,3,0),VLOOKUP(K696,'Item List (2)'!C:E,3,0))</f>
        <v>100</v>
      </c>
      <c r="X696" s="231">
        <f t="shared" si="61"/>
        <v>0</v>
      </c>
      <c r="Y696" s="231" t="str">
        <f t="shared" si="62"/>
        <v>SAUCE, BBQ</v>
      </c>
      <c r="AA696" s="232">
        <f t="shared" si="63"/>
        <v>22.91</v>
      </c>
      <c r="AB696" s="232" t="str">
        <f>VLOOKUP(W696,'Item List (2)'!$H:$J,2,0)</f>
        <v>Food</v>
      </c>
      <c r="AC696" s="232">
        <f t="shared" si="64"/>
        <v>7352</v>
      </c>
      <c r="AD696" s="232" t="str">
        <f t="shared" si="65"/>
        <v>7352-Food</v>
      </c>
    </row>
    <row r="697" spans="1:30">
      <c r="A697" t="s">
        <v>48</v>
      </c>
      <c r="B697" t="s">
        <v>549</v>
      </c>
      <c r="C697" t="s">
        <v>560</v>
      </c>
      <c r="D697" t="s">
        <v>561</v>
      </c>
      <c r="E697" t="s">
        <v>579</v>
      </c>
      <c r="F697" s="220" t="s">
        <v>53</v>
      </c>
      <c r="G697" s="220">
        <v>45170</v>
      </c>
      <c r="H697" t="s">
        <v>70</v>
      </c>
      <c r="I697" t="s">
        <v>71</v>
      </c>
      <c r="J697" t="s">
        <v>72</v>
      </c>
      <c r="K697" t="s">
        <v>73</v>
      </c>
      <c r="L697" s="230" t="s">
        <v>74</v>
      </c>
      <c r="M697">
        <v>1</v>
      </c>
      <c r="N697">
        <v>0</v>
      </c>
      <c r="O697">
        <v>0</v>
      </c>
      <c r="P697">
        <v>0.03</v>
      </c>
      <c r="Q697">
        <v>44.73</v>
      </c>
      <c r="R697">
        <v>0</v>
      </c>
      <c r="S697" s="231" t="str">
        <f>VLOOKUP(U697,'Cross ref'!I:J,2,0)</f>
        <v>SCL</v>
      </c>
      <c r="T697" s="231">
        <f t="shared" si="60"/>
        <v>0.03</v>
      </c>
      <c r="U697" s="231">
        <f>VLOOKUP(VALUE(C697),'Cross ref'!G:I,3,0)</f>
        <v>7352</v>
      </c>
      <c r="V697" s="231">
        <f>IFERROR(VLOOKUP(J697,'Item List (2)'!C:D,2,0),VLOOKUP(K697,'Item List (2)'!C:D,2,0))</f>
        <v>50007</v>
      </c>
      <c r="W697" s="231">
        <f>IFERROR(VLOOKUP(J697,'Item List (2)'!C:E,3,0),VLOOKUP(K697,'Item List (2)'!C:E,3,0))</f>
        <v>100</v>
      </c>
      <c r="X697" s="231">
        <f t="shared" si="61"/>
        <v>-0.03</v>
      </c>
      <c r="Y697" s="231" t="str">
        <f t="shared" si="62"/>
        <v>SERVICE - PAYMENT TERMS</v>
      </c>
      <c r="AA697" s="232">
        <f t="shared" si="63"/>
        <v>0.03</v>
      </c>
      <c r="AB697" s="232" t="str">
        <f>VLOOKUP(W697,'Item List (2)'!$H:$J,2,0)</f>
        <v>Food</v>
      </c>
      <c r="AC697" s="232">
        <f t="shared" si="64"/>
        <v>7352</v>
      </c>
      <c r="AD697" s="232" t="str">
        <f t="shared" si="65"/>
        <v>7352-Food</v>
      </c>
    </row>
    <row r="698" spans="1:30">
      <c r="A698" t="s">
        <v>48</v>
      </c>
      <c r="B698" t="s">
        <v>549</v>
      </c>
      <c r="C698" t="s">
        <v>560</v>
      </c>
      <c r="D698" t="s">
        <v>561</v>
      </c>
      <c r="E698" t="s">
        <v>579</v>
      </c>
      <c r="F698" s="220" t="s">
        <v>53</v>
      </c>
      <c r="G698" s="220">
        <v>45170</v>
      </c>
      <c r="H698" t="s">
        <v>267</v>
      </c>
      <c r="I698" t="s">
        <v>55</v>
      </c>
      <c r="J698" t="s">
        <v>268</v>
      </c>
      <c r="K698" t="s">
        <v>269</v>
      </c>
      <c r="L698" s="230" t="s">
        <v>270</v>
      </c>
      <c r="M698">
        <v>1</v>
      </c>
      <c r="N698">
        <v>0</v>
      </c>
      <c r="O698">
        <v>44.7</v>
      </c>
      <c r="P698">
        <v>44.7</v>
      </c>
      <c r="Q698">
        <v>44.73</v>
      </c>
      <c r="R698">
        <v>0</v>
      </c>
      <c r="S698" s="231" t="str">
        <f>VLOOKUP(U698,'Cross ref'!I:J,2,0)</f>
        <v>SCL</v>
      </c>
      <c r="T698" s="231">
        <f t="shared" si="60"/>
        <v>44.7</v>
      </c>
      <c r="U698" s="231">
        <f>VLOOKUP(VALUE(C698),'Cross ref'!G:I,3,0)</f>
        <v>7352</v>
      </c>
      <c r="V698" s="231">
        <f>IFERROR(VLOOKUP(J698,'Item List (2)'!C:D,2,0),VLOOKUP(K698,'Item List (2)'!C:D,2,0))</f>
        <v>50007</v>
      </c>
      <c r="W698" s="231">
        <f>IFERROR(VLOOKUP(J698,'Item List (2)'!C:E,3,0),VLOOKUP(K698,'Item List (2)'!C:E,3,0))</f>
        <v>100</v>
      </c>
      <c r="X698" s="231">
        <f t="shared" si="61"/>
        <v>0</v>
      </c>
      <c r="Y698" s="231" t="str">
        <f t="shared" si="62"/>
        <v>MAYONNAISE, 64Z</v>
      </c>
      <c r="AA698" s="232">
        <f t="shared" si="63"/>
        <v>44.7</v>
      </c>
      <c r="AB698" s="232" t="str">
        <f>VLOOKUP(W698,'Item List (2)'!$H:$J,2,0)</f>
        <v>Food</v>
      </c>
      <c r="AC698" s="232">
        <f t="shared" si="64"/>
        <v>7352</v>
      </c>
      <c r="AD698" s="232" t="str">
        <f t="shared" si="65"/>
        <v>7352-Food</v>
      </c>
    </row>
    <row r="699" spans="1:30">
      <c r="A699" t="s">
        <v>48</v>
      </c>
      <c r="B699" t="s">
        <v>549</v>
      </c>
      <c r="C699" t="s">
        <v>560</v>
      </c>
      <c r="D699" t="s">
        <v>561</v>
      </c>
      <c r="E699" t="s">
        <v>580</v>
      </c>
      <c r="F699" s="220" t="s">
        <v>53</v>
      </c>
      <c r="G699" s="220">
        <v>45171</v>
      </c>
      <c r="H699" t="s">
        <v>116</v>
      </c>
      <c r="I699" t="s">
        <v>55</v>
      </c>
      <c r="J699" t="s">
        <v>117</v>
      </c>
      <c r="K699" t="s">
        <v>118</v>
      </c>
      <c r="L699" s="230" t="s">
        <v>119</v>
      </c>
      <c r="M699">
        <v>12</v>
      </c>
      <c r="N699">
        <v>0</v>
      </c>
      <c r="O699">
        <v>80.33</v>
      </c>
      <c r="P699">
        <v>963.96</v>
      </c>
      <c r="Q699">
        <v>1269.4</v>
      </c>
      <c r="R699">
        <v>0</v>
      </c>
      <c r="S699" s="231" t="str">
        <f>VLOOKUP(U699,'Cross ref'!I:J,2,0)</f>
        <v>SCL</v>
      </c>
      <c r="T699" s="231">
        <f t="shared" si="60"/>
        <v>963.96</v>
      </c>
      <c r="U699" s="231">
        <f>VLOOKUP(VALUE(C699),'Cross ref'!G:I,3,0)</f>
        <v>7352</v>
      </c>
      <c r="V699" s="231">
        <f>IFERROR(VLOOKUP(J699,'Item List (2)'!C:D,2,0),VLOOKUP(K699,'Item List (2)'!C:D,2,0))</f>
        <v>50007</v>
      </c>
      <c r="W699" s="231">
        <f>IFERROR(VLOOKUP(J699,'Item List (2)'!C:E,3,0),VLOOKUP(K699,'Item List (2)'!C:E,3,0))</f>
        <v>100</v>
      </c>
      <c r="X699" s="231">
        <f t="shared" si="61"/>
        <v>0</v>
      </c>
      <c r="Y699" s="231" t="str">
        <f t="shared" si="62"/>
        <v>BEEF, GRND PTY 3.5Z</v>
      </c>
      <c r="AA699" s="232">
        <f t="shared" si="63"/>
        <v>963.96</v>
      </c>
      <c r="AB699" s="232" t="str">
        <f>VLOOKUP(W699,'Item List (2)'!$H:$J,2,0)</f>
        <v>Food</v>
      </c>
      <c r="AC699" s="232">
        <f t="shared" si="64"/>
        <v>7352</v>
      </c>
      <c r="AD699" s="232" t="str">
        <f t="shared" si="65"/>
        <v>7352-Food</v>
      </c>
    </row>
    <row r="700" spans="1:30">
      <c r="A700" t="s">
        <v>48</v>
      </c>
      <c r="B700" t="s">
        <v>549</v>
      </c>
      <c r="C700" t="s">
        <v>560</v>
      </c>
      <c r="D700" t="s">
        <v>561</v>
      </c>
      <c r="E700" t="s">
        <v>580</v>
      </c>
      <c r="F700" s="220" t="s">
        <v>53</v>
      </c>
      <c r="G700" s="220">
        <v>45171</v>
      </c>
      <c r="H700" t="s">
        <v>134</v>
      </c>
      <c r="I700" t="s">
        <v>55</v>
      </c>
      <c r="J700" t="s">
        <v>129</v>
      </c>
      <c r="K700" t="s">
        <v>135</v>
      </c>
      <c r="L700" s="230" t="s">
        <v>136</v>
      </c>
      <c r="M700">
        <v>6</v>
      </c>
      <c r="N700">
        <v>0</v>
      </c>
      <c r="O700">
        <v>35.28</v>
      </c>
      <c r="P700">
        <v>211.68</v>
      </c>
      <c r="Q700">
        <v>1269.4</v>
      </c>
      <c r="R700">
        <v>0</v>
      </c>
      <c r="S700" s="231" t="str">
        <f>VLOOKUP(U700,'Cross ref'!I:J,2,0)</f>
        <v>SCL</v>
      </c>
      <c r="T700" s="231">
        <f t="shared" si="60"/>
        <v>211.68</v>
      </c>
      <c r="U700" s="231">
        <f>VLOOKUP(VALUE(C700),'Cross ref'!G:I,3,0)</f>
        <v>7352</v>
      </c>
      <c r="V700" s="231">
        <f>IFERROR(VLOOKUP(J700,'Item List (2)'!C:D,2,0),VLOOKUP(K700,'Item List (2)'!C:D,2,0))</f>
        <v>50007</v>
      </c>
      <c r="W700" s="231">
        <f>IFERROR(VLOOKUP(J700,'Item List (2)'!C:E,3,0),VLOOKUP(K700,'Item List (2)'!C:E,3,0))</f>
        <v>100</v>
      </c>
      <c r="X700" s="231">
        <f t="shared" si="61"/>
        <v>0</v>
      </c>
      <c r="Y700" s="231" t="str">
        <f t="shared" si="62"/>
        <v>FRIES, SS SK ON</v>
      </c>
      <c r="AA700" s="232">
        <f t="shared" si="63"/>
        <v>211.68</v>
      </c>
      <c r="AB700" s="232" t="str">
        <f>VLOOKUP(W700,'Item List (2)'!$H:$J,2,0)</f>
        <v>Food</v>
      </c>
      <c r="AC700" s="232">
        <f t="shared" si="64"/>
        <v>7352</v>
      </c>
      <c r="AD700" s="232" t="str">
        <f t="shared" si="65"/>
        <v>7352-Food</v>
      </c>
    </row>
    <row r="701" spans="1:30">
      <c r="A701" t="s">
        <v>48</v>
      </c>
      <c r="B701" t="s">
        <v>549</v>
      </c>
      <c r="C701" t="s">
        <v>560</v>
      </c>
      <c r="D701" t="s">
        <v>561</v>
      </c>
      <c r="E701" t="s">
        <v>580</v>
      </c>
      <c r="F701" s="220" t="s">
        <v>53</v>
      </c>
      <c r="G701" s="220">
        <v>45171</v>
      </c>
      <c r="H701" t="s">
        <v>187</v>
      </c>
      <c r="I701" t="s">
        <v>55</v>
      </c>
      <c r="J701" t="s">
        <v>146</v>
      </c>
      <c r="K701" t="s">
        <v>188</v>
      </c>
      <c r="L701" s="230" t="s">
        <v>189</v>
      </c>
      <c r="M701">
        <v>2</v>
      </c>
      <c r="N701">
        <v>0</v>
      </c>
      <c r="O701">
        <v>46.88</v>
      </c>
      <c r="P701">
        <v>93.76</v>
      </c>
      <c r="Q701">
        <v>1269.4</v>
      </c>
      <c r="R701">
        <v>0</v>
      </c>
      <c r="S701" s="231" t="str">
        <f>VLOOKUP(U701,'Cross ref'!I:J,2,0)</f>
        <v>SCL</v>
      </c>
      <c r="T701" s="231">
        <f t="shared" si="60"/>
        <v>93.76</v>
      </c>
      <c r="U701" s="231">
        <f>VLOOKUP(VALUE(C701),'Cross ref'!G:I,3,0)</f>
        <v>7352</v>
      </c>
      <c r="V701" s="231">
        <f>IFERROR(VLOOKUP(J701,'Item List (2)'!C:D,2,0),VLOOKUP(K701,'Item List (2)'!C:D,2,0))</f>
        <v>50007</v>
      </c>
      <c r="W701" s="231">
        <f>IFERROR(VLOOKUP(J701,'Item List (2)'!C:E,3,0),VLOOKUP(K701,'Item List (2)'!C:E,3,0))</f>
        <v>100</v>
      </c>
      <c r="X701" s="231">
        <f t="shared" si="61"/>
        <v>0</v>
      </c>
      <c r="Y701" s="231" t="str">
        <f t="shared" si="62"/>
        <v>CHICKEN, NUGGET BRD STAR SHP</v>
      </c>
      <c r="AA701" s="232">
        <f t="shared" si="63"/>
        <v>93.76</v>
      </c>
      <c r="AB701" s="232" t="str">
        <f>VLOOKUP(W701,'Item List (2)'!$H:$J,2,0)</f>
        <v>Food</v>
      </c>
      <c r="AC701" s="232">
        <f t="shared" si="64"/>
        <v>7352</v>
      </c>
      <c r="AD701" s="232" t="str">
        <f t="shared" si="65"/>
        <v>7352-Food</v>
      </c>
    </row>
    <row r="702" spans="1:30">
      <c r="A702" t="s">
        <v>48</v>
      </c>
      <c r="B702" t="s">
        <v>549</v>
      </c>
      <c r="C702" t="s">
        <v>581</v>
      </c>
      <c r="D702" t="s">
        <v>582</v>
      </c>
      <c r="E702" t="s">
        <v>583</v>
      </c>
      <c r="F702" s="220" t="s">
        <v>53</v>
      </c>
      <c r="G702" s="220">
        <v>45167</v>
      </c>
      <c r="H702" t="s">
        <v>413</v>
      </c>
      <c r="I702" t="s">
        <v>55</v>
      </c>
      <c r="J702" t="s">
        <v>414</v>
      </c>
      <c r="K702" t="s">
        <v>415</v>
      </c>
      <c r="L702" s="230" t="s">
        <v>84</v>
      </c>
      <c r="M702">
        <v>1</v>
      </c>
      <c r="N702">
        <v>0</v>
      </c>
      <c r="O702">
        <v>51.9</v>
      </c>
      <c r="P702">
        <v>51.9</v>
      </c>
      <c r="Q702">
        <v>6141.3</v>
      </c>
      <c r="R702">
        <v>12.98</v>
      </c>
      <c r="S702" s="231" t="str">
        <f>VLOOKUP(U702,'Cross ref'!I:J,2,0)</f>
        <v>SCL</v>
      </c>
      <c r="T702" s="231">
        <f t="shared" si="60"/>
        <v>51.9</v>
      </c>
      <c r="U702" s="231">
        <f>VLOOKUP(VALUE(C702),'Cross ref'!G:I,3,0)</f>
        <v>7355</v>
      </c>
      <c r="V702" s="231">
        <f>IFERROR(VLOOKUP(J702,'Item List (2)'!C:D,2,0),VLOOKUP(K702,'Item List (2)'!C:D,2,0))</f>
        <v>50007</v>
      </c>
      <c r="W702" s="231">
        <f>IFERROR(VLOOKUP(J702,'Item List (2)'!C:E,3,0),VLOOKUP(K702,'Item List (2)'!C:E,3,0))</f>
        <v>100</v>
      </c>
      <c r="X702" s="231">
        <f t="shared" si="61"/>
        <v>0</v>
      </c>
      <c r="Y702" s="231" t="str">
        <f t="shared" si="62"/>
        <v>SYRUP, FLASHIN FRUIT PUNCH 2.5GL BIB</v>
      </c>
      <c r="AA702" s="232">
        <f t="shared" si="63"/>
        <v>51.9</v>
      </c>
      <c r="AB702" s="232" t="str">
        <f>VLOOKUP(W702,'Item List (2)'!$H:$J,2,0)</f>
        <v>Food</v>
      </c>
      <c r="AC702" s="232">
        <f t="shared" si="64"/>
        <v>7355</v>
      </c>
      <c r="AD702" s="232" t="str">
        <f t="shared" si="65"/>
        <v>7355-Food</v>
      </c>
    </row>
    <row r="703" spans="1:30">
      <c r="A703" t="s">
        <v>48</v>
      </c>
      <c r="B703" t="s">
        <v>549</v>
      </c>
      <c r="C703" t="s">
        <v>581</v>
      </c>
      <c r="D703" t="s">
        <v>582</v>
      </c>
      <c r="E703" t="s">
        <v>583</v>
      </c>
      <c r="F703" s="220" t="s">
        <v>53</v>
      </c>
      <c r="G703" s="220">
        <v>45167</v>
      </c>
      <c r="H703" t="s">
        <v>70</v>
      </c>
      <c r="I703" t="s">
        <v>71</v>
      </c>
      <c r="J703" t="s">
        <v>72</v>
      </c>
      <c r="K703" t="s">
        <v>73</v>
      </c>
      <c r="L703" s="230" t="s">
        <v>74</v>
      </c>
      <c r="M703">
        <v>1</v>
      </c>
      <c r="N703">
        <v>0</v>
      </c>
      <c r="O703">
        <v>0</v>
      </c>
      <c r="P703">
        <v>3.75</v>
      </c>
      <c r="Q703">
        <v>6141.3</v>
      </c>
      <c r="R703">
        <v>12.98</v>
      </c>
      <c r="S703" s="231" t="str">
        <f>VLOOKUP(U703,'Cross ref'!I:J,2,0)</f>
        <v>SCL</v>
      </c>
      <c r="T703" s="231">
        <f t="shared" si="60"/>
        <v>3.75</v>
      </c>
      <c r="U703" s="231">
        <f>VLOOKUP(VALUE(C703),'Cross ref'!G:I,3,0)</f>
        <v>7355</v>
      </c>
      <c r="V703" s="231">
        <f>IFERROR(VLOOKUP(J703,'Item List (2)'!C:D,2,0),VLOOKUP(K703,'Item List (2)'!C:D,2,0))</f>
        <v>50007</v>
      </c>
      <c r="W703" s="231">
        <f>IFERROR(VLOOKUP(J703,'Item List (2)'!C:E,3,0),VLOOKUP(K703,'Item List (2)'!C:E,3,0))</f>
        <v>100</v>
      </c>
      <c r="X703" s="231">
        <f t="shared" si="61"/>
        <v>-3.75</v>
      </c>
      <c r="Y703" s="231" t="str">
        <f t="shared" si="62"/>
        <v>SERVICE - PAYMENT TERMS</v>
      </c>
      <c r="AA703" s="232">
        <f t="shared" si="63"/>
        <v>3.75</v>
      </c>
      <c r="AB703" s="232" t="str">
        <f>VLOOKUP(W703,'Item List (2)'!$H:$J,2,0)</f>
        <v>Food</v>
      </c>
      <c r="AC703" s="232">
        <f t="shared" si="64"/>
        <v>7355</v>
      </c>
      <c r="AD703" s="232" t="str">
        <f t="shared" si="65"/>
        <v>7355-Food</v>
      </c>
    </row>
    <row r="704" spans="1:30">
      <c r="A704" t="s">
        <v>48</v>
      </c>
      <c r="B704" t="s">
        <v>549</v>
      </c>
      <c r="C704" t="s">
        <v>581</v>
      </c>
      <c r="D704" t="s">
        <v>582</v>
      </c>
      <c r="E704" t="s">
        <v>583</v>
      </c>
      <c r="F704" s="220" t="s">
        <v>53</v>
      </c>
      <c r="G704" s="220">
        <v>45167</v>
      </c>
      <c r="H704" t="s">
        <v>288</v>
      </c>
      <c r="I704" t="s">
        <v>55</v>
      </c>
      <c r="J704" t="s">
        <v>152</v>
      </c>
      <c r="K704" t="s">
        <v>289</v>
      </c>
      <c r="L704" s="230" t="s">
        <v>290</v>
      </c>
      <c r="M704">
        <v>2</v>
      </c>
      <c r="N704">
        <v>0</v>
      </c>
      <c r="O704">
        <v>13.17</v>
      </c>
      <c r="P704">
        <v>26.34</v>
      </c>
      <c r="Q704">
        <v>6141.3</v>
      </c>
      <c r="R704">
        <v>12.98</v>
      </c>
      <c r="S704" s="231" t="str">
        <f>VLOOKUP(U704,'Cross ref'!I:J,2,0)</f>
        <v>SCL</v>
      </c>
      <c r="T704" s="231">
        <f t="shared" si="60"/>
        <v>26.34</v>
      </c>
      <c r="U704" s="231">
        <f>VLOOKUP(VALUE(C704),'Cross ref'!G:I,3,0)</f>
        <v>7355</v>
      </c>
      <c r="V704" s="231">
        <f>IFERROR(VLOOKUP(J704,'Item List (2)'!C:D,2,0),VLOOKUP(K704,'Item List (2)'!C:D,2,0))</f>
        <v>50007</v>
      </c>
      <c r="W704" s="231">
        <f>IFERROR(VLOOKUP(J704,'Item List (2)'!C:E,3,0),VLOOKUP(K704,'Item List (2)'!C:E,3,0))</f>
        <v>100</v>
      </c>
      <c r="X704" s="231">
        <f t="shared" si="61"/>
        <v>0</v>
      </c>
      <c r="Y704" s="231" t="str">
        <f t="shared" si="62"/>
        <v>SAUCE, HOT MEX PC</v>
      </c>
      <c r="AA704" s="232">
        <f t="shared" si="63"/>
        <v>26.34</v>
      </c>
      <c r="AB704" s="232" t="str">
        <f>VLOOKUP(W704,'Item List (2)'!$H:$J,2,0)</f>
        <v>Food</v>
      </c>
      <c r="AC704" s="232">
        <f t="shared" si="64"/>
        <v>7355</v>
      </c>
      <c r="AD704" s="232" t="str">
        <f t="shared" si="65"/>
        <v>7355-Food</v>
      </c>
    </row>
    <row r="705" spans="1:30">
      <c r="A705" t="s">
        <v>48</v>
      </c>
      <c r="B705" t="s">
        <v>549</v>
      </c>
      <c r="C705" t="s">
        <v>581</v>
      </c>
      <c r="D705" t="s">
        <v>582</v>
      </c>
      <c r="E705" t="s">
        <v>583</v>
      </c>
      <c r="F705" s="220" t="s">
        <v>53</v>
      </c>
      <c r="G705" s="220">
        <v>45167</v>
      </c>
      <c r="H705" t="s">
        <v>85</v>
      </c>
      <c r="I705" t="s">
        <v>55</v>
      </c>
      <c r="J705" t="s">
        <v>76</v>
      </c>
      <c r="K705" t="s">
        <v>86</v>
      </c>
      <c r="L705" s="230" t="s">
        <v>78</v>
      </c>
      <c r="M705">
        <v>1</v>
      </c>
      <c r="N705">
        <v>0</v>
      </c>
      <c r="O705">
        <v>145.42</v>
      </c>
      <c r="P705">
        <v>145.42</v>
      </c>
      <c r="Q705">
        <v>6141.3</v>
      </c>
      <c r="R705">
        <v>12.98</v>
      </c>
      <c r="S705" s="231" t="str">
        <f>VLOOKUP(U705,'Cross ref'!I:J,2,0)</f>
        <v>SCL</v>
      </c>
      <c r="T705" s="231">
        <f t="shared" si="60"/>
        <v>145.42</v>
      </c>
      <c r="U705" s="231">
        <f>VLOOKUP(VALUE(C705),'Cross ref'!G:I,3,0)</f>
        <v>7355</v>
      </c>
      <c r="V705" s="231">
        <f>IFERROR(VLOOKUP(J705,'Item List (2)'!C:D,2,0),VLOOKUP(K705,'Item List (2)'!C:D,2,0))</f>
        <v>50007</v>
      </c>
      <c r="W705" s="231">
        <f>IFERROR(VLOOKUP(J705,'Item List (2)'!C:E,3,0),VLOOKUP(K705,'Item List (2)'!C:E,3,0))</f>
        <v>100</v>
      </c>
      <c r="X705" s="231">
        <f t="shared" si="61"/>
        <v>0</v>
      </c>
      <c r="Y705" s="231" t="str">
        <f t="shared" si="62"/>
        <v>SYRUP, COKE DIET HIYLD BIB</v>
      </c>
      <c r="AA705" s="232">
        <f t="shared" si="63"/>
        <v>145.42</v>
      </c>
      <c r="AB705" s="232" t="str">
        <f>VLOOKUP(W705,'Item List (2)'!$H:$J,2,0)</f>
        <v>Food</v>
      </c>
      <c r="AC705" s="232">
        <f t="shared" si="64"/>
        <v>7355</v>
      </c>
      <c r="AD705" s="232" t="str">
        <f t="shared" si="65"/>
        <v>7355-Food</v>
      </c>
    </row>
    <row r="706" spans="1:30">
      <c r="A706" t="s">
        <v>48</v>
      </c>
      <c r="B706" t="s">
        <v>549</v>
      </c>
      <c r="C706" t="s">
        <v>581</v>
      </c>
      <c r="D706" t="s">
        <v>582</v>
      </c>
      <c r="E706" t="s">
        <v>583</v>
      </c>
      <c r="F706" s="220" t="s">
        <v>53</v>
      </c>
      <c r="G706" s="220">
        <v>45167</v>
      </c>
      <c r="H706" t="s">
        <v>87</v>
      </c>
      <c r="I706" t="s">
        <v>55</v>
      </c>
      <c r="J706" t="s">
        <v>76</v>
      </c>
      <c r="K706" t="s">
        <v>88</v>
      </c>
      <c r="L706" s="230" t="s">
        <v>78</v>
      </c>
      <c r="M706">
        <v>3</v>
      </c>
      <c r="N706">
        <v>0</v>
      </c>
      <c r="O706">
        <v>112.77</v>
      </c>
      <c r="P706">
        <v>338.31</v>
      </c>
      <c r="Q706">
        <v>6141.3</v>
      </c>
      <c r="R706">
        <v>12.98</v>
      </c>
      <c r="S706" s="231" t="str">
        <f>VLOOKUP(U706,'Cross ref'!I:J,2,0)</f>
        <v>SCL</v>
      </c>
      <c r="T706" s="231">
        <f t="shared" ref="T706:T769" si="66">P706</f>
        <v>338.31</v>
      </c>
      <c r="U706" s="231">
        <f>VLOOKUP(VALUE(C706),'Cross ref'!G:I,3,0)</f>
        <v>7355</v>
      </c>
      <c r="V706" s="231">
        <f>IFERROR(VLOOKUP(J706,'Item List (2)'!C:D,2,0),VLOOKUP(K706,'Item List (2)'!C:D,2,0))</f>
        <v>50007</v>
      </c>
      <c r="W706" s="231">
        <f>IFERROR(VLOOKUP(J706,'Item List (2)'!C:E,3,0),VLOOKUP(K706,'Item List (2)'!C:E,3,0))</f>
        <v>100</v>
      </c>
      <c r="X706" s="231">
        <f t="shared" ref="X706:X769" si="67">IF(_xlfn.NUMBERVALUE(O706),M706*O706-P706,-P706)</f>
        <v>0</v>
      </c>
      <c r="Y706" s="231" t="str">
        <f t="shared" ref="Y706:Y769" si="68">K706</f>
        <v>SYRUP, COKE CLASC BIB (HYCS)</v>
      </c>
      <c r="AA706" s="232">
        <f t="shared" ref="AA706:AA769" si="69">P706</f>
        <v>338.31</v>
      </c>
      <c r="AB706" s="232" t="str">
        <f>VLOOKUP(W706,'Item List (2)'!$H:$J,2,0)</f>
        <v>Food</v>
      </c>
      <c r="AC706" s="232">
        <f t="shared" ref="AC706:AC769" si="70">U706</f>
        <v>7355</v>
      </c>
      <c r="AD706" s="232" t="str">
        <f t="shared" ref="AD706:AD769" si="71">AC706&amp;"-"&amp;AB706</f>
        <v>7355-Food</v>
      </c>
    </row>
    <row r="707" spans="1:30">
      <c r="A707" t="s">
        <v>48</v>
      </c>
      <c r="B707" t="s">
        <v>549</v>
      </c>
      <c r="C707" t="s">
        <v>581</v>
      </c>
      <c r="D707" t="s">
        <v>582</v>
      </c>
      <c r="E707" t="s">
        <v>583</v>
      </c>
      <c r="F707" s="220" t="s">
        <v>53</v>
      </c>
      <c r="G707" s="220">
        <v>45167</v>
      </c>
      <c r="H707" t="s">
        <v>293</v>
      </c>
      <c r="I707" t="s">
        <v>55</v>
      </c>
      <c r="J707" t="s">
        <v>76</v>
      </c>
      <c r="K707" t="s">
        <v>294</v>
      </c>
      <c r="L707" s="230" t="s">
        <v>78</v>
      </c>
      <c r="M707">
        <v>1</v>
      </c>
      <c r="N707">
        <v>0</v>
      </c>
      <c r="O707">
        <v>116.08</v>
      </c>
      <c r="P707">
        <v>116.08</v>
      </c>
      <c r="Q707">
        <v>6141.3</v>
      </c>
      <c r="R707">
        <v>12.98</v>
      </c>
      <c r="S707" s="231" t="str">
        <f>VLOOKUP(U707,'Cross ref'!I:J,2,0)</f>
        <v>SCL</v>
      </c>
      <c r="T707" s="231">
        <f t="shared" si="66"/>
        <v>116.08</v>
      </c>
      <c r="U707" s="231">
        <f>VLOOKUP(VALUE(C707),'Cross ref'!G:I,3,0)</f>
        <v>7355</v>
      </c>
      <c r="V707" s="231">
        <f>IFERROR(VLOOKUP(J707,'Item List (2)'!C:D,2,0),VLOOKUP(K707,'Item List (2)'!C:D,2,0))</f>
        <v>50007</v>
      </c>
      <c r="W707" s="231">
        <f>IFERROR(VLOOKUP(J707,'Item List (2)'!C:E,3,0),VLOOKUP(K707,'Item List (2)'!C:E,3,0))</f>
        <v>100</v>
      </c>
      <c r="X707" s="231">
        <f t="shared" si="67"/>
        <v>0</v>
      </c>
      <c r="Y707" s="231" t="str">
        <f t="shared" si="68"/>
        <v>SYRUP, SPRITE BIB (HYCS)</v>
      </c>
      <c r="AA707" s="232">
        <f t="shared" si="69"/>
        <v>116.08</v>
      </c>
      <c r="AB707" s="232" t="str">
        <f>VLOOKUP(W707,'Item List (2)'!$H:$J,2,0)</f>
        <v>Food</v>
      </c>
      <c r="AC707" s="232">
        <f t="shared" si="70"/>
        <v>7355</v>
      </c>
      <c r="AD707" s="232" t="str">
        <f t="shared" si="71"/>
        <v>7355-Food</v>
      </c>
    </row>
    <row r="708" spans="1:30">
      <c r="A708" t="s">
        <v>48</v>
      </c>
      <c r="B708" t="s">
        <v>549</v>
      </c>
      <c r="C708" t="s">
        <v>581</v>
      </c>
      <c r="D708" t="s">
        <v>582</v>
      </c>
      <c r="E708" t="s">
        <v>583</v>
      </c>
      <c r="F708" s="220" t="s">
        <v>53</v>
      </c>
      <c r="G708" s="220">
        <v>45167</v>
      </c>
      <c r="H708" t="s">
        <v>584</v>
      </c>
      <c r="I708" t="s">
        <v>66</v>
      </c>
      <c r="J708" t="s">
        <v>439</v>
      </c>
      <c r="K708" t="s">
        <v>585</v>
      </c>
      <c r="L708" s="230" t="s">
        <v>586</v>
      </c>
      <c r="M708">
        <v>1</v>
      </c>
      <c r="N708">
        <v>0</v>
      </c>
      <c r="O708">
        <v>25.91</v>
      </c>
      <c r="P708">
        <v>25.91</v>
      </c>
      <c r="Q708">
        <v>6141.3</v>
      </c>
      <c r="R708">
        <v>12.98</v>
      </c>
      <c r="S708" s="231" t="str">
        <f>VLOOKUP(U708,'Cross ref'!I:J,2,0)</f>
        <v>SCL</v>
      </c>
      <c r="T708" s="231">
        <f t="shared" si="66"/>
        <v>25.91</v>
      </c>
      <c r="U708" s="231">
        <f>VLOOKUP(VALUE(C708),'Cross ref'!G:I,3,0)</f>
        <v>7355</v>
      </c>
      <c r="V708" s="231">
        <f>IFERROR(VLOOKUP(J708,'Item List (2)'!C:D,2,0),VLOOKUP(K708,'Item List (2)'!C:D,2,0))</f>
        <v>60507</v>
      </c>
      <c r="W708" s="231">
        <f>IFERROR(VLOOKUP(J708,'Item List (2)'!C:E,3,0),VLOOKUP(K708,'Item List (2)'!C:E,3,0))</f>
        <v>1200</v>
      </c>
      <c r="X708" s="231">
        <f t="shared" si="67"/>
        <v>0</v>
      </c>
      <c r="Y708" s="231" t="str">
        <f t="shared" si="68"/>
        <v>TOWEL, ROLL RECYCLED BRN</v>
      </c>
      <c r="AA708" s="232">
        <f t="shared" si="69"/>
        <v>25.91</v>
      </c>
      <c r="AB708" s="232" t="str">
        <f>VLOOKUP(W708,'Item List (2)'!$H:$J,2,0)</f>
        <v>Supplies</v>
      </c>
      <c r="AC708" s="232">
        <f t="shared" si="70"/>
        <v>7355</v>
      </c>
      <c r="AD708" s="232" t="str">
        <f t="shared" si="71"/>
        <v>7355-Supplies</v>
      </c>
    </row>
    <row r="709" spans="1:30">
      <c r="A709" t="s">
        <v>48</v>
      </c>
      <c r="B709" t="s">
        <v>549</v>
      </c>
      <c r="C709" t="s">
        <v>581</v>
      </c>
      <c r="D709" t="s">
        <v>582</v>
      </c>
      <c r="E709" t="s">
        <v>583</v>
      </c>
      <c r="F709" s="220" t="s">
        <v>53</v>
      </c>
      <c r="G709" s="220">
        <v>45167</v>
      </c>
      <c r="H709" t="s">
        <v>438</v>
      </c>
      <c r="I709" t="s">
        <v>66</v>
      </c>
      <c r="J709" t="s">
        <v>439</v>
      </c>
      <c r="K709" t="s">
        <v>440</v>
      </c>
      <c r="L709" s="230" t="s">
        <v>441</v>
      </c>
      <c r="M709">
        <v>1</v>
      </c>
      <c r="N709">
        <v>0</v>
      </c>
      <c r="O709">
        <v>22.14</v>
      </c>
      <c r="P709">
        <v>22.14</v>
      </c>
      <c r="Q709">
        <v>6141.3</v>
      </c>
      <c r="R709">
        <v>12.98</v>
      </c>
      <c r="S709" s="231" t="str">
        <f>VLOOKUP(U709,'Cross ref'!I:J,2,0)</f>
        <v>SCL</v>
      </c>
      <c r="T709" s="231">
        <f t="shared" si="66"/>
        <v>22.14</v>
      </c>
      <c r="U709" s="231">
        <f>VLOOKUP(VALUE(C709),'Cross ref'!G:I,3,0)</f>
        <v>7355</v>
      </c>
      <c r="V709" s="231">
        <f>IFERROR(VLOOKUP(J709,'Item List (2)'!C:D,2,0),VLOOKUP(K709,'Item List (2)'!C:D,2,0))</f>
        <v>60507</v>
      </c>
      <c r="W709" s="231">
        <f>IFERROR(VLOOKUP(J709,'Item List (2)'!C:E,3,0),VLOOKUP(K709,'Item List (2)'!C:E,3,0))</f>
        <v>1200</v>
      </c>
      <c r="X709" s="231">
        <f t="shared" si="67"/>
        <v>0</v>
      </c>
      <c r="Y709" s="231" t="str">
        <f t="shared" si="68"/>
        <v>TOWEL, PAPER MULTIFOLD BRN EF</v>
      </c>
      <c r="AA709" s="232">
        <f t="shared" si="69"/>
        <v>22.14</v>
      </c>
      <c r="AB709" s="232" t="str">
        <f>VLOOKUP(W709,'Item List (2)'!$H:$J,2,0)</f>
        <v>Supplies</v>
      </c>
      <c r="AC709" s="232">
        <f t="shared" si="70"/>
        <v>7355</v>
      </c>
      <c r="AD709" s="232" t="str">
        <f t="shared" si="71"/>
        <v>7355-Supplies</v>
      </c>
    </row>
    <row r="710" spans="1:30">
      <c r="A710" t="s">
        <v>48</v>
      </c>
      <c r="B710" t="s">
        <v>549</v>
      </c>
      <c r="C710" t="s">
        <v>581</v>
      </c>
      <c r="D710" t="s">
        <v>582</v>
      </c>
      <c r="E710" t="s">
        <v>583</v>
      </c>
      <c r="F710" s="220" t="s">
        <v>53</v>
      </c>
      <c r="G710" s="220">
        <v>45167</v>
      </c>
      <c r="H710" t="s">
        <v>587</v>
      </c>
      <c r="I710" t="s">
        <v>55</v>
      </c>
      <c r="J710" t="s">
        <v>588</v>
      </c>
      <c r="K710" t="s">
        <v>589</v>
      </c>
      <c r="L710" s="230" t="s">
        <v>78</v>
      </c>
      <c r="M710">
        <v>1</v>
      </c>
      <c r="N710">
        <v>0</v>
      </c>
      <c r="O710">
        <v>99.5</v>
      </c>
      <c r="P710">
        <v>99.5</v>
      </c>
      <c r="Q710">
        <v>6141.3</v>
      </c>
      <c r="R710">
        <v>12.98</v>
      </c>
      <c r="S710" s="231" t="str">
        <f>VLOOKUP(U710,'Cross ref'!I:J,2,0)</f>
        <v>SCL</v>
      </c>
      <c r="T710" s="231">
        <f t="shared" si="66"/>
        <v>99.5</v>
      </c>
      <c r="U710" s="231">
        <f>VLOOKUP(VALUE(C710),'Cross ref'!G:I,3,0)</f>
        <v>7355</v>
      </c>
      <c r="V710" s="231">
        <f>IFERROR(VLOOKUP(J710,'Item List (2)'!C:D,2,0),VLOOKUP(K710,'Item List (2)'!C:D,2,0))</f>
        <v>50007</v>
      </c>
      <c r="W710" s="231">
        <f>IFERROR(VLOOKUP(J710,'Item List (2)'!C:E,3,0),VLOOKUP(K710,'Item List (2)'!C:E,3,0))</f>
        <v>100</v>
      </c>
      <c r="X710" s="231">
        <f t="shared" si="67"/>
        <v>0</v>
      </c>
      <c r="Y710" s="231" t="str">
        <f t="shared" si="68"/>
        <v>SYRUP, TEA RASPBRY BIB</v>
      </c>
      <c r="AA710" s="232">
        <f t="shared" si="69"/>
        <v>99.5</v>
      </c>
      <c r="AB710" s="232" t="str">
        <f>VLOOKUP(W710,'Item List (2)'!$H:$J,2,0)</f>
        <v>Food</v>
      </c>
      <c r="AC710" s="232">
        <f t="shared" si="70"/>
        <v>7355</v>
      </c>
      <c r="AD710" s="232" t="str">
        <f t="shared" si="71"/>
        <v>7355-Food</v>
      </c>
    </row>
    <row r="711" spans="1:30">
      <c r="A711" t="s">
        <v>48</v>
      </c>
      <c r="B711" t="s">
        <v>549</v>
      </c>
      <c r="C711" t="s">
        <v>581</v>
      </c>
      <c r="D711" t="s">
        <v>582</v>
      </c>
      <c r="E711" t="s">
        <v>583</v>
      </c>
      <c r="F711" s="220" t="s">
        <v>53</v>
      </c>
      <c r="G711" s="220">
        <v>45167</v>
      </c>
      <c r="H711" t="s">
        <v>295</v>
      </c>
      <c r="I711" t="s">
        <v>55</v>
      </c>
      <c r="J711" t="s">
        <v>105</v>
      </c>
      <c r="K711" t="s">
        <v>296</v>
      </c>
      <c r="L711" s="230" t="s">
        <v>297</v>
      </c>
      <c r="M711">
        <v>1</v>
      </c>
      <c r="N711">
        <v>0</v>
      </c>
      <c r="O711">
        <v>16.22</v>
      </c>
      <c r="P711">
        <v>16.22</v>
      </c>
      <c r="Q711">
        <v>6141.3</v>
      </c>
      <c r="R711">
        <v>12.98</v>
      </c>
      <c r="S711" s="231" t="str">
        <f>VLOOKUP(U711,'Cross ref'!I:J,2,0)</f>
        <v>SCL</v>
      </c>
      <c r="T711" s="231">
        <f t="shared" si="66"/>
        <v>16.22</v>
      </c>
      <c r="U711" s="231">
        <f>VLOOKUP(VALUE(C711),'Cross ref'!G:I,3,0)</f>
        <v>7355</v>
      </c>
      <c r="V711" s="231">
        <f>IFERROR(VLOOKUP(J711,'Item List (2)'!C:D,2,0),VLOOKUP(K711,'Item List (2)'!C:D,2,0))</f>
        <v>50007</v>
      </c>
      <c r="W711" s="231">
        <f>IFERROR(VLOOKUP(J711,'Item List (2)'!C:E,3,0),VLOOKUP(K711,'Item List (2)'!C:E,3,0))</f>
        <v>100</v>
      </c>
      <c r="X711" s="231">
        <f t="shared" si="67"/>
        <v>0</v>
      </c>
      <c r="Y711" s="231" t="str">
        <f t="shared" si="68"/>
        <v>MILK, 1% LF ESL</v>
      </c>
      <c r="AA711" s="232">
        <f t="shared" si="69"/>
        <v>16.22</v>
      </c>
      <c r="AB711" s="232" t="str">
        <f>VLOOKUP(W711,'Item List (2)'!$H:$J,2,0)</f>
        <v>Food</v>
      </c>
      <c r="AC711" s="232">
        <f t="shared" si="70"/>
        <v>7355</v>
      </c>
      <c r="AD711" s="232" t="str">
        <f t="shared" si="71"/>
        <v>7355-Food</v>
      </c>
    </row>
    <row r="712" spans="1:30">
      <c r="A712" t="s">
        <v>48</v>
      </c>
      <c r="B712" t="s">
        <v>549</v>
      </c>
      <c r="C712" t="s">
        <v>581</v>
      </c>
      <c r="D712" t="s">
        <v>582</v>
      </c>
      <c r="E712" t="s">
        <v>583</v>
      </c>
      <c r="F712" s="220" t="s">
        <v>53</v>
      </c>
      <c r="G712" s="220">
        <v>45167</v>
      </c>
      <c r="H712" t="s">
        <v>89</v>
      </c>
      <c r="I712" t="s">
        <v>55</v>
      </c>
      <c r="J712" t="s">
        <v>90</v>
      </c>
      <c r="K712" t="s">
        <v>91</v>
      </c>
      <c r="L712" s="230" t="s">
        <v>92</v>
      </c>
      <c r="M712">
        <v>1</v>
      </c>
      <c r="N712">
        <v>0</v>
      </c>
      <c r="O712">
        <v>58.17</v>
      </c>
      <c r="P712">
        <v>58.17</v>
      </c>
      <c r="Q712">
        <v>6141.3</v>
      </c>
      <c r="R712">
        <v>12.98</v>
      </c>
      <c r="S712" s="231" t="str">
        <f>VLOOKUP(U712,'Cross ref'!I:J,2,0)</f>
        <v>SCL</v>
      </c>
      <c r="T712" s="231">
        <f t="shared" si="66"/>
        <v>58.17</v>
      </c>
      <c r="U712" s="231">
        <f>VLOOKUP(VALUE(C712),'Cross ref'!G:I,3,0)</f>
        <v>7355</v>
      </c>
      <c r="V712" s="231">
        <f>IFERROR(VLOOKUP(J712,'Item List (2)'!C:D,2,0),VLOOKUP(K712,'Item List (2)'!C:D,2,0))</f>
        <v>50007</v>
      </c>
      <c r="W712" s="231">
        <f>IFERROR(VLOOKUP(J712,'Item List (2)'!C:E,3,0),VLOOKUP(K712,'Item List (2)'!C:E,3,0))</f>
        <v>100</v>
      </c>
      <c r="X712" s="231">
        <f t="shared" si="67"/>
        <v>0</v>
      </c>
      <c r="Y712" s="231" t="str">
        <f t="shared" si="68"/>
        <v>EGG, LIQ WHL CAGE FREE P12CE</v>
      </c>
      <c r="AA712" s="232">
        <f t="shared" si="69"/>
        <v>58.17</v>
      </c>
      <c r="AB712" s="232" t="str">
        <f>VLOOKUP(W712,'Item List (2)'!$H:$J,2,0)</f>
        <v>Food</v>
      </c>
      <c r="AC712" s="232">
        <f t="shared" si="70"/>
        <v>7355</v>
      </c>
      <c r="AD712" s="232" t="str">
        <f t="shared" si="71"/>
        <v>7355-Food</v>
      </c>
    </row>
    <row r="713" spans="1:30">
      <c r="A713" t="s">
        <v>48</v>
      </c>
      <c r="B713" t="s">
        <v>549</v>
      </c>
      <c r="C713" t="s">
        <v>581</v>
      </c>
      <c r="D713" t="s">
        <v>582</v>
      </c>
      <c r="E713" t="s">
        <v>583</v>
      </c>
      <c r="F713" s="220" t="s">
        <v>53</v>
      </c>
      <c r="G713" s="220">
        <v>45167</v>
      </c>
      <c r="H713" t="s">
        <v>93</v>
      </c>
      <c r="I713" t="s">
        <v>55</v>
      </c>
      <c r="J713" t="s">
        <v>94</v>
      </c>
      <c r="K713" t="s">
        <v>95</v>
      </c>
      <c r="L713" s="230" t="s">
        <v>96</v>
      </c>
      <c r="M713">
        <v>2</v>
      </c>
      <c r="N713">
        <v>0</v>
      </c>
      <c r="O713">
        <v>26.21</v>
      </c>
      <c r="P713">
        <v>52.42</v>
      </c>
      <c r="Q713">
        <v>6141.3</v>
      </c>
      <c r="R713">
        <v>12.98</v>
      </c>
      <c r="S713" s="231" t="str">
        <f>VLOOKUP(U713,'Cross ref'!I:J,2,0)</f>
        <v>SCL</v>
      </c>
      <c r="T713" s="231">
        <f t="shared" si="66"/>
        <v>52.42</v>
      </c>
      <c r="U713" s="231">
        <f>VLOOKUP(VALUE(C713),'Cross ref'!G:I,3,0)</f>
        <v>7355</v>
      </c>
      <c r="V713" s="231">
        <f>IFERROR(VLOOKUP(J713,'Item List (2)'!C:D,2,0),VLOOKUP(K713,'Item List (2)'!C:D,2,0))</f>
        <v>50007</v>
      </c>
      <c r="W713" s="231">
        <f>IFERROR(VLOOKUP(J713,'Item List (2)'!C:E,3,0),VLOOKUP(K713,'Item List (2)'!C:E,3,0))</f>
        <v>100</v>
      </c>
      <c r="X713" s="231">
        <f t="shared" si="67"/>
        <v>0</v>
      </c>
      <c r="Y713" s="231" t="str">
        <f t="shared" si="68"/>
        <v>JUICE, ORANGE ORIG SIMPLY</v>
      </c>
      <c r="AA713" s="232">
        <f t="shared" si="69"/>
        <v>52.42</v>
      </c>
      <c r="AB713" s="232" t="str">
        <f>VLOOKUP(W713,'Item List (2)'!$H:$J,2,0)</f>
        <v>Food</v>
      </c>
      <c r="AC713" s="232">
        <f t="shared" si="70"/>
        <v>7355</v>
      </c>
      <c r="AD713" s="232" t="str">
        <f t="shared" si="71"/>
        <v>7355-Food</v>
      </c>
    </row>
    <row r="714" spans="1:30">
      <c r="A714" t="s">
        <v>48</v>
      </c>
      <c r="B714" t="s">
        <v>549</v>
      </c>
      <c r="C714" t="s">
        <v>581</v>
      </c>
      <c r="D714" t="s">
        <v>582</v>
      </c>
      <c r="E714" t="s">
        <v>583</v>
      </c>
      <c r="F714" s="220" t="s">
        <v>53</v>
      </c>
      <c r="G714" s="220">
        <v>45167</v>
      </c>
      <c r="H714" t="s">
        <v>97</v>
      </c>
      <c r="I714" t="s">
        <v>55</v>
      </c>
      <c r="J714" t="s">
        <v>98</v>
      </c>
      <c r="K714" t="s">
        <v>99</v>
      </c>
      <c r="L714" s="230" t="s">
        <v>100</v>
      </c>
      <c r="M714">
        <v>3</v>
      </c>
      <c r="N714">
        <v>0</v>
      </c>
      <c r="O714">
        <v>20.03</v>
      </c>
      <c r="P714">
        <v>60.09</v>
      </c>
      <c r="Q714">
        <v>6141.3</v>
      </c>
      <c r="R714">
        <v>12.98</v>
      </c>
      <c r="S714" s="231" t="str">
        <f>VLOOKUP(U714,'Cross ref'!I:J,2,0)</f>
        <v>SCL</v>
      </c>
      <c r="T714" s="231">
        <f t="shared" si="66"/>
        <v>60.09</v>
      </c>
      <c r="U714" s="231">
        <f>VLOOKUP(VALUE(C714),'Cross ref'!G:I,3,0)</f>
        <v>7355</v>
      </c>
      <c r="V714" s="231">
        <f>IFERROR(VLOOKUP(J714,'Item List (2)'!C:D,2,0),VLOOKUP(K714,'Item List (2)'!C:D,2,0))</f>
        <v>50007</v>
      </c>
      <c r="W714" s="231">
        <f>IFERROR(VLOOKUP(J714,'Item List (2)'!C:E,3,0),VLOOKUP(K714,'Item List (2)'!C:E,3,0))</f>
        <v>100</v>
      </c>
      <c r="X714" s="231">
        <f t="shared" si="67"/>
        <v>0</v>
      </c>
      <c r="Y714" s="231" t="str">
        <f t="shared" si="68"/>
        <v>SAUCE, BBQ SWEET &amp; BOLD CUP</v>
      </c>
      <c r="AA714" s="232">
        <f t="shared" si="69"/>
        <v>60.09</v>
      </c>
      <c r="AB714" s="232" t="str">
        <f>VLOOKUP(W714,'Item List (2)'!$H:$J,2,0)</f>
        <v>Food</v>
      </c>
      <c r="AC714" s="232">
        <f t="shared" si="70"/>
        <v>7355</v>
      </c>
      <c r="AD714" s="232" t="str">
        <f t="shared" si="71"/>
        <v>7355-Food</v>
      </c>
    </row>
    <row r="715" spans="1:30">
      <c r="A715" t="s">
        <v>48</v>
      </c>
      <c r="B715" t="s">
        <v>549</v>
      </c>
      <c r="C715" t="s">
        <v>581</v>
      </c>
      <c r="D715" t="s">
        <v>582</v>
      </c>
      <c r="E715" t="s">
        <v>583</v>
      </c>
      <c r="F715" s="220" t="s">
        <v>53</v>
      </c>
      <c r="G715" s="220">
        <v>45167</v>
      </c>
      <c r="H715" t="s">
        <v>304</v>
      </c>
      <c r="I715" t="s">
        <v>55</v>
      </c>
      <c r="J715" t="s">
        <v>305</v>
      </c>
      <c r="K715" t="s">
        <v>306</v>
      </c>
      <c r="L715" s="230" t="s">
        <v>100</v>
      </c>
      <c r="M715">
        <v>1</v>
      </c>
      <c r="N715">
        <v>0</v>
      </c>
      <c r="O715">
        <v>30.8</v>
      </c>
      <c r="P715">
        <v>30.8</v>
      </c>
      <c r="Q715">
        <v>6141.3</v>
      </c>
      <c r="R715">
        <v>12.98</v>
      </c>
      <c r="S715" s="231" t="str">
        <f>VLOOKUP(U715,'Cross ref'!I:J,2,0)</f>
        <v>SCL</v>
      </c>
      <c r="T715" s="231">
        <f t="shared" si="66"/>
        <v>30.8</v>
      </c>
      <c r="U715" s="231">
        <f>VLOOKUP(VALUE(C715),'Cross ref'!G:I,3,0)</f>
        <v>7355</v>
      </c>
      <c r="V715" s="231">
        <f>IFERROR(VLOOKUP(J715,'Item List (2)'!C:D,2,0),VLOOKUP(K715,'Item List (2)'!C:D,2,0))</f>
        <v>50007</v>
      </c>
      <c r="W715" s="231">
        <f>IFERROR(VLOOKUP(J715,'Item List (2)'!C:E,3,0),VLOOKUP(K715,'Item List (2)'!C:E,3,0))</f>
        <v>100</v>
      </c>
      <c r="X715" s="231">
        <f t="shared" si="67"/>
        <v>0</v>
      </c>
      <c r="Y715" s="231" t="str">
        <f t="shared" si="68"/>
        <v>SAUCE, HNY MUST CUP</v>
      </c>
      <c r="AA715" s="232">
        <f t="shared" si="69"/>
        <v>30.8</v>
      </c>
      <c r="AB715" s="232" t="str">
        <f>VLOOKUP(W715,'Item List (2)'!$H:$J,2,0)</f>
        <v>Food</v>
      </c>
      <c r="AC715" s="232">
        <f t="shared" si="70"/>
        <v>7355</v>
      </c>
      <c r="AD715" s="232" t="str">
        <f t="shared" si="71"/>
        <v>7355-Food</v>
      </c>
    </row>
    <row r="716" spans="1:30">
      <c r="A716" t="s">
        <v>48</v>
      </c>
      <c r="B716" t="s">
        <v>549</v>
      </c>
      <c r="C716" t="s">
        <v>581</v>
      </c>
      <c r="D716" t="s">
        <v>582</v>
      </c>
      <c r="E716" t="s">
        <v>583</v>
      </c>
      <c r="F716" s="220" t="s">
        <v>53</v>
      </c>
      <c r="G716" s="220">
        <v>45167</v>
      </c>
      <c r="H716" t="s">
        <v>104</v>
      </c>
      <c r="I716" t="s">
        <v>55</v>
      </c>
      <c r="J716" t="s">
        <v>105</v>
      </c>
      <c r="K716" t="s">
        <v>106</v>
      </c>
      <c r="L716" s="230" t="s">
        <v>107</v>
      </c>
      <c r="M716">
        <v>1</v>
      </c>
      <c r="N716">
        <v>0</v>
      </c>
      <c r="O716">
        <v>9.54</v>
      </c>
      <c r="P716">
        <v>9.54</v>
      </c>
      <c r="Q716">
        <v>6141.3</v>
      </c>
      <c r="R716">
        <v>12.98</v>
      </c>
      <c r="S716" s="231" t="str">
        <f>VLOOKUP(U716,'Cross ref'!I:J,2,0)</f>
        <v>SCL</v>
      </c>
      <c r="T716" s="231">
        <f t="shared" si="66"/>
        <v>9.54</v>
      </c>
      <c r="U716" s="231">
        <f>VLOOKUP(VALUE(C716),'Cross ref'!G:I,3,0)</f>
        <v>7355</v>
      </c>
      <c r="V716" s="231">
        <f>IFERROR(VLOOKUP(J716,'Item List (2)'!C:D,2,0),VLOOKUP(K716,'Item List (2)'!C:D,2,0))</f>
        <v>50007</v>
      </c>
      <c r="W716" s="231">
        <f>IFERROR(VLOOKUP(J716,'Item List (2)'!C:E,3,0),VLOOKUP(K716,'Item List (2)'!C:E,3,0))</f>
        <v>100</v>
      </c>
      <c r="X716" s="231">
        <f t="shared" si="67"/>
        <v>0</v>
      </c>
      <c r="Y716" s="231" t="str">
        <f t="shared" si="68"/>
        <v>MILK, 1%</v>
      </c>
      <c r="AA716" s="232">
        <f t="shared" si="69"/>
        <v>9.54</v>
      </c>
      <c r="AB716" s="232" t="str">
        <f>VLOOKUP(W716,'Item List (2)'!$H:$J,2,0)</f>
        <v>Food</v>
      </c>
      <c r="AC716" s="232">
        <f t="shared" si="70"/>
        <v>7355</v>
      </c>
      <c r="AD716" s="232" t="str">
        <f t="shared" si="71"/>
        <v>7355-Food</v>
      </c>
    </row>
    <row r="717" spans="1:30">
      <c r="A717" t="s">
        <v>48</v>
      </c>
      <c r="B717" t="s">
        <v>549</v>
      </c>
      <c r="C717" t="s">
        <v>581</v>
      </c>
      <c r="D717" t="s">
        <v>582</v>
      </c>
      <c r="E717" t="s">
        <v>583</v>
      </c>
      <c r="F717" s="220" t="s">
        <v>53</v>
      </c>
      <c r="G717" s="220">
        <v>45167</v>
      </c>
      <c r="H717" t="s">
        <v>590</v>
      </c>
      <c r="I717" t="s">
        <v>66</v>
      </c>
      <c r="J717" t="s">
        <v>109</v>
      </c>
      <c r="K717" t="s">
        <v>591</v>
      </c>
      <c r="L717" s="230" t="s">
        <v>111</v>
      </c>
      <c r="M717">
        <v>1</v>
      </c>
      <c r="N717">
        <v>0</v>
      </c>
      <c r="O717">
        <v>16.79</v>
      </c>
      <c r="P717">
        <v>16.79</v>
      </c>
      <c r="Q717">
        <v>6141.3</v>
      </c>
      <c r="R717">
        <v>12.98</v>
      </c>
      <c r="S717" s="231" t="str">
        <f>VLOOKUP(U717,'Cross ref'!I:J,2,0)</f>
        <v>SCL</v>
      </c>
      <c r="T717" s="231">
        <f t="shared" si="66"/>
        <v>16.79</v>
      </c>
      <c r="U717" s="231">
        <f>VLOOKUP(VALUE(C717),'Cross ref'!G:I,3,0)</f>
        <v>7355</v>
      </c>
      <c r="V717" s="231">
        <f>IFERROR(VLOOKUP(J717,'Item List (2)'!C:D,2,0),VLOOKUP(K717,'Item List (2)'!C:D,2,0))</f>
        <v>60507</v>
      </c>
      <c r="W717" s="231">
        <f>IFERROR(VLOOKUP(J717,'Item List (2)'!C:E,3,0),VLOOKUP(K717,'Item List (2)'!C:E,3,0))</f>
        <v>1200</v>
      </c>
      <c r="X717" s="231">
        <f t="shared" si="67"/>
        <v>0</v>
      </c>
      <c r="Y717" s="231" t="str">
        <f t="shared" si="68"/>
        <v>GLOVE, SYNTH SM</v>
      </c>
      <c r="AA717" s="232">
        <f t="shared" si="69"/>
        <v>16.79</v>
      </c>
      <c r="AB717" s="232" t="str">
        <f>VLOOKUP(W717,'Item List (2)'!$H:$J,2,0)</f>
        <v>Supplies</v>
      </c>
      <c r="AC717" s="232">
        <f t="shared" si="70"/>
        <v>7355</v>
      </c>
      <c r="AD717" s="232" t="str">
        <f t="shared" si="71"/>
        <v>7355-Supplies</v>
      </c>
    </row>
    <row r="718" spans="1:30">
      <c r="A718" t="s">
        <v>48</v>
      </c>
      <c r="B718" t="s">
        <v>549</v>
      </c>
      <c r="C718" t="s">
        <v>581</v>
      </c>
      <c r="D718" t="s">
        <v>582</v>
      </c>
      <c r="E718" t="s">
        <v>583</v>
      </c>
      <c r="F718" s="220" t="s">
        <v>53</v>
      </c>
      <c r="G718" s="220">
        <v>45167</v>
      </c>
      <c r="H718" t="s">
        <v>108</v>
      </c>
      <c r="I718" t="s">
        <v>66</v>
      </c>
      <c r="J718" t="s">
        <v>109</v>
      </c>
      <c r="K718" t="s">
        <v>110</v>
      </c>
      <c r="L718" s="230" t="s">
        <v>111</v>
      </c>
      <c r="M718">
        <v>1</v>
      </c>
      <c r="N718">
        <v>0</v>
      </c>
      <c r="O718">
        <v>16.79</v>
      </c>
      <c r="P718">
        <v>16.79</v>
      </c>
      <c r="Q718">
        <v>6141.3</v>
      </c>
      <c r="R718">
        <v>12.98</v>
      </c>
      <c r="S718" s="231" t="str">
        <f>VLOOKUP(U718,'Cross ref'!I:J,2,0)</f>
        <v>SCL</v>
      </c>
      <c r="T718" s="231">
        <f t="shared" si="66"/>
        <v>16.79</v>
      </c>
      <c r="U718" s="231">
        <f>VLOOKUP(VALUE(C718),'Cross ref'!G:I,3,0)</f>
        <v>7355</v>
      </c>
      <c r="V718" s="231">
        <f>IFERROR(VLOOKUP(J718,'Item List (2)'!C:D,2,0),VLOOKUP(K718,'Item List (2)'!C:D,2,0))</f>
        <v>60507</v>
      </c>
      <c r="W718" s="231">
        <f>IFERROR(VLOOKUP(J718,'Item List (2)'!C:E,3,0),VLOOKUP(K718,'Item List (2)'!C:E,3,0))</f>
        <v>1200</v>
      </c>
      <c r="X718" s="231">
        <f t="shared" si="67"/>
        <v>0</v>
      </c>
      <c r="Y718" s="231" t="str">
        <f t="shared" si="68"/>
        <v>GLOVE, SYNTH MED</v>
      </c>
      <c r="AA718" s="232">
        <f t="shared" si="69"/>
        <v>16.79</v>
      </c>
      <c r="AB718" s="232" t="str">
        <f>VLOOKUP(W718,'Item List (2)'!$H:$J,2,0)</f>
        <v>Supplies</v>
      </c>
      <c r="AC718" s="232">
        <f t="shared" si="70"/>
        <v>7355</v>
      </c>
      <c r="AD718" s="232" t="str">
        <f t="shared" si="71"/>
        <v>7355-Supplies</v>
      </c>
    </row>
    <row r="719" spans="1:30">
      <c r="A719" t="s">
        <v>48</v>
      </c>
      <c r="B719" t="s">
        <v>549</v>
      </c>
      <c r="C719" t="s">
        <v>581</v>
      </c>
      <c r="D719" t="s">
        <v>582</v>
      </c>
      <c r="E719" t="s">
        <v>583</v>
      </c>
      <c r="F719" s="220" t="s">
        <v>53</v>
      </c>
      <c r="G719" s="220">
        <v>45167</v>
      </c>
      <c r="H719" t="s">
        <v>116</v>
      </c>
      <c r="I719" t="s">
        <v>55</v>
      </c>
      <c r="J719" t="s">
        <v>117</v>
      </c>
      <c r="K719" t="s">
        <v>118</v>
      </c>
      <c r="L719" s="230" t="s">
        <v>119</v>
      </c>
      <c r="M719">
        <v>22</v>
      </c>
      <c r="N719">
        <v>0</v>
      </c>
      <c r="O719">
        <v>76.78</v>
      </c>
      <c r="P719">
        <v>1689.16</v>
      </c>
      <c r="Q719">
        <v>6141.3</v>
      </c>
      <c r="R719">
        <v>12.98</v>
      </c>
      <c r="S719" s="231" t="str">
        <f>VLOOKUP(U719,'Cross ref'!I:J,2,0)</f>
        <v>SCL</v>
      </c>
      <c r="T719" s="231">
        <f t="shared" si="66"/>
        <v>1689.16</v>
      </c>
      <c r="U719" s="231">
        <f>VLOOKUP(VALUE(C719),'Cross ref'!G:I,3,0)</f>
        <v>7355</v>
      </c>
      <c r="V719" s="231">
        <f>IFERROR(VLOOKUP(J719,'Item List (2)'!C:D,2,0),VLOOKUP(K719,'Item List (2)'!C:D,2,0))</f>
        <v>50007</v>
      </c>
      <c r="W719" s="231">
        <f>IFERROR(VLOOKUP(J719,'Item List (2)'!C:E,3,0),VLOOKUP(K719,'Item List (2)'!C:E,3,0))</f>
        <v>100</v>
      </c>
      <c r="X719" s="231">
        <f t="shared" si="67"/>
        <v>0</v>
      </c>
      <c r="Y719" s="231" t="str">
        <f t="shared" si="68"/>
        <v>BEEF, GRND PTY 3.5Z</v>
      </c>
      <c r="AA719" s="232">
        <f t="shared" si="69"/>
        <v>1689.16</v>
      </c>
      <c r="AB719" s="232" t="str">
        <f>VLOOKUP(W719,'Item List (2)'!$H:$J,2,0)</f>
        <v>Food</v>
      </c>
      <c r="AC719" s="232">
        <f t="shared" si="70"/>
        <v>7355</v>
      </c>
      <c r="AD719" s="232" t="str">
        <f t="shared" si="71"/>
        <v>7355-Food</v>
      </c>
    </row>
    <row r="720" spans="1:30">
      <c r="A720" t="s">
        <v>48</v>
      </c>
      <c r="B720" t="s">
        <v>549</v>
      </c>
      <c r="C720" t="s">
        <v>581</v>
      </c>
      <c r="D720" t="s">
        <v>582</v>
      </c>
      <c r="E720" t="s">
        <v>583</v>
      </c>
      <c r="F720" s="220" t="s">
        <v>53</v>
      </c>
      <c r="G720" s="220">
        <v>45167</v>
      </c>
      <c r="H720" t="s">
        <v>309</v>
      </c>
      <c r="I720" t="s">
        <v>55</v>
      </c>
      <c r="J720" t="s">
        <v>310</v>
      </c>
      <c r="K720" t="s">
        <v>311</v>
      </c>
      <c r="L720" s="230" t="s">
        <v>312</v>
      </c>
      <c r="M720">
        <v>1</v>
      </c>
      <c r="N720">
        <v>0</v>
      </c>
      <c r="O720">
        <v>11.6</v>
      </c>
      <c r="P720">
        <v>11.6</v>
      </c>
      <c r="Q720">
        <v>6141.3</v>
      </c>
      <c r="R720">
        <v>12.98</v>
      </c>
      <c r="S720" s="231" t="str">
        <f>VLOOKUP(U720,'Cross ref'!I:J,2,0)</f>
        <v>SCL</v>
      </c>
      <c r="T720" s="231">
        <f t="shared" si="66"/>
        <v>11.6</v>
      </c>
      <c r="U720" s="231">
        <f>VLOOKUP(VALUE(C720),'Cross ref'!G:I,3,0)</f>
        <v>7355</v>
      </c>
      <c r="V720" s="231">
        <f>IFERROR(VLOOKUP(J720,'Item List (2)'!C:D,2,0),VLOOKUP(K720,'Item List (2)'!C:D,2,0))</f>
        <v>50007</v>
      </c>
      <c r="W720" s="231">
        <f>IFERROR(VLOOKUP(J720,'Item List (2)'!C:E,3,0),VLOOKUP(K720,'Item List (2)'!C:E,3,0))</f>
        <v>100</v>
      </c>
      <c r="X720" s="231">
        <f t="shared" si="67"/>
        <v>0</v>
      </c>
      <c r="Y720" s="231" t="str">
        <f t="shared" si="68"/>
        <v>SALSA, PCH .43Z</v>
      </c>
      <c r="AA720" s="232">
        <f t="shared" si="69"/>
        <v>11.6</v>
      </c>
      <c r="AB720" s="232" t="str">
        <f>VLOOKUP(W720,'Item List (2)'!$H:$J,2,0)</f>
        <v>Food</v>
      </c>
      <c r="AC720" s="232">
        <f t="shared" si="70"/>
        <v>7355</v>
      </c>
      <c r="AD720" s="232" t="str">
        <f t="shared" si="71"/>
        <v>7355-Food</v>
      </c>
    </row>
    <row r="721" spans="1:30">
      <c r="A721" t="s">
        <v>48</v>
      </c>
      <c r="B721" t="s">
        <v>549</v>
      </c>
      <c r="C721" t="s">
        <v>581</v>
      </c>
      <c r="D721" t="s">
        <v>582</v>
      </c>
      <c r="E721" t="s">
        <v>583</v>
      </c>
      <c r="F721" s="220" t="s">
        <v>53</v>
      </c>
      <c r="G721" s="220">
        <v>45167</v>
      </c>
      <c r="H721" t="s">
        <v>120</v>
      </c>
      <c r="I721" t="s">
        <v>55</v>
      </c>
      <c r="J721" t="s">
        <v>121</v>
      </c>
      <c r="K721" t="s">
        <v>122</v>
      </c>
      <c r="L721" s="230" t="s">
        <v>123</v>
      </c>
      <c r="M721">
        <v>2</v>
      </c>
      <c r="N721">
        <v>0</v>
      </c>
      <c r="O721">
        <v>30.72</v>
      </c>
      <c r="P721">
        <v>61.44</v>
      </c>
      <c r="Q721">
        <v>6141.3</v>
      </c>
      <c r="R721">
        <v>12.98</v>
      </c>
      <c r="S721" s="231" t="str">
        <f>VLOOKUP(U721,'Cross ref'!I:J,2,0)</f>
        <v>SCL</v>
      </c>
      <c r="T721" s="231">
        <f t="shared" si="66"/>
        <v>61.44</v>
      </c>
      <c r="U721" s="231">
        <f>VLOOKUP(VALUE(C721),'Cross ref'!G:I,3,0)</f>
        <v>7355</v>
      </c>
      <c r="V721" s="231">
        <f>IFERROR(VLOOKUP(J721,'Item List (2)'!C:D,2,0),VLOOKUP(K721,'Item List (2)'!C:D,2,0))</f>
        <v>50007</v>
      </c>
      <c r="W721" s="231">
        <f>IFERROR(VLOOKUP(J721,'Item List (2)'!C:E,3,0),VLOOKUP(K721,'Item List (2)'!C:E,3,0))</f>
        <v>100</v>
      </c>
      <c r="X721" s="231">
        <f t="shared" si="67"/>
        <v>0</v>
      </c>
      <c r="Y721" s="231" t="str">
        <f t="shared" si="68"/>
        <v>APPTZR, ONION RING</v>
      </c>
      <c r="AA721" s="232">
        <f t="shared" si="69"/>
        <v>61.44</v>
      </c>
      <c r="AB721" s="232" t="str">
        <f>VLOOKUP(W721,'Item List (2)'!$H:$J,2,0)</f>
        <v>Food</v>
      </c>
      <c r="AC721" s="232">
        <f t="shared" si="70"/>
        <v>7355</v>
      </c>
      <c r="AD721" s="232" t="str">
        <f t="shared" si="71"/>
        <v>7355-Food</v>
      </c>
    </row>
    <row r="722" spans="1:30">
      <c r="A722" t="s">
        <v>48</v>
      </c>
      <c r="B722" t="s">
        <v>549</v>
      </c>
      <c r="C722" t="s">
        <v>581</v>
      </c>
      <c r="D722" t="s">
        <v>582</v>
      </c>
      <c r="E722" t="s">
        <v>583</v>
      </c>
      <c r="F722" s="220" t="s">
        <v>53</v>
      </c>
      <c r="G722" s="220">
        <v>45167</v>
      </c>
      <c r="H722" t="s">
        <v>124</v>
      </c>
      <c r="I722" t="s">
        <v>55</v>
      </c>
      <c r="J722" t="s">
        <v>125</v>
      </c>
      <c r="K722" t="s">
        <v>126</v>
      </c>
      <c r="L722" s="230" t="s">
        <v>127</v>
      </c>
      <c r="M722">
        <v>3</v>
      </c>
      <c r="N722">
        <v>0</v>
      </c>
      <c r="O722">
        <v>21.8</v>
      </c>
      <c r="P722">
        <v>65.4</v>
      </c>
      <c r="Q722">
        <v>6141.3</v>
      </c>
      <c r="R722">
        <v>12.98</v>
      </c>
      <c r="S722" s="231" t="str">
        <f>VLOOKUP(U722,'Cross ref'!I:J,2,0)</f>
        <v>SCL</v>
      </c>
      <c r="T722" s="231">
        <f t="shared" si="66"/>
        <v>65.4</v>
      </c>
      <c r="U722" s="231">
        <f>VLOOKUP(VALUE(C722),'Cross ref'!G:I,3,0)</f>
        <v>7355</v>
      </c>
      <c r="V722" s="231">
        <f>IFERROR(VLOOKUP(J722,'Item List (2)'!C:D,2,0),VLOOKUP(K722,'Item List (2)'!C:D,2,0))</f>
        <v>50007</v>
      </c>
      <c r="W722" s="231">
        <f>IFERROR(VLOOKUP(J722,'Item List (2)'!C:E,3,0),VLOOKUP(K722,'Item List (2)'!C:E,3,0))</f>
        <v>100</v>
      </c>
      <c r="X722" s="231">
        <f t="shared" si="67"/>
        <v>0</v>
      </c>
      <c r="Y722" s="231" t="str">
        <f t="shared" si="68"/>
        <v>KETCHUP, PKT</v>
      </c>
      <c r="AA722" s="232">
        <f t="shared" si="69"/>
        <v>65.4</v>
      </c>
      <c r="AB722" s="232" t="str">
        <f>VLOOKUP(W722,'Item List (2)'!$H:$J,2,0)</f>
        <v>Food</v>
      </c>
      <c r="AC722" s="232">
        <f t="shared" si="70"/>
        <v>7355</v>
      </c>
      <c r="AD722" s="232" t="str">
        <f t="shared" si="71"/>
        <v>7355-Food</v>
      </c>
    </row>
    <row r="723" spans="1:30">
      <c r="A723" t="s">
        <v>48</v>
      </c>
      <c r="B723" t="s">
        <v>549</v>
      </c>
      <c r="C723" t="s">
        <v>581</v>
      </c>
      <c r="D723" t="s">
        <v>582</v>
      </c>
      <c r="E723" t="s">
        <v>583</v>
      </c>
      <c r="F723" s="220" t="s">
        <v>53</v>
      </c>
      <c r="G723" s="220">
        <v>45167</v>
      </c>
      <c r="H723" t="s">
        <v>315</v>
      </c>
      <c r="I723" t="s">
        <v>55</v>
      </c>
      <c r="J723" t="s">
        <v>316</v>
      </c>
      <c r="K723" t="s">
        <v>317</v>
      </c>
      <c r="L723" s="230" t="s">
        <v>212</v>
      </c>
      <c r="M723">
        <v>1</v>
      </c>
      <c r="N723">
        <v>0</v>
      </c>
      <c r="O723">
        <v>17.15</v>
      </c>
      <c r="P723">
        <v>17.15</v>
      </c>
      <c r="Q723">
        <v>6141.3</v>
      </c>
      <c r="R723">
        <v>12.98</v>
      </c>
      <c r="S723" s="231" t="str">
        <f>VLOOKUP(U723,'Cross ref'!I:J,2,0)</f>
        <v>SCL</v>
      </c>
      <c r="T723" s="231">
        <f t="shared" si="66"/>
        <v>17.15</v>
      </c>
      <c r="U723" s="231">
        <f>VLOOKUP(VALUE(C723),'Cross ref'!G:I,3,0)</f>
        <v>7355</v>
      </c>
      <c r="V723" s="231">
        <f>IFERROR(VLOOKUP(J723,'Item List (2)'!C:D,2,0),VLOOKUP(K723,'Item List (2)'!C:D,2,0))</f>
        <v>50007</v>
      </c>
      <c r="W723" s="231">
        <f>IFERROR(VLOOKUP(J723,'Item List (2)'!C:E,3,0),VLOOKUP(K723,'Item List (2)'!C:E,3,0))</f>
        <v>100</v>
      </c>
      <c r="X723" s="231">
        <f t="shared" si="67"/>
        <v>0</v>
      </c>
      <c r="Y723" s="231" t="str">
        <f t="shared" si="68"/>
        <v>BREADING, CHICK TNDR</v>
      </c>
      <c r="AA723" s="232">
        <f t="shared" si="69"/>
        <v>17.15</v>
      </c>
      <c r="AB723" s="232" t="str">
        <f>VLOOKUP(W723,'Item List (2)'!$H:$J,2,0)</f>
        <v>Food</v>
      </c>
      <c r="AC723" s="232">
        <f t="shared" si="70"/>
        <v>7355</v>
      </c>
      <c r="AD723" s="232" t="str">
        <f t="shared" si="71"/>
        <v>7355-Food</v>
      </c>
    </row>
    <row r="724" spans="1:30">
      <c r="A724" t="s">
        <v>48</v>
      </c>
      <c r="B724" t="s">
        <v>549</v>
      </c>
      <c r="C724" t="s">
        <v>581</v>
      </c>
      <c r="D724" t="s">
        <v>582</v>
      </c>
      <c r="E724" t="s">
        <v>583</v>
      </c>
      <c r="F724" s="220" t="s">
        <v>53</v>
      </c>
      <c r="G724" s="220">
        <v>45167</v>
      </c>
      <c r="H724" t="s">
        <v>128</v>
      </c>
      <c r="I724" t="s">
        <v>55</v>
      </c>
      <c r="J724" t="s">
        <v>129</v>
      </c>
      <c r="K724" t="s">
        <v>130</v>
      </c>
      <c r="L724" s="230" t="s">
        <v>131</v>
      </c>
      <c r="M724">
        <v>1</v>
      </c>
      <c r="N724">
        <v>0</v>
      </c>
      <c r="O724">
        <v>33.38</v>
      </c>
      <c r="P724">
        <v>33.38</v>
      </c>
      <c r="Q724">
        <v>6141.3</v>
      </c>
      <c r="R724">
        <v>12.98</v>
      </c>
      <c r="S724" s="231" t="str">
        <f>VLOOKUP(U724,'Cross ref'!I:J,2,0)</f>
        <v>SCL</v>
      </c>
      <c r="T724" s="231">
        <f t="shared" si="66"/>
        <v>33.38</v>
      </c>
      <c r="U724" s="231">
        <f>VLOOKUP(VALUE(C724),'Cross ref'!G:I,3,0)</f>
        <v>7355</v>
      </c>
      <c r="V724" s="231">
        <f>IFERROR(VLOOKUP(J724,'Item List (2)'!C:D,2,0),VLOOKUP(K724,'Item List (2)'!C:D,2,0))</f>
        <v>50007</v>
      </c>
      <c r="W724" s="231">
        <f>IFERROR(VLOOKUP(J724,'Item List (2)'!C:E,3,0),VLOOKUP(K724,'Item List (2)'!C:E,3,0))</f>
        <v>100</v>
      </c>
      <c r="X724" s="231">
        <f t="shared" si="67"/>
        <v>0</v>
      </c>
      <c r="Y724" s="231" t="str">
        <f t="shared" si="68"/>
        <v>HASHBROWN, RND ZTF</v>
      </c>
      <c r="AA724" s="232">
        <f t="shared" si="69"/>
        <v>33.38</v>
      </c>
      <c r="AB724" s="232" t="str">
        <f>VLOOKUP(W724,'Item List (2)'!$H:$J,2,0)</f>
        <v>Food</v>
      </c>
      <c r="AC724" s="232">
        <f t="shared" si="70"/>
        <v>7355</v>
      </c>
      <c r="AD724" s="232" t="str">
        <f t="shared" si="71"/>
        <v>7355-Food</v>
      </c>
    </row>
    <row r="725" spans="1:30">
      <c r="A725" t="s">
        <v>48</v>
      </c>
      <c r="B725" t="s">
        <v>549</v>
      </c>
      <c r="C725" t="s">
        <v>581</v>
      </c>
      <c r="D725" t="s">
        <v>582</v>
      </c>
      <c r="E725" t="s">
        <v>583</v>
      </c>
      <c r="F725" s="220" t="s">
        <v>53</v>
      </c>
      <c r="G725" s="220">
        <v>45167</v>
      </c>
      <c r="H725" t="s">
        <v>132</v>
      </c>
      <c r="I725" t="s">
        <v>55</v>
      </c>
      <c r="J725" t="s">
        <v>129</v>
      </c>
      <c r="K725" t="s">
        <v>133</v>
      </c>
      <c r="L725" s="230" t="s">
        <v>131</v>
      </c>
      <c r="M725">
        <v>3</v>
      </c>
      <c r="N725">
        <v>0</v>
      </c>
      <c r="O725">
        <v>33.38</v>
      </c>
      <c r="P725">
        <v>100.14</v>
      </c>
      <c r="Q725">
        <v>6141.3</v>
      </c>
      <c r="R725">
        <v>12.98</v>
      </c>
      <c r="S725" s="231" t="str">
        <f>VLOOKUP(U725,'Cross ref'!I:J,2,0)</f>
        <v>SCL</v>
      </c>
      <c r="T725" s="231">
        <f t="shared" si="66"/>
        <v>100.14</v>
      </c>
      <c r="U725" s="231">
        <f>VLOOKUP(VALUE(C725),'Cross ref'!G:I,3,0)</f>
        <v>7355</v>
      </c>
      <c r="V725" s="231">
        <f>IFERROR(VLOOKUP(J725,'Item List (2)'!C:D,2,0),VLOOKUP(K725,'Item List (2)'!C:D,2,0))</f>
        <v>50007</v>
      </c>
      <c r="W725" s="231">
        <f>IFERROR(VLOOKUP(J725,'Item List (2)'!C:E,3,0),VLOOKUP(K725,'Item List (2)'!C:E,3,0))</f>
        <v>100</v>
      </c>
      <c r="X725" s="231">
        <f t="shared" si="67"/>
        <v>0</v>
      </c>
      <c r="Y725" s="231" t="str">
        <f t="shared" si="68"/>
        <v>FRIES, CRISS CUT SEASN</v>
      </c>
      <c r="AA725" s="232">
        <f t="shared" si="69"/>
        <v>100.14</v>
      </c>
      <c r="AB725" s="232" t="str">
        <f>VLOOKUP(W725,'Item List (2)'!$H:$J,2,0)</f>
        <v>Food</v>
      </c>
      <c r="AC725" s="232">
        <f t="shared" si="70"/>
        <v>7355</v>
      </c>
      <c r="AD725" s="232" t="str">
        <f t="shared" si="71"/>
        <v>7355-Food</v>
      </c>
    </row>
    <row r="726" spans="1:30">
      <c r="A726" t="s">
        <v>48</v>
      </c>
      <c r="B726" t="s">
        <v>549</v>
      </c>
      <c r="C726" t="s">
        <v>581</v>
      </c>
      <c r="D726" t="s">
        <v>582</v>
      </c>
      <c r="E726" t="s">
        <v>583</v>
      </c>
      <c r="F726" s="220" t="s">
        <v>53</v>
      </c>
      <c r="G726" s="220">
        <v>45167</v>
      </c>
      <c r="H726" t="s">
        <v>134</v>
      </c>
      <c r="I726" t="s">
        <v>55</v>
      </c>
      <c r="J726" t="s">
        <v>129</v>
      </c>
      <c r="K726" t="s">
        <v>135</v>
      </c>
      <c r="L726" s="230" t="s">
        <v>136</v>
      </c>
      <c r="M726">
        <v>16</v>
      </c>
      <c r="N726">
        <v>0</v>
      </c>
      <c r="O726">
        <v>35.28</v>
      </c>
      <c r="P726">
        <v>564.48</v>
      </c>
      <c r="Q726">
        <v>6141.3</v>
      </c>
      <c r="R726">
        <v>12.98</v>
      </c>
      <c r="S726" s="231" t="str">
        <f>VLOOKUP(U726,'Cross ref'!I:J,2,0)</f>
        <v>SCL</v>
      </c>
      <c r="T726" s="231">
        <f t="shared" si="66"/>
        <v>564.48</v>
      </c>
      <c r="U726" s="231">
        <f>VLOOKUP(VALUE(C726),'Cross ref'!G:I,3,0)</f>
        <v>7355</v>
      </c>
      <c r="V726" s="231">
        <f>IFERROR(VLOOKUP(J726,'Item List (2)'!C:D,2,0),VLOOKUP(K726,'Item List (2)'!C:D,2,0))</f>
        <v>50007</v>
      </c>
      <c r="W726" s="231">
        <f>IFERROR(VLOOKUP(J726,'Item List (2)'!C:E,3,0),VLOOKUP(K726,'Item List (2)'!C:E,3,0))</f>
        <v>100</v>
      </c>
      <c r="X726" s="231">
        <f t="shared" si="67"/>
        <v>0</v>
      </c>
      <c r="Y726" s="231" t="str">
        <f t="shared" si="68"/>
        <v>FRIES, SS SK ON</v>
      </c>
      <c r="AA726" s="232">
        <f t="shared" si="69"/>
        <v>564.48</v>
      </c>
      <c r="AB726" s="232" t="str">
        <f>VLOOKUP(W726,'Item List (2)'!$H:$J,2,0)</f>
        <v>Food</v>
      </c>
      <c r="AC726" s="232">
        <f t="shared" si="70"/>
        <v>7355</v>
      </c>
      <c r="AD726" s="232" t="str">
        <f t="shared" si="71"/>
        <v>7355-Food</v>
      </c>
    </row>
    <row r="727" spans="1:30">
      <c r="A727" t="s">
        <v>48</v>
      </c>
      <c r="B727" t="s">
        <v>549</v>
      </c>
      <c r="C727" t="s">
        <v>581</v>
      </c>
      <c r="D727" t="s">
        <v>582</v>
      </c>
      <c r="E727" t="s">
        <v>583</v>
      </c>
      <c r="F727" s="220" t="s">
        <v>53</v>
      </c>
      <c r="G727" s="220">
        <v>45167</v>
      </c>
      <c r="H727" t="s">
        <v>141</v>
      </c>
      <c r="I727" t="s">
        <v>55</v>
      </c>
      <c r="J727" t="s">
        <v>142</v>
      </c>
      <c r="K727" t="s">
        <v>143</v>
      </c>
      <c r="L727" s="230" t="s">
        <v>144</v>
      </c>
      <c r="M727">
        <v>1</v>
      </c>
      <c r="N727">
        <v>0</v>
      </c>
      <c r="O727">
        <v>29.7</v>
      </c>
      <c r="P727">
        <v>29.7</v>
      </c>
      <c r="Q727">
        <v>6141.3</v>
      </c>
      <c r="R727">
        <v>12.98</v>
      </c>
      <c r="S727" s="231" t="str">
        <f>VLOOKUP(U727,'Cross ref'!I:J,2,0)</f>
        <v>SCL</v>
      </c>
      <c r="T727" s="231">
        <f t="shared" si="66"/>
        <v>29.7</v>
      </c>
      <c r="U727" s="231">
        <f>VLOOKUP(VALUE(C727),'Cross ref'!G:I,3,0)</f>
        <v>7355</v>
      </c>
      <c r="V727" s="231">
        <f>IFERROR(VLOOKUP(J727,'Item List (2)'!C:D,2,0),VLOOKUP(K727,'Item List (2)'!C:D,2,0))</f>
        <v>50007</v>
      </c>
      <c r="W727" s="231">
        <f>IFERROR(VLOOKUP(J727,'Item List (2)'!C:E,3,0),VLOOKUP(K727,'Item List (2)'!C:E,3,0))</f>
        <v>100</v>
      </c>
      <c r="X727" s="231">
        <f t="shared" si="67"/>
        <v>0</v>
      </c>
      <c r="Y727" s="231" t="str">
        <f t="shared" si="68"/>
        <v>CAKE, CHOC DOME</v>
      </c>
      <c r="AA727" s="232">
        <f t="shared" si="69"/>
        <v>29.7</v>
      </c>
      <c r="AB727" s="232" t="str">
        <f>VLOOKUP(W727,'Item List (2)'!$H:$J,2,0)</f>
        <v>Food</v>
      </c>
      <c r="AC727" s="232">
        <f t="shared" si="70"/>
        <v>7355</v>
      </c>
      <c r="AD727" s="232" t="str">
        <f t="shared" si="71"/>
        <v>7355-Food</v>
      </c>
    </row>
    <row r="728" spans="1:30">
      <c r="A728" t="s">
        <v>48</v>
      </c>
      <c r="B728" t="s">
        <v>549</v>
      </c>
      <c r="C728" t="s">
        <v>581</v>
      </c>
      <c r="D728" t="s">
        <v>582</v>
      </c>
      <c r="E728" t="s">
        <v>583</v>
      </c>
      <c r="F728" s="220" t="s">
        <v>53</v>
      </c>
      <c r="G728" s="220">
        <v>45167</v>
      </c>
      <c r="H728" t="s">
        <v>145</v>
      </c>
      <c r="I728" t="s">
        <v>55</v>
      </c>
      <c r="J728" t="s">
        <v>146</v>
      </c>
      <c r="K728" t="s">
        <v>147</v>
      </c>
      <c r="L728" s="230" t="s">
        <v>148</v>
      </c>
      <c r="M728">
        <v>1</v>
      </c>
      <c r="N728">
        <v>0</v>
      </c>
      <c r="O728">
        <v>111.01</v>
      </c>
      <c r="P728">
        <v>111.01</v>
      </c>
      <c r="Q728">
        <v>6141.3</v>
      </c>
      <c r="R728">
        <v>12.98</v>
      </c>
      <c r="S728" s="231" t="str">
        <f>VLOOKUP(U728,'Cross ref'!I:J,2,0)</f>
        <v>SCL</v>
      </c>
      <c r="T728" s="231">
        <f t="shared" si="66"/>
        <v>111.01</v>
      </c>
      <c r="U728" s="231">
        <f>VLOOKUP(VALUE(C728),'Cross ref'!G:I,3,0)</f>
        <v>7355</v>
      </c>
      <c r="V728" s="231">
        <f>IFERROR(VLOOKUP(J728,'Item List (2)'!C:D,2,0),VLOOKUP(K728,'Item List (2)'!C:D,2,0))</f>
        <v>50007</v>
      </c>
      <c r="W728" s="231">
        <f>IFERROR(VLOOKUP(J728,'Item List (2)'!C:E,3,0),VLOOKUP(K728,'Item List (2)'!C:E,3,0))</f>
        <v>100</v>
      </c>
      <c r="X728" s="231">
        <f t="shared" si="67"/>
        <v>0</v>
      </c>
      <c r="Y728" s="231" t="str">
        <f t="shared" si="68"/>
        <v>CHICKEN, TNDRLOIN STRIP 1.5Z</v>
      </c>
      <c r="AA728" s="232">
        <f t="shared" si="69"/>
        <v>111.01</v>
      </c>
      <c r="AB728" s="232" t="str">
        <f>VLOOKUP(W728,'Item List (2)'!$H:$J,2,0)</f>
        <v>Food</v>
      </c>
      <c r="AC728" s="232">
        <f t="shared" si="70"/>
        <v>7355</v>
      </c>
      <c r="AD728" s="232" t="str">
        <f t="shared" si="71"/>
        <v>7355-Food</v>
      </c>
    </row>
    <row r="729" spans="1:30">
      <c r="A729" t="s">
        <v>48</v>
      </c>
      <c r="B729" t="s">
        <v>549</v>
      </c>
      <c r="C729" t="s">
        <v>581</v>
      </c>
      <c r="D729" t="s">
        <v>582</v>
      </c>
      <c r="E729" t="s">
        <v>583</v>
      </c>
      <c r="F729" s="220" t="s">
        <v>53</v>
      </c>
      <c r="G729" s="220">
        <v>45167</v>
      </c>
      <c r="H729" t="s">
        <v>328</v>
      </c>
      <c r="I729" t="s">
        <v>66</v>
      </c>
      <c r="J729" t="s">
        <v>329</v>
      </c>
      <c r="K729" t="s">
        <v>330</v>
      </c>
      <c r="L729" s="230" t="s">
        <v>331</v>
      </c>
      <c r="M729">
        <v>1</v>
      </c>
      <c r="N729">
        <v>0</v>
      </c>
      <c r="O729">
        <v>17.57</v>
      </c>
      <c r="P729">
        <v>17.57</v>
      </c>
      <c r="Q729">
        <v>6141.3</v>
      </c>
      <c r="R729">
        <v>12.98</v>
      </c>
      <c r="S729" s="231" t="str">
        <f>VLOOKUP(U729,'Cross ref'!I:J,2,0)</f>
        <v>SCL</v>
      </c>
      <c r="T729" s="231">
        <f t="shared" si="66"/>
        <v>17.57</v>
      </c>
      <c r="U729" s="231">
        <f>VLOOKUP(VALUE(C729),'Cross ref'!G:I,3,0)</f>
        <v>7355</v>
      </c>
      <c r="V729" s="231">
        <f>IFERROR(VLOOKUP(J729,'Item List (2)'!C:D,2,0),VLOOKUP(K729,'Item List (2)'!C:D,2,0))</f>
        <v>60507</v>
      </c>
      <c r="W729" s="231">
        <f>IFERROR(VLOOKUP(J729,'Item List (2)'!C:E,3,0),VLOOKUP(K729,'Item List (2)'!C:E,3,0))</f>
        <v>1200</v>
      </c>
      <c r="X729" s="231">
        <f t="shared" si="67"/>
        <v>0</v>
      </c>
      <c r="Y729" s="231" t="str">
        <f t="shared" si="68"/>
        <v>LINER, CAN 38X44 BLK</v>
      </c>
      <c r="AA729" s="232">
        <f t="shared" si="69"/>
        <v>17.57</v>
      </c>
      <c r="AB729" s="232" t="str">
        <f>VLOOKUP(W729,'Item List (2)'!$H:$J,2,0)</f>
        <v>Supplies</v>
      </c>
      <c r="AC729" s="232">
        <f t="shared" si="70"/>
        <v>7355</v>
      </c>
      <c r="AD729" s="232" t="str">
        <f t="shared" si="71"/>
        <v>7355-Supplies</v>
      </c>
    </row>
    <row r="730" spans="1:30">
      <c r="A730" t="s">
        <v>48</v>
      </c>
      <c r="B730" t="s">
        <v>549</v>
      </c>
      <c r="C730" t="s">
        <v>581</v>
      </c>
      <c r="D730" t="s">
        <v>582</v>
      </c>
      <c r="E730" t="s">
        <v>583</v>
      </c>
      <c r="F730" s="220" t="s">
        <v>53</v>
      </c>
      <c r="G730" s="220">
        <v>45167</v>
      </c>
      <c r="H730" t="s">
        <v>149</v>
      </c>
      <c r="I730" t="s">
        <v>55</v>
      </c>
      <c r="J730" t="s">
        <v>102</v>
      </c>
      <c r="K730" t="s">
        <v>150</v>
      </c>
      <c r="L730" s="230" t="s">
        <v>100</v>
      </c>
      <c r="M730">
        <v>5</v>
      </c>
      <c r="N730">
        <v>0</v>
      </c>
      <c r="O730">
        <v>25.94</v>
      </c>
      <c r="P730">
        <v>129.7</v>
      </c>
      <c r="Q730">
        <v>6141.3</v>
      </c>
      <c r="R730">
        <v>12.98</v>
      </c>
      <c r="S730" s="231" t="str">
        <f>VLOOKUP(U730,'Cross ref'!I:J,2,0)</f>
        <v>SCL</v>
      </c>
      <c r="T730" s="231">
        <f t="shared" si="66"/>
        <v>129.7</v>
      </c>
      <c r="U730" s="231">
        <f>VLOOKUP(VALUE(C730),'Cross ref'!G:I,3,0)</f>
        <v>7355</v>
      </c>
      <c r="V730" s="231">
        <f>IFERROR(VLOOKUP(J730,'Item List (2)'!C:D,2,0),VLOOKUP(K730,'Item List (2)'!C:D,2,0))</f>
        <v>50007</v>
      </c>
      <c r="W730" s="231">
        <f>IFERROR(VLOOKUP(J730,'Item List (2)'!C:E,3,0),VLOOKUP(K730,'Item List (2)'!C:E,3,0))</f>
        <v>100</v>
      </c>
      <c r="X730" s="231">
        <f t="shared" si="67"/>
        <v>0</v>
      </c>
      <c r="Y730" s="231" t="str">
        <f t="shared" si="68"/>
        <v>SAUCE, BTRMILK RANCH CUP</v>
      </c>
      <c r="AA730" s="232">
        <f t="shared" si="69"/>
        <v>129.7</v>
      </c>
      <c r="AB730" s="232" t="str">
        <f>VLOOKUP(W730,'Item List (2)'!$H:$J,2,0)</f>
        <v>Food</v>
      </c>
      <c r="AC730" s="232">
        <f t="shared" si="70"/>
        <v>7355</v>
      </c>
      <c r="AD730" s="232" t="str">
        <f t="shared" si="71"/>
        <v>7355-Food</v>
      </c>
    </row>
    <row r="731" spans="1:30">
      <c r="A731" t="s">
        <v>48</v>
      </c>
      <c r="B731" t="s">
        <v>549</v>
      </c>
      <c r="C731" t="s">
        <v>581</v>
      </c>
      <c r="D731" t="s">
        <v>582</v>
      </c>
      <c r="E731" t="s">
        <v>583</v>
      </c>
      <c r="F731" s="220" t="s">
        <v>53</v>
      </c>
      <c r="G731" s="220">
        <v>45167</v>
      </c>
      <c r="H731" t="s">
        <v>151</v>
      </c>
      <c r="I731" t="s">
        <v>55</v>
      </c>
      <c r="J731" t="s">
        <v>152</v>
      </c>
      <c r="K731" t="s">
        <v>153</v>
      </c>
      <c r="L731" s="230" t="s">
        <v>154</v>
      </c>
      <c r="M731">
        <v>1</v>
      </c>
      <c r="N731">
        <v>0</v>
      </c>
      <c r="O731">
        <v>11.66</v>
      </c>
      <c r="P731">
        <v>11.66</v>
      </c>
      <c r="Q731">
        <v>6141.3</v>
      </c>
      <c r="R731">
        <v>12.98</v>
      </c>
      <c r="S731" s="231" t="str">
        <f>VLOOKUP(U731,'Cross ref'!I:J,2,0)</f>
        <v>SCL</v>
      </c>
      <c r="T731" s="231">
        <f t="shared" si="66"/>
        <v>11.66</v>
      </c>
      <c r="U731" s="231">
        <f>VLOOKUP(VALUE(C731),'Cross ref'!G:I,3,0)</f>
        <v>7355</v>
      </c>
      <c r="V731" s="231">
        <f>IFERROR(VLOOKUP(J731,'Item List (2)'!C:D,2,0),VLOOKUP(K731,'Item List (2)'!C:D,2,0))</f>
        <v>50007</v>
      </c>
      <c r="W731" s="231">
        <f>IFERROR(VLOOKUP(J731,'Item List (2)'!C:E,3,0),VLOOKUP(K731,'Item List (2)'!C:E,3,0))</f>
        <v>100</v>
      </c>
      <c r="X731" s="231">
        <f t="shared" si="67"/>
        <v>0</v>
      </c>
      <c r="Y731" s="231" t="str">
        <f t="shared" si="68"/>
        <v>SAUCE, BUFFALO CUP</v>
      </c>
      <c r="AA731" s="232">
        <f t="shared" si="69"/>
        <v>11.66</v>
      </c>
      <c r="AB731" s="232" t="str">
        <f>VLOOKUP(W731,'Item List (2)'!$H:$J,2,0)</f>
        <v>Food</v>
      </c>
      <c r="AC731" s="232">
        <f t="shared" si="70"/>
        <v>7355</v>
      </c>
      <c r="AD731" s="232" t="str">
        <f t="shared" si="71"/>
        <v>7355-Food</v>
      </c>
    </row>
    <row r="732" spans="1:30">
      <c r="A732" t="s">
        <v>48</v>
      </c>
      <c r="B732" t="s">
        <v>549</v>
      </c>
      <c r="C732" t="s">
        <v>581</v>
      </c>
      <c r="D732" t="s">
        <v>582</v>
      </c>
      <c r="E732" t="s">
        <v>583</v>
      </c>
      <c r="F732" s="220" t="s">
        <v>53</v>
      </c>
      <c r="G732" s="220">
        <v>45167</v>
      </c>
      <c r="H732" t="s">
        <v>155</v>
      </c>
      <c r="I732" t="s">
        <v>55</v>
      </c>
      <c r="J732" t="s">
        <v>156</v>
      </c>
      <c r="K732" t="s">
        <v>157</v>
      </c>
      <c r="L732" s="230" t="s">
        <v>158</v>
      </c>
      <c r="M732">
        <v>2</v>
      </c>
      <c r="N732">
        <v>0</v>
      </c>
      <c r="O732">
        <v>19.78</v>
      </c>
      <c r="P732">
        <v>39.56</v>
      </c>
      <c r="Q732">
        <v>6141.3</v>
      </c>
      <c r="R732">
        <v>12.98</v>
      </c>
      <c r="S732" s="231" t="str">
        <f>VLOOKUP(U732,'Cross ref'!I:J,2,0)</f>
        <v>SCL</v>
      </c>
      <c r="T732" s="231">
        <f t="shared" si="66"/>
        <v>39.56</v>
      </c>
      <c r="U732" s="231">
        <f>VLOOKUP(VALUE(C732),'Cross ref'!G:I,3,0)</f>
        <v>7355</v>
      </c>
      <c r="V732" s="231">
        <f>IFERROR(VLOOKUP(J732,'Item List (2)'!C:D,2,0),VLOOKUP(K732,'Item List (2)'!C:D,2,0))</f>
        <v>50007</v>
      </c>
      <c r="W732" s="231">
        <f>IFERROR(VLOOKUP(J732,'Item List (2)'!C:E,3,0),VLOOKUP(K732,'Item List (2)'!C:E,3,0))</f>
        <v>100</v>
      </c>
      <c r="X732" s="231">
        <f t="shared" si="67"/>
        <v>0</v>
      </c>
      <c r="Y732" s="231" t="str">
        <f t="shared" si="68"/>
        <v>ICE CREAM, VANILLA SLOW MELT</v>
      </c>
      <c r="AA732" s="232">
        <f t="shared" si="69"/>
        <v>39.56</v>
      </c>
      <c r="AB732" s="232" t="str">
        <f>VLOOKUP(W732,'Item List (2)'!$H:$J,2,0)</f>
        <v>Food</v>
      </c>
      <c r="AC732" s="232">
        <f t="shared" si="70"/>
        <v>7355</v>
      </c>
      <c r="AD732" s="232" t="str">
        <f t="shared" si="71"/>
        <v>7355-Food</v>
      </c>
    </row>
    <row r="733" spans="1:30">
      <c r="A733" t="s">
        <v>48</v>
      </c>
      <c r="B733" t="s">
        <v>549</v>
      </c>
      <c r="C733" t="s">
        <v>581</v>
      </c>
      <c r="D733" t="s">
        <v>582</v>
      </c>
      <c r="E733" t="s">
        <v>583</v>
      </c>
      <c r="F733" s="220" t="s">
        <v>53</v>
      </c>
      <c r="G733" s="220">
        <v>45167</v>
      </c>
      <c r="H733" t="s">
        <v>159</v>
      </c>
      <c r="I733" t="s">
        <v>55</v>
      </c>
      <c r="J733" t="s">
        <v>160</v>
      </c>
      <c r="K733" t="s">
        <v>161</v>
      </c>
      <c r="L733" s="230" t="s">
        <v>162</v>
      </c>
      <c r="M733">
        <v>6</v>
      </c>
      <c r="N733">
        <v>0</v>
      </c>
      <c r="O733">
        <v>36.91</v>
      </c>
      <c r="P733">
        <v>221.46</v>
      </c>
      <c r="Q733">
        <v>6141.3</v>
      </c>
      <c r="R733">
        <v>12.98</v>
      </c>
      <c r="S733" s="231" t="str">
        <f>VLOOKUP(U733,'Cross ref'!I:J,2,0)</f>
        <v>SCL</v>
      </c>
      <c r="T733" s="231">
        <f t="shared" si="66"/>
        <v>221.46</v>
      </c>
      <c r="U733" s="231">
        <f>VLOOKUP(VALUE(C733),'Cross ref'!G:I,3,0)</f>
        <v>7355</v>
      </c>
      <c r="V733" s="231">
        <f>IFERROR(VLOOKUP(J733,'Item List (2)'!C:D,2,0),VLOOKUP(K733,'Item List (2)'!C:D,2,0))</f>
        <v>50007</v>
      </c>
      <c r="W733" s="231">
        <f>IFERROR(VLOOKUP(J733,'Item List (2)'!C:E,3,0),VLOOKUP(K733,'Item List (2)'!C:E,3,0))</f>
        <v>100</v>
      </c>
      <c r="X733" s="231">
        <f t="shared" si="67"/>
        <v>0</v>
      </c>
      <c r="Y733" s="231" t="str">
        <f t="shared" si="68"/>
        <v>SHORTENING, LIQ FRY PREM</v>
      </c>
      <c r="AA733" s="232">
        <f t="shared" si="69"/>
        <v>221.46</v>
      </c>
      <c r="AB733" s="232" t="str">
        <f>VLOOKUP(W733,'Item List (2)'!$H:$J,2,0)</f>
        <v>Food</v>
      </c>
      <c r="AC733" s="232">
        <f t="shared" si="70"/>
        <v>7355</v>
      </c>
      <c r="AD733" s="232" t="str">
        <f t="shared" si="71"/>
        <v>7355-Food</v>
      </c>
    </row>
    <row r="734" spans="1:30">
      <c r="A734" t="s">
        <v>48</v>
      </c>
      <c r="B734" t="s">
        <v>549</v>
      </c>
      <c r="C734" t="s">
        <v>581</v>
      </c>
      <c r="D734" t="s">
        <v>582</v>
      </c>
      <c r="E734" t="s">
        <v>583</v>
      </c>
      <c r="F734" s="220" t="s">
        <v>53</v>
      </c>
      <c r="G734" s="220">
        <v>45167</v>
      </c>
      <c r="H734" t="s">
        <v>416</v>
      </c>
      <c r="I734" t="s">
        <v>55</v>
      </c>
      <c r="J734" t="s">
        <v>417</v>
      </c>
      <c r="K734" t="s">
        <v>418</v>
      </c>
      <c r="L734" s="230" t="s">
        <v>419</v>
      </c>
      <c r="M734">
        <v>1</v>
      </c>
      <c r="N734">
        <v>0</v>
      </c>
      <c r="O734">
        <v>33.71</v>
      </c>
      <c r="P734">
        <v>33.71</v>
      </c>
      <c r="Q734">
        <v>6141.3</v>
      </c>
      <c r="R734">
        <v>12.98</v>
      </c>
      <c r="S734" s="231" t="str">
        <f>VLOOKUP(U734,'Cross ref'!I:J,2,0)</f>
        <v>SCL</v>
      </c>
      <c r="T734" s="231">
        <f t="shared" si="66"/>
        <v>33.71</v>
      </c>
      <c r="U734" s="231">
        <f>VLOOKUP(VALUE(C734),'Cross ref'!G:I,3,0)</f>
        <v>7355</v>
      </c>
      <c r="V734" s="231">
        <f>IFERROR(VLOOKUP(J734,'Item List (2)'!C:D,2,0),VLOOKUP(K734,'Item List (2)'!C:D,2,0))</f>
        <v>50007</v>
      </c>
      <c r="W734" s="231">
        <f>IFERROR(VLOOKUP(J734,'Item List (2)'!C:E,3,0),VLOOKUP(K734,'Item List (2)'!C:E,3,0))</f>
        <v>100</v>
      </c>
      <c r="X734" s="231">
        <f t="shared" si="67"/>
        <v>0</v>
      </c>
      <c r="Y734" s="231" t="str">
        <f t="shared" si="68"/>
        <v>PEPPER, JALAPENO NACHO SLI</v>
      </c>
      <c r="AA734" s="232">
        <f t="shared" si="69"/>
        <v>33.71</v>
      </c>
      <c r="AB734" s="232" t="str">
        <f>VLOOKUP(W734,'Item List (2)'!$H:$J,2,0)</f>
        <v>Food</v>
      </c>
      <c r="AC734" s="232">
        <f t="shared" si="70"/>
        <v>7355</v>
      </c>
      <c r="AD734" s="232" t="str">
        <f t="shared" si="71"/>
        <v>7355-Food</v>
      </c>
    </row>
    <row r="735" spans="1:30">
      <c r="A735" t="s">
        <v>48</v>
      </c>
      <c r="B735" t="s">
        <v>549</v>
      </c>
      <c r="C735" t="s">
        <v>581</v>
      </c>
      <c r="D735" t="s">
        <v>582</v>
      </c>
      <c r="E735" t="s">
        <v>583</v>
      </c>
      <c r="F735" s="220" t="s">
        <v>53</v>
      </c>
      <c r="G735" s="220">
        <v>45167</v>
      </c>
      <c r="H735" t="s">
        <v>339</v>
      </c>
      <c r="I735" t="s">
        <v>201</v>
      </c>
      <c r="J735" t="s">
        <v>232</v>
      </c>
      <c r="K735" t="s">
        <v>340</v>
      </c>
      <c r="L735" s="230" t="s">
        <v>341</v>
      </c>
      <c r="M735">
        <v>1</v>
      </c>
      <c r="N735">
        <v>0</v>
      </c>
      <c r="O735">
        <v>28.75</v>
      </c>
      <c r="P735">
        <v>28.75</v>
      </c>
      <c r="Q735">
        <v>6141.3</v>
      </c>
      <c r="R735">
        <v>12.98</v>
      </c>
      <c r="S735" s="231" t="str">
        <f>VLOOKUP(U735,'Cross ref'!I:J,2,0)</f>
        <v>SCL</v>
      </c>
      <c r="T735" s="231">
        <f t="shared" si="66"/>
        <v>28.75</v>
      </c>
      <c r="U735" s="231">
        <f>VLOOKUP(VALUE(C735),'Cross ref'!G:I,3,0)</f>
        <v>7355</v>
      </c>
      <c r="V735" s="231">
        <f>IFERROR(VLOOKUP(J735,'Item List (2)'!C:D,2,0),VLOOKUP(K735,'Item List (2)'!C:D,2,0))</f>
        <v>51001</v>
      </c>
      <c r="W735" s="231">
        <f>IFERROR(VLOOKUP(J735,'Item List (2)'!C:E,3,0),VLOOKUP(K735,'Item List (2)'!C:E,3,0))</f>
        <v>1000</v>
      </c>
      <c r="X735" s="231">
        <f t="shared" si="67"/>
        <v>0</v>
      </c>
      <c r="Y735" s="231" t="str">
        <f t="shared" si="68"/>
        <v>LID, CUP CRUISER 32Z</v>
      </c>
      <c r="AA735" s="232">
        <f t="shared" si="69"/>
        <v>28.75</v>
      </c>
      <c r="AB735" s="232" t="str">
        <f>VLOOKUP(W735,'Item List (2)'!$H:$J,2,0)</f>
        <v>Paper</v>
      </c>
      <c r="AC735" s="232">
        <f t="shared" si="70"/>
        <v>7355</v>
      </c>
      <c r="AD735" s="232" t="str">
        <f t="shared" si="71"/>
        <v>7355-Paper</v>
      </c>
    </row>
    <row r="736" spans="1:30">
      <c r="A736" t="s">
        <v>48</v>
      </c>
      <c r="B736" t="s">
        <v>549</v>
      </c>
      <c r="C736" t="s">
        <v>581</v>
      </c>
      <c r="D736" t="s">
        <v>582</v>
      </c>
      <c r="E736" t="s">
        <v>583</v>
      </c>
      <c r="F736" s="220" t="s">
        <v>53</v>
      </c>
      <c r="G736" s="220">
        <v>45167</v>
      </c>
      <c r="H736" t="s">
        <v>420</v>
      </c>
      <c r="I736" t="s">
        <v>55</v>
      </c>
      <c r="J736" t="s">
        <v>421</v>
      </c>
      <c r="K736" t="s">
        <v>422</v>
      </c>
      <c r="L736" s="230" t="s">
        <v>263</v>
      </c>
      <c r="M736">
        <v>1</v>
      </c>
      <c r="N736">
        <v>0</v>
      </c>
      <c r="O736">
        <v>69.22</v>
      </c>
      <c r="P736">
        <v>69.22</v>
      </c>
      <c r="Q736">
        <v>6141.3</v>
      </c>
      <c r="R736">
        <v>12.98</v>
      </c>
      <c r="S736" s="231" t="str">
        <f>VLOOKUP(U736,'Cross ref'!I:J,2,0)</f>
        <v>SCL</v>
      </c>
      <c r="T736" s="231">
        <f t="shared" si="66"/>
        <v>69.22</v>
      </c>
      <c r="U736" s="231">
        <f>VLOOKUP(VALUE(C736),'Cross ref'!G:I,3,0)</f>
        <v>7355</v>
      </c>
      <c r="V736" s="231">
        <f>IFERROR(VLOOKUP(J736,'Item List (2)'!C:D,2,0),VLOOKUP(K736,'Item List (2)'!C:D,2,0))</f>
        <v>50007</v>
      </c>
      <c r="W736" s="231">
        <f>IFERROR(VLOOKUP(J736,'Item List (2)'!C:E,3,0),VLOOKUP(K736,'Item List (2)'!C:E,3,0))</f>
        <v>100</v>
      </c>
      <c r="X736" s="231">
        <f t="shared" si="67"/>
        <v>0</v>
      </c>
      <c r="Y736" s="231" t="str">
        <f t="shared" si="68"/>
        <v>LEMONADE, FZN</v>
      </c>
      <c r="AA736" s="232">
        <f t="shared" si="69"/>
        <v>69.22</v>
      </c>
      <c r="AB736" s="232" t="str">
        <f>VLOOKUP(W736,'Item List (2)'!$H:$J,2,0)</f>
        <v>Food</v>
      </c>
      <c r="AC736" s="232">
        <f t="shared" si="70"/>
        <v>7355</v>
      </c>
      <c r="AD736" s="232" t="str">
        <f t="shared" si="71"/>
        <v>7355-Food</v>
      </c>
    </row>
    <row r="737" spans="1:30">
      <c r="A737" t="s">
        <v>48</v>
      </c>
      <c r="B737" t="s">
        <v>549</v>
      </c>
      <c r="C737" t="s">
        <v>581</v>
      </c>
      <c r="D737" t="s">
        <v>582</v>
      </c>
      <c r="E737" t="s">
        <v>583</v>
      </c>
      <c r="F737" s="220" t="s">
        <v>53</v>
      </c>
      <c r="G737" s="220">
        <v>45167</v>
      </c>
      <c r="H737" t="s">
        <v>163</v>
      </c>
      <c r="I737" t="s">
        <v>55</v>
      </c>
      <c r="J737" t="s">
        <v>146</v>
      </c>
      <c r="K737" t="s">
        <v>164</v>
      </c>
      <c r="L737" s="230" t="s">
        <v>165</v>
      </c>
      <c r="M737">
        <v>1</v>
      </c>
      <c r="N737">
        <v>0</v>
      </c>
      <c r="O737">
        <v>37.6</v>
      </c>
      <c r="P737">
        <v>37.6</v>
      </c>
      <c r="Q737">
        <v>6141.3</v>
      </c>
      <c r="R737">
        <v>12.98</v>
      </c>
      <c r="S737" s="231" t="str">
        <f>VLOOKUP(U737,'Cross ref'!I:J,2,0)</f>
        <v>SCL</v>
      </c>
      <c r="T737" s="231">
        <f t="shared" si="66"/>
        <v>37.6</v>
      </c>
      <c r="U737" s="231">
        <f>VLOOKUP(VALUE(C737),'Cross ref'!G:I,3,0)</f>
        <v>7355</v>
      </c>
      <c r="V737" s="231">
        <f>IFERROR(VLOOKUP(J737,'Item List (2)'!C:D,2,0),VLOOKUP(K737,'Item List (2)'!C:D,2,0))</f>
        <v>50007</v>
      </c>
      <c r="W737" s="231">
        <f>IFERROR(VLOOKUP(J737,'Item List (2)'!C:E,3,0),VLOOKUP(K737,'Item List (2)'!C:E,3,0))</f>
        <v>100</v>
      </c>
      <c r="X737" s="231">
        <f t="shared" si="67"/>
        <v>0</v>
      </c>
      <c r="Y737" s="231" t="str">
        <f t="shared" si="68"/>
        <v>CHICKEN, PTY SPCY 3Z</v>
      </c>
      <c r="AA737" s="232">
        <f t="shared" si="69"/>
        <v>37.6</v>
      </c>
      <c r="AB737" s="232" t="str">
        <f>VLOOKUP(W737,'Item List (2)'!$H:$J,2,0)</f>
        <v>Food</v>
      </c>
      <c r="AC737" s="232">
        <f t="shared" si="70"/>
        <v>7355</v>
      </c>
      <c r="AD737" s="232" t="str">
        <f t="shared" si="71"/>
        <v>7355-Food</v>
      </c>
    </row>
    <row r="738" spans="1:30">
      <c r="A738" t="s">
        <v>48</v>
      </c>
      <c r="B738" t="s">
        <v>549</v>
      </c>
      <c r="C738" t="s">
        <v>581</v>
      </c>
      <c r="D738" t="s">
        <v>582</v>
      </c>
      <c r="E738" t="s">
        <v>583</v>
      </c>
      <c r="F738" s="220" t="s">
        <v>53</v>
      </c>
      <c r="G738" s="220">
        <v>45167</v>
      </c>
      <c r="H738" t="s">
        <v>166</v>
      </c>
      <c r="I738" t="s">
        <v>55</v>
      </c>
      <c r="J738" t="s">
        <v>121</v>
      </c>
      <c r="K738" t="s">
        <v>167</v>
      </c>
      <c r="L738" s="230" t="s">
        <v>168</v>
      </c>
      <c r="M738">
        <v>1</v>
      </c>
      <c r="N738">
        <v>0</v>
      </c>
      <c r="O738">
        <v>29.39</v>
      </c>
      <c r="P738">
        <v>29.39</v>
      </c>
      <c r="Q738">
        <v>6141.3</v>
      </c>
      <c r="R738">
        <v>12.98</v>
      </c>
      <c r="S738" s="231" t="str">
        <f>VLOOKUP(U738,'Cross ref'!I:J,2,0)</f>
        <v>SCL</v>
      </c>
      <c r="T738" s="231">
        <f t="shared" si="66"/>
        <v>29.39</v>
      </c>
      <c r="U738" s="231">
        <f>VLOOKUP(VALUE(C738),'Cross ref'!G:I,3,0)</f>
        <v>7355</v>
      </c>
      <c r="V738" s="231">
        <f>IFERROR(VLOOKUP(J738,'Item List (2)'!C:D,2,0),VLOOKUP(K738,'Item List (2)'!C:D,2,0))</f>
        <v>50007</v>
      </c>
      <c r="W738" s="231">
        <f>IFERROR(VLOOKUP(J738,'Item List (2)'!C:E,3,0),VLOOKUP(K738,'Item List (2)'!C:E,3,0))</f>
        <v>100</v>
      </c>
      <c r="X738" s="231">
        <f t="shared" si="67"/>
        <v>0</v>
      </c>
      <c r="Y738" s="231" t="str">
        <f t="shared" si="68"/>
        <v>SQUASH, ZUCCHINI BRD SLI</v>
      </c>
      <c r="AA738" s="232">
        <f t="shared" si="69"/>
        <v>29.39</v>
      </c>
      <c r="AB738" s="232" t="str">
        <f>VLOOKUP(W738,'Item List (2)'!$H:$J,2,0)</f>
        <v>Food</v>
      </c>
      <c r="AC738" s="232">
        <f t="shared" si="70"/>
        <v>7355</v>
      </c>
      <c r="AD738" s="232" t="str">
        <f t="shared" si="71"/>
        <v>7355-Food</v>
      </c>
    </row>
    <row r="739" spans="1:30">
      <c r="A739" t="s">
        <v>48</v>
      </c>
      <c r="B739" t="s">
        <v>549</v>
      </c>
      <c r="C739" t="s">
        <v>581</v>
      </c>
      <c r="D739" t="s">
        <v>582</v>
      </c>
      <c r="E739" t="s">
        <v>583</v>
      </c>
      <c r="F739" s="220" t="s">
        <v>53</v>
      </c>
      <c r="G739" s="220">
        <v>45167</v>
      </c>
      <c r="H739" t="s">
        <v>169</v>
      </c>
      <c r="I739" t="s">
        <v>55</v>
      </c>
      <c r="J739" t="s">
        <v>170</v>
      </c>
      <c r="K739" t="s">
        <v>171</v>
      </c>
      <c r="L739" s="230" t="s">
        <v>172</v>
      </c>
      <c r="M739">
        <v>2</v>
      </c>
      <c r="N739">
        <v>0</v>
      </c>
      <c r="O739">
        <v>90.57</v>
      </c>
      <c r="P739">
        <v>181.14</v>
      </c>
      <c r="Q739">
        <v>6141.3</v>
      </c>
      <c r="R739">
        <v>12.98</v>
      </c>
      <c r="S739" s="231" t="str">
        <f>VLOOKUP(U739,'Cross ref'!I:J,2,0)</f>
        <v>SCL</v>
      </c>
      <c r="T739" s="231">
        <f t="shared" si="66"/>
        <v>181.14</v>
      </c>
      <c r="U739" s="231">
        <f>VLOOKUP(VALUE(C739),'Cross ref'!G:I,3,0)</f>
        <v>7355</v>
      </c>
      <c r="V739" s="231">
        <f>IFERROR(VLOOKUP(J739,'Item List (2)'!C:D,2,0),VLOOKUP(K739,'Item List (2)'!C:D,2,0))</f>
        <v>50007</v>
      </c>
      <c r="W739" s="231">
        <f>IFERROR(VLOOKUP(J739,'Item List (2)'!C:E,3,0),VLOOKUP(K739,'Item List (2)'!C:E,3,0))</f>
        <v>100</v>
      </c>
      <c r="X739" s="231">
        <f t="shared" si="67"/>
        <v>0</v>
      </c>
      <c r="Y739" s="231" t="str">
        <f t="shared" si="68"/>
        <v>BACON, 500 SLICES FC</v>
      </c>
      <c r="AA739" s="232">
        <f t="shared" si="69"/>
        <v>181.14</v>
      </c>
      <c r="AB739" s="232" t="str">
        <f>VLOOKUP(W739,'Item List (2)'!$H:$J,2,0)</f>
        <v>Food</v>
      </c>
      <c r="AC739" s="232">
        <f t="shared" si="70"/>
        <v>7355</v>
      </c>
      <c r="AD739" s="232" t="str">
        <f t="shared" si="71"/>
        <v>7355-Food</v>
      </c>
    </row>
    <row r="740" spans="1:30">
      <c r="A740" t="s">
        <v>48</v>
      </c>
      <c r="B740" t="s">
        <v>549</v>
      </c>
      <c r="C740" t="s">
        <v>581</v>
      </c>
      <c r="D740" t="s">
        <v>582</v>
      </c>
      <c r="E740" t="s">
        <v>583</v>
      </c>
      <c r="F740" s="220" t="s">
        <v>53</v>
      </c>
      <c r="G740" s="220">
        <v>45167</v>
      </c>
      <c r="H740" t="s">
        <v>173</v>
      </c>
      <c r="I740" t="s">
        <v>55</v>
      </c>
      <c r="J740" t="s">
        <v>117</v>
      </c>
      <c r="K740" t="s">
        <v>174</v>
      </c>
      <c r="L740" s="230" t="s">
        <v>175</v>
      </c>
      <c r="M740">
        <v>1</v>
      </c>
      <c r="N740">
        <v>0</v>
      </c>
      <c r="O740">
        <v>81.59</v>
      </c>
      <c r="P740">
        <v>81.59</v>
      </c>
      <c r="Q740">
        <v>6141.3</v>
      </c>
      <c r="R740">
        <v>12.98</v>
      </c>
      <c r="S740" s="231" t="str">
        <f>VLOOKUP(U740,'Cross ref'!I:J,2,0)</f>
        <v>SCL</v>
      </c>
      <c r="T740" s="231">
        <f t="shared" si="66"/>
        <v>81.59</v>
      </c>
      <c r="U740" s="231">
        <f>VLOOKUP(VALUE(C740),'Cross ref'!G:I,3,0)</f>
        <v>7355</v>
      </c>
      <c r="V740" s="231">
        <f>IFERROR(VLOOKUP(J740,'Item List (2)'!C:D,2,0),VLOOKUP(K740,'Item List (2)'!C:D,2,0))</f>
        <v>50007</v>
      </c>
      <c r="W740" s="231">
        <f>IFERROR(VLOOKUP(J740,'Item List (2)'!C:E,3,0),VLOOKUP(K740,'Item List (2)'!C:E,3,0))</f>
        <v>100</v>
      </c>
      <c r="X740" s="231">
        <f t="shared" si="67"/>
        <v>0</v>
      </c>
      <c r="Y740" s="231" t="str">
        <f t="shared" si="68"/>
        <v>BEEF, GRND PTY 1.78Z</v>
      </c>
      <c r="AA740" s="232">
        <f t="shared" si="69"/>
        <v>81.59</v>
      </c>
      <c r="AB740" s="232" t="str">
        <f>VLOOKUP(W740,'Item List (2)'!$H:$J,2,0)</f>
        <v>Food</v>
      </c>
      <c r="AC740" s="232">
        <f t="shared" si="70"/>
        <v>7355</v>
      </c>
      <c r="AD740" s="232" t="str">
        <f t="shared" si="71"/>
        <v>7355-Food</v>
      </c>
    </row>
    <row r="741" spans="1:30">
      <c r="A741" t="s">
        <v>48</v>
      </c>
      <c r="B741" t="s">
        <v>549</v>
      </c>
      <c r="C741" t="s">
        <v>581</v>
      </c>
      <c r="D741" t="s">
        <v>582</v>
      </c>
      <c r="E741" t="s">
        <v>583</v>
      </c>
      <c r="F741" s="220" t="s">
        <v>53</v>
      </c>
      <c r="G741" s="220">
        <v>45167</v>
      </c>
      <c r="H741" t="s">
        <v>344</v>
      </c>
      <c r="I741" t="s">
        <v>55</v>
      </c>
      <c r="J741" t="s">
        <v>345</v>
      </c>
      <c r="K741" t="s">
        <v>346</v>
      </c>
      <c r="L741" s="230" t="s">
        <v>347</v>
      </c>
      <c r="M741">
        <v>1</v>
      </c>
      <c r="N741">
        <v>0</v>
      </c>
      <c r="O741">
        <v>25.95</v>
      </c>
      <c r="P741">
        <v>25.95</v>
      </c>
      <c r="Q741">
        <v>6141.3</v>
      </c>
      <c r="R741">
        <v>12.98</v>
      </c>
      <c r="S741" s="231" t="str">
        <f>VLOOKUP(U741,'Cross ref'!I:J,2,0)</f>
        <v>SCL</v>
      </c>
      <c r="T741" s="231">
        <f t="shared" si="66"/>
        <v>25.95</v>
      </c>
      <c r="U741" s="231">
        <f>VLOOKUP(VALUE(C741),'Cross ref'!G:I,3,0)</f>
        <v>7355</v>
      </c>
      <c r="V741" s="231">
        <f>IFERROR(VLOOKUP(J741,'Item List (2)'!C:D,2,0),VLOOKUP(K741,'Item List (2)'!C:D,2,0))</f>
        <v>50007</v>
      </c>
      <c r="W741" s="231">
        <f>IFERROR(VLOOKUP(J741,'Item List (2)'!C:E,3,0),VLOOKUP(K741,'Item List (2)'!C:E,3,0))</f>
        <v>100</v>
      </c>
      <c r="X741" s="231">
        <f t="shared" si="67"/>
        <v>0</v>
      </c>
      <c r="Y741" s="231" t="str">
        <f t="shared" si="68"/>
        <v>BREAD, SOURDOUGH THICKER SLI</v>
      </c>
      <c r="AA741" s="232">
        <f t="shared" si="69"/>
        <v>25.95</v>
      </c>
      <c r="AB741" s="232" t="str">
        <f>VLOOKUP(W741,'Item List (2)'!$H:$J,2,0)</f>
        <v>Food</v>
      </c>
      <c r="AC741" s="232">
        <f t="shared" si="70"/>
        <v>7355</v>
      </c>
      <c r="AD741" s="232" t="str">
        <f t="shared" si="71"/>
        <v>7355-Food</v>
      </c>
    </row>
    <row r="742" spans="1:30">
      <c r="A742" t="s">
        <v>48</v>
      </c>
      <c r="B742" t="s">
        <v>549</v>
      </c>
      <c r="C742" t="s">
        <v>581</v>
      </c>
      <c r="D742" t="s">
        <v>582</v>
      </c>
      <c r="E742" t="s">
        <v>583</v>
      </c>
      <c r="F742" s="220" t="s">
        <v>53</v>
      </c>
      <c r="G742" s="220">
        <v>45167</v>
      </c>
      <c r="H742" t="s">
        <v>176</v>
      </c>
      <c r="I742" t="s">
        <v>55</v>
      </c>
      <c r="J742" t="s">
        <v>76</v>
      </c>
      <c r="K742" t="s">
        <v>177</v>
      </c>
      <c r="L742" s="230" t="s">
        <v>78</v>
      </c>
      <c r="M742">
        <v>1</v>
      </c>
      <c r="N742">
        <v>0</v>
      </c>
      <c r="O742">
        <v>99.5</v>
      </c>
      <c r="P742">
        <v>99.5</v>
      </c>
      <c r="Q742">
        <v>6141.3</v>
      </c>
      <c r="R742">
        <v>12.98</v>
      </c>
      <c r="S742" s="231" t="str">
        <f>VLOOKUP(U742,'Cross ref'!I:J,2,0)</f>
        <v>SCL</v>
      </c>
      <c r="T742" s="231">
        <f t="shared" si="66"/>
        <v>99.5</v>
      </c>
      <c r="U742" s="231">
        <f>VLOOKUP(VALUE(C742),'Cross ref'!G:I,3,0)</f>
        <v>7355</v>
      </c>
      <c r="V742" s="231">
        <f>IFERROR(VLOOKUP(J742,'Item List (2)'!C:D,2,0),VLOOKUP(K742,'Item List (2)'!C:D,2,0))</f>
        <v>50007</v>
      </c>
      <c r="W742" s="231">
        <f>IFERROR(VLOOKUP(J742,'Item List (2)'!C:E,3,0),VLOOKUP(K742,'Item List (2)'!C:E,3,0))</f>
        <v>100</v>
      </c>
      <c r="X742" s="231">
        <f t="shared" si="67"/>
        <v>0</v>
      </c>
      <c r="Y742" s="231" t="str">
        <f t="shared" si="68"/>
        <v>SYRUP, DR PEPPER BIB</v>
      </c>
      <c r="AA742" s="232">
        <f t="shared" si="69"/>
        <v>99.5</v>
      </c>
      <c r="AB742" s="232" t="str">
        <f>VLOOKUP(W742,'Item List (2)'!$H:$J,2,0)</f>
        <v>Food</v>
      </c>
      <c r="AC742" s="232">
        <f t="shared" si="70"/>
        <v>7355</v>
      </c>
      <c r="AD742" s="232" t="str">
        <f t="shared" si="71"/>
        <v>7355-Food</v>
      </c>
    </row>
    <row r="743" spans="1:30">
      <c r="A743" t="s">
        <v>48</v>
      </c>
      <c r="B743" t="s">
        <v>549</v>
      </c>
      <c r="C743" t="s">
        <v>581</v>
      </c>
      <c r="D743" t="s">
        <v>582</v>
      </c>
      <c r="E743" t="s">
        <v>583</v>
      </c>
      <c r="F743" s="220" t="s">
        <v>53</v>
      </c>
      <c r="G743" s="220">
        <v>45167</v>
      </c>
      <c r="H743" t="s">
        <v>592</v>
      </c>
      <c r="I743" t="s">
        <v>55</v>
      </c>
      <c r="J743" t="s">
        <v>593</v>
      </c>
      <c r="K743" t="s">
        <v>594</v>
      </c>
      <c r="L743" s="230" t="s">
        <v>595</v>
      </c>
      <c r="M743">
        <v>1</v>
      </c>
      <c r="N743">
        <v>0</v>
      </c>
      <c r="O743">
        <v>102.99</v>
      </c>
      <c r="P743">
        <v>102.99</v>
      </c>
      <c r="Q743">
        <v>6141.3</v>
      </c>
      <c r="R743">
        <v>12.98</v>
      </c>
      <c r="S743" s="231" t="str">
        <f>VLOOKUP(U743,'Cross ref'!I:J,2,0)</f>
        <v>SCL</v>
      </c>
      <c r="T743" s="231">
        <f t="shared" si="66"/>
        <v>102.99</v>
      </c>
      <c r="U743" s="231">
        <f>VLOOKUP(VALUE(C743),'Cross ref'!G:I,3,0)</f>
        <v>7355</v>
      </c>
      <c r="V743" s="231">
        <f>IFERROR(VLOOKUP(J743,'Item List (2)'!C:D,2,0),VLOOKUP(K743,'Item List (2)'!C:D,2,0))</f>
        <v>50007</v>
      </c>
      <c r="W743" s="231">
        <f>IFERROR(VLOOKUP(J743,'Item List (2)'!C:E,3,0),VLOOKUP(K743,'Item List (2)'!C:E,3,0))</f>
        <v>100</v>
      </c>
      <c r="X743" s="231">
        <f t="shared" si="67"/>
        <v>0</v>
      </c>
      <c r="Y743" s="231" t="str">
        <f t="shared" si="68"/>
        <v>COFFEE, DRK RST BLND</v>
      </c>
      <c r="AA743" s="232">
        <f t="shared" si="69"/>
        <v>102.99</v>
      </c>
      <c r="AB743" s="232" t="str">
        <f>VLOOKUP(W743,'Item List (2)'!$H:$J,2,0)</f>
        <v>Food</v>
      </c>
      <c r="AC743" s="232">
        <f t="shared" si="70"/>
        <v>7355</v>
      </c>
      <c r="AD743" s="232" t="str">
        <f t="shared" si="71"/>
        <v>7355-Food</v>
      </c>
    </row>
    <row r="744" spans="1:30">
      <c r="A744" t="s">
        <v>48</v>
      </c>
      <c r="B744" t="s">
        <v>549</v>
      </c>
      <c r="C744" t="s">
        <v>581</v>
      </c>
      <c r="D744" t="s">
        <v>582</v>
      </c>
      <c r="E744" t="s">
        <v>583</v>
      </c>
      <c r="F744" s="220" t="s">
        <v>53</v>
      </c>
      <c r="G744" s="220">
        <v>45167</v>
      </c>
      <c r="H744" t="s">
        <v>181</v>
      </c>
      <c r="I744" t="s">
        <v>55</v>
      </c>
      <c r="J744" t="s">
        <v>121</v>
      </c>
      <c r="K744" t="s">
        <v>182</v>
      </c>
      <c r="L744" s="230" t="s">
        <v>183</v>
      </c>
      <c r="M744">
        <v>2</v>
      </c>
      <c r="N744">
        <v>0</v>
      </c>
      <c r="O744">
        <v>39.79</v>
      </c>
      <c r="P744">
        <v>79.58</v>
      </c>
      <c r="Q744">
        <v>6141.3</v>
      </c>
      <c r="R744">
        <v>12.98</v>
      </c>
      <c r="S744" s="231" t="str">
        <f>VLOOKUP(U744,'Cross ref'!I:J,2,0)</f>
        <v>SCL</v>
      </c>
      <c r="T744" s="231">
        <f t="shared" si="66"/>
        <v>79.58</v>
      </c>
      <c r="U744" s="231">
        <f>VLOOKUP(VALUE(C744),'Cross ref'!G:I,3,0)</f>
        <v>7355</v>
      </c>
      <c r="V744" s="231">
        <f>IFERROR(VLOOKUP(J744,'Item List (2)'!C:D,2,0),VLOOKUP(K744,'Item List (2)'!C:D,2,0))</f>
        <v>50007</v>
      </c>
      <c r="W744" s="231">
        <f>IFERROR(VLOOKUP(J744,'Item List (2)'!C:E,3,0),VLOOKUP(K744,'Item List (2)'!C:E,3,0))</f>
        <v>100</v>
      </c>
      <c r="X744" s="231">
        <f t="shared" si="67"/>
        <v>0</v>
      </c>
      <c r="Y744" s="231" t="str">
        <f t="shared" si="68"/>
        <v>APPTZR, JALAPENO BRD CHSE BITE</v>
      </c>
      <c r="AA744" s="232">
        <f t="shared" si="69"/>
        <v>79.58</v>
      </c>
      <c r="AB744" s="232" t="str">
        <f>VLOOKUP(W744,'Item List (2)'!$H:$J,2,0)</f>
        <v>Food</v>
      </c>
      <c r="AC744" s="232">
        <f t="shared" si="70"/>
        <v>7355</v>
      </c>
      <c r="AD744" s="232" t="str">
        <f t="shared" si="71"/>
        <v>7355-Food</v>
      </c>
    </row>
    <row r="745" spans="1:30">
      <c r="A745" t="s">
        <v>48</v>
      </c>
      <c r="B745" t="s">
        <v>549</v>
      </c>
      <c r="C745" t="s">
        <v>581</v>
      </c>
      <c r="D745" t="s">
        <v>582</v>
      </c>
      <c r="E745" t="s">
        <v>583</v>
      </c>
      <c r="F745" s="220" t="s">
        <v>53</v>
      </c>
      <c r="G745" s="220">
        <v>45167</v>
      </c>
      <c r="H745" t="s">
        <v>187</v>
      </c>
      <c r="I745" t="s">
        <v>55</v>
      </c>
      <c r="J745" t="s">
        <v>146</v>
      </c>
      <c r="K745" t="s">
        <v>188</v>
      </c>
      <c r="L745" s="230" t="s">
        <v>189</v>
      </c>
      <c r="M745">
        <v>1</v>
      </c>
      <c r="N745">
        <v>0</v>
      </c>
      <c r="O745">
        <v>46.88</v>
      </c>
      <c r="P745">
        <v>46.88</v>
      </c>
      <c r="Q745">
        <v>6141.3</v>
      </c>
      <c r="R745">
        <v>12.98</v>
      </c>
      <c r="S745" s="231" t="str">
        <f>VLOOKUP(U745,'Cross ref'!I:J,2,0)</f>
        <v>SCL</v>
      </c>
      <c r="T745" s="231">
        <f t="shared" si="66"/>
        <v>46.88</v>
      </c>
      <c r="U745" s="231">
        <f>VLOOKUP(VALUE(C745),'Cross ref'!G:I,3,0)</f>
        <v>7355</v>
      </c>
      <c r="V745" s="231">
        <f>IFERROR(VLOOKUP(J745,'Item List (2)'!C:D,2,0),VLOOKUP(K745,'Item List (2)'!C:D,2,0))</f>
        <v>50007</v>
      </c>
      <c r="W745" s="231">
        <f>IFERROR(VLOOKUP(J745,'Item List (2)'!C:E,3,0),VLOOKUP(K745,'Item List (2)'!C:E,3,0))</f>
        <v>100</v>
      </c>
      <c r="X745" s="231">
        <f t="shared" si="67"/>
        <v>0</v>
      </c>
      <c r="Y745" s="231" t="str">
        <f t="shared" si="68"/>
        <v>CHICKEN, NUGGET BRD STAR SHP</v>
      </c>
      <c r="AA745" s="232">
        <f t="shared" si="69"/>
        <v>46.88</v>
      </c>
      <c r="AB745" s="232" t="str">
        <f>VLOOKUP(W745,'Item List (2)'!$H:$J,2,0)</f>
        <v>Food</v>
      </c>
      <c r="AC745" s="232">
        <f t="shared" si="70"/>
        <v>7355</v>
      </c>
      <c r="AD745" s="232" t="str">
        <f t="shared" si="71"/>
        <v>7355-Food</v>
      </c>
    </row>
    <row r="746" spans="1:30">
      <c r="A746" t="s">
        <v>48</v>
      </c>
      <c r="B746" t="s">
        <v>549</v>
      </c>
      <c r="C746" t="s">
        <v>581</v>
      </c>
      <c r="D746" t="s">
        <v>582</v>
      </c>
      <c r="E746" t="s">
        <v>583</v>
      </c>
      <c r="F746" s="220" t="s">
        <v>53</v>
      </c>
      <c r="G746" s="220">
        <v>45167</v>
      </c>
      <c r="H746" t="s">
        <v>354</v>
      </c>
      <c r="I746" t="s">
        <v>201</v>
      </c>
      <c r="J746" t="s">
        <v>232</v>
      </c>
      <c r="K746" t="s">
        <v>355</v>
      </c>
      <c r="L746" s="230" t="s">
        <v>356</v>
      </c>
      <c r="M746">
        <v>1</v>
      </c>
      <c r="N746">
        <v>0</v>
      </c>
      <c r="O746">
        <v>42.86</v>
      </c>
      <c r="P746">
        <v>42.86</v>
      </c>
      <c r="Q746">
        <v>6141.3</v>
      </c>
      <c r="R746">
        <v>12.98</v>
      </c>
      <c r="S746" s="231" t="str">
        <f>VLOOKUP(U746,'Cross ref'!I:J,2,0)</f>
        <v>SCL</v>
      </c>
      <c r="T746" s="231">
        <f t="shared" si="66"/>
        <v>42.86</v>
      </c>
      <c r="U746" s="231">
        <f>VLOOKUP(VALUE(C746),'Cross ref'!G:I,3,0)</f>
        <v>7355</v>
      </c>
      <c r="V746" s="231">
        <f>IFERROR(VLOOKUP(J746,'Item List (2)'!C:D,2,0),VLOOKUP(K746,'Item List (2)'!C:D,2,0))</f>
        <v>51001</v>
      </c>
      <c r="W746" s="231">
        <f>IFERROR(VLOOKUP(J746,'Item List (2)'!C:E,3,0),VLOOKUP(K746,'Item List (2)'!C:E,3,0))</f>
        <v>1000</v>
      </c>
      <c r="X746" s="231">
        <f t="shared" si="67"/>
        <v>0</v>
      </c>
      <c r="Y746" s="231" t="str">
        <f t="shared" si="68"/>
        <v>LID, RECLOSEABLE CJ</v>
      </c>
      <c r="AA746" s="232">
        <f t="shared" si="69"/>
        <v>42.86</v>
      </c>
      <c r="AB746" s="232" t="str">
        <f>VLOOKUP(W746,'Item List (2)'!$H:$J,2,0)</f>
        <v>Paper</v>
      </c>
      <c r="AC746" s="232">
        <f t="shared" si="70"/>
        <v>7355</v>
      </c>
      <c r="AD746" s="232" t="str">
        <f t="shared" si="71"/>
        <v>7355-Paper</v>
      </c>
    </row>
    <row r="747" spans="1:30">
      <c r="A747" t="s">
        <v>48</v>
      </c>
      <c r="B747" t="s">
        <v>549</v>
      </c>
      <c r="C747" t="s">
        <v>581</v>
      </c>
      <c r="D747" t="s">
        <v>582</v>
      </c>
      <c r="E747" t="s">
        <v>583</v>
      </c>
      <c r="F747" s="220" t="s">
        <v>53</v>
      </c>
      <c r="G747" s="220">
        <v>45167</v>
      </c>
      <c r="H747" t="s">
        <v>357</v>
      </c>
      <c r="I747" t="s">
        <v>55</v>
      </c>
      <c r="J747" t="s">
        <v>358</v>
      </c>
      <c r="K747" t="s">
        <v>359</v>
      </c>
      <c r="L747" s="230" t="s">
        <v>360</v>
      </c>
      <c r="M747">
        <v>1</v>
      </c>
      <c r="N747">
        <v>0</v>
      </c>
      <c r="O747">
        <v>24.1</v>
      </c>
      <c r="P747">
        <v>24.1</v>
      </c>
      <c r="Q747">
        <v>6141.3</v>
      </c>
      <c r="R747">
        <v>12.98</v>
      </c>
      <c r="S747" s="231" t="str">
        <f>VLOOKUP(U747,'Cross ref'!I:J,2,0)</f>
        <v>SCL</v>
      </c>
      <c r="T747" s="231">
        <f t="shared" si="66"/>
        <v>24.1</v>
      </c>
      <c r="U747" s="231">
        <f>VLOOKUP(VALUE(C747),'Cross ref'!G:I,3,0)</f>
        <v>7355</v>
      </c>
      <c r="V747" s="231">
        <f>IFERROR(VLOOKUP(J747,'Item List (2)'!C:D,2,0),VLOOKUP(K747,'Item List (2)'!C:D,2,0))</f>
        <v>50007</v>
      </c>
      <c r="W747" s="231">
        <f>IFERROR(VLOOKUP(J747,'Item List (2)'!C:E,3,0),VLOOKUP(K747,'Item List (2)'!C:E,3,0))</f>
        <v>100</v>
      </c>
      <c r="X747" s="231">
        <f t="shared" si="67"/>
        <v>0</v>
      </c>
      <c r="Y747" s="231" t="str">
        <f t="shared" si="68"/>
        <v>BISCUIT, BUTTERMILK PARBKD</v>
      </c>
      <c r="AA747" s="232">
        <f t="shared" si="69"/>
        <v>24.1</v>
      </c>
      <c r="AB747" s="232" t="str">
        <f>VLOOKUP(W747,'Item List (2)'!$H:$J,2,0)</f>
        <v>Food</v>
      </c>
      <c r="AC747" s="232">
        <f t="shared" si="70"/>
        <v>7355</v>
      </c>
      <c r="AD747" s="232" t="str">
        <f t="shared" si="71"/>
        <v>7355-Food</v>
      </c>
    </row>
    <row r="748" spans="1:30">
      <c r="A748" t="s">
        <v>48</v>
      </c>
      <c r="B748" t="s">
        <v>549</v>
      </c>
      <c r="C748" t="s">
        <v>581</v>
      </c>
      <c r="D748" t="s">
        <v>582</v>
      </c>
      <c r="E748" t="s">
        <v>583</v>
      </c>
      <c r="F748" s="220" t="s">
        <v>53</v>
      </c>
      <c r="G748" s="220">
        <v>45167</v>
      </c>
      <c r="H748" t="s">
        <v>194</v>
      </c>
      <c r="I748" t="s">
        <v>55</v>
      </c>
      <c r="J748" t="s">
        <v>179</v>
      </c>
      <c r="K748" t="s">
        <v>195</v>
      </c>
      <c r="L748" s="230" t="s">
        <v>148</v>
      </c>
      <c r="M748">
        <v>1</v>
      </c>
      <c r="N748">
        <v>0</v>
      </c>
      <c r="O748">
        <v>77.97</v>
      </c>
      <c r="P748">
        <v>77.97</v>
      </c>
      <c r="Q748">
        <v>6141.3</v>
      </c>
      <c r="R748">
        <v>12.98</v>
      </c>
      <c r="S748" s="231" t="str">
        <f>VLOOKUP(U748,'Cross ref'!I:J,2,0)</f>
        <v>SCL</v>
      </c>
      <c r="T748" s="231">
        <f t="shared" si="66"/>
        <v>77.97</v>
      </c>
      <c r="U748" s="231">
        <f>VLOOKUP(VALUE(C748),'Cross ref'!G:I,3,0)</f>
        <v>7355</v>
      </c>
      <c r="V748" s="231">
        <f>IFERROR(VLOOKUP(J748,'Item List (2)'!C:D,2,0),VLOOKUP(K748,'Item List (2)'!C:D,2,0))</f>
        <v>50007</v>
      </c>
      <c r="W748" s="231">
        <f>IFERROR(VLOOKUP(J748,'Item List (2)'!C:E,3,0),VLOOKUP(K748,'Item List (2)'!C:E,3,0))</f>
        <v>100</v>
      </c>
      <c r="X748" s="231">
        <f t="shared" si="67"/>
        <v>0</v>
      </c>
      <c r="Y748" s="231" t="str">
        <f t="shared" si="68"/>
        <v>CHEESE, AMER SHRP SLI 200CT SM</v>
      </c>
      <c r="AA748" s="232">
        <f t="shared" si="69"/>
        <v>77.97</v>
      </c>
      <c r="AB748" s="232" t="str">
        <f>VLOOKUP(W748,'Item List (2)'!$H:$J,2,0)</f>
        <v>Food</v>
      </c>
      <c r="AC748" s="232">
        <f t="shared" si="70"/>
        <v>7355</v>
      </c>
      <c r="AD748" s="232" t="str">
        <f t="shared" si="71"/>
        <v>7355-Food</v>
      </c>
    </row>
    <row r="749" spans="1:30">
      <c r="A749" t="s">
        <v>48</v>
      </c>
      <c r="B749" t="s">
        <v>549</v>
      </c>
      <c r="C749" t="s">
        <v>581</v>
      </c>
      <c r="D749" t="s">
        <v>582</v>
      </c>
      <c r="E749" t="s">
        <v>583</v>
      </c>
      <c r="F749" s="220" t="s">
        <v>53</v>
      </c>
      <c r="G749" s="220">
        <v>45167</v>
      </c>
      <c r="H749" t="s">
        <v>361</v>
      </c>
      <c r="I749" t="s">
        <v>55</v>
      </c>
      <c r="J749" t="s">
        <v>362</v>
      </c>
      <c r="K749" t="s">
        <v>363</v>
      </c>
      <c r="L749" s="230" t="s">
        <v>364</v>
      </c>
      <c r="M749">
        <v>1</v>
      </c>
      <c r="N749">
        <v>0</v>
      </c>
      <c r="O749">
        <v>107.29</v>
      </c>
      <c r="P749">
        <v>107.29</v>
      </c>
      <c r="Q749">
        <v>6141.3</v>
      </c>
      <c r="R749">
        <v>12.98</v>
      </c>
      <c r="S749" s="231" t="str">
        <f>VLOOKUP(U749,'Cross ref'!I:J,2,0)</f>
        <v>SCL</v>
      </c>
      <c r="T749" s="231">
        <f t="shared" si="66"/>
        <v>107.29</v>
      </c>
      <c r="U749" s="231">
        <f>VLOOKUP(VALUE(C749),'Cross ref'!G:I,3,0)</f>
        <v>7355</v>
      </c>
      <c r="V749" s="231">
        <f>IFERROR(VLOOKUP(J749,'Item List (2)'!C:D,2,0),VLOOKUP(K749,'Item List (2)'!C:D,2,0))</f>
        <v>50007</v>
      </c>
      <c r="W749" s="231">
        <f>IFERROR(VLOOKUP(J749,'Item List (2)'!C:E,3,0),VLOOKUP(K749,'Item List (2)'!C:E,3,0))</f>
        <v>100</v>
      </c>
      <c r="X749" s="231">
        <f t="shared" si="67"/>
        <v>0</v>
      </c>
      <c r="Y749" s="231" t="str">
        <f t="shared" si="68"/>
        <v>BURGER, BEYOND MEAT 3.7Z</v>
      </c>
      <c r="AA749" s="232">
        <f t="shared" si="69"/>
        <v>107.29</v>
      </c>
      <c r="AB749" s="232" t="str">
        <f>VLOOKUP(W749,'Item List (2)'!$H:$J,2,0)</f>
        <v>Food</v>
      </c>
      <c r="AC749" s="232">
        <f t="shared" si="70"/>
        <v>7355</v>
      </c>
      <c r="AD749" s="232" t="str">
        <f t="shared" si="71"/>
        <v>7355-Food</v>
      </c>
    </row>
    <row r="750" spans="1:30">
      <c r="A750" t="s">
        <v>48</v>
      </c>
      <c r="B750" t="s">
        <v>549</v>
      </c>
      <c r="C750" t="s">
        <v>581</v>
      </c>
      <c r="D750" t="s">
        <v>582</v>
      </c>
      <c r="E750" t="s">
        <v>583</v>
      </c>
      <c r="F750" s="220" t="s">
        <v>53</v>
      </c>
      <c r="G750" s="220">
        <v>45167</v>
      </c>
      <c r="H750" t="s">
        <v>200</v>
      </c>
      <c r="I750" t="s">
        <v>201</v>
      </c>
      <c r="J750" t="s">
        <v>202</v>
      </c>
      <c r="K750" t="s">
        <v>203</v>
      </c>
      <c r="L750" s="230" t="s">
        <v>204</v>
      </c>
      <c r="M750">
        <v>1</v>
      </c>
      <c r="N750">
        <v>0</v>
      </c>
      <c r="O750">
        <v>70.17</v>
      </c>
      <c r="P750">
        <v>70.17</v>
      </c>
      <c r="Q750">
        <v>6141.3</v>
      </c>
      <c r="R750">
        <v>12.98</v>
      </c>
      <c r="S750" s="231" t="str">
        <f>VLOOKUP(U750,'Cross ref'!I:J,2,0)</f>
        <v>SCL</v>
      </c>
      <c r="T750" s="231">
        <f t="shared" si="66"/>
        <v>70.17</v>
      </c>
      <c r="U750" s="231">
        <f>VLOOKUP(VALUE(C750),'Cross ref'!G:I,3,0)</f>
        <v>7355</v>
      </c>
      <c r="V750" s="231">
        <f>IFERROR(VLOOKUP(J750,'Item List (2)'!C:D,2,0),VLOOKUP(K750,'Item List (2)'!C:D,2,0))</f>
        <v>51001</v>
      </c>
      <c r="W750" s="231">
        <f>IFERROR(VLOOKUP(J750,'Item List (2)'!C:E,3,0),VLOOKUP(K750,'Item List (2)'!C:E,3,0))</f>
        <v>1000</v>
      </c>
      <c r="X750" s="231">
        <f t="shared" si="67"/>
        <v>0</v>
      </c>
      <c r="Y750" s="231" t="str">
        <f t="shared" si="68"/>
        <v>WRAP, WESTERN SUPER 4 WAY</v>
      </c>
      <c r="AA750" s="232">
        <f t="shared" si="69"/>
        <v>70.17</v>
      </c>
      <c r="AB750" s="232" t="str">
        <f>VLOOKUP(W750,'Item List (2)'!$H:$J,2,0)</f>
        <v>Paper</v>
      </c>
      <c r="AC750" s="232">
        <f t="shared" si="70"/>
        <v>7355</v>
      </c>
      <c r="AD750" s="232" t="str">
        <f t="shared" si="71"/>
        <v>7355-Paper</v>
      </c>
    </row>
    <row r="751" spans="1:30">
      <c r="A751" t="s">
        <v>48</v>
      </c>
      <c r="B751" t="s">
        <v>549</v>
      </c>
      <c r="C751" t="s">
        <v>581</v>
      </c>
      <c r="D751" t="s">
        <v>582</v>
      </c>
      <c r="E751" t="s">
        <v>583</v>
      </c>
      <c r="F751" s="220" t="s">
        <v>53</v>
      </c>
      <c r="G751" s="220">
        <v>45167</v>
      </c>
      <c r="H751" t="s">
        <v>205</v>
      </c>
      <c r="I751" t="s">
        <v>55</v>
      </c>
      <c r="J751" t="s">
        <v>206</v>
      </c>
      <c r="K751" t="s">
        <v>207</v>
      </c>
      <c r="L751" s="230" t="s">
        <v>208</v>
      </c>
      <c r="M751">
        <v>3</v>
      </c>
      <c r="N751">
        <v>0</v>
      </c>
      <c r="O751">
        <v>22.17</v>
      </c>
      <c r="P751">
        <v>66.51</v>
      </c>
      <c r="Q751">
        <v>6141.3</v>
      </c>
      <c r="R751">
        <v>12.98</v>
      </c>
      <c r="S751" s="231" t="str">
        <f>VLOOKUP(U751,'Cross ref'!I:J,2,0)</f>
        <v>SCL</v>
      </c>
      <c r="T751" s="231">
        <f t="shared" si="66"/>
        <v>66.51</v>
      </c>
      <c r="U751" s="231">
        <f>VLOOKUP(VALUE(C751),'Cross ref'!G:I,3,0)</f>
        <v>7355</v>
      </c>
      <c r="V751" s="231">
        <f>IFERROR(VLOOKUP(J751,'Item List (2)'!C:D,2,0),VLOOKUP(K751,'Item List (2)'!C:D,2,0))</f>
        <v>50007</v>
      </c>
      <c r="W751" s="231">
        <f>IFERROR(VLOOKUP(J751,'Item List (2)'!C:E,3,0),VLOOKUP(K751,'Item List (2)'!C:E,3,0))</f>
        <v>100</v>
      </c>
      <c r="X751" s="231">
        <f t="shared" si="67"/>
        <v>0</v>
      </c>
      <c r="Y751" s="231" t="str">
        <f t="shared" si="68"/>
        <v>LETTUCE, LINER</v>
      </c>
      <c r="AA751" s="232">
        <f t="shared" si="69"/>
        <v>66.51</v>
      </c>
      <c r="AB751" s="232" t="str">
        <f>VLOOKUP(W751,'Item List (2)'!$H:$J,2,0)</f>
        <v>Food</v>
      </c>
      <c r="AC751" s="232">
        <f t="shared" si="70"/>
        <v>7355</v>
      </c>
      <c r="AD751" s="232" t="str">
        <f t="shared" si="71"/>
        <v>7355-Food</v>
      </c>
    </row>
    <row r="752" spans="1:30">
      <c r="A752" t="s">
        <v>48</v>
      </c>
      <c r="B752" t="s">
        <v>549</v>
      </c>
      <c r="C752" t="s">
        <v>581</v>
      </c>
      <c r="D752" t="s">
        <v>582</v>
      </c>
      <c r="E752" t="s">
        <v>583</v>
      </c>
      <c r="F752" s="220" t="s">
        <v>53</v>
      </c>
      <c r="G752" s="220">
        <v>45167</v>
      </c>
      <c r="H752" t="s">
        <v>209</v>
      </c>
      <c r="I752" t="s">
        <v>55</v>
      </c>
      <c r="J752" t="s">
        <v>210</v>
      </c>
      <c r="K752" t="s">
        <v>211</v>
      </c>
      <c r="L752" s="230" t="s">
        <v>212</v>
      </c>
      <c r="M752">
        <v>4</v>
      </c>
      <c r="N752">
        <v>0</v>
      </c>
      <c r="O752">
        <v>19.57</v>
      </c>
      <c r="P752">
        <v>78.28</v>
      </c>
      <c r="Q752">
        <v>6141.3</v>
      </c>
      <c r="R752">
        <v>12.98</v>
      </c>
      <c r="S752" s="231" t="str">
        <f>VLOOKUP(U752,'Cross ref'!I:J,2,0)</f>
        <v>SCL</v>
      </c>
      <c r="T752" s="231">
        <f t="shared" si="66"/>
        <v>78.28</v>
      </c>
      <c r="U752" s="231">
        <f>VLOOKUP(VALUE(C752),'Cross ref'!G:I,3,0)</f>
        <v>7355</v>
      </c>
      <c r="V752" s="231">
        <f>IFERROR(VLOOKUP(J752,'Item List (2)'!C:D,2,0),VLOOKUP(K752,'Item List (2)'!C:D,2,0))</f>
        <v>50007</v>
      </c>
      <c r="W752" s="231">
        <f>IFERROR(VLOOKUP(J752,'Item List (2)'!C:E,3,0),VLOOKUP(K752,'Item List (2)'!C:E,3,0))</f>
        <v>100</v>
      </c>
      <c r="X752" s="231">
        <f t="shared" si="67"/>
        <v>0</v>
      </c>
      <c r="Y752" s="231" t="str">
        <f t="shared" si="68"/>
        <v>TOMATO, RED 5X5 BULK 25LB</v>
      </c>
      <c r="AA752" s="232">
        <f t="shared" si="69"/>
        <v>78.28</v>
      </c>
      <c r="AB752" s="232" t="str">
        <f>VLOOKUP(W752,'Item List (2)'!$H:$J,2,0)</f>
        <v>Food</v>
      </c>
      <c r="AC752" s="232">
        <f t="shared" si="70"/>
        <v>7355</v>
      </c>
      <c r="AD752" s="232" t="str">
        <f t="shared" si="71"/>
        <v>7355-Food</v>
      </c>
    </row>
    <row r="753" spans="1:30">
      <c r="A753" t="s">
        <v>48</v>
      </c>
      <c r="B753" t="s">
        <v>549</v>
      </c>
      <c r="C753" t="s">
        <v>581</v>
      </c>
      <c r="D753" t="s">
        <v>582</v>
      </c>
      <c r="E753" t="s">
        <v>583</v>
      </c>
      <c r="F753" s="220" t="s">
        <v>53</v>
      </c>
      <c r="G753" s="220">
        <v>45167</v>
      </c>
      <c r="H753" t="s">
        <v>213</v>
      </c>
      <c r="I753" t="s">
        <v>55</v>
      </c>
      <c r="J753" t="s">
        <v>214</v>
      </c>
      <c r="K753" t="s">
        <v>215</v>
      </c>
      <c r="L753" s="230" t="s">
        <v>78</v>
      </c>
      <c r="M753">
        <v>1</v>
      </c>
      <c r="N753">
        <v>0</v>
      </c>
      <c r="O753">
        <v>27.07</v>
      </c>
      <c r="P753">
        <v>27.07</v>
      </c>
      <c r="Q753">
        <v>6141.3</v>
      </c>
      <c r="R753">
        <v>12.98</v>
      </c>
      <c r="S753" s="231" t="str">
        <f>VLOOKUP(U753,'Cross ref'!I:J,2,0)</f>
        <v>SCL</v>
      </c>
      <c r="T753" s="231">
        <f t="shared" si="66"/>
        <v>27.07</v>
      </c>
      <c r="U753" s="231">
        <f>VLOOKUP(VALUE(C753),'Cross ref'!G:I,3,0)</f>
        <v>7355</v>
      </c>
      <c r="V753" s="231">
        <f>IFERROR(VLOOKUP(J753,'Item List (2)'!C:D,2,0),VLOOKUP(K753,'Item List (2)'!C:D,2,0))</f>
        <v>50007</v>
      </c>
      <c r="W753" s="231">
        <f>IFERROR(VLOOKUP(J753,'Item List (2)'!C:E,3,0),VLOOKUP(K753,'Item List (2)'!C:E,3,0))</f>
        <v>100</v>
      </c>
      <c r="X753" s="231">
        <f t="shared" si="67"/>
        <v>0</v>
      </c>
      <c r="Y753" s="231" t="str">
        <f t="shared" si="68"/>
        <v>PICKLE, CHIP DELI 3/16" CC</v>
      </c>
      <c r="AA753" s="232">
        <f t="shared" si="69"/>
        <v>27.07</v>
      </c>
      <c r="AB753" s="232" t="str">
        <f>VLOOKUP(W753,'Item List (2)'!$H:$J,2,0)</f>
        <v>Food</v>
      </c>
      <c r="AC753" s="232">
        <f t="shared" si="70"/>
        <v>7355</v>
      </c>
      <c r="AD753" s="232" t="str">
        <f t="shared" si="71"/>
        <v>7355-Food</v>
      </c>
    </row>
    <row r="754" spans="1:30">
      <c r="A754" t="s">
        <v>48</v>
      </c>
      <c r="B754" t="s">
        <v>549</v>
      </c>
      <c r="C754" t="s">
        <v>581</v>
      </c>
      <c r="D754" t="s">
        <v>582</v>
      </c>
      <c r="E754" t="s">
        <v>583</v>
      </c>
      <c r="F754" s="220" t="s">
        <v>53</v>
      </c>
      <c r="G754" s="220">
        <v>45167</v>
      </c>
      <c r="H754" t="s">
        <v>285</v>
      </c>
      <c r="I754" t="s">
        <v>55</v>
      </c>
      <c r="J754" t="s">
        <v>146</v>
      </c>
      <c r="K754" t="s">
        <v>286</v>
      </c>
      <c r="L754" s="230" t="s">
        <v>148</v>
      </c>
      <c r="M754">
        <v>1</v>
      </c>
      <c r="N754">
        <v>0</v>
      </c>
      <c r="O754">
        <v>117.62</v>
      </c>
      <c r="P754">
        <v>117.62</v>
      </c>
      <c r="Q754">
        <v>6141.3</v>
      </c>
      <c r="R754">
        <v>12.98</v>
      </c>
      <c r="S754" s="231" t="str">
        <f>VLOOKUP(U754,'Cross ref'!I:J,2,0)</f>
        <v>SCL</v>
      </c>
      <c r="T754" s="231">
        <f t="shared" si="66"/>
        <v>117.62</v>
      </c>
      <c r="U754" s="231">
        <f>VLOOKUP(VALUE(C754),'Cross ref'!G:I,3,0)</f>
        <v>7355</v>
      </c>
      <c r="V754" s="231">
        <f>IFERROR(VLOOKUP(J754,'Item List (2)'!C:D,2,0),VLOOKUP(K754,'Item List (2)'!C:D,2,0))</f>
        <v>50007</v>
      </c>
      <c r="W754" s="231">
        <f>IFERROR(VLOOKUP(J754,'Item List (2)'!C:E,3,0),VLOOKUP(K754,'Item List (2)'!C:E,3,0))</f>
        <v>100</v>
      </c>
      <c r="X754" s="231">
        <f t="shared" si="67"/>
        <v>0</v>
      </c>
      <c r="Y754" s="231" t="str">
        <f t="shared" si="68"/>
        <v>CHICKEN, BRST FLT MARNTD 3.5Z FZN</v>
      </c>
      <c r="AA754" s="232">
        <f t="shared" si="69"/>
        <v>117.62</v>
      </c>
      <c r="AB754" s="232" t="str">
        <f>VLOOKUP(W754,'Item List (2)'!$H:$J,2,0)</f>
        <v>Food</v>
      </c>
      <c r="AC754" s="232">
        <f t="shared" si="70"/>
        <v>7355</v>
      </c>
      <c r="AD754" s="232" t="str">
        <f t="shared" si="71"/>
        <v>7355-Food</v>
      </c>
    </row>
    <row r="755" spans="1:30">
      <c r="A755" t="s">
        <v>48</v>
      </c>
      <c r="B755" t="s">
        <v>549</v>
      </c>
      <c r="C755" t="s">
        <v>581</v>
      </c>
      <c r="D755" t="s">
        <v>582</v>
      </c>
      <c r="E755" t="s">
        <v>583</v>
      </c>
      <c r="F755" s="220" t="s">
        <v>53</v>
      </c>
      <c r="G755" s="220">
        <v>45167</v>
      </c>
      <c r="H755" t="s">
        <v>223</v>
      </c>
      <c r="I755" t="s">
        <v>201</v>
      </c>
      <c r="J755" t="s">
        <v>224</v>
      </c>
      <c r="K755" t="s">
        <v>225</v>
      </c>
      <c r="L755" s="230" t="s">
        <v>226</v>
      </c>
      <c r="M755">
        <v>1</v>
      </c>
      <c r="N755">
        <v>0</v>
      </c>
      <c r="O755">
        <v>12.07</v>
      </c>
      <c r="P755">
        <v>12.07</v>
      </c>
      <c r="Q755">
        <v>6141.3</v>
      </c>
      <c r="R755">
        <v>12.98</v>
      </c>
      <c r="S755" s="231" t="str">
        <f>VLOOKUP(U755,'Cross ref'!I:J,2,0)</f>
        <v>SCL</v>
      </c>
      <c r="T755" s="231">
        <f t="shared" si="66"/>
        <v>12.07</v>
      </c>
      <c r="U755" s="231">
        <f>VLOOKUP(VALUE(C755),'Cross ref'!G:I,3,0)</f>
        <v>7355</v>
      </c>
      <c r="V755" s="231">
        <f>IFERROR(VLOOKUP(J755,'Item List (2)'!C:D,2,0),VLOOKUP(K755,'Item List (2)'!C:D,2,0))</f>
        <v>51001</v>
      </c>
      <c r="W755" s="231">
        <f>IFERROR(VLOOKUP(J755,'Item List (2)'!C:E,3,0),VLOOKUP(K755,'Item List (2)'!C:E,3,0))</f>
        <v>1000</v>
      </c>
      <c r="X755" s="231">
        <f t="shared" si="67"/>
        <v>0</v>
      </c>
      <c r="Y755" s="231" t="str">
        <f t="shared" si="68"/>
        <v>LABEL, DELIVERY 2.5X8" SECUREIT CARLS JR</v>
      </c>
      <c r="AA755" s="232">
        <f t="shared" si="69"/>
        <v>12.07</v>
      </c>
      <c r="AB755" s="232" t="str">
        <f>VLOOKUP(W755,'Item List (2)'!$H:$J,2,0)</f>
        <v>Paper</v>
      </c>
      <c r="AC755" s="232">
        <f t="shared" si="70"/>
        <v>7355</v>
      </c>
      <c r="AD755" s="232" t="str">
        <f t="shared" si="71"/>
        <v>7355-Paper</v>
      </c>
    </row>
    <row r="756" spans="1:30">
      <c r="A756" t="s">
        <v>48</v>
      </c>
      <c r="B756" t="s">
        <v>549</v>
      </c>
      <c r="C756" t="s">
        <v>581</v>
      </c>
      <c r="D756" t="s">
        <v>582</v>
      </c>
      <c r="E756" t="s">
        <v>583</v>
      </c>
      <c r="F756" s="220" t="s">
        <v>53</v>
      </c>
      <c r="G756" s="220">
        <v>45167</v>
      </c>
      <c r="H756" t="s">
        <v>383</v>
      </c>
      <c r="I756" t="s">
        <v>55</v>
      </c>
      <c r="J756" t="s">
        <v>265</v>
      </c>
      <c r="K756" t="s">
        <v>384</v>
      </c>
      <c r="L756" s="230" t="s">
        <v>263</v>
      </c>
      <c r="M756">
        <v>1</v>
      </c>
      <c r="N756">
        <v>0</v>
      </c>
      <c r="O756">
        <v>32.32</v>
      </c>
      <c r="P756">
        <v>32.32</v>
      </c>
      <c r="Q756">
        <v>6141.3</v>
      </c>
      <c r="R756">
        <v>12.98</v>
      </c>
      <c r="S756" s="231" t="str">
        <f>VLOOKUP(U756,'Cross ref'!I:J,2,0)</f>
        <v>SCL</v>
      </c>
      <c r="T756" s="231">
        <f t="shared" si="66"/>
        <v>32.32</v>
      </c>
      <c r="U756" s="231">
        <f>VLOOKUP(VALUE(C756),'Cross ref'!G:I,3,0)</f>
        <v>7355</v>
      </c>
      <c r="V756" s="231">
        <f>IFERROR(VLOOKUP(J756,'Item List (2)'!C:D,2,0),VLOOKUP(K756,'Item List (2)'!C:D,2,0))</f>
        <v>50007</v>
      </c>
      <c r="W756" s="231">
        <f>IFERROR(VLOOKUP(J756,'Item List (2)'!C:E,3,0),VLOOKUP(K756,'Item List (2)'!C:E,3,0))</f>
        <v>100</v>
      </c>
      <c r="X756" s="231">
        <f t="shared" si="67"/>
        <v>0</v>
      </c>
      <c r="Y756" s="231" t="str">
        <f t="shared" si="68"/>
        <v>SAUCE, SANTA FE W-CAGE FREE EGG</v>
      </c>
      <c r="AA756" s="232">
        <f t="shared" si="69"/>
        <v>32.32</v>
      </c>
      <c r="AB756" s="232" t="str">
        <f>VLOOKUP(W756,'Item List (2)'!$H:$J,2,0)</f>
        <v>Food</v>
      </c>
      <c r="AC756" s="232">
        <f t="shared" si="70"/>
        <v>7355</v>
      </c>
      <c r="AD756" s="232" t="str">
        <f t="shared" si="71"/>
        <v>7355-Food</v>
      </c>
    </row>
    <row r="757" spans="1:30">
      <c r="A757" t="s">
        <v>48</v>
      </c>
      <c r="B757" t="s">
        <v>549</v>
      </c>
      <c r="C757" t="s">
        <v>581</v>
      </c>
      <c r="D757" t="s">
        <v>582</v>
      </c>
      <c r="E757" t="s">
        <v>583</v>
      </c>
      <c r="F757" s="220" t="s">
        <v>53</v>
      </c>
      <c r="G757" s="220">
        <v>45167</v>
      </c>
      <c r="H757" t="s">
        <v>227</v>
      </c>
      <c r="I757" t="s">
        <v>55</v>
      </c>
      <c r="J757" t="s">
        <v>228</v>
      </c>
      <c r="K757" t="s">
        <v>229</v>
      </c>
      <c r="L757" s="230" t="s">
        <v>230</v>
      </c>
      <c r="M757">
        <v>1</v>
      </c>
      <c r="N757">
        <v>0</v>
      </c>
      <c r="O757">
        <v>30.07</v>
      </c>
      <c r="P757">
        <v>30.07</v>
      </c>
      <c r="Q757">
        <v>6141.3</v>
      </c>
      <c r="R757">
        <v>12.98</v>
      </c>
      <c r="S757" s="231" t="str">
        <f>VLOOKUP(U757,'Cross ref'!I:J,2,0)</f>
        <v>SCL</v>
      </c>
      <c r="T757" s="231">
        <f t="shared" si="66"/>
        <v>30.07</v>
      </c>
      <c r="U757" s="231">
        <f>VLOOKUP(VALUE(C757),'Cross ref'!G:I,3,0)</f>
        <v>7355</v>
      </c>
      <c r="V757" s="231">
        <f>IFERROR(VLOOKUP(J757,'Item List (2)'!C:D,2,0),VLOOKUP(K757,'Item List (2)'!C:D,2,0))</f>
        <v>50007</v>
      </c>
      <c r="W757" s="231">
        <f>IFERROR(VLOOKUP(J757,'Item List (2)'!C:E,3,0),VLOOKUP(K757,'Item List (2)'!C:E,3,0))</f>
        <v>100</v>
      </c>
      <c r="X757" s="231">
        <f t="shared" si="67"/>
        <v>0</v>
      </c>
      <c r="Y757" s="231" t="str">
        <f t="shared" si="68"/>
        <v>ONION, YLW</v>
      </c>
      <c r="AA757" s="232">
        <f t="shared" si="69"/>
        <v>30.07</v>
      </c>
      <c r="AB757" s="232" t="str">
        <f>VLOOKUP(W757,'Item List (2)'!$H:$J,2,0)</f>
        <v>Food</v>
      </c>
      <c r="AC757" s="232">
        <f t="shared" si="70"/>
        <v>7355</v>
      </c>
      <c r="AD757" s="232" t="str">
        <f t="shared" si="71"/>
        <v>7355-Food</v>
      </c>
    </row>
    <row r="758" spans="1:30">
      <c r="A758" t="s">
        <v>48</v>
      </c>
      <c r="B758" t="s">
        <v>549</v>
      </c>
      <c r="C758" t="s">
        <v>581</v>
      </c>
      <c r="D758" t="s">
        <v>582</v>
      </c>
      <c r="E758" t="s">
        <v>583</v>
      </c>
      <c r="F758" s="220" t="s">
        <v>53</v>
      </c>
      <c r="G758" s="220">
        <v>45167</v>
      </c>
      <c r="H758" t="s">
        <v>231</v>
      </c>
      <c r="I758" t="s">
        <v>201</v>
      </c>
      <c r="J758" t="s">
        <v>232</v>
      </c>
      <c r="K758" t="s">
        <v>233</v>
      </c>
      <c r="L758" s="230" t="s">
        <v>234</v>
      </c>
      <c r="M758">
        <v>1</v>
      </c>
      <c r="N758">
        <v>0</v>
      </c>
      <c r="O758">
        <v>25.97</v>
      </c>
      <c r="P758">
        <v>25.97</v>
      </c>
      <c r="Q758">
        <v>6141.3</v>
      </c>
      <c r="R758">
        <v>12.98</v>
      </c>
      <c r="S758" s="231" t="str">
        <f>VLOOKUP(U758,'Cross ref'!I:J,2,0)</f>
        <v>SCL</v>
      </c>
      <c r="T758" s="231">
        <f t="shared" si="66"/>
        <v>25.97</v>
      </c>
      <c r="U758" s="231">
        <f>VLOOKUP(VALUE(C758),'Cross ref'!G:I,3,0)</f>
        <v>7355</v>
      </c>
      <c r="V758" s="231">
        <f>IFERROR(VLOOKUP(J758,'Item List (2)'!C:D,2,0),VLOOKUP(K758,'Item List (2)'!C:D,2,0))</f>
        <v>51001</v>
      </c>
      <c r="W758" s="231">
        <f>IFERROR(VLOOKUP(J758,'Item List (2)'!C:E,3,0),VLOOKUP(K758,'Item List (2)'!C:E,3,0))</f>
        <v>1000</v>
      </c>
      <c r="X758" s="231">
        <f t="shared" si="67"/>
        <v>0</v>
      </c>
      <c r="Y758" s="231" t="str">
        <f t="shared" si="68"/>
        <v>LID, 12-24Z</v>
      </c>
      <c r="AA758" s="232">
        <f t="shared" si="69"/>
        <v>25.97</v>
      </c>
      <c r="AB758" s="232" t="str">
        <f>VLOOKUP(W758,'Item List (2)'!$H:$J,2,0)</f>
        <v>Paper</v>
      </c>
      <c r="AC758" s="232">
        <f t="shared" si="70"/>
        <v>7355</v>
      </c>
      <c r="AD758" s="232" t="str">
        <f t="shared" si="71"/>
        <v>7355-Paper</v>
      </c>
    </row>
    <row r="759" spans="1:30">
      <c r="A759" t="s">
        <v>48</v>
      </c>
      <c r="B759" t="s">
        <v>549</v>
      </c>
      <c r="C759" t="s">
        <v>581</v>
      </c>
      <c r="D759" t="s">
        <v>582</v>
      </c>
      <c r="E759" t="s">
        <v>583</v>
      </c>
      <c r="F759" s="220" t="s">
        <v>53</v>
      </c>
      <c r="G759" s="220">
        <v>45167</v>
      </c>
      <c r="H759" t="s">
        <v>243</v>
      </c>
      <c r="I759" t="s">
        <v>55</v>
      </c>
      <c r="J759" t="s">
        <v>244</v>
      </c>
      <c r="K759" t="s">
        <v>245</v>
      </c>
      <c r="L759" s="230" t="s">
        <v>246</v>
      </c>
      <c r="M759">
        <v>2</v>
      </c>
      <c r="N759">
        <v>0</v>
      </c>
      <c r="O759">
        <v>19.99</v>
      </c>
      <c r="P759">
        <v>39.98</v>
      </c>
      <c r="Q759">
        <v>6141.3</v>
      </c>
      <c r="R759">
        <v>12.98</v>
      </c>
      <c r="S759" s="231" t="str">
        <f>VLOOKUP(U759,'Cross ref'!I:J,2,0)</f>
        <v>SCL</v>
      </c>
      <c r="T759" s="231">
        <f t="shared" si="66"/>
        <v>39.98</v>
      </c>
      <c r="U759" s="231">
        <f>VLOOKUP(VALUE(C759),'Cross ref'!G:I,3,0)</f>
        <v>7355</v>
      </c>
      <c r="V759" s="231">
        <f>IFERROR(VLOOKUP(J759,'Item List (2)'!C:D,2,0),VLOOKUP(K759,'Item List (2)'!C:D,2,0))</f>
        <v>50007</v>
      </c>
      <c r="W759" s="231">
        <f>IFERROR(VLOOKUP(J759,'Item List (2)'!C:E,3,0),VLOOKUP(K759,'Item List (2)'!C:E,3,0))</f>
        <v>100</v>
      </c>
      <c r="X759" s="231">
        <f t="shared" si="67"/>
        <v>0</v>
      </c>
      <c r="Y759" s="231" t="str">
        <f t="shared" si="68"/>
        <v>CREAMER, HALF &amp; HALF</v>
      </c>
      <c r="AA759" s="232">
        <f t="shared" si="69"/>
        <v>39.98</v>
      </c>
      <c r="AB759" s="232" t="str">
        <f>VLOOKUP(W759,'Item List (2)'!$H:$J,2,0)</f>
        <v>Food</v>
      </c>
      <c r="AC759" s="232">
        <f t="shared" si="70"/>
        <v>7355</v>
      </c>
      <c r="AD759" s="232" t="str">
        <f t="shared" si="71"/>
        <v>7355-Food</v>
      </c>
    </row>
    <row r="760" spans="1:30">
      <c r="A760" t="s">
        <v>48</v>
      </c>
      <c r="B760" t="s">
        <v>549</v>
      </c>
      <c r="C760" t="s">
        <v>581</v>
      </c>
      <c r="D760" t="s">
        <v>582</v>
      </c>
      <c r="E760" t="s">
        <v>583</v>
      </c>
      <c r="F760" s="220" t="s">
        <v>53</v>
      </c>
      <c r="G760" s="220">
        <v>45167</v>
      </c>
      <c r="H760" t="s">
        <v>498</v>
      </c>
      <c r="I760" t="s">
        <v>201</v>
      </c>
      <c r="J760" t="s">
        <v>202</v>
      </c>
      <c r="K760" t="s">
        <v>499</v>
      </c>
      <c r="L760" s="230" t="s">
        <v>500</v>
      </c>
      <c r="M760">
        <v>1</v>
      </c>
      <c r="N760">
        <v>0</v>
      </c>
      <c r="O760">
        <v>56.84</v>
      </c>
      <c r="P760">
        <v>56.84</v>
      </c>
      <c r="Q760">
        <v>6141.3</v>
      </c>
      <c r="R760">
        <v>12.98</v>
      </c>
      <c r="S760" s="231" t="str">
        <f>VLOOKUP(U760,'Cross ref'!I:J,2,0)</f>
        <v>SCL</v>
      </c>
      <c r="T760" s="231">
        <f t="shared" si="66"/>
        <v>56.84</v>
      </c>
      <c r="U760" s="231">
        <f>VLOOKUP(VALUE(C760),'Cross ref'!G:I,3,0)</f>
        <v>7355</v>
      </c>
      <c r="V760" s="231">
        <f>IFERROR(VLOOKUP(J760,'Item List (2)'!C:D,2,0),VLOOKUP(K760,'Item List (2)'!C:D,2,0))</f>
        <v>51001</v>
      </c>
      <c r="W760" s="231">
        <f>IFERROR(VLOOKUP(J760,'Item List (2)'!C:E,3,0),VLOOKUP(K760,'Item List (2)'!C:E,3,0))</f>
        <v>1000</v>
      </c>
      <c r="X760" s="231">
        <f t="shared" si="67"/>
        <v>0</v>
      </c>
      <c r="Y760" s="231" t="str">
        <f t="shared" si="68"/>
        <v>WRAP, QUICK HAPPY STAR</v>
      </c>
      <c r="AA760" s="232">
        <f t="shared" si="69"/>
        <v>56.84</v>
      </c>
      <c r="AB760" s="232" t="str">
        <f>VLOOKUP(W760,'Item List (2)'!$H:$J,2,0)</f>
        <v>Paper</v>
      </c>
      <c r="AC760" s="232">
        <f t="shared" si="70"/>
        <v>7355</v>
      </c>
      <c r="AD760" s="232" t="str">
        <f t="shared" si="71"/>
        <v>7355-Paper</v>
      </c>
    </row>
    <row r="761" spans="1:30">
      <c r="A761" t="s">
        <v>48</v>
      </c>
      <c r="B761" t="s">
        <v>549</v>
      </c>
      <c r="C761" t="s">
        <v>581</v>
      </c>
      <c r="D761" t="s">
        <v>582</v>
      </c>
      <c r="E761" t="s">
        <v>583</v>
      </c>
      <c r="F761" s="220" t="s">
        <v>53</v>
      </c>
      <c r="G761" s="220">
        <v>45167</v>
      </c>
      <c r="H761" t="s">
        <v>261</v>
      </c>
      <c r="I761" t="s">
        <v>55</v>
      </c>
      <c r="J761" t="s">
        <v>98</v>
      </c>
      <c r="K761" t="s">
        <v>262</v>
      </c>
      <c r="L761" s="230" t="s">
        <v>263</v>
      </c>
      <c r="M761">
        <v>1</v>
      </c>
      <c r="N761">
        <v>0</v>
      </c>
      <c r="O761">
        <v>22.91</v>
      </c>
      <c r="P761">
        <v>22.91</v>
      </c>
      <c r="Q761">
        <v>6141.3</v>
      </c>
      <c r="R761">
        <v>12.98</v>
      </c>
      <c r="S761" s="231" t="str">
        <f>VLOOKUP(U761,'Cross ref'!I:J,2,0)</f>
        <v>SCL</v>
      </c>
      <c r="T761" s="231">
        <f t="shared" si="66"/>
        <v>22.91</v>
      </c>
      <c r="U761" s="231">
        <f>VLOOKUP(VALUE(C761),'Cross ref'!G:I,3,0)</f>
        <v>7355</v>
      </c>
      <c r="V761" s="231">
        <f>IFERROR(VLOOKUP(J761,'Item List (2)'!C:D,2,0),VLOOKUP(K761,'Item List (2)'!C:D,2,0))</f>
        <v>50007</v>
      </c>
      <c r="W761" s="231">
        <f>IFERROR(VLOOKUP(J761,'Item List (2)'!C:E,3,0),VLOOKUP(K761,'Item List (2)'!C:E,3,0))</f>
        <v>100</v>
      </c>
      <c r="X761" s="231">
        <f t="shared" si="67"/>
        <v>0</v>
      </c>
      <c r="Y761" s="231" t="str">
        <f t="shared" si="68"/>
        <v>SAUCE, BBQ</v>
      </c>
      <c r="AA761" s="232">
        <f t="shared" si="69"/>
        <v>22.91</v>
      </c>
      <c r="AB761" s="232" t="str">
        <f>VLOOKUP(W761,'Item List (2)'!$H:$J,2,0)</f>
        <v>Food</v>
      </c>
      <c r="AC761" s="232">
        <f t="shared" si="70"/>
        <v>7355</v>
      </c>
      <c r="AD761" s="232" t="str">
        <f t="shared" si="71"/>
        <v>7355-Food</v>
      </c>
    </row>
    <row r="762" spans="1:30">
      <c r="A762" t="s">
        <v>48</v>
      </c>
      <c r="B762" t="s">
        <v>549</v>
      </c>
      <c r="C762" t="s">
        <v>581</v>
      </c>
      <c r="D762" t="s">
        <v>582</v>
      </c>
      <c r="E762" t="s">
        <v>583</v>
      </c>
      <c r="F762" s="220" t="s">
        <v>53</v>
      </c>
      <c r="G762" s="220">
        <v>45167</v>
      </c>
      <c r="H762" t="s">
        <v>264</v>
      </c>
      <c r="I762" t="s">
        <v>55</v>
      </c>
      <c r="J762" t="s">
        <v>265</v>
      </c>
      <c r="K762" t="s">
        <v>266</v>
      </c>
      <c r="L762" s="230" t="s">
        <v>263</v>
      </c>
      <c r="M762">
        <v>1</v>
      </c>
      <c r="N762">
        <v>0</v>
      </c>
      <c r="O762">
        <v>23.87</v>
      </c>
      <c r="P762">
        <v>23.87</v>
      </c>
      <c r="Q762">
        <v>6141.3</v>
      </c>
      <c r="R762">
        <v>12.98</v>
      </c>
      <c r="S762" s="231" t="str">
        <f>VLOOKUP(U762,'Cross ref'!I:J,2,0)</f>
        <v>SCL</v>
      </c>
      <c r="T762" s="231">
        <f t="shared" si="66"/>
        <v>23.87</v>
      </c>
      <c r="U762" s="231">
        <f>VLOOKUP(VALUE(C762),'Cross ref'!G:I,3,0)</f>
        <v>7355</v>
      </c>
      <c r="V762" s="231">
        <f>IFERROR(VLOOKUP(J762,'Item List (2)'!C:D,2,0),VLOOKUP(K762,'Item List (2)'!C:D,2,0))</f>
        <v>50007</v>
      </c>
      <c r="W762" s="231">
        <f>IFERROR(VLOOKUP(J762,'Item List (2)'!C:E,3,0),VLOOKUP(K762,'Item List (2)'!C:E,3,0))</f>
        <v>100</v>
      </c>
      <c r="X762" s="231">
        <f t="shared" si="67"/>
        <v>0</v>
      </c>
      <c r="Y762" s="231" t="str">
        <f t="shared" si="68"/>
        <v>SAUCE, SPECIAL</v>
      </c>
      <c r="AA762" s="232">
        <f t="shared" si="69"/>
        <v>23.87</v>
      </c>
      <c r="AB762" s="232" t="str">
        <f>VLOOKUP(W762,'Item List (2)'!$H:$J,2,0)</f>
        <v>Food</v>
      </c>
      <c r="AC762" s="232">
        <f t="shared" si="70"/>
        <v>7355</v>
      </c>
      <c r="AD762" s="232" t="str">
        <f t="shared" si="71"/>
        <v>7355-Food</v>
      </c>
    </row>
    <row r="763" spans="1:30">
      <c r="A763" t="s">
        <v>48</v>
      </c>
      <c r="B763" t="s">
        <v>549</v>
      </c>
      <c r="C763" t="s">
        <v>581</v>
      </c>
      <c r="D763" t="s">
        <v>582</v>
      </c>
      <c r="E763" t="s">
        <v>583</v>
      </c>
      <c r="F763" s="220" t="s">
        <v>53</v>
      </c>
      <c r="G763" s="220">
        <v>45167</v>
      </c>
      <c r="H763" t="s">
        <v>267</v>
      </c>
      <c r="I763" t="s">
        <v>55</v>
      </c>
      <c r="J763" t="s">
        <v>268</v>
      </c>
      <c r="K763" t="s">
        <v>269</v>
      </c>
      <c r="L763" s="230" t="s">
        <v>270</v>
      </c>
      <c r="M763">
        <v>2</v>
      </c>
      <c r="N763">
        <v>0</v>
      </c>
      <c r="O763">
        <v>47.11</v>
      </c>
      <c r="P763">
        <v>94.22</v>
      </c>
      <c r="Q763">
        <v>6141.3</v>
      </c>
      <c r="R763">
        <v>12.98</v>
      </c>
      <c r="S763" s="231" t="str">
        <f>VLOOKUP(U763,'Cross ref'!I:J,2,0)</f>
        <v>SCL</v>
      </c>
      <c r="T763" s="231">
        <f t="shared" si="66"/>
        <v>94.22</v>
      </c>
      <c r="U763" s="231">
        <f>VLOOKUP(VALUE(C763),'Cross ref'!G:I,3,0)</f>
        <v>7355</v>
      </c>
      <c r="V763" s="231">
        <f>IFERROR(VLOOKUP(J763,'Item List (2)'!C:D,2,0),VLOOKUP(K763,'Item List (2)'!C:D,2,0))</f>
        <v>50007</v>
      </c>
      <c r="W763" s="231">
        <f>IFERROR(VLOOKUP(J763,'Item List (2)'!C:E,3,0),VLOOKUP(K763,'Item List (2)'!C:E,3,0))</f>
        <v>100</v>
      </c>
      <c r="X763" s="231">
        <f t="shared" si="67"/>
        <v>0</v>
      </c>
      <c r="Y763" s="231" t="str">
        <f t="shared" si="68"/>
        <v>MAYONNAISE, 64Z</v>
      </c>
      <c r="AA763" s="232">
        <f t="shared" si="69"/>
        <v>94.22</v>
      </c>
      <c r="AB763" s="232" t="str">
        <f>VLOOKUP(W763,'Item List (2)'!$H:$J,2,0)</f>
        <v>Food</v>
      </c>
      <c r="AC763" s="232">
        <f t="shared" si="70"/>
        <v>7355</v>
      </c>
      <c r="AD763" s="232" t="str">
        <f t="shared" si="71"/>
        <v>7355-Food</v>
      </c>
    </row>
    <row r="764" spans="1:30">
      <c r="A764" t="s">
        <v>48</v>
      </c>
      <c r="B764" t="s">
        <v>549</v>
      </c>
      <c r="C764" t="s">
        <v>581</v>
      </c>
      <c r="D764" t="s">
        <v>582</v>
      </c>
      <c r="E764" t="s">
        <v>583</v>
      </c>
      <c r="F764" s="220" t="s">
        <v>53</v>
      </c>
      <c r="G764" s="220">
        <v>45167</v>
      </c>
      <c r="H764" t="s">
        <v>399</v>
      </c>
      <c r="I764" t="s">
        <v>201</v>
      </c>
      <c r="J764" t="s">
        <v>400</v>
      </c>
      <c r="K764" t="s">
        <v>401</v>
      </c>
      <c r="L764" s="230" t="s">
        <v>402</v>
      </c>
      <c r="M764">
        <v>2</v>
      </c>
      <c r="N764">
        <v>0</v>
      </c>
      <c r="O764">
        <v>45.4</v>
      </c>
      <c r="P764">
        <v>90.8</v>
      </c>
      <c r="Q764">
        <v>6141.3</v>
      </c>
      <c r="R764">
        <v>12.98</v>
      </c>
      <c r="S764" s="231" t="str">
        <f>VLOOKUP(U764,'Cross ref'!I:J,2,0)</f>
        <v>SCL</v>
      </c>
      <c r="T764" s="231">
        <f t="shared" si="66"/>
        <v>90.8</v>
      </c>
      <c r="U764" s="231">
        <f>VLOOKUP(VALUE(C764),'Cross ref'!G:I,3,0)</f>
        <v>7355</v>
      </c>
      <c r="V764" s="231">
        <f>IFERROR(VLOOKUP(J764,'Item List (2)'!C:D,2,0),VLOOKUP(K764,'Item List (2)'!C:D,2,0))</f>
        <v>51001</v>
      </c>
      <c r="W764" s="231">
        <f>IFERROR(VLOOKUP(J764,'Item List (2)'!C:E,3,0),VLOOKUP(K764,'Item List (2)'!C:E,3,0))</f>
        <v>1000</v>
      </c>
      <c r="X764" s="231">
        <f t="shared" si="67"/>
        <v>0</v>
      </c>
      <c r="Y764" s="231" t="str">
        <f t="shared" si="68"/>
        <v>NAPKIN, 13X8.5 BRN</v>
      </c>
      <c r="AA764" s="232">
        <f t="shared" si="69"/>
        <v>90.8</v>
      </c>
      <c r="AB764" s="232" t="str">
        <f>VLOOKUP(W764,'Item List (2)'!$H:$J,2,0)</f>
        <v>Paper</v>
      </c>
      <c r="AC764" s="232">
        <f t="shared" si="70"/>
        <v>7355</v>
      </c>
      <c r="AD764" s="232" t="str">
        <f t="shared" si="71"/>
        <v>7355-Paper</v>
      </c>
    </row>
    <row r="765" spans="1:30">
      <c r="A765" t="s">
        <v>48</v>
      </c>
      <c r="B765" t="s">
        <v>549</v>
      </c>
      <c r="C765" t="s">
        <v>581</v>
      </c>
      <c r="D765" t="s">
        <v>582</v>
      </c>
      <c r="E765" t="s">
        <v>583</v>
      </c>
      <c r="F765" s="220" t="s">
        <v>53</v>
      </c>
      <c r="G765" s="220">
        <v>45167</v>
      </c>
      <c r="H765" t="s">
        <v>271</v>
      </c>
      <c r="I765" t="s">
        <v>55</v>
      </c>
      <c r="J765" t="s">
        <v>272</v>
      </c>
      <c r="K765" t="s">
        <v>273</v>
      </c>
      <c r="L765" s="230" t="s">
        <v>274</v>
      </c>
      <c r="M765">
        <v>1</v>
      </c>
      <c r="N765">
        <v>0</v>
      </c>
      <c r="O765">
        <v>39.82</v>
      </c>
      <c r="P765">
        <v>39.82</v>
      </c>
      <c r="Q765">
        <v>6141.3</v>
      </c>
      <c r="R765">
        <v>12.98</v>
      </c>
      <c r="S765" s="231" t="str">
        <f>VLOOKUP(U765,'Cross ref'!I:J,2,0)</f>
        <v>SCL</v>
      </c>
      <c r="T765" s="231">
        <f t="shared" si="66"/>
        <v>39.82</v>
      </c>
      <c r="U765" s="231">
        <f>VLOOKUP(VALUE(C765),'Cross ref'!G:I,3,0)</f>
        <v>7355</v>
      </c>
      <c r="V765" s="231">
        <f>IFERROR(VLOOKUP(J765,'Item List (2)'!C:D,2,0),VLOOKUP(K765,'Item List (2)'!C:D,2,0))</f>
        <v>50007</v>
      </c>
      <c r="W765" s="231">
        <f>IFERROR(VLOOKUP(J765,'Item List (2)'!C:E,3,0),VLOOKUP(K765,'Item List (2)'!C:E,3,0))</f>
        <v>100</v>
      </c>
      <c r="X765" s="231">
        <f t="shared" si="67"/>
        <v>0</v>
      </c>
      <c r="Y765" s="231" t="str">
        <f t="shared" si="68"/>
        <v>FRENCH TOAST, STICK ORIGINAL CARLS JR</v>
      </c>
      <c r="AA765" s="232">
        <f t="shared" si="69"/>
        <v>39.82</v>
      </c>
      <c r="AB765" s="232" t="str">
        <f>VLOOKUP(W765,'Item List (2)'!$H:$J,2,0)</f>
        <v>Food</v>
      </c>
      <c r="AC765" s="232">
        <f t="shared" si="70"/>
        <v>7355</v>
      </c>
      <c r="AD765" s="232" t="str">
        <f t="shared" si="71"/>
        <v>7355-Food</v>
      </c>
    </row>
    <row r="766" spans="1:30">
      <c r="A766" t="s">
        <v>48</v>
      </c>
      <c r="B766" t="s">
        <v>549</v>
      </c>
      <c r="C766" t="s">
        <v>581</v>
      </c>
      <c r="D766" t="s">
        <v>582</v>
      </c>
      <c r="E766" t="s">
        <v>583</v>
      </c>
      <c r="F766" s="220" t="s">
        <v>53</v>
      </c>
      <c r="G766" s="220">
        <v>45167</v>
      </c>
      <c r="H766" t="s">
        <v>275</v>
      </c>
      <c r="I766" t="s">
        <v>71</v>
      </c>
      <c r="J766" t="s">
        <v>276</v>
      </c>
      <c r="K766" t="s">
        <v>277</v>
      </c>
      <c r="L766" s="230" t="s">
        <v>74</v>
      </c>
      <c r="M766">
        <v>1</v>
      </c>
      <c r="N766">
        <v>0</v>
      </c>
      <c r="O766">
        <v>0</v>
      </c>
      <c r="P766">
        <v>37.7</v>
      </c>
      <c r="Q766">
        <v>6141.3</v>
      </c>
      <c r="R766">
        <v>12.98</v>
      </c>
      <c r="S766" s="231" t="str">
        <f>VLOOKUP(U766,'Cross ref'!I:J,2,0)</f>
        <v>SCL</v>
      </c>
      <c r="T766" s="231">
        <f t="shared" si="66"/>
        <v>37.7</v>
      </c>
      <c r="U766" s="231">
        <f>VLOOKUP(VALUE(C766),'Cross ref'!G:I,3,0)</f>
        <v>7355</v>
      </c>
      <c r="V766" s="231">
        <f>IFERROR(VLOOKUP(J766,'Item List (2)'!C:D,2,0),VLOOKUP(K766,'Item List (2)'!C:D,2,0))</f>
        <v>50007</v>
      </c>
      <c r="W766" s="231">
        <f>IFERROR(VLOOKUP(J766,'Item List (2)'!C:E,3,0),VLOOKUP(K766,'Item List (2)'!C:E,3,0))</f>
        <v>100</v>
      </c>
      <c r="X766" s="231">
        <f t="shared" si="67"/>
        <v>-37.7</v>
      </c>
      <c r="Y766" s="231" t="str">
        <f t="shared" si="68"/>
        <v>SURCHARGE, FUEL</v>
      </c>
      <c r="AA766" s="232">
        <f t="shared" si="69"/>
        <v>37.7</v>
      </c>
      <c r="AB766" s="232" t="str">
        <f>VLOOKUP(W766,'Item List (2)'!$H:$J,2,0)</f>
        <v>Food</v>
      </c>
      <c r="AC766" s="232">
        <f t="shared" si="70"/>
        <v>7355</v>
      </c>
      <c r="AD766" s="232" t="str">
        <f t="shared" si="71"/>
        <v>7355-Food</v>
      </c>
    </row>
    <row r="767" spans="1:30">
      <c r="A767" t="s">
        <v>48</v>
      </c>
      <c r="B767" t="s">
        <v>549</v>
      </c>
      <c r="C767" t="s">
        <v>596</v>
      </c>
      <c r="D767" t="s">
        <v>597</v>
      </c>
      <c r="E767" t="s">
        <v>598</v>
      </c>
      <c r="F767" s="220" t="s">
        <v>53</v>
      </c>
      <c r="G767" s="220">
        <v>45167</v>
      </c>
      <c r="H767" t="s">
        <v>413</v>
      </c>
      <c r="I767" t="s">
        <v>55</v>
      </c>
      <c r="J767" t="s">
        <v>414</v>
      </c>
      <c r="K767" t="s">
        <v>415</v>
      </c>
      <c r="L767" s="230" t="s">
        <v>84</v>
      </c>
      <c r="M767">
        <v>1</v>
      </c>
      <c r="N767">
        <v>0</v>
      </c>
      <c r="O767">
        <v>51.9</v>
      </c>
      <c r="P767">
        <v>51.9</v>
      </c>
      <c r="Q767">
        <v>5643.52</v>
      </c>
      <c r="R767">
        <v>9.85</v>
      </c>
      <c r="S767" s="231" t="str">
        <f>VLOOKUP(U767,'Cross ref'!I:J,2,0)</f>
        <v>SCL</v>
      </c>
      <c r="T767" s="231">
        <f t="shared" si="66"/>
        <v>51.9</v>
      </c>
      <c r="U767" s="231">
        <f>VLOOKUP(VALUE(C767),'Cross ref'!G:I,3,0)</f>
        <v>7359</v>
      </c>
      <c r="V767" s="231">
        <f>IFERROR(VLOOKUP(J767,'Item List (2)'!C:D,2,0),VLOOKUP(K767,'Item List (2)'!C:D,2,0))</f>
        <v>50007</v>
      </c>
      <c r="W767" s="231">
        <f>IFERROR(VLOOKUP(J767,'Item List (2)'!C:E,3,0),VLOOKUP(K767,'Item List (2)'!C:E,3,0))</f>
        <v>100</v>
      </c>
      <c r="X767" s="231">
        <f t="shared" si="67"/>
        <v>0</v>
      </c>
      <c r="Y767" s="231" t="str">
        <f t="shared" si="68"/>
        <v>SYRUP, FLASHIN FRUIT PUNCH 2.5GL BIB</v>
      </c>
      <c r="AA767" s="232">
        <f t="shared" si="69"/>
        <v>51.9</v>
      </c>
      <c r="AB767" s="232" t="str">
        <f>VLOOKUP(W767,'Item List (2)'!$H:$J,2,0)</f>
        <v>Food</v>
      </c>
      <c r="AC767" s="232">
        <f t="shared" si="70"/>
        <v>7359</v>
      </c>
      <c r="AD767" s="232" t="str">
        <f t="shared" si="71"/>
        <v>7359-Food</v>
      </c>
    </row>
    <row r="768" spans="1:30">
      <c r="A768" t="s">
        <v>48</v>
      </c>
      <c r="B768" t="s">
        <v>549</v>
      </c>
      <c r="C768" t="s">
        <v>596</v>
      </c>
      <c r="D768" t="s">
        <v>597</v>
      </c>
      <c r="E768" t="s">
        <v>598</v>
      </c>
      <c r="F768" s="220" t="s">
        <v>53</v>
      </c>
      <c r="G768" s="220">
        <v>45167</v>
      </c>
      <c r="H768" t="s">
        <v>70</v>
      </c>
      <c r="I768" t="s">
        <v>71</v>
      </c>
      <c r="J768" t="s">
        <v>72</v>
      </c>
      <c r="K768" t="s">
        <v>73</v>
      </c>
      <c r="L768" s="230" t="s">
        <v>74</v>
      </c>
      <c r="M768">
        <v>1</v>
      </c>
      <c r="N768">
        <v>0</v>
      </c>
      <c r="O768">
        <v>0</v>
      </c>
      <c r="P768">
        <v>3.66</v>
      </c>
      <c r="Q768">
        <v>5643.52</v>
      </c>
      <c r="R768">
        <v>9.85</v>
      </c>
      <c r="S768" s="231" t="str">
        <f>VLOOKUP(U768,'Cross ref'!I:J,2,0)</f>
        <v>SCL</v>
      </c>
      <c r="T768" s="231">
        <f t="shared" si="66"/>
        <v>3.66</v>
      </c>
      <c r="U768" s="231">
        <f>VLOOKUP(VALUE(C768),'Cross ref'!G:I,3,0)</f>
        <v>7359</v>
      </c>
      <c r="V768" s="231">
        <f>IFERROR(VLOOKUP(J768,'Item List (2)'!C:D,2,0),VLOOKUP(K768,'Item List (2)'!C:D,2,0))</f>
        <v>50007</v>
      </c>
      <c r="W768" s="231">
        <f>IFERROR(VLOOKUP(J768,'Item List (2)'!C:E,3,0),VLOOKUP(K768,'Item List (2)'!C:E,3,0))</f>
        <v>100</v>
      </c>
      <c r="X768" s="231">
        <f t="shared" si="67"/>
        <v>-3.66</v>
      </c>
      <c r="Y768" s="231" t="str">
        <f t="shared" si="68"/>
        <v>SERVICE - PAYMENT TERMS</v>
      </c>
      <c r="AA768" s="232">
        <f t="shared" si="69"/>
        <v>3.66</v>
      </c>
      <c r="AB768" s="232" t="str">
        <f>VLOOKUP(W768,'Item List (2)'!$H:$J,2,0)</f>
        <v>Food</v>
      </c>
      <c r="AC768" s="232">
        <f t="shared" si="70"/>
        <v>7359</v>
      </c>
      <c r="AD768" s="232" t="str">
        <f t="shared" si="71"/>
        <v>7359-Food</v>
      </c>
    </row>
    <row r="769" spans="1:30">
      <c r="A769" t="s">
        <v>48</v>
      </c>
      <c r="B769" t="s">
        <v>549</v>
      </c>
      <c r="C769" t="s">
        <v>596</v>
      </c>
      <c r="D769" t="s">
        <v>597</v>
      </c>
      <c r="E769" t="s">
        <v>598</v>
      </c>
      <c r="F769" s="220" t="s">
        <v>53</v>
      </c>
      <c r="G769" s="220">
        <v>45167</v>
      </c>
      <c r="H769" t="s">
        <v>79</v>
      </c>
      <c r="I769" t="s">
        <v>55</v>
      </c>
      <c r="J769" t="s">
        <v>80</v>
      </c>
      <c r="K769" t="s">
        <v>81</v>
      </c>
      <c r="L769" s="230" t="s">
        <v>78</v>
      </c>
      <c r="M769">
        <v>1</v>
      </c>
      <c r="N769">
        <v>0</v>
      </c>
      <c r="O769">
        <v>99.5</v>
      </c>
      <c r="P769">
        <v>99.5</v>
      </c>
      <c r="Q769">
        <v>5643.52</v>
      </c>
      <c r="R769">
        <v>9.85</v>
      </c>
      <c r="S769" s="231" t="str">
        <f>VLOOKUP(U769,'Cross ref'!I:J,2,0)</f>
        <v>SCL</v>
      </c>
      <c r="T769" s="231">
        <f t="shared" si="66"/>
        <v>99.5</v>
      </c>
      <c r="U769" s="231">
        <f>VLOOKUP(VALUE(C769),'Cross ref'!G:I,3,0)</f>
        <v>7359</v>
      </c>
      <c r="V769" s="231">
        <f>IFERROR(VLOOKUP(J769,'Item List (2)'!C:D,2,0),VLOOKUP(K769,'Item List (2)'!C:D,2,0))</f>
        <v>50007</v>
      </c>
      <c r="W769" s="231">
        <f>IFERROR(VLOOKUP(J769,'Item List (2)'!C:E,3,0),VLOOKUP(K769,'Item List (2)'!C:E,3,0))</f>
        <v>100</v>
      </c>
      <c r="X769" s="231">
        <f t="shared" si="67"/>
        <v>0</v>
      </c>
      <c r="Y769" s="231" t="str">
        <f t="shared" si="68"/>
        <v>SYRUP, POWERADE MTN BLAST BIB</v>
      </c>
      <c r="AA769" s="232">
        <f t="shared" si="69"/>
        <v>99.5</v>
      </c>
      <c r="AB769" s="232" t="str">
        <f>VLOOKUP(W769,'Item List (2)'!$H:$J,2,0)</f>
        <v>Food</v>
      </c>
      <c r="AC769" s="232">
        <f t="shared" si="70"/>
        <v>7359</v>
      </c>
      <c r="AD769" s="232" t="str">
        <f t="shared" si="71"/>
        <v>7359-Food</v>
      </c>
    </row>
    <row r="770" spans="1:30">
      <c r="A770" t="s">
        <v>48</v>
      </c>
      <c r="B770" t="s">
        <v>549</v>
      </c>
      <c r="C770" t="s">
        <v>596</v>
      </c>
      <c r="D770" t="s">
        <v>597</v>
      </c>
      <c r="E770" t="s">
        <v>598</v>
      </c>
      <c r="F770" s="220" t="s">
        <v>53</v>
      </c>
      <c r="G770" s="220">
        <v>45167</v>
      </c>
      <c r="H770" t="s">
        <v>85</v>
      </c>
      <c r="I770" t="s">
        <v>55</v>
      </c>
      <c r="J770" t="s">
        <v>76</v>
      </c>
      <c r="K770" t="s">
        <v>86</v>
      </c>
      <c r="L770" s="230" t="s">
        <v>78</v>
      </c>
      <c r="M770">
        <v>1</v>
      </c>
      <c r="N770">
        <v>0</v>
      </c>
      <c r="O770">
        <v>145.42</v>
      </c>
      <c r="P770">
        <v>145.42</v>
      </c>
      <c r="Q770">
        <v>5643.52</v>
      </c>
      <c r="R770">
        <v>9.85</v>
      </c>
      <c r="S770" s="231" t="str">
        <f>VLOOKUP(U770,'Cross ref'!I:J,2,0)</f>
        <v>SCL</v>
      </c>
      <c r="T770" s="231">
        <f t="shared" ref="T770:T833" si="72">P770</f>
        <v>145.42</v>
      </c>
      <c r="U770" s="231">
        <f>VLOOKUP(VALUE(C770),'Cross ref'!G:I,3,0)</f>
        <v>7359</v>
      </c>
      <c r="V770" s="231">
        <f>IFERROR(VLOOKUP(J770,'Item List (2)'!C:D,2,0),VLOOKUP(K770,'Item List (2)'!C:D,2,0))</f>
        <v>50007</v>
      </c>
      <c r="W770" s="231">
        <f>IFERROR(VLOOKUP(J770,'Item List (2)'!C:E,3,0),VLOOKUP(K770,'Item List (2)'!C:E,3,0))</f>
        <v>100</v>
      </c>
      <c r="X770" s="231">
        <f t="shared" ref="X770:X833" si="73">IF(_xlfn.NUMBERVALUE(O770),M770*O770-P770,-P770)</f>
        <v>0</v>
      </c>
      <c r="Y770" s="231" t="str">
        <f t="shared" ref="Y770:Y833" si="74">K770</f>
        <v>SYRUP, COKE DIET HIYLD BIB</v>
      </c>
      <c r="AA770" s="232">
        <f t="shared" ref="AA770:AA833" si="75">P770</f>
        <v>145.42</v>
      </c>
      <c r="AB770" s="232" t="str">
        <f>VLOOKUP(W770,'Item List (2)'!$H:$J,2,0)</f>
        <v>Food</v>
      </c>
      <c r="AC770" s="232">
        <f t="shared" ref="AC770:AC833" si="76">U770</f>
        <v>7359</v>
      </c>
      <c r="AD770" s="232" t="str">
        <f t="shared" ref="AD770:AD833" si="77">AC770&amp;"-"&amp;AB770</f>
        <v>7359-Food</v>
      </c>
    </row>
    <row r="771" spans="1:30">
      <c r="A771" t="s">
        <v>48</v>
      </c>
      <c r="B771" t="s">
        <v>549</v>
      </c>
      <c r="C771" t="s">
        <v>596</v>
      </c>
      <c r="D771" t="s">
        <v>597</v>
      </c>
      <c r="E771" t="s">
        <v>598</v>
      </c>
      <c r="F771" s="220" t="s">
        <v>53</v>
      </c>
      <c r="G771" s="220">
        <v>45167</v>
      </c>
      <c r="H771" t="s">
        <v>87</v>
      </c>
      <c r="I771" t="s">
        <v>55</v>
      </c>
      <c r="J771" t="s">
        <v>76</v>
      </c>
      <c r="K771" t="s">
        <v>88</v>
      </c>
      <c r="L771" s="230" t="s">
        <v>78</v>
      </c>
      <c r="M771">
        <v>2</v>
      </c>
      <c r="N771">
        <v>0</v>
      </c>
      <c r="O771">
        <v>112.77</v>
      </c>
      <c r="P771">
        <v>225.54</v>
      </c>
      <c r="Q771">
        <v>5643.52</v>
      </c>
      <c r="R771">
        <v>9.85</v>
      </c>
      <c r="S771" s="231" t="str">
        <f>VLOOKUP(U771,'Cross ref'!I:J,2,0)</f>
        <v>SCL</v>
      </c>
      <c r="T771" s="231">
        <f t="shared" si="72"/>
        <v>225.54</v>
      </c>
      <c r="U771" s="231">
        <f>VLOOKUP(VALUE(C771),'Cross ref'!G:I,3,0)</f>
        <v>7359</v>
      </c>
      <c r="V771" s="231">
        <f>IFERROR(VLOOKUP(J771,'Item List (2)'!C:D,2,0),VLOOKUP(K771,'Item List (2)'!C:D,2,0))</f>
        <v>50007</v>
      </c>
      <c r="W771" s="231">
        <f>IFERROR(VLOOKUP(J771,'Item List (2)'!C:E,3,0),VLOOKUP(K771,'Item List (2)'!C:E,3,0))</f>
        <v>100</v>
      </c>
      <c r="X771" s="231">
        <f t="shared" si="73"/>
        <v>0</v>
      </c>
      <c r="Y771" s="231" t="str">
        <f t="shared" si="74"/>
        <v>SYRUP, COKE CLASC BIB (HYCS)</v>
      </c>
      <c r="AA771" s="232">
        <f t="shared" si="75"/>
        <v>225.54</v>
      </c>
      <c r="AB771" s="232" t="str">
        <f>VLOOKUP(W771,'Item List (2)'!$H:$J,2,0)</f>
        <v>Food</v>
      </c>
      <c r="AC771" s="232">
        <f t="shared" si="76"/>
        <v>7359</v>
      </c>
      <c r="AD771" s="232" t="str">
        <f t="shared" si="77"/>
        <v>7359-Food</v>
      </c>
    </row>
    <row r="772" spans="1:30">
      <c r="A772" t="s">
        <v>48</v>
      </c>
      <c r="B772" t="s">
        <v>549</v>
      </c>
      <c r="C772" t="s">
        <v>596</v>
      </c>
      <c r="D772" t="s">
        <v>597</v>
      </c>
      <c r="E772" t="s">
        <v>598</v>
      </c>
      <c r="F772" s="220" t="s">
        <v>53</v>
      </c>
      <c r="G772" s="220">
        <v>45167</v>
      </c>
      <c r="H772" t="s">
        <v>293</v>
      </c>
      <c r="I772" t="s">
        <v>55</v>
      </c>
      <c r="J772" t="s">
        <v>76</v>
      </c>
      <c r="K772" t="s">
        <v>294</v>
      </c>
      <c r="L772" s="230" t="s">
        <v>78</v>
      </c>
      <c r="M772">
        <v>1</v>
      </c>
      <c r="N772">
        <v>0</v>
      </c>
      <c r="O772">
        <v>116.08</v>
      </c>
      <c r="P772">
        <v>116.08</v>
      </c>
      <c r="Q772">
        <v>5643.52</v>
      </c>
      <c r="R772">
        <v>9.85</v>
      </c>
      <c r="S772" s="231" t="str">
        <f>VLOOKUP(U772,'Cross ref'!I:J,2,0)</f>
        <v>SCL</v>
      </c>
      <c r="T772" s="231">
        <f t="shared" si="72"/>
        <v>116.08</v>
      </c>
      <c r="U772" s="231">
        <f>VLOOKUP(VALUE(C772),'Cross ref'!G:I,3,0)</f>
        <v>7359</v>
      </c>
      <c r="V772" s="231">
        <f>IFERROR(VLOOKUP(J772,'Item List (2)'!C:D,2,0),VLOOKUP(K772,'Item List (2)'!C:D,2,0))</f>
        <v>50007</v>
      </c>
      <c r="W772" s="231">
        <f>IFERROR(VLOOKUP(J772,'Item List (2)'!C:E,3,0),VLOOKUP(K772,'Item List (2)'!C:E,3,0))</f>
        <v>100</v>
      </c>
      <c r="X772" s="231">
        <f t="shared" si="73"/>
        <v>0</v>
      </c>
      <c r="Y772" s="231" t="str">
        <f t="shared" si="74"/>
        <v>SYRUP, SPRITE BIB (HYCS)</v>
      </c>
      <c r="AA772" s="232">
        <f t="shared" si="75"/>
        <v>116.08</v>
      </c>
      <c r="AB772" s="232" t="str">
        <f>VLOOKUP(W772,'Item List (2)'!$H:$J,2,0)</f>
        <v>Food</v>
      </c>
      <c r="AC772" s="232">
        <f t="shared" si="76"/>
        <v>7359</v>
      </c>
      <c r="AD772" s="232" t="str">
        <f t="shared" si="77"/>
        <v>7359-Food</v>
      </c>
    </row>
    <row r="773" spans="1:30">
      <c r="A773" t="s">
        <v>48</v>
      </c>
      <c r="B773" t="s">
        <v>549</v>
      </c>
      <c r="C773" t="s">
        <v>596</v>
      </c>
      <c r="D773" t="s">
        <v>597</v>
      </c>
      <c r="E773" t="s">
        <v>598</v>
      </c>
      <c r="F773" s="220" t="s">
        <v>53</v>
      </c>
      <c r="G773" s="220">
        <v>45167</v>
      </c>
      <c r="H773" t="s">
        <v>93</v>
      </c>
      <c r="I773" t="s">
        <v>55</v>
      </c>
      <c r="J773" t="s">
        <v>94</v>
      </c>
      <c r="K773" t="s">
        <v>95</v>
      </c>
      <c r="L773" s="230" t="s">
        <v>96</v>
      </c>
      <c r="M773">
        <v>1</v>
      </c>
      <c r="N773">
        <v>0</v>
      </c>
      <c r="O773">
        <v>26.21</v>
      </c>
      <c r="P773">
        <v>26.21</v>
      </c>
      <c r="Q773">
        <v>5643.52</v>
      </c>
      <c r="R773">
        <v>9.85</v>
      </c>
      <c r="S773" s="231" t="str">
        <f>VLOOKUP(U773,'Cross ref'!I:J,2,0)</f>
        <v>SCL</v>
      </c>
      <c r="T773" s="231">
        <f t="shared" si="72"/>
        <v>26.21</v>
      </c>
      <c r="U773" s="231">
        <f>VLOOKUP(VALUE(C773),'Cross ref'!G:I,3,0)</f>
        <v>7359</v>
      </c>
      <c r="V773" s="231">
        <f>IFERROR(VLOOKUP(J773,'Item List (2)'!C:D,2,0),VLOOKUP(K773,'Item List (2)'!C:D,2,0))</f>
        <v>50007</v>
      </c>
      <c r="W773" s="231">
        <f>IFERROR(VLOOKUP(J773,'Item List (2)'!C:E,3,0),VLOOKUP(K773,'Item List (2)'!C:E,3,0))</f>
        <v>100</v>
      </c>
      <c r="X773" s="231">
        <f t="shared" si="73"/>
        <v>0</v>
      </c>
      <c r="Y773" s="231" t="str">
        <f t="shared" si="74"/>
        <v>JUICE, ORANGE ORIG SIMPLY</v>
      </c>
      <c r="AA773" s="232">
        <f t="shared" si="75"/>
        <v>26.21</v>
      </c>
      <c r="AB773" s="232" t="str">
        <f>VLOOKUP(W773,'Item List (2)'!$H:$J,2,0)</f>
        <v>Food</v>
      </c>
      <c r="AC773" s="232">
        <f t="shared" si="76"/>
        <v>7359</v>
      </c>
      <c r="AD773" s="232" t="str">
        <f t="shared" si="77"/>
        <v>7359-Food</v>
      </c>
    </row>
    <row r="774" spans="1:30">
      <c r="A774" t="s">
        <v>48</v>
      </c>
      <c r="B774" t="s">
        <v>549</v>
      </c>
      <c r="C774" t="s">
        <v>596</v>
      </c>
      <c r="D774" t="s">
        <v>597</v>
      </c>
      <c r="E774" t="s">
        <v>598</v>
      </c>
      <c r="F774" s="220" t="s">
        <v>53</v>
      </c>
      <c r="G774" s="220">
        <v>45167</v>
      </c>
      <c r="H774" t="s">
        <v>97</v>
      </c>
      <c r="I774" t="s">
        <v>55</v>
      </c>
      <c r="J774" t="s">
        <v>98</v>
      </c>
      <c r="K774" t="s">
        <v>99</v>
      </c>
      <c r="L774" s="230" t="s">
        <v>100</v>
      </c>
      <c r="M774">
        <v>3</v>
      </c>
      <c r="N774">
        <v>0</v>
      </c>
      <c r="O774">
        <v>20.03</v>
      </c>
      <c r="P774">
        <v>60.09</v>
      </c>
      <c r="Q774">
        <v>5643.52</v>
      </c>
      <c r="R774">
        <v>9.85</v>
      </c>
      <c r="S774" s="231" t="str">
        <f>VLOOKUP(U774,'Cross ref'!I:J,2,0)</f>
        <v>SCL</v>
      </c>
      <c r="T774" s="231">
        <f t="shared" si="72"/>
        <v>60.09</v>
      </c>
      <c r="U774" s="231">
        <f>VLOOKUP(VALUE(C774),'Cross ref'!G:I,3,0)</f>
        <v>7359</v>
      </c>
      <c r="V774" s="231">
        <f>IFERROR(VLOOKUP(J774,'Item List (2)'!C:D,2,0),VLOOKUP(K774,'Item List (2)'!C:D,2,0))</f>
        <v>50007</v>
      </c>
      <c r="W774" s="231">
        <f>IFERROR(VLOOKUP(J774,'Item List (2)'!C:E,3,0),VLOOKUP(K774,'Item List (2)'!C:E,3,0))</f>
        <v>100</v>
      </c>
      <c r="X774" s="231">
        <f t="shared" si="73"/>
        <v>0</v>
      </c>
      <c r="Y774" s="231" t="str">
        <f t="shared" si="74"/>
        <v>SAUCE, BBQ SWEET &amp; BOLD CUP</v>
      </c>
      <c r="AA774" s="232">
        <f t="shared" si="75"/>
        <v>60.09</v>
      </c>
      <c r="AB774" s="232" t="str">
        <f>VLOOKUP(W774,'Item List (2)'!$H:$J,2,0)</f>
        <v>Food</v>
      </c>
      <c r="AC774" s="232">
        <f t="shared" si="76"/>
        <v>7359</v>
      </c>
      <c r="AD774" s="232" t="str">
        <f t="shared" si="77"/>
        <v>7359-Food</v>
      </c>
    </row>
    <row r="775" spans="1:30">
      <c r="A775" t="s">
        <v>48</v>
      </c>
      <c r="B775" t="s">
        <v>549</v>
      </c>
      <c r="C775" t="s">
        <v>596</v>
      </c>
      <c r="D775" t="s">
        <v>597</v>
      </c>
      <c r="E775" t="s">
        <v>598</v>
      </c>
      <c r="F775" s="220" t="s">
        <v>53</v>
      </c>
      <c r="G775" s="220">
        <v>45167</v>
      </c>
      <c r="H775" t="s">
        <v>304</v>
      </c>
      <c r="I775" t="s">
        <v>55</v>
      </c>
      <c r="J775" t="s">
        <v>305</v>
      </c>
      <c r="K775" t="s">
        <v>306</v>
      </c>
      <c r="L775" s="230" t="s">
        <v>100</v>
      </c>
      <c r="M775">
        <v>1</v>
      </c>
      <c r="N775">
        <v>0</v>
      </c>
      <c r="O775">
        <v>30.8</v>
      </c>
      <c r="P775">
        <v>30.8</v>
      </c>
      <c r="Q775">
        <v>5643.52</v>
      </c>
      <c r="R775">
        <v>9.85</v>
      </c>
      <c r="S775" s="231" t="str">
        <f>VLOOKUP(U775,'Cross ref'!I:J,2,0)</f>
        <v>SCL</v>
      </c>
      <c r="T775" s="231">
        <f t="shared" si="72"/>
        <v>30.8</v>
      </c>
      <c r="U775" s="231">
        <f>VLOOKUP(VALUE(C775),'Cross ref'!G:I,3,0)</f>
        <v>7359</v>
      </c>
      <c r="V775" s="231">
        <f>IFERROR(VLOOKUP(J775,'Item List (2)'!C:D,2,0),VLOOKUP(K775,'Item List (2)'!C:D,2,0))</f>
        <v>50007</v>
      </c>
      <c r="W775" s="231">
        <f>IFERROR(VLOOKUP(J775,'Item List (2)'!C:E,3,0),VLOOKUP(K775,'Item List (2)'!C:E,3,0))</f>
        <v>100</v>
      </c>
      <c r="X775" s="231">
        <f t="shared" si="73"/>
        <v>0</v>
      </c>
      <c r="Y775" s="231" t="str">
        <f t="shared" si="74"/>
        <v>SAUCE, HNY MUST CUP</v>
      </c>
      <c r="AA775" s="232">
        <f t="shared" si="75"/>
        <v>30.8</v>
      </c>
      <c r="AB775" s="232" t="str">
        <f>VLOOKUP(W775,'Item List (2)'!$H:$J,2,0)</f>
        <v>Food</v>
      </c>
      <c r="AC775" s="232">
        <f t="shared" si="76"/>
        <v>7359</v>
      </c>
      <c r="AD775" s="232" t="str">
        <f t="shared" si="77"/>
        <v>7359-Food</v>
      </c>
    </row>
    <row r="776" spans="1:30">
      <c r="A776" t="s">
        <v>48</v>
      </c>
      <c r="B776" t="s">
        <v>549</v>
      </c>
      <c r="C776" t="s">
        <v>596</v>
      </c>
      <c r="D776" t="s">
        <v>597</v>
      </c>
      <c r="E776" t="s">
        <v>598</v>
      </c>
      <c r="F776" s="220" t="s">
        <v>53</v>
      </c>
      <c r="G776" s="220">
        <v>45167</v>
      </c>
      <c r="H776" t="s">
        <v>104</v>
      </c>
      <c r="I776" t="s">
        <v>55</v>
      </c>
      <c r="J776" t="s">
        <v>105</v>
      </c>
      <c r="K776" t="s">
        <v>106</v>
      </c>
      <c r="L776" s="230" t="s">
        <v>107</v>
      </c>
      <c r="M776">
        <v>1</v>
      </c>
      <c r="N776">
        <v>0</v>
      </c>
      <c r="O776">
        <v>9.54</v>
      </c>
      <c r="P776">
        <v>9.54</v>
      </c>
      <c r="Q776">
        <v>5643.52</v>
      </c>
      <c r="R776">
        <v>9.85</v>
      </c>
      <c r="S776" s="231" t="str">
        <f>VLOOKUP(U776,'Cross ref'!I:J,2,0)</f>
        <v>SCL</v>
      </c>
      <c r="T776" s="231">
        <f t="shared" si="72"/>
        <v>9.54</v>
      </c>
      <c r="U776" s="231">
        <f>VLOOKUP(VALUE(C776),'Cross ref'!G:I,3,0)</f>
        <v>7359</v>
      </c>
      <c r="V776" s="231">
        <f>IFERROR(VLOOKUP(J776,'Item List (2)'!C:D,2,0),VLOOKUP(K776,'Item List (2)'!C:D,2,0))</f>
        <v>50007</v>
      </c>
      <c r="W776" s="231">
        <f>IFERROR(VLOOKUP(J776,'Item List (2)'!C:E,3,0),VLOOKUP(K776,'Item List (2)'!C:E,3,0))</f>
        <v>100</v>
      </c>
      <c r="X776" s="231">
        <f t="shared" si="73"/>
        <v>0</v>
      </c>
      <c r="Y776" s="231" t="str">
        <f t="shared" si="74"/>
        <v>MILK, 1%</v>
      </c>
      <c r="AA776" s="232">
        <f t="shared" si="75"/>
        <v>9.54</v>
      </c>
      <c r="AB776" s="232" t="str">
        <f>VLOOKUP(W776,'Item List (2)'!$H:$J,2,0)</f>
        <v>Food</v>
      </c>
      <c r="AC776" s="232">
        <f t="shared" si="76"/>
        <v>7359</v>
      </c>
      <c r="AD776" s="232" t="str">
        <f t="shared" si="77"/>
        <v>7359-Food</v>
      </c>
    </row>
    <row r="777" spans="1:30">
      <c r="A777" t="s">
        <v>48</v>
      </c>
      <c r="B777" t="s">
        <v>549</v>
      </c>
      <c r="C777" t="s">
        <v>596</v>
      </c>
      <c r="D777" t="s">
        <v>597</v>
      </c>
      <c r="E777" t="s">
        <v>598</v>
      </c>
      <c r="F777" s="220" t="s">
        <v>53</v>
      </c>
      <c r="G777" s="220">
        <v>45167</v>
      </c>
      <c r="H777" t="s">
        <v>572</v>
      </c>
      <c r="I777" t="s">
        <v>66</v>
      </c>
      <c r="J777" t="s">
        <v>109</v>
      </c>
      <c r="K777" t="s">
        <v>110</v>
      </c>
      <c r="L777" s="230" t="s">
        <v>111</v>
      </c>
      <c r="M777">
        <v>2</v>
      </c>
      <c r="N777">
        <v>0</v>
      </c>
      <c r="O777">
        <v>3.85</v>
      </c>
      <c r="P777">
        <v>7.7</v>
      </c>
      <c r="Q777">
        <v>5643.52</v>
      </c>
      <c r="R777">
        <v>9.85</v>
      </c>
      <c r="S777" s="231" t="str">
        <f>VLOOKUP(U777,'Cross ref'!I:J,2,0)</f>
        <v>SCL</v>
      </c>
      <c r="T777" s="231">
        <f t="shared" si="72"/>
        <v>7.7</v>
      </c>
      <c r="U777" s="231">
        <f>VLOOKUP(VALUE(C777),'Cross ref'!G:I,3,0)</f>
        <v>7359</v>
      </c>
      <c r="V777" s="231">
        <f>IFERROR(VLOOKUP(J777,'Item List (2)'!C:D,2,0),VLOOKUP(K777,'Item List (2)'!C:D,2,0))</f>
        <v>60507</v>
      </c>
      <c r="W777" s="231">
        <f>IFERROR(VLOOKUP(J777,'Item List (2)'!C:E,3,0),VLOOKUP(K777,'Item List (2)'!C:E,3,0))</f>
        <v>1200</v>
      </c>
      <c r="X777" s="231">
        <f t="shared" si="73"/>
        <v>0</v>
      </c>
      <c r="Y777" s="231" t="str">
        <f t="shared" si="74"/>
        <v>GLOVE, SYNTH MED</v>
      </c>
      <c r="AA777" s="232">
        <f t="shared" si="75"/>
        <v>7.7</v>
      </c>
      <c r="AB777" s="232" t="str">
        <f>VLOOKUP(W777,'Item List (2)'!$H:$J,2,0)</f>
        <v>Supplies</v>
      </c>
      <c r="AC777" s="232">
        <f t="shared" si="76"/>
        <v>7359</v>
      </c>
      <c r="AD777" s="232" t="str">
        <f t="shared" si="77"/>
        <v>7359-Supplies</v>
      </c>
    </row>
    <row r="778" spans="1:30">
      <c r="A778" t="s">
        <v>48</v>
      </c>
      <c r="B778" t="s">
        <v>549</v>
      </c>
      <c r="C778" t="s">
        <v>596</v>
      </c>
      <c r="D778" t="s">
        <v>597</v>
      </c>
      <c r="E778" t="s">
        <v>598</v>
      </c>
      <c r="F778" s="220" t="s">
        <v>53</v>
      </c>
      <c r="G778" s="220">
        <v>45167</v>
      </c>
      <c r="H778" t="s">
        <v>112</v>
      </c>
      <c r="I778" t="s">
        <v>55</v>
      </c>
      <c r="J778" t="s">
        <v>113</v>
      </c>
      <c r="K778" t="s">
        <v>114</v>
      </c>
      <c r="L778" s="230" t="s">
        <v>115</v>
      </c>
      <c r="M778">
        <v>1</v>
      </c>
      <c r="N778">
        <v>0</v>
      </c>
      <c r="O778">
        <v>40.54</v>
      </c>
      <c r="P778">
        <v>40.54</v>
      </c>
      <c r="Q778">
        <v>5643.52</v>
      </c>
      <c r="R778">
        <v>9.85</v>
      </c>
      <c r="S778" s="231" t="str">
        <f>VLOOKUP(U778,'Cross ref'!I:J,2,0)</f>
        <v>SCL</v>
      </c>
      <c r="T778" s="231">
        <f t="shared" si="72"/>
        <v>40.54</v>
      </c>
      <c r="U778" s="231">
        <f>VLOOKUP(VALUE(C778),'Cross ref'!G:I,3,0)</f>
        <v>7359</v>
      </c>
      <c r="V778" s="231">
        <f>IFERROR(VLOOKUP(J778,'Item List (2)'!C:D,2,0),VLOOKUP(K778,'Item List (2)'!C:D,2,0))</f>
        <v>50007</v>
      </c>
      <c r="W778" s="231">
        <f>IFERROR(VLOOKUP(J778,'Item List (2)'!C:E,3,0),VLOOKUP(K778,'Item List (2)'!C:E,3,0))</f>
        <v>100</v>
      </c>
      <c r="X778" s="231">
        <f t="shared" si="73"/>
        <v>0</v>
      </c>
      <c r="Y778" s="231" t="str">
        <f t="shared" si="74"/>
        <v>CHEESECAKE, STAWBRY 3.5Z</v>
      </c>
      <c r="AA778" s="232">
        <f t="shared" si="75"/>
        <v>40.54</v>
      </c>
      <c r="AB778" s="232" t="str">
        <f>VLOOKUP(W778,'Item List (2)'!$H:$J,2,0)</f>
        <v>Food</v>
      </c>
      <c r="AC778" s="232">
        <f t="shared" si="76"/>
        <v>7359</v>
      </c>
      <c r="AD778" s="232" t="str">
        <f t="shared" si="77"/>
        <v>7359-Food</v>
      </c>
    </row>
    <row r="779" spans="1:30">
      <c r="A779" t="s">
        <v>48</v>
      </c>
      <c r="B779" t="s">
        <v>549</v>
      </c>
      <c r="C779" t="s">
        <v>596</v>
      </c>
      <c r="D779" t="s">
        <v>597</v>
      </c>
      <c r="E779" t="s">
        <v>598</v>
      </c>
      <c r="F779" s="220" t="s">
        <v>53</v>
      </c>
      <c r="G779" s="220">
        <v>45167</v>
      </c>
      <c r="H779" t="s">
        <v>116</v>
      </c>
      <c r="I779" t="s">
        <v>55</v>
      </c>
      <c r="J779" t="s">
        <v>117</v>
      </c>
      <c r="K779" t="s">
        <v>118</v>
      </c>
      <c r="L779" s="230" t="s">
        <v>119</v>
      </c>
      <c r="M779">
        <v>15</v>
      </c>
      <c r="N779">
        <v>0</v>
      </c>
      <c r="O779">
        <v>76.78</v>
      </c>
      <c r="P779">
        <v>1151.7</v>
      </c>
      <c r="Q779">
        <v>5643.52</v>
      </c>
      <c r="R779">
        <v>9.85</v>
      </c>
      <c r="S779" s="231" t="str">
        <f>VLOOKUP(U779,'Cross ref'!I:J,2,0)</f>
        <v>SCL</v>
      </c>
      <c r="T779" s="231">
        <f t="shared" si="72"/>
        <v>1151.7</v>
      </c>
      <c r="U779" s="231">
        <f>VLOOKUP(VALUE(C779),'Cross ref'!G:I,3,0)</f>
        <v>7359</v>
      </c>
      <c r="V779" s="231">
        <f>IFERROR(VLOOKUP(J779,'Item List (2)'!C:D,2,0),VLOOKUP(K779,'Item List (2)'!C:D,2,0))</f>
        <v>50007</v>
      </c>
      <c r="W779" s="231">
        <f>IFERROR(VLOOKUP(J779,'Item List (2)'!C:E,3,0),VLOOKUP(K779,'Item List (2)'!C:E,3,0))</f>
        <v>100</v>
      </c>
      <c r="X779" s="231">
        <f t="shared" si="73"/>
        <v>0</v>
      </c>
      <c r="Y779" s="231" t="str">
        <f t="shared" si="74"/>
        <v>BEEF, GRND PTY 3.5Z</v>
      </c>
      <c r="AA779" s="232">
        <f t="shared" si="75"/>
        <v>1151.7</v>
      </c>
      <c r="AB779" s="232" t="str">
        <f>VLOOKUP(W779,'Item List (2)'!$H:$J,2,0)</f>
        <v>Food</v>
      </c>
      <c r="AC779" s="232">
        <f t="shared" si="76"/>
        <v>7359</v>
      </c>
      <c r="AD779" s="232" t="str">
        <f t="shared" si="77"/>
        <v>7359-Food</v>
      </c>
    </row>
    <row r="780" spans="1:30">
      <c r="A780" t="s">
        <v>48</v>
      </c>
      <c r="B780" t="s">
        <v>549</v>
      </c>
      <c r="C780" t="s">
        <v>596</v>
      </c>
      <c r="D780" t="s">
        <v>597</v>
      </c>
      <c r="E780" t="s">
        <v>598</v>
      </c>
      <c r="F780" s="220" t="s">
        <v>53</v>
      </c>
      <c r="G780" s="220">
        <v>45167</v>
      </c>
      <c r="H780" t="s">
        <v>309</v>
      </c>
      <c r="I780" t="s">
        <v>55</v>
      </c>
      <c r="J780" t="s">
        <v>310</v>
      </c>
      <c r="K780" t="s">
        <v>311</v>
      </c>
      <c r="L780" s="230" t="s">
        <v>312</v>
      </c>
      <c r="M780">
        <v>1</v>
      </c>
      <c r="N780">
        <v>0</v>
      </c>
      <c r="O780">
        <v>11.6</v>
      </c>
      <c r="P780">
        <v>11.6</v>
      </c>
      <c r="Q780">
        <v>5643.52</v>
      </c>
      <c r="R780">
        <v>9.85</v>
      </c>
      <c r="S780" s="231" t="str">
        <f>VLOOKUP(U780,'Cross ref'!I:J,2,0)</f>
        <v>SCL</v>
      </c>
      <c r="T780" s="231">
        <f t="shared" si="72"/>
        <v>11.6</v>
      </c>
      <c r="U780" s="231">
        <f>VLOOKUP(VALUE(C780),'Cross ref'!G:I,3,0)</f>
        <v>7359</v>
      </c>
      <c r="V780" s="231">
        <f>IFERROR(VLOOKUP(J780,'Item List (2)'!C:D,2,0),VLOOKUP(K780,'Item List (2)'!C:D,2,0))</f>
        <v>50007</v>
      </c>
      <c r="W780" s="231">
        <f>IFERROR(VLOOKUP(J780,'Item List (2)'!C:E,3,0),VLOOKUP(K780,'Item List (2)'!C:E,3,0))</f>
        <v>100</v>
      </c>
      <c r="X780" s="231">
        <f t="shared" si="73"/>
        <v>0</v>
      </c>
      <c r="Y780" s="231" t="str">
        <f t="shared" si="74"/>
        <v>SALSA, PCH .43Z</v>
      </c>
      <c r="AA780" s="232">
        <f t="shared" si="75"/>
        <v>11.6</v>
      </c>
      <c r="AB780" s="232" t="str">
        <f>VLOOKUP(W780,'Item List (2)'!$H:$J,2,0)</f>
        <v>Food</v>
      </c>
      <c r="AC780" s="232">
        <f t="shared" si="76"/>
        <v>7359</v>
      </c>
      <c r="AD780" s="232" t="str">
        <f t="shared" si="77"/>
        <v>7359-Food</v>
      </c>
    </row>
    <row r="781" spans="1:30">
      <c r="A781" t="s">
        <v>48</v>
      </c>
      <c r="B781" t="s">
        <v>549</v>
      </c>
      <c r="C781" t="s">
        <v>596</v>
      </c>
      <c r="D781" t="s">
        <v>597</v>
      </c>
      <c r="E781" t="s">
        <v>598</v>
      </c>
      <c r="F781" s="220" t="s">
        <v>53</v>
      </c>
      <c r="G781" s="220">
        <v>45167</v>
      </c>
      <c r="H781" t="s">
        <v>120</v>
      </c>
      <c r="I781" t="s">
        <v>55</v>
      </c>
      <c r="J781" t="s">
        <v>121</v>
      </c>
      <c r="K781" t="s">
        <v>122</v>
      </c>
      <c r="L781" s="230" t="s">
        <v>123</v>
      </c>
      <c r="M781">
        <v>2</v>
      </c>
      <c r="N781">
        <v>0</v>
      </c>
      <c r="O781">
        <v>30.72</v>
      </c>
      <c r="P781">
        <v>61.44</v>
      </c>
      <c r="Q781">
        <v>5643.52</v>
      </c>
      <c r="R781">
        <v>9.85</v>
      </c>
      <c r="S781" s="231" t="str">
        <f>VLOOKUP(U781,'Cross ref'!I:J,2,0)</f>
        <v>SCL</v>
      </c>
      <c r="T781" s="231">
        <f t="shared" si="72"/>
        <v>61.44</v>
      </c>
      <c r="U781" s="231">
        <f>VLOOKUP(VALUE(C781),'Cross ref'!G:I,3,0)</f>
        <v>7359</v>
      </c>
      <c r="V781" s="231">
        <f>IFERROR(VLOOKUP(J781,'Item List (2)'!C:D,2,0),VLOOKUP(K781,'Item List (2)'!C:D,2,0))</f>
        <v>50007</v>
      </c>
      <c r="W781" s="231">
        <f>IFERROR(VLOOKUP(J781,'Item List (2)'!C:E,3,0),VLOOKUP(K781,'Item List (2)'!C:E,3,0))</f>
        <v>100</v>
      </c>
      <c r="X781" s="231">
        <f t="shared" si="73"/>
        <v>0</v>
      </c>
      <c r="Y781" s="231" t="str">
        <f t="shared" si="74"/>
        <v>APPTZR, ONION RING</v>
      </c>
      <c r="AA781" s="232">
        <f t="shared" si="75"/>
        <v>61.44</v>
      </c>
      <c r="AB781" s="232" t="str">
        <f>VLOOKUP(W781,'Item List (2)'!$H:$J,2,0)</f>
        <v>Food</v>
      </c>
      <c r="AC781" s="232">
        <f t="shared" si="76"/>
        <v>7359</v>
      </c>
      <c r="AD781" s="232" t="str">
        <f t="shared" si="77"/>
        <v>7359-Food</v>
      </c>
    </row>
    <row r="782" spans="1:30">
      <c r="A782" t="s">
        <v>48</v>
      </c>
      <c r="B782" t="s">
        <v>549</v>
      </c>
      <c r="C782" t="s">
        <v>596</v>
      </c>
      <c r="D782" t="s">
        <v>597</v>
      </c>
      <c r="E782" t="s">
        <v>598</v>
      </c>
      <c r="F782" s="220" t="s">
        <v>53</v>
      </c>
      <c r="G782" s="220">
        <v>45167</v>
      </c>
      <c r="H782" t="s">
        <v>124</v>
      </c>
      <c r="I782" t="s">
        <v>55</v>
      </c>
      <c r="J782" t="s">
        <v>125</v>
      </c>
      <c r="K782" t="s">
        <v>126</v>
      </c>
      <c r="L782" s="230" t="s">
        <v>127</v>
      </c>
      <c r="M782">
        <v>3</v>
      </c>
      <c r="N782">
        <v>0</v>
      </c>
      <c r="O782">
        <v>21.8</v>
      </c>
      <c r="P782">
        <v>65.4</v>
      </c>
      <c r="Q782">
        <v>5643.52</v>
      </c>
      <c r="R782">
        <v>9.85</v>
      </c>
      <c r="S782" s="231" t="str">
        <f>VLOOKUP(U782,'Cross ref'!I:J,2,0)</f>
        <v>SCL</v>
      </c>
      <c r="T782" s="231">
        <f t="shared" si="72"/>
        <v>65.4</v>
      </c>
      <c r="U782" s="231">
        <f>VLOOKUP(VALUE(C782),'Cross ref'!G:I,3,0)</f>
        <v>7359</v>
      </c>
      <c r="V782" s="231">
        <f>IFERROR(VLOOKUP(J782,'Item List (2)'!C:D,2,0),VLOOKUP(K782,'Item List (2)'!C:D,2,0))</f>
        <v>50007</v>
      </c>
      <c r="W782" s="231">
        <f>IFERROR(VLOOKUP(J782,'Item List (2)'!C:E,3,0),VLOOKUP(K782,'Item List (2)'!C:E,3,0))</f>
        <v>100</v>
      </c>
      <c r="X782" s="231">
        <f t="shared" si="73"/>
        <v>0</v>
      </c>
      <c r="Y782" s="231" t="str">
        <f t="shared" si="74"/>
        <v>KETCHUP, PKT</v>
      </c>
      <c r="AA782" s="232">
        <f t="shared" si="75"/>
        <v>65.4</v>
      </c>
      <c r="AB782" s="232" t="str">
        <f>VLOOKUP(W782,'Item List (2)'!$H:$J,2,0)</f>
        <v>Food</v>
      </c>
      <c r="AC782" s="232">
        <f t="shared" si="76"/>
        <v>7359</v>
      </c>
      <c r="AD782" s="232" t="str">
        <f t="shared" si="77"/>
        <v>7359-Food</v>
      </c>
    </row>
    <row r="783" spans="1:30">
      <c r="A783" t="s">
        <v>48</v>
      </c>
      <c r="B783" t="s">
        <v>549</v>
      </c>
      <c r="C783" t="s">
        <v>596</v>
      </c>
      <c r="D783" t="s">
        <v>597</v>
      </c>
      <c r="E783" t="s">
        <v>598</v>
      </c>
      <c r="F783" s="220" t="s">
        <v>53</v>
      </c>
      <c r="G783" s="220">
        <v>45167</v>
      </c>
      <c r="H783" t="s">
        <v>318</v>
      </c>
      <c r="I783" t="s">
        <v>201</v>
      </c>
      <c r="J783" t="s">
        <v>319</v>
      </c>
      <c r="K783" t="s">
        <v>320</v>
      </c>
      <c r="L783" s="230" t="s">
        <v>321</v>
      </c>
      <c r="M783">
        <v>1</v>
      </c>
      <c r="N783">
        <v>0</v>
      </c>
      <c r="O783">
        <v>27.22</v>
      </c>
      <c r="P783">
        <v>27.22</v>
      </c>
      <c r="Q783">
        <v>5643.52</v>
      </c>
      <c r="R783">
        <v>9.85</v>
      </c>
      <c r="S783" s="231" t="str">
        <f>VLOOKUP(U783,'Cross ref'!I:J,2,0)</f>
        <v>SCL</v>
      </c>
      <c r="T783" s="231">
        <f t="shared" si="72"/>
        <v>27.22</v>
      </c>
      <c r="U783" s="231">
        <f>VLOOKUP(VALUE(C783),'Cross ref'!G:I,3,0)</f>
        <v>7359</v>
      </c>
      <c r="V783" s="231">
        <f>IFERROR(VLOOKUP(J783,'Item List (2)'!C:D,2,0),VLOOKUP(K783,'Item List (2)'!C:D,2,0))</f>
        <v>51001</v>
      </c>
      <c r="W783" s="231">
        <f>IFERROR(VLOOKUP(J783,'Item List (2)'!C:E,3,0),VLOOKUP(K783,'Item List (2)'!C:E,3,0))</f>
        <v>1000</v>
      </c>
      <c r="X783" s="231">
        <f t="shared" si="73"/>
        <v>0</v>
      </c>
      <c r="Y783" s="231" t="str">
        <f t="shared" si="74"/>
        <v>CARRIER, 4-CUP</v>
      </c>
      <c r="AA783" s="232">
        <f t="shared" si="75"/>
        <v>27.22</v>
      </c>
      <c r="AB783" s="232" t="str">
        <f>VLOOKUP(W783,'Item List (2)'!$H:$J,2,0)</f>
        <v>Paper</v>
      </c>
      <c r="AC783" s="232">
        <f t="shared" si="76"/>
        <v>7359</v>
      </c>
      <c r="AD783" s="232" t="str">
        <f t="shared" si="77"/>
        <v>7359-Paper</v>
      </c>
    </row>
    <row r="784" spans="1:30">
      <c r="A784" t="s">
        <v>48</v>
      </c>
      <c r="B784" t="s">
        <v>549</v>
      </c>
      <c r="C784" t="s">
        <v>596</v>
      </c>
      <c r="D784" t="s">
        <v>597</v>
      </c>
      <c r="E784" t="s">
        <v>598</v>
      </c>
      <c r="F784" s="220" t="s">
        <v>53</v>
      </c>
      <c r="G784" s="220">
        <v>45167</v>
      </c>
      <c r="H784" t="s">
        <v>128</v>
      </c>
      <c r="I784" t="s">
        <v>55</v>
      </c>
      <c r="J784" t="s">
        <v>129</v>
      </c>
      <c r="K784" t="s">
        <v>130</v>
      </c>
      <c r="L784" s="230" t="s">
        <v>131</v>
      </c>
      <c r="M784">
        <v>1</v>
      </c>
      <c r="N784">
        <v>0</v>
      </c>
      <c r="O784">
        <v>33.38</v>
      </c>
      <c r="P784">
        <v>33.38</v>
      </c>
      <c r="Q784">
        <v>5643.52</v>
      </c>
      <c r="R784">
        <v>9.85</v>
      </c>
      <c r="S784" s="231" t="str">
        <f>VLOOKUP(U784,'Cross ref'!I:J,2,0)</f>
        <v>SCL</v>
      </c>
      <c r="T784" s="231">
        <f t="shared" si="72"/>
        <v>33.38</v>
      </c>
      <c r="U784" s="231">
        <f>VLOOKUP(VALUE(C784),'Cross ref'!G:I,3,0)</f>
        <v>7359</v>
      </c>
      <c r="V784" s="231">
        <f>IFERROR(VLOOKUP(J784,'Item List (2)'!C:D,2,0),VLOOKUP(K784,'Item List (2)'!C:D,2,0))</f>
        <v>50007</v>
      </c>
      <c r="W784" s="231">
        <f>IFERROR(VLOOKUP(J784,'Item List (2)'!C:E,3,0),VLOOKUP(K784,'Item List (2)'!C:E,3,0))</f>
        <v>100</v>
      </c>
      <c r="X784" s="231">
        <f t="shared" si="73"/>
        <v>0</v>
      </c>
      <c r="Y784" s="231" t="str">
        <f t="shared" si="74"/>
        <v>HASHBROWN, RND ZTF</v>
      </c>
      <c r="AA784" s="232">
        <f t="shared" si="75"/>
        <v>33.38</v>
      </c>
      <c r="AB784" s="232" t="str">
        <f>VLOOKUP(W784,'Item List (2)'!$H:$J,2,0)</f>
        <v>Food</v>
      </c>
      <c r="AC784" s="232">
        <f t="shared" si="76"/>
        <v>7359</v>
      </c>
      <c r="AD784" s="232" t="str">
        <f t="shared" si="77"/>
        <v>7359-Food</v>
      </c>
    </row>
    <row r="785" spans="1:30">
      <c r="A785" t="s">
        <v>48</v>
      </c>
      <c r="B785" t="s">
        <v>549</v>
      </c>
      <c r="C785" t="s">
        <v>596</v>
      </c>
      <c r="D785" t="s">
        <v>597</v>
      </c>
      <c r="E785" t="s">
        <v>598</v>
      </c>
      <c r="F785" s="220" t="s">
        <v>53</v>
      </c>
      <c r="G785" s="220">
        <v>45167</v>
      </c>
      <c r="H785" t="s">
        <v>132</v>
      </c>
      <c r="I785" t="s">
        <v>55</v>
      </c>
      <c r="J785" t="s">
        <v>129</v>
      </c>
      <c r="K785" t="s">
        <v>133</v>
      </c>
      <c r="L785" s="230" t="s">
        <v>131</v>
      </c>
      <c r="M785">
        <v>2</v>
      </c>
      <c r="N785">
        <v>0</v>
      </c>
      <c r="O785">
        <v>33.38</v>
      </c>
      <c r="P785">
        <v>66.76</v>
      </c>
      <c r="Q785">
        <v>5643.52</v>
      </c>
      <c r="R785">
        <v>9.85</v>
      </c>
      <c r="S785" s="231" t="str">
        <f>VLOOKUP(U785,'Cross ref'!I:J,2,0)</f>
        <v>SCL</v>
      </c>
      <c r="T785" s="231">
        <f t="shared" si="72"/>
        <v>66.76</v>
      </c>
      <c r="U785" s="231">
        <f>VLOOKUP(VALUE(C785),'Cross ref'!G:I,3,0)</f>
        <v>7359</v>
      </c>
      <c r="V785" s="231">
        <f>IFERROR(VLOOKUP(J785,'Item List (2)'!C:D,2,0),VLOOKUP(K785,'Item List (2)'!C:D,2,0))</f>
        <v>50007</v>
      </c>
      <c r="W785" s="231">
        <f>IFERROR(VLOOKUP(J785,'Item List (2)'!C:E,3,0),VLOOKUP(K785,'Item List (2)'!C:E,3,0))</f>
        <v>100</v>
      </c>
      <c r="X785" s="231">
        <f t="shared" si="73"/>
        <v>0</v>
      </c>
      <c r="Y785" s="231" t="str">
        <f t="shared" si="74"/>
        <v>FRIES, CRISS CUT SEASN</v>
      </c>
      <c r="AA785" s="232">
        <f t="shared" si="75"/>
        <v>66.76</v>
      </c>
      <c r="AB785" s="232" t="str">
        <f>VLOOKUP(W785,'Item List (2)'!$H:$J,2,0)</f>
        <v>Food</v>
      </c>
      <c r="AC785" s="232">
        <f t="shared" si="76"/>
        <v>7359</v>
      </c>
      <c r="AD785" s="232" t="str">
        <f t="shared" si="77"/>
        <v>7359-Food</v>
      </c>
    </row>
    <row r="786" spans="1:30">
      <c r="A786" t="s">
        <v>48</v>
      </c>
      <c r="B786" t="s">
        <v>549</v>
      </c>
      <c r="C786" t="s">
        <v>596</v>
      </c>
      <c r="D786" t="s">
        <v>597</v>
      </c>
      <c r="E786" t="s">
        <v>598</v>
      </c>
      <c r="F786" s="220" t="s">
        <v>53</v>
      </c>
      <c r="G786" s="220">
        <v>45167</v>
      </c>
      <c r="H786" t="s">
        <v>134</v>
      </c>
      <c r="I786" t="s">
        <v>55</v>
      </c>
      <c r="J786" t="s">
        <v>129</v>
      </c>
      <c r="K786" t="s">
        <v>135</v>
      </c>
      <c r="L786" s="230" t="s">
        <v>136</v>
      </c>
      <c r="M786">
        <v>13</v>
      </c>
      <c r="N786">
        <v>0</v>
      </c>
      <c r="O786">
        <v>35.28</v>
      </c>
      <c r="P786">
        <v>458.64</v>
      </c>
      <c r="Q786">
        <v>5643.52</v>
      </c>
      <c r="R786">
        <v>9.85</v>
      </c>
      <c r="S786" s="231" t="str">
        <f>VLOOKUP(U786,'Cross ref'!I:J,2,0)</f>
        <v>SCL</v>
      </c>
      <c r="T786" s="231">
        <f t="shared" si="72"/>
        <v>458.64</v>
      </c>
      <c r="U786" s="231">
        <f>VLOOKUP(VALUE(C786),'Cross ref'!G:I,3,0)</f>
        <v>7359</v>
      </c>
      <c r="V786" s="231">
        <f>IFERROR(VLOOKUP(J786,'Item List (2)'!C:D,2,0),VLOOKUP(K786,'Item List (2)'!C:D,2,0))</f>
        <v>50007</v>
      </c>
      <c r="W786" s="231">
        <f>IFERROR(VLOOKUP(J786,'Item List (2)'!C:E,3,0),VLOOKUP(K786,'Item List (2)'!C:E,3,0))</f>
        <v>100</v>
      </c>
      <c r="X786" s="231">
        <f t="shared" si="73"/>
        <v>0</v>
      </c>
      <c r="Y786" s="231" t="str">
        <f t="shared" si="74"/>
        <v>FRIES, SS SK ON</v>
      </c>
      <c r="AA786" s="232">
        <f t="shared" si="75"/>
        <v>458.64</v>
      </c>
      <c r="AB786" s="232" t="str">
        <f>VLOOKUP(W786,'Item List (2)'!$H:$J,2,0)</f>
        <v>Food</v>
      </c>
      <c r="AC786" s="232">
        <f t="shared" si="76"/>
        <v>7359</v>
      </c>
      <c r="AD786" s="232" t="str">
        <f t="shared" si="77"/>
        <v>7359-Food</v>
      </c>
    </row>
    <row r="787" spans="1:30">
      <c r="A787" t="s">
        <v>48</v>
      </c>
      <c r="B787" t="s">
        <v>549</v>
      </c>
      <c r="C787" t="s">
        <v>596</v>
      </c>
      <c r="D787" t="s">
        <v>597</v>
      </c>
      <c r="E787" t="s">
        <v>598</v>
      </c>
      <c r="F787" s="220" t="s">
        <v>53</v>
      </c>
      <c r="G787" s="220">
        <v>45167</v>
      </c>
      <c r="H787" t="s">
        <v>324</v>
      </c>
      <c r="I787" t="s">
        <v>55</v>
      </c>
      <c r="J787" t="s">
        <v>325</v>
      </c>
      <c r="K787" t="s">
        <v>326</v>
      </c>
      <c r="L787" s="230" t="s">
        <v>327</v>
      </c>
      <c r="M787">
        <v>1</v>
      </c>
      <c r="N787">
        <v>0</v>
      </c>
      <c r="O787">
        <v>31.31</v>
      </c>
      <c r="P787">
        <v>31.31</v>
      </c>
      <c r="Q787">
        <v>5643.52</v>
      </c>
      <c r="R787">
        <v>9.85</v>
      </c>
      <c r="S787" s="231" t="str">
        <f>VLOOKUP(U787,'Cross ref'!I:J,2,0)</f>
        <v>SCL</v>
      </c>
      <c r="T787" s="231">
        <f t="shared" si="72"/>
        <v>31.31</v>
      </c>
      <c r="U787" s="231">
        <f>VLOOKUP(VALUE(C787),'Cross ref'!G:I,3,0)</f>
        <v>7359</v>
      </c>
      <c r="V787" s="231">
        <f>IFERROR(VLOOKUP(J787,'Item List (2)'!C:D,2,0),VLOOKUP(K787,'Item List (2)'!C:D,2,0))</f>
        <v>50007</v>
      </c>
      <c r="W787" s="231">
        <f>IFERROR(VLOOKUP(J787,'Item List (2)'!C:E,3,0),VLOOKUP(K787,'Item List (2)'!C:E,3,0))</f>
        <v>100</v>
      </c>
      <c r="X787" s="231">
        <f t="shared" si="73"/>
        <v>0</v>
      </c>
      <c r="Y787" s="231" t="str">
        <f t="shared" si="74"/>
        <v>TORTILLA, FLOUR 10" FZN</v>
      </c>
      <c r="AA787" s="232">
        <f t="shared" si="75"/>
        <v>31.31</v>
      </c>
      <c r="AB787" s="232" t="str">
        <f>VLOOKUP(W787,'Item List (2)'!$H:$J,2,0)</f>
        <v>Food</v>
      </c>
      <c r="AC787" s="232">
        <f t="shared" si="76"/>
        <v>7359</v>
      </c>
      <c r="AD787" s="232" t="str">
        <f t="shared" si="77"/>
        <v>7359-Food</v>
      </c>
    </row>
    <row r="788" spans="1:30">
      <c r="A788" t="s">
        <v>48</v>
      </c>
      <c r="B788" t="s">
        <v>549</v>
      </c>
      <c r="C788" t="s">
        <v>596</v>
      </c>
      <c r="D788" t="s">
        <v>597</v>
      </c>
      <c r="E788" t="s">
        <v>598</v>
      </c>
      <c r="F788" s="220" t="s">
        <v>53</v>
      </c>
      <c r="G788" s="220">
        <v>45167</v>
      </c>
      <c r="H788" t="s">
        <v>141</v>
      </c>
      <c r="I788" t="s">
        <v>55</v>
      </c>
      <c r="J788" t="s">
        <v>142</v>
      </c>
      <c r="K788" t="s">
        <v>143</v>
      </c>
      <c r="L788" s="230" t="s">
        <v>144</v>
      </c>
      <c r="M788">
        <v>1</v>
      </c>
      <c r="N788">
        <v>0</v>
      </c>
      <c r="O788">
        <v>29.7</v>
      </c>
      <c r="P788">
        <v>29.7</v>
      </c>
      <c r="Q788">
        <v>5643.52</v>
      </c>
      <c r="R788">
        <v>9.85</v>
      </c>
      <c r="S788" s="231" t="str">
        <f>VLOOKUP(U788,'Cross ref'!I:J,2,0)</f>
        <v>SCL</v>
      </c>
      <c r="T788" s="231">
        <f t="shared" si="72"/>
        <v>29.7</v>
      </c>
      <c r="U788" s="231">
        <f>VLOOKUP(VALUE(C788),'Cross ref'!G:I,3,0)</f>
        <v>7359</v>
      </c>
      <c r="V788" s="231">
        <f>IFERROR(VLOOKUP(J788,'Item List (2)'!C:D,2,0),VLOOKUP(K788,'Item List (2)'!C:D,2,0))</f>
        <v>50007</v>
      </c>
      <c r="W788" s="231">
        <f>IFERROR(VLOOKUP(J788,'Item List (2)'!C:E,3,0),VLOOKUP(K788,'Item List (2)'!C:E,3,0))</f>
        <v>100</v>
      </c>
      <c r="X788" s="231">
        <f t="shared" si="73"/>
        <v>0</v>
      </c>
      <c r="Y788" s="231" t="str">
        <f t="shared" si="74"/>
        <v>CAKE, CHOC DOME</v>
      </c>
      <c r="AA788" s="232">
        <f t="shared" si="75"/>
        <v>29.7</v>
      </c>
      <c r="AB788" s="232" t="str">
        <f>VLOOKUP(W788,'Item List (2)'!$H:$J,2,0)</f>
        <v>Food</v>
      </c>
      <c r="AC788" s="232">
        <f t="shared" si="76"/>
        <v>7359</v>
      </c>
      <c r="AD788" s="232" t="str">
        <f t="shared" si="77"/>
        <v>7359-Food</v>
      </c>
    </row>
    <row r="789" spans="1:30">
      <c r="A789" t="s">
        <v>48</v>
      </c>
      <c r="B789" t="s">
        <v>549</v>
      </c>
      <c r="C789" t="s">
        <v>596</v>
      </c>
      <c r="D789" t="s">
        <v>597</v>
      </c>
      <c r="E789" t="s">
        <v>598</v>
      </c>
      <c r="F789" s="220" t="s">
        <v>53</v>
      </c>
      <c r="G789" s="220">
        <v>45167</v>
      </c>
      <c r="H789" t="s">
        <v>328</v>
      </c>
      <c r="I789" t="s">
        <v>66</v>
      </c>
      <c r="J789" t="s">
        <v>329</v>
      </c>
      <c r="K789" t="s">
        <v>330</v>
      </c>
      <c r="L789" s="230" t="s">
        <v>331</v>
      </c>
      <c r="M789">
        <v>1</v>
      </c>
      <c r="N789">
        <v>0</v>
      </c>
      <c r="O789">
        <v>17.57</v>
      </c>
      <c r="P789">
        <v>17.57</v>
      </c>
      <c r="Q789">
        <v>5643.52</v>
      </c>
      <c r="R789">
        <v>9.85</v>
      </c>
      <c r="S789" s="231" t="str">
        <f>VLOOKUP(U789,'Cross ref'!I:J,2,0)</f>
        <v>SCL</v>
      </c>
      <c r="T789" s="231">
        <f t="shared" si="72"/>
        <v>17.57</v>
      </c>
      <c r="U789" s="231">
        <f>VLOOKUP(VALUE(C789),'Cross ref'!G:I,3,0)</f>
        <v>7359</v>
      </c>
      <c r="V789" s="231">
        <f>IFERROR(VLOOKUP(J789,'Item List (2)'!C:D,2,0),VLOOKUP(K789,'Item List (2)'!C:D,2,0))</f>
        <v>60507</v>
      </c>
      <c r="W789" s="231">
        <f>IFERROR(VLOOKUP(J789,'Item List (2)'!C:E,3,0),VLOOKUP(K789,'Item List (2)'!C:E,3,0))</f>
        <v>1200</v>
      </c>
      <c r="X789" s="231">
        <f t="shared" si="73"/>
        <v>0</v>
      </c>
      <c r="Y789" s="231" t="str">
        <f t="shared" si="74"/>
        <v>LINER, CAN 38X44 BLK</v>
      </c>
      <c r="AA789" s="232">
        <f t="shared" si="75"/>
        <v>17.57</v>
      </c>
      <c r="AB789" s="232" t="str">
        <f>VLOOKUP(W789,'Item List (2)'!$H:$J,2,0)</f>
        <v>Supplies</v>
      </c>
      <c r="AC789" s="232">
        <f t="shared" si="76"/>
        <v>7359</v>
      </c>
      <c r="AD789" s="232" t="str">
        <f t="shared" si="77"/>
        <v>7359-Supplies</v>
      </c>
    </row>
    <row r="790" spans="1:30">
      <c r="A790" t="s">
        <v>48</v>
      </c>
      <c r="B790" t="s">
        <v>549</v>
      </c>
      <c r="C790" t="s">
        <v>596</v>
      </c>
      <c r="D790" t="s">
        <v>597</v>
      </c>
      <c r="E790" t="s">
        <v>598</v>
      </c>
      <c r="F790" s="220" t="s">
        <v>53</v>
      </c>
      <c r="G790" s="220">
        <v>45167</v>
      </c>
      <c r="H790" t="s">
        <v>149</v>
      </c>
      <c r="I790" t="s">
        <v>55</v>
      </c>
      <c r="J790" t="s">
        <v>102</v>
      </c>
      <c r="K790" t="s">
        <v>150</v>
      </c>
      <c r="L790" s="230" t="s">
        <v>100</v>
      </c>
      <c r="M790">
        <v>5</v>
      </c>
      <c r="N790">
        <v>0</v>
      </c>
      <c r="O790">
        <v>25.94</v>
      </c>
      <c r="P790">
        <v>129.7</v>
      </c>
      <c r="Q790">
        <v>5643.52</v>
      </c>
      <c r="R790">
        <v>9.85</v>
      </c>
      <c r="S790" s="231" t="str">
        <f>VLOOKUP(U790,'Cross ref'!I:J,2,0)</f>
        <v>SCL</v>
      </c>
      <c r="T790" s="231">
        <f t="shared" si="72"/>
        <v>129.7</v>
      </c>
      <c r="U790" s="231">
        <f>VLOOKUP(VALUE(C790),'Cross ref'!G:I,3,0)</f>
        <v>7359</v>
      </c>
      <c r="V790" s="231">
        <f>IFERROR(VLOOKUP(J790,'Item List (2)'!C:D,2,0),VLOOKUP(K790,'Item List (2)'!C:D,2,0))</f>
        <v>50007</v>
      </c>
      <c r="W790" s="231">
        <f>IFERROR(VLOOKUP(J790,'Item List (2)'!C:E,3,0),VLOOKUP(K790,'Item List (2)'!C:E,3,0))</f>
        <v>100</v>
      </c>
      <c r="X790" s="231">
        <f t="shared" si="73"/>
        <v>0</v>
      </c>
      <c r="Y790" s="231" t="str">
        <f t="shared" si="74"/>
        <v>SAUCE, BTRMILK RANCH CUP</v>
      </c>
      <c r="AA790" s="232">
        <f t="shared" si="75"/>
        <v>129.7</v>
      </c>
      <c r="AB790" s="232" t="str">
        <f>VLOOKUP(W790,'Item List (2)'!$H:$J,2,0)</f>
        <v>Food</v>
      </c>
      <c r="AC790" s="232">
        <f t="shared" si="76"/>
        <v>7359</v>
      </c>
      <c r="AD790" s="232" t="str">
        <f t="shared" si="77"/>
        <v>7359-Food</v>
      </c>
    </row>
    <row r="791" spans="1:30">
      <c r="A791" t="s">
        <v>48</v>
      </c>
      <c r="B791" t="s">
        <v>549</v>
      </c>
      <c r="C791" t="s">
        <v>596</v>
      </c>
      <c r="D791" t="s">
        <v>597</v>
      </c>
      <c r="E791" t="s">
        <v>598</v>
      </c>
      <c r="F791" s="220" t="s">
        <v>53</v>
      </c>
      <c r="G791" s="220">
        <v>45167</v>
      </c>
      <c r="H791" t="s">
        <v>151</v>
      </c>
      <c r="I791" t="s">
        <v>55</v>
      </c>
      <c r="J791" t="s">
        <v>152</v>
      </c>
      <c r="K791" t="s">
        <v>153</v>
      </c>
      <c r="L791" s="230" t="s">
        <v>154</v>
      </c>
      <c r="M791">
        <v>1</v>
      </c>
      <c r="N791">
        <v>0</v>
      </c>
      <c r="O791">
        <v>11.66</v>
      </c>
      <c r="P791">
        <v>11.66</v>
      </c>
      <c r="Q791">
        <v>5643.52</v>
      </c>
      <c r="R791">
        <v>9.85</v>
      </c>
      <c r="S791" s="231" t="str">
        <f>VLOOKUP(U791,'Cross ref'!I:J,2,0)</f>
        <v>SCL</v>
      </c>
      <c r="T791" s="231">
        <f t="shared" si="72"/>
        <v>11.66</v>
      </c>
      <c r="U791" s="231">
        <f>VLOOKUP(VALUE(C791),'Cross ref'!G:I,3,0)</f>
        <v>7359</v>
      </c>
      <c r="V791" s="231">
        <f>IFERROR(VLOOKUP(J791,'Item List (2)'!C:D,2,0),VLOOKUP(K791,'Item List (2)'!C:D,2,0))</f>
        <v>50007</v>
      </c>
      <c r="W791" s="231">
        <f>IFERROR(VLOOKUP(J791,'Item List (2)'!C:E,3,0),VLOOKUP(K791,'Item List (2)'!C:E,3,0))</f>
        <v>100</v>
      </c>
      <c r="X791" s="231">
        <f t="shared" si="73"/>
        <v>0</v>
      </c>
      <c r="Y791" s="231" t="str">
        <f t="shared" si="74"/>
        <v>SAUCE, BUFFALO CUP</v>
      </c>
      <c r="AA791" s="232">
        <f t="shared" si="75"/>
        <v>11.66</v>
      </c>
      <c r="AB791" s="232" t="str">
        <f>VLOOKUP(W791,'Item List (2)'!$H:$J,2,0)</f>
        <v>Food</v>
      </c>
      <c r="AC791" s="232">
        <f t="shared" si="76"/>
        <v>7359</v>
      </c>
      <c r="AD791" s="232" t="str">
        <f t="shared" si="77"/>
        <v>7359-Food</v>
      </c>
    </row>
    <row r="792" spans="1:30">
      <c r="A792" t="s">
        <v>48</v>
      </c>
      <c r="B792" t="s">
        <v>549</v>
      </c>
      <c r="C792" t="s">
        <v>596</v>
      </c>
      <c r="D792" t="s">
        <v>597</v>
      </c>
      <c r="E792" t="s">
        <v>598</v>
      </c>
      <c r="F792" s="220" t="s">
        <v>53</v>
      </c>
      <c r="G792" s="220">
        <v>45167</v>
      </c>
      <c r="H792" t="s">
        <v>332</v>
      </c>
      <c r="I792" t="s">
        <v>55</v>
      </c>
      <c r="J792" t="s">
        <v>244</v>
      </c>
      <c r="K792" t="s">
        <v>333</v>
      </c>
      <c r="L792" s="230" t="s">
        <v>334</v>
      </c>
      <c r="M792">
        <v>1</v>
      </c>
      <c r="N792">
        <v>0</v>
      </c>
      <c r="O792">
        <v>31.38</v>
      </c>
      <c r="P792">
        <v>31.38</v>
      </c>
      <c r="Q792">
        <v>5643.52</v>
      </c>
      <c r="R792">
        <v>9.85</v>
      </c>
      <c r="S792" s="231" t="str">
        <f>VLOOKUP(U792,'Cross ref'!I:J,2,0)</f>
        <v>SCL</v>
      </c>
      <c r="T792" s="231">
        <f t="shared" si="72"/>
        <v>31.38</v>
      </c>
      <c r="U792" s="231">
        <f>VLOOKUP(VALUE(C792),'Cross ref'!G:I,3,0)</f>
        <v>7359</v>
      </c>
      <c r="V792" s="231">
        <f>IFERROR(VLOOKUP(J792,'Item List (2)'!C:D,2,0),VLOOKUP(K792,'Item List (2)'!C:D,2,0))</f>
        <v>50007</v>
      </c>
      <c r="W792" s="231">
        <f>IFERROR(VLOOKUP(J792,'Item List (2)'!C:E,3,0),VLOOKUP(K792,'Item List (2)'!C:E,3,0))</f>
        <v>100</v>
      </c>
      <c r="X792" s="231">
        <f t="shared" si="73"/>
        <v>0</v>
      </c>
      <c r="Y792" s="231" t="str">
        <f t="shared" si="74"/>
        <v>WHIP CREAM, AEROSOL 17Z</v>
      </c>
      <c r="AA792" s="232">
        <f t="shared" si="75"/>
        <v>31.38</v>
      </c>
      <c r="AB792" s="232" t="str">
        <f>VLOOKUP(W792,'Item List (2)'!$H:$J,2,0)</f>
        <v>Food</v>
      </c>
      <c r="AC792" s="232">
        <f t="shared" si="76"/>
        <v>7359</v>
      </c>
      <c r="AD792" s="232" t="str">
        <f t="shared" si="77"/>
        <v>7359-Food</v>
      </c>
    </row>
    <row r="793" spans="1:30">
      <c r="A793" t="s">
        <v>48</v>
      </c>
      <c r="B793" t="s">
        <v>549</v>
      </c>
      <c r="C793" t="s">
        <v>596</v>
      </c>
      <c r="D793" t="s">
        <v>597</v>
      </c>
      <c r="E793" t="s">
        <v>598</v>
      </c>
      <c r="F793" s="220" t="s">
        <v>53</v>
      </c>
      <c r="G793" s="220">
        <v>45167</v>
      </c>
      <c r="H793" t="s">
        <v>155</v>
      </c>
      <c r="I793" t="s">
        <v>55</v>
      </c>
      <c r="J793" t="s">
        <v>156</v>
      </c>
      <c r="K793" t="s">
        <v>157</v>
      </c>
      <c r="L793" s="230" t="s">
        <v>158</v>
      </c>
      <c r="M793">
        <v>4</v>
      </c>
      <c r="N793">
        <v>0</v>
      </c>
      <c r="O793">
        <v>19.78</v>
      </c>
      <c r="P793">
        <v>79.12</v>
      </c>
      <c r="Q793">
        <v>5643.52</v>
      </c>
      <c r="R793">
        <v>9.85</v>
      </c>
      <c r="S793" s="231" t="str">
        <f>VLOOKUP(U793,'Cross ref'!I:J,2,0)</f>
        <v>SCL</v>
      </c>
      <c r="T793" s="231">
        <f t="shared" si="72"/>
        <v>79.12</v>
      </c>
      <c r="U793" s="231">
        <f>VLOOKUP(VALUE(C793),'Cross ref'!G:I,3,0)</f>
        <v>7359</v>
      </c>
      <c r="V793" s="231">
        <f>IFERROR(VLOOKUP(J793,'Item List (2)'!C:D,2,0),VLOOKUP(K793,'Item List (2)'!C:D,2,0))</f>
        <v>50007</v>
      </c>
      <c r="W793" s="231">
        <f>IFERROR(VLOOKUP(J793,'Item List (2)'!C:E,3,0),VLOOKUP(K793,'Item List (2)'!C:E,3,0))</f>
        <v>100</v>
      </c>
      <c r="X793" s="231">
        <f t="shared" si="73"/>
        <v>0</v>
      </c>
      <c r="Y793" s="231" t="str">
        <f t="shared" si="74"/>
        <v>ICE CREAM, VANILLA SLOW MELT</v>
      </c>
      <c r="AA793" s="232">
        <f t="shared" si="75"/>
        <v>79.12</v>
      </c>
      <c r="AB793" s="232" t="str">
        <f>VLOOKUP(W793,'Item List (2)'!$H:$J,2,0)</f>
        <v>Food</v>
      </c>
      <c r="AC793" s="232">
        <f t="shared" si="76"/>
        <v>7359</v>
      </c>
      <c r="AD793" s="232" t="str">
        <f t="shared" si="77"/>
        <v>7359-Food</v>
      </c>
    </row>
    <row r="794" spans="1:30">
      <c r="A794" t="s">
        <v>48</v>
      </c>
      <c r="B794" t="s">
        <v>549</v>
      </c>
      <c r="C794" t="s">
        <v>596</v>
      </c>
      <c r="D794" t="s">
        <v>597</v>
      </c>
      <c r="E794" t="s">
        <v>598</v>
      </c>
      <c r="F794" s="220" t="s">
        <v>53</v>
      </c>
      <c r="G794" s="220">
        <v>45167</v>
      </c>
      <c r="H794" t="s">
        <v>159</v>
      </c>
      <c r="I794" t="s">
        <v>55</v>
      </c>
      <c r="J794" t="s">
        <v>160</v>
      </c>
      <c r="K794" t="s">
        <v>161</v>
      </c>
      <c r="L794" s="230" t="s">
        <v>162</v>
      </c>
      <c r="M794">
        <v>5</v>
      </c>
      <c r="N794">
        <v>0</v>
      </c>
      <c r="O794">
        <v>36.91</v>
      </c>
      <c r="P794">
        <v>184.55</v>
      </c>
      <c r="Q794">
        <v>5643.52</v>
      </c>
      <c r="R794">
        <v>9.85</v>
      </c>
      <c r="S794" s="231" t="str">
        <f>VLOOKUP(U794,'Cross ref'!I:J,2,0)</f>
        <v>SCL</v>
      </c>
      <c r="T794" s="231">
        <f t="shared" si="72"/>
        <v>184.55</v>
      </c>
      <c r="U794" s="231">
        <f>VLOOKUP(VALUE(C794),'Cross ref'!G:I,3,0)</f>
        <v>7359</v>
      </c>
      <c r="V794" s="231">
        <f>IFERROR(VLOOKUP(J794,'Item List (2)'!C:D,2,0),VLOOKUP(K794,'Item List (2)'!C:D,2,0))</f>
        <v>50007</v>
      </c>
      <c r="W794" s="231">
        <f>IFERROR(VLOOKUP(J794,'Item List (2)'!C:E,3,0),VLOOKUP(K794,'Item List (2)'!C:E,3,0))</f>
        <v>100</v>
      </c>
      <c r="X794" s="231">
        <f t="shared" si="73"/>
        <v>0</v>
      </c>
      <c r="Y794" s="231" t="str">
        <f t="shared" si="74"/>
        <v>SHORTENING, LIQ FRY PREM</v>
      </c>
      <c r="AA794" s="232">
        <f t="shared" si="75"/>
        <v>184.55</v>
      </c>
      <c r="AB794" s="232" t="str">
        <f>VLOOKUP(W794,'Item List (2)'!$H:$J,2,0)</f>
        <v>Food</v>
      </c>
      <c r="AC794" s="232">
        <f t="shared" si="76"/>
        <v>7359</v>
      </c>
      <c r="AD794" s="232" t="str">
        <f t="shared" si="77"/>
        <v>7359-Food</v>
      </c>
    </row>
    <row r="795" spans="1:30">
      <c r="A795" t="s">
        <v>48</v>
      </c>
      <c r="B795" t="s">
        <v>549</v>
      </c>
      <c r="C795" t="s">
        <v>596</v>
      </c>
      <c r="D795" t="s">
        <v>597</v>
      </c>
      <c r="E795" t="s">
        <v>598</v>
      </c>
      <c r="F795" s="220" t="s">
        <v>53</v>
      </c>
      <c r="G795" s="220">
        <v>45167</v>
      </c>
      <c r="H795" t="s">
        <v>485</v>
      </c>
      <c r="I795" t="s">
        <v>201</v>
      </c>
      <c r="J795" t="s">
        <v>232</v>
      </c>
      <c r="K795" t="s">
        <v>486</v>
      </c>
      <c r="L795" s="230" t="s">
        <v>487</v>
      </c>
      <c r="M795">
        <v>1</v>
      </c>
      <c r="N795">
        <v>0</v>
      </c>
      <c r="O795">
        <v>23.01</v>
      </c>
      <c r="P795">
        <v>23.01</v>
      </c>
      <c r="Q795">
        <v>5643.52</v>
      </c>
      <c r="R795">
        <v>9.85</v>
      </c>
      <c r="S795" s="231" t="str">
        <f>VLOOKUP(U795,'Cross ref'!I:J,2,0)</f>
        <v>SCL</v>
      </c>
      <c r="T795" s="231">
        <f t="shared" si="72"/>
        <v>23.01</v>
      </c>
      <c r="U795" s="231">
        <f>VLOOKUP(VALUE(C795),'Cross ref'!G:I,3,0)</f>
        <v>7359</v>
      </c>
      <c r="V795" s="231">
        <f>IFERROR(VLOOKUP(J795,'Item List (2)'!C:D,2,0),VLOOKUP(K795,'Item List (2)'!C:D,2,0))</f>
        <v>51001</v>
      </c>
      <c r="W795" s="231">
        <f>IFERROR(VLOOKUP(J795,'Item List (2)'!C:E,3,0),VLOOKUP(K795,'Item List (2)'!C:E,3,0))</f>
        <v>1000</v>
      </c>
      <c r="X795" s="231">
        <f t="shared" si="73"/>
        <v>0</v>
      </c>
      <c r="Y795" s="231" t="str">
        <f t="shared" si="74"/>
        <v>LID, PLS DOME SHAKE CUP</v>
      </c>
      <c r="AA795" s="232">
        <f t="shared" si="75"/>
        <v>23.01</v>
      </c>
      <c r="AB795" s="232" t="str">
        <f>VLOOKUP(W795,'Item List (2)'!$H:$J,2,0)</f>
        <v>Paper</v>
      </c>
      <c r="AC795" s="232">
        <f t="shared" si="76"/>
        <v>7359</v>
      </c>
      <c r="AD795" s="232" t="str">
        <f t="shared" si="77"/>
        <v>7359-Paper</v>
      </c>
    </row>
    <row r="796" spans="1:30">
      <c r="A796" t="s">
        <v>48</v>
      </c>
      <c r="B796" t="s">
        <v>549</v>
      </c>
      <c r="C796" t="s">
        <v>596</v>
      </c>
      <c r="D796" t="s">
        <v>597</v>
      </c>
      <c r="E796" t="s">
        <v>598</v>
      </c>
      <c r="F796" s="220" t="s">
        <v>53</v>
      </c>
      <c r="G796" s="220">
        <v>45167</v>
      </c>
      <c r="H796" t="s">
        <v>416</v>
      </c>
      <c r="I796" t="s">
        <v>55</v>
      </c>
      <c r="J796" t="s">
        <v>417</v>
      </c>
      <c r="K796" t="s">
        <v>418</v>
      </c>
      <c r="L796" s="230" t="s">
        <v>419</v>
      </c>
      <c r="M796">
        <v>1</v>
      </c>
      <c r="N796">
        <v>0</v>
      </c>
      <c r="O796">
        <v>33.71</v>
      </c>
      <c r="P796">
        <v>33.71</v>
      </c>
      <c r="Q796">
        <v>5643.52</v>
      </c>
      <c r="R796">
        <v>9.85</v>
      </c>
      <c r="S796" s="231" t="str">
        <f>VLOOKUP(U796,'Cross ref'!I:J,2,0)</f>
        <v>SCL</v>
      </c>
      <c r="T796" s="231">
        <f t="shared" si="72"/>
        <v>33.71</v>
      </c>
      <c r="U796" s="231">
        <f>VLOOKUP(VALUE(C796),'Cross ref'!G:I,3,0)</f>
        <v>7359</v>
      </c>
      <c r="V796" s="231">
        <f>IFERROR(VLOOKUP(J796,'Item List (2)'!C:D,2,0),VLOOKUP(K796,'Item List (2)'!C:D,2,0))</f>
        <v>50007</v>
      </c>
      <c r="W796" s="231">
        <f>IFERROR(VLOOKUP(J796,'Item List (2)'!C:E,3,0),VLOOKUP(K796,'Item List (2)'!C:E,3,0))</f>
        <v>100</v>
      </c>
      <c r="X796" s="231">
        <f t="shared" si="73"/>
        <v>0</v>
      </c>
      <c r="Y796" s="231" t="str">
        <f t="shared" si="74"/>
        <v>PEPPER, JALAPENO NACHO SLI</v>
      </c>
      <c r="AA796" s="232">
        <f t="shared" si="75"/>
        <v>33.71</v>
      </c>
      <c r="AB796" s="232" t="str">
        <f>VLOOKUP(W796,'Item List (2)'!$H:$J,2,0)</f>
        <v>Food</v>
      </c>
      <c r="AC796" s="232">
        <f t="shared" si="76"/>
        <v>7359</v>
      </c>
      <c r="AD796" s="232" t="str">
        <f t="shared" si="77"/>
        <v>7359-Food</v>
      </c>
    </row>
    <row r="797" spans="1:30">
      <c r="A797" t="s">
        <v>48</v>
      </c>
      <c r="B797" t="s">
        <v>549</v>
      </c>
      <c r="C797" t="s">
        <v>596</v>
      </c>
      <c r="D797" t="s">
        <v>597</v>
      </c>
      <c r="E797" t="s">
        <v>598</v>
      </c>
      <c r="F797" s="220" t="s">
        <v>53</v>
      </c>
      <c r="G797" s="220">
        <v>45167</v>
      </c>
      <c r="H797" t="s">
        <v>339</v>
      </c>
      <c r="I797" t="s">
        <v>201</v>
      </c>
      <c r="J797" t="s">
        <v>232</v>
      </c>
      <c r="K797" t="s">
        <v>340</v>
      </c>
      <c r="L797" s="230" t="s">
        <v>341</v>
      </c>
      <c r="M797">
        <v>1</v>
      </c>
      <c r="N797">
        <v>0</v>
      </c>
      <c r="O797">
        <v>28.75</v>
      </c>
      <c r="P797">
        <v>28.75</v>
      </c>
      <c r="Q797">
        <v>5643.52</v>
      </c>
      <c r="R797">
        <v>9.85</v>
      </c>
      <c r="S797" s="231" t="str">
        <f>VLOOKUP(U797,'Cross ref'!I:J,2,0)</f>
        <v>SCL</v>
      </c>
      <c r="T797" s="231">
        <f t="shared" si="72"/>
        <v>28.75</v>
      </c>
      <c r="U797" s="231">
        <f>VLOOKUP(VALUE(C797),'Cross ref'!G:I,3,0)</f>
        <v>7359</v>
      </c>
      <c r="V797" s="231">
        <f>IFERROR(VLOOKUP(J797,'Item List (2)'!C:D,2,0),VLOOKUP(K797,'Item List (2)'!C:D,2,0))</f>
        <v>51001</v>
      </c>
      <c r="W797" s="231">
        <f>IFERROR(VLOOKUP(J797,'Item List (2)'!C:E,3,0),VLOOKUP(K797,'Item List (2)'!C:E,3,0))</f>
        <v>1000</v>
      </c>
      <c r="X797" s="231">
        <f t="shared" si="73"/>
        <v>0</v>
      </c>
      <c r="Y797" s="231" t="str">
        <f t="shared" si="74"/>
        <v>LID, CUP CRUISER 32Z</v>
      </c>
      <c r="AA797" s="232">
        <f t="shared" si="75"/>
        <v>28.75</v>
      </c>
      <c r="AB797" s="232" t="str">
        <f>VLOOKUP(W797,'Item List (2)'!$H:$J,2,0)</f>
        <v>Paper</v>
      </c>
      <c r="AC797" s="232">
        <f t="shared" si="76"/>
        <v>7359</v>
      </c>
      <c r="AD797" s="232" t="str">
        <f t="shared" si="77"/>
        <v>7359-Paper</v>
      </c>
    </row>
    <row r="798" spans="1:30">
      <c r="A798" t="s">
        <v>48</v>
      </c>
      <c r="B798" t="s">
        <v>549</v>
      </c>
      <c r="C798" t="s">
        <v>596</v>
      </c>
      <c r="D798" t="s">
        <v>597</v>
      </c>
      <c r="E798" t="s">
        <v>598</v>
      </c>
      <c r="F798" s="220" t="s">
        <v>53</v>
      </c>
      <c r="G798" s="220">
        <v>45167</v>
      </c>
      <c r="H798" t="s">
        <v>420</v>
      </c>
      <c r="I798" t="s">
        <v>55</v>
      </c>
      <c r="J798" t="s">
        <v>421</v>
      </c>
      <c r="K798" t="s">
        <v>422</v>
      </c>
      <c r="L798" s="230" t="s">
        <v>263</v>
      </c>
      <c r="M798">
        <v>1</v>
      </c>
      <c r="N798">
        <v>0</v>
      </c>
      <c r="O798">
        <v>69.22</v>
      </c>
      <c r="P798">
        <v>69.22</v>
      </c>
      <c r="Q798">
        <v>5643.52</v>
      </c>
      <c r="R798">
        <v>9.85</v>
      </c>
      <c r="S798" s="231" t="str">
        <f>VLOOKUP(U798,'Cross ref'!I:J,2,0)</f>
        <v>SCL</v>
      </c>
      <c r="T798" s="231">
        <f t="shared" si="72"/>
        <v>69.22</v>
      </c>
      <c r="U798" s="231">
        <f>VLOOKUP(VALUE(C798),'Cross ref'!G:I,3,0)</f>
        <v>7359</v>
      </c>
      <c r="V798" s="231">
        <f>IFERROR(VLOOKUP(J798,'Item List (2)'!C:D,2,0),VLOOKUP(K798,'Item List (2)'!C:D,2,0))</f>
        <v>50007</v>
      </c>
      <c r="W798" s="231">
        <f>IFERROR(VLOOKUP(J798,'Item List (2)'!C:E,3,0),VLOOKUP(K798,'Item List (2)'!C:E,3,0))</f>
        <v>100</v>
      </c>
      <c r="X798" s="231">
        <f t="shared" si="73"/>
        <v>0</v>
      </c>
      <c r="Y798" s="231" t="str">
        <f t="shared" si="74"/>
        <v>LEMONADE, FZN</v>
      </c>
      <c r="AA798" s="232">
        <f t="shared" si="75"/>
        <v>69.22</v>
      </c>
      <c r="AB798" s="232" t="str">
        <f>VLOOKUP(W798,'Item List (2)'!$H:$J,2,0)</f>
        <v>Food</v>
      </c>
      <c r="AC798" s="232">
        <f t="shared" si="76"/>
        <v>7359</v>
      </c>
      <c r="AD798" s="232" t="str">
        <f t="shared" si="77"/>
        <v>7359-Food</v>
      </c>
    </row>
    <row r="799" spans="1:30">
      <c r="A799" t="s">
        <v>48</v>
      </c>
      <c r="B799" t="s">
        <v>549</v>
      </c>
      <c r="C799" t="s">
        <v>596</v>
      </c>
      <c r="D799" t="s">
        <v>597</v>
      </c>
      <c r="E799" t="s">
        <v>598</v>
      </c>
      <c r="F799" s="220" t="s">
        <v>53</v>
      </c>
      <c r="G799" s="220">
        <v>45167</v>
      </c>
      <c r="H799" t="s">
        <v>163</v>
      </c>
      <c r="I799" t="s">
        <v>55</v>
      </c>
      <c r="J799" t="s">
        <v>146</v>
      </c>
      <c r="K799" t="s">
        <v>164</v>
      </c>
      <c r="L799" s="230" t="s">
        <v>165</v>
      </c>
      <c r="M799">
        <v>1</v>
      </c>
      <c r="N799">
        <v>0</v>
      </c>
      <c r="O799">
        <v>37.6</v>
      </c>
      <c r="P799">
        <v>37.6</v>
      </c>
      <c r="Q799">
        <v>5643.52</v>
      </c>
      <c r="R799">
        <v>9.85</v>
      </c>
      <c r="S799" s="231" t="str">
        <f>VLOOKUP(U799,'Cross ref'!I:J,2,0)</f>
        <v>SCL</v>
      </c>
      <c r="T799" s="231">
        <f t="shared" si="72"/>
        <v>37.6</v>
      </c>
      <c r="U799" s="231">
        <f>VLOOKUP(VALUE(C799),'Cross ref'!G:I,3,0)</f>
        <v>7359</v>
      </c>
      <c r="V799" s="231">
        <f>IFERROR(VLOOKUP(J799,'Item List (2)'!C:D,2,0),VLOOKUP(K799,'Item List (2)'!C:D,2,0))</f>
        <v>50007</v>
      </c>
      <c r="W799" s="231">
        <f>IFERROR(VLOOKUP(J799,'Item List (2)'!C:E,3,0),VLOOKUP(K799,'Item List (2)'!C:E,3,0))</f>
        <v>100</v>
      </c>
      <c r="X799" s="231">
        <f t="shared" si="73"/>
        <v>0</v>
      </c>
      <c r="Y799" s="231" t="str">
        <f t="shared" si="74"/>
        <v>CHICKEN, PTY SPCY 3Z</v>
      </c>
      <c r="AA799" s="232">
        <f t="shared" si="75"/>
        <v>37.6</v>
      </c>
      <c r="AB799" s="232" t="str">
        <f>VLOOKUP(W799,'Item List (2)'!$H:$J,2,0)</f>
        <v>Food</v>
      </c>
      <c r="AC799" s="232">
        <f t="shared" si="76"/>
        <v>7359</v>
      </c>
      <c r="AD799" s="232" t="str">
        <f t="shared" si="77"/>
        <v>7359-Food</v>
      </c>
    </row>
    <row r="800" spans="1:30">
      <c r="A800" t="s">
        <v>48</v>
      </c>
      <c r="B800" t="s">
        <v>549</v>
      </c>
      <c r="C800" t="s">
        <v>596</v>
      </c>
      <c r="D800" t="s">
        <v>597</v>
      </c>
      <c r="E800" t="s">
        <v>598</v>
      </c>
      <c r="F800" s="220" t="s">
        <v>53</v>
      </c>
      <c r="G800" s="220">
        <v>45167</v>
      </c>
      <c r="H800" t="s">
        <v>488</v>
      </c>
      <c r="I800" t="s">
        <v>66</v>
      </c>
      <c r="J800" t="s">
        <v>109</v>
      </c>
      <c r="K800" t="s">
        <v>343</v>
      </c>
      <c r="L800" s="230" t="s">
        <v>111</v>
      </c>
      <c r="M800">
        <v>2</v>
      </c>
      <c r="N800">
        <v>0</v>
      </c>
      <c r="O800">
        <v>3.84</v>
      </c>
      <c r="P800">
        <v>7.68</v>
      </c>
      <c r="Q800">
        <v>5643.52</v>
      </c>
      <c r="R800">
        <v>9.85</v>
      </c>
      <c r="S800" s="231" t="str">
        <f>VLOOKUP(U800,'Cross ref'!I:J,2,0)</f>
        <v>SCL</v>
      </c>
      <c r="T800" s="231">
        <f t="shared" si="72"/>
        <v>7.68</v>
      </c>
      <c r="U800" s="231">
        <f>VLOOKUP(VALUE(C800),'Cross ref'!G:I,3,0)</f>
        <v>7359</v>
      </c>
      <c r="V800" s="231">
        <f>IFERROR(VLOOKUP(J800,'Item List (2)'!C:D,2,0),VLOOKUP(K800,'Item List (2)'!C:D,2,0))</f>
        <v>60507</v>
      </c>
      <c r="W800" s="231">
        <f>IFERROR(VLOOKUP(J800,'Item List (2)'!C:E,3,0),VLOOKUP(K800,'Item List (2)'!C:E,3,0))</f>
        <v>1200</v>
      </c>
      <c r="X800" s="231">
        <f t="shared" si="73"/>
        <v>0</v>
      </c>
      <c r="Y800" s="231" t="str">
        <f t="shared" si="74"/>
        <v>GLOVE, SYNTH LG</v>
      </c>
      <c r="AA800" s="232">
        <f t="shared" si="75"/>
        <v>7.68</v>
      </c>
      <c r="AB800" s="232" t="str">
        <f>VLOOKUP(W800,'Item List (2)'!$H:$J,2,0)</f>
        <v>Supplies</v>
      </c>
      <c r="AC800" s="232">
        <f t="shared" si="76"/>
        <v>7359</v>
      </c>
      <c r="AD800" s="232" t="str">
        <f t="shared" si="77"/>
        <v>7359-Supplies</v>
      </c>
    </row>
    <row r="801" spans="1:30">
      <c r="A801" t="s">
        <v>48</v>
      </c>
      <c r="B801" t="s">
        <v>549</v>
      </c>
      <c r="C801" t="s">
        <v>596</v>
      </c>
      <c r="D801" t="s">
        <v>597</v>
      </c>
      <c r="E801" t="s">
        <v>598</v>
      </c>
      <c r="F801" s="220" t="s">
        <v>53</v>
      </c>
      <c r="G801" s="220">
        <v>45167</v>
      </c>
      <c r="H801" t="s">
        <v>166</v>
      </c>
      <c r="I801" t="s">
        <v>55</v>
      </c>
      <c r="J801" t="s">
        <v>121</v>
      </c>
      <c r="K801" t="s">
        <v>167</v>
      </c>
      <c r="L801" s="230" t="s">
        <v>168</v>
      </c>
      <c r="M801">
        <v>1</v>
      </c>
      <c r="N801">
        <v>0</v>
      </c>
      <c r="O801">
        <v>29.39</v>
      </c>
      <c r="P801">
        <v>29.39</v>
      </c>
      <c r="Q801">
        <v>5643.52</v>
      </c>
      <c r="R801">
        <v>9.85</v>
      </c>
      <c r="S801" s="231" t="str">
        <f>VLOOKUP(U801,'Cross ref'!I:J,2,0)</f>
        <v>SCL</v>
      </c>
      <c r="T801" s="231">
        <f t="shared" si="72"/>
        <v>29.39</v>
      </c>
      <c r="U801" s="231">
        <f>VLOOKUP(VALUE(C801),'Cross ref'!G:I,3,0)</f>
        <v>7359</v>
      </c>
      <c r="V801" s="231">
        <f>IFERROR(VLOOKUP(J801,'Item List (2)'!C:D,2,0),VLOOKUP(K801,'Item List (2)'!C:D,2,0))</f>
        <v>50007</v>
      </c>
      <c r="W801" s="231">
        <f>IFERROR(VLOOKUP(J801,'Item List (2)'!C:E,3,0),VLOOKUP(K801,'Item List (2)'!C:E,3,0))</f>
        <v>100</v>
      </c>
      <c r="X801" s="231">
        <f t="shared" si="73"/>
        <v>0</v>
      </c>
      <c r="Y801" s="231" t="str">
        <f t="shared" si="74"/>
        <v>SQUASH, ZUCCHINI BRD SLI</v>
      </c>
      <c r="AA801" s="232">
        <f t="shared" si="75"/>
        <v>29.39</v>
      </c>
      <c r="AB801" s="232" t="str">
        <f>VLOOKUP(W801,'Item List (2)'!$H:$J,2,0)</f>
        <v>Food</v>
      </c>
      <c r="AC801" s="232">
        <f t="shared" si="76"/>
        <v>7359</v>
      </c>
      <c r="AD801" s="232" t="str">
        <f t="shared" si="77"/>
        <v>7359-Food</v>
      </c>
    </row>
    <row r="802" spans="1:30">
      <c r="A802" t="s">
        <v>48</v>
      </c>
      <c r="B802" t="s">
        <v>549</v>
      </c>
      <c r="C802" t="s">
        <v>596</v>
      </c>
      <c r="D802" t="s">
        <v>597</v>
      </c>
      <c r="E802" t="s">
        <v>598</v>
      </c>
      <c r="F802" s="220" t="s">
        <v>53</v>
      </c>
      <c r="G802" s="220">
        <v>45167</v>
      </c>
      <c r="H802" t="s">
        <v>169</v>
      </c>
      <c r="I802" t="s">
        <v>55</v>
      </c>
      <c r="J802" t="s">
        <v>170</v>
      </c>
      <c r="K802" t="s">
        <v>171</v>
      </c>
      <c r="L802" s="230" t="s">
        <v>172</v>
      </c>
      <c r="M802">
        <v>2</v>
      </c>
      <c r="N802">
        <v>0</v>
      </c>
      <c r="O802">
        <v>90.57</v>
      </c>
      <c r="P802">
        <v>181.14</v>
      </c>
      <c r="Q802">
        <v>5643.52</v>
      </c>
      <c r="R802">
        <v>9.85</v>
      </c>
      <c r="S802" s="231" t="str">
        <f>VLOOKUP(U802,'Cross ref'!I:J,2,0)</f>
        <v>SCL</v>
      </c>
      <c r="T802" s="231">
        <f t="shared" si="72"/>
        <v>181.14</v>
      </c>
      <c r="U802" s="231">
        <f>VLOOKUP(VALUE(C802),'Cross ref'!G:I,3,0)</f>
        <v>7359</v>
      </c>
      <c r="V802" s="231">
        <f>IFERROR(VLOOKUP(J802,'Item List (2)'!C:D,2,0),VLOOKUP(K802,'Item List (2)'!C:D,2,0))</f>
        <v>50007</v>
      </c>
      <c r="W802" s="231">
        <f>IFERROR(VLOOKUP(J802,'Item List (2)'!C:E,3,0),VLOOKUP(K802,'Item List (2)'!C:E,3,0))</f>
        <v>100</v>
      </c>
      <c r="X802" s="231">
        <f t="shared" si="73"/>
        <v>0</v>
      </c>
      <c r="Y802" s="231" t="str">
        <f t="shared" si="74"/>
        <v>BACON, 500 SLICES FC</v>
      </c>
      <c r="AA802" s="232">
        <f t="shared" si="75"/>
        <v>181.14</v>
      </c>
      <c r="AB802" s="232" t="str">
        <f>VLOOKUP(W802,'Item List (2)'!$H:$J,2,0)</f>
        <v>Food</v>
      </c>
      <c r="AC802" s="232">
        <f t="shared" si="76"/>
        <v>7359</v>
      </c>
      <c r="AD802" s="232" t="str">
        <f t="shared" si="77"/>
        <v>7359-Food</v>
      </c>
    </row>
    <row r="803" spans="1:30">
      <c r="A803" t="s">
        <v>48</v>
      </c>
      <c r="B803" t="s">
        <v>549</v>
      </c>
      <c r="C803" t="s">
        <v>596</v>
      </c>
      <c r="D803" t="s">
        <v>597</v>
      </c>
      <c r="E803" t="s">
        <v>598</v>
      </c>
      <c r="F803" s="220" t="s">
        <v>53</v>
      </c>
      <c r="G803" s="220">
        <v>45167</v>
      </c>
      <c r="H803" t="s">
        <v>173</v>
      </c>
      <c r="I803" t="s">
        <v>55</v>
      </c>
      <c r="J803" t="s">
        <v>117</v>
      </c>
      <c r="K803" t="s">
        <v>174</v>
      </c>
      <c r="L803" s="230" t="s">
        <v>175</v>
      </c>
      <c r="M803">
        <v>1</v>
      </c>
      <c r="N803">
        <v>0</v>
      </c>
      <c r="O803">
        <v>81.59</v>
      </c>
      <c r="P803">
        <v>81.59</v>
      </c>
      <c r="Q803">
        <v>5643.52</v>
      </c>
      <c r="R803">
        <v>9.85</v>
      </c>
      <c r="S803" s="231" t="str">
        <f>VLOOKUP(U803,'Cross ref'!I:J,2,0)</f>
        <v>SCL</v>
      </c>
      <c r="T803" s="231">
        <f t="shared" si="72"/>
        <v>81.59</v>
      </c>
      <c r="U803" s="231">
        <f>VLOOKUP(VALUE(C803),'Cross ref'!G:I,3,0)</f>
        <v>7359</v>
      </c>
      <c r="V803" s="231">
        <f>IFERROR(VLOOKUP(J803,'Item List (2)'!C:D,2,0),VLOOKUP(K803,'Item List (2)'!C:D,2,0))</f>
        <v>50007</v>
      </c>
      <c r="W803" s="231">
        <f>IFERROR(VLOOKUP(J803,'Item List (2)'!C:E,3,0),VLOOKUP(K803,'Item List (2)'!C:E,3,0))</f>
        <v>100</v>
      </c>
      <c r="X803" s="231">
        <f t="shared" si="73"/>
        <v>0</v>
      </c>
      <c r="Y803" s="231" t="str">
        <f t="shared" si="74"/>
        <v>BEEF, GRND PTY 1.78Z</v>
      </c>
      <c r="AA803" s="232">
        <f t="shared" si="75"/>
        <v>81.59</v>
      </c>
      <c r="AB803" s="232" t="str">
        <f>VLOOKUP(W803,'Item List (2)'!$H:$J,2,0)</f>
        <v>Food</v>
      </c>
      <c r="AC803" s="232">
        <f t="shared" si="76"/>
        <v>7359</v>
      </c>
      <c r="AD803" s="232" t="str">
        <f t="shared" si="77"/>
        <v>7359-Food</v>
      </c>
    </row>
    <row r="804" spans="1:30">
      <c r="A804" t="s">
        <v>48</v>
      </c>
      <c r="B804" t="s">
        <v>549</v>
      </c>
      <c r="C804" t="s">
        <v>596</v>
      </c>
      <c r="D804" t="s">
        <v>597</v>
      </c>
      <c r="E804" t="s">
        <v>598</v>
      </c>
      <c r="F804" s="220" t="s">
        <v>53</v>
      </c>
      <c r="G804" s="220">
        <v>45167</v>
      </c>
      <c r="H804" t="s">
        <v>344</v>
      </c>
      <c r="I804" t="s">
        <v>55</v>
      </c>
      <c r="J804" t="s">
        <v>345</v>
      </c>
      <c r="K804" t="s">
        <v>346</v>
      </c>
      <c r="L804" s="230" t="s">
        <v>347</v>
      </c>
      <c r="M804">
        <v>1</v>
      </c>
      <c r="N804">
        <v>0</v>
      </c>
      <c r="O804">
        <v>25.95</v>
      </c>
      <c r="P804">
        <v>25.95</v>
      </c>
      <c r="Q804">
        <v>5643.52</v>
      </c>
      <c r="R804">
        <v>9.85</v>
      </c>
      <c r="S804" s="231" t="str">
        <f>VLOOKUP(U804,'Cross ref'!I:J,2,0)</f>
        <v>SCL</v>
      </c>
      <c r="T804" s="231">
        <f t="shared" si="72"/>
        <v>25.95</v>
      </c>
      <c r="U804" s="231">
        <f>VLOOKUP(VALUE(C804),'Cross ref'!G:I,3,0)</f>
        <v>7359</v>
      </c>
      <c r="V804" s="231">
        <f>IFERROR(VLOOKUP(J804,'Item List (2)'!C:D,2,0),VLOOKUP(K804,'Item List (2)'!C:D,2,0))</f>
        <v>50007</v>
      </c>
      <c r="W804" s="231">
        <f>IFERROR(VLOOKUP(J804,'Item List (2)'!C:E,3,0),VLOOKUP(K804,'Item List (2)'!C:E,3,0))</f>
        <v>100</v>
      </c>
      <c r="X804" s="231">
        <f t="shared" si="73"/>
        <v>0</v>
      </c>
      <c r="Y804" s="231" t="str">
        <f t="shared" si="74"/>
        <v>BREAD, SOURDOUGH THICKER SLI</v>
      </c>
      <c r="AA804" s="232">
        <f t="shared" si="75"/>
        <v>25.95</v>
      </c>
      <c r="AB804" s="232" t="str">
        <f>VLOOKUP(W804,'Item List (2)'!$H:$J,2,0)</f>
        <v>Food</v>
      </c>
      <c r="AC804" s="232">
        <f t="shared" si="76"/>
        <v>7359</v>
      </c>
      <c r="AD804" s="232" t="str">
        <f t="shared" si="77"/>
        <v>7359-Food</v>
      </c>
    </row>
    <row r="805" spans="1:30">
      <c r="A805" t="s">
        <v>48</v>
      </c>
      <c r="B805" t="s">
        <v>549</v>
      </c>
      <c r="C805" t="s">
        <v>596</v>
      </c>
      <c r="D805" t="s">
        <v>597</v>
      </c>
      <c r="E805" t="s">
        <v>598</v>
      </c>
      <c r="F805" s="220" t="s">
        <v>53</v>
      </c>
      <c r="G805" s="220">
        <v>45167</v>
      </c>
      <c r="H805" t="s">
        <v>176</v>
      </c>
      <c r="I805" t="s">
        <v>55</v>
      </c>
      <c r="J805" t="s">
        <v>76</v>
      </c>
      <c r="K805" t="s">
        <v>177</v>
      </c>
      <c r="L805" s="230" t="s">
        <v>78</v>
      </c>
      <c r="M805">
        <v>1</v>
      </c>
      <c r="N805">
        <v>0</v>
      </c>
      <c r="O805">
        <v>99.5</v>
      </c>
      <c r="P805">
        <v>99.5</v>
      </c>
      <c r="Q805">
        <v>5643.52</v>
      </c>
      <c r="R805">
        <v>9.85</v>
      </c>
      <c r="S805" s="231" t="str">
        <f>VLOOKUP(U805,'Cross ref'!I:J,2,0)</f>
        <v>SCL</v>
      </c>
      <c r="T805" s="231">
        <f t="shared" si="72"/>
        <v>99.5</v>
      </c>
      <c r="U805" s="231">
        <f>VLOOKUP(VALUE(C805),'Cross ref'!G:I,3,0)</f>
        <v>7359</v>
      </c>
      <c r="V805" s="231">
        <f>IFERROR(VLOOKUP(J805,'Item List (2)'!C:D,2,0),VLOOKUP(K805,'Item List (2)'!C:D,2,0))</f>
        <v>50007</v>
      </c>
      <c r="W805" s="231">
        <f>IFERROR(VLOOKUP(J805,'Item List (2)'!C:E,3,0),VLOOKUP(K805,'Item List (2)'!C:E,3,0))</f>
        <v>100</v>
      </c>
      <c r="X805" s="231">
        <f t="shared" si="73"/>
        <v>0</v>
      </c>
      <c r="Y805" s="231" t="str">
        <f t="shared" si="74"/>
        <v>SYRUP, DR PEPPER BIB</v>
      </c>
      <c r="AA805" s="232">
        <f t="shared" si="75"/>
        <v>99.5</v>
      </c>
      <c r="AB805" s="232" t="str">
        <f>VLOOKUP(W805,'Item List (2)'!$H:$J,2,0)</f>
        <v>Food</v>
      </c>
      <c r="AC805" s="232">
        <f t="shared" si="76"/>
        <v>7359</v>
      </c>
      <c r="AD805" s="232" t="str">
        <f t="shared" si="77"/>
        <v>7359-Food</v>
      </c>
    </row>
    <row r="806" spans="1:30">
      <c r="A806" t="s">
        <v>48</v>
      </c>
      <c r="B806" t="s">
        <v>549</v>
      </c>
      <c r="C806" t="s">
        <v>596</v>
      </c>
      <c r="D806" t="s">
        <v>597</v>
      </c>
      <c r="E806" t="s">
        <v>598</v>
      </c>
      <c r="F806" s="220" t="s">
        <v>53</v>
      </c>
      <c r="G806" s="220">
        <v>45167</v>
      </c>
      <c r="H806" t="s">
        <v>599</v>
      </c>
      <c r="I806" t="s">
        <v>66</v>
      </c>
      <c r="J806" t="s">
        <v>600</v>
      </c>
      <c r="K806" t="s">
        <v>601</v>
      </c>
      <c r="L806" s="230" t="s">
        <v>602</v>
      </c>
      <c r="M806">
        <v>1</v>
      </c>
      <c r="N806">
        <v>0</v>
      </c>
      <c r="O806">
        <v>29.18</v>
      </c>
      <c r="P806">
        <v>29.18</v>
      </c>
      <c r="Q806">
        <v>5643.52</v>
      </c>
      <c r="R806">
        <v>9.85</v>
      </c>
      <c r="S806" s="231" t="str">
        <f>VLOOKUP(U806,'Cross ref'!I:J,2,0)</f>
        <v>SCL</v>
      </c>
      <c r="T806" s="231">
        <f t="shared" si="72"/>
        <v>29.18</v>
      </c>
      <c r="U806" s="231">
        <f>VLOOKUP(VALUE(C806),'Cross ref'!G:I,3,0)</f>
        <v>7359</v>
      </c>
      <c r="V806" s="231">
        <f>IFERROR(VLOOKUP(J806,'Item List (2)'!C:D,2,0),VLOOKUP(K806,'Item List (2)'!C:D,2,0))</f>
        <v>60507</v>
      </c>
      <c r="W806" s="231">
        <f>IFERROR(VLOOKUP(J806,'Item List (2)'!C:E,3,0),VLOOKUP(K806,'Item List (2)'!C:E,3,0))</f>
        <v>1200</v>
      </c>
      <c r="X806" s="231">
        <f t="shared" si="73"/>
        <v>0</v>
      </c>
      <c r="Y806" s="231" t="str">
        <f t="shared" si="74"/>
        <v>TOWEL, RED HVY WGT</v>
      </c>
      <c r="AA806" s="232">
        <f t="shared" si="75"/>
        <v>29.18</v>
      </c>
      <c r="AB806" s="232" t="str">
        <f>VLOOKUP(W806,'Item List (2)'!$H:$J,2,0)</f>
        <v>Supplies</v>
      </c>
      <c r="AC806" s="232">
        <f t="shared" si="76"/>
        <v>7359</v>
      </c>
      <c r="AD806" s="232" t="str">
        <f t="shared" si="77"/>
        <v>7359-Supplies</v>
      </c>
    </row>
    <row r="807" spans="1:30">
      <c r="A807" t="s">
        <v>48</v>
      </c>
      <c r="B807" t="s">
        <v>549</v>
      </c>
      <c r="C807" t="s">
        <v>596</v>
      </c>
      <c r="D807" t="s">
        <v>597</v>
      </c>
      <c r="E807" t="s">
        <v>598</v>
      </c>
      <c r="F807" s="220" t="s">
        <v>53</v>
      </c>
      <c r="G807" s="220">
        <v>45167</v>
      </c>
      <c r="H807" t="s">
        <v>178</v>
      </c>
      <c r="I807" t="s">
        <v>55</v>
      </c>
      <c r="J807" t="s">
        <v>179</v>
      </c>
      <c r="K807" t="s">
        <v>180</v>
      </c>
      <c r="L807" s="230" t="s">
        <v>148</v>
      </c>
      <c r="M807">
        <v>1</v>
      </c>
      <c r="N807">
        <v>0</v>
      </c>
      <c r="O807">
        <v>77.57</v>
      </c>
      <c r="P807">
        <v>77.57</v>
      </c>
      <c r="Q807">
        <v>5643.52</v>
      </c>
      <c r="R807">
        <v>9.85</v>
      </c>
      <c r="S807" s="231" t="str">
        <f>VLOOKUP(U807,'Cross ref'!I:J,2,0)</f>
        <v>SCL</v>
      </c>
      <c r="T807" s="231">
        <f t="shared" si="72"/>
        <v>77.57</v>
      </c>
      <c r="U807" s="231">
        <f>VLOOKUP(VALUE(C807),'Cross ref'!G:I,3,0)</f>
        <v>7359</v>
      </c>
      <c r="V807" s="231">
        <f>IFERROR(VLOOKUP(J807,'Item List (2)'!C:D,2,0),VLOOKUP(K807,'Item List (2)'!C:D,2,0))</f>
        <v>50007</v>
      </c>
      <c r="W807" s="231">
        <f>IFERROR(VLOOKUP(J807,'Item List (2)'!C:E,3,0),VLOOKUP(K807,'Item List (2)'!C:E,3,0))</f>
        <v>100</v>
      </c>
      <c r="X807" s="231">
        <f t="shared" si="73"/>
        <v>0</v>
      </c>
      <c r="Y807" s="231" t="str">
        <f t="shared" si="74"/>
        <v>CHEESE, AMER SHRP SLI 144CT</v>
      </c>
      <c r="AA807" s="232">
        <f t="shared" si="75"/>
        <v>77.57</v>
      </c>
      <c r="AB807" s="232" t="str">
        <f>VLOOKUP(W807,'Item List (2)'!$H:$J,2,0)</f>
        <v>Food</v>
      </c>
      <c r="AC807" s="232">
        <f t="shared" si="76"/>
        <v>7359</v>
      </c>
      <c r="AD807" s="232" t="str">
        <f t="shared" si="77"/>
        <v>7359-Food</v>
      </c>
    </row>
    <row r="808" spans="1:30">
      <c r="A808" t="s">
        <v>48</v>
      </c>
      <c r="B808" t="s">
        <v>549</v>
      </c>
      <c r="C808" t="s">
        <v>596</v>
      </c>
      <c r="D808" t="s">
        <v>597</v>
      </c>
      <c r="E808" t="s">
        <v>598</v>
      </c>
      <c r="F808" s="220" t="s">
        <v>53</v>
      </c>
      <c r="G808" s="220">
        <v>45167</v>
      </c>
      <c r="H808" t="s">
        <v>181</v>
      </c>
      <c r="I808" t="s">
        <v>55</v>
      </c>
      <c r="J808" t="s">
        <v>121</v>
      </c>
      <c r="K808" t="s">
        <v>182</v>
      </c>
      <c r="L808" s="230" t="s">
        <v>183</v>
      </c>
      <c r="M808">
        <v>2</v>
      </c>
      <c r="N808">
        <v>0</v>
      </c>
      <c r="O808">
        <v>39.79</v>
      </c>
      <c r="P808">
        <v>79.58</v>
      </c>
      <c r="Q808">
        <v>5643.52</v>
      </c>
      <c r="R808">
        <v>9.85</v>
      </c>
      <c r="S808" s="231" t="str">
        <f>VLOOKUP(U808,'Cross ref'!I:J,2,0)</f>
        <v>SCL</v>
      </c>
      <c r="T808" s="231">
        <f t="shared" si="72"/>
        <v>79.58</v>
      </c>
      <c r="U808" s="231">
        <f>VLOOKUP(VALUE(C808),'Cross ref'!G:I,3,0)</f>
        <v>7359</v>
      </c>
      <c r="V808" s="231">
        <f>IFERROR(VLOOKUP(J808,'Item List (2)'!C:D,2,0),VLOOKUP(K808,'Item List (2)'!C:D,2,0))</f>
        <v>50007</v>
      </c>
      <c r="W808" s="231">
        <f>IFERROR(VLOOKUP(J808,'Item List (2)'!C:E,3,0),VLOOKUP(K808,'Item List (2)'!C:E,3,0))</f>
        <v>100</v>
      </c>
      <c r="X808" s="231">
        <f t="shared" si="73"/>
        <v>0</v>
      </c>
      <c r="Y808" s="231" t="str">
        <f t="shared" si="74"/>
        <v>APPTZR, JALAPENO BRD CHSE BITE</v>
      </c>
      <c r="AA808" s="232">
        <f t="shared" si="75"/>
        <v>79.58</v>
      </c>
      <c r="AB808" s="232" t="str">
        <f>VLOOKUP(W808,'Item List (2)'!$H:$J,2,0)</f>
        <v>Food</v>
      </c>
      <c r="AC808" s="232">
        <f t="shared" si="76"/>
        <v>7359</v>
      </c>
      <c r="AD808" s="232" t="str">
        <f t="shared" si="77"/>
        <v>7359-Food</v>
      </c>
    </row>
    <row r="809" spans="1:30">
      <c r="A809" t="s">
        <v>48</v>
      </c>
      <c r="B809" t="s">
        <v>549</v>
      </c>
      <c r="C809" t="s">
        <v>596</v>
      </c>
      <c r="D809" t="s">
        <v>597</v>
      </c>
      <c r="E809" t="s">
        <v>598</v>
      </c>
      <c r="F809" s="220" t="s">
        <v>53</v>
      </c>
      <c r="G809" s="220">
        <v>45167</v>
      </c>
      <c r="H809" t="s">
        <v>184</v>
      </c>
      <c r="I809" t="s">
        <v>55</v>
      </c>
      <c r="J809" t="s">
        <v>117</v>
      </c>
      <c r="K809" t="s">
        <v>185</v>
      </c>
      <c r="L809" s="230" t="s">
        <v>186</v>
      </c>
      <c r="M809">
        <v>2</v>
      </c>
      <c r="N809">
        <v>0</v>
      </c>
      <c r="O809">
        <v>76.44</v>
      </c>
      <c r="P809">
        <v>152.88</v>
      </c>
      <c r="Q809">
        <v>5643.52</v>
      </c>
      <c r="R809">
        <v>9.85</v>
      </c>
      <c r="S809" s="231" t="str">
        <f>VLOOKUP(U809,'Cross ref'!I:J,2,0)</f>
        <v>SCL</v>
      </c>
      <c r="T809" s="231">
        <f t="shared" si="72"/>
        <v>152.88</v>
      </c>
      <c r="U809" s="231">
        <f>VLOOKUP(VALUE(C809),'Cross ref'!G:I,3,0)</f>
        <v>7359</v>
      </c>
      <c r="V809" s="231">
        <f>IFERROR(VLOOKUP(J809,'Item List (2)'!C:D,2,0),VLOOKUP(K809,'Item List (2)'!C:D,2,0))</f>
        <v>50007</v>
      </c>
      <c r="W809" s="231">
        <f>IFERROR(VLOOKUP(J809,'Item List (2)'!C:E,3,0),VLOOKUP(K809,'Item List (2)'!C:E,3,0))</f>
        <v>100</v>
      </c>
      <c r="X809" s="231">
        <f t="shared" si="73"/>
        <v>0</v>
      </c>
      <c r="Y809" s="231" t="str">
        <f t="shared" si="74"/>
        <v>BEEF, GRND PTY 5.33Z ANGUS IQF</v>
      </c>
      <c r="AA809" s="232">
        <f t="shared" si="75"/>
        <v>152.88</v>
      </c>
      <c r="AB809" s="232" t="str">
        <f>VLOOKUP(W809,'Item List (2)'!$H:$J,2,0)</f>
        <v>Food</v>
      </c>
      <c r="AC809" s="232">
        <f t="shared" si="76"/>
        <v>7359</v>
      </c>
      <c r="AD809" s="232" t="str">
        <f t="shared" si="77"/>
        <v>7359-Food</v>
      </c>
    </row>
    <row r="810" spans="1:30">
      <c r="A810" t="s">
        <v>48</v>
      </c>
      <c r="B810" t="s">
        <v>549</v>
      </c>
      <c r="C810" t="s">
        <v>596</v>
      </c>
      <c r="D810" t="s">
        <v>597</v>
      </c>
      <c r="E810" t="s">
        <v>598</v>
      </c>
      <c r="F810" s="220" t="s">
        <v>53</v>
      </c>
      <c r="G810" s="220">
        <v>45167</v>
      </c>
      <c r="H810" t="s">
        <v>187</v>
      </c>
      <c r="I810" t="s">
        <v>55</v>
      </c>
      <c r="J810" t="s">
        <v>146</v>
      </c>
      <c r="K810" t="s">
        <v>188</v>
      </c>
      <c r="L810" s="230" t="s">
        <v>189</v>
      </c>
      <c r="M810">
        <v>5</v>
      </c>
      <c r="N810">
        <v>0</v>
      </c>
      <c r="O810">
        <v>46.88</v>
      </c>
      <c r="P810">
        <v>234.4</v>
      </c>
      <c r="Q810">
        <v>5643.52</v>
      </c>
      <c r="R810">
        <v>9.85</v>
      </c>
      <c r="S810" s="231" t="str">
        <f>VLOOKUP(U810,'Cross ref'!I:J,2,0)</f>
        <v>SCL</v>
      </c>
      <c r="T810" s="231">
        <f t="shared" si="72"/>
        <v>234.4</v>
      </c>
      <c r="U810" s="231">
        <f>VLOOKUP(VALUE(C810),'Cross ref'!G:I,3,0)</f>
        <v>7359</v>
      </c>
      <c r="V810" s="231">
        <f>IFERROR(VLOOKUP(J810,'Item List (2)'!C:D,2,0),VLOOKUP(K810,'Item List (2)'!C:D,2,0))</f>
        <v>50007</v>
      </c>
      <c r="W810" s="231">
        <f>IFERROR(VLOOKUP(J810,'Item List (2)'!C:E,3,0),VLOOKUP(K810,'Item List (2)'!C:E,3,0))</f>
        <v>100</v>
      </c>
      <c r="X810" s="231">
        <f t="shared" si="73"/>
        <v>0</v>
      </c>
      <c r="Y810" s="231" t="str">
        <f t="shared" si="74"/>
        <v>CHICKEN, NUGGET BRD STAR SHP</v>
      </c>
      <c r="AA810" s="232">
        <f t="shared" si="75"/>
        <v>234.4</v>
      </c>
      <c r="AB810" s="232" t="str">
        <f>VLOOKUP(W810,'Item List (2)'!$H:$J,2,0)</f>
        <v>Food</v>
      </c>
      <c r="AC810" s="232">
        <f t="shared" si="76"/>
        <v>7359</v>
      </c>
      <c r="AD810" s="232" t="str">
        <f t="shared" si="77"/>
        <v>7359-Food</v>
      </c>
    </row>
    <row r="811" spans="1:30">
      <c r="A811" t="s">
        <v>48</v>
      </c>
      <c r="B811" t="s">
        <v>549</v>
      </c>
      <c r="C811" t="s">
        <v>596</v>
      </c>
      <c r="D811" t="s">
        <v>597</v>
      </c>
      <c r="E811" t="s">
        <v>598</v>
      </c>
      <c r="F811" s="220" t="s">
        <v>53</v>
      </c>
      <c r="G811" s="220">
        <v>45167</v>
      </c>
      <c r="H811" t="s">
        <v>194</v>
      </c>
      <c r="I811" t="s">
        <v>55</v>
      </c>
      <c r="J811" t="s">
        <v>179</v>
      </c>
      <c r="K811" t="s">
        <v>195</v>
      </c>
      <c r="L811" s="230" t="s">
        <v>148</v>
      </c>
      <c r="M811">
        <v>1</v>
      </c>
      <c r="N811">
        <v>0</v>
      </c>
      <c r="O811">
        <v>77.97</v>
      </c>
      <c r="P811">
        <v>77.97</v>
      </c>
      <c r="Q811">
        <v>5643.52</v>
      </c>
      <c r="R811">
        <v>9.85</v>
      </c>
      <c r="S811" s="231" t="str">
        <f>VLOOKUP(U811,'Cross ref'!I:J,2,0)</f>
        <v>SCL</v>
      </c>
      <c r="T811" s="231">
        <f t="shared" si="72"/>
        <v>77.97</v>
      </c>
      <c r="U811" s="231">
        <f>VLOOKUP(VALUE(C811),'Cross ref'!G:I,3,0)</f>
        <v>7359</v>
      </c>
      <c r="V811" s="231">
        <f>IFERROR(VLOOKUP(J811,'Item List (2)'!C:D,2,0),VLOOKUP(K811,'Item List (2)'!C:D,2,0))</f>
        <v>50007</v>
      </c>
      <c r="W811" s="231">
        <f>IFERROR(VLOOKUP(J811,'Item List (2)'!C:E,3,0),VLOOKUP(K811,'Item List (2)'!C:E,3,0))</f>
        <v>100</v>
      </c>
      <c r="X811" s="231">
        <f t="shared" si="73"/>
        <v>0</v>
      </c>
      <c r="Y811" s="231" t="str">
        <f t="shared" si="74"/>
        <v>CHEESE, AMER SHRP SLI 200CT SM</v>
      </c>
      <c r="AA811" s="232">
        <f t="shared" si="75"/>
        <v>77.97</v>
      </c>
      <c r="AB811" s="232" t="str">
        <f>VLOOKUP(W811,'Item List (2)'!$H:$J,2,0)</f>
        <v>Food</v>
      </c>
      <c r="AC811" s="232">
        <f t="shared" si="76"/>
        <v>7359</v>
      </c>
      <c r="AD811" s="232" t="str">
        <f t="shared" si="77"/>
        <v>7359-Food</v>
      </c>
    </row>
    <row r="812" spans="1:30">
      <c r="A812" t="s">
        <v>48</v>
      </c>
      <c r="B812" t="s">
        <v>549</v>
      </c>
      <c r="C812" t="s">
        <v>596</v>
      </c>
      <c r="D812" t="s">
        <v>597</v>
      </c>
      <c r="E812" t="s">
        <v>598</v>
      </c>
      <c r="F812" s="220" t="s">
        <v>53</v>
      </c>
      <c r="G812" s="220">
        <v>45167</v>
      </c>
      <c r="H812" t="s">
        <v>200</v>
      </c>
      <c r="I812" t="s">
        <v>201</v>
      </c>
      <c r="J812" t="s">
        <v>202</v>
      </c>
      <c r="K812" t="s">
        <v>203</v>
      </c>
      <c r="L812" s="230" t="s">
        <v>204</v>
      </c>
      <c r="M812">
        <v>1</v>
      </c>
      <c r="N812">
        <v>0</v>
      </c>
      <c r="O812">
        <v>70.17</v>
      </c>
      <c r="P812">
        <v>70.17</v>
      </c>
      <c r="Q812">
        <v>5643.52</v>
      </c>
      <c r="R812">
        <v>9.85</v>
      </c>
      <c r="S812" s="231" t="str">
        <f>VLOOKUP(U812,'Cross ref'!I:J,2,0)</f>
        <v>SCL</v>
      </c>
      <c r="T812" s="231">
        <f t="shared" si="72"/>
        <v>70.17</v>
      </c>
      <c r="U812" s="231">
        <f>VLOOKUP(VALUE(C812),'Cross ref'!G:I,3,0)</f>
        <v>7359</v>
      </c>
      <c r="V812" s="231">
        <f>IFERROR(VLOOKUP(J812,'Item List (2)'!C:D,2,0),VLOOKUP(K812,'Item List (2)'!C:D,2,0))</f>
        <v>51001</v>
      </c>
      <c r="W812" s="231">
        <f>IFERROR(VLOOKUP(J812,'Item List (2)'!C:E,3,0),VLOOKUP(K812,'Item List (2)'!C:E,3,0))</f>
        <v>1000</v>
      </c>
      <c r="X812" s="231">
        <f t="shared" si="73"/>
        <v>0</v>
      </c>
      <c r="Y812" s="231" t="str">
        <f t="shared" si="74"/>
        <v>WRAP, WESTERN SUPER 4 WAY</v>
      </c>
      <c r="AA812" s="232">
        <f t="shared" si="75"/>
        <v>70.17</v>
      </c>
      <c r="AB812" s="232" t="str">
        <f>VLOOKUP(W812,'Item List (2)'!$H:$J,2,0)</f>
        <v>Paper</v>
      </c>
      <c r="AC812" s="232">
        <f t="shared" si="76"/>
        <v>7359</v>
      </c>
      <c r="AD812" s="232" t="str">
        <f t="shared" si="77"/>
        <v>7359-Paper</v>
      </c>
    </row>
    <row r="813" spans="1:30">
      <c r="A813" t="s">
        <v>48</v>
      </c>
      <c r="B813" t="s">
        <v>549</v>
      </c>
      <c r="C813" t="s">
        <v>596</v>
      </c>
      <c r="D813" t="s">
        <v>597</v>
      </c>
      <c r="E813" t="s">
        <v>598</v>
      </c>
      <c r="F813" s="220" t="s">
        <v>53</v>
      </c>
      <c r="G813" s="220">
        <v>45167</v>
      </c>
      <c r="H813" t="s">
        <v>603</v>
      </c>
      <c r="I813" t="s">
        <v>201</v>
      </c>
      <c r="J813" t="s">
        <v>366</v>
      </c>
      <c r="K813" t="s">
        <v>604</v>
      </c>
      <c r="L813" s="230" t="s">
        <v>500</v>
      </c>
      <c r="M813">
        <v>1</v>
      </c>
      <c r="N813">
        <v>0</v>
      </c>
      <c r="O813">
        <v>69.95</v>
      </c>
      <c r="P813">
        <v>69.95</v>
      </c>
      <c r="Q813">
        <v>5643.52</v>
      </c>
      <c r="R813">
        <v>9.85</v>
      </c>
      <c r="S813" s="231" t="str">
        <f>VLOOKUP(U813,'Cross ref'!I:J,2,0)</f>
        <v>SCL</v>
      </c>
      <c r="T813" s="231">
        <f t="shared" si="72"/>
        <v>69.95</v>
      </c>
      <c r="U813" s="231">
        <f>VLOOKUP(VALUE(C813),'Cross ref'!G:I,3,0)</f>
        <v>7359</v>
      </c>
      <c r="V813" s="231">
        <f>IFERROR(VLOOKUP(J813,'Item List (2)'!C:D,2,0),VLOOKUP(K813,'Item List (2)'!C:D,2,0))</f>
        <v>51001</v>
      </c>
      <c r="W813" s="231">
        <f>IFERROR(VLOOKUP(J813,'Item List (2)'!C:E,3,0),VLOOKUP(K813,'Item List (2)'!C:E,3,0))</f>
        <v>1000</v>
      </c>
      <c r="X813" s="231">
        <f t="shared" si="73"/>
        <v>0</v>
      </c>
      <c r="Y813" s="231" t="str">
        <f t="shared" si="74"/>
        <v>WRAP, PAPR HAMBURGER CHSE SPCY</v>
      </c>
      <c r="AA813" s="232">
        <f t="shared" si="75"/>
        <v>69.95</v>
      </c>
      <c r="AB813" s="232" t="str">
        <f>VLOOKUP(W813,'Item List (2)'!$H:$J,2,0)</f>
        <v>Paper</v>
      </c>
      <c r="AC813" s="232">
        <f t="shared" si="76"/>
        <v>7359</v>
      </c>
      <c r="AD813" s="232" t="str">
        <f t="shared" si="77"/>
        <v>7359-Paper</v>
      </c>
    </row>
    <row r="814" spans="1:30">
      <c r="A814" t="s">
        <v>48</v>
      </c>
      <c r="B814" t="s">
        <v>549</v>
      </c>
      <c r="C814" t="s">
        <v>596</v>
      </c>
      <c r="D814" t="s">
        <v>597</v>
      </c>
      <c r="E814" t="s">
        <v>598</v>
      </c>
      <c r="F814" s="220" t="s">
        <v>53</v>
      </c>
      <c r="G814" s="220">
        <v>45167</v>
      </c>
      <c r="H814" t="s">
        <v>543</v>
      </c>
      <c r="I814" t="s">
        <v>201</v>
      </c>
      <c r="J814" t="s">
        <v>202</v>
      </c>
      <c r="K814" t="s">
        <v>544</v>
      </c>
      <c r="L814" s="230" t="s">
        <v>500</v>
      </c>
      <c r="M814">
        <v>1</v>
      </c>
      <c r="N814">
        <v>0</v>
      </c>
      <c r="O814">
        <v>71.87</v>
      </c>
      <c r="P814">
        <v>71.87</v>
      </c>
      <c r="Q814">
        <v>5643.52</v>
      </c>
      <c r="R814">
        <v>9.85</v>
      </c>
      <c r="S814" s="231" t="str">
        <f>VLOOKUP(U814,'Cross ref'!I:J,2,0)</f>
        <v>SCL</v>
      </c>
      <c r="T814" s="231">
        <f t="shared" si="72"/>
        <v>71.87</v>
      </c>
      <c r="U814" s="231">
        <f>VLOOKUP(VALUE(C814),'Cross ref'!G:I,3,0)</f>
        <v>7359</v>
      </c>
      <c r="V814" s="231">
        <f>IFERROR(VLOOKUP(J814,'Item List (2)'!C:D,2,0),VLOOKUP(K814,'Item List (2)'!C:D,2,0))</f>
        <v>51001</v>
      </c>
      <c r="W814" s="231">
        <f>IFERROR(VLOOKUP(J814,'Item List (2)'!C:E,3,0),VLOOKUP(K814,'Item List (2)'!C:E,3,0))</f>
        <v>1000</v>
      </c>
      <c r="X814" s="231">
        <f t="shared" si="73"/>
        <v>0</v>
      </c>
      <c r="Y814" s="231" t="str">
        <f t="shared" si="74"/>
        <v>WRAP, PAPR FAMOUS BIG 4</v>
      </c>
      <c r="AA814" s="232">
        <f t="shared" si="75"/>
        <v>71.87</v>
      </c>
      <c r="AB814" s="232" t="str">
        <f>VLOOKUP(W814,'Item List (2)'!$H:$J,2,0)</f>
        <v>Paper</v>
      </c>
      <c r="AC814" s="232">
        <f t="shared" si="76"/>
        <v>7359</v>
      </c>
      <c r="AD814" s="232" t="str">
        <f t="shared" si="77"/>
        <v>7359-Paper</v>
      </c>
    </row>
    <row r="815" spans="1:30">
      <c r="A815" t="s">
        <v>48</v>
      </c>
      <c r="B815" t="s">
        <v>549</v>
      </c>
      <c r="C815" t="s">
        <v>596</v>
      </c>
      <c r="D815" t="s">
        <v>597</v>
      </c>
      <c r="E815" t="s">
        <v>598</v>
      </c>
      <c r="F815" s="220" t="s">
        <v>53</v>
      </c>
      <c r="G815" s="220">
        <v>45167</v>
      </c>
      <c r="H815" t="s">
        <v>205</v>
      </c>
      <c r="I815" t="s">
        <v>55</v>
      </c>
      <c r="J815" t="s">
        <v>206</v>
      </c>
      <c r="K815" t="s">
        <v>207</v>
      </c>
      <c r="L815" s="230" t="s">
        <v>208</v>
      </c>
      <c r="M815">
        <v>3</v>
      </c>
      <c r="N815">
        <v>0</v>
      </c>
      <c r="O815">
        <v>22.17</v>
      </c>
      <c r="P815">
        <v>66.51</v>
      </c>
      <c r="Q815">
        <v>5643.52</v>
      </c>
      <c r="R815">
        <v>9.85</v>
      </c>
      <c r="S815" s="231" t="str">
        <f>VLOOKUP(U815,'Cross ref'!I:J,2,0)</f>
        <v>SCL</v>
      </c>
      <c r="T815" s="231">
        <f t="shared" si="72"/>
        <v>66.51</v>
      </c>
      <c r="U815" s="231">
        <f>VLOOKUP(VALUE(C815),'Cross ref'!G:I,3,0)</f>
        <v>7359</v>
      </c>
      <c r="V815" s="231">
        <f>IFERROR(VLOOKUP(J815,'Item List (2)'!C:D,2,0),VLOOKUP(K815,'Item List (2)'!C:D,2,0))</f>
        <v>50007</v>
      </c>
      <c r="W815" s="231">
        <f>IFERROR(VLOOKUP(J815,'Item List (2)'!C:E,3,0),VLOOKUP(K815,'Item List (2)'!C:E,3,0))</f>
        <v>100</v>
      </c>
      <c r="X815" s="231">
        <f t="shared" si="73"/>
        <v>0</v>
      </c>
      <c r="Y815" s="231" t="str">
        <f t="shared" si="74"/>
        <v>LETTUCE, LINER</v>
      </c>
      <c r="AA815" s="232">
        <f t="shared" si="75"/>
        <v>66.51</v>
      </c>
      <c r="AB815" s="232" t="str">
        <f>VLOOKUP(W815,'Item List (2)'!$H:$J,2,0)</f>
        <v>Food</v>
      </c>
      <c r="AC815" s="232">
        <f t="shared" si="76"/>
        <v>7359</v>
      </c>
      <c r="AD815" s="232" t="str">
        <f t="shared" si="77"/>
        <v>7359-Food</v>
      </c>
    </row>
    <row r="816" spans="1:30">
      <c r="A816" t="s">
        <v>48</v>
      </c>
      <c r="B816" t="s">
        <v>549</v>
      </c>
      <c r="C816" t="s">
        <v>596</v>
      </c>
      <c r="D816" t="s">
        <v>597</v>
      </c>
      <c r="E816" t="s">
        <v>598</v>
      </c>
      <c r="F816" s="220" t="s">
        <v>53</v>
      </c>
      <c r="G816" s="220">
        <v>45167</v>
      </c>
      <c r="H816" t="s">
        <v>209</v>
      </c>
      <c r="I816" t="s">
        <v>55</v>
      </c>
      <c r="J816" t="s">
        <v>210</v>
      </c>
      <c r="K816" t="s">
        <v>211</v>
      </c>
      <c r="L816" s="230" t="s">
        <v>212</v>
      </c>
      <c r="M816">
        <v>4</v>
      </c>
      <c r="N816">
        <v>0</v>
      </c>
      <c r="O816">
        <v>19.57</v>
      </c>
      <c r="P816">
        <v>78.28</v>
      </c>
      <c r="Q816">
        <v>5643.52</v>
      </c>
      <c r="R816">
        <v>9.85</v>
      </c>
      <c r="S816" s="231" t="str">
        <f>VLOOKUP(U816,'Cross ref'!I:J,2,0)</f>
        <v>SCL</v>
      </c>
      <c r="T816" s="231">
        <f t="shared" si="72"/>
        <v>78.28</v>
      </c>
      <c r="U816" s="231">
        <f>VLOOKUP(VALUE(C816),'Cross ref'!G:I,3,0)</f>
        <v>7359</v>
      </c>
      <c r="V816" s="231">
        <f>IFERROR(VLOOKUP(J816,'Item List (2)'!C:D,2,0),VLOOKUP(K816,'Item List (2)'!C:D,2,0))</f>
        <v>50007</v>
      </c>
      <c r="W816" s="231">
        <f>IFERROR(VLOOKUP(J816,'Item List (2)'!C:E,3,0),VLOOKUP(K816,'Item List (2)'!C:E,3,0))</f>
        <v>100</v>
      </c>
      <c r="X816" s="231">
        <f t="shared" si="73"/>
        <v>0</v>
      </c>
      <c r="Y816" s="231" t="str">
        <f t="shared" si="74"/>
        <v>TOMATO, RED 5X5 BULK 25LB</v>
      </c>
      <c r="AA816" s="232">
        <f t="shared" si="75"/>
        <v>78.28</v>
      </c>
      <c r="AB816" s="232" t="str">
        <f>VLOOKUP(W816,'Item List (2)'!$H:$J,2,0)</f>
        <v>Food</v>
      </c>
      <c r="AC816" s="232">
        <f t="shared" si="76"/>
        <v>7359</v>
      </c>
      <c r="AD816" s="232" t="str">
        <f t="shared" si="77"/>
        <v>7359-Food</v>
      </c>
    </row>
    <row r="817" spans="1:30">
      <c r="A817" t="s">
        <v>48</v>
      </c>
      <c r="B817" t="s">
        <v>549</v>
      </c>
      <c r="C817" t="s">
        <v>596</v>
      </c>
      <c r="D817" t="s">
        <v>597</v>
      </c>
      <c r="E817" t="s">
        <v>598</v>
      </c>
      <c r="F817" s="220" t="s">
        <v>53</v>
      </c>
      <c r="G817" s="220">
        <v>45167</v>
      </c>
      <c r="H817" t="s">
        <v>213</v>
      </c>
      <c r="I817" t="s">
        <v>55</v>
      </c>
      <c r="J817" t="s">
        <v>214</v>
      </c>
      <c r="K817" t="s">
        <v>215</v>
      </c>
      <c r="L817" s="230" t="s">
        <v>78</v>
      </c>
      <c r="M817">
        <v>1</v>
      </c>
      <c r="N817">
        <v>0</v>
      </c>
      <c r="O817">
        <v>27.07</v>
      </c>
      <c r="P817">
        <v>27.07</v>
      </c>
      <c r="Q817">
        <v>5643.52</v>
      </c>
      <c r="R817">
        <v>9.85</v>
      </c>
      <c r="S817" s="231" t="str">
        <f>VLOOKUP(U817,'Cross ref'!I:J,2,0)</f>
        <v>SCL</v>
      </c>
      <c r="T817" s="231">
        <f t="shared" si="72"/>
        <v>27.07</v>
      </c>
      <c r="U817" s="231">
        <f>VLOOKUP(VALUE(C817),'Cross ref'!G:I,3,0)</f>
        <v>7359</v>
      </c>
      <c r="V817" s="231">
        <f>IFERROR(VLOOKUP(J817,'Item List (2)'!C:D,2,0),VLOOKUP(K817,'Item List (2)'!C:D,2,0))</f>
        <v>50007</v>
      </c>
      <c r="W817" s="231">
        <f>IFERROR(VLOOKUP(J817,'Item List (2)'!C:E,3,0),VLOOKUP(K817,'Item List (2)'!C:E,3,0))</f>
        <v>100</v>
      </c>
      <c r="X817" s="231">
        <f t="shared" si="73"/>
        <v>0</v>
      </c>
      <c r="Y817" s="231" t="str">
        <f t="shared" si="74"/>
        <v>PICKLE, CHIP DELI 3/16" CC</v>
      </c>
      <c r="AA817" s="232">
        <f t="shared" si="75"/>
        <v>27.07</v>
      </c>
      <c r="AB817" s="232" t="str">
        <f>VLOOKUP(W817,'Item List (2)'!$H:$J,2,0)</f>
        <v>Food</v>
      </c>
      <c r="AC817" s="232">
        <f t="shared" si="76"/>
        <v>7359</v>
      </c>
      <c r="AD817" s="232" t="str">
        <f t="shared" si="77"/>
        <v>7359-Food</v>
      </c>
    </row>
    <row r="818" spans="1:30">
      <c r="A818" t="s">
        <v>48</v>
      </c>
      <c r="B818" t="s">
        <v>549</v>
      </c>
      <c r="C818" t="s">
        <v>596</v>
      </c>
      <c r="D818" t="s">
        <v>597</v>
      </c>
      <c r="E818" t="s">
        <v>598</v>
      </c>
      <c r="F818" s="220" t="s">
        <v>53</v>
      </c>
      <c r="G818" s="220">
        <v>45167</v>
      </c>
      <c r="H818" t="s">
        <v>375</v>
      </c>
      <c r="I818" t="s">
        <v>55</v>
      </c>
      <c r="J818" t="s">
        <v>146</v>
      </c>
      <c r="K818" t="s">
        <v>376</v>
      </c>
      <c r="L818" s="230" t="s">
        <v>377</v>
      </c>
      <c r="M818">
        <v>1</v>
      </c>
      <c r="N818">
        <v>0</v>
      </c>
      <c r="O818">
        <v>175.35</v>
      </c>
      <c r="P818">
        <v>175.35</v>
      </c>
      <c r="Q818">
        <v>5643.52</v>
      </c>
      <c r="R818">
        <v>9.85</v>
      </c>
      <c r="S818" s="231" t="str">
        <f>VLOOKUP(U818,'Cross ref'!I:J,2,0)</f>
        <v>SCL</v>
      </c>
      <c r="T818" s="231">
        <f t="shared" si="72"/>
        <v>175.35</v>
      </c>
      <c r="U818" s="231">
        <f>VLOOKUP(VALUE(C818),'Cross ref'!G:I,3,0)</f>
        <v>7359</v>
      </c>
      <c r="V818" s="231">
        <f>IFERROR(VLOOKUP(J818,'Item List (2)'!C:D,2,0),VLOOKUP(K818,'Item List (2)'!C:D,2,0))</f>
        <v>50007</v>
      </c>
      <c r="W818" s="231">
        <f>IFERROR(VLOOKUP(J818,'Item List (2)'!C:E,3,0),VLOOKUP(K818,'Item List (2)'!C:E,3,0))</f>
        <v>100</v>
      </c>
      <c r="X818" s="231">
        <f t="shared" si="73"/>
        <v>0</v>
      </c>
      <c r="Y818" s="231" t="str">
        <f t="shared" si="74"/>
        <v>CHICKEN, BRST GR SAVOR 4.25Z CARLS JR</v>
      </c>
      <c r="AA818" s="232">
        <f t="shared" si="75"/>
        <v>175.35</v>
      </c>
      <c r="AB818" s="232" t="str">
        <f>VLOOKUP(W818,'Item List (2)'!$H:$J,2,0)</f>
        <v>Food</v>
      </c>
      <c r="AC818" s="232">
        <f t="shared" si="76"/>
        <v>7359</v>
      </c>
      <c r="AD818" s="232" t="str">
        <f t="shared" si="77"/>
        <v>7359-Food</v>
      </c>
    </row>
    <row r="819" spans="1:30">
      <c r="A819" t="s">
        <v>48</v>
      </c>
      <c r="B819" t="s">
        <v>549</v>
      </c>
      <c r="C819" t="s">
        <v>596</v>
      </c>
      <c r="D819" t="s">
        <v>597</v>
      </c>
      <c r="E819" t="s">
        <v>598</v>
      </c>
      <c r="F819" s="220" t="s">
        <v>53</v>
      </c>
      <c r="G819" s="220">
        <v>45167</v>
      </c>
      <c r="H819" t="s">
        <v>219</v>
      </c>
      <c r="I819" t="s">
        <v>55</v>
      </c>
      <c r="J819" t="s">
        <v>220</v>
      </c>
      <c r="K819" t="s">
        <v>221</v>
      </c>
      <c r="L819" s="230" t="s">
        <v>222</v>
      </c>
      <c r="M819">
        <v>1</v>
      </c>
      <c r="N819">
        <v>0</v>
      </c>
      <c r="O819">
        <v>13.66</v>
      </c>
      <c r="P819">
        <v>13.66</v>
      </c>
      <c r="Q819">
        <v>5643.52</v>
      </c>
      <c r="R819">
        <v>9.85</v>
      </c>
      <c r="S819" s="231" t="str">
        <f>VLOOKUP(U819,'Cross ref'!I:J,2,0)</f>
        <v>SCL</v>
      </c>
      <c r="T819" s="231">
        <f t="shared" si="72"/>
        <v>13.66</v>
      </c>
      <c r="U819" s="231">
        <f>VLOOKUP(VALUE(C819),'Cross ref'!G:I,3,0)</f>
        <v>7359</v>
      </c>
      <c r="V819" s="231">
        <f>IFERROR(VLOOKUP(J819,'Item List (2)'!C:D,2,0),VLOOKUP(K819,'Item List (2)'!C:D,2,0))</f>
        <v>50007</v>
      </c>
      <c r="W819" s="231">
        <f>IFERROR(VLOOKUP(J819,'Item List (2)'!C:E,3,0),VLOOKUP(K819,'Item List (2)'!C:E,3,0))</f>
        <v>100</v>
      </c>
      <c r="X819" s="231">
        <f t="shared" si="73"/>
        <v>0</v>
      </c>
      <c r="Y819" s="231" t="str">
        <f t="shared" si="74"/>
        <v>WATER, PURIFIED 16.9Z DASANI</v>
      </c>
      <c r="AA819" s="232">
        <f t="shared" si="75"/>
        <v>13.66</v>
      </c>
      <c r="AB819" s="232" t="str">
        <f>VLOOKUP(W819,'Item List (2)'!$H:$J,2,0)</f>
        <v>Food</v>
      </c>
      <c r="AC819" s="232">
        <f t="shared" si="76"/>
        <v>7359</v>
      </c>
      <c r="AD819" s="232" t="str">
        <f t="shared" si="77"/>
        <v>7359-Food</v>
      </c>
    </row>
    <row r="820" spans="1:30">
      <c r="A820" t="s">
        <v>48</v>
      </c>
      <c r="B820" t="s">
        <v>549</v>
      </c>
      <c r="C820" t="s">
        <v>596</v>
      </c>
      <c r="D820" t="s">
        <v>597</v>
      </c>
      <c r="E820" t="s">
        <v>598</v>
      </c>
      <c r="F820" s="220" t="s">
        <v>53</v>
      </c>
      <c r="G820" s="220">
        <v>45167</v>
      </c>
      <c r="H820" t="s">
        <v>223</v>
      </c>
      <c r="I820" t="s">
        <v>201</v>
      </c>
      <c r="J820" t="s">
        <v>224</v>
      </c>
      <c r="K820" t="s">
        <v>225</v>
      </c>
      <c r="L820" s="230" t="s">
        <v>226</v>
      </c>
      <c r="M820">
        <v>1</v>
      </c>
      <c r="N820">
        <v>0</v>
      </c>
      <c r="O820">
        <v>12.07</v>
      </c>
      <c r="P820">
        <v>12.07</v>
      </c>
      <c r="Q820">
        <v>5643.52</v>
      </c>
      <c r="R820">
        <v>9.85</v>
      </c>
      <c r="S820" s="231" t="str">
        <f>VLOOKUP(U820,'Cross ref'!I:J,2,0)</f>
        <v>SCL</v>
      </c>
      <c r="T820" s="231">
        <f t="shared" si="72"/>
        <v>12.07</v>
      </c>
      <c r="U820" s="231">
        <f>VLOOKUP(VALUE(C820),'Cross ref'!G:I,3,0)</f>
        <v>7359</v>
      </c>
      <c r="V820" s="231">
        <f>IFERROR(VLOOKUP(J820,'Item List (2)'!C:D,2,0),VLOOKUP(K820,'Item List (2)'!C:D,2,0))</f>
        <v>51001</v>
      </c>
      <c r="W820" s="231">
        <f>IFERROR(VLOOKUP(J820,'Item List (2)'!C:E,3,0),VLOOKUP(K820,'Item List (2)'!C:E,3,0))</f>
        <v>1000</v>
      </c>
      <c r="X820" s="231">
        <f t="shared" si="73"/>
        <v>0</v>
      </c>
      <c r="Y820" s="231" t="str">
        <f t="shared" si="74"/>
        <v>LABEL, DELIVERY 2.5X8" SECUREIT CARLS JR</v>
      </c>
      <c r="AA820" s="232">
        <f t="shared" si="75"/>
        <v>12.07</v>
      </c>
      <c r="AB820" s="232" t="str">
        <f>VLOOKUP(W820,'Item List (2)'!$H:$J,2,0)</f>
        <v>Paper</v>
      </c>
      <c r="AC820" s="232">
        <f t="shared" si="76"/>
        <v>7359</v>
      </c>
      <c r="AD820" s="232" t="str">
        <f t="shared" si="77"/>
        <v>7359-Paper</v>
      </c>
    </row>
    <row r="821" spans="1:30">
      <c r="A821" t="s">
        <v>48</v>
      </c>
      <c r="B821" t="s">
        <v>549</v>
      </c>
      <c r="C821" t="s">
        <v>596</v>
      </c>
      <c r="D821" t="s">
        <v>597</v>
      </c>
      <c r="E821" t="s">
        <v>598</v>
      </c>
      <c r="F821" s="220" t="s">
        <v>53</v>
      </c>
      <c r="G821" s="220">
        <v>45167</v>
      </c>
      <c r="H821" t="s">
        <v>383</v>
      </c>
      <c r="I821" t="s">
        <v>55</v>
      </c>
      <c r="J821" t="s">
        <v>265</v>
      </c>
      <c r="K821" t="s">
        <v>384</v>
      </c>
      <c r="L821" s="230" t="s">
        <v>263</v>
      </c>
      <c r="M821">
        <v>1</v>
      </c>
      <c r="N821">
        <v>0</v>
      </c>
      <c r="O821">
        <v>32.32</v>
      </c>
      <c r="P821">
        <v>32.32</v>
      </c>
      <c r="Q821">
        <v>5643.52</v>
      </c>
      <c r="R821">
        <v>9.85</v>
      </c>
      <c r="S821" s="231" t="str">
        <f>VLOOKUP(U821,'Cross ref'!I:J,2,0)</f>
        <v>SCL</v>
      </c>
      <c r="T821" s="231">
        <f t="shared" si="72"/>
        <v>32.32</v>
      </c>
      <c r="U821" s="231">
        <f>VLOOKUP(VALUE(C821),'Cross ref'!G:I,3,0)</f>
        <v>7359</v>
      </c>
      <c r="V821" s="231">
        <f>IFERROR(VLOOKUP(J821,'Item List (2)'!C:D,2,0),VLOOKUP(K821,'Item List (2)'!C:D,2,0))</f>
        <v>50007</v>
      </c>
      <c r="W821" s="231">
        <f>IFERROR(VLOOKUP(J821,'Item List (2)'!C:E,3,0),VLOOKUP(K821,'Item List (2)'!C:E,3,0))</f>
        <v>100</v>
      </c>
      <c r="X821" s="231">
        <f t="shared" si="73"/>
        <v>0</v>
      </c>
      <c r="Y821" s="231" t="str">
        <f t="shared" si="74"/>
        <v>SAUCE, SANTA FE W-CAGE FREE EGG</v>
      </c>
      <c r="AA821" s="232">
        <f t="shared" si="75"/>
        <v>32.32</v>
      </c>
      <c r="AB821" s="232" t="str">
        <f>VLOOKUP(W821,'Item List (2)'!$H:$J,2,0)</f>
        <v>Food</v>
      </c>
      <c r="AC821" s="232">
        <f t="shared" si="76"/>
        <v>7359</v>
      </c>
      <c r="AD821" s="232" t="str">
        <f t="shared" si="77"/>
        <v>7359-Food</v>
      </c>
    </row>
    <row r="822" spans="1:30">
      <c r="A822" t="s">
        <v>48</v>
      </c>
      <c r="B822" t="s">
        <v>549</v>
      </c>
      <c r="C822" t="s">
        <v>596</v>
      </c>
      <c r="D822" t="s">
        <v>597</v>
      </c>
      <c r="E822" t="s">
        <v>598</v>
      </c>
      <c r="F822" s="220" t="s">
        <v>53</v>
      </c>
      <c r="G822" s="220">
        <v>45167</v>
      </c>
      <c r="H822" t="s">
        <v>227</v>
      </c>
      <c r="I822" t="s">
        <v>55</v>
      </c>
      <c r="J822" t="s">
        <v>228</v>
      </c>
      <c r="K822" t="s">
        <v>229</v>
      </c>
      <c r="L822" s="230" t="s">
        <v>230</v>
      </c>
      <c r="M822">
        <v>1</v>
      </c>
      <c r="N822">
        <v>0</v>
      </c>
      <c r="O822">
        <v>30.07</v>
      </c>
      <c r="P822">
        <v>30.07</v>
      </c>
      <c r="Q822">
        <v>5643.52</v>
      </c>
      <c r="R822">
        <v>9.85</v>
      </c>
      <c r="S822" s="231" t="str">
        <f>VLOOKUP(U822,'Cross ref'!I:J,2,0)</f>
        <v>SCL</v>
      </c>
      <c r="T822" s="231">
        <f t="shared" si="72"/>
        <v>30.07</v>
      </c>
      <c r="U822" s="231">
        <f>VLOOKUP(VALUE(C822),'Cross ref'!G:I,3,0)</f>
        <v>7359</v>
      </c>
      <c r="V822" s="231">
        <f>IFERROR(VLOOKUP(J822,'Item List (2)'!C:D,2,0),VLOOKUP(K822,'Item List (2)'!C:D,2,0))</f>
        <v>50007</v>
      </c>
      <c r="W822" s="231">
        <f>IFERROR(VLOOKUP(J822,'Item List (2)'!C:E,3,0),VLOOKUP(K822,'Item List (2)'!C:E,3,0))</f>
        <v>100</v>
      </c>
      <c r="X822" s="231">
        <f t="shared" si="73"/>
        <v>0</v>
      </c>
      <c r="Y822" s="231" t="str">
        <f t="shared" si="74"/>
        <v>ONION, YLW</v>
      </c>
      <c r="AA822" s="232">
        <f t="shared" si="75"/>
        <v>30.07</v>
      </c>
      <c r="AB822" s="232" t="str">
        <f>VLOOKUP(W822,'Item List (2)'!$H:$J,2,0)</f>
        <v>Food</v>
      </c>
      <c r="AC822" s="232">
        <f t="shared" si="76"/>
        <v>7359</v>
      </c>
      <c r="AD822" s="232" t="str">
        <f t="shared" si="77"/>
        <v>7359-Food</v>
      </c>
    </row>
    <row r="823" spans="1:30">
      <c r="A823" t="s">
        <v>48</v>
      </c>
      <c r="B823" t="s">
        <v>549</v>
      </c>
      <c r="C823" t="s">
        <v>596</v>
      </c>
      <c r="D823" t="s">
        <v>597</v>
      </c>
      <c r="E823" t="s">
        <v>598</v>
      </c>
      <c r="F823" s="220" t="s">
        <v>53</v>
      </c>
      <c r="G823" s="220">
        <v>45167</v>
      </c>
      <c r="H823" t="s">
        <v>231</v>
      </c>
      <c r="I823" t="s">
        <v>201</v>
      </c>
      <c r="J823" t="s">
        <v>232</v>
      </c>
      <c r="K823" t="s">
        <v>233</v>
      </c>
      <c r="L823" s="230" t="s">
        <v>234</v>
      </c>
      <c r="M823">
        <v>1</v>
      </c>
      <c r="N823">
        <v>0</v>
      </c>
      <c r="O823">
        <v>25.97</v>
      </c>
      <c r="P823">
        <v>25.97</v>
      </c>
      <c r="Q823">
        <v>5643.52</v>
      </c>
      <c r="R823">
        <v>9.85</v>
      </c>
      <c r="S823" s="231" t="str">
        <f>VLOOKUP(U823,'Cross ref'!I:J,2,0)</f>
        <v>SCL</v>
      </c>
      <c r="T823" s="231">
        <f t="shared" si="72"/>
        <v>25.97</v>
      </c>
      <c r="U823" s="231">
        <f>VLOOKUP(VALUE(C823),'Cross ref'!G:I,3,0)</f>
        <v>7359</v>
      </c>
      <c r="V823" s="231">
        <f>IFERROR(VLOOKUP(J823,'Item List (2)'!C:D,2,0),VLOOKUP(K823,'Item List (2)'!C:D,2,0))</f>
        <v>51001</v>
      </c>
      <c r="W823" s="231">
        <f>IFERROR(VLOOKUP(J823,'Item List (2)'!C:E,3,0),VLOOKUP(K823,'Item List (2)'!C:E,3,0))</f>
        <v>1000</v>
      </c>
      <c r="X823" s="231">
        <f t="shared" si="73"/>
        <v>0</v>
      </c>
      <c r="Y823" s="231" t="str">
        <f t="shared" si="74"/>
        <v>LID, 12-24Z</v>
      </c>
      <c r="AA823" s="232">
        <f t="shared" si="75"/>
        <v>25.97</v>
      </c>
      <c r="AB823" s="232" t="str">
        <f>VLOOKUP(W823,'Item List (2)'!$H:$J,2,0)</f>
        <v>Paper</v>
      </c>
      <c r="AC823" s="232">
        <f t="shared" si="76"/>
        <v>7359</v>
      </c>
      <c r="AD823" s="232" t="str">
        <f t="shared" si="77"/>
        <v>7359-Paper</v>
      </c>
    </row>
    <row r="824" spans="1:30">
      <c r="A824" t="s">
        <v>48</v>
      </c>
      <c r="B824" t="s">
        <v>549</v>
      </c>
      <c r="C824" t="s">
        <v>596</v>
      </c>
      <c r="D824" t="s">
        <v>597</v>
      </c>
      <c r="E824" t="s">
        <v>598</v>
      </c>
      <c r="F824" s="220" t="s">
        <v>53</v>
      </c>
      <c r="G824" s="220">
        <v>45167</v>
      </c>
      <c r="H824" t="s">
        <v>387</v>
      </c>
      <c r="I824" t="s">
        <v>201</v>
      </c>
      <c r="J824" t="s">
        <v>240</v>
      </c>
      <c r="K824" t="s">
        <v>388</v>
      </c>
      <c r="L824" s="230" t="s">
        <v>389</v>
      </c>
      <c r="M824">
        <v>1</v>
      </c>
      <c r="N824">
        <v>0</v>
      </c>
      <c r="O824">
        <v>45.63</v>
      </c>
      <c r="P824">
        <v>45.63</v>
      </c>
      <c r="Q824">
        <v>5643.52</v>
      </c>
      <c r="R824">
        <v>9.85</v>
      </c>
      <c r="S824" s="231" t="str">
        <f>VLOOKUP(U824,'Cross ref'!I:J,2,0)</f>
        <v>SCL</v>
      </c>
      <c r="T824" s="231">
        <f t="shared" si="72"/>
        <v>45.63</v>
      </c>
      <c r="U824" s="231">
        <f>VLOOKUP(VALUE(C824),'Cross ref'!G:I,3,0)</f>
        <v>7359</v>
      </c>
      <c r="V824" s="231">
        <f>IFERROR(VLOOKUP(J824,'Item List (2)'!C:D,2,0),VLOOKUP(K824,'Item List (2)'!C:D,2,0))</f>
        <v>51001</v>
      </c>
      <c r="W824" s="231">
        <f>IFERROR(VLOOKUP(J824,'Item List (2)'!C:E,3,0),VLOOKUP(K824,'Item List (2)'!C:E,3,0))</f>
        <v>1000</v>
      </c>
      <c r="X824" s="231">
        <f t="shared" si="73"/>
        <v>0</v>
      </c>
      <c r="Y824" s="231" t="str">
        <f t="shared" si="74"/>
        <v>CARTON, FFRY LG FLVR TRAIL</v>
      </c>
      <c r="AA824" s="232">
        <f t="shared" si="75"/>
        <v>45.63</v>
      </c>
      <c r="AB824" s="232" t="str">
        <f>VLOOKUP(W824,'Item List (2)'!$H:$J,2,0)</f>
        <v>Paper</v>
      </c>
      <c r="AC824" s="232">
        <f t="shared" si="76"/>
        <v>7359</v>
      </c>
      <c r="AD824" s="232" t="str">
        <f t="shared" si="77"/>
        <v>7359-Paper</v>
      </c>
    </row>
    <row r="825" spans="1:30">
      <c r="A825" t="s">
        <v>48</v>
      </c>
      <c r="B825" t="s">
        <v>549</v>
      </c>
      <c r="C825" t="s">
        <v>596</v>
      </c>
      <c r="D825" t="s">
        <v>597</v>
      </c>
      <c r="E825" t="s">
        <v>598</v>
      </c>
      <c r="F825" s="220" t="s">
        <v>53</v>
      </c>
      <c r="G825" s="220">
        <v>45167</v>
      </c>
      <c r="H825" t="s">
        <v>243</v>
      </c>
      <c r="I825" t="s">
        <v>55</v>
      </c>
      <c r="J825" t="s">
        <v>244</v>
      </c>
      <c r="K825" t="s">
        <v>245</v>
      </c>
      <c r="L825" s="230" t="s">
        <v>246</v>
      </c>
      <c r="M825">
        <v>1</v>
      </c>
      <c r="N825">
        <v>0</v>
      </c>
      <c r="O825">
        <v>19.99</v>
      </c>
      <c r="P825">
        <v>19.99</v>
      </c>
      <c r="Q825">
        <v>5643.52</v>
      </c>
      <c r="R825">
        <v>9.85</v>
      </c>
      <c r="S825" s="231" t="str">
        <f>VLOOKUP(U825,'Cross ref'!I:J,2,0)</f>
        <v>SCL</v>
      </c>
      <c r="T825" s="231">
        <f t="shared" si="72"/>
        <v>19.99</v>
      </c>
      <c r="U825" s="231">
        <f>VLOOKUP(VALUE(C825),'Cross ref'!G:I,3,0)</f>
        <v>7359</v>
      </c>
      <c r="V825" s="231">
        <f>IFERROR(VLOOKUP(J825,'Item List (2)'!C:D,2,0),VLOOKUP(K825,'Item List (2)'!C:D,2,0))</f>
        <v>50007</v>
      </c>
      <c r="W825" s="231">
        <f>IFERROR(VLOOKUP(J825,'Item List (2)'!C:E,3,0),VLOOKUP(K825,'Item List (2)'!C:E,3,0))</f>
        <v>100</v>
      </c>
      <c r="X825" s="231">
        <f t="shared" si="73"/>
        <v>0</v>
      </c>
      <c r="Y825" s="231" t="str">
        <f t="shared" si="74"/>
        <v>CREAMER, HALF &amp; HALF</v>
      </c>
      <c r="AA825" s="232">
        <f t="shared" si="75"/>
        <v>19.99</v>
      </c>
      <c r="AB825" s="232" t="str">
        <f>VLOOKUP(W825,'Item List (2)'!$H:$J,2,0)</f>
        <v>Food</v>
      </c>
      <c r="AC825" s="232">
        <f t="shared" si="76"/>
        <v>7359</v>
      </c>
      <c r="AD825" s="232" t="str">
        <f t="shared" si="77"/>
        <v>7359-Food</v>
      </c>
    </row>
    <row r="826" spans="1:30">
      <c r="A826" t="s">
        <v>48</v>
      </c>
      <c r="B826" t="s">
        <v>549</v>
      </c>
      <c r="C826" t="s">
        <v>596</v>
      </c>
      <c r="D826" t="s">
        <v>597</v>
      </c>
      <c r="E826" t="s">
        <v>598</v>
      </c>
      <c r="F826" s="220" t="s">
        <v>53</v>
      </c>
      <c r="G826" s="220">
        <v>45167</v>
      </c>
      <c r="H826" t="s">
        <v>247</v>
      </c>
      <c r="I826" t="s">
        <v>201</v>
      </c>
      <c r="J826" t="s">
        <v>240</v>
      </c>
      <c r="K826" t="s">
        <v>248</v>
      </c>
      <c r="L826" s="230" t="s">
        <v>249</v>
      </c>
      <c r="M826">
        <v>1</v>
      </c>
      <c r="N826">
        <v>0</v>
      </c>
      <c r="O826">
        <v>16.89</v>
      </c>
      <c r="P826">
        <v>16.89</v>
      </c>
      <c r="Q826">
        <v>5643.52</v>
      </c>
      <c r="R826">
        <v>9.85</v>
      </c>
      <c r="S826" s="231" t="str">
        <f>VLOOKUP(U826,'Cross ref'!I:J,2,0)</f>
        <v>SCL</v>
      </c>
      <c r="T826" s="231">
        <f t="shared" si="72"/>
        <v>16.89</v>
      </c>
      <c r="U826" s="231">
        <f>VLOOKUP(VALUE(C826),'Cross ref'!G:I,3,0)</f>
        <v>7359</v>
      </c>
      <c r="V826" s="231">
        <f>IFERROR(VLOOKUP(J826,'Item List (2)'!C:D,2,0),VLOOKUP(K826,'Item List (2)'!C:D,2,0))</f>
        <v>51001</v>
      </c>
      <c r="W826" s="231">
        <f>IFERROR(VLOOKUP(J826,'Item List (2)'!C:E,3,0),VLOOKUP(K826,'Item List (2)'!C:E,3,0))</f>
        <v>1000</v>
      </c>
      <c r="X826" s="231">
        <f t="shared" si="73"/>
        <v>0</v>
      </c>
      <c r="Y826" s="231" t="str">
        <f t="shared" si="74"/>
        <v>BAG, #12 FVLR TRAILS</v>
      </c>
      <c r="AA826" s="232">
        <f t="shared" si="75"/>
        <v>16.89</v>
      </c>
      <c r="AB826" s="232" t="str">
        <f>VLOOKUP(W826,'Item List (2)'!$H:$J,2,0)</f>
        <v>Paper</v>
      </c>
      <c r="AC826" s="232">
        <f t="shared" si="76"/>
        <v>7359</v>
      </c>
      <c r="AD826" s="232" t="str">
        <f t="shared" si="77"/>
        <v>7359-Paper</v>
      </c>
    </row>
    <row r="827" spans="1:30">
      <c r="A827" t="s">
        <v>48</v>
      </c>
      <c r="B827" t="s">
        <v>549</v>
      </c>
      <c r="C827" t="s">
        <v>596</v>
      </c>
      <c r="D827" t="s">
        <v>597</v>
      </c>
      <c r="E827" t="s">
        <v>598</v>
      </c>
      <c r="F827" s="220" t="s">
        <v>53</v>
      </c>
      <c r="G827" s="220">
        <v>45167</v>
      </c>
      <c r="H827" t="s">
        <v>250</v>
      </c>
      <c r="I827" t="s">
        <v>201</v>
      </c>
      <c r="J827" t="s">
        <v>240</v>
      </c>
      <c r="K827" t="s">
        <v>251</v>
      </c>
      <c r="L827" s="230" t="s">
        <v>252</v>
      </c>
      <c r="M827">
        <v>1</v>
      </c>
      <c r="N827">
        <v>0</v>
      </c>
      <c r="O827">
        <v>26.37</v>
      </c>
      <c r="P827">
        <v>26.37</v>
      </c>
      <c r="Q827">
        <v>5643.52</v>
      </c>
      <c r="R827">
        <v>9.85</v>
      </c>
      <c r="S827" s="231" t="str">
        <f>VLOOKUP(U827,'Cross ref'!I:J,2,0)</f>
        <v>SCL</v>
      </c>
      <c r="T827" s="231">
        <f t="shared" si="72"/>
        <v>26.37</v>
      </c>
      <c r="U827" s="231">
        <f>VLOOKUP(VALUE(C827),'Cross ref'!G:I,3,0)</f>
        <v>7359</v>
      </c>
      <c r="V827" s="231">
        <f>IFERROR(VLOOKUP(J827,'Item List (2)'!C:D,2,0),VLOOKUP(K827,'Item List (2)'!C:D,2,0))</f>
        <v>51001</v>
      </c>
      <c r="W827" s="231">
        <f>IFERROR(VLOOKUP(J827,'Item List (2)'!C:E,3,0),VLOOKUP(K827,'Item List (2)'!C:E,3,0))</f>
        <v>1000</v>
      </c>
      <c r="X827" s="231">
        <f t="shared" si="73"/>
        <v>0</v>
      </c>
      <c r="Y827" s="231" t="str">
        <f t="shared" si="74"/>
        <v>BAG, #8 FLVR TRAILS</v>
      </c>
      <c r="AA827" s="232">
        <f t="shared" si="75"/>
        <v>26.37</v>
      </c>
      <c r="AB827" s="232" t="str">
        <f>VLOOKUP(W827,'Item List (2)'!$H:$J,2,0)</f>
        <v>Paper</v>
      </c>
      <c r="AC827" s="232">
        <f t="shared" si="76"/>
        <v>7359</v>
      </c>
      <c r="AD827" s="232" t="str">
        <f t="shared" si="77"/>
        <v>7359-Paper</v>
      </c>
    </row>
    <row r="828" spans="1:30">
      <c r="A828" t="s">
        <v>48</v>
      </c>
      <c r="B828" t="s">
        <v>549</v>
      </c>
      <c r="C828" t="s">
        <v>596</v>
      </c>
      <c r="D828" t="s">
        <v>597</v>
      </c>
      <c r="E828" t="s">
        <v>598</v>
      </c>
      <c r="F828" s="220" t="s">
        <v>53</v>
      </c>
      <c r="G828" s="220">
        <v>45167</v>
      </c>
      <c r="H828" t="s">
        <v>253</v>
      </c>
      <c r="I828" t="s">
        <v>201</v>
      </c>
      <c r="J828" t="s">
        <v>240</v>
      </c>
      <c r="K828" t="s">
        <v>254</v>
      </c>
      <c r="L828" s="230" t="s">
        <v>249</v>
      </c>
      <c r="M828">
        <v>1</v>
      </c>
      <c r="N828">
        <v>0</v>
      </c>
      <c r="O828">
        <v>10.7</v>
      </c>
      <c r="P828">
        <v>10.7</v>
      </c>
      <c r="Q828">
        <v>5643.52</v>
      </c>
      <c r="R828">
        <v>9.85</v>
      </c>
      <c r="S828" s="231" t="str">
        <f>VLOOKUP(U828,'Cross ref'!I:J,2,0)</f>
        <v>SCL</v>
      </c>
      <c r="T828" s="231">
        <f t="shared" si="72"/>
        <v>10.7</v>
      </c>
      <c r="U828" s="231">
        <f>VLOOKUP(VALUE(C828),'Cross ref'!G:I,3,0)</f>
        <v>7359</v>
      </c>
      <c r="V828" s="231">
        <f>IFERROR(VLOOKUP(J828,'Item List (2)'!C:D,2,0),VLOOKUP(K828,'Item List (2)'!C:D,2,0))</f>
        <v>51001</v>
      </c>
      <c r="W828" s="231">
        <f>IFERROR(VLOOKUP(J828,'Item List (2)'!C:E,3,0),VLOOKUP(K828,'Item List (2)'!C:E,3,0))</f>
        <v>1000</v>
      </c>
      <c r="X828" s="231">
        <f t="shared" si="73"/>
        <v>0</v>
      </c>
      <c r="Y828" s="231" t="str">
        <f t="shared" si="74"/>
        <v>BAG, #4 FLVR TRAILS</v>
      </c>
      <c r="AA828" s="232">
        <f t="shared" si="75"/>
        <v>10.7</v>
      </c>
      <c r="AB828" s="232" t="str">
        <f>VLOOKUP(W828,'Item List (2)'!$H:$J,2,0)</f>
        <v>Paper</v>
      </c>
      <c r="AC828" s="232">
        <f t="shared" si="76"/>
        <v>7359</v>
      </c>
      <c r="AD828" s="232" t="str">
        <f t="shared" si="77"/>
        <v>7359-Paper</v>
      </c>
    </row>
    <row r="829" spans="1:30">
      <c r="A829" t="s">
        <v>48</v>
      </c>
      <c r="B829" t="s">
        <v>549</v>
      </c>
      <c r="C829" t="s">
        <v>596</v>
      </c>
      <c r="D829" t="s">
        <v>597</v>
      </c>
      <c r="E829" t="s">
        <v>598</v>
      </c>
      <c r="F829" s="220" t="s">
        <v>53</v>
      </c>
      <c r="G829" s="220">
        <v>45167</v>
      </c>
      <c r="H829" t="s">
        <v>255</v>
      </c>
      <c r="I829" t="s">
        <v>201</v>
      </c>
      <c r="J829" t="s">
        <v>236</v>
      </c>
      <c r="K829" t="s">
        <v>256</v>
      </c>
      <c r="L829" s="230" t="s">
        <v>257</v>
      </c>
      <c r="M829">
        <v>1</v>
      </c>
      <c r="N829">
        <v>0</v>
      </c>
      <c r="O829">
        <v>66.19</v>
      </c>
      <c r="P829">
        <v>66.19</v>
      </c>
      <c r="Q829">
        <v>5643.52</v>
      </c>
      <c r="R829">
        <v>9.85</v>
      </c>
      <c r="S829" s="231" t="str">
        <f>VLOOKUP(U829,'Cross ref'!I:J,2,0)</f>
        <v>SCL</v>
      </c>
      <c r="T829" s="231">
        <f t="shared" si="72"/>
        <v>66.19</v>
      </c>
      <c r="U829" s="231">
        <f>VLOOKUP(VALUE(C829),'Cross ref'!G:I,3,0)</f>
        <v>7359</v>
      </c>
      <c r="V829" s="231">
        <f>IFERROR(VLOOKUP(J829,'Item List (2)'!C:D,2,0),VLOOKUP(K829,'Item List (2)'!C:D,2,0))</f>
        <v>51001</v>
      </c>
      <c r="W829" s="231">
        <f>IFERROR(VLOOKUP(J829,'Item List (2)'!C:E,3,0),VLOOKUP(K829,'Item List (2)'!C:E,3,0))</f>
        <v>1000</v>
      </c>
      <c r="X829" s="231">
        <f t="shared" si="73"/>
        <v>0</v>
      </c>
      <c r="Y829" s="231" t="str">
        <f t="shared" si="74"/>
        <v>CUP, COLD 24Z FLVR TRAIL</v>
      </c>
      <c r="AA829" s="232">
        <f t="shared" si="75"/>
        <v>66.19</v>
      </c>
      <c r="AB829" s="232" t="str">
        <f>VLOOKUP(W829,'Item List (2)'!$H:$J,2,0)</f>
        <v>Paper</v>
      </c>
      <c r="AC829" s="232">
        <f t="shared" si="76"/>
        <v>7359</v>
      </c>
      <c r="AD829" s="232" t="str">
        <f t="shared" si="77"/>
        <v>7359-Paper</v>
      </c>
    </row>
    <row r="830" spans="1:30">
      <c r="A830" t="s">
        <v>48</v>
      </c>
      <c r="B830" t="s">
        <v>549</v>
      </c>
      <c r="C830" t="s">
        <v>596</v>
      </c>
      <c r="D830" t="s">
        <v>597</v>
      </c>
      <c r="E830" t="s">
        <v>598</v>
      </c>
      <c r="F830" s="220" t="s">
        <v>53</v>
      </c>
      <c r="G830" s="220">
        <v>45167</v>
      </c>
      <c r="H830" t="s">
        <v>258</v>
      </c>
      <c r="I830" t="s">
        <v>201</v>
      </c>
      <c r="J830" t="s">
        <v>236</v>
      </c>
      <c r="K830" t="s">
        <v>259</v>
      </c>
      <c r="L830" s="230" t="s">
        <v>260</v>
      </c>
      <c r="M830">
        <v>1</v>
      </c>
      <c r="N830">
        <v>0</v>
      </c>
      <c r="O830">
        <v>30.68</v>
      </c>
      <c r="P830">
        <v>30.68</v>
      </c>
      <c r="Q830">
        <v>5643.52</v>
      </c>
      <c r="R830">
        <v>9.85</v>
      </c>
      <c r="S830" s="231" t="str">
        <f>VLOOKUP(U830,'Cross ref'!I:J,2,0)</f>
        <v>SCL</v>
      </c>
      <c r="T830" s="231">
        <f t="shared" si="72"/>
        <v>30.68</v>
      </c>
      <c r="U830" s="231">
        <f>VLOOKUP(VALUE(C830),'Cross ref'!G:I,3,0)</f>
        <v>7359</v>
      </c>
      <c r="V830" s="231">
        <f>IFERROR(VLOOKUP(J830,'Item List (2)'!C:D,2,0),VLOOKUP(K830,'Item List (2)'!C:D,2,0))</f>
        <v>51001</v>
      </c>
      <c r="W830" s="231">
        <f>IFERROR(VLOOKUP(J830,'Item List (2)'!C:E,3,0),VLOOKUP(K830,'Item List (2)'!C:E,3,0))</f>
        <v>1000</v>
      </c>
      <c r="X830" s="231">
        <f t="shared" si="73"/>
        <v>0</v>
      </c>
      <c r="Y830" s="231" t="str">
        <f t="shared" si="74"/>
        <v>CUP, PLS COLD 32Z FLVR TRAIL</v>
      </c>
      <c r="AA830" s="232">
        <f t="shared" si="75"/>
        <v>30.68</v>
      </c>
      <c r="AB830" s="232" t="str">
        <f>VLOOKUP(W830,'Item List (2)'!$H:$J,2,0)</f>
        <v>Paper</v>
      </c>
      <c r="AC830" s="232">
        <f t="shared" si="76"/>
        <v>7359</v>
      </c>
      <c r="AD830" s="232" t="str">
        <f t="shared" si="77"/>
        <v>7359-Paper</v>
      </c>
    </row>
    <row r="831" spans="1:30">
      <c r="A831" t="s">
        <v>48</v>
      </c>
      <c r="B831" t="s">
        <v>549</v>
      </c>
      <c r="C831" t="s">
        <v>596</v>
      </c>
      <c r="D831" t="s">
        <v>597</v>
      </c>
      <c r="E831" t="s">
        <v>598</v>
      </c>
      <c r="F831" s="220" t="s">
        <v>53</v>
      </c>
      <c r="G831" s="220">
        <v>45167</v>
      </c>
      <c r="H831" t="s">
        <v>397</v>
      </c>
      <c r="I831" t="s">
        <v>55</v>
      </c>
      <c r="J831" t="s">
        <v>179</v>
      </c>
      <c r="K831" t="s">
        <v>398</v>
      </c>
      <c r="L831" s="230" t="s">
        <v>123</v>
      </c>
      <c r="M831">
        <v>1</v>
      </c>
      <c r="N831">
        <v>0</v>
      </c>
      <c r="O831">
        <v>43.47</v>
      </c>
      <c r="P831">
        <v>43.47</v>
      </c>
      <c r="Q831">
        <v>5643.52</v>
      </c>
      <c r="R831">
        <v>9.85</v>
      </c>
      <c r="S831" s="231" t="str">
        <f>VLOOKUP(U831,'Cross ref'!I:J,2,0)</f>
        <v>SCL</v>
      </c>
      <c r="T831" s="231">
        <f t="shared" si="72"/>
        <v>43.47</v>
      </c>
      <c r="U831" s="231">
        <f>VLOOKUP(VALUE(C831),'Cross ref'!G:I,3,0)</f>
        <v>7359</v>
      </c>
      <c r="V831" s="231">
        <f>IFERROR(VLOOKUP(J831,'Item List (2)'!C:D,2,0),VLOOKUP(K831,'Item List (2)'!C:D,2,0))</f>
        <v>50007</v>
      </c>
      <c r="W831" s="231">
        <f>IFERROR(VLOOKUP(J831,'Item List (2)'!C:E,3,0),VLOOKUP(K831,'Item List (2)'!C:E,3,0))</f>
        <v>100</v>
      </c>
      <c r="X831" s="231">
        <f t="shared" si="73"/>
        <v>0</v>
      </c>
      <c r="Y831" s="231" t="str">
        <f t="shared" si="74"/>
        <v>CHEESE, PEPPERJACK 160CT</v>
      </c>
      <c r="AA831" s="232">
        <f t="shared" si="75"/>
        <v>43.47</v>
      </c>
      <c r="AB831" s="232" t="str">
        <f>VLOOKUP(W831,'Item List (2)'!$H:$J,2,0)</f>
        <v>Food</v>
      </c>
      <c r="AC831" s="232">
        <f t="shared" si="76"/>
        <v>7359</v>
      </c>
      <c r="AD831" s="232" t="str">
        <f t="shared" si="77"/>
        <v>7359-Food</v>
      </c>
    </row>
    <row r="832" spans="1:30">
      <c r="A832" t="s">
        <v>48</v>
      </c>
      <c r="B832" t="s">
        <v>549</v>
      </c>
      <c r="C832" t="s">
        <v>596</v>
      </c>
      <c r="D832" t="s">
        <v>597</v>
      </c>
      <c r="E832" t="s">
        <v>598</v>
      </c>
      <c r="F832" s="220" t="s">
        <v>53</v>
      </c>
      <c r="G832" s="220">
        <v>45167</v>
      </c>
      <c r="H832" t="s">
        <v>261</v>
      </c>
      <c r="I832" t="s">
        <v>55</v>
      </c>
      <c r="J832" t="s">
        <v>98</v>
      </c>
      <c r="K832" t="s">
        <v>262</v>
      </c>
      <c r="L832" s="230" t="s">
        <v>263</v>
      </c>
      <c r="M832">
        <v>1</v>
      </c>
      <c r="N832">
        <v>0</v>
      </c>
      <c r="O832">
        <v>22.91</v>
      </c>
      <c r="P832">
        <v>22.91</v>
      </c>
      <c r="Q832">
        <v>5643.52</v>
      </c>
      <c r="R832">
        <v>9.85</v>
      </c>
      <c r="S832" s="231" t="str">
        <f>VLOOKUP(U832,'Cross ref'!I:J,2,0)</f>
        <v>SCL</v>
      </c>
      <c r="T832" s="231">
        <f t="shared" si="72"/>
        <v>22.91</v>
      </c>
      <c r="U832" s="231">
        <f>VLOOKUP(VALUE(C832),'Cross ref'!G:I,3,0)</f>
        <v>7359</v>
      </c>
      <c r="V832" s="231">
        <f>IFERROR(VLOOKUP(J832,'Item List (2)'!C:D,2,0),VLOOKUP(K832,'Item List (2)'!C:D,2,0))</f>
        <v>50007</v>
      </c>
      <c r="W832" s="231">
        <f>IFERROR(VLOOKUP(J832,'Item List (2)'!C:E,3,0),VLOOKUP(K832,'Item List (2)'!C:E,3,0))</f>
        <v>100</v>
      </c>
      <c r="X832" s="231">
        <f t="shared" si="73"/>
        <v>0</v>
      </c>
      <c r="Y832" s="231" t="str">
        <f t="shared" si="74"/>
        <v>SAUCE, BBQ</v>
      </c>
      <c r="AA832" s="232">
        <f t="shared" si="75"/>
        <v>22.91</v>
      </c>
      <c r="AB832" s="232" t="str">
        <f>VLOOKUP(W832,'Item List (2)'!$H:$J,2,0)</f>
        <v>Food</v>
      </c>
      <c r="AC832" s="232">
        <f t="shared" si="76"/>
        <v>7359</v>
      </c>
      <c r="AD832" s="232" t="str">
        <f t="shared" si="77"/>
        <v>7359-Food</v>
      </c>
    </row>
    <row r="833" spans="1:30">
      <c r="A833" t="s">
        <v>48</v>
      </c>
      <c r="B833" t="s">
        <v>549</v>
      </c>
      <c r="C833" t="s">
        <v>596</v>
      </c>
      <c r="D833" t="s">
        <v>597</v>
      </c>
      <c r="E833" t="s">
        <v>598</v>
      </c>
      <c r="F833" s="220" t="s">
        <v>53</v>
      </c>
      <c r="G833" s="220">
        <v>45167</v>
      </c>
      <c r="H833" t="s">
        <v>264</v>
      </c>
      <c r="I833" t="s">
        <v>55</v>
      </c>
      <c r="J833" t="s">
        <v>265</v>
      </c>
      <c r="K833" t="s">
        <v>266</v>
      </c>
      <c r="L833" s="230" t="s">
        <v>263</v>
      </c>
      <c r="M833">
        <v>1</v>
      </c>
      <c r="N833">
        <v>0</v>
      </c>
      <c r="O833">
        <v>23.87</v>
      </c>
      <c r="P833">
        <v>23.87</v>
      </c>
      <c r="Q833">
        <v>5643.52</v>
      </c>
      <c r="R833">
        <v>9.85</v>
      </c>
      <c r="S833" s="231" t="str">
        <f>VLOOKUP(U833,'Cross ref'!I:J,2,0)</f>
        <v>SCL</v>
      </c>
      <c r="T833" s="231">
        <f t="shared" si="72"/>
        <v>23.87</v>
      </c>
      <c r="U833" s="231">
        <f>VLOOKUP(VALUE(C833),'Cross ref'!G:I,3,0)</f>
        <v>7359</v>
      </c>
      <c r="V833" s="231">
        <f>IFERROR(VLOOKUP(J833,'Item List (2)'!C:D,2,0),VLOOKUP(K833,'Item List (2)'!C:D,2,0))</f>
        <v>50007</v>
      </c>
      <c r="W833" s="231">
        <f>IFERROR(VLOOKUP(J833,'Item List (2)'!C:E,3,0),VLOOKUP(K833,'Item List (2)'!C:E,3,0))</f>
        <v>100</v>
      </c>
      <c r="X833" s="231">
        <f t="shared" si="73"/>
        <v>0</v>
      </c>
      <c r="Y833" s="231" t="str">
        <f t="shared" si="74"/>
        <v>SAUCE, SPECIAL</v>
      </c>
      <c r="AA833" s="232">
        <f t="shared" si="75"/>
        <v>23.87</v>
      </c>
      <c r="AB833" s="232" t="str">
        <f>VLOOKUP(W833,'Item List (2)'!$H:$J,2,0)</f>
        <v>Food</v>
      </c>
      <c r="AC833" s="232">
        <f t="shared" si="76"/>
        <v>7359</v>
      </c>
      <c r="AD833" s="232" t="str">
        <f t="shared" si="77"/>
        <v>7359-Food</v>
      </c>
    </row>
    <row r="834" spans="1:30">
      <c r="A834" t="s">
        <v>48</v>
      </c>
      <c r="B834" t="s">
        <v>549</v>
      </c>
      <c r="C834" t="s">
        <v>596</v>
      </c>
      <c r="D834" t="s">
        <v>597</v>
      </c>
      <c r="E834" t="s">
        <v>598</v>
      </c>
      <c r="F834" s="220" t="s">
        <v>53</v>
      </c>
      <c r="G834" s="220">
        <v>45167</v>
      </c>
      <c r="H834" t="s">
        <v>267</v>
      </c>
      <c r="I834" t="s">
        <v>55</v>
      </c>
      <c r="J834" t="s">
        <v>268</v>
      </c>
      <c r="K834" t="s">
        <v>269</v>
      </c>
      <c r="L834" s="230" t="s">
        <v>270</v>
      </c>
      <c r="M834">
        <v>2</v>
      </c>
      <c r="N834">
        <v>0</v>
      </c>
      <c r="O834">
        <v>47.11</v>
      </c>
      <c r="P834">
        <v>94.22</v>
      </c>
      <c r="Q834">
        <v>5643.52</v>
      </c>
      <c r="R834">
        <v>9.85</v>
      </c>
      <c r="S834" s="231" t="str">
        <f>VLOOKUP(U834,'Cross ref'!I:J,2,0)</f>
        <v>SCL</v>
      </c>
      <c r="T834" s="231">
        <f t="shared" ref="T834:T897" si="78">P834</f>
        <v>94.22</v>
      </c>
      <c r="U834" s="231">
        <f>VLOOKUP(VALUE(C834),'Cross ref'!G:I,3,0)</f>
        <v>7359</v>
      </c>
      <c r="V834" s="231">
        <f>IFERROR(VLOOKUP(J834,'Item List (2)'!C:D,2,0),VLOOKUP(K834,'Item List (2)'!C:D,2,0))</f>
        <v>50007</v>
      </c>
      <c r="W834" s="231">
        <f>IFERROR(VLOOKUP(J834,'Item List (2)'!C:E,3,0),VLOOKUP(K834,'Item List (2)'!C:E,3,0))</f>
        <v>100</v>
      </c>
      <c r="X834" s="231">
        <f t="shared" ref="X834:X897" si="79">IF(_xlfn.NUMBERVALUE(O834),M834*O834-P834,-P834)</f>
        <v>0</v>
      </c>
      <c r="Y834" s="231" t="str">
        <f t="shared" ref="Y834:Y897" si="80">K834</f>
        <v>MAYONNAISE, 64Z</v>
      </c>
      <c r="AA834" s="232">
        <f t="shared" ref="AA834:AA897" si="81">P834</f>
        <v>94.22</v>
      </c>
      <c r="AB834" s="232" t="str">
        <f>VLOOKUP(W834,'Item List (2)'!$H:$J,2,0)</f>
        <v>Food</v>
      </c>
      <c r="AC834" s="232">
        <f t="shared" ref="AC834:AC897" si="82">U834</f>
        <v>7359</v>
      </c>
      <c r="AD834" s="232" t="str">
        <f t="shared" ref="AD834:AD897" si="83">AC834&amp;"-"&amp;AB834</f>
        <v>7359-Food</v>
      </c>
    </row>
    <row r="835" spans="1:30">
      <c r="A835" t="s">
        <v>48</v>
      </c>
      <c r="B835" t="s">
        <v>549</v>
      </c>
      <c r="C835" t="s">
        <v>596</v>
      </c>
      <c r="D835" t="s">
        <v>597</v>
      </c>
      <c r="E835" t="s">
        <v>598</v>
      </c>
      <c r="F835" s="220" t="s">
        <v>53</v>
      </c>
      <c r="G835" s="220">
        <v>45167</v>
      </c>
      <c r="H835" t="s">
        <v>399</v>
      </c>
      <c r="I835" t="s">
        <v>201</v>
      </c>
      <c r="J835" t="s">
        <v>400</v>
      </c>
      <c r="K835" t="s">
        <v>401</v>
      </c>
      <c r="L835" s="230" t="s">
        <v>402</v>
      </c>
      <c r="M835">
        <v>1</v>
      </c>
      <c r="N835">
        <v>0</v>
      </c>
      <c r="O835">
        <v>45.4</v>
      </c>
      <c r="P835">
        <v>45.4</v>
      </c>
      <c r="Q835">
        <v>5643.52</v>
      </c>
      <c r="R835">
        <v>9.85</v>
      </c>
      <c r="S835" s="231" t="str">
        <f>VLOOKUP(U835,'Cross ref'!I:J,2,0)</f>
        <v>SCL</v>
      </c>
      <c r="T835" s="231">
        <f t="shared" si="78"/>
        <v>45.4</v>
      </c>
      <c r="U835" s="231">
        <f>VLOOKUP(VALUE(C835),'Cross ref'!G:I,3,0)</f>
        <v>7359</v>
      </c>
      <c r="V835" s="231">
        <f>IFERROR(VLOOKUP(J835,'Item List (2)'!C:D,2,0),VLOOKUP(K835,'Item List (2)'!C:D,2,0))</f>
        <v>51001</v>
      </c>
      <c r="W835" s="231">
        <f>IFERROR(VLOOKUP(J835,'Item List (2)'!C:E,3,0),VLOOKUP(K835,'Item List (2)'!C:E,3,0))</f>
        <v>1000</v>
      </c>
      <c r="X835" s="231">
        <f t="shared" si="79"/>
        <v>0</v>
      </c>
      <c r="Y835" s="231" t="str">
        <f t="shared" si="80"/>
        <v>NAPKIN, 13X8.5 BRN</v>
      </c>
      <c r="AA835" s="232">
        <f t="shared" si="81"/>
        <v>45.4</v>
      </c>
      <c r="AB835" s="232" t="str">
        <f>VLOOKUP(W835,'Item List (2)'!$H:$J,2,0)</f>
        <v>Paper</v>
      </c>
      <c r="AC835" s="232">
        <f t="shared" si="82"/>
        <v>7359</v>
      </c>
      <c r="AD835" s="232" t="str">
        <f t="shared" si="83"/>
        <v>7359-Paper</v>
      </c>
    </row>
    <row r="836" spans="1:30">
      <c r="A836" t="s">
        <v>48</v>
      </c>
      <c r="B836" t="s">
        <v>549</v>
      </c>
      <c r="C836" t="s">
        <v>596</v>
      </c>
      <c r="D836" t="s">
        <v>597</v>
      </c>
      <c r="E836" t="s">
        <v>598</v>
      </c>
      <c r="F836" s="220" t="s">
        <v>53</v>
      </c>
      <c r="G836" s="220">
        <v>45167</v>
      </c>
      <c r="H836" t="s">
        <v>275</v>
      </c>
      <c r="I836" t="s">
        <v>71</v>
      </c>
      <c r="J836" t="s">
        <v>276</v>
      </c>
      <c r="K836" t="s">
        <v>277</v>
      </c>
      <c r="L836" s="230" t="s">
        <v>74</v>
      </c>
      <c r="M836">
        <v>1</v>
      </c>
      <c r="N836">
        <v>0</v>
      </c>
      <c r="O836">
        <v>0</v>
      </c>
      <c r="P836">
        <v>36.83</v>
      </c>
      <c r="Q836">
        <v>5643.52</v>
      </c>
      <c r="R836">
        <v>9.85</v>
      </c>
      <c r="S836" s="231" t="str">
        <f>VLOOKUP(U836,'Cross ref'!I:J,2,0)</f>
        <v>SCL</v>
      </c>
      <c r="T836" s="231">
        <f t="shared" si="78"/>
        <v>36.83</v>
      </c>
      <c r="U836" s="231">
        <f>VLOOKUP(VALUE(C836),'Cross ref'!G:I,3,0)</f>
        <v>7359</v>
      </c>
      <c r="V836" s="231">
        <f>IFERROR(VLOOKUP(J836,'Item List (2)'!C:D,2,0),VLOOKUP(K836,'Item List (2)'!C:D,2,0))</f>
        <v>50007</v>
      </c>
      <c r="W836" s="231">
        <f>IFERROR(VLOOKUP(J836,'Item List (2)'!C:E,3,0),VLOOKUP(K836,'Item List (2)'!C:E,3,0))</f>
        <v>100</v>
      </c>
      <c r="X836" s="231">
        <f t="shared" si="79"/>
        <v>-36.83</v>
      </c>
      <c r="Y836" s="231" t="str">
        <f t="shared" si="80"/>
        <v>SURCHARGE, FUEL</v>
      </c>
      <c r="AA836" s="232">
        <f t="shared" si="81"/>
        <v>36.83</v>
      </c>
      <c r="AB836" s="232" t="str">
        <f>VLOOKUP(W836,'Item List (2)'!$H:$J,2,0)</f>
        <v>Food</v>
      </c>
      <c r="AC836" s="232">
        <f t="shared" si="82"/>
        <v>7359</v>
      </c>
      <c r="AD836" s="232" t="str">
        <f t="shared" si="83"/>
        <v>7359-Food</v>
      </c>
    </row>
    <row r="837" spans="1:30">
      <c r="A837" t="s">
        <v>48</v>
      </c>
      <c r="B837" t="s">
        <v>549</v>
      </c>
      <c r="C837" t="s">
        <v>605</v>
      </c>
      <c r="D837" t="s">
        <v>606</v>
      </c>
      <c r="E837" t="s">
        <v>607</v>
      </c>
      <c r="F837" s="220" t="s">
        <v>53</v>
      </c>
      <c r="G837" s="220">
        <v>45168</v>
      </c>
      <c r="H837" t="s">
        <v>65</v>
      </c>
      <c r="I837" t="s">
        <v>66</v>
      </c>
      <c r="J837" t="s">
        <v>67</v>
      </c>
      <c r="K837" t="s">
        <v>68</v>
      </c>
      <c r="L837" s="230" t="s">
        <v>69</v>
      </c>
      <c r="M837">
        <v>2</v>
      </c>
      <c r="N837">
        <v>0</v>
      </c>
      <c r="O837">
        <v>3.44</v>
      </c>
      <c r="P837">
        <v>6.88</v>
      </c>
      <c r="Q837">
        <v>7376.94</v>
      </c>
      <c r="R837">
        <v>20.45</v>
      </c>
      <c r="S837" s="231" t="str">
        <f>VLOOKUP(U837,'Cross ref'!I:J,2,0)</f>
        <v>SCL</v>
      </c>
      <c r="T837" s="231">
        <f t="shared" si="78"/>
        <v>6.88</v>
      </c>
      <c r="U837" s="231">
        <f>VLOOKUP(VALUE(C837),'Cross ref'!G:I,3,0)</f>
        <v>7360</v>
      </c>
      <c r="V837" s="231">
        <f>IFERROR(VLOOKUP(J837,'Item List (2)'!C:D,2,0),VLOOKUP(K837,'Item List (2)'!C:D,2,0))</f>
        <v>60507</v>
      </c>
      <c r="W837" s="231">
        <f>IFERROR(VLOOKUP(J837,'Item List (2)'!C:E,3,0),VLOOKUP(K837,'Item List (2)'!C:E,3,0))</f>
        <v>1200</v>
      </c>
      <c r="X837" s="231">
        <f t="shared" si="79"/>
        <v>0</v>
      </c>
      <c r="Y837" s="231" t="str">
        <f t="shared" si="80"/>
        <v>SEAT COVER, PAPER PERSONAL 1/2 FOLD</v>
      </c>
      <c r="AA837" s="232">
        <f t="shared" si="81"/>
        <v>6.88</v>
      </c>
      <c r="AB837" s="232" t="str">
        <f>VLOOKUP(W837,'Item List (2)'!$H:$J,2,0)</f>
        <v>Supplies</v>
      </c>
      <c r="AC837" s="232">
        <f t="shared" si="82"/>
        <v>7360</v>
      </c>
      <c r="AD837" s="232" t="str">
        <f t="shared" si="83"/>
        <v>7360-Supplies</v>
      </c>
    </row>
    <row r="838" spans="1:30">
      <c r="A838" t="s">
        <v>48</v>
      </c>
      <c r="B838" t="s">
        <v>549</v>
      </c>
      <c r="C838" t="s">
        <v>605</v>
      </c>
      <c r="D838" t="s">
        <v>606</v>
      </c>
      <c r="E838" t="s">
        <v>607</v>
      </c>
      <c r="F838" s="220" t="s">
        <v>53</v>
      </c>
      <c r="G838" s="220">
        <v>45168</v>
      </c>
      <c r="H838" t="s">
        <v>70</v>
      </c>
      <c r="I838" t="s">
        <v>71</v>
      </c>
      <c r="J838" t="s">
        <v>72</v>
      </c>
      <c r="K838" t="s">
        <v>73</v>
      </c>
      <c r="L838" s="230" t="s">
        <v>74</v>
      </c>
      <c r="M838">
        <v>1</v>
      </c>
      <c r="N838">
        <v>0</v>
      </c>
      <c r="O838">
        <v>0</v>
      </c>
      <c r="P838">
        <v>4.92</v>
      </c>
      <c r="Q838">
        <v>7376.94</v>
      </c>
      <c r="R838">
        <v>20.45</v>
      </c>
      <c r="S838" s="231" t="str">
        <f>VLOOKUP(U838,'Cross ref'!I:J,2,0)</f>
        <v>SCL</v>
      </c>
      <c r="T838" s="231">
        <f t="shared" si="78"/>
        <v>4.92</v>
      </c>
      <c r="U838" s="231">
        <f>VLOOKUP(VALUE(C838),'Cross ref'!G:I,3,0)</f>
        <v>7360</v>
      </c>
      <c r="V838" s="231">
        <f>IFERROR(VLOOKUP(J838,'Item List (2)'!C:D,2,0),VLOOKUP(K838,'Item List (2)'!C:D,2,0))</f>
        <v>50007</v>
      </c>
      <c r="W838" s="231">
        <f>IFERROR(VLOOKUP(J838,'Item List (2)'!C:E,3,0),VLOOKUP(K838,'Item List (2)'!C:E,3,0))</f>
        <v>100</v>
      </c>
      <c r="X838" s="231">
        <f t="shared" si="79"/>
        <v>-4.92</v>
      </c>
      <c r="Y838" s="231" t="str">
        <f t="shared" si="80"/>
        <v>SERVICE - PAYMENT TERMS</v>
      </c>
      <c r="AA838" s="232">
        <f t="shared" si="81"/>
        <v>4.92</v>
      </c>
      <c r="AB838" s="232" t="str">
        <f>VLOOKUP(W838,'Item List (2)'!$H:$J,2,0)</f>
        <v>Food</v>
      </c>
      <c r="AC838" s="232">
        <f t="shared" si="82"/>
        <v>7360</v>
      </c>
      <c r="AD838" s="232" t="str">
        <f t="shared" si="83"/>
        <v>7360-Food</v>
      </c>
    </row>
    <row r="839" spans="1:30">
      <c r="A839" t="s">
        <v>48</v>
      </c>
      <c r="B839" t="s">
        <v>549</v>
      </c>
      <c r="C839" t="s">
        <v>605</v>
      </c>
      <c r="D839" t="s">
        <v>606</v>
      </c>
      <c r="E839" t="s">
        <v>607</v>
      </c>
      <c r="F839" s="220" t="s">
        <v>53</v>
      </c>
      <c r="G839" s="220">
        <v>45168</v>
      </c>
      <c r="H839" t="s">
        <v>288</v>
      </c>
      <c r="I839" t="s">
        <v>55</v>
      </c>
      <c r="J839" t="s">
        <v>152</v>
      </c>
      <c r="K839" t="s">
        <v>289</v>
      </c>
      <c r="L839" s="230" t="s">
        <v>290</v>
      </c>
      <c r="M839">
        <v>1</v>
      </c>
      <c r="N839">
        <v>0</v>
      </c>
      <c r="O839">
        <v>13.17</v>
      </c>
      <c r="P839">
        <v>13.17</v>
      </c>
      <c r="Q839">
        <v>7376.94</v>
      </c>
      <c r="R839">
        <v>20.45</v>
      </c>
      <c r="S839" s="231" t="str">
        <f>VLOOKUP(U839,'Cross ref'!I:J,2,0)</f>
        <v>SCL</v>
      </c>
      <c r="T839" s="231">
        <f t="shared" si="78"/>
        <v>13.17</v>
      </c>
      <c r="U839" s="231">
        <f>VLOOKUP(VALUE(C839),'Cross ref'!G:I,3,0)</f>
        <v>7360</v>
      </c>
      <c r="V839" s="231">
        <f>IFERROR(VLOOKUP(J839,'Item List (2)'!C:D,2,0),VLOOKUP(K839,'Item List (2)'!C:D,2,0))</f>
        <v>50007</v>
      </c>
      <c r="W839" s="231">
        <f>IFERROR(VLOOKUP(J839,'Item List (2)'!C:E,3,0),VLOOKUP(K839,'Item List (2)'!C:E,3,0))</f>
        <v>100</v>
      </c>
      <c r="X839" s="231">
        <f t="shared" si="79"/>
        <v>0</v>
      </c>
      <c r="Y839" s="231" t="str">
        <f t="shared" si="80"/>
        <v>SAUCE, HOT MEX PC</v>
      </c>
      <c r="AA839" s="232">
        <f t="shared" si="81"/>
        <v>13.17</v>
      </c>
      <c r="AB839" s="232" t="str">
        <f>VLOOKUP(W839,'Item List (2)'!$H:$J,2,0)</f>
        <v>Food</v>
      </c>
      <c r="AC839" s="232">
        <f t="shared" si="82"/>
        <v>7360</v>
      </c>
      <c r="AD839" s="232" t="str">
        <f t="shared" si="83"/>
        <v>7360-Food</v>
      </c>
    </row>
    <row r="840" spans="1:30">
      <c r="A840" t="s">
        <v>48</v>
      </c>
      <c r="B840" t="s">
        <v>549</v>
      </c>
      <c r="C840" t="s">
        <v>605</v>
      </c>
      <c r="D840" t="s">
        <v>606</v>
      </c>
      <c r="E840" t="s">
        <v>607</v>
      </c>
      <c r="F840" s="220" t="s">
        <v>53</v>
      </c>
      <c r="G840" s="220">
        <v>45168</v>
      </c>
      <c r="H840" t="s">
        <v>75</v>
      </c>
      <c r="I840" t="s">
        <v>55</v>
      </c>
      <c r="J840" t="s">
        <v>76</v>
      </c>
      <c r="K840" t="s">
        <v>77</v>
      </c>
      <c r="L840" s="230" t="s">
        <v>78</v>
      </c>
      <c r="M840">
        <v>1</v>
      </c>
      <c r="N840">
        <v>0</v>
      </c>
      <c r="O840">
        <v>99.5</v>
      </c>
      <c r="P840">
        <v>99.5</v>
      </c>
      <c r="Q840">
        <v>7376.94</v>
      </c>
      <c r="R840">
        <v>20.45</v>
      </c>
      <c r="S840" s="231" t="str">
        <f>VLOOKUP(U840,'Cross ref'!I:J,2,0)</f>
        <v>SCL</v>
      </c>
      <c r="T840" s="231">
        <f t="shared" si="78"/>
        <v>99.5</v>
      </c>
      <c r="U840" s="231">
        <f>VLOOKUP(VALUE(C840),'Cross ref'!G:I,3,0)</f>
        <v>7360</v>
      </c>
      <c r="V840" s="231">
        <f>IFERROR(VLOOKUP(J840,'Item List (2)'!C:D,2,0),VLOOKUP(K840,'Item List (2)'!C:D,2,0))</f>
        <v>50007</v>
      </c>
      <c r="W840" s="231">
        <f>IFERROR(VLOOKUP(J840,'Item List (2)'!C:E,3,0),VLOOKUP(K840,'Item List (2)'!C:E,3,0))</f>
        <v>100</v>
      </c>
      <c r="X840" s="231">
        <f t="shared" si="79"/>
        <v>0</v>
      </c>
      <c r="Y840" s="231" t="str">
        <f t="shared" si="80"/>
        <v>SYRUP, SODA CHERRY COKE BIB</v>
      </c>
      <c r="AA840" s="232">
        <f t="shared" si="81"/>
        <v>99.5</v>
      </c>
      <c r="AB840" s="232" t="str">
        <f>VLOOKUP(W840,'Item List (2)'!$H:$J,2,0)</f>
        <v>Food</v>
      </c>
      <c r="AC840" s="232">
        <f t="shared" si="82"/>
        <v>7360</v>
      </c>
      <c r="AD840" s="232" t="str">
        <f t="shared" si="83"/>
        <v>7360-Food</v>
      </c>
    </row>
    <row r="841" spans="1:30">
      <c r="A841" t="s">
        <v>48</v>
      </c>
      <c r="B841" t="s">
        <v>549</v>
      </c>
      <c r="C841" t="s">
        <v>605</v>
      </c>
      <c r="D841" t="s">
        <v>606</v>
      </c>
      <c r="E841" t="s">
        <v>607</v>
      </c>
      <c r="F841" s="220" t="s">
        <v>53</v>
      </c>
      <c r="G841" s="220">
        <v>45168</v>
      </c>
      <c r="H841" t="s">
        <v>534</v>
      </c>
      <c r="I841" t="s">
        <v>66</v>
      </c>
      <c r="J841" t="s">
        <v>535</v>
      </c>
      <c r="K841" t="s">
        <v>536</v>
      </c>
      <c r="L841" s="230" t="s">
        <v>107</v>
      </c>
      <c r="M841">
        <v>1</v>
      </c>
      <c r="N841">
        <v>0</v>
      </c>
      <c r="O841">
        <v>37.29</v>
      </c>
      <c r="P841">
        <v>37.29</v>
      </c>
      <c r="Q841">
        <v>7376.94</v>
      </c>
      <c r="R841">
        <v>20.45</v>
      </c>
      <c r="S841" s="231" t="str">
        <f>VLOOKUP(U841,'Cross ref'!I:J,2,0)</f>
        <v>SCL</v>
      </c>
      <c r="T841" s="231">
        <f t="shared" si="78"/>
        <v>37.29</v>
      </c>
      <c r="U841" s="231">
        <f>VLOOKUP(VALUE(C841),'Cross ref'!G:I,3,0)</f>
        <v>7360</v>
      </c>
      <c r="V841" s="231">
        <f>IFERROR(VLOOKUP(J841,'Item List (2)'!C:D,2,0),VLOOKUP(K841,'Item List (2)'!C:D,2,0))</f>
        <v>60507</v>
      </c>
      <c r="W841" s="231">
        <f>IFERROR(VLOOKUP(J841,'Item List (2)'!C:E,3,0),VLOOKUP(K841,'Item List (2)'!C:E,3,0))</f>
        <v>1200</v>
      </c>
      <c r="X841" s="231">
        <f t="shared" si="79"/>
        <v>0</v>
      </c>
      <c r="Y841" s="231" t="str">
        <f t="shared" si="80"/>
        <v>SANITIZER, SUPER-SAN</v>
      </c>
      <c r="AA841" s="232">
        <f t="shared" si="81"/>
        <v>37.29</v>
      </c>
      <c r="AB841" s="232" t="str">
        <f>VLOOKUP(W841,'Item List (2)'!$H:$J,2,0)</f>
        <v>Supplies</v>
      </c>
      <c r="AC841" s="232">
        <f t="shared" si="82"/>
        <v>7360</v>
      </c>
      <c r="AD841" s="232" t="str">
        <f t="shared" si="83"/>
        <v>7360-Supplies</v>
      </c>
    </row>
    <row r="842" spans="1:30">
      <c r="A842" t="s">
        <v>48</v>
      </c>
      <c r="B842" t="s">
        <v>549</v>
      </c>
      <c r="C842" t="s">
        <v>605</v>
      </c>
      <c r="D842" t="s">
        <v>606</v>
      </c>
      <c r="E842" t="s">
        <v>607</v>
      </c>
      <c r="F842" s="220" t="s">
        <v>53</v>
      </c>
      <c r="G842" s="220">
        <v>45168</v>
      </c>
      <c r="H842" t="s">
        <v>79</v>
      </c>
      <c r="I842" t="s">
        <v>55</v>
      </c>
      <c r="J842" t="s">
        <v>80</v>
      </c>
      <c r="K842" t="s">
        <v>81</v>
      </c>
      <c r="L842" s="230" t="s">
        <v>78</v>
      </c>
      <c r="M842">
        <v>1</v>
      </c>
      <c r="N842">
        <v>0</v>
      </c>
      <c r="O842">
        <v>99.5</v>
      </c>
      <c r="P842">
        <v>99.5</v>
      </c>
      <c r="Q842">
        <v>7376.94</v>
      </c>
      <c r="R842">
        <v>20.45</v>
      </c>
      <c r="S842" s="231" t="str">
        <f>VLOOKUP(U842,'Cross ref'!I:J,2,0)</f>
        <v>SCL</v>
      </c>
      <c r="T842" s="231">
        <f t="shared" si="78"/>
        <v>99.5</v>
      </c>
      <c r="U842" s="231">
        <f>VLOOKUP(VALUE(C842),'Cross ref'!G:I,3,0)</f>
        <v>7360</v>
      </c>
      <c r="V842" s="231">
        <f>IFERROR(VLOOKUP(J842,'Item List (2)'!C:D,2,0),VLOOKUP(K842,'Item List (2)'!C:D,2,0))</f>
        <v>50007</v>
      </c>
      <c r="W842" s="231">
        <f>IFERROR(VLOOKUP(J842,'Item List (2)'!C:E,3,0),VLOOKUP(K842,'Item List (2)'!C:E,3,0))</f>
        <v>100</v>
      </c>
      <c r="X842" s="231">
        <f t="shared" si="79"/>
        <v>0</v>
      </c>
      <c r="Y842" s="231" t="str">
        <f t="shared" si="80"/>
        <v>SYRUP, POWERADE MTN BLAST BIB</v>
      </c>
      <c r="AA842" s="232">
        <f t="shared" si="81"/>
        <v>99.5</v>
      </c>
      <c r="AB842" s="232" t="str">
        <f>VLOOKUP(W842,'Item List (2)'!$H:$J,2,0)</f>
        <v>Food</v>
      </c>
      <c r="AC842" s="232">
        <f t="shared" si="82"/>
        <v>7360</v>
      </c>
      <c r="AD842" s="232" t="str">
        <f t="shared" si="83"/>
        <v>7360-Food</v>
      </c>
    </row>
    <row r="843" spans="1:30">
      <c r="A843" t="s">
        <v>48</v>
      </c>
      <c r="B843" t="s">
        <v>549</v>
      </c>
      <c r="C843" t="s">
        <v>605</v>
      </c>
      <c r="D843" t="s">
        <v>606</v>
      </c>
      <c r="E843" t="s">
        <v>607</v>
      </c>
      <c r="F843" s="220" t="s">
        <v>53</v>
      </c>
      <c r="G843" s="220">
        <v>45168</v>
      </c>
      <c r="H843" t="s">
        <v>608</v>
      </c>
      <c r="I843" t="s">
        <v>66</v>
      </c>
      <c r="J843" t="s">
        <v>609</v>
      </c>
      <c r="K843" t="s">
        <v>610</v>
      </c>
      <c r="L843" s="230" t="s">
        <v>303</v>
      </c>
      <c r="M843">
        <v>1</v>
      </c>
      <c r="N843">
        <v>0</v>
      </c>
      <c r="O843">
        <v>5.59</v>
      </c>
      <c r="P843">
        <v>5.59</v>
      </c>
      <c r="Q843">
        <v>7376.94</v>
      </c>
      <c r="R843">
        <v>20.45</v>
      </c>
      <c r="S843" s="231" t="str">
        <f>VLOOKUP(U843,'Cross ref'!I:J,2,0)</f>
        <v>SCL</v>
      </c>
      <c r="T843" s="231">
        <f t="shared" si="78"/>
        <v>5.59</v>
      </c>
      <c r="U843" s="231">
        <f>VLOOKUP(VALUE(C843),'Cross ref'!G:I,3,0)</f>
        <v>7360</v>
      </c>
      <c r="V843" s="231">
        <f>IFERROR(VLOOKUP(J843,'Item List (2)'!C:D,2,0),VLOOKUP(K843,'Item List (2)'!C:D,2,0))</f>
        <v>60507</v>
      </c>
      <c r="W843" s="231">
        <f>IFERROR(VLOOKUP(J843,'Item List (2)'!C:E,3,0),VLOOKUP(K843,'Item List (2)'!C:E,3,0))</f>
        <v>1200</v>
      </c>
      <c r="X843" s="231">
        <f t="shared" si="79"/>
        <v>0</v>
      </c>
      <c r="Y843" s="231" t="str">
        <f t="shared" si="80"/>
        <v>TEST STRIP, QUATENARY</v>
      </c>
      <c r="AA843" s="232">
        <f t="shared" si="81"/>
        <v>5.59</v>
      </c>
      <c r="AB843" s="232" t="str">
        <f>VLOOKUP(W843,'Item List (2)'!$H:$J,2,0)</f>
        <v>Supplies</v>
      </c>
      <c r="AC843" s="232">
        <f t="shared" si="82"/>
        <v>7360</v>
      </c>
      <c r="AD843" s="232" t="str">
        <f t="shared" si="83"/>
        <v>7360-Supplies</v>
      </c>
    </row>
    <row r="844" spans="1:30">
      <c r="A844" t="s">
        <v>48</v>
      </c>
      <c r="B844" t="s">
        <v>549</v>
      </c>
      <c r="C844" t="s">
        <v>605</v>
      </c>
      <c r="D844" t="s">
        <v>606</v>
      </c>
      <c r="E844" t="s">
        <v>607</v>
      </c>
      <c r="F844" s="220" t="s">
        <v>53</v>
      </c>
      <c r="G844" s="220">
        <v>45168</v>
      </c>
      <c r="H844" t="s">
        <v>82</v>
      </c>
      <c r="I844" t="s">
        <v>55</v>
      </c>
      <c r="J844" t="s">
        <v>76</v>
      </c>
      <c r="K844" t="s">
        <v>83</v>
      </c>
      <c r="L844" s="230" t="s">
        <v>84</v>
      </c>
      <c r="M844">
        <v>1</v>
      </c>
      <c r="N844">
        <v>0</v>
      </c>
      <c r="O844">
        <v>51.9</v>
      </c>
      <c r="P844">
        <v>51.9</v>
      </c>
      <c r="Q844">
        <v>7376.94</v>
      </c>
      <c r="R844">
        <v>20.45</v>
      </c>
      <c r="S844" s="231" t="str">
        <f>VLOOKUP(U844,'Cross ref'!I:J,2,0)</f>
        <v>SCL</v>
      </c>
      <c r="T844" s="231">
        <f t="shared" si="78"/>
        <v>51.9</v>
      </c>
      <c r="U844" s="231">
        <f>VLOOKUP(VALUE(C844),'Cross ref'!G:I,3,0)</f>
        <v>7360</v>
      </c>
      <c r="V844" s="231">
        <f>IFERROR(VLOOKUP(J844,'Item List (2)'!C:D,2,0),VLOOKUP(K844,'Item List (2)'!C:D,2,0))</f>
        <v>50007</v>
      </c>
      <c r="W844" s="231">
        <f>IFERROR(VLOOKUP(J844,'Item List (2)'!C:E,3,0),VLOOKUP(K844,'Item List (2)'!C:E,3,0))</f>
        <v>100</v>
      </c>
      <c r="X844" s="231">
        <f t="shared" si="79"/>
        <v>0</v>
      </c>
      <c r="Y844" s="231" t="str">
        <f t="shared" si="80"/>
        <v>SYRUP, COKE ZERO SUGAR BIB</v>
      </c>
      <c r="AA844" s="232">
        <f t="shared" si="81"/>
        <v>51.9</v>
      </c>
      <c r="AB844" s="232" t="str">
        <f>VLOOKUP(W844,'Item List (2)'!$H:$J,2,0)</f>
        <v>Food</v>
      </c>
      <c r="AC844" s="232">
        <f t="shared" si="82"/>
        <v>7360</v>
      </c>
      <c r="AD844" s="232" t="str">
        <f t="shared" si="83"/>
        <v>7360-Food</v>
      </c>
    </row>
    <row r="845" spans="1:30">
      <c r="A845" t="s">
        <v>48</v>
      </c>
      <c r="B845" t="s">
        <v>549</v>
      </c>
      <c r="C845" t="s">
        <v>605</v>
      </c>
      <c r="D845" t="s">
        <v>606</v>
      </c>
      <c r="E845" t="s">
        <v>607</v>
      </c>
      <c r="F845" s="220" t="s">
        <v>53</v>
      </c>
      <c r="G845" s="220">
        <v>45168</v>
      </c>
      <c r="H845" t="s">
        <v>85</v>
      </c>
      <c r="I845" t="s">
        <v>55</v>
      </c>
      <c r="J845" t="s">
        <v>76</v>
      </c>
      <c r="K845" t="s">
        <v>86</v>
      </c>
      <c r="L845" s="230" t="s">
        <v>78</v>
      </c>
      <c r="M845">
        <v>1</v>
      </c>
      <c r="N845">
        <v>0</v>
      </c>
      <c r="O845">
        <v>145.42</v>
      </c>
      <c r="P845">
        <v>145.42</v>
      </c>
      <c r="Q845">
        <v>7376.94</v>
      </c>
      <c r="R845">
        <v>20.45</v>
      </c>
      <c r="S845" s="231" t="str">
        <f>VLOOKUP(U845,'Cross ref'!I:J,2,0)</f>
        <v>SCL</v>
      </c>
      <c r="T845" s="231">
        <f t="shared" si="78"/>
        <v>145.42</v>
      </c>
      <c r="U845" s="231">
        <f>VLOOKUP(VALUE(C845),'Cross ref'!G:I,3,0)</f>
        <v>7360</v>
      </c>
      <c r="V845" s="231">
        <f>IFERROR(VLOOKUP(J845,'Item List (2)'!C:D,2,0),VLOOKUP(K845,'Item List (2)'!C:D,2,0))</f>
        <v>50007</v>
      </c>
      <c r="W845" s="231">
        <f>IFERROR(VLOOKUP(J845,'Item List (2)'!C:E,3,0),VLOOKUP(K845,'Item List (2)'!C:E,3,0))</f>
        <v>100</v>
      </c>
      <c r="X845" s="231">
        <f t="shared" si="79"/>
        <v>0</v>
      </c>
      <c r="Y845" s="231" t="str">
        <f t="shared" si="80"/>
        <v>SYRUP, COKE DIET HIYLD BIB</v>
      </c>
      <c r="AA845" s="232">
        <f t="shared" si="81"/>
        <v>145.42</v>
      </c>
      <c r="AB845" s="232" t="str">
        <f>VLOOKUP(W845,'Item List (2)'!$H:$J,2,0)</f>
        <v>Food</v>
      </c>
      <c r="AC845" s="232">
        <f t="shared" si="82"/>
        <v>7360</v>
      </c>
      <c r="AD845" s="232" t="str">
        <f t="shared" si="83"/>
        <v>7360-Food</v>
      </c>
    </row>
    <row r="846" spans="1:30">
      <c r="A846" t="s">
        <v>48</v>
      </c>
      <c r="B846" t="s">
        <v>549</v>
      </c>
      <c r="C846" t="s">
        <v>605</v>
      </c>
      <c r="D846" t="s">
        <v>606</v>
      </c>
      <c r="E846" t="s">
        <v>607</v>
      </c>
      <c r="F846" s="220" t="s">
        <v>53</v>
      </c>
      <c r="G846" s="220">
        <v>45168</v>
      </c>
      <c r="H846" t="s">
        <v>87</v>
      </c>
      <c r="I846" t="s">
        <v>55</v>
      </c>
      <c r="J846" t="s">
        <v>76</v>
      </c>
      <c r="K846" t="s">
        <v>88</v>
      </c>
      <c r="L846" s="230" t="s">
        <v>78</v>
      </c>
      <c r="M846">
        <v>3</v>
      </c>
      <c r="N846">
        <v>0</v>
      </c>
      <c r="O846">
        <v>112.77</v>
      </c>
      <c r="P846">
        <v>338.31</v>
      </c>
      <c r="Q846">
        <v>7376.94</v>
      </c>
      <c r="R846">
        <v>20.45</v>
      </c>
      <c r="S846" s="231" t="str">
        <f>VLOOKUP(U846,'Cross ref'!I:J,2,0)</f>
        <v>SCL</v>
      </c>
      <c r="T846" s="231">
        <f t="shared" si="78"/>
        <v>338.31</v>
      </c>
      <c r="U846" s="231">
        <f>VLOOKUP(VALUE(C846),'Cross ref'!G:I,3,0)</f>
        <v>7360</v>
      </c>
      <c r="V846" s="231">
        <f>IFERROR(VLOOKUP(J846,'Item List (2)'!C:D,2,0),VLOOKUP(K846,'Item List (2)'!C:D,2,0))</f>
        <v>50007</v>
      </c>
      <c r="W846" s="231">
        <f>IFERROR(VLOOKUP(J846,'Item List (2)'!C:E,3,0),VLOOKUP(K846,'Item List (2)'!C:E,3,0))</f>
        <v>100</v>
      </c>
      <c r="X846" s="231">
        <f t="shared" si="79"/>
        <v>0</v>
      </c>
      <c r="Y846" s="231" t="str">
        <f t="shared" si="80"/>
        <v>SYRUP, COKE CLASC BIB (HYCS)</v>
      </c>
      <c r="AA846" s="232">
        <f t="shared" si="81"/>
        <v>338.31</v>
      </c>
      <c r="AB846" s="232" t="str">
        <f>VLOOKUP(W846,'Item List (2)'!$H:$J,2,0)</f>
        <v>Food</v>
      </c>
      <c r="AC846" s="232">
        <f t="shared" si="82"/>
        <v>7360</v>
      </c>
      <c r="AD846" s="232" t="str">
        <f t="shared" si="83"/>
        <v>7360-Food</v>
      </c>
    </row>
    <row r="847" spans="1:30">
      <c r="A847" t="s">
        <v>48</v>
      </c>
      <c r="B847" t="s">
        <v>549</v>
      </c>
      <c r="C847" t="s">
        <v>605</v>
      </c>
      <c r="D847" t="s">
        <v>606</v>
      </c>
      <c r="E847" t="s">
        <v>607</v>
      </c>
      <c r="F847" s="220" t="s">
        <v>53</v>
      </c>
      <c r="G847" s="220">
        <v>45168</v>
      </c>
      <c r="H847" t="s">
        <v>293</v>
      </c>
      <c r="I847" t="s">
        <v>55</v>
      </c>
      <c r="J847" t="s">
        <v>76</v>
      </c>
      <c r="K847" t="s">
        <v>294</v>
      </c>
      <c r="L847" s="230" t="s">
        <v>78</v>
      </c>
      <c r="M847">
        <v>1</v>
      </c>
      <c r="N847">
        <v>0</v>
      </c>
      <c r="O847">
        <v>116.08</v>
      </c>
      <c r="P847">
        <v>116.08</v>
      </c>
      <c r="Q847">
        <v>7376.94</v>
      </c>
      <c r="R847">
        <v>20.45</v>
      </c>
      <c r="S847" s="231" t="str">
        <f>VLOOKUP(U847,'Cross ref'!I:J,2,0)</f>
        <v>SCL</v>
      </c>
      <c r="T847" s="231">
        <f t="shared" si="78"/>
        <v>116.08</v>
      </c>
      <c r="U847" s="231">
        <f>VLOOKUP(VALUE(C847),'Cross ref'!G:I,3,0)</f>
        <v>7360</v>
      </c>
      <c r="V847" s="231">
        <f>IFERROR(VLOOKUP(J847,'Item List (2)'!C:D,2,0),VLOOKUP(K847,'Item List (2)'!C:D,2,0))</f>
        <v>50007</v>
      </c>
      <c r="W847" s="231">
        <f>IFERROR(VLOOKUP(J847,'Item List (2)'!C:E,3,0),VLOOKUP(K847,'Item List (2)'!C:E,3,0))</f>
        <v>100</v>
      </c>
      <c r="X847" s="231">
        <f t="shared" si="79"/>
        <v>0</v>
      </c>
      <c r="Y847" s="231" t="str">
        <f t="shared" si="80"/>
        <v>SYRUP, SPRITE BIB (HYCS)</v>
      </c>
      <c r="AA847" s="232">
        <f t="shared" si="81"/>
        <v>116.08</v>
      </c>
      <c r="AB847" s="232" t="str">
        <f>VLOOKUP(W847,'Item List (2)'!$H:$J,2,0)</f>
        <v>Food</v>
      </c>
      <c r="AC847" s="232">
        <f t="shared" si="82"/>
        <v>7360</v>
      </c>
      <c r="AD847" s="232" t="str">
        <f t="shared" si="83"/>
        <v>7360-Food</v>
      </c>
    </row>
    <row r="848" spans="1:30">
      <c r="A848" t="s">
        <v>48</v>
      </c>
      <c r="B848" t="s">
        <v>549</v>
      </c>
      <c r="C848" t="s">
        <v>605</v>
      </c>
      <c r="D848" t="s">
        <v>606</v>
      </c>
      <c r="E848" t="s">
        <v>607</v>
      </c>
      <c r="F848" s="220" t="s">
        <v>53</v>
      </c>
      <c r="G848" s="220">
        <v>45168</v>
      </c>
      <c r="H848" t="s">
        <v>438</v>
      </c>
      <c r="I848" t="s">
        <v>66</v>
      </c>
      <c r="J848" t="s">
        <v>439</v>
      </c>
      <c r="K848" t="s">
        <v>440</v>
      </c>
      <c r="L848" s="230" t="s">
        <v>441</v>
      </c>
      <c r="M848">
        <v>1</v>
      </c>
      <c r="N848">
        <v>0</v>
      </c>
      <c r="O848">
        <v>22.14</v>
      </c>
      <c r="P848">
        <v>22.14</v>
      </c>
      <c r="Q848">
        <v>7376.94</v>
      </c>
      <c r="R848">
        <v>20.45</v>
      </c>
      <c r="S848" s="231" t="str">
        <f>VLOOKUP(U848,'Cross ref'!I:J,2,0)</f>
        <v>SCL</v>
      </c>
      <c r="T848" s="231">
        <f t="shared" si="78"/>
        <v>22.14</v>
      </c>
      <c r="U848" s="231">
        <f>VLOOKUP(VALUE(C848),'Cross ref'!G:I,3,0)</f>
        <v>7360</v>
      </c>
      <c r="V848" s="231">
        <f>IFERROR(VLOOKUP(J848,'Item List (2)'!C:D,2,0),VLOOKUP(K848,'Item List (2)'!C:D,2,0))</f>
        <v>60507</v>
      </c>
      <c r="W848" s="231">
        <f>IFERROR(VLOOKUP(J848,'Item List (2)'!C:E,3,0),VLOOKUP(K848,'Item List (2)'!C:E,3,0))</f>
        <v>1200</v>
      </c>
      <c r="X848" s="231">
        <f t="shared" si="79"/>
        <v>0</v>
      </c>
      <c r="Y848" s="231" t="str">
        <f t="shared" si="80"/>
        <v>TOWEL, PAPER MULTIFOLD BRN EF</v>
      </c>
      <c r="AA848" s="232">
        <f t="shared" si="81"/>
        <v>22.14</v>
      </c>
      <c r="AB848" s="232" t="str">
        <f>VLOOKUP(W848,'Item List (2)'!$H:$J,2,0)</f>
        <v>Supplies</v>
      </c>
      <c r="AC848" s="232">
        <f t="shared" si="82"/>
        <v>7360</v>
      </c>
      <c r="AD848" s="232" t="str">
        <f t="shared" si="83"/>
        <v>7360-Supplies</v>
      </c>
    </row>
    <row r="849" spans="1:30">
      <c r="A849" t="s">
        <v>48</v>
      </c>
      <c r="B849" t="s">
        <v>549</v>
      </c>
      <c r="C849" t="s">
        <v>605</v>
      </c>
      <c r="D849" t="s">
        <v>606</v>
      </c>
      <c r="E849" t="s">
        <v>607</v>
      </c>
      <c r="F849" s="220" t="s">
        <v>53</v>
      </c>
      <c r="G849" s="220">
        <v>45168</v>
      </c>
      <c r="H849" t="s">
        <v>298</v>
      </c>
      <c r="I849" t="s">
        <v>55</v>
      </c>
      <c r="J849" t="s">
        <v>105</v>
      </c>
      <c r="K849" t="s">
        <v>299</v>
      </c>
      <c r="L849" s="230" t="s">
        <v>297</v>
      </c>
      <c r="M849">
        <v>1</v>
      </c>
      <c r="N849">
        <v>0</v>
      </c>
      <c r="O849">
        <v>16.92</v>
      </c>
      <c r="P849">
        <v>16.92</v>
      </c>
      <c r="Q849">
        <v>7376.94</v>
      </c>
      <c r="R849">
        <v>20.45</v>
      </c>
      <c r="S849" s="231" t="str">
        <f>VLOOKUP(U849,'Cross ref'!I:J,2,0)</f>
        <v>SCL</v>
      </c>
      <c r="T849" s="231">
        <f t="shared" si="78"/>
        <v>16.92</v>
      </c>
      <c r="U849" s="231">
        <f>VLOOKUP(VALUE(C849),'Cross ref'!G:I,3,0)</f>
        <v>7360</v>
      </c>
      <c r="V849" s="231">
        <f>IFERROR(VLOOKUP(J849,'Item List (2)'!C:D,2,0),VLOOKUP(K849,'Item List (2)'!C:D,2,0))</f>
        <v>50007</v>
      </c>
      <c r="W849" s="231">
        <f>IFERROR(VLOOKUP(J849,'Item List (2)'!C:E,3,0),VLOOKUP(K849,'Item List (2)'!C:E,3,0))</f>
        <v>100</v>
      </c>
      <c r="X849" s="231">
        <f t="shared" si="79"/>
        <v>0</v>
      </c>
      <c r="Y849" s="231" t="str">
        <f t="shared" si="80"/>
        <v>MILK, CHOC 1% LF 7Z PLS ESL</v>
      </c>
      <c r="AA849" s="232">
        <f t="shared" si="81"/>
        <v>16.92</v>
      </c>
      <c r="AB849" s="232" t="str">
        <f>VLOOKUP(W849,'Item List (2)'!$H:$J,2,0)</f>
        <v>Food</v>
      </c>
      <c r="AC849" s="232">
        <f t="shared" si="82"/>
        <v>7360</v>
      </c>
      <c r="AD849" s="232" t="str">
        <f t="shared" si="83"/>
        <v>7360-Food</v>
      </c>
    </row>
    <row r="850" spans="1:30">
      <c r="A850" t="s">
        <v>48</v>
      </c>
      <c r="B850" t="s">
        <v>549</v>
      </c>
      <c r="C850" t="s">
        <v>605</v>
      </c>
      <c r="D850" t="s">
        <v>606</v>
      </c>
      <c r="E850" t="s">
        <v>607</v>
      </c>
      <c r="F850" s="220" t="s">
        <v>53</v>
      </c>
      <c r="G850" s="220">
        <v>45168</v>
      </c>
      <c r="H850" t="s">
        <v>474</v>
      </c>
      <c r="I850" t="s">
        <v>66</v>
      </c>
      <c r="J850" t="s">
        <v>475</v>
      </c>
      <c r="K850" t="s">
        <v>476</v>
      </c>
      <c r="L850" s="230" t="s">
        <v>477</v>
      </c>
      <c r="M850">
        <v>1</v>
      </c>
      <c r="N850">
        <v>0</v>
      </c>
      <c r="O850">
        <v>20.1</v>
      </c>
      <c r="P850">
        <v>20.1</v>
      </c>
      <c r="Q850">
        <v>7376.94</v>
      </c>
      <c r="R850">
        <v>20.45</v>
      </c>
      <c r="S850" s="231" t="str">
        <f>VLOOKUP(U850,'Cross ref'!I:J,2,0)</f>
        <v>SCL</v>
      </c>
      <c r="T850" s="231">
        <f t="shared" si="78"/>
        <v>20.1</v>
      </c>
      <c r="U850" s="231">
        <f>VLOOKUP(VALUE(C850),'Cross ref'!G:I,3,0)</f>
        <v>7360</v>
      </c>
      <c r="V850" s="231">
        <f>IFERROR(VLOOKUP(J850,'Item List (2)'!C:D,2,0),VLOOKUP(K850,'Item List (2)'!C:D,2,0))</f>
        <v>60507</v>
      </c>
      <c r="W850" s="231">
        <f>IFERROR(VLOOKUP(J850,'Item List (2)'!C:E,3,0),VLOOKUP(K850,'Item List (2)'!C:E,3,0))</f>
        <v>1200</v>
      </c>
      <c r="X850" s="231">
        <f t="shared" si="79"/>
        <v>0</v>
      </c>
      <c r="Y850" s="231" t="str">
        <f t="shared" si="80"/>
        <v>CLEANER, RESTROOM CONTENDER</v>
      </c>
      <c r="AA850" s="232">
        <f t="shared" si="81"/>
        <v>20.1</v>
      </c>
      <c r="AB850" s="232" t="str">
        <f>VLOOKUP(W850,'Item List (2)'!$H:$J,2,0)</f>
        <v>Supplies</v>
      </c>
      <c r="AC850" s="232">
        <f t="shared" si="82"/>
        <v>7360</v>
      </c>
      <c r="AD850" s="232" t="str">
        <f t="shared" si="83"/>
        <v>7360-Supplies</v>
      </c>
    </row>
    <row r="851" spans="1:30">
      <c r="A851" t="s">
        <v>48</v>
      </c>
      <c r="B851" t="s">
        <v>549</v>
      </c>
      <c r="C851" t="s">
        <v>605</v>
      </c>
      <c r="D851" t="s">
        <v>606</v>
      </c>
      <c r="E851" t="s">
        <v>607</v>
      </c>
      <c r="F851" s="220" t="s">
        <v>53</v>
      </c>
      <c r="G851" s="220">
        <v>45168</v>
      </c>
      <c r="H851" t="s">
        <v>540</v>
      </c>
      <c r="I851" t="s">
        <v>55</v>
      </c>
      <c r="J851" t="s">
        <v>541</v>
      </c>
      <c r="K851" t="s">
        <v>542</v>
      </c>
      <c r="L851" s="230" t="s">
        <v>447</v>
      </c>
      <c r="M851">
        <v>1</v>
      </c>
      <c r="N851">
        <v>0</v>
      </c>
      <c r="O851">
        <v>6.52</v>
      </c>
      <c r="P851">
        <v>6.52</v>
      </c>
      <c r="Q851">
        <v>7376.94</v>
      </c>
      <c r="R851">
        <v>20.45</v>
      </c>
      <c r="S851" s="231" t="str">
        <f>VLOOKUP(U851,'Cross ref'!I:J,2,0)</f>
        <v>SCL</v>
      </c>
      <c r="T851" s="231">
        <f t="shared" si="78"/>
        <v>6.52</v>
      </c>
      <c r="U851" s="231">
        <f>VLOOKUP(VALUE(C851),'Cross ref'!G:I,3,0)</f>
        <v>7360</v>
      </c>
      <c r="V851" s="231">
        <f>IFERROR(VLOOKUP(J851,'Item List (2)'!C:D,2,0),VLOOKUP(K851,'Item List (2)'!C:D,2,0))</f>
        <v>50007</v>
      </c>
      <c r="W851" s="231">
        <f>IFERROR(VLOOKUP(J851,'Item List (2)'!C:E,3,0),VLOOKUP(K851,'Item List (2)'!C:E,3,0))</f>
        <v>100</v>
      </c>
      <c r="X851" s="231">
        <f t="shared" si="79"/>
        <v>0</v>
      </c>
      <c r="Y851" s="231" t="str">
        <f t="shared" si="80"/>
        <v>SUGAR, PWDRED CANE</v>
      </c>
      <c r="AA851" s="232">
        <f t="shared" si="81"/>
        <v>6.52</v>
      </c>
      <c r="AB851" s="232" t="str">
        <f>VLOOKUP(W851,'Item List (2)'!$H:$J,2,0)</f>
        <v>Food</v>
      </c>
      <c r="AC851" s="232">
        <f t="shared" si="82"/>
        <v>7360</v>
      </c>
      <c r="AD851" s="232" t="str">
        <f t="shared" si="83"/>
        <v>7360-Food</v>
      </c>
    </row>
    <row r="852" spans="1:30">
      <c r="A852" t="s">
        <v>48</v>
      </c>
      <c r="B852" t="s">
        <v>549</v>
      </c>
      <c r="C852" t="s">
        <v>605</v>
      </c>
      <c r="D852" t="s">
        <v>606</v>
      </c>
      <c r="E852" t="s">
        <v>607</v>
      </c>
      <c r="F852" s="220" t="s">
        <v>53</v>
      </c>
      <c r="G852" s="220">
        <v>45168</v>
      </c>
      <c r="H852" t="s">
        <v>89</v>
      </c>
      <c r="I852" t="s">
        <v>55</v>
      </c>
      <c r="J852" t="s">
        <v>90</v>
      </c>
      <c r="K852" t="s">
        <v>91</v>
      </c>
      <c r="L852" s="230" t="s">
        <v>92</v>
      </c>
      <c r="M852">
        <v>1</v>
      </c>
      <c r="N852">
        <v>0</v>
      </c>
      <c r="O852">
        <v>58.17</v>
      </c>
      <c r="P852">
        <v>58.17</v>
      </c>
      <c r="Q852">
        <v>7376.94</v>
      </c>
      <c r="R852">
        <v>20.45</v>
      </c>
      <c r="S852" s="231" t="str">
        <f>VLOOKUP(U852,'Cross ref'!I:J,2,0)</f>
        <v>SCL</v>
      </c>
      <c r="T852" s="231">
        <f t="shared" si="78"/>
        <v>58.17</v>
      </c>
      <c r="U852" s="231">
        <f>VLOOKUP(VALUE(C852),'Cross ref'!G:I,3,0)</f>
        <v>7360</v>
      </c>
      <c r="V852" s="231">
        <f>IFERROR(VLOOKUP(J852,'Item List (2)'!C:D,2,0),VLOOKUP(K852,'Item List (2)'!C:D,2,0))</f>
        <v>50007</v>
      </c>
      <c r="W852" s="231">
        <f>IFERROR(VLOOKUP(J852,'Item List (2)'!C:E,3,0),VLOOKUP(K852,'Item List (2)'!C:E,3,0))</f>
        <v>100</v>
      </c>
      <c r="X852" s="231">
        <f t="shared" si="79"/>
        <v>0</v>
      </c>
      <c r="Y852" s="231" t="str">
        <f t="shared" si="80"/>
        <v>EGG, LIQ WHL CAGE FREE P12CE</v>
      </c>
      <c r="AA852" s="232">
        <f t="shared" si="81"/>
        <v>58.17</v>
      </c>
      <c r="AB852" s="232" t="str">
        <f>VLOOKUP(W852,'Item List (2)'!$H:$J,2,0)</f>
        <v>Food</v>
      </c>
      <c r="AC852" s="232">
        <f t="shared" si="82"/>
        <v>7360</v>
      </c>
      <c r="AD852" s="232" t="str">
        <f t="shared" si="83"/>
        <v>7360-Food</v>
      </c>
    </row>
    <row r="853" spans="1:30">
      <c r="A853" t="s">
        <v>48</v>
      </c>
      <c r="B853" t="s">
        <v>549</v>
      </c>
      <c r="C853" t="s">
        <v>605</v>
      </c>
      <c r="D853" t="s">
        <v>606</v>
      </c>
      <c r="E853" t="s">
        <v>607</v>
      </c>
      <c r="F853" s="220" t="s">
        <v>53</v>
      </c>
      <c r="G853" s="220">
        <v>45168</v>
      </c>
      <c r="H853" t="s">
        <v>93</v>
      </c>
      <c r="I853" t="s">
        <v>55</v>
      </c>
      <c r="J853" t="s">
        <v>94</v>
      </c>
      <c r="K853" t="s">
        <v>95</v>
      </c>
      <c r="L853" s="230" t="s">
        <v>96</v>
      </c>
      <c r="M853">
        <v>2</v>
      </c>
      <c r="N853">
        <v>0</v>
      </c>
      <c r="O853">
        <v>26.21</v>
      </c>
      <c r="P853">
        <v>52.42</v>
      </c>
      <c r="Q853">
        <v>7376.94</v>
      </c>
      <c r="R853">
        <v>20.45</v>
      </c>
      <c r="S853" s="231" t="str">
        <f>VLOOKUP(U853,'Cross ref'!I:J,2,0)</f>
        <v>SCL</v>
      </c>
      <c r="T853" s="231">
        <f t="shared" si="78"/>
        <v>52.42</v>
      </c>
      <c r="U853" s="231">
        <f>VLOOKUP(VALUE(C853),'Cross ref'!G:I,3,0)</f>
        <v>7360</v>
      </c>
      <c r="V853" s="231">
        <f>IFERROR(VLOOKUP(J853,'Item List (2)'!C:D,2,0),VLOOKUP(K853,'Item List (2)'!C:D,2,0))</f>
        <v>50007</v>
      </c>
      <c r="W853" s="231">
        <f>IFERROR(VLOOKUP(J853,'Item List (2)'!C:E,3,0),VLOOKUP(K853,'Item List (2)'!C:E,3,0))</f>
        <v>100</v>
      </c>
      <c r="X853" s="231">
        <f t="shared" si="79"/>
        <v>0</v>
      </c>
      <c r="Y853" s="231" t="str">
        <f t="shared" si="80"/>
        <v>JUICE, ORANGE ORIG SIMPLY</v>
      </c>
      <c r="AA853" s="232">
        <f t="shared" si="81"/>
        <v>52.42</v>
      </c>
      <c r="AB853" s="232" t="str">
        <f>VLOOKUP(W853,'Item List (2)'!$H:$J,2,0)</f>
        <v>Food</v>
      </c>
      <c r="AC853" s="232">
        <f t="shared" si="82"/>
        <v>7360</v>
      </c>
      <c r="AD853" s="232" t="str">
        <f t="shared" si="83"/>
        <v>7360-Food</v>
      </c>
    </row>
    <row r="854" spans="1:30">
      <c r="A854" t="s">
        <v>48</v>
      </c>
      <c r="B854" t="s">
        <v>549</v>
      </c>
      <c r="C854" t="s">
        <v>605</v>
      </c>
      <c r="D854" t="s">
        <v>606</v>
      </c>
      <c r="E854" t="s">
        <v>607</v>
      </c>
      <c r="F854" s="220" t="s">
        <v>53</v>
      </c>
      <c r="G854" s="220">
        <v>45168</v>
      </c>
      <c r="H854" t="s">
        <v>97</v>
      </c>
      <c r="I854" t="s">
        <v>55</v>
      </c>
      <c r="J854" t="s">
        <v>98</v>
      </c>
      <c r="K854" t="s">
        <v>99</v>
      </c>
      <c r="L854" s="230" t="s">
        <v>100</v>
      </c>
      <c r="M854">
        <v>2</v>
      </c>
      <c r="N854">
        <v>0</v>
      </c>
      <c r="O854">
        <v>20.03</v>
      </c>
      <c r="P854">
        <v>40.06</v>
      </c>
      <c r="Q854">
        <v>7376.94</v>
      </c>
      <c r="R854">
        <v>20.45</v>
      </c>
      <c r="S854" s="231" t="str">
        <f>VLOOKUP(U854,'Cross ref'!I:J,2,0)</f>
        <v>SCL</v>
      </c>
      <c r="T854" s="231">
        <f t="shared" si="78"/>
        <v>40.06</v>
      </c>
      <c r="U854" s="231">
        <f>VLOOKUP(VALUE(C854),'Cross ref'!G:I,3,0)</f>
        <v>7360</v>
      </c>
      <c r="V854" s="231">
        <f>IFERROR(VLOOKUP(J854,'Item List (2)'!C:D,2,0),VLOOKUP(K854,'Item List (2)'!C:D,2,0))</f>
        <v>50007</v>
      </c>
      <c r="W854" s="231">
        <f>IFERROR(VLOOKUP(J854,'Item List (2)'!C:E,3,0),VLOOKUP(K854,'Item List (2)'!C:E,3,0))</f>
        <v>100</v>
      </c>
      <c r="X854" s="231">
        <f t="shared" si="79"/>
        <v>0</v>
      </c>
      <c r="Y854" s="231" t="str">
        <f t="shared" si="80"/>
        <v>SAUCE, BBQ SWEET &amp; BOLD CUP</v>
      </c>
      <c r="AA854" s="232">
        <f t="shared" si="81"/>
        <v>40.06</v>
      </c>
      <c r="AB854" s="232" t="str">
        <f>VLOOKUP(W854,'Item List (2)'!$H:$J,2,0)</f>
        <v>Food</v>
      </c>
      <c r="AC854" s="232">
        <f t="shared" si="82"/>
        <v>7360</v>
      </c>
      <c r="AD854" s="232" t="str">
        <f t="shared" si="83"/>
        <v>7360-Food</v>
      </c>
    </row>
    <row r="855" spans="1:30">
      <c r="A855" t="s">
        <v>48</v>
      </c>
      <c r="B855" t="s">
        <v>549</v>
      </c>
      <c r="C855" t="s">
        <v>605</v>
      </c>
      <c r="D855" t="s">
        <v>606</v>
      </c>
      <c r="E855" t="s">
        <v>607</v>
      </c>
      <c r="F855" s="220" t="s">
        <v>53</v>
      </c>
      <c r="G855" s="220">
        <v>45168</v>
      </c>
      <c r="H855" t="s">
        <v>304</v>
      </c>
      <c r="I855" t="s">
        <v>55</v>
      </c>
      <c r="J855" t="s">
        <v>305</v>
      </c>
      <c r="K855" t="s">
        <v>306</v>
      </c>
      <c r="L855" s="230" t="s">
        <v>100</v>
      </c>
      <c r="M855">
        <v>1</v>
      </c>
      <c r="N855">
        <v>0</v>
      </c>
      <c r="O855">
        <v>30.8</v>
      </c>
      <c r="P855">
        <v>30.8</v>
      </c>
      <c r="Q855">
        <v>7376.94</v>
      </c>
      <c r="R855">
        <v>20.45</v>
      </c>
      <c r="S855" s="231" t="str">
        <f>VLOOKUP(U855,'Cross ref'!I:J,2,0)</f>
        <v>SCL</v>
      </c>
      <c r="T855" s="231">
        <f t="shared" si="78"/>
        <v>30.8</v>
      </c>
      <c r="U855" s="231">
        <f>VLOOKUP(VALUE(C855),'Cross ref'!G:I,3,0)</f>
        <v>7360</v>
      </c>
      <c r="V855" s="231">
        <f>IFERROR(VLOOKUP(J855,'Item List (2)'!C:D,2,0),VLOOKUP(K855,'Item List (2)'!C:D,2,0))</f>
        <v>50007</v>
      </c>
      <c r="W855" s="231">
        <f>IFERROR(VLOOKUP(J855,'Item List (2)'!C:E,3,0),VLOOKUP(K855,'Item List (2)'!C:E,3,0))</f>
        <v>100</v>
      </c>
      <c r="X855" s="231">
        <f t="shared" si="79"/>
        <v>0</v>
      </c>
      <c r="Y855" s="231" t="str">
        <f t="shared" si="80"/>
        <v>SAUCE, HNY MUST CUP</v>
      </c>
      <c r="AA855" s="232">
        <f t="shared" si="81"/>
        <v>30.8</v>
      </c>
      <c r="AB855" s="232" t="str">
        <f>VLOOKUP(W855,'Item List (2)'!$H:$J,2,0)</f>
        <v>Food</v>
      </c>
      <c r="AC855" s="232">
        <f t="shared" si="82"/>
        <v>7360</v>
      </c>
      <c r="AD855" s="232" t="str">
        <f t="shared" si="83"/>
        <v>7360-Food</v>
      </c>
    </row>
    <row r="856" spans="1:30">
      <c r="A856" t="s">
        <v>48</v>
      </c>
      <c r="B856" t="s">
        <v>549</v>
      </c>
      <c r="C856" t="s">
        <v>605</v>
      </c>
      <c r="D856" t="s">
        <v>606</v>
      </c>
      <c r="E856" t="s">
        <v>607</v>
      </c>
      <c r="F856" s="220" t="s">
        <v>53</v>
      </c>
      <c r="G856" s="220">
        <v>45168</v>
      </c>
      <c r="H856" t="s">
        <v>104</v>
      </c>
      <c r="I856" t="s">
        <v>55</v>
      </c>
      <c r="J856" t="s">
        <v>105</v>
      </c>
      <c r="K856" t="s">
        <v>106</v>
      </c>
      <c r="L856" s="230" t="s">
        <v>107</v>
      </c>
      <c r="M856">
        <v>2</v>
      </c>
      <c r="N856">
        <v>0</v>
      </c>
      <c r="O856">
        <v>9.54</v>
      </c>
      <c r="P856">
        <v>19.08</v>
      </c>
      <c r="Q856">
        <v>7376.94</v>
      </c>
      <c r="R856">
        <v>20.45</v>
      </c>
      <c r="S856" s="231" t="str">
        <f>VLOOKUP(U856,'Cross ref'!I:J,2,0)</f>
        <v>SCL</v>
      </c>
      <c r="T856" s="231">
        <f t="shared" si="78"/>
        <v>19.08</v>
      </c>
      <c r="U856" s="231">
        <f>VLOOKUP(VALUE(C856),'Cross ref'!G:I,3,0)</f>
        <v>7360</v>
      </c>
      <c r="V856" s="231">
        <f>IFERROR(VLOOKUP(J856,'Item List (2)'!C:D,2,0),VLOOKUP(K856,'Item List (2)'!C:D,2,0))</f>
        <v>50007</v>
      </c>
      <c r="W856" s="231">
        <f>IFERROR(VLOOKUP(J856,'Item List (2)'!C:E,3,0),VLOOKUP(K856,'Item List (2)'!C:E,3,0))</f>
        <v>100</v>
      </c>
      <c r="X856" s="231">
        <f t="shared" si="79"/>
        <v>0</v>
      </c>
      <c r="Y856" s="231" t="str">
        <f t="shared" si="80"/>
        <v>MILK, 1%</v>
      </c>
      <c r="AA856" s="232">
        <f t="shared" si="81"/>
        <v>19.08</v>
      </c>
      <c r="AB856" s="232" t="str">
        <f>VLOOKUP(W856,'Item List (2)'!$H:$J,2,0)</f>
        <v>Food</v>
      </c>
      <c r="AC856" s="232">
        <f t="shared" si="82"/>
        <v>7360</v>
      </c>
      <c r="AD856" s="232" t="str">
        <f t="shared" si="83"/>
        <v>7360-Food</v>
      </c>
    </row>
    <row r="857" spans="1:30">
      <c r="A857" t="s">
        <v>48</v>
      </c>
      <c r="B857" t="s">
        <v>549</v>
      </c>
      <c r="C857" t="s">
        <v>605</v>
      </c>
      <c r="D857" t="s">
        <v>606</v>
      </c>
      <c r="E857" t="s">
        <v>607</v>
      </c>
      <c r="F857" s="220" t="s">
        <v>53</v>
      </c>
      <c r="G857" s="220">
        <v>45168</v>
      </c>
      <c r="H857" t="s">
        <v>481</v>
      </c>
      <c r="I857" t="s">
        <v>66</v>
      </c>
      <c r="J857" t="s">
        <v>109</v>
      </c>
      <c r="K857" t="s">
        <v>308</v>
      </c>
      <c r="L857" s="230" t="s">
        <v>111</v>
      </c>
      <c r="M857">
        <v>4</v>
      </c>
      <c r="N857">
        <v>0</v>
      </c>
      <c r="O857">
        <v>3.85</v>
      </c>
      <c r="P857">
        <v>15.4</v>
      </c>
      <c r="Q857">
        <v>7376.94</v>
      </c>
      <c r="R857">
        <v>20.45</v>
      </c>
      <c r="S857" s="231" t="str">
        <f>VLOOKUP(U857,'Cross ref'!I:J,2,0)</f>
        <v>SCL</v>
      </c>
      <c r="T857" s="231">
        <f t="shared" si="78"/>
        <v>15.4</v>
      </c>
      <c r="U857" s="231">
        <f>VLOOKUP(VALUE(C857),'Cross ref'!G:I,3,0)</f>
        <v>7360</v>
      </c>
      <c r="V857" s="231">
        <f>IFERROR(VLOOKUP(J857,'Item List (2)'!C:D,2,0),VLOOKUP(K857,'Item List (2)'!C:D,2,0))</f>
        <v>60507</v>
      </c>
      <c r="W857" s="231">
        <f>IFERROR(VLOOKUP(J857,'Item List (2)'!C:E,3,0),VLOOKUP(K857,'Item List (2)'!C:E,3,0))</f>
        <v>1200</v>
      </c>
      <c r="X857" s="231">
        <f t="shared" si="79"/>
        <v>0</v>
      </c>
      <c r="Y857" s="231" t="str">
        <f t="shared" si="80"/>
        <v>GLOVE, SYNTH XLG</v>
      </c>
      <c r="AA857" s="232">
        <f t="shared" si="81"/>
        <v>15.4</v>
      </c>
      <c r="AB857" s="232" t="str">
        <f>VLOOKUP(W857,'Item List (2)'!$H:$J,2,0)</f>
        <v>Supplies</v>
      </c>
      <c r="AC857" s="232">
        <f t="shared" si="82"/>
        <v>7360</v>
      </c>
      <c r="AD857" s="232" t="str">
        <f t="shared" si="83"/>
        <v>7360-Supplies</v>
      </c>
    </row>
    <row r="858" spans="1:30">
      <c r="A858" t="s">
        <v>48</v>
      </c>
      <c r="B858" t="s">
        <v>549</v>
      </c>
      <c r="C858" t="s">
        <v>605</v>
      </c>
      <c r="D858" t="s">
        <v>606</v>
      </c>
      <c r="E858" t="s">
        <v>607</v>
      </c>
      <c r="F858" s="220" t="s">
        <v>53</v>
      </c>
      <c r="G858" s="220">
        <v>45168</v>
      </c>
      <c r="H858" t="s">
        <v>54</v>
      </c>
      <c r="I858" t="s">
        <v>55</v>
      </c>
      <c r="J858" t="s">
        <v>56</v>
      </c>
      <c r="K858" t="s">
        <v>57</v>
      </c>
      <c r="L858" s="230" t="s">
        <v>58</v>
      </c>
      <c r="M858">
        <v>0</v>
      </c>
      <c r="N858">
        <v>0</v>
      </c>
      <c r="O858">
        <v>42.61</v>
      </c>
      <c r="P858">
        <v>0</v>
      </c>
      <c r="Q858">
        <v>7376.94</v>
      </c>
      <c r="R858">
        <v>20.45</v>
      </c>
      <c r="S858" s="231" t="str">
        <f>VLOOKUP(U858,'Cross ref'!I:J,2,0)</f>
        <v>SCL</v>
      </c>
      <c r="T858" s="231">
        <f t="shared" si="78"/>
        <v>0</v>
      </c>
      <c r="U858" s="231">
        <f>VLOOKUP(VALUE(C858),'Cross ref'!G:I,3,0)</f>
        <v>7360</v>
      </c>
      <c r="V858" s="231">
        <f>IFERROR(VLOOKUP(J858,'Item List (2)'!C:D,2,0),VLOOKUP(K858,'Item List (2)'!C:D,2,0))</f>
        <v>50007</v>
      </c>
      <c r="W858" s="231">
        <f>IFERROR(VLOOKUP(J858,'Item List (2)'!C:E,3,0),VLOOKUP(K858,'Item List (2)'!C:E,3,0))</f>
        <v>100</v>
      </c>
      <c r="X858" s="231">
        <f t="shared" si="79"/>
        <v>0</v>
      </c>
      <c r="Y858" s="231" t="str">
        <f t="shared" si="80"/>
        <v>PEPPER, CHILE GRN STRIP</v>
      </c>
      <c r="AA858" s="232">
        <f t="shared" si="81"/>
        <v>0</v>
      </c>
      <c r="AB858" s="232" t="str">
        <f>VLOOKUP(W858,'Item List (2)'!$H:$J,2,0)</f>
        <v>Food</v>
      </c>
      <c r="AC858" s="232">
        <f t="shared" si="82"/>
        <v>7360</v>
      </c>
      <c r="AD858" s="232" t="str">
        <f t="shared" si="83"/>
        <v>7360-Food</v>
      </c>
    </row>
    <row r="859" spans="1:30">
      <c r="A859" t="s">
        <v>48</v>
      </c>
      <c r="B859" t="s">
        <v>549</v>
      </c>
      <c r="C859" t="s">
        <v>605</v>
      </c>
      <c r="D859" t="s">
        <v>606</v>
      </c>
      <c r="E859" t="s">
        <v>607</v>
      </c>
      <c r="F859" s="220" t="s">
        <v>53</v>
      </c>
      <c r="G859" s="220">
        <v>45168</v>
      </c>
      <c r="H859" t="s">
        <v>112</v>
      </c>
      <c r="I859" t="s">
        <v>55</v>
      </c>
      <c r="J859" t="s">
        <v>113</v>
      </c>
      <c r="K859" t="s">
        <v>114</v>
      </c>
      <c r="L859" s="230" t="s">
        <v>115</v>
      </c>
      <c r="M859">
        <v>1</v>
      </c>
      <c r="N859">
        <v>0</v>
      </c>
      <c r="O859">
        <v>40.54</v>
      </c>
      <c r="P859">
        <v>40.54</v>
      </c>
      <c r="Q859">
        <v>7376.94</v>
      </c>
      <c r="R859">
        <v>20.45</v>
      </c>
      <c r="S859" s="231" t="str">
        <f>VLOOKUP(U859,'Cross ref'!I:J,2,0)</f>
        <v>SCL</v>
      </c>
      <c r="T859" s="231">
        <f t="shared" si="78"/>
        <v>40.54</v>
      </c>
      <c r="U859" s="231">
        <f>VLOOKUP(VALUE(C859),'Cross ref'!G:I,3,0)</f>
        <v>7360</v>
      </c>
      <c r="V859" s="231">
        <f>IFERROR(VLOOKUP(J859,'Item List (2)'!C:D,2,0),VLOOKUP(K859,'Item List (2)'!C:D,2,0))</f>
        <v>50007</v>
      </c>
      <c r="W859" s="231">
        <f>IFERROR(VLOOKUP(J859,'Item List (2)'!C:E,3,0),VLOOKUP(K859,'Item List (2)'!C:E,3,0))</f>
        <v>100</v>
      </c>
      <c r="X859" s="231">
        <f t="shared" si="79"/>
        <v>0</v>
      </c>
      <c r="Y859" s="231" t="str">
        <f t="shared" si="80"/>
        <v>CHEESECAKE, STAWBRY 3.5Z</v>
      </c>
      <c r="AA859" s="232">
        <f t="shared" si="81"/>
        <v>40.54</v>
      </c>
      <c r="AB859" s="232" t="str">
        <f>VLOOKUP(W859,'Item List (2)'!$H:$J,2,0)</f>
        <v>Food</v>
      </c>
      <c r="AC859" s="232">
        <f t="shared" si="82"/>
        <v>7360</v>
      </c>
      <c r="AD859" s="232" t="str">
        <f t="shared" si="83"/>
        <v>7360-Food</v>
      </c>
    </row>
    <row r="860" spans="1:30">
      <c r="A860" t="s">
        <v>48</v>
      </c>
      <c r="B860" t="s">
        <v>549</v>
      </c>
      <c r="C860" t="s">
        <v>605</v>
      </c>
      <c r="D860" t="s">
        <v>606</v>
      </c>
      <c r="E860" t="s">
        <v>607</v>
      </c>
      <c r="F860" s="220" t="s">
        <v>53</v>
      </c>
      <c r="G860" s="220">
        <v>45168</v>
      </c>
      <c r="H860" t="s">
        <v>116</v>
      </c>
      <c r="I860" t="s">
        <v>55</v>
      </c>
      <c r="J860" t="s">
        <v>117</v>
      </c>
      <c r="K860" t="s">
        <v>118</v>
      </c>
      <c r="L860" s="230" t="s">
        <v>119</v>
      </c>
      <c r="M860">
        <v>17</v>
      </c>
      <c r="N860">
        <v>0</v>
      </c>
      <c r="O860">
        <v>76.78</v>
      </c>
      <c r="P860">
        <v>1305.26</v>
      </c>
      <c r="Q860">
        <v>7376.94</v>
      </c>
      <c r="R860">
        <v>20.45</v>
      </c>
      <c r="S860" s="231" t="str">
        <f>VLOOKUP(U860,'Cross ref'!I:J,2,0)</f>
        <v>SCL</v>
      </c>
      <c r="T860" s="231">
        <f t="shared" si="78"/>
        <v>1305.26</v>
      </c>
      <c r="U860" s="231">
        <f>VLOOKUP(VALUE(C860),'Cross ref'!G:I,3,0)</f>
        <v>7360</v>
      </c>
      <c r="V860" s="231">
        <f>IFERROR(VLOOKUP(J860,'Item List (2)'!C:D,2,0),VLOOKUP(K860,'Item List (2)'!C:D,2,0))</f>
        <v>50007</v>
      </c>
      <c r="W860" s="231">
        <f>IFERROR(VLOOKUP(J860,'Item List (2)'!C:E,3,0),VLOOKUP(K860,'Item List (2)'!C:E,3,0))</f>
        <v>100</v>
      </c>
      <c r="X860" s="231">
        <f t="shared" si="79"/>
        <v>0</v>
      </c>
      <c r="Y860" s="231" t="str">
        <f t="shared" si="80"/>
        <v>BEEF, GRND PTY 3.5Z</v>
      </c>
      <c r="AA860" s="232">
        <f t="shared" si="81"/>
        <v>1305.26</v>
      </c>
      <c r="AB860" s="232" t="str">
        <f>VLOOKUP(W860,'Item List (2)'!$H:$J,2,0)</f>
        <v>Food</v>
      </c>
      <c r="AC860" s="232">
        <f t="shared" si="82"/>
        <v>7360</v>
      </c>
      <c r="AD860" s="232" t="str">
        <f t="shared" si="83"/>
        <v>7360-Food</v>
      </c>
    </row>
    <row r="861" spans="1:30">
      <c r="A861" t="s">
        <v>48</v>
      </c>
      <c r="B861" t="s">
        <v>549</v>
      </c>
      <c r="C861" t="s">
        <v>605</v>
      </c>
      <c r="D861" t="s">
        <v>606</v>
      </c>
      <c r="E861" t="s">
        <v>607</v>
      </c>
      <c r="F861" s="220" t="s">
        <v>53</v>
      </c>
      <c r="G861" s="220">
        <v>45168</v>
      </c>
      <c r="H861" t="s">
        <v>611</v>
      </c>
      <c r="I861" t="s">
        <v>55</v>
      </c>
      <c r="J861" t="s">
        <v>76</v>
      </c>
      <c r="K861" t="s">
        <v>612</v>
      </c>
      <c r="L861" s="230" t="s">
        <v>84</v>
      </c>
      <c r="M861">
        <v>1</v>
      </c>
      <c r="N861">
        <v>0</v>
      </c>
      <c r="O861">
        <v>51.9</v>
      </c>
      <c r="P861">
        <v>51.9</v>
      </c>
      <c r="Q861">
        <v>7376.94</v>
      </c>
      <c r="R861">
        <v>20.45</v>
      </c>
      <c r="S861" s="231" t="str">
        <f>VLOOKUP(U861,'Cross ref'!I:J,2,0)</f>
        <v>SCL</v>
      </c>
      <c r="T861" s="231">
        <f t="shared" si="78"/>
        <v>51.9</v>
      </c>
      <c r="U861" s="231">
        <f>VLOOKUP(VALUE(C861),'Cross ref'!G:I,3,0)</f>
        <v>7360</v>
      </c>
      <c r="V861" s="231">
        <f>IFERROR(VLOOKUP(J861,'Item List (2)'!C:D,2,0),VLOOKUP(K861,'Item List (2)'!C:D,2,0))</f>
        <v>50007</v>
      </c>
      <c r="W861" s="231">
        <f>IFERROR(VLOOKUP(J861,'Item List (2)'!C:E,3,0),VLOOKUP(K861,'Item List (2)'!C:E,3,0))</f>
        <v>100</v>
      </c>
      <c r="X861" s="231">
        <f t="shared" si="79"/>
        <v>0</v>
      </c>
      <c r="Y861" s="231" t="str">
        <f t="shared" si="80"/>
        <v>SODA, FANTA STRAWBRY</v>
      </c>
      <c r="AA861" s="232">
        <f t="shared" si="81"/>
        <v>51.9</v>
      </c>
      <c r="AB861" s="232" t="str">
        <f>VLOOKUP(W861,'Item List (2)'!$H:$J,2,0)</f>
        <v>Food</v>
      </c>
      <c r="AC861" s="232">
        <f t="shared" si="82"/>
        <v>7360</v>
      </c>
      <c r="AD861" s="232" t="str">
        <f t="shared" si="83"/>
        <v>7360-Food</v>
      </c>
    </row>
    <row r="862" spans="1:30">
      <c r="A862" t="s">
        <v>48</v>
      </c>
      <c r="B862" t="s">
        <v>549</v>
      </c>
      <c r="C862" t="s">
        <v>605</v>
      </c>
      <c r="D862" t="s">
        <v>606</v>
      </c>
      <c r="E862" t="s">
        <v>607</v>
      </c>
      <c r="F862" s="220" t="s">
        <v>53</v>
      </c>
      <c r="G862" s="220">
        <v>45168</v>
      </c>
      <c r="H862" t="s">
        <v>309</v>
      </c>
      <c r="I862" t="s">
        <v>55</v>
      </c>
      <c r="J862" t="s">
        <v>310</v>
      </c>
      <c r="K862" t="s">
        <v>311</v>
      </c>
      <c r="L862" s="230" t="s">
        <v>312</v>
      </c>
      <c r="M862">
        <v>1</v>
      </c>
      <c r="N862">
        <v>0</v>
      </c>
      <c r="O862">
        <v>11.6</v>
      </c>
      <c r="P862">
        <v>11.6</v>
      </c>
      <c r="Q862">
        <v>7376.94</v>
      </c>
      <c r="R862">
        <v>20.45</v>
      </c>
      <c r="S862" s="231" t="str">
        <f>VLOOKUP(U862,'Cross ref'!I:J,2,0)</f>
        <v>SCL</v>
      </c>
      <c r="T862" s="231">
        <f t="shared" si="78"/>
        <v>11.6</v>
      </c>
      <c r="U862" s="231">
        <f>VLOOKUP(VALUE(C862),'Cross ref'!G:I,3,0)</f>
        <v>7360</v>
      </c>
      <c r="V862" s="231">
        <f>IFERROR(VLOOKUP(J862,'Item List (2)'!C:D,2,0),VLOOKUP(K862,'Item List (2)'!C:D,2,0))</f>
        <v>50007</v>
      </c>
      <c r="W862" s="231">
        <f>IFERROR(VLOOKUP(J862,'Item List (2)'!C:E,3,0),VLOOKUP(K862,'Item List (2)'!C:E,3,0))</f>
        <v>100</v>
      </c>
      <c r="X862" s="231">
        <f t="shared" si="79"/>
        <v>0</v>
      </c>
      <c r="Y862" s="231" t="str">
        <f t="shared" si="80"/>
        <v>SALSA, PCH .43Z</v>
      </c>
      <c r="AA862" s="232">
        <f t="shared" si="81"/>
        <v>11.6</v>
      </c>
      <c r="AB862" s="232" t="str">
        <f>VLOOKUP(W862,'Item List (2)'!$H:$J,2,0)</f>
        <v>Food</v>
      </c>
      <c r="AC862" s="232">
        <f t="shared" si="82"/>
        <v>7360</v>
      </c>
      <c r="AD862" s="232" t="str">
        <f t="shared" si="83"/>
        <v>7360-Food</v>
      </c>
    </row>
    <row r="863" spans="1:30">
      <c r="A863" t="s">
        <v>48</v>
      </c>
      <c r="B863" t="s">
        <v>549</v>
      </c>
      <c r="C863" t="s">
        <v>605</v>
      </c>
      <c r="D863" t="s">
        <v>606</v>
      </c>
      <c r="E863" t="s">
        <v>607</v>
      </c>
      <c r="F863" s="220" t="s">
        <v>53</v>
      </c>
      <c r="G863" s="220">
        <v>45168</v>
      </c>
      <c r="H863" t="s">
        <v>120</v>
      </c>
      <c r="I863" t="s">
        <v>55</v>
      </c>
      <c r="J863" t="s">
        <v>121</v>
      </c>
      <c r="K863" t="s">
        <v>122</v>
      </c>
      <c r="L863" s="230" t="s">
        <v>123</v>
      </c>
      <c r="M863">
        <v>4</v>
      </c>
      <c r="N863">
        <v>0</v>
      </c>
      <c r="O863">
        <v>30.72</v>
      </c>
      <c r="P863">
        <v>122.88</v>
      </c>
      <c r="Q863">
        <v>7376.94</v>
      </c>
      <c r="R863">
        <v>20.45</v>
      </c>
      <c r="S863" s="231" t="str">
        <f>VLOOKUP(U863,'Cross ref'!I:J,2,0)</f>
        <v>SCL</v>
      </c>
      <c r="T863" s="231">
        <f t="shared" si="78"/>
        <v>122.88</v>
      </c>
      <c r="U863" s="231">
        <f>VLOOKUP(VALUE(C863),'Cross ref'!G:I,3,0)</f>
        <v>7360</v>
      </c>
      <c r="V863" s="231">
        <f>IFERROR(VLOOKUP(J863,'Item List (2)'!C:D,2,0),VLOOKUP(K863,'Item List (2)'!C:D,2,0))</f>
        <v>50007</v>
      </c>
      <c r="W863" s="231">
        <f>IFERROR(VLOOKUP(J863,'Item List (2)'!C:E,3,0),VLOOKUP(K863,'Item List (2)'!C:E,3,0))</f>
        <v>100</v>
      </c>
      <c r="X863" s="231">
        <f t="shared" si="79"/>
        <v>0</v>
      </c>
      <c r="Y863" s="231" t="str">
        <f t="shared" si="80"/>
        <v>APPTZR, ONION RING</v>
      </c>
      <c r="AA863" s="232">
        <f t="shared" si="81"/>
        <v>122.88</v>
      </c>
      <c r="AB863" s="232" t="str">
        <f>VLOOKUP(W863,'Item List (2)'!$H:$J,2,0)</f>
        <v>Food</v>
      </c>
      <c r="AC863" s="232">
        <f t="shared" si="82"/>
        <v>7360</v>
      </c>
      <c r="AD863" s="232" t="str">
        <f t="shared" si="83"/>
        <v>7360-Food</v>
      </c>
    </row>
    <row r="864" spans="1:30">
      <c r="A864" t="s">
        <v>48</v>
      </c>
      <c r="B864" t="s">
        <v>549</v>
      </c>
      <c r="C864" t="s">
        <v>605</v>
      </c>
      <c r="D864" t="s">
        <v>606</v>
      </c>
      <c r="E864" t="s">
        <v>607</v>
      </c>
      <c r="F864" s="220" t="s">
        <v>53</v>
      </c>
      <c r="G864" s="220">
        <v>45168</v>
      </c>
      <c r="H864" t="s">
        <v>124</v>
      </c>
      <c r="I864" t="s">
        <v>55</v>
      </c>
      <c r="J864" t="s">
        <v>125</v>
      </c>
      <c r="K864" t="s">
        <v>126</v>
      </c>
      <c r="L864" s="230" t="s">
        <v>127</v>
      </c>
      <c r="M864">
        <v>3</v>
      </c>
      <c r="N864">
        <v>0</v>
      </c>
      <c r="O864">
        <v>21.8</v>
      </c>
      <c r="P864">
        <v>65.4</v>
      </c>
      <c r="Q864">
        <v>7376.94</v>
      </c>
      <c r="R864">
        <v>20.45</v>
      </c>
      <c r="S864" s="231" t="str">
        <f>VLOOKUP(U864,'Cross ref'!I:J,2,0)</f>
        <v>SCL</v>
      </c>
      <c r="T864" s="231">
        <f t="shared" si="78"/>
        <v>65.4</v>
      </c>
      <c r="U864" s="231">
        <f>VLOOKUP(VALUE(C864),'Cross ref'!G:I,3,0)</f>
        <v>7360</v>
      </c>
      <c r="V864" s="231">
        <f>IFERROR(VLOOKUP(J864,'Item List (2)'!C:D,2,0),VLOOKUP(K864,'Item List (2)'!C:D,2,0))</f>
        <v>50007</v>
      </c>
      <c r="W864" s="231">
        <f>IFERROR(VLOOKUP(J864,'Item List (2)'!C:E,3,0),VLOOKUP(K864,'Item List (2)'!C:E,3,0))</f>
        <v>100</v>
      </c>
      <c r="X864" s="231">
        <f t="shared" si="79"/>
        <v>0</v>
      </c>
      <c r="Y864" s="231" t="str">
        <f t="shared" si="80"/>
        <v>KETCHUP, PKT</v>
      </c>
      <c r="AA864" s="232">
        <f t="shared" si="81"/>
        <v>65.4</v>
      </c>
      <c r="AB864" s="232" t="str">
        <f>VLOOKUP(W864,'Item List (2)'!$H:$J,2,0)</f>
        <v>Food</v>
      </c>
      <c r="AC864" s="232">
        <f t="shared" si="82"/>
        <v>7360</v>
      </c>
      <c r="AD864" s="232" t="str">
        <f t="shared" si="83"/>
        <v>7360-Food</v>
      </c>
    </row>
    <row r="865" spans="1:30">
      <c r="A865" t="s">
        <v>48</v>
      </c>
      <c r="B865" t="s">
        <v>549</v>
      </c>
      <c r="C865" t="s">
        <v>605</v>
      </c>
      <c r="D865" t="s">
        <v>606</v>
      </c>
      <c r="E865" t="s">
        <v>607</v>
      </c>
      <c r="F865" s="220" t="s">
        <v>53</v>
      </c>
      <c r="G865" s="220">
        <v>45168</v>
      </c>
      <c r="H865" t="s">
        <v>315</v>
      </c>
      <c r="I865" t="s">
        <v>55</v>
      </c>
      <c r="J865" t="s">
        <v>316</v>
      </c>
      <c r="K865" t="s">
        <v>317</v>
      </c>
      <c r="L865" s="230" t="s">
        <v>212</v>
      </c>
      <c r="M865">
        <v>1</v>
      </c>
      <c r="N865">
        <v>0</v>
      </c>
      <c r="O865">
        <v>17.15</v>
      </c>
      <c r="P865">
        <v>17.15</v>
      </c>
      <c r="Q865">
        <v>7376.94</v>
      </c>
      <c r="R865">
        <v>20.45</v>
      </c>
      <c r="S865" s="231" t="str">
        <f>VLOOKUP(U865,'Cross ref'!I:J,2,0)</f>
        <v>SCL</v>
      </c>
      <c r="T865" s="231">
        <f t="shared" si="78"/>
        <v>17.15</v>
      </c>
      <c r="U865" s="231">
        <f>VLOOKUP(VALUE(C865),'Cross ref'!G:I,3,0)</f>
        <v>7360</v>
      </c>
      <c r="V865" s="231">
        <f>IFERROR(VLOOKUP(J865,'Item List (2)'!C:D,2,0),VLOOKUP(K865,'Item List (2)'!C:D,2,0))</f>
        <v>50007</v>
      </c>
      <c r="W865" s="231">
        <f>IFERROR(VLOOKUP(J865,'Item List (2)'!C:E,3,0),VLOOKUP(K865,'Item List (2)'!C:E,3,0))</f>
        <v>100</v>
      </c>
      <c r="X865" s="231">
        <f t="shared" si="79"/>
        <v>0</v>
      </c>
      <c r="Y865" s="231" t="str">
        <f t="shared" si="80"/>
        <v>BREADING, CHICK TNDR</v>
      </c>
      <c r="AA865" s="232">
        <f t="shared" si="81"/>
        <v>17.15</v>
      </c>
      <c r="AB865" s="232" t="str">
        <f>VLOOKUP(W865,'Item List (2)'!$H:$J,2,0)</f>
        <v>Food</v>
      </c>
      <c r="AC865" s="232">
        <f t="shared" si="82"/>
        <v>7360</v>
      </c>
      <c r="AD865" s="232" t="str">
        <f t="shared" si="83"/>
        <v>7360-Food</v>
      </c>
    </row>
    <row r="866" spans="1:30">
      <c r="A866" t="s">
        <v>48</v>
      </c>
      <c r="B866" t="s">
        <v>549</v>
      </c>
      <c r="C866" t="s">
        <v>605</v>
      </c>
      <c r="D866" t="s">
        <v>606</v>
      </c>
      <c r="E866" t="s">
        <v>607</v>
      </c>
      <c r="F866" s="220" t="s">
        <v>53</v>
      </c>
      <c r="G866" s="220">
        <v>45168</v>
      </c>
      <c r="H866" t="s">
        <v>128</v>
      </c>
      <c r="I866" t="s">
        <v>55</v>
      </c>
      <c r="J866" t="s">
        <v>129</v>
      </c>
      <c r="K866" t="s">
        <v>130</v>
      </c>
      <c r="L866" s="230" t="s">
        <v>131</v>
      </c>
      <c r="M866">
        <v>1</v>
      </c>
      <c r="N866">
        <v>0</v>
      </c>
      <c r="O866">
        <v>33.38</v>
      </c>
      <c r="P866">
        <v>33.38</v>
      </c>
      <c r="Q866">
        <v>7376.94</v>
      </c>
      <c r="R866">
        <v>20.45</v>
      </c>
      <c r="S866" s="231" t="str">
        <f>VLOOKUP(U866,'Cross ref'!I:J,2,0)</f>
        <v>SCL</v>
      </c>
      <c r="T866" s="231">
        <f t="shared" si="78"/>
        <v>33.38</v>
      </c>
      <c r="U866" s="231">
        <f>VLOOKUP(VALUE(C866),'Cross ref'!G:I,3,0)</f>
        <v>7360</v>
      </c>
      <c r="V866" s="231">
        <f>IFERROR(VLOOKUP(J866,'Item List (2)'!C:D,2,0),VLOOKUP(K866,'Item List (2)'!C:D,2,0))</f>
        <v>50007</v>
      </c>
      <c r="W866" s="231">
        <f>IFERROR(VLOOKUP(J866,'Item List (2)'!C:E,3,0),VLOOKUP(K866,'Item List (2)'!C:E,3,0))</f>
        <v>100</v>
      </c>
      <c r="X866" s="231">
        <f t="shared" si="79"/>
        <v>0</v>
      </c>
      <c r="Y866" s="231" t="str">
        <f t="shared" si="80"/>
        <v>HASHBROWN, RND ZTF</v>
      </c>
      <c r="AA866" s="232">
        <f t="shared" si="81"/>
        <v>33.38</v>
      </c>
      <c r="AB866" s="232" t="str">
        <f>VLOOKUP(W866,'Item List (2)'!$H:$J,2,0)</f>
        <v>Food</v>
      </c>
      <c r="AC866" s="232">
        <f t="shared" si="82"/>
        <v>7360</v>
      </c>
      <c r="AD866" s="232" t="str">
        <f t="shared" si="83"/>
        <v>7360-Food</v>
      </c>
    </row>
    <row r="867" spans="1:30">
      <c r="A867" t="s">
        <v>48</v>
      </c>
      <c r="B867" t="s">
        <v>549</v>
      </c>
      <c r="C867" t="s">
        <v>605</v>
      </c>
      <c r="D867" t="s">
        <v>606</v>
      </c>
      <c r="E867" t="s">
        <v>607</v>
      </c>
      <c r="F867" s="220" t="s">
        <v>53</v>
      </c>
      <c r="G867" s="220">
        <v>45168</v>
      </c>
      <c r="H867" t="s">
        <v>132</v>
      </c>
      <c r="I867" t="s">
        <v>55</v>
      </c>
      <c r="J867" t="s">
        <v>129</v>
      </c>
      <c r="K867" t="s">
        <v>133</v>
      </c>
      <c r="L867" s="230" t="s">
        <v>131</v>
      </c>
      <c r="M867">
        <v>3</v>
      </c>
      <c r="N867">
        <v>0</v>
      </c>
      <c r="O867">
        <v>33.38</v>
      </c>
      <c r="P867">
        <v>100.14</v>
      </c>
      <c r="Q867">
        <v>7376.94</v>
      </c>
      <c r="R867">
        <v>20.45</v>
      </c>
      <c r="S867" s="231" t="str">
        <f>VLOOKUP(U867,'Cross ref'!I:J,2,0)</f>
        <v>SCL</v>
      </c>
      <c r="T867" s="231">
        <f t="shared" si="78"/>
        <v>100.14</v>
      </c>
      <c r="U867" s="231">
        <f>VLOOKUP(VALUE(C867),'Cross ref'!G:I,3,0)</f>
        <v>7360</v>
      </c>
      <c r="V867" s="231">
        <f>IFERROR(VLOOKUP(J867,'Item List (2)'!C:D,2,0),VLOOKUP(K867,'Item List (2)'!C:D,2,0))</f>
        <v>50007</v>
      </c>
      <c r="W867" s="231">
        <f>IFERROR(VLOOKUP(J867,'Item List (2)'!C:E,3,0),VLOOKUP(K867,'Item List (2)'!C:E,3,0))</f>
        <v>100</v>
      </c>
      <c r="X867" s="231">
        <f t="shared" si="79"/>
        <v>0</v>
      </c>
      <c r="Y867" s="231" t="str">
        <f t="shared" si="80"/>
        <v>FRIES, CRISS CUT SEASN</v>
      </c>
      <c r="AA867" s="232">
        <f t="shared" si="81"/>
        <v>100.14</v>
      </c>
      <c r="AB867" s="232" t="str">
        <f>VLOOKUP(W867,'Item List (2)'!$H:$J,2,0)</f>
        <v>Food</v>
      </c>
      <c r="AC867" s="232">
        <f t="shared" si="82"/>
        <v>7360</v>
      </c>
      <c r="AD867" s="232" t="str">
        <f t="shared" si="83"/>
        <v>7360-Food</v>
      </c>
    </row>
    <row r="868" spans="1:30">
      <c r="A868" t="s">
        <v>48</v>
      </c>
      <c r="B868" t="s">
        <v>549</v>
      </c>
      <c r="C868" t="s">
        <v>605</v>
      </c>
      <c r="D868" t="s">
        <v>606</v>
      </c>
      <c r="E868" t="s">
        <v>607</v>
      </c>
      <c r="F868" s="220" t="s">
        <v>53</v>
      </c>
      <c r="G868" s="220">
        <v>45168</v>
      </c>
      <c r="H868" t="s">
        <v>134</v>
      </c>
      <c r="I868" t="s">
        <v>55</v>
      </c>
      <c r="J868" t="s">
        <v>129</v>
      </c>
      <c r="K868" t="s">
        <v>135</v>
      </c>
      <c r="L868" s="230" t="s">
        <v>136</v>
      </c>
      <c r="M868">
        <v>16</v>
      </c>
      <c r="N868">
        <v>0</v>
      </c>
      <c r="O868">
        <v>35.28</v>
      </c>
      <c r="P868">
        <v>564.48</v>
      </c>
      <c r="Q868">
        <v>7376.94</v>
      </c>
      <c r="R868">
        <v>20.45</v>
      </c>
      <c r="S868" s="231" t="str">
        <f>VLOOKUP(U868,'Cross ref'!I:J,2,0)</f>
        <v>SCL</v>
      </c>
      <c r="T868" s="231">
        <f t="shared" si="78"/>
        <v>564.48</v>
      </c>
      <c r="U868" s="231">
        <f>VLOOKUP(VALUE(C868),'Cross ref'!G:I,3,0)</f>
        <v>7360</v>
      </c>
      <c r="V868" s="231">
        <f>IFERROR(VLOOKUP(J868,'Item List (2)'!C:D,2,0),VLOOKUP(K868,'Item List (2)'!C:D,2,0))</f>
        <v>50007</v>
      </c>
      <c r="W868" s="231">
        <f>IFERROR(VLOOKUP(J868,'Item List (2)'!C:E,3,0),VLOOKUP(K868,'Item List (2)'!C:E,3,0))</f>
        <v>100</v>
      </c>
      <c r="X868" s="231">
        <f t="shared" si="79"/>
        <v>0</v>
      </c>
      <c r="Y868" s="231" t="str">
        <f t="shared" si="80"/>
        <v>FRIES, SS SK ON</v>
      </c>
      <c r="AA868" s="232">
        <f t="shared" si="81"/>
        <v>564.48</v>
      </c>
      <c r="AB868" s="232" t="str">
        <f>VLOOKUP(W868,'Item List (2)'!$H:$J,2,0)</f>
        <v>Food</v>
      </c>
      <c r="AC868" s="232">
        <f t="shared" si="82"/>
        <v>7360</v>
      </c>
      <c r="AD868" s="232" t="str">
        <f t="shared" si="83"/>
        <v>7360-Food</v>
      </c>
    </row>
    <row r="869" spans="1:30">
      <c r="A869" t="s">
        <v>48</v>
      </c>
      <c r="B869" t="s">
        <v>549</v>
      </c>
      <c r="C869" t="s">
        <v>605</v>
      </c>
      <c r="D869" t="s">
        <v>606</v>
      </c>
      <c r="E869" t="s">
        <v>607</v>
      </c>
      <c r="F869" s="220" t="s">
        <v>53</v>
      </c>
      <c r="G869" s="220">
        <v>45168</v>
      </c>
      <c r="H869" t="s">
        <v>324</v>
      </c>
      <c r="I869" t="s">
        <v>55</v>
      </c>
      <c r="J869" t="s">
        <v>325</v>
      </c>
      <c r="K869" t="s">
        <v>326</v>
      </c>
      <c r="L869" s="230" t="s">
        <v>327</v>
      </c>
      <c r="M869">
        <v>1</v>
      </c>
      <c r="N869">
        <v>0</v>
      </c>
      <c r="O869">
        <v>31.31</v>
      </c>
      <c r="P869">
        <v>31.31</v>
      </c>
      <c r="Q869">
        <v>7376.94</v>
      </c>
      <c r="R869">
        <v>20.45</v>
      </c>
      <c r="S869" s="231" t="str">
        <f>VLOOKUP(U869,'Cross ref'!I:J,2,0)</f>
        <v>SCL</v>
      </c>
      <c r="T869" s="231">
        <f t="shared" si="78"/>
        <v>31.31</v>
      </c>
      <c r="U869" s="231">
        <f>VLOOKUP(VALUE(C869),'Cross ref'!G:I,3,0)</f>
        <v>7360</v>
      </c>
      <c r="V869" s="231">
        <f>IFERROR(VLOOKUP(J869,'Item List (2)'!C:D,2,0),VLOOKUP(K869,'Item List (2)'!C:D,2,0))</f>
        <v>50007</v>
      </c>
      <c r="W869" s="231">
        <f>IFERROR(VLOOKUP(J869,'Item List (2)'!C:E,3,0),VLOOKUP(K869,'Item List (2)'!C:E,3,0))</f>
        <v>100</v>
      </c>
      <c r="X869" s="231">
        <f t="shared" si="79"/>
        <v>0</v>
      </c>
      <c r="Y869" s="231" t="str">
        <f t="shared" si="80"/>
        <v>TORTILLA, FLOUR 10" FZN</v>
      </c>
      <c r="AA869" s="232">
        <f t="shared" si="81"/>
        <v>31.31</v>
      </c>
      <c r="AB869" s="232" t="str">
        <f>VLOOKUP(W869,'Item List (2)'!$H:$J,2,0)</f>
        <v>Food</v>
      </c>
      <c r="AC869" s="232">
        <f t="shared" si="82"/>
        <v>7360</v>
      </c>
      <c r="AD869" s="232" t="str">
        <f t="shared" si="83"/>
        <v>7360-Food</v>
      </c>
    </row>
    <row r="870" spans="1:30">
      <c r="A870" t="s">
        <v>48</v>
      </c>
      <c r="B870" t="s">
        <v>549</v>
      </c>
      <c r="C870" t="s">
        <v>605</v>
      </c>
      <c r="D870" t="s">
        <v>606</v>
      </c>
      <c r="E870" t="s">
        <v>607</v>
      </c>
      <c r="F870" s="220" t="s">
        <v>53</v>
      </c>
      <c r="G870" s="220">
        <v>45168</v>
      </c>
      <c r="H870" t="s">
        <v>141</v>
      </c>
      <c r="I870" t="s">
        <v>55</v>
      </c>
      <c r="J870" t="s">
        <v>142</v>
      </c>
      <c r="K870" t="s">
        <v>143</v>
      </c>
      <c r="L870" s="230" t="s">
        <v>144</v>
      </c>
      <c r="M870">
        <v>1</v>
      </c>
      <c r="N870">
        <v>0</v>
      </c>
      <c r="O870">
        <v>29.7</v>
      </c>
      <c r="P870">
        <v>29.7</v>
      </c>
      <c r="Q870">
        <v>7376.94</v>
      </c>
      <c r="R870">
        <v>20.45</v>
      </c>
      <c r="S870" s="231" t="str">
        <f>VLOOKUP(U870,'Cross ref'!I:J,2,0)</f>
        <v>SCL</v>
      </c>
      <c r="T870" s="231">
        <f t="shared" si="78"/>
        <v>29.7</v>
      </c>
      <c r="U870" s="231">
        <f>VLOOKUP(VALUE(C870),'Cross ref'!G:I,3,0)</f>
        <v>7360</v>
      </c>
      <c r="V870" s="231">
        <f>IFERROR(VLOOKUP(J870,'Item List (2)'!C:D,2,0),VLOOKUP(K870,'Item List (2)'!C:D,2,0))</f>
        <v>50007</v>
      </c>
      <c r="W870" s="231">
        <f>IFERROR(VLOOKUP(J870,'Item List (2)'!C:E,3,0),VLOOKUP(K870,'Item List (2)'!C:E,3,0))</f>
        <v>100</v>
      </c>
      <c r="X870" s="231">
        <f t="shared" si="79"/>
        <v>0</v>
      </c>
      <c r="Y870" s="231" t="str">
        <f t="shared" si="80"/>
        <v>CAKE, CHOC DOME</v>
      </c>
      <c r="AA870" s="232">
        <f t="shared" si="81"/>
        <v>29.7</v>
      </c>
      <c r="AB870" s="232" t="str">
        <f>VLOOKUP(W870,'Item List (2)'!$H:$J,2,0)</f>
        <v>Food</v>
      </c>
      <c r="AC870" s="232">
        <f t="shared" si="82"/>
        <v>7360</v>
      </c>
      <c r="AD870" s="232" t="str">
        <f t="shared" si="83"/>
        <v>7360-Food</v>
      </c>
    </row>
    <row r="871" spans="1:30">
      <c r="A871" t="s">
        <v>48</v>
      </c>
      <c r="B871" t="s">
        <v>549</v>
      </c>
      <c r="C871" t="s">
        <v>605</v>
      </c>
      <c r="D871" t="s">
        <v>606</v>
      </c>
      <c r="E871" t="s">
        <v>607</v>
      </c>
      <c r="F871" s="220" t="s">
        <v>53</v>
      </c>
      <c r="G871" s="220">
        <v>45168</v>
      </c>
      <c r="H871" t="s">
        <v>145</v>
      </c>
      <c r="I871" t="s">
        <v>55</v>
      </c>
      <c r="J871" t="s">
        <v>146</v>
      </c>
      <c r="K871" t="s">
        <v>147</v>
      </c>
      <c r="L871" s="230" t="s">
        <v>148</v>
      </c>
      <c r="M871">
        <v>1</v>
      </c>
      <c r="N871">
        <v>0</v>
      </c>
      <c r="O871">
        <v>111.01</v>
      </c>
      <c r="P871">
        <v>111.01</v>
      </c>
      <c r="Q871">
        <v>7376.94</v>
      </c>
      <c r="R871">
        <v>20.45</v>
      </c>
      <c r="S871" s="231" t="str">
        <f>VLOOKUP(U871,'Cross ref'!I:J,2,0)</f>
        <v>SCL</v>
      </c>
      <c r="T871" s="231">
        <f t="shared" si="78"/>
        <v>111.01</v>
      </c>
      <c r="U871" s="231">
        <f>VLOOKUP(VALUE(C871),'Cross ref'!G:I,3,0)</f>
        <v>7360</v>
      </c>
      <c r="V871" s="231">
        <f>IFERROR(VLOOKUP(J871,'Item List (2)'!C:D,2,0),VLOOKUP(K871,'Item List (2)'!C:D,2,0))</f>
        <v>50007</v>
      </c>
      <c r="W871" s="231">
        <f>IFERROR(VLOOKUP(J871,'Item List (2)'!C:E,3,0),VLOOKUP(K871,'Item List (2)'!C:E,3,0))</f>
        <v>100</v>
      </c>
      <c r="X871" s="231">
        <f t="shared" si="79"/>
        <v>0</v>
      </c>
      <c r="Y871" s="231" t="str">
        <f t="shared" si="80"/>
        <v>CHICKEN, TNDRLOIN STRIP 1.5Z</v>
      </c>
      <c r="AA871" s="232">
        <f t="shared" si="81"/>
        <v>111.01</v>
      </c>
      <c r="AB871" s="232" t="str">
        <f>VLOOKUP(W871,'Item List (2)'!$H:$J,2,0)</f>
        <v>Food</v>
      </c>
      <c r="AC871" s="232">
        <f t="shared" si="82"/>
        <v>7360</v>
      </c>
      <c r="AD871" s="232" t="str">
        <f t="shared" si="83"/>
        <v>7360-Food</v>
      </c>
    </row>
    <row r="872" spans="1:30">
      <c r="A872" t="s">
        <v>48</v>
      </c>
      <c r="B872" t="s">
        <v>549</v>
      </c>
      <c r="C872" t="s">
        <v>605</v>
      </c>
      <c r="D872" t="s">
        <v>606</v>
      </c>
      <c r="E872" t="s">
        <v>607</v>
      </c>
      <c r="F872" s="220" t="s">
        <v>53</v>
      </c>
      <c r="G872" s="220">
        <v>45168</v>
      </c>
      <c r="H872" t="s">
        <v>149</v>
      </c>
      <c r="I872" t="s">
        <v>55</v>
      </c>
      <c r="J872" t="s">
        <v>102</v>
      </c>
      <c r="K872" t="s">
        <v>150</v>
      </c>
      <c r="L872" s="230" t="s">
        <v>100</v>
      </c>
      <c r="M872">
        <v>4</v>
      </c>
      <c r="N872">
        <v>0</v>
      </c>
      <c r="O872">
        <v>25.94</v>
      </c>
      <c r="P872">
        <v>103.76</v>
      </c>
      <c r="Q872">
        <v>7376.94</v>
      </c>
      <c r="R872">
        <v>20.45</v>
      </c>
      <c r="S872" s="231" t="str">
        <f>VLOOKUP(U872,'Cross ref'!I:J,2,0)</f>
        <v>SCL</v>
      </c>
      <c r="T872" s="231">
        <f t="shared" si="78"/>
        <v>103.76</v>
      </c>
      <c r="U872" s="231">
        <f>VLOOKUP(VALUE(C872),'Cross ref'!G:I,3,0)</f>
        <v>7360</v>
      </c>
      <c r="V872" s="231">
        <f>IFERROR(VLOOKUP(J872,'Item List (2)'!C:D,2,0),VLOOKUP(K872,'Item List (2)'!C:D,2,0))</f>
        <v>50007</v>
      </c>
      <c r="W872" s="231">
        <f>IFERROR(VLOOKUP(J872,'Item List (2)'!C:E,3,0),VLOOKUP(K872,'Item List (2)'!C:E,3,0))</f>
        <v>100</v>
      </c>
      <c r="X872" s="231">
        <f t="shared" si="79"/>
        <v>0</v>
      </c>
      <c r="Y872" s="231" t="str">
        <f t="shared" si="80"/>
        <v>SAUCE, BTRMILK RANCH CUP</v>
      </c>
      <c r="AA872" s="232">
        <f t="shared" si="81"/>
        <v>103.76</v>
      </c>
      <c r="AB872" s="232" t="str">
        <f>VLOOKUP(W872,'Item List (2)'!$H:$J,2,0)</f>
        <v>Food</v>
      </c>
      <c r="AC872" s="232">
        <f t="shared" si="82"/>
        <v>7360</v>
      </c>
      <c r="AD872" s="232" t="str">
        <f t="shared" si="83"/>
        <v>7360-Food</v>
      </c>
    </row>
    <row r="873" spans="1:30">
      <c r="A873" t="s">
        <v>48</v>
      </c>
      <c r="B873" t="s">
        <v>549</v>
      </c>
      <c r="C873" t="s">
        <v>605</v>
      </c>
      <c r="D873" t="s">
        <v>606</v>
      </c>
      <c r="E873" t="s">
        <v>607</v>
      </c>
      <c r="F873" s="220" t="s">
        <v>53</v>
      </c>
      <c r="G873" s="220">
        <v>45168</v>
      </c>
      <c r="H873" t="s">
        <v>151</v>
      </c>
      <c r="I873" t="s">
        <v>55</v>
      </c>
      <c r="J873" t="s">
        <v>152</v>
      </c>
      <c r="K873" t="s">
        <v>153</v>
      </c>
      <c r="L873" s="230" t="s">
        <v>154</v>
      </c>
      <c r="M873">
        <v>2</v>
      </c>
      <c r="N873">
        <v>0</v>
      </c>
      <c r="O873">
        <v>11.66</v>
      </c>
      <c r="P873">
        <v>23.32</v>
      </c>
      <c r="Q873">
        <v>7376.94</v>
      </c>
      <c r="R873">
        <v>20.45</v>
      </c>
      <c r="S873" s="231" t="str">
        <f>VLOOKUP(U873,'Cross ref'!I:J,2,0)</f>
        <v>SCL</v>
      </c>
      <c r="T873" s="231">
        <f t="shared" si="78"/>
        <v>23.32</v>
      </c>
      <c r="U873" s="231">
        <f>VLOOKUP(VALUE(C873),'Cross ref'!G:I,3,0)</f>
        <v>7360</v>
      </c>
      <c r="V873" s="231">
        <f>IFERROR(VLOOKUP(J873,'Item List (2)'!C:D,2,0),VLOOKUP(K873,'Item List (2)'!C:D,2,0))</f>
        <v>50007</v>
      </c>
      <c r="W873" s="231">
        <f>IFERROR(VLOOKUP(J873,'Item List (2)'!C:E,3,0),VLOOKUP(K873,'Item List (2)'!C:E,3,0))</f>
        <v>100</v>
      </c>
      <c r="X873" s="231">
        <f t="shared" si="79"/>
        <v>0</v>
      </c>
      <c r="Y873" s="231" t="str">
        <f t="shared" si="80"/>
        <v>SAUCE, BUFFALO CUP</v>
      </c>
      <c r="AA873" s="232">
        <f t="shared" si="81"/>
        <v>23.32</v>
      </c>
      <c r="AB873" s="232" t="str">
        <f>VLOOKUP(W873,'Item List (2)'!$H:$J,2,0)</f>
        <v>Food</v>
      </c>
      <c r="AC873" s="232">
        <f t="shared" si="82"/>
        <v>7360</v>
      </c>
      <c r="AD873" s="232" t="str">
        <f t="shared" si="83"/>
        <v>7360-Food</v>
      </c>
    </row>
    <row r="874" spans="1:30">
      <c r="A874" t="s">
        <v>48</v>
      </c>
      <c r="B874" t="s">
        <v>549</v>
      </c>
      <c r="C874" t="s">
        <v>605</v>
      </c>
      <c r="D874" t="s">
        <v>606</v>
      </c>
      <c r="E874" t="s">
        <v>607</v>
      </c>
      <c r="F874" s="220" t="s">
        <v>53</v>
      </c>
      <c r="G874" s="220">
        <v>45168</v>
      </c>
      <c r="H874" t="s">
        <v>332</v>
      </c>
      <c r="I874" t="s">
        <v>55</v>
      </c>
      <c r="J874" t="s">
        <v>244</v>
      </c>
      <c r="K874" t="s">
        <v>333</v>
      </c>
      <c r="L874" s="230" t="s">
        <v>334</v>
      </c>
      <c r="M874">
        <v>1</v>
      </c>
      <c r="N874">
        <v>0</v>
      </c>
      <c r="O874">
        <v>31.38</v>
      </c>
      <c r="P874">
        <v>31.38</v>
      </c>
      <c r="Q874">
        <v>7376.94</v>
      </c>
      <c r="R874">
        <v>20.45</v>
      </c>
      <c r="S874" s="231" t="str">
        <f>VLOOKUP(U874,'Cross ref'!I:J,2,0)</f>
        <v>SCL</v>
      </c>
      <c r="T874" s="231">
        <f t="shared" si="78"/>
        <v>31.38</v>
      </c>
      <c r="U874" s="231">
        <f>VLOOKUP(VALUE(C874),'Cross ref'!G:I,3,0)</f>
        <v>7360</v>
      </c>
      <c r="V874" s="231">
        <f>IFERROR(VLOOKUP(J874,'Item List (2)'!C:D,2,0),VLOOKUP(K874,'Item List (2)'!C:D,2,0))</f>
        <v>50007</v>
      </c>
      <c r="W874" s="231">
        <f>IFERROR(VLOOKUP(J874,'Item List (2)'!C:E,3,0),VLOOKUP(K874,'Item List (2)'!C:E,3,0))</f>
        <v>100</v>
      </c>
      <c r="X874" s="231">
        <f t="shared" si="79"/>
        <v>0</v>
      </c>
      <c r="Y874" s="231" t="str">
        <f t="shared" si="80"/>
        <v>WHIP CREAM, AEROSOL 17Z</v>
      </c>
      <c r="AA874" s="232">
        <f t="shared" si="81"/>
        <v>31.38</v>
      </c>
      <c r="AB874" s="232" t="str">
        <f>VLOOKUP(W874,'Item List (2)'!$H:$J,2,0)</f>
        <v>Food</v>
      </c>
      <c r="AC874" s="232">
        <f t="shared" si="82"/>
        <v>7360</v>
      </c>
      <c r="AD874" s="232" t="str">
        <f t="shared" si="83"/>
        <v>7360-Food</v>
      </c>
    </row>
    <row r="875" spans="1:30">
      <c r="A875" t="s">
        <v>48</v>
      </c>
      <c r="B875" t="s">
        <v>549</v>
      </c>
      <c r="C875" t="s">
        <v>605</v>
      </c>
      <c r="D875" t="s">
        <v>606</v>
      </c>
      <c r="E875" t="s">
        <v>607</v>
      </c>
      <c r="F875" s="220" t="s">
        <v>53</v>
      </c>
      <c r="G875" s="220">
        <v>45168</v>
      </c>
      <c r="H875" t="s">
        <v>155</v>
      </c>
      <c r="I875" t="s">
        <v>55</v>
      </c>
      <c r="J875" t="s">
        <v>156</v>
      </c>
      <c r="K875" t="s">
        <v>157</v>
      </c>
      <c r="L875" s="230" t="s">
        <v>158</v>
      </c>
      <c r="M875">
        <v>4</v>
      </c>
      <c r="N875">
        <v>0</v>
      </c>
      <c r="O875">
        <v>19.78</v>
      </c>
      <c r="P875">
        <v>79.12</v>
      </c>
      <c r="Q875">
        <v>7376.94</v>
      </c>
      <c r="R875">
        <v>20.45</v>
      </c>
      <c r="S875" s="231" t="str">
        <f>VLOOKUP(U875,'Cross ref'!I:J,2,0)</f>
        <v>SCL</v>
      </c>
      <c r="T875" s="231">
        <f t="shared" si="78"/>
        <v>79.12</v>
      </c>
      <c r="U875" s="231">
        <f>VLOOKUP(VALUE(C875),'Cross ref'!G:I,3,0)</f>
        <v>7360</v>
      </c>
      <c r="V875" s="231">
        <f>IFERROR(VLOOKUP(J875,'Item List (2)'!C:D,2,0),VLOOKUP(K875,'Item List (2)'!C:D,2,0))</f>
        <v>50007</v>
      </c>
      <c r="W875" s="231">
        <f>IFERROR(VLOOKUP(J875,'Item List (2)'!C:E,3,0),VLOOKUP(K875,'Item List (2)'!C:E,3,0))</f>
        <v>100</v>
      </c>
      <c r="X875" s="231">
        <f t="shared" si="79"/>
        <v>0</v>
      </c>
      <c r="Y875" s="231" t="str">
        <f t="shared" si="80"/>
        <v>ICE CREAM, VANILLA SLOW MELT</v>
      </c>
      <c r="AA875" s="232">
        <f t="shared" si="81"/>
        <v>79.12</v>
      </c>
      <c r="AB875" s="232" t="str">
        <f>VLOOKUP(W875,'Item List (2)'!$H:$J,2,0)</f>
        <v>Food</v>
      </c>
      <c r="AC875" s="232">
        <f t="shared" si="82"/>
        <v>7360</v>
      </c>
      <c r="AD875" s="232" t="str">
        <f t="shared" si="83"/>
        <v>7360-Food</v>
      </c>
    </row>
    <row r="876" spans="1:30">
      <c r="A876" t="s">
        <v>48</v>
      </c>
      <c r="B876" t="s">
        <v>549</v>
      </c>
      <c r="C876" t="s">
        <v>605</v>
      </c>
      <c r="D876" t="s">
        <v>606</v>
      </c>
      <c r="E876" t="s">
        <v>607</v>
      </c>
      <c r="F876" s="220" t="s">
        <v>53</v>
      </c>
      <c r="G876" s="220">
        <v>45168</v>
      </c>
      <c r="H876" t="s">
        <v>159</v>
      </c>
      <c r="I876" t="s">
        <v>55</v>
      </c>
      <c r="J876" t="s">
        <v>160</v>
      </c>
      <c r="K876" t="s">
        <v>161</v>
      </c>
      <c r="L876" s="230" t="s">
        <v>162</v>
      </c>
      <c r="M876">
        <v>8</v>
      </c>
      <c r="N876">
        <v>0</v>
      </c>
      <c r="O876">
        <v>36.91</v>
      </c>
      <c r="P876">
        <v>295.28</v>
      </c>
      <c r="Q876">
        <v>7376.94</v>
      </c>
      <c r="R876">
        <v>20.45</v>
      </c>
      <c r="S876" s="231" t="str">
        <f>VLOOKUP(U876,'Cross ref'!I:J,2,0)</f>
        <v>SCL</v>
      </c>
      <c r="T876" s="231">
        <f t="shared" si="78"/>
        <v>295.28</v>
      </c>
      <c r="U876" s="231">
        <f>VLOOKUP(VALUE(C876),'Cross ref'!G:I,3,0)</f>
        <v>7360</v>
      </c>
      <c r="V876" s="231">
        <f>IFERROR(VLOOKUP(J876,'Item List (2)'!C:D,2,0),VLOOKUP(K876,'Item List (2)'!C:D,2,0))</f>
        <v>50007</v>
      </c>
      <c r="W876" s="231">
        <f>IFERROR(VLOOKUP(J876,'Item List (2)'!C:E,3,0),VLOOKUP(K876,'Item List (2)'!C:E,3,0))</f>
        <v>100</v>
      </c>
      <c r="X876" s="231">
        <f t="shared" si="79"/>
        <v>0</v>
      </c>
      <c r="Y876" s="231" t="str">
        <f t="shared" si="80"/>
        <v>SHORTENING, LIQ FRY PREM</v>
      </c>
      <c r="AA876" s="232">
        <f t="shared" si="81"/>
        <v>295.28</v>
      </c>
      <c r="AB876" s="232" t="str">
        <f>VLOOKUP(W876,'Item List (2)'!$H:$J,2,0)</f>
        <v>Food</v>
      </c>
      <c r="AC876" s="232">
        <f t="shared" si="82"/>
        <v>7360</v>
      </c>
      <c r="AD876" s="232" t="str">
        <f t="shared" si="83"/>
        <v>7360-Food</v>
      </c>
    </row>
    <row r="877" spans="1:30">
      <c r="A877" t="s">
        <v>48</v>
      </c>
      <c r="B877" t="s">
        <v>549</v>
      </c>
      <c r="C877" t="s">
        <v>605</v>
      </c>
      <c r="D877" t="s">
        <v>606</v>
      </c>
      <c r="E877" t="s">
        <v>607</v>
      </c>
      <c r="F877" s="220" t="s">
        <v>53</v>
      </c>
      <c r="G877" s="220">
        <v>45168</v>
      </c>
      <c r="H877" t="s">
        <v>335</v>
      </c>
      <c r="I877" t="s">
        <v>55</v>
      </c>
      <c r="J877" t="s">
        <v>336</v>
      </c>
      <c r="K877" t="s">
        <v>337</v>
      </c>
      <c r="L877" s="230" t="s">
        <v>338</v>
      </c>
      <c r="M877">
        <v>1</v>
      </c>
      <c r="N877">
        <v>0</v>
      </c>
      <c r="O877">
        <v>46.56</v>
      </c>
      <c r="P877">
        <v>46.56</v>
      </c>
      <c r="Q877">
        <v>7376.94</v>
      </c>
      <c r="R877">
        <v>20.45</v>
      </c>
      <c r="S877" s="231" t="str">
        <f>VLOOKUP(U877,'Cross ref'!I:J,2,0)</f>
        <v>SCL</v>
      </c>
      <c r="T877" s="231">
        <f t="shared" si="78"/>
        <v>46.56</v>
      </c>
      <c r="U877" s="231">
        <f>VLOOKUP(VALUE(C877),'Cross ref'!G:I,3,0)</f>
        <v>7360</v>
      </c>
      <c r="V877" s="231">
        <f>IFERROR(VLOOKUP(J877,'Item List (2)'!C:D,2,0),VLOOKUP(K877,'Item List (2)'!C:D,2,0))</f>
        <v>50007</v>
      </c>
      <c r="W877" s="231">
        <f>IFERROR(VLOOKUP(J877,'Item List (2)'!C:E,3,0),VLOOKUP(K877,'Item List (2)'!C:E,3,0))</f>
        <v>100</v>
      </c>
      <c r="X877" s="231">
        <f t="shared" si="79"/>
        <v>0</v>
      </c>
      <c r="Y877" s="231" t="str">
        <f t="shared" si="80"/>
        <v>AVOCADO, PULP FZN</v>
      </c>
      <c r="AA877" s="232">
        <f t="shared" si="81"/>
        <v>46.56</v>
      </c>
      <c r="AB877" s="232" t="str">
        <f>VLOOKUP(W877,'Item List (2)'!$H:$J,2,0)</f>
        <v>Food</v>
      </c>
      <c r="AC877" s="232">
        <f t="shared" si="82"/>
        <v>7360</v>
      </c>
      <c r="AD877" s="232" t="str">
        <f t="shared" si="83"/>
        <v>7360-Food</v>
      </c>
    </row>
    <row r="878" spans="1:30">
      <c r="A878" t="s">
        <v>48</v>
      </c>
      <c r="B878" t="s">
        <v>549</v>
      </c>
      <c r="C878" t="s">
        <v>605</v>
      </c>
      <c r="D878" t="s">
        <v>606</v>
      </c>
      <c r="E878" t="s">
        <v>607</v>
      </c>
      <c r="F878" s="220" t="s">
        <v>53</v>
      </c>
      <c r="G878" s="220">
        <v>45168</v>
      </c>
      <c r="H878" t="s">
        <v>485</v>
      </c>
      <c r="I878" t="s">
        <v>201</v>
      </c>
      <c r="J878" t="s">
        <v>232</v>
      </c>
      <c r="K878" t="s">
        <v>486</v>
      </c>
      <c r="L878" s="230" t="s">
        <v>487</v>
      </c>
      <c r="M878">
        <v>1</v>
      </c>
      <c r="N878">
        <v>0</v>
      </c>
      <c r="O878">
        <v>23.01</v>
      </c>
      <c r="P878">
        <v>23.01</v>
      </c>
      <c r="Q878">
        <v>7376.94</v>
      </c>
      <c r="R878">
        <v>20.45</v>
      </c>
      <c r="S878" s="231" t="str">
        <f>VLOOKUP(U878,'Cross ref'!I:J,2,0)</f>
        <v>SCL</v>
      </c>
      <c r="T878" s="231">
        <f t="shared" si="78"/>
        <v>23.01</v>
      </c>
      <c r="U878" s="231">
        <f>VLOOKUP(VALUE(C878),'Cross ref'!G:I,3,0)</f>
        <v>7360</v>
      </c>
      <c r="V878" s="231">
        <f>IFERROR(VLOOKUP(J878,'Item List (2)'!C:D,2,0),VLOOKUP(K878,'Item List (2)'!C:D,2,0))</f>
        <v>51001</v>
      </c>
      <c r="W878" s="231">
        <f>IFERROR(VLOOKUP(J878,'Item List (2)'!C:E,3,0),VLOOKUP(K878,'Item List (2)'!C:E,3,0))</f>
        <v>1000</v>
      </c>
      <c r="X878" s="231">
        <f t="shared" si="79"/>
        <v>0</v>
      </c>
      <c r="Y878" s="231" t="str">
        <f t="shared" si="80"/>
        <v>LID, PLS DOME SHAKE CUP</v>
      </c>
      <c r="AA878" s="232">
        <f t="shared" si="81"/>
        <v>23.01</v>
      </c>
      <c r="AB878" s="232" t="str">
        <f>VLOOKUP(W878,'Item List (2)'!$H:$J,2,0)</f>
        <v>Paper</v>
      </c>
      <c r="AC878" s="232">
        <f t="shared" si="82"/>
        <v>7360</v>
      </c>
      <c r="AD878" s="232" t="str">
        <f t="shared" si="83"/>
        <v>7360-Paper</v>
      </c>
    </row>
    <row r="879" spans="1:30">
      <c r="A879" t="s">
        <v>48</v>
      </c>
      <c r="B879" t="s">
        <v>549</v>
      </c>
      <c r="C879" t="s">
        <v>605</v>
      </c>
      <c r="D879" t="s">
        <v>606</v>
      </c>
      <c r="E879" t="s">
        <v>607</v>
      </c>
      <c r="F879" s="220" t="s">
        <v>53</v>
      </c>
      <c r="G879" s="220">
        <v>45168</v>
      </c>
      <c r="H879" t="s">
        <v>163</v>
      </c>
      <c r="I879" t="s">
        <v>55</v>
      </c>
      <c r="J879" t="s">
        <v>146</v>
      </c>
      <c r="K879" t="s">
        <v>164</v>
      </c>
      <c r="L879" s="230" t="s">
        <v>165</v>
      </c>
      <c r="M879">
        <v>3</v>
      </c>
      <c r="N879">
        <v>0</v>
      </c>
      <c r="O879">
        <v>37.6</v>
      </c>
      <c r="P879">
        <v>112.8</v>
      </c>
      <c r="Q879">
        <v>7376.94</v>
      </c>
      <c r="R879">
        <v>20.45</v>
      </c>
      <c r="S879" s="231" t="str">
        <f>VLOOKUP(U879,'Cross ref'!I:J,2,0)</f>
        <v>SCL</v>
      </c>
      <c r="T879" s="231">
        <f t="shared" si="78"/>
        <v>112.8</v>
      </c>
      <c r="U879" s="231">
        <f>VLOOKUP(VALUE(C879),'Cross ref'!G:I,3,0)</f>
        <v>7360</v>
      </c>
      <c r="V879" s="231">
        <f>IFERROR(VLOOKUP(J879,'Item List (2)'!C:D,2,0),VLOOKUP(K879,'Item List (2)'!C:D,2,0))</f>
        <v>50007</v>
      </c>
      <c r="W879" s="231">
        <f>IFERROR(VLOOKUP(J879,'Item List (2)'!C:E,3,0),VLOOKUP(K879,'Item List (2)'!C:E,3,0))</f>
        <v>100</v>
      </c>
      <c r="X879" s="231">
        <f t="shared" si="79"/>
        <v>0</v>
      </c>
      <c r="Y879" s="231" t="str">
        <f t="shared" si="80"/>
        <v>CHICKEN, PTY SPCY 3Z</v>
      </c>
      <c r="AA879" s="232">
        <f t="shared" si="81"/>
        <v>112.8</v>
      </c>
      <c r="AB879" s="232" t="str">
        <f>VLOOKUP(W879,'Item List (2)'!$H:$J,2,0)</f>
        <v>Food</v>
      </c>
      <c r="AC879" s="232">
        <f t="shared" si="82"/>
        <v>7360</v>
      </c>
      <c r="AD879" s="232" t="str">
        <f t="shared" si="83"/>
        <v>7360-Food</v>
      </c>
    </row>
    <row r="880" spans="1:30">
      <c r="A880" t="s">
        <v>48</v>
      </c>
      <c r="B880" t="s">
        <v>549</v>
      </c>
      <c r="C880" t="s">
        <v>605</v>
      </c>
      <c r="D880" t="s">
        <v>606</v>
      </c>
      <c r="E880" t="s">
        <v>607</v>
      </c>
      <c r="F880" s="220" t="s">
        <v>53</v>
      </c>
      <c r="G880" s="220">
        <v>45168</v>
      </c>
      <c r="H880" t="s">
        <v>488</v>
      </c>
      <c r="I880" t="s">
        <v>66</v>
      </c>
      <c r="J880" t="s">
        <v>109</v>
      </c>
      <c r="K880" t="s">
        <v>343</v>
      </c>
      <c r="L880" s="230" t="s">
        <v>111</v>
      </c>
      <c r="M880">
        <v>4</v>
      </c>
      <c r="N880">
        <v>0</v>
      </c>
      <c r="O880">
        <v>3.84</v>
      </c>
      <c r="P880">
        <v>15.36</v>
      </c>
      <c r="Q880">
        <v>7376.94</v>
      </c>
      <c r="R880">
        <v>20.45</v>
      </c>
      <c r="S880" s="231" t="str">
        <f>VLOOKUP(U880,'Cross ref'!I:J,2,0)</f>
        <v>SCL</v>
      </c>
      <c r="T880" s="231">
        <f t="shared" si="78"/>
        <v>15.36</v>
      </c>
      <c r="U880" s="231">
        <f>VLOOKUP(VALUE(C880),'Cross ref'!G:I,3,0)</f>
        <v>7360</v>
      </c>
      <c r="V880" s="231">
        <f>IFERROR(VLOOKUP(J880,'Item List (2)'!C:D,2,0),VLOOKUP(K880,'Item List (2)'!C:D,2,0))</f>
        <v>60507</v>
      </c>
      <c r="W880" s="231">
        <f>IFERROR(VLOOKUP(J880,'Item List (2)'!C:E,3,0),VLOOKUP(K880,'Item List (2)'!C:E,3,0))</f>
        <v>1200</v>
      </c>
      <c r="X880" s="231">
        <f t="shared" si="79"/>
        <v>0</v>
      </c>
      <c r="Y880" s="231" t="str">
        <f t="shared" si="80"/>
        <v>GLOVE, SYNTH LG</v>
      </c>
      <c r="AA880" s="232">
        <f t="shared" si="81"/>
        <v>15.36</v>
      </c>
      <c r="AB880" s="232" t="str">
        <f>VLOOKUP(W880,'Item List (2)'!$H:$J,2,0)</f>
        <v>Supplies</v>
      </c>
      <c r="AC880" s="232">
        <f t="shared" si="82"/>
        <v>7360</v>
      </c>
      <c r="AD880" s="232" t="str">
        <f t="shared" si="83"/>
        <v>7360-Supplies</v>
      </c>
    </row>
    <row r="881" spans="1:30">
      <c r="A881" t="s">
        <v>48</v>
      </c>
      <c r="B881" t="s">
        <v>549</v>
      </c>
      <c r="C881" t="s">
        <v>605</v>
      </c>
      <c r="D881" t="s">
        <v>606</v>
      </c>
      <c r="E881" t="s">
        <v>607</v>
      </c>
      <c r="F881" s="220" t="s">
        <v>53</v>
      </c>
      <c r="G881" s="220">
        <v>45168</v>
      </c>
      <c r="H881" t="s">
        <v>166</v>
      </c>
      <c r="I881" t="s">
        <v>55</v>
      </c>
      <c r="J881" t="s">
        <v>121</v>
      </c>
      <c r="K881" t="s">
        <v>167</v>
      </c>
      <c r="L881" s="230" t="s">
        <v>168</v>
      </c>
      <c r="M881">
        <v>1</v>
      </c>
      <c r="N881">
        <v>0</v>
      </c>
      <c r="O881">
        <v>29.39</v>
      </c>
      <c r="P881">
        <v>29.39</v>
      </c>
      <c r="Q881">
        <v>7376.94</v>
      </c>
      <c r="R881">
        <v>20.45</v>
      </c>
      <c r="S881" s="231" t="str">
        <f>VLOOKUP(U881,'Cross ref'!I:J,2,0)</f>
        <v>SCL</v>
      </c>
      <c r="T881" s="231">
        <f t="shared" si="78"/>
        <v>29.39</v>
      </c>
      <c r="U881" s="231">
        <f>VLOOKUP(VALUE(C881),'Cross ref'!G:I,3,0)</f>
        <v>7360</v>
      </c>
      <c r="V881" s="231">
        <f>IFERROR(VLOOKUP(J881,'Item List (2)'!C:D,2,0),VLOOKUP(K881,'Item List (2)'!C:D,2,0))</f>
        <v>50007</v>
      </c>
      <c r="W881" s="231">
        <f>IFERROR(VLOOKUP(J881,'Item List (2)'!C:E,3,0),VLOOKUP(K881,'Item List (2)'!C:E,3,0))</f>
        <v>100</v>
      </c>
      <c r="X881" s="231">
        <f t="shared" si="79"/>
        <v>0</v>
      </c>
      <c r="Y881" s="231" t="str">
        <f t="shared" si="80"/>
        <v>SQUASH, ZUCCHINI BRD SLI</v>
      </c>
      <c r="AA881" s="232">
        <f t="shared" si="81"/>
        <v>29.39</v>
      </c>
      <c r="AB881" s="232" t="str">
        <f>VLOOKUP(W881,'Item List (2)'!$H:$J,2,0)</f>
        <v>Food</v>
      </c>
      <c r="AC881" s="232">
        <f t="shared" si="82"/>
        <v>7360</v>
      </c>
      <c r="AD881" s="232" t="str">
        <f t="shared" si="83"/>
        <v>7360-Food</v>
      </c>
    </row>
    <row r="882" spans="1:30">
      <c r="A882" t="s">
        <v>48</v>
      </c>
      <c r="B882" t="s">
        <v>549</v>
      </c>
      <c r="C882" t="s">
        <v>605</v>
      </c>
      <c r="D882" t="s">
        <v>606</v>
      </c>
      <c r="E882" t="s">
        <v>607</v>
      </c>
      <c r="F882" s="220" t="s">
        <v>53</v>
      </c>
      <c r="G882" s="220">
        <v>45168</v>
      </c>
      <c r="H882" t="s">
        <v>169</v>
      </c>
      <c r="I882" t="s">
        <v>55</v>
      </c>
      <c r="J882" t="s">
        <v>170</v>
      </c>
      <c r="K882" t="s">
        <v>171</v>
      </c>
      <c r="L882" s="230" t="s">
        <v>172</v>
      </c>
      <c r="M882">
        <v>4</v>
      </c>
      <c r="N882">
        <v>0</v>
      </c>
      <c r="O882">
        <v>90.57</v>
      </c>
      <c r="P882">
        <v>362.28</v>
      </c>
      <c r="Q882">
        <v>7376.94</v>
      </c>
      <c r="R882">
        <v>20.45</v>
      </c>
      <c r="S882" s="231" t="str">
        <f>VLOOKUP(U882,'Cross ref'!I:J,2,0)</f>
        <v>SCL</v>
      </c>
      <c r="T882" s="231">
        <f t="shared" si="78"/>
        <v>362.28</v>
      </c>
      <c r="U882" s="231">
        <f>VLOOKUP(VALUE(C882),'Cross ref'!G:I,3,0)</f>
        <v>7360</v>
      </c>
      <c r="V882" s="231">
        <f>IFERROR(VLOOKUP(J882,'Item List (2)'!C:D,2,0),VLOOKUP(K882,'Item List (2)'!C:D,2,0))</f>
        <v>50007</v>
      </c>
      <c r="W882" s="231">
        <f>IFERROR(VLOOKUP(J882,'Item List (2)'!C:E,3,0),VLOOKUP(K882,'Item List (2)'!C:E,3,0))</f>
        <v>100</v>
      </c>
      <c r="X882" s="231">
        <f t="shared" si="79"/>
        <v>0</v>
      </c>
      <c r="Y882" s="231" t="str">
        <f t="shared" si="80"/>
        <v>BACON, 500 SLICES FC</v>
      </c>
      <c r="AA882" s="232">
        <f t="shared" si="81"/>
        <v>362.28</v>
      </c>
      <c r="AB882" s="232" t="str">
        <f>VLOOKUP(W882,'Item List (2)'!$H:$J,2,0)</f>
        <v>Food</v>
      </c>
      <c r="AC882" s="232">
        <f t="shared" si="82"/>
        <v>7360</v>
      </c>
      <c r="AD882" s="232" t="str">
        <f t="shared" si="83"/>
        <v>7360-Food</v>
      </c>
    </row>
    <row r="883" spans="1:30">
      <c r="A883" t="s">
        <v>48</v>
      </c>
      <c r="B883" t="s">
        <v>549</v>
      </c>
      <c r="C883" t="s">
        <v>605</v>
      </c>
      <c r="D883" t="s">
        <v>606</v>
      </c>
      <c r="E883" t="s">
        <v>607</v>
      </c>
      <c r="F883" s="220" t="s">
        <v>53</v>
      </c>
      <c r="G883" s="220">
        <v>45168</v>
      </c>
      <c r="H883" t="s">
        <v>173</v>
      </c>
      <c r="I883" t="s">
        <v>55</v>
      </c>
      <c r="J883" t="s">
        <v>117</v>
      </c>
      <c r="K883" t="s">
        <v>174</v>
      </c>
      <c r="L883" s="230" t="s">
        <v>175</v>
      </c>
      <c r="M883">
        <v>2</v>
      </c>
      <c r="N883">
        <v>0</v>
      </c>
      <c r="O883">
        <v>81.59</v>
      </c>
      <c r="P883">
        <v>163.18</v>
      </c>
      <c r="Q883">
        <v>7376.94</v>
      </c>
      <c r="R883">
        <v>20.45</v>
      </c>
      <c r="S883" s="231" t="str">
        <f>VLOOKUP(U883,'Cross ref'!I:J,2,0)</f>
        <v>SCL</v>
      </c>
      <c r="T883" s="231">
        <f t="shared" si="78"/>
        <v>163.18</v>
      </c>
      <c r="U883" s="231">
        <f>VLOOKUP(VALUE(C883),'Cross ref'!G:I,3,0)</f>
        <v>7360</v>
      </c>
      <c r="V883" s="231">
        <f>IFERROR(VLOOKUP(J883,'Item List (2)'!C:D,2,0),VLOOKUP(K883,'Item List (2)'!C:D,2,0))</f>
        <v>50007</v>
      </c>
      <c r="W883" s="231">
        <f>IFERROR(VLOOKUP(J883,'Item List (2)'!C:E,3,0),VLOOKUP(K883,'Item List (2)'!C:E,3,0))</f>
        <v>100</v>
      </c>
      <c r="X883" s="231">
        <f t="shared" si="79"/>
        <v>0</v>
      </c>
      <c r="Y883" s="231" t="str">
        <f t="shared" si="80"/>
        <v>BEEF, GRND PTY 1.78Z</v>
      </c>
      <c r="AA883" s="232">
        <f t="shared" si="81"/>
        <v>163.18</v>
      </c>
      <c r="AB883" s="232" t="str">
        <f>VLOOKUP(W883,'Item List (2)'!$H:$J,2,0)</f>
        <v>Food</v>
      </c>
      <c r="AC883" s="232">
        <f t="shared" si="82"/>
        <v>7360</v>
      </c>
      <c r="AD883" s="232" t="str">
        <f t="shared" si="83"/>
        <v>7360-Food</v>
      </c>
    </row>
    <row r="884" spans="1:30">
      <c r="A884" t="s">
        <v>48</v>
      </c>
      <c r="B884" t="s">
        <v>549</v>
      </c>
      <c r="C884" t="s">
        <v>605</v>
      </c>
      <c r="D884" t="s">
        <v>606</v>
      </c>
      <c r="E884" t="s">
        <v>607</v>
      </c>
      <c r="F884" s="220" t="s">
        <v>53</v>
      </c>
      <c r="G884" s="220">
        <v>45168</v>
      </c>
      <c r="H884" t="s">
        <v>176</v>
      </c>
      <c r="I884" t="s">
        <v>55</v>
      </c>
      <c r="J884" t="s">
        <v>76</v>
      </c>
      <c r="K884" t="s">
        <v>177</v>
      </c>
      <c r="L884" s="230" t="s">
        <v>78</v>
      </c>
      <c r="M884">
        <v>1</v>
      </c>
      <c r="N884">
        <v>0</v>
      </c>
      <c r="O884">
        <v>99.5</v>
      </c>
      <c r="P884">
        <v>99.5</v>
      </c>
      <c r="Q884">
        <v>7376.94</v>
      </c>
      <c r="R884">
        <v>20.45</v>
      </c>
      <c r="S884" s="231" t="str">
        <f>VLOOKUP(U884,'Cross ref'!I:J,2,0)</f>
        <v>SCL</v>
      </c>
      <c r="T884" s="231">
        <f t="shared" si="78"/>
        <v>99.5</v>
      </c>
      <c r="U884" s="231">
        <f>VLOOKUP(VALUE(C884),'Cross ref'!G:I,3,0)</f>
        <v>7360</v>
      </c>
      <c r="V884" s="231">
        <f>IFERROR(VLOOKUP(J884,'Item List (2)'!C:D,2,0),VLOOKUP(K884,'Item List (2)'!C:D,2,0))</f>
        <v>50007</v>
      </c>
      <c r="W884" s="231">
        <f>IFERROR(VLOOKUP(J884,'Item List (2)'!C:E,3,0),VLOOKUP(K884,'Item List (2)'!C:E,3,0))</f>
        <v>100</v>
      </c>
      <c r="X884" s="231">
        <f t="shared" si="79"/>
        <v>0</v>
      </c>
      <c r="Y884" s="231" t="str">
        <f t="shared" si="80"/>
        <v>SYRUP, DR PEPPER BIB</v>
      </c>
      <c r="AA884" s="232">
        <f t="shared" si="81"/>
        <v>99.5</v>
      </c>
      <c r="AB884" s="232" t="str">
        <f>VLOOKUP(W884,'Item List (2)'!$H:$J,2,0)</f>
        <v>Food</v>
      </c>
      <c r="AC884" s="232">
        <f t="shared" si="82"/>
        <v>7360</v>
      </c>
      <c r="AD884" s="232" t="str">
        <f t="shared" si="83"/>
        <v>7360-Food</v>
      </c>
    </row>
    <row r="885" spans="1:30">
      <c r="A885" t="s">
        <v>48</v>
      </c>
      <c r="B885" t="s">
        <v>549</v>
      </c>
      <c r="C885" t="s">
        <v>605</v>
      </c>
      <c r="D885" t="s">
        <v>606</v>
      </c>
      <c r="E885" t="s">
        <v>607</v>
      </c>
      <c r="F885" s="220" t="s">
        <v>53</v>
      </c>
      <c r="G885" s="220">
        <v>45168</v>
      </c>
      <c r="H885" t="s">
        <v>348</v>
      </c>
      <c r="I885" t="s">
        <v>55</v>
      </c>
      <c r="J885" t="s">
        <v>76</v>
      </c>
      <c r="K885" t="s">
        <v>349</v>
      </c>
      <c r="L885" s="230" t="s">
        <v>78</v>
      </c>
      <c r="M885">
        <v>1</v>
      </c>
      <c r="N885">
        <v>0</v>
      </c>
      <c r="O885">
        <v>99.5</v>
      </c>
      <c r="P885">
        <v>99.5</v>
      </c>
      <c r="Q885">
        <v>7376.94</v>
      </c>
      <c r="R885">
        <v>20.45</v>
      </c>
      <c r="S885" s="231" t="str">
        <f>VLOOKUP(U885,'Cross ref'!I:J,2,0)</f>
        <v>SCL</v>
      </c>
      <c r="T885" s="231">
        <f t="shared" si="78"/>
        <v>99.5</v>
      </c>
      <c r="U885" s="231">
        <f>VLOOKUP(VALUE(C885),'Cross ref'!G:I,3,0)</f>
        <v>7360</v>
      </c>
      <c r="V885" s="231">
        <f>IFERROR(VLOOKUP(J885,'Item List (2)'!C:D,2,0),VLOOKUP(K885,'Item List (2)'!C:D,2,0))</f>
        <v>50007</v>
      </c>
      <c r="W885" s="231">
        <f>IFERROR(VLOOKUP(J885,'Item List (2)'!C:E,3,0),VLOOKUP(K885,'Item List (2)'!C:E,3,0))</f>
        <v>100</v>
      </c>
      <c r="X885" s="231">
        <f t="shared" si="79"/>
        <v>0</v>
      </c>
      <c r="Y885" s="231" t="str">
        <f t="shared" si="80"/>
        <v>SYRUP, ROOT BEER BIB</v>
      </c>
      <c r="AA885" s="232">
        <f t="shared" si="81"/>
        <v>99.5</v>
      </c>
      <c r="AB885" s="232" t="str">
        <f>VLOOKUP(W885,'Item List (2)'!$H:$J,2,0)</f>
        <v>Food</v>
      </c>
      <c r="AC885" s="232">
        <f t="shared" si="82"/>
        <v>7360</v>
      </c>
      <c r="AD885" s="232" t="str">
        <f t="shared" si="83"/>
        <v>7360-Food</v>
      </c>
    </row>
    <row r="886" spans="1:30">
      <c r="A886" t="s">
        <v>48</v>
      </c>
      <c r="B886" t="s">
        <v>549</v>
      </c>
      <c r="C886" t="s">
        <v>605</v>
      </c>
      <c r="D886" t="s">
        <v>606</v>
      </c>
      <c r="E886" t="s">
        <v>607</v>
      </c>
      <c r="F886" s="220" t="s">
        <v>53</v>
      </c>
      <c r="G886" s="220">
        <v>45168</v>
      </c>
      <c r="H886" t="s">
        <v>178</v>
      </c>
      <c r="I886" t="s">
        <v>55</v>
      </c>
      <c r="J886" t="s">
        <v>179</v>
      </c>
      <c r="K886" t="s">
        <v>180</v>
      </c>
      <c r="L886" s="230" t="s">
        <v>148</v>
      </c>
      <c r="M886">
        <v>1</v>
      </c>
      <c r="N886">
        <v>0</v>
      </c>
      <c r="O886">
        <v>77.57</v>
      </c>
      <c r="P886">
        <v>77.57</v>
      </c>
      <c r="Q886">
        <v>7376.94</v>
      </c>
      <c r="R886">
        <v>20.45</v>
      </c>
      <c r="S886" s="231" t="str">
        <f>VLOOKUP(U886,'Cross ref'!I:J,2,0)</f>
        <v>SCL</v>
      </c>
      <c r="T886" s="231">
        <f t="shared" si="78"/>
        <v>77.57</v>
      </c>
      <c r="U886" s="231">
        <f>VLOOKUP(VALUE(C886),'Cross ref'!G:I,3,0)</f>
        <v>7360</v>
      </c>
      <c r="V886" s="231">
        <f>IFERROR(VLOOKUP(J886,'Item List (2)'!C:D,2,0),VLOOKUP(K886,'Item List (2)'!C:D,2,0))</f>
        <v>50007</v>
      </c>
      <c r="W886" s="231">
        <f>IFERROR(VLOOKUP(J886,'Item List (2)'!C:E,3,0),VLOOKUP(K886,'Item List (2)'!C:E,3,0))</f>
        <v>100</v>
      </c>
      <c r="X886" s="231">
        <f t="shared" si="79"/>
        <v>0</v>
      </c>
      <c r="Y886" s="231" t="str">
        <f t="shared" si="80"/>
        <v>CHEESE, AMER SHRP SLI 144CT</v>
      </c>
      <c r="AA886" s="232">
        <f t="shared" si="81"/>
        <v>77.57</v>
      </c>
      <c r="AB886" s="232" t="str">
        <f>VLOOKUP(W886,'Item List (2)'!$H:$J,2,0)</f>
        <v>Food</v>
      </c>
      <c r="AC886" s="232">
        <f t="shared" si="82"/>
        <v>7360</v>
      </c>
      <c r="AD886" s="232" t="str">
        <f t="shared" si="83"/>
        <v>7360-Food</v>
      </c>
    </row>
    <row r="887" spans="1:30">
      <c r="A887" t="s">
        <v>48</v>
      </c>
      <c r="B887" t="s">
        <v>549</v>
      </c>
      <c r="C887" t="s">
        <v>605</v>
      </c>
      <c r="D887" t="s">
        <v>606</v>
      </c>
      <c r="E887" t="s">
        <v>607</v>
      </c>
      <c r="F887" s="220" t="s">
        <v>53</v>
      </c>
      <c r="G887" s="220">
        <v>45168</v>
      </c>
      <c r="H887" t="s">
        <v>181</v>
      </c>
      <c r="I887" t="s">
        <v>55</v>
      </c>
      <c r="J887" t="s">
        <v>121</v>
      </c>
      <c r="K887" t="s">
        <v>182</v>
      </c>
      <c r="L887" s="230" t="s">
        <v>183</v>
      </c>
      <c r="M887">
        <v>2</v>
      </c>
      <c r="N887">
        <v>0</v>
      </c>
      <c r="O887">
        <v>39.79</v>
      </c>
      <c r="P887">
        <v>79.58</v>
      </c>
      <c r="Q887">
        <v>7376.94</v>
      </c>
      <c r="R887">
        <v>20.45</v>
      </c>
      <c r="S887" s="231" t="str">
        <f>VLOOKUP(U887,'Cross ref'!I:J,2,0)</f>
        <v>SCL</v>
      </c>
      <c r="T887" s="231">
        <f t="shared" si="78"/>
        <v>79.58</v>
      </c>
      <c r="U887" s="231">
        <f>VLOOKUP(VALUE(C887),'Cross ref'!G:I,3,0)</f>
        <v>7360</v>
      </c>
      <c r="V887" s="231">
        <f>IFERROR(VLOOKUP(J887,'Item List (2)'!C:D,2,0),VLOOKUP(K887,'Item List (2)'!C:D,2,0))</f>
        <v>50007</v>
      </c>
      <c r="W887" s="231">
        <f>IFERROR(VLOOKUP(J887,'Item List (2)'!C:E,3,0),VLOOKUP(K887,'Item List (2)'!C:E,3,0))</f>
        <v>100</v>
      </c>
      <c r="X887" s="231">
        <f t="shared" si="79"/>
        <v>0</v>
      </c>
      <c r="Y887" s="231" t="str">
        <f t="shared" si="80"/>
        <v>APPTZR, JALAPENO BRD CHSE BITE</v>
      </c>
      <c r="AA887" s="232">
        <f t="shared" si="81"/>
        <v>79.58</v>
      </c>
      <c r="AB887" s="232" t="str">
        <f>VLOOKUP(W887,'Item List (2)'!$H:$J,2,0)</f>
        <v>Food</v>
      </c>
      <c r="AC887" s="232">
        <f t="shared" si="82"/>
        <v>7360</v>
      </c>
      <c r="AD887" s="232" t="str">
        <f t="shared" si="83"/>
        <v>7360-Food</v>
      </c>
    </row>
    <row r="888" spans="1:30">
      <c r="A888" t="s">
        <v>48</v>
      </c>
      <c r="B888" t="s">
        <v>549</v>
      </c>
      <c r="C888" t="s">
        <v>605</v>
      </c>
      <c r="D888" t="s">
        <v>606</v>
      </c>
      <c r="E888" t="s">
        <v>607</v>
      </c>
      <c r="F888" s="220" t="s">
        <v>53</v>
      </c>
      <c r="G888" s="220">
        <v>45168</v>
      </c>
      <c r="H888" t="s">
        <v>184</v>
      </c>
      <c r="I888" t="s">
        <v>55</v>
      </c>
      <c r="J888" t="s">
        <v>117</v>
      </c>
      <c r="K888" t="s">
        <v>185</v>
      </c>
      <c r="L888" s="230" t="s">
        <v>186</v>
      </c>
      <c r="M888">
        <v>3</v>
      </c>
      <c r="N888">
        <v>0</v>
      </c>
      <c r="O888">
        <v>76.44</v>
      </c>
      <c r="P888">
        <v>229.32</v>
      </c>
      <c r="Q888">
        <v>7376.94</v>
      </c>
      <c r="R888">
        <v>20.45</v>
      </c>
      <c r="S888" s="231" t="str">
        <f>VLOOKUP(U888,'Cross ref'!I:J,2,0)</f>
        <v>SCL</v>
      </c>
      <c r="T888" s="231">
        <f t="shared" si="78"/>
        <v>229.32</v>
      </c>
      <c r="U888" s="231">
        <f>VLOOKUP(VALUE(C888),'Cross ref'!G:I,3,0)</f>
        <v>7360</v>
      </c>
      <c r="V888" s="231">
        <f>IFERROR(VLOOKUP(J888,'Item List (2)'!C:D,2,0),VLOOKUP(K888,'Item List (2)'!C:D,2,0))</f>
        <v>50007</v>
      </c>
      <c r="W888" s="231">
        <f>IFERROR(VLOOKUP(J888,'Item List (2)'!C:E,3,0),VLOOKUP(K888,'Item List (2)'!C:E,3,0))</f>
        <v>100</v>
      </c>
      <c r="X888" s="231">
        <f t="shared" si="79"/>
        <v>0</v>
      </c>
      <c r="Y888" s="231" t="str">
        <f t="shared" si="80"/>
        <v>BEEF, GRND PTY 5.33Z ANGUS IQF</v>
      </c>
      <c r="AA888" s="232">
        <f t="shared" si="81"/>
        <v>229.32</v>
      </c>
      <c r="AB888" s="232" t="str">
        <f>VLOOKUP(W888,'Item List (2)'!$H:$J,2,0)</f>
        <v>Food</v>
      </c>
      <c r="AC888" s="232">
        <f t="shared" si="82"/>
        <v>7360</v>
      </c>
      <c r="AD888" s="232" t="str">
        <f t="shared" si="83"/>
        <v>7360-Food</v>
      </c>
    </row>
    <row r="889" spans="1:30">
      <c r="A889" t="s">
        <v>48</v>
      </c>
      <c r="B889" t="s">
        <v>549</v>
      </c>
      <c r="C889" t="s">
        <v>605</v>
      </c>
      <c r="D889" t="s">
        <v>606</v>
      </c>
      <c r="E889" t="s">
        <v>607</v>
      </c>
      <c r="F889" s="220" t="s">
        <v>53</v>
      </c>
      <c r="G889" s="220">
        <v>45168</v>
      </c>
      <c r="H889" t="s">
        <v>187</v>
      </c>
      <c r="I889" t="s">
        <v>55</v>
      </c>
      <c r="J889" t="s">
        <v>146</v>
      </c>
      <c r="K889" t="s">
        <v>188</v>
      </c>
      <c r="L889" s="230" t="s">
        <v>189</v>
      </c>
      <c r="M889">
        <v>5</v>
      </c>
      <c r="N889">
        <v>0</v>
      </c>
      <c r="O889">
        <v>46.88</v>
      </c>
      <c r="P889">
        <v>234.4</v>
      </c>
      <c r="Q889">
        <v>7376.94</v>
      </c>
      <c r="R889">
        <v>20.45</v>
      </c>
      <c r="S889" s="231" t="str">
        <f>VLOOKUP(U889,'Cross ref'!I:J,2,0)</f>
        <v>SCL</v>
      </c>
      <c r="T889" s="231">
        <f t="shared" si="78"/>
        <v>234.4</v>
      </c>
      <c r="U889" s="231">
        <f>VLOOKUP(VALUE(C889),'Cross ref'!G:I,3,0)</f>
        <v>7360</v>
      </c>
      <c r="V889" s="231">
        <f>IFERROR(VLOOKUP(J889,'Item List (2)'!C:D,2,0),VLOOKUP(K889,'Item List (2)'!C:D,2,0))</f>
        <v>50007</v>
      </c>
      <c r="W889" s="231">
        <f>IFERROR(VLOOKUP(J889,'Item List (2)'!C:E,3,0),VLOOKUP(K889,'Item List (2)'!C:E,3,0))</f>
        <v>100</v>
      </c>
      <c r="X889" s="231">
        <f t="shared" si="79"/>
        <v>0</v>
      </c>
      <c r="Y889" s="231" t="str">
        <f t="shared" si="80"/>
        <v>CHICKEN, NUGGET BRD STAR SHP</v>
      </c>
      <c r="AA889" s="232">
        <f t="shared" si="81"/>
        <v>234.4</v>
      </c>
      <c r="AB889" s="232" t="str">
        <f>VLOOKUP(W889,'Item List (2)'!$H:$J,2,0)</f>
        <v>Food</v>
      </c>
      <c r="AC889" s="232">
        <f t="shared" si="82"/>
        <v>7360</v>
      </c>
      <c r="AD889" s="232" t="str">
        <f t="shared" si="83"/>
        <v>7360-Food</v>
      </c>
    </row>
    <row r="890" spans="1:30">
      <c r="A890" t="s">
        <v>48</v>
      </c>
      <c r="B890" t="s">
        <v>549</v>
      </c>
      <c r="C890" t="s">
        <v>605</v>
      </c>
      <c r="D890" t="s">
        <v>606</v>
      </c>
      <c r="E890" t="s">
        <v>607</v>
      </c>
      <c r="F890" s="220" t="s">
        <v>53</v>
      </c>
      <c r="G890" s="220">
        <v>45168</v>
      </c>
      <c r="H890" t="s">
        <v>361</v>
      </c>
      <c r="I890" t="s">
        <v>55</v>
      </c>
      <c r="J890" t="s">
        <v>362</v>
      </c>
      <c r="K890" t="s">
        <v>363</v>
      </c>
      <c r="L890" s="230" t="s">
        <v>364</v>
      </c>
      <c r="M890">
        <v>1</v>
      </c>
      <c r="N890">
        <v>0</v>
      </c>
      <c r="O890">
        <v>107.29</v>
      </c>
      <c r="P890">
        <v>107.29</v>
      </c>
      <c r="Q890">
        <v>7376.94</v>
      </c>
      <c r="R890">
        <v>20.45</v>
      </c>
      <c r="S890" s="231" t="str">
        <f>VLOOKUP(U890,'Cross ref'!I:J,2,0)</f>
        <v>SCL</v>
      </c>
      <c r="T890" s="231">
        <f t="shared" si="78"/>
        <v>107.29</v>
      </c>
      <c r="U890" s="231">
        <f>VLOOKUP(VALUE(C890),'Cross ref'!G:I,3,0)</f>
        <v>7360</v>
      </c>
      <c r="V890" s="231">
        <f>IFERROR(VLOOKUP(J890,'Item List (2)'!C:D,2,0),VLOOKUP(K890,'Item List (2)'!C:D,2,0))</f>
        <v>50007</v>
      </c>
      <c r="W890" s="231">
        <f>IFERROR(VLOOKUP(J890,'Item List (2)'!C:E,3,0),VLOOKUP(K890,'Item List (2)'!C:E,3,0))</f>
        <v>100</v>
      </c>
      <c r="X890" s="231">
        <f t="shared" si="79"/>
        <v>0</v>
      </c>
      <c r="Y890" s="231" t="str">
        <f t="shared" si="80"/>
        <v>BURGER, BEYOND MEAT 3.7Z</v>
      </c>
      <c r="AA890" s="232">
        <f t="shared" si="81"/>
        <v>107.29</v>
      </c>
      <c r="AB890" s="232" t="str">
        <f>VLOOKUP(W890,'Item List (2)'!$H:$J,2,0)</f>
        <v>Food</v>
      </c>
      <c r="AC890" s="232">
        <f t="shared" si="82"/>
        <v>7360</v>
      </c>
      <c r="AD890" s="232" t="str">
        <f t="shared" si="83"/>
        <v>7360-Food</v>
      </c>
    </row>
    <row r="891" spans="1:30">
      <c r="A891" t="s">
        <v>48</v>
      </c>
      <c r="B891" t="s">
        <v>549</v>
      </c>
      <c r="C891" t="s">
        <v>605</v>
      </c>
      <c r="D891" t="s">
        <v>606</v>
      </c>
      <c r="E891" t="s">
        <v>607</v>
      </c>
      <c r="F891" s="220" t="s">
        <v>53</v>
      </c>
      <c r="G891" s="220">
        <v>45168</v>
      </c>
      <c r="H891" t="s">
        <v>205</v>
      </c>
      <c r="I891" t="s">
        <v>55</v>
      </c>
      <c r="J891" t="s">
        <v>206</v>
      </c>
      <c r="K891" t="s">
        <v>207</v>
      </c>
      <c r="L891" s="230" t="s">
        <v>208</v>
      </c>
      <c r="M891">
        <v>4</v>
      </c>
      <c r="N891">
        <v>0</v>
      </c>
      <c r="O891">
        <v>22.17</v>
      </c>
      <c r="P891">
        <v>88.68</v>
      </c>
      <c r="Q891">
        <v>7376.94</v>
      </c>
      <c r="R891">
        <v>20.45</v>
      </c>
      <c r="S891" s="231" t="str">
        <f>VLOOKUP(U891,'Cross ref'!I:J,2,0)</f>
        <v>SCL</v>
      </c>
      <c r="T891" s="231">
        <f t="shared" si="78"/>
        <v>88.68</v>
      </c>
      <c r="U891" s="231">
        <f>VLOOKUP(VALUE(C891),'Cross ref'!G:I,3,0)</f>
        <v>7360</v>
      </c>
      <c r="V891" s="231">
        <f>IFERROR(VLOOKUP(J891,'Item List (2)'!C:D,2,0),VLOOKUP(K891,'Item List (2)'!C:D,2,0))</f>
        <v>50007</v>
      </c>
      <c r="W891" s="231">
        <f>IFERROR(VLOOKUP(J891,'Item List (2)'!C:E,3,0),VLOOKUP(K891,'Item List (2)'!C:E,3,0))</f>
        <v>100</v>
      </c>
      <c r="X891" s="231">
        <f t="shared" si="79"/>
        <v>0</v>
      </c>
      <c r="Y891" s="231" t="str">
        <f t="shared" si="80"/>
        <v>LETTUCE, LINER</v>
      </c>
      <c r="AA891" s="232">
        <f t="shared" si="81"/>
        <v>88.68</v>
      </c>
      <c r="AB891" s="232" t="str">
        <f>VLOOKUP(W891,'Item List (2)'!$H:$J,2,0)</f>
        <v>Food</v>
      </c>
      <c r="AC891" s="232">
        <f t="shared" si="82"/>
        <v>7360</v>
      </c>
      <c r="AD891" s="232" t="str">
        <f t="shared" si="83"/>
        <v>7360-Food</v>
      </c>
    </row>
    <row r="892" spans="1:30">
      <c r="A892" t="s">
        <v>48</v>
      </c>
      <c r="B892" t="s">
        <v>549</v>
      </c>
      <c r="C892" t="s">
        <v>605</v>
      </c>
      <c r="D892" t="s">
        <v>606</v>
      </c>
      <c r="E892" t="s">
        <v>607</v>
      </c>
      <c r="F892" s="220" t="s">
        <v>53</v>
      </c>
      <c r="G892" s="220">
        <v>45168</v>
      </c>
      <c r="H892" t="s">
        <v>209</v>
      </c>
      <c r="I892" t="s">
        <v>55</v>
      </c>
      <c r="J892" t="s">
        <v>210</v>
      </c>
      <c r="K892" t="s">
        <v>211</v>
      </c>
      <c r="L892" s="230" t="s">
        <v>212</v>
      </c>
      <c r="M892">
        <v>4</v>
      </c>
      <c r="N892">
        <v>0</v>
      </c>
      <c r="O892">
        <v>19.57</v>
      </c>
      <c r="P892">
        <v>78.28</v>
      </c>
      <c r="Q892">
        <v>7376.94</v>
      </c>
      <c r="R892">
        <v>20.45</v>
      </c>
      <c r="S892" s="231" t="str">
        <f>VLOOKUP(U892,'Cross ref'!I:J,2,0)</f>
        <v>SCL</v>
      </c>
      <c r="T892" s="231">
        <f t="shared" si="78"/>
        <v>78.28</v>
      </c>
      <c r="U892" s="231">
        <f>VLOOKUP(VALUE(C892),'Cross ref'!G:I,3,0)</f>
        <v>7360</v>
      </c>
      <c r="V892" s="231">
        <f>IFERROR(VLOOKUP(J892,'Item List (2)'!C:D,2,0),VLOOKUP(K892,'Item List (2)'!C:D,2,0))</f>
        <v>50007</v>
      </c>
      <c r="W892" s="231">
        <f>IFERROR(VLOOKUP(J892,'Item List (2)'!C:E,3,0),VLOOKUP(K892,'Item List (2)'!C:E,3,0))</f>
        <v>100</v>
      </c>
      <c r="X892" s="231">
        <f t="shared" si="79"/>
        <v>0</v>
      </c>
      <c r="Y892" s="231" t="str">
        <f t="shared" si="80"/>
        <v>TOMATO, RED 5X5 BULK 25LB</v>
      </c>
      <c r="AA892" s="232">
        <f t="shared" si="81"/>
        <v>78.28</v>
      </c>
      <c r="AB892" s="232" t="str">
        <f>VLOOKUP(W892,'Item List (2)'!$H:$J,2,0)</f>
        <v>Food</v>
      </c>
      <c r="AC892" s="232">
        <f t="shared" si="82"/>
        <v>7360</v>
      </c>
      <c r="AD892" s="232" t="str">
        <f t="shared" si="83"/>
        <v>7360-Food</v>
      </c>
    </row>
    <row r="893" spans="1:30">
      <c r="A893" t="s">
        <v>48</v>
      </c>
      <c r="B893" t="s">
        <v>549</v>
      </c>
      <c r="C893" t="s">
        <v>605</v>
      </c>
      <c r="D893" t="s">
        <v>606</v>
      </c>
      <c r="E893" t="s">
        <v>607</v>
      </c>
      <c r="F893" s="220" t="s">
        <v>53</v>
      </c>
      <c r="G893" s="220">
        <v>45168</v>
      </c>
      <c r="H893" t="s">
        <v>613</v>
      </c>
      <c r="I893" t="s">
        <v>55</v>
      </c>
      <c r="J893" t="s">
        <v>614</v>
      </c>
      <c r="K893" t="s">
        <v>615</v>
      </c>
      <c r="L893" s="230" t="s">
        <v>212</v>
      </c>
      <c r="M893">
        <v>1</v>
      </c>
      <c r="N893">
        <v>0</v>
      </c>
      <c r="O893">
        <v>14.65</v>
      </c>
      <c r="P893">
        <v>14.65</v>
      </c>
      <c r="Q893">
        <v>7376.94</v>
      </c>
      <c r="R893">
        <v>20.45</v>
      </c>
      <c r="S893" s="231" t="str">
        <f>VLOOKUP(U893,'Cross ref'!I:J,2,0)</f>
        <v>SCL</v>
      </c>
      <c r="T893" s="231">
        <f t="shared" si="78"/>
        <v>14.65</v>
      </c>
      <c r="U893" s="231">
        <f>VLOOKUP(VALUE(C893),'Cross ref'!G:I,3,0)</f>
        <v>7360</v>
      </c>
      <c r="V893" s="231">
        <f>IFERROR(VLOOKUP(J893,'Item List (2)'!C:D,2,0),VLOOKUP(K893,'Item List (2)'!C:D,2,0))</f>
        <v>50007</v>
      </c>
      <c r="W893" s="231">
        <f>IFERROR(VLOOKUP(J893,'Item List (2)'!C:E,3,0),VLOOKUP(K893,'Item List (2)'!C:E,3,0))</f>
        <v>100</v>
      </c>
      <c r="X893" s="231">
        <f t="shared" si="79"/>
        <v>0</v>
      </c>
      <c r="Y893" s="231" t="str">
        <f t="shared" si="80"/>
        <v>ONION, RED JMBO</v>
      </c>
      <c r="AA893" s="232">
        <f t="shared" si="81"/>
        <v>14.65</v>
      </c>
      <c r="AB893" s="232" t="str">
        <f>VLOOKUP(W893,'Item List (2)'!$H:$J,2,0)</f>
        <v>Food</v>
      </c>
      <c r="AC893" s="232">
        <f t="shared" si="82"/>
        <v>7360</v>
      </c>
      <c r="AD893" s="232" t="str">
        <f t="shared" si="83"/>
        <v>7360-Food</v>
      </c>
    </row>
    <row r="894" spans="1:30">
      <c r="A894" t="s">
        <v>48</v>
      </c>
      <c r="B894" t="s">
        <v>549</v>
      </c>
      <c r="C894" t="s">
        <v>605</v>
      </c>
      <c r="D894" t="s">
        <v>606</v>
      </c>
      <c r="E894" t="s">
        <v>607</v>
      </c>
      <c r="F894" s="220" t="s">
        <v>53</v>
      </c>
      <c r="G894" s="220">
        <v>45168</v>
      </c>
      <c r="H894" t="s">
        <v>213</v>
      </c>
      <c r="I894" t="s">
        <v>55</v>
      </c>
      <c r="J894" t="s">
        <v>214</v>
      </c>
      <c r="K894" t="s">
        <v>215</v>
      </c>
      <c r="L894" s="230" t="s">
        <v>78</v>
      </c>
      <c r="M894">
        <v>2</v>
      </c>
      <c r="N894">
        <v>0</v>
      </c>
      <c r="O894">
        <v>27.07</v>
      </c>
      <c r="P894">
        <v>54.14</v>
      </c>
      <c r="Q894">
        <v>7376.94</v>
      </c>
      <c r="R894">
        <v>20.45</v>
      </c>
      <c r="S894" s="231" t="str">
        <f>VLOOKUP(U894,'Cross ref'!I:J,2,0)</f>
        <v>SCL</v>
      </c>
      <c r="T894" s="231">
        <f t="shared" si="78"/>
        <v>54.14</v>
      </c>
      <c r="U894" s="231">
        <f>VLOOKUP(VALUE(C894),'Cross ref'!G:I,3,0)</f>
        <v>7360</v>
      </c>
      <c r="V894" s="231">
        <f>IFERROR(VLOOKUP(J894,'Item List (2)'!C:D,2,0),VLOOKUP(K894,'Item List (2)'!C:D,2,0))</f>
        <v>50007</v>
      </c>
      <c r="W894" s="231">
        <f>IFERROR(VLOOKUP(J894,'Item List (2)'!C:E,3,0),VLOOKUP(K894,'Item List (2)'!C:E,3,0))</f>
        <v>100</v>
      </c>
      <c r="X894" s="231">
        <f t="shared" si="79"/>
        <v>0</v>
      </c>
      <c r="Y894" s="231" t="str">
        <f t="shared" si="80"/>
        <v>PICKLE, CHIP DELI 3/16" CC</v>
      </c>
      <c r="AA894" s="232">
        <f t="shared" si="81"/>
        <v>54.14</v>
      </c>
      <c r="AB894" s="232" t="str">
        <f>VLOOKUP(W894,'Item List (2)'!$H:$J,2,0)</f>
        <v>Food</v>
      </c>
      <c r="AC894" s="232">
        <f t="shared" si="82"/>
        <v>7360</v>
      </c>
      <c r="AD894" s="232" t="str">
        <f t="shared" si="83"/>
        <v>7360-Food</v>
      </c>
    </row>
    <row r="895" spans="1:30">
      <c r="A895" t="s">
        <v>48</v>
      </c>
      <c r="B895" t="s">
        <v>549</v>
      </c>
      <c r="C895" t="s">
        <v>605</v>
      </c>
      <c r="D895" t="s">
        <v>606</v>
      </c>
      <c r="E895" t="s">
        <v>607</v>
      </c>
      <c r="F895" s="220" t="s">
        <v>53</v>
      </c>
      <c r="G895" s="220">
        <v>45168</v>
      </c>
      <c r="H895" t="s">
        <v>285</v>
      </c>
      <c r="I895" t="s">
        <v>55</v>
      </c>
      <c r="J895" t="s">
        <v>146</v>
      </c>
      <c r="K895" t="s">
        <v>286</v>
      </c>
      <c r="L895" s="230" t="s">
        <v>148</v>
      </c>
      <c r="M895">
        <v>1</v>
      </c>
      <c r="N895">
        <v>0</v>
      </c>
      <c r="O895">
        <v>117.62</v>
      </c>
      <c r="P895">
        <v>117.62</v>
      </c>
      <c r="Q895">
        <v>7376.94</v>
      </c>
      <c r="R895">
        <v>20.45</v>
      </c>
      <c r="S895" s="231" t="str">
        <f>VLOOKUP(U895,'Cross ref'!I:J,2,0)</f>
        <v>SCL</v>
      </c>
      <c r="T895" s="231">
        <f t="shared" si="78"/>
        <v>117.62</v>
      </c>
      <c r="U895" s="231">
        <f>VLOOKUP(VALUE(C895),'Cross ref'!G:I,3,0)</f>
        <v>7360</v>
      </c>
      <c r="V895" s="231">
        <f>IFERROR(VLOOKUP(J895,'Item List (2)'!C:D,2,0),VLOOKUP(K895,'Item List (2)'!C:D,2,0))</f>
        <v>50007</v>
      </c>
      <c r="W895" s="231">
        <f>IFERROR(VLOOKUP(J895,'Item List (2)'!C:E,3,0),VLOOKUP(K895,'Item List (2)'!C:E,3,0))</f>
        <v>100</v>
      </c>
      <c r="X895" s="231">
        <f t="shared" si="79"/>
        <v>0</v>
      </c>
      <c r="Y895" s="231" t="str">
        <f t="shared" si="80"/>
        <v>CHICKEN, BRST FLT MARNTD 3.5Z FZN</v>
      </c>
      <c r="AA895" s="232">
        <f t="shared" si="81"/>
        <v>117.62</v>
      </c>
      <c r="AB895" s="232" t="str">
        <f>VLOOKUP(W895,'Item List (2)'!$H:$J,2,0)</f>
        <v>Food</v>
      </c>
      <c r="AC895" s="232">
        <f t="shared" si="82"/>
        <v>7360</v>
      </c>
      <c r="AD895" s="232" t="str">
        <f t="shared" si="83"/>
        <v>7360-Food</v>
      </c>
    </row>
    <row r="896" spans="1:30">
      <c r="A896" t="s">
        <v>48</v>
      </c>
      <c r="B896" t="s">
        <v>549</v>
      </c>
      <c r="C896" t="s">
        <v>605</v>
      </c>
      <c r="D896" t="s">
        <v>606</v>
      </c>
      <c r="E896" t="s">
        <v>607</v>
      </c>
      <c r="F896" s="220" t="s">
        <v>53</v>
      </c>
      <c r="G896" s="220">
        <v>45168</v>
      </c>
      <c r="H896" t="s">
        <v>375</v>
      </c>
      <c r="I896" t="s">
        <v>55</v>
      </c>
      <c r="J896" t="s">
        <v>146</v>
      </c>
      <c r="K896" t="s">
        <v>376</v>
      </c>
      <c r="L896" s="230" t="s">
        <v>377</v>
      </c>
      <c r="M896">
        <v>1</v>
      </c>
      <c r="N896">
        <v>0</v>
      </c>
      <c r="O896">
        <v>175.35</v>
      </c>
      <c r="P896">
        <v>175.35</v>
      </c>
      <c r="Q896">
        <v>7376.94</v>
      </c>
      <c r="R896">
        <v>20.45</v>
      </c>
      <c r="S896" s="231" t="str">
        <f>VLOOKUP(U896,'Cross ref'!I:J,2,0)</f>
        <v>SCL</v>
      </c>
      <c r="T896" s="231">
        <f t="shared" si="78"/>
        <v>175.35</v>
      </c>
      <c r="U896" s="231">
        <f>VLOOKUP(VALUE(C896),'Cross ref'!G:I,3,0)</f>
        <v>7360</v>
      </c>
      <c r="V896" s="231">
        <f>IFERROR(VLOOKUP(J896,'Item List (2)'!C:D,2,0),VLOOKUP(K896,'Item List (2)'!C:D,2,0))</f>
        <v>50007</v>
      </c>
      <c r="W896" s="231">
        <f>IFERROR(VLOOKUP(J896,'Item List (2)'!C:E,3,0),VLOOKUP(K896,'Item List (2)'!C:E,3,0))</f>
        <v>100</v>
      </c>
      <c r="X896" s="231">
        <f t="shared" si="79"/>
        <v>0</v>
      </c>
      <c r="Y896" s="231" t="str">
        <f t="shared" si="80"/>
        <v>CHICKEN, BRST GR SAVOR 4.25Z CARLS JR</v>
      </c>
      <c r="AA896" s="232">
        <f t="shared" si="81"/>
        <v>175.35</v>
      </c>
      <c r="AB896" s="232" t="str">
        <f>VLOOKUP(W896,'Item List (2)'!$H:$J,2,0)</f>
        <v>Food</v>
      </c>
      <c r="AC896" s="232">
        <f t="shared" si="82"/>
        <v>7360</v>
      </c>
      <c r="AD896" s="232" t="str">
        <f t="shared" si="83"/>
        <v>7360-Food</v>
      </c>
    </row>
    <row r="897" spans="1:30">
      <c r="A897" t="s">
        <v>48</v>
      </c>
      <c r="B897" t="s">
        <v>549</v>
      </c>
      <c r="C897" t="s">
        <v>605</v>
      </c>
      <c r="D897" t="s">
        <v>606</v>
      </c>
      <c r="E897" t="s">
        <v>607</v>
      </c>
      <c r="F897" s="220" t="s">
        <v>53</v>
      </c>
      <c r="G897" s="220">
        <v>45168</v>
      </c>
      <c r="H897" t="s">
        <v>219</v>
      </c>
      <c r="I897" t="s">
        <v>55</v>
      </c>
      <c r="J897" t="s">
        <v>220</v>
      </c>
      <c r="K897" t="s">
        <v>221</v>
      </c>
      <c r="L897" s="230" t="s">
        <v>222</v>
      </c>
      <c r="M897">
        <v>2</v>
      </c>
      <c r="N897">
        <v>0</v>
      </c>
      <c r="O897">
        <v>13.66</v>
      </c>
      <c r="P897">
        <v>27.32</v>
      </c>
      <c r="Q897">
        <v>7376.94</v>
      </c>
      <c r="R897">
        <v>20.45</v>
      </c>
      <c r="S897" s="231" t="str">
        <f>VLOOKUP(U897,'Cross ref'!I:J,2,0)</f>
        <v>SCL</v>
      </c>
      <c r="T897" s="231">
        <f t="shared" si="78"/>
        <v>27.32</v>
      </c>
      <c r="U897" s="231">
        <f>VLOOKUP(VALUE(C897),'Cross ref'!G:I,3,0)</f>
        <v>7360</v>
      </c>
      <c r="V897" s="231">
        <f>IFERROR(VLOOKUP(J897,'Item List (2)'!C:D,2,0),VLOOKUP(K897,'Item List (2)'!C:D,2,0))</f>
        <v>50007</v>
      </c>
      <c r="W897" s="231">
        <f>IFERROR(VLOOKUP(J897,'Item List (2)'!C:E,3,0),VLOOKUP(K897,'Item List (2)'!C:E,3,0))</f>
        <v>100</v>
      </c>
      <c r="X897" s="231">
        <f t="shared" si="79"/>
        <v>0</v>
      </c>
      <c r="Y897" s="231" t="str">
        <f t="shared" si="80"/>
        <v>WATER, PURIFIED 16.9Z DASANI</v>
      </c>
      <c r="AA897" s="232">
        <f t="shared" si="81"/>
        <v>27.32</v>
      </c>
      <c r="AB897" s="232" t="str">
        <f>VLOOKUP(W897,'Item List (2)'!$H:$J,2,0)</f>
        <v>Food</v>
      </c>
      <c r="AC897" s="232">
        <f t="shared" si="82"/>
        <v>7360</v>
      </c>
      <c r="AD897" s="232" t="str">
        <f t="shared" si="83"/>
        <v>7360-Food</v>
      </c>
    </row>
    <row r="898" spans="1:30">
      <c r="A898" t="s">
        <v>48</v>
      </c>
      <c r="B898" t="s">
        <v>549</v>
      </c>
      <c r="C898" t="s">
        <v>605</v>
      </c>
      <c r="D898" t="s">
        <v>606</v>
      </c>
      <c r="E898" t="s">
        <v>607</v>
      </c>
      <c r="F898" s="220" t="s">
        <v>53</v>
      </c>
      <c r="G898" s="220">
        <v>45168</v>
      </c>
      <c r="H898" t="s">
        <v>223</v>
      </c>
      <c r="I898" t="s">
        <v>201</v>
      </c>
      <c r="J898" t="s">
        <v>224</v>
      </c>
      <c r="K898" t="s">
        <v>225</v>
      </c>
      <c r="L898" s="230" t="s">
        <v>226</v>
      </c>
      <c r="M898">
        <v>1</v>
      </c>
      <c r="N898">
        <v>0</v>
      </c>
      <c r="O898">
        <v>12.07</v>
      </c>
      <c r="P898">
        <v>12.07</v>
      </c>
      <c r="Q898">
        <v>7376.94</v>
      </c>
      <c r="R898">
        <v>20.45</v>
      </c>
      <c r="S898" s="231" t="str">
        <f>VLOOKUP(U898,'Cross ref'!I:J,2,0)</f>
        <v>SCL</v>
      </c>
      <c r="T898" s="231">
        <f t="shared" ref="T898:T961" si="84">P898</f>
        <v>12.07</v>
      </c>
      <c r="U898" s="231">
        <f>VLOOKUP(VALUE(C898),'Cross ref'!G:I,3,0)</f>
        <v>7360</v>
      </c>
      <c r="V898" s="231">
        <f>IFERROR(VLOOKUP(J898,'Item List (2)'!C:D,2,0),VLOOKUP(K898,'Item List (2)'!C:D,2,0))</f>
        <v>51001</v>
      </c>
      <c r="W898" s="231">
        <f>IFERROR(VLOOKUP(J898,'Item List (2)'!C:E,3,0),VLOOKUP(K898,'Item List (2)'!C:E,3,0))</f>
        <v>1000</v>
      </c>
      <c r="X898" s="231">
        <f t="shared" ref="X898:X961" si="85">IF(_xlfn.NUMBERVALUE(O898),M898*O898-P898,-P898)</f>
        <v>0</v>
      </c>
      <c r="Y898" s="231" t="str">
        <f t="shared" ref="Y898:Y961" si="86">K898</f>
        <v>LABEL, DELIVERY 2.5X8" SECUREIT CARLS JR</v>
      </c>
      <c r="AA898" s="232">
        <f t="shared" ref="AA898:AA961" si="87">P898</f>
        <v>12.07</v>
      </c>
      <c r="AB898" s="232" t="str">
        <f>VLOOKUP(W898,'Item List (2)'!$H:$J,2,0)</f>
        <v>Paper</v>
      </c>
      <c r="AC898" s="232">
        <f t="shared" ref="AC898:AC961" si="88">U898</f>
        <v>7360</v>
      </c>
      <c r="AD898" s="232" t="str">
        <f t="shared" ref="AD898:AD961" si="89">AC898&amp;"-"&amp;AB898</f>
        <v>7360-Paper</v>
      </c>
    </row>
    <row r="899" spans="1:30">
      <c r="A899" t="s">
        <v>48</v>
      </c>
      <c r="B899" t="s">
        <v>549</v>
      </c>
      <c r="C899" t="s">
        <v>605</v>
      </c>
      <c r="D899" t="s">
        <v>606</v>
      </c>
      <c r="E899" t="s">
        <v>607</v>
      </c>
      <c r="F899" s="220" t="s">
        <v>53</v>
      </c>
      <c r="G899" s="220">
        <v>45168</v>
      </c>
      <c r="H899" t="s">
        <v>616</v>
      </c>
      <c r="I899" t="s">
        <v>201</v>
      </c>
      <c r="J899" t="s">
        <v>224</v>
      </c>
      <c r="K899" t="s">
        <v>617</v>
      </c>
      <c r="L899" s="230" t="s">
        <v>425</v>
      </c>
      <c r="M899">
        <v>1</v>
      </c>
      <c r="N899">
        <v>0</v>
      </c>
      <c r="O899">
        <v>5.2</v>
      </c>
      <c r="P899">
        <v>5.2</v>
      </c>
      <c r="Q899">
        <v>7376.94</v>
      </c>
      <c r="R899">
        <v>20.45</v>
      </c>
      <c r="S899" s="231" t="str">
        <f>VLOOKUP(U899,'Cross ref'!I:J,2,0)</f>
        <v>SCL</v>
      </c>
      <c r="T899" s="231">
        <f t="shared" si="84"/>
        <v>5.2</v>
      </c>
      <c r="U899" s="231">
        <f>VLOOKUP(VALUE(C899),'Cross ref'!G:I,3,0)</f>
        <v>7360</v>
      </c>
      <c r="V899" s="231">
        <f>IFERROR(VLOOKUP(J899,'Item List (2)'!C:D,2,0),VLOOKUP(K899,'Item List (2)'!C:D,2,0))</f>
        <v>51001</v>
      </c>
      <c r="W899" s="231">
        <f>IFERROR(VLOOKUP(J899,'Item List (2)'!C:E,3,0),VLOOKUP(K899,'Item List (2)'!C:E,3,0))</f>
        <v>1000</v>
      </c>
      <c r="X899" s="231">
        <f t="shared" si="85"/>
        <v>0</v>
      </c>
      <c r="Y899" s="231" t="str">
        <f t="shared" si="86"/>
        <v>LABEL, SPECIAL CARLS JR</v>
      </c>
      <c r="AA899" s="232">
        <f t="shared" si="87"/>
        <v>5.2</v>
      </c>
      <c r="AB899" s="232" t="str">
        <f>VLOOKUP(W899,'Item List (2)'!$H:$J,2,0)</f>
        <v>Paper</v>
      </c>
      <c r="AC899" s="232">
        <f t="shared" si="88"/>
        <v>7360</v>
      </c>
      <c r="AD899" s="232" t="str">
        <f t="shared" si="89"/>
        <v>7360-Paper</v>
      </c>
    </row>
    <row r="900" spans="1:30">
      <c r="A900" t="s">
        <v>48</v>
      </c>
      <c r="B900" t="s">
        <v>549</v>
      </c>
      <c r="C900" t="s">
        <v>605</v>
      </c>
      <c r="D900" t="s">
        <v>606</v>
      </c>
      <c r="E900" t="s">
        <v>607</v>
      </c>
      <c r="F900" s="220" t="s">
        <v>53</v>
      </c>
      <c r="G900" s="220">
        <v>45168</v>
      </c>
      <c r="H900" t="s">
        <v>618</v>
      </c>
      <c r="I900" t="s">
        <v>66</v>
      </c>
      <c r="J900" t="s">
        <v>224</v>
      </c>
      <c r="K900" t="s">
        <v>619</v>
      </c>
      <c r="L900" s="230" t="s">
        <v>620</v>
      </c>
      <c r="M900">
        <v>1</v>
      </c>
      <c r="N900">
        <v>0</v>
      </c>
      <c r="O900">
        <v>4.92</v>
      </c>
      <c r="P900">
        <v>4.92</v>
      </c>
      <c r="Q900">
        <v>7376.94</v>
      </c>
      <c r="R900">
        <v>20.45</v>
      </c>
      <c r="S900" s="231" t="str">
        <f>VLOOKUP(U900,'Cross ref'!I:J,2,0)</f>
        <v>SCL</v>
      </c>
      <c r="T900" s="231">
        <f t="shared" si="84"/>
        <v>4.92</v>
      </c>
      <c r="U900" s="231">
        <f>VLOOKUP(VALUE(C900),'Cross ref'!G:I,3,0)</f>
        <v>7360</v>
      </c>
      <c r="V900" s="231">
        <f>IFERROR(VLOOKUP(J900,'Item List (2)'!C:D,2,0),VLOOKUP(K900,'Item List (2)'!C:D,2,0))</f>
        <v>51001</v>
      </c>
      <c r="W900" s="231">
        <f>IFERROR(VLOOKUP(J900,'Item List (2)'!C:E,3,0),VLOOKUP(K900,'Item List (2)'!C:E,3,0))</f>
        <v>1000</v>
      </c>
      <c r="X900" s="231">
        <f t="shared" si="85"/>
        <v>0</v>
      </c>
      <c r="Y900" s="231" t="str">
        <f t="shared" si="86"/>
        <v>LABEL, WEDNESDAY 1X1 COLD TEMP CARLS JR</v>
      </c>
      <c r="AA900" s="232">
        <f t="shared" si="87"/>
        <v>4.92</v>
      </c>
      <c r="AB900" s="232" t="str">
        <f>VLOOKUP(W900,'Item List (2)'!$H:$J,2,0)</f>
        <v>Paper</v>
      </c>
      <c r="AC900" s="232">
        <f t="shared" si="88"/>
        <v>7360</v>
      </c>
      <c r="AD900" s="232" t="str">
        <f t="shared" si="89"/>
        <v>7360-Paper</v>
      </c>
    </row>
    <row r="901" spans="1:30">
      <c r="A901" t="s">
        <v>48</v>
      </c>
      <c r="B901" t="s">
        <v>549</v>
      </c>
      <c r="C901" t="s">
        <v>605</v>
      </c>
      <c r="D901" t="s">
        <v>606</v>
      </c>
      <c r="E901" t="s">
        <v>607</v>
      </c>
      <c r="F901" s="220" t="s">
        <v>53</v>
      </c>
      <c r="G901" s="220">
        <v>45168</v>
      </c>
      <c r="H901" t="s">
        <v>381</v>
      </c>
      <c r="I901" t="s">
        <v>55</v>
      </c>
      <c r="J901" t="s">
        <v>265</v>
      </c>
      <c r="K901" t="s">
        <v>382</v>
      </c>
      <c r="L901" s="230" t="s">
        <v>263</v>
      </c>
      <c r="M901">
        <v>1</v>
      </c>
      <c r="N901">
        <v>0</v>
      </c>
      <c r="O901">
        <v>31.3</v>
      </c>
      <c r="P901">
        <v>31.3</v>
      </c>
      <c r="Q901">
        <v>7376.94</v>
      </c>
      <c r="R901">
        <v>20.45</v>
      </c>
      <c r="S901" s="231" t="str">
        <f>VLOOKUP(U901,'Cross ref'!I:J,2,0)</f>
        <v>SCL</v>
      </c>
      <c r="T901" s="231">
        <f t="shared" si="84"/>
        <v>31.3</v>
      </c>
      <c r="U901" s="231">
        <f>VLOOKUP(VALUE(C901),'Cross ref'!G:I,3,0)</f>
        <v>7360</v>
      </c>
      <c r="V901" s="231">
        <f>IFERROR(VLOOKUP(J901,'Item List (2)'!C:D,2,0),VLOOKUP(K901,'Item List (2)'!C:D,2,0))</f>
        <v>50007</v>
      </c>
      <c r="W901" s="231">
        <f>IFERROR(VLOOKUP(J901,'Item List (2)'!C:E,3,0),VLOOKUP(K901,'Item List (2)'!C:E,3,0))</f>
        <v>100</v>
      </c>
      <c r="X901" s="231">
        <f t="shared" si="85"/>
        <v>0</v>
      </c>
      <c r="Y901" s="231" t="str">
        <f t="shared" si="86"/>
        <v>SAUCE, CLASSIC W-CAGE FREE EGG</v>
      </c>
      <c r="AA901" s="232">
        <f t="shared" si="87"/>
        <v>31.3</v>
      </c>
      <c r="AB901" s="232" t="str">
        <f>VLOOKUP(W901,'Item List (2)'!$H:$J,2,0)</f>
        <v>Food</v>
      </c>
      <c r="AC901" s="232">
        <f t="shared" si="88"/>
        <v>7360</v>
      </c>
      <c r="AD901" s="232" t="str">
        <f t="shared" si="89"/>
        <v>7360-Food</v>
      </c>
    </row>
    <row r="902" spans="1:30">
      <c r="A902" t="s">
        <v>48</v>
      </c>
      <c r="B902" t="s">
        <v>549</v>
      </c>
      <c r="C902" t="s">
        <v>605</v>
      </c>
      <c r="D902" t="s">
        <v>606</v>
      </c>
      <c r="E902" t="s">
        <v>607</v>
      </c>
      <c r="F902" s="220" t="s">
        <v>53</v>
      </c>
      <c r="G902" s="220">
        <v>45168</v>
      </c>
      <c r="H902" t="s">
        <v>383</v>
      </c>
      <c r="I902" t="s">
        <v>55</v>
      </c>
      <c r="J902" t="s">
        <v>265</v>
      </c>
      <c r="K902" t="s">
        <v>384</v>
      </c>
      <c r="L902" s="230" t="s">
        <v>263</v>
      </c>
      <c r="M902">
        <v>1</v>
      </c>
      <c r="N902">
        <v>0</v>
      </c>
      <c r="O902">
        <v>32.32</v>
      </c>
      <c r="P902">
        <v>32.32</v>
      </c>
      <c r="Q902">
        <v>7376.94</v>
      </c>
      <c r="R902">
        <v>20.45</v>
      </c>
      <c r="S902" s="231" t="str">
        <f>VLOOKUP(U902,'Cross ref'!I:J,2,0)</f>
        <v>SCL</v>
      </c>
      <c r="T902" s="231">
        <f t="shared" si="84"/>
        <v>32.32</v>
      </c>
      <c r="U902" s="231">
        <f>VLOOKUP(VALUE(C902),'Cross ref'!G:I,3,0)</f>
        <v>7360</v>
      </c>
      <c r="V902" s="231">
        <f>IFERROR(VLOOKUP(J902,'Item List (2)'!C:D,2,0),VLOOKUP(K902,'Item List (2)'!C:D,2,0))</f>
        <v>50007</v>
      </c>
      <c r="W902" s="231">
        <f>IFERROR(VLOOKUP(J902,'Item List (2)'!C:E,3,0),VLOOKUP(K902,'Item List (2)'!C:E,3,0))</f>
        <v>100</v>
      </c>
      <c r="X902" s="231">
        <f t="shared" si="85"/>
        <v>0</v>
      </c>
      <c r="Y902" s="231" t="str">
        <f t="shared" si="86"/>
        <v>SAUCE, SANTA FE W-CAGE FREE EGG</v>
      </c>
      <c r="AA902" s="232">
        <f t="shared" si="87"/>
        <v>32.32</v>
      </c>
      <c r="AB902" s="232" t="str">
        <f>VLOOKUP(W902,'Item List (2)'!$H:$J,2,0)</f>
        <v>Food</v>
      </c>
      <c r="AC902" s="232">
        <f t="shared" si="88"/>
        <v>7360</v>
      </c>
      <c r="AD902" s="232" t="str">
        <f t="shared" si="89"/>
        <v>7360-Food</v>
      </c>
    </row>
    <row r="903" spans="1:30">
      <c r="A903" t="s">
        <v>48</v>
      </c>
      <c r="B903" t="s">
        <v>549</v>
      </c>
      <c r="C903" t="s">
        <v>605</v>
      </c>
      <c r="D903" t="s">
        <v>606</v>
      </c>
      <c r="E903" t="s">
        <v>607</v>
      </c>
      <c r="F903" s="220" t="s">
        <v>53</v>
      </c>
      <c r="G903" s="220">
        <v>45168</v>
      </c>
      <c r="H903" t="s">
        <v>227</v>
      </c>
      <c r="I903" t="s">
        <v>55</v>
      </c>
      <c r="J903" t="s">
        <v>228</v>
      </c>
      <c r="K903" t="s">
        <v>229</v>
      </c>
      <c r="L903" s="230" t="s">
        <v>230</v>
      </c>
      <c r="M903">
        <v>1</v>
      </c>
      <c r="N903">
        <v>0</v>
      </c>
      <c r="O903">
        <v>30.07</v>
      </c>
      <c r="P903">
        <v>30.07</v>
      </c>
      <c r="Q903">
        <v>7376.94</v>
      </c>
      <c r="R903">
        <v>20.45</v>
      </c>
      <c r="S903" s="231" t="str">
        <f>VLOOKUP(U903,'Cross ref'!I:J,2,0)</f>
        <v>SCL</v>
      </c>
      <c r="T903" s="231">
        <f t="shared" si="84"/>
        <v>30.07</v>
      </c>
      <c r="U903" s="231">
        <f>VLOOKUP(VALUE(C903),'Cross ref'!G:I,3,0)</f>
        <v>7360</v>
      </c>
      <c r="V903" s="231">
        <f>IFERROR(VLOOKUP(J903,'Item List (2)'!C:D,2,0),VLOOKUP(K903,'Item List (2)'!C:D,2,0))</f>
        <v>50007</v>
      </c>
      <c r="W903" s="231">
        <f>IFERROR(VLOOKUP(J903,'Item List (2)'!C:E,3,0),VLOOKUP(K903,'Item List (2)'!C:E,3,0))</f>
        <v>100</v>
      </c>
      <c r="X903" s="231">
        <f t="shared" si="85"/>
        <v>0</v>
      </c>
      <c r="Y903" s="231" t="str">
        <f t="shared" si="86"/>
        <v>ONION, YLW</v>
      </c>
      <c r="AA903" s="232">
        <f t="shared" si="87"/>
        <v>30.07</v>
      </c>
      <c r="AB903" s="232" t="str">
        <f>VLOOKUP(W903,'Item List (2)'!$H:$J,2,0)</f>
        <v>Food</v>
      </c>
      <c r="AC903" s="232">
        <f t="shared" si="88"/>
        <v>7360</v>
      </c>
      <c r="AD903" s="232" t="str">
        <f t="shared" si="89"/>
        <v>7360-Food</v>
      </c>
    </row>
    <row r="904" spans="1:30">
      <c r="A904" t="s">
        <v>48</v>
      </c>
      <c r="B904" t="s">
        <v>549</v>
      </c>
      <c r="C904" t="s">
        <v>605</v>
      </c>
      <c r="D904" t="s">
        <v>606</v>
      </c>
      <c r="E904" t="s">
        <v>607</v>
      </c>
      <c r="F904" s="220" t="s">
        <v>53</v>
      </c>
      <c r="G904" s="220">
        <v>45168</v>
      </c>
      <c r="H904" t="s">
        <v>387</v>
      </c>
      <c r="I904" t="s">
        <v>201</v>
      </c>
      <c r="J904" t="s">
        <v>240</v>
      </c>
      <c r="K904" t="s">
        <v>388</v>
      </c>
      <c r="L904" s="230" t="s">
        <v>389</v>
      </c>
      <c r="M904">
        <v>1</v>
      </c>
      <c r="N904">
        <v>0</v>
      </c>
      <c r="O904">
        <v>45.63</v>
      </c>
      <c r="P904">
        <v>45.63</v>
      </c>
      <c r="Q904">
        <v>7376.94</v>
      </c>
      <c r="R904">
        <v>20.45</v>
      </c>
      <c r="S904" s="231" t="str">
        <f>VLOOKUP(U904,'Cross ref'!I:J,2,0)</f>
        <v>SCL</v>
      </c>
      <c r="T904" s="231">
        <f t="shared" si="84"/>
        <v>45.63</v>
      </c>
      <c r="U904" s="231">
        <f>VLOOKUP(VALUE(C904),'Cross ref'!G:I,3,0)</f>
        <v>7360</v>
      </c>
      <c r="V904" s="231">
        <f>IFERROR(VLOOKUP(J904,'Item List (2)'!C:D,2,0),VLOOKUP(K904,'Item List (2)'!C:D,2,0))</f>
        <v>51001</v>
      </c>
      <c r="W904" s="231">
        <f>IFERROR(VLOOKUP(J904,'Item List (2)'!C:E,3,0),VLOOKUP(K904,'Item List (2)'!C:E,3,0))</f>
        <v>1000</v>
      </c>
      <c r="X904" s="231">
        <f t="shared" si="85"/>
        <v>0</v>
      </c>
      <c r="Y904" s="231" t="str">
        <f t="shared" si="86"/>
        <v>CARTON, FFRY LG FLVR TRAIL</v>
      </c>
      <c r="AA904" s="232">
        <f t="shared" si="87"/>
        <v>45.63</v>
      </c>
      <c r="AB904" s="232" t="str">
        <f>VLOOKUP(W904,'Item List (2)'!$H:$J,2,0)</f>
        <v>Paper</v>
      </c>
      <c r="AC904" s="232">
        <f t="shared" si="88"/>
        <v>7360</v>
      </c>
      <c r="AD904" s="232" t="str">
        <f t="shared" si="89"/>
        <v>7360-Paper</v>
      </c>
    </row>
    <row r="905" spans="1:30">
      <c r="A905" t="s">
        <v>48</v>
      </c>
      <c r="B905" t="s">
        <v>549</v>
      </c>
      <c r="C905" t="s">
        <v>605</v>
      </c>
      <c r="D905" t="s">
        <v>606</v>
      </c>
      <c r="E905" t="s">
        <v>607</v>
      </c>
      <c r="F905" s="220" t="s">
        <v>53</v>
      </c>
      <c r="G905" s="220">
        <v>45168</v>
      </c>
      <c r="H905" t="s">
        <v>243</v>
      </c>
      <c r="I905" t="s">
        <v>55</v>
      </c>
      <c r="J905" t="s">
        <v>244</v>
      </c>
      <c r="K905" t="s">
        <v>245</v>
      </c>
      <c r="L905" s="230" t="s">
        <v>246</v>
      </c>
      <c r="M905">
        <v>2</v>
      </c>
      <c r="N905">
        <v>0</v>
      </c>
      <c r="O905">
        <v>19.99</v>
      </c>
      <c r="P905">
        <v>39.98</v>
      </c>
      <c r="Q905">
        <v>7376.94</v>
      </c>
      <c r="R905">
        <v>20.45</v>
      </c>
      <c r="S905" s="231" t="str">
        <f>VLOOKUP(U905,'Cross ref'!I:J,2,0)</f>
        <v>SCL</v>
      </c>
      <c r="T905" s="231">
        <f t="shared" si="84"/>
        <v>39.98</v>
      </c>
      <c r="U905" s="231">
        <f>VLOOKUP(VALUE(C905),'Cross ref'!G:I,3,0)</f>
        <v>7360</v>
      </c>
      <c r="V905" s="231">
        <f>IFERROR(VLOOKUP(J905,'Item List (2)'!C:D,2,0),VLOOKUP(K905,'Item List (2)'!C:D,2,0))</f>
        <v>50007</v>
      </c>
      <c r="W905" s="231">
        <f>IFERROR(VLOOKUP(J905,'Item List (2)'!C:E,3,0),VLOOKUP(K905,'Item List (2)'!C:E,3,0))</f>
        <v>100</v>
      </c>
      <c r="X905" s="231">
        <f t="shared" si="85"/>
        <v>0</v>
      </c>
      <c r="Y905" s="231" t="str">
        <f t="shared" si="86"/>
        <v>CREAMER, HALF &amp; HALF</v>
      </c>
      <c r="AA905" s="232">
        <f t="shared" si="87"/>
        <v>39.98</v>
      </c>
      <c r="AB905" s="232" t="str">
        <f>VLOOKUP(W905,'Item List (2)'!$H:$J,2,0)</f>
        <v>Food</v>
      </c>
      <c r="AC905" s="232">
        <f t="shared" si="88"/>
        <v>7360</v>
      </c>
      <c r="AD905" s="232" t="str">
        <f t="shared" si="89"/>
        <v>7360-Food</v>
      </c>
    </row>
    <row r="906" spans="1:30">
      <c r="A906" t="s">
        <v>48</v>
      </c>
      <c r="B906" t="s">
        <v>549</v>
      </c>
      <c r="C906" t="s">
        <v>605</v>
      </c>
      <c r="D906" t="s">
        <v>606</v>
      </c>
      <c r="E906" t="s">
        <v>607</v>
      </c>
      <c r="F906" s="220" t="s">
        <v>53</v>
      </c>
      <c r="G906" s="220">
        <v>45168</v>
      </c>
      <c r="H906" t="s">
        <v>498</v>
      </c>
      <c r="I906" t="s">
        <v>201</v>
      </c>
      <c r="J906" t="s">
        <v>202</v>
      </c>
      <c r="K906" t="s">
        <v>499</v>
      </c>
      <c r="L906" s="230" t="s">
        <v>500</v>
      </c>
      <c r="M906">
        <v>1</v>
      </c>
      <c r="N906">
        <v>0</v>
      </c>
      <c r="O906">
        <v>56.84</v>
      </c>
      <c r="P906">
        <v>56.84</v>
      </c>
      <c r="Q906">
        <v>7376.94</v>
      </c>
      <c r="R906">
        <v>20.45</v>
      </c>
      <c r="S906" s="231" t="str">
        <f>VLOOKUP(U906,'Cross ref'!I:J,2,0)</f>
        <v>SCL</v>
      </c>
      <c r="T906" s="231">
        <f t="shared" si="84"/>
        <v>56.84</v>
      </c>
      <c r="U906" s="231">
        <f>VLOOKUP(VALUE(C906),'Cross ref'!G:I,3,0)</f>
        <v>7360</v>
      </c>
      <c r="V906" s="231">
        <f>IFERROR(VLOOKUP(J906,'Item List (2)'!C:D,2,0),VLOOKUP(K906,'Item List (2)'!C:D,2,0))</f>
        <v>51001</v>
      </c>
      <c r="W906" s="231">
        <f>IFERROR(VLOOKUP(J906,'Item List (2)'!C:E,3,0),VLOOKUP(K906,'Item List (2)'!C:E,3,0))</f>
        <v>1000</v>
      </c>
      <c r="X906" s="231">
        <f t="shared" si="85"/>
        <v>0</v>
      </c>
      <c r="Y906" s="231" t="str">
        <f t="shared" si="86"/>
        <v>WRAP, QUICK HAPPY STAR</v>
      </c>
      <c r="AA906" s="232">
        <f t="shared" si="87"/>
        <v>56.84</v>
      </c>
      <c r="AB906" s="232" t="str">
        <f>VLOOKUP(W906,'Item List (2)'!$H:$J,2,0)</f>
        <v>Paper</v>
      </c>
      <c r="AC906" s="232">
        <f t="shared" si="88"/>
        <v>7360</v>
      </c>
      <c r="AD906" s="232" t="str">
        <f t="shared" si="89"/>
        <v>7360-Paper</v>
      </c>
    </row>
    <row r="907" spans="1:30">
      <c r="A907" t="s">
        <v>48</v>
      </c>
      <c r="B907" t="s">
        <v>549</v>
      </c>
      <c r="C907" t="s">
        <v>605</v>
      </c>
      <c r="D907" t="s">
        <v>606</v>
      </c>
      <c r="E907" t="s">
        <v>607</v>
      </c>
      <c r="F907" s="220" t="s">
        <v>53</v>
      </c>
      <c r="G907" s="220">
        <v>45168</v>
      </c>
      <c r="H907" t="s">
        <v>247</v>
      </c>
      <c r="I907" t="s">
        <v>201</v>
      </c>
      <c r="J907" t="s">
        <v>240</v>
      </c>
      <c r="K907" t="s">
        <v>248</v>
      </c>
      <c r="L907" s="230" t="s">
        <v>249</v>
      </c>
      <c r="M907">
        <v>2</v>
      </c>
      <c r="N907">
        <v>0</v>
      </c>
      <c r="O907">
        <v>16.89</v>
      </c>
      <c r="P907">
        <v>33.78</v>
      </c>
      <c r="Q907">
        <v>7376.94</v>
      </c>
      <c r="R907">
        <v>20.45</v>
      </c>
      <c r="S907" s="231" t="str">
        <f>VLOOKUP(U907,'Cross ref'!I:J,2,0)</f>
        <v>SCL</v>
      </c>
      <c r="T907" s="231">
        <f t="shared" si="84"/>
        <v>33.78</v>
      </c>
      <c r="U907" s="231">
        <f>VLOOKUP(VALUE(C907),'Cross ref'!G:I,3,0)</f>
        <v>7360</v>
      </c>
      <c r="V907" s="231">
        <f>IFERROR(VLOOKUP(J907,'Item List (2)'!C:D,2,0),VLOOKUP(K907,'Item List (2)'!C:D,2,0))</f>
        <v>51001</v>
      </c>
      <c r="W907" s="231">
        <f>IFERROR(VLOOKUP(J907,'Item List (2)'!C:E,3,0),VLOOKUP(K907,'Item List (2)'!C:E,3,0))</f>
        <v>1000</v>
      </c>
      <c r="X907" s="231">
        <f t="shared" si="85"/>
        <v>0</v>
      </c>
      <c r="Y907" s="231" t="str">
        <f t="shared" si="86"/>
        <v>BAG, #12 FVLR TRAILS</v>
      </c>
      <c r="AA907" s="232">
        <f t="shared" si="87"/>
        <v>33.78</v>
      </c>
      <c r="AB907" s="232" t="str">
        <f>VLOOKUP(W907,'Item List (2)'!$H:$J,2,0)</f>
        <v>Paper</v>
      </c>
      <c r="AC907" s="232">
        <f t="shared" si="88"/>
        <v>7360</v>
      </c>
      <c r="AD907" s="232" t="str">
        <f t="shared" si="89"/>
        <v>7360-Paper</v>
      </c>
    </row>
    <row r="908" spans="1:30">
      <c r="A908" t="s">
        <v>48</v>
      </c>
      <c r="B908" t="s">
        <v>549</v>
      </c>
      <c r="C908" t="s">
        <v>605</v>
      </c>
      <c r="D908" t="s">
        <v>606</v>
      </c>
      <c r="E908" t="s">
        <v>607</v>
      </c>
      <c r="F908" s="220" t="s">
        <v>53</v>
      </c>
      <c r="G908" s="220">
        <v>45168</v>
      </c>
      <c r="H908" t="s">
        <v>250</v>
      </c>
      <c r="I908" t="s">
        <v>201</v>
      </c>
      <c r="J908" t="s">
        <v>240</v>
      </c>
      <c r="K908" t="s">
        <v>251</v>
      </c>
      <c r="L908" s="230" t="s">
        <v>252</v>
      </c>
      <c r="M908">
        <v>2</v>
      </c>
      <c r="N908">
        <v>0</v>
      </c>
      <c r="O908">
        <v>26.37</v>
      </c>
      <c r="P908">
        <v>52.74</v>
      </c>
      <c r="Q908">
        <v>7376.94</v>
      </c>
      <c r="R908">
        <v>20.45</v>
      </c>
      <c r="S908" s="231" t="str">
        <f>VLOOKUP(U908,'Cross ref'!I:J,2,0)</f>
        <v>SCL</v>
      </c>
      <c r="T908" s="231">
        <f t="shared" si="84"/>
        <v>52.74</v>
      </c>
      <c r="U908" s="231">
        <f>VLOOKUP(VALUE(C908),'Cross ref'!G:I,3,0)</f>
        <v>7360</v>
      </c>
      <c r="V908" s="231">
        <f>IFERROR(VLOOKUP(J908,'Item List (2)'!C:D,2,0),VLOOKUP(K908,'Item List (2)'!C:D,2,0))</f>
        <v>51001</v>
      </c>
      <c r="W908" s="231">
        <f>IFERROR(VLOOKUP(J908,'Item List (2)'!C:E,3,0),VLOOKUP(K908,'Item List (2)'!C:E,3,0))</f>
        <v>1000</v>
      </c>
      <c r="X908" s="231">
        <f t="shared" si="85"/>
        <v>0</v>
      </c>
      <c r="Y908" s="231" t="str">
        <f t="shared" si="86"/>
        <v>BAG, #8 FLVR TRAILS</v>
      </c>
      <c r="AA908" s="232">
        <f t="shared" si="87"/>
        <v>52.74</v>
      </c>
      <c r="AB908" s="232" t="str">
        <f>VLOOKUP(W908,'Item List (2)'!$H:$J,2,0)</f>
        <v>Paper</v>
      </c>
      <c r="AC908" s="232">
        <f t="shared" si="88"/>
        <v>7360</v>
      </c>
      <c r="AD908" s="232" t="str">
        <f t="shared" si="89"/>
        <v>7360-Paper</v>
      </c>
    </row>
    <row r="909" spans="1:30">
      <c r="A909" t="s">
        <v>48</v>
      </c>
      <c r="B909" t="s">
        <v>549</v>
      </c>
      <c r="C909" t="s">
        <v>605</v>
      </c>
      <c r="D909" t="s">
        <v>606</v>
      </c>
      <c r="E909" t="s">
        <v>607</v>
      </c>
      <c r="F909" s="220" t="s">
        <v>53</v>
      </c>
      <c r="G909" s="220">
        <v>45168</v>
      </c>
      <c r="H909" t="s">
        <v>253</v>
      </c>
      <c r="I909" t="s">
        <v>201</v>
      </c>
      <c r="J909" t="s">
        <v>240</v>
      </c>
      <c r="K909" t="s">
        <v>254</v>
      </c>
      <c r="L909" s="230" t="s">
        <v>249</v>
      </c>
      <c r="M909">
        <v>1</v>
      </c>
      <c r="N909">
        <v>0</v>
      </c>
      <c r="O909">
        <v>10.7</v>
      </c>
      <c r="P909">
        <v>10.7</v>
      </c>
      <c r="Q909">
        <v>7376.94</v>
      </c>
      <c r="R909">
        <v>20.45</v>
      </c>
      <c r="S909" s="231" t="str">
        <f>VLOOKUP(U909,'Cross ref'!I:J,2,0)</f>
        <v>SCL</v>
      </c>
      <c r="T909" s="231">
        <f t="shared" si="84"/>
        <v>10.7</v>
      </c>
      <c r="U909" s="231">
        <f>VLOOKUP(VALUE(C909),'Cross ref'!G:I,3,0)</f>
        <v>7360</v>
      </c>
      <c r="V909" s="231">
        <f>IFERROR(VLOOKUP(J909,'Item List (2)'!C:D,2,0),VLOOKUP(K909,'Item List (2)'!C:D,2,0))</f>
        <v>51001</v>
      </c>
      <c r="W909" s="231">
        <f>IFERROR(VLOOKUP(J909,'Item List (2)'!C:E,3,0),VLOOKUP(K909,'Item List (2)'!C:E,3,0))</f>
        <v>1000</v>
      </c>
      <c r="X909" s="231">
        <f t="shared" si="85"/>
        <v>0</v>
      </c>
      <c r="Y909" s="231" t="str">
        <f t="shared" si="86"/>
        <v>BAG, #4 FLVR TRAILS</v>
      </c>
      <c r="AA909" s="232">
        <f t="shared" si="87"/>
        <v>10.7</v>
      </c>
      <c r="AB909" s="232" t="str">
        <f>VLOOKUP(W909,'Item List (2)'!$H:$J,2,0)</f>
        <v>Paper</v>
      </c>
      <c r="AC909" s="232">
        <f t="shared" si="88"/>
        <v>7360</v>
      </c>
      <c r="AD909" s="232" t="str">
        <f t="shared" si="89"/>
        <v>7360-Paper</v>
      </c>
    </row>
    <row r="910" spans="1:30">
      <c r="A910" t="s">
        <v>48</v>
      </c>
      <c r="B910" t="s">
        <v>549</v>
      </c>
      <c r="C910" t="s">
        <v>605</v>
      </c>
      <c r="D910" t="s">
        <v>606</v>
      </c>
      <c r="E910" t="s">
        <v>607</v>
      </c>
      <c r="F910" s="220" t="s">
        <v>53</v>
      </c>
      <c r="G910" s="220">
        <v>45168</v>
      </c>
      <c r="H910" t="s">
        <v>255</v>
      </c>
      <c r="I910" t="s">
        <v>201</v>
      </c>
      <c r="J910" t="s">
        <v>236</v>
      </c>
      <c r="K910" t="s">
        <v>256</v>
      </c>
      <c r="L910" s="230" t="s">
        <v>257</v>
      </c>
      <c r="M910">
        <v>1</v>
      </c>
      <c r="N910">
        <v>0</v>
      </c>
      <c r="O910">
        <v>66.19</v>
      </c>
      <c r="P910">
        <v>66.19</v>
      </c>
      <c r="Q910">
        <v>7376.94</v>
      </c>
      <c r="R910">
        <v>20.45</v>
      </c>
      <c r="S910" s="231" t="str">
        <f>VLOOKUP(U910,'Cross ref'!I:J,2,0)</f>
        <v>SCL</v>
      </c>
      <c r="T910" s="231">
        <f t="shared" si="84"/>
        <v>66.19</v>
      </c>
      <c r="U910" s="231">
        <f>VLOOKUP(VALUE(C910),'Cross ref'!G:I,3,0)</f>
        <v>7360</v>
      </c>
      <c r="V910" s="231">
        <f>IFERROR(VLOOKUP(J910,'Item List (2)'!C:D,2,0),VLOOKUP(K910,'Item List (2)'!C:D,2,0))</f>
        <v>51001</v>
      </c>
      <c r="W910" s="231">
        <f>IFERROR(VLOOKUP(J910,'Item List (2)'!C:E,3,0),VLOOKUP(K910,'Item List (2)'!C:E,3,0))</f>
        <v>1000</v>
      </c>
      <c r="X910" s="231">
        <f t="shared" si="85"/>
        <v>0</v>
      </c>
      <c r="Y910" s="231" t="str">
        <f t="shared" si="86"/>
        <v>CUP, COLD 24Z FLVR TRAIL</v>
      </c>
      <c r="AA910" s="232">
        <f t="shared" si="87"/>
        <v>66.19</v>
      </c>
      <c r="AB910" s="232" t="str">
        <f>VLOOKUP(W910,'Item List (2)'!$H:$J,2,0)</f>
        <v>Paper</v>
      </c>
      <c r="AC910" s="232">
        <f t="shared" si="88"/>
        <v>7360</v>
      </c>
      <c r="AD910" s="232" t="str">
        <f t="shared" si="89"/>
        <v>7360-Paper</v>
      </c>
    </row>
    <row r="911" spans="1:30">
      <c r="A911" t="s">
        <v>48</v>
      </c>
      <c r="B911" t="s">
        <v>549</v>
      </c>
      <c r="C911" t="s">
        <v>605</v>
      </c>
      <c r="D911" t="s">
        <v>606</v>
      </c>
      <c r="E911" t="s">
        <v>607</v>
      </c>
      <c r="F911" s="220" t="s">
        <v>53</v>
      </c>
      <c r="G911" s="220">
        <v>45168</v>
      </c>
      <c r="H911" t="s">
        <v>258</v>
      </c>
      <c r="I911" t="s">
        <v>201</v>
      </c>
      <c r="J911" t="s">
        <v>236</v>
      </c>
      <c r="K911" t="s">
        <v>259</v>
      </c>
      <c r="L911" s="230" t="s">
        <v>260</v>
      </c>
      <c r="M911">
        <v>2</v>
      </c>
      <c r="N911">
        <v>0</v>
      </c>
      <c r="O911">
        <v>30.68</v>
      </c>
      <c r="P911">
        <v>61.36</v>
      </c>
      <c r="Q911">
        <v>7376.94</v>
      </c>
      <c r="R911">
        <v>20.45</v>
      </c>
      <c r="S911" s="231" t="str">
        <f>VLOOKUP(U911,'Cross ref'!I:J,2,0)</f>
        <v>SCL</v>
      </c>
      <c r="T911" s="231">
        <f t="shared" si="84"/>
        <v>61.36</v>
      </c>
      <c r="U911" s="231">
        <f>VLOOKUP(VALUE(C911),'Cross ref'!G:I,3,0)</f>
        <v>7360</v>
      </c>
      <c r="V911" s="231">
        <f>IFERROR(VLOOKUP(J911,'Item List (2)'!C:D,2,0),VLOOKUP(K911,'Item List (2)'!C:D,2,0))</f>
        <v>51001</v>
      </c>
      <c r="W911" s="231">
        <f>IFERROR(VLOOKUP(J911,'Item List (2)'!C:E,3,0),VLOOKUP(K911,'Item List (2)'!C:E,3,0))</f>
        <v>1000</v>
      </c>
      <c r="X911" s="231">
        <f t="shared" si="85"/>
        <v>0</v>
      </c>
      <c r="Y911" s="231" t="str">
        <f t="shared" si="86"/>
        <v>CUP, PLS COLD 32Z FLVR TRAIL</v>
      </c>
      <c r="AA911" s="232">
        <f t="shared" si="87"/>
        <v>61.36</v>
      </c>
      <c r="AB911" s="232" t="str">
        <f>VLOOKUP(W911,'Item List (2)'!$H:$J,2,0)</f>
        <v>Paper</v>
      </c>
      <c r="AC911" s="232">
        <f t="shared" si="88"/>
        <v>7360</v>
      </c>
      <c r="AD911" s="232" t="str">
        <f t="shared" si="89"/>
        <v>7360-Paper</v>
      </c>
    </row>
    <row r="912" spans="1:30">
      <c r="A912" t="s">
        <v>48</v>
      </c>
      <c r="B912" t="s">
        <v>549</v>
      </c>
      <c r="C912" t="s">
        <v>605</v>
      </c>
      <c r="D912" t="s">
        <v>606</v>
      </c>
      <c r="E912" t="s">
        <v>607</v>
      </c>
      <c r="F912" s="220" t="s">
        <v>53</v>
      </c>
      <c r="G912" s="220">
        <v>45168</v>
      </c>
      <c r="H912" t="s">
        <v>621</v>
      </c>
      <c r="I912" t="s">
        <v>201</v>
      </c>
      <c r="J912" t="s">
        <v>493</v>
      </c>
      <c r="K912" t="s">
        <v>622</v>
      </c>
      <c r="L912" s="230" t="s">
        <v>623</v>
      </c>
      <c r="M912">
        <v>1</v>
      </c>
      <c r="N912">
        <v>0</v>
      </c>
      <c r="O912">
        <v>47.57</v>
      </c>
      <c r="P912">
        <v>47.57</v>
      </c>
      <c r="Q912">
        <v>7376.94</v>
      </c>
      <c r="R912">
        <v>20.45</v>
      </c>
      <c r="S912" s="231" t="str">
        <f>VLOOKUP(U912,'Cross ref'!I:J,2,0)</f>
        <v>SCL</v>
      </c>
      <c r="T912" s="231">
        <f t="shared" si="84"/>
        <v>47.57</v>
      </c>
      <c r="U912" s="231">
        <f>VLOOKUP(VALUE(C912),'Cross ref'!G:I,3,0)</f>
        <v>7360</v>
      </c>
      <c r="V912" s="231">
        <f>IFERROR(VLOOKUP(J912,'Item List (2)'!C:D,2,0),VLOOKUP(K912,'Item List (2)'!C:D,2,0))</f>
        <v>51001</v>
      </c>
      <c r="W912" s="231">
        <f>IFERROR(VLOOKUP(J912,'Item List (2)'!C:E,3,0),VLOOKUP(K912,'Item List (2)'!C:E,3,0))</f>
        <v>1000</v>
      </c>
      <c r="X912" s="231">
        <f t="shared" si="85"/>
        <v>0</v>
      </c>
      <c r="Y912" s="231" t="str">
        <f t="shared" si="86"/>
        <v>CARTON, FINGER FOOD FLVR TRAIL</v>
      </c>
      <c r="AA912" s="232">
        <f t="shared" si="87"/>
        <v>47.57</v>
      </c>
      <c r="AB912" s="232" t="str">
        <f>VLOOKUP(W912,'Item List (2)'!$H:$J,2,0)</f>
        <v>Paper</v>
      </c>
      <c r="AC912" s="232">
        <f t="shared" si="88"/>
        <v>7360</v>
      </c>
      <c r="AD912" s="232" t="str">
        <f t="shared" si="89"/>
        <v>7360-Paper</v>
      </c>
    </row>
    <row r="913" spans="1:30">
      <c r="A913" t="s">
        <v>48</v>
      </c>
      <c r="B913" t="s">
        <v>549</v>
      </c>
      <c r="C913" t="s">
        <v>605</v>
      </c>
      <c r="D913" t="s">
        <v>606</v>
      </c>
      <c r="E913" t="s">
        <v>607</v>
      </c>
      <c r="F913" s="220" t="s">
        <v>53</v>
      </c>
      <c r="G913" s="220">
        <v>45168</v>
      </c>
      <c r="H913" t="s">
        <v>261</v>
      </c>
      <c r="I913" t="s">
        <v>55</v>
      </c>
      <c r="J913" t="s">
        <v>98</v>
      </c>
      <c r="K913" t="s">
        <v>262</v>
      </c>
      <c r="L913" s="230" t="s">
        <v>263</v>
      </c>
      <c r="M913">
        <v>1</v>
      </c>
      <c r="N913">
        <v>0</v>
      </c>
      <c r="O913">
        <v>22.91</v>
      </c>
      <c r="P913">
        <v>22.91</v>
      </c>
      <c r="Q913">
        <v>7376.94</v>
      </c>
      <c r="R913">
        <v>20.45</v>
      </c>
      <c r="S913" s="231" t="str">
        <f>VLOOKUP(U913,'Cross ref'!I:J,2,0)</f>
        <v>SCL</v>
      </c>
      <c r="T913" s="231">
        <f t="shared" si="84"/>
        <v>22.91</v>
      </c>
      <c r="U913" s="231">
        <f>VLOOKUP(VALUE(C913),'Cross ref'!G:I,3,0)</f>
        <v>7360</v>
      </c>
      <c r="V913" s="231">
        <f>IFERROR(VLOOKUP(J913,'Item List (2)'!C:D,2,0),VLOOKUP(K913,'Item List (2)'!C:D,2,0))</f>
        <v>50007</v>
      </c>
      <c r="W913" s="231">
        <f>IFERROR(VLOOKUP(J913,'Item List (2)'!C:E,3,0),VLOOKUP(K913,'Item List (2)'!C:E,3,0))</f>
        <v>100</v>
      </c>
      <c r="X913" s="231">
        <f t="shared" si="85"/>
        <v>0</v>
      </c>
      <c r="Y913" s="231" t="str">
        <f t="shared" si="86"/>
        <v>SAUCE, BBQ</v>
      </c>
      <c r="AA913" s="232">
        <f t="shared" si="87"/>
        <v>22.91</v>
      </c>
      <c r="AB913" s="232" t="str">
        <f>VLOOKUP(W913,'Item List (2)'!$H:$J,2,0)</f>
        <v>Food</v>
      </c>
      <c r="AC913" s="232">
        <f t="shared" si="88"/>
        <v>7360</v>
      </c>
      <c r="AD913" s="232" t="str">
        <f t="shared" si="89"/>
        <v>7360-Food</v>
      </c>
    </row>
    <row r="914" spans="1:30">
      <c r="A914" t="s">
        <v>48</v>
      </c>
      <c r="B914" t="s">
        <v>549</v>
      </c>
      <c r="C914" t="s">
        <v>605</v>
      </c>
      <c r="D914" t="s">
        <v>606</v>
      </c>
      <c r="E914" t="s">
        <v>607</v>
      </c>
      <c r="F914" s="220" t="s">
        <v>53</v>
      </c>
      <c r="G914" s="220">
        <v>45168</v>
      </c>
      <c r="H914" t="s">
        <v>264</v>
      </c>
      <c r="I914" t="s">
        <v>55</v>
      </c>
      <c r="J914" t="s">
        <v>265</v>
      </c>
      <c r="K914" t="s">
        <v>266</v>
      </c>
      <c r="L914" s="230" t="s">
        <v>263</v>
      </c>
      <c r="M914">
        <v>3</v>
      </c>
      <c r="N914">
        <v>0</v>
      </c>
      <c r="O914">
        <v>23.87</v>
      </c>
      <c r="P914">
        <v>71.61</v>
      </c>
      <c r="Q914">
        <v>7376.94</v>
      </c>
      <c r="R914">
        <v>20.45</v>
      </c>
      <c r="S914" s="231" t="str">
        <f>VLOOKUP(U914,'Cross ref'!I:J,2,0)</f>
        <v>SCL</v>
      </c>
      <c r="T914" s="231">
        <f t="shared" si="84"/>
        <v>71.61</v>
      </c>
      <c r="U914" s="231">
        <f>VLOOKUP(VALUE(C914),'Cross ref'!G:I,3,0)</f>
        <v>7360</v>
      </c>
      <c r="V914" s="231">
        <f>IFERROR(VLOOKUP(J914,'Item List (2)'!C:D,2,0),VLOOKUP(K914,'Item List (2)'!C:D,2,0))</f>
        <v>50007</v>
      </c>
      <c r="W914" s="231">
        <f>IFERROR(VLOOKUP(J914,'Item List (2)'!C:E,3,0),VLOOKUP(K914,'Item List (2)'!C:E,3,0))</f>
        <v>100</v>
      </c>
      <c r="X914" s="231">
        <f t="shared" si="85"/>
        <v>0</v>
      </c>
      <c r="Y914" s="231" t="str">
        <f t="shared" si="86"/>
        <v>SAUCE, SPECIAL</v>
      </c>
      <c r="AA914" s="232">
        <f t="shared" si="87"/>
        <v>71.61</v>
      </c>
      <c r="AB914" s="232" t="str">
        <f>VLOOKUP(W914,'Item List (2)'!$H:$J,2,0)</f>
        <v>Food</v>
      </c>
      <c r="AC914" s="232">
        <f t="shared" si="88"/>
        <v>7360</v>
      </c>
      <c r="AD914" s="232" t="str">
        <f t="shared" si="89"/>
        <v>7360-Food</v>
      </c>
    </row>
    <row r="915" spans="1:30">
      <c r="A915" t="s">
        <v>48</v>
      </c>
      <c r="B915" t="s">
        <v>549</v>
      </c>
      <c r="C915" t="s">
        <v>605</v>
      </c>
      <c r="D915" t="s">
        <v>606</v>
      </c>
      <c r="E915" t="s">
        <v>607</v>
      </c>
      <c r="F915" s="220" t="s">
        <v>53</v>
      </c>
      <c r="G915" s="220">
        <v>45168</v>
      </c>
      <c r="H915" t="s">
        <v>267</v>
      </c>
      <c r="I915" t="s">
        <v>55</v>
      </c>
      <c r="J915" t="s">
        <v>268</v>
      </c>
      <c r="K915" t="s">
        <v>269</v>
      </c>
      <c r="L915" s="230" t="s">
        <v>270</v>
      </c>
      <c r="M915">
        <v>2</v>
      </c>
      <c r="N915">
        <v>0</v>
      </c>
      <c r="O915">
        <v>47.11</v>
      </c>
      <c r="P915">
        <v>94.22</v>
      </c>
      <c r="Q915">
        <v>7376.94</v>
      </c>
      <c r="R915">
        <v>20.45</v>
      </c>
      <c r="S915" s="231" t="str">
        <f>VLOOKUP(U915,'Cross ref'!I:J,2,0)</f>
        <v>SCL</v>
      </c>
      <c r="T915" s="231">
        <f t="shared" si="84"/>
        <v>94.22</v>
      </c>
      <c r="U915" s="231">
        <f>VLOOKUP(VALUE(C915),'Cross ref'!G:I,3,0)</f>
        <v>7360</v>
      </c>
      <c r="V915" s="231">
        <f>IFERROR(VLOOKUP(J915,'Item List (2)'!C:D,2,0),VLOOKUP(K915,'Item List (2)'!C:D,2,0))</f>
        <v>50007</v>
      </c>
      <c r="W915" s="231">
        <f>IFERROR(VLOOKUP(J915,'Item List (2)'!C:E,3,0),VLOOKUP(K915,'Item List (2)'!C:E,3,0))</f>
        <v>100</v>
      </c>
      <c r="X915" s="231">
        <f t="shared" si="85"/>
        <v>0</v>
      </c>
      <c r="Y915" s="231" t="str">
        <f t="shared" si="86"/>
        <v>MAYONNAISE, 64Z</v>
      </c>
      <c r="AA915" s="232">
        <f t="shared" si="87"/>
        <v>94.22</v>
      </c>
      <c r="AB915" s="232" t="str">
        <f>VLOOKUP(W915,'Item List (2)'!$H:$J,2,0)</f>
        <v>Food</v>
      </c>
      <c r="AC915" s="232">
        <f t="shared" si="88"/>
        <v>7360</v>
      </c>
      <c r="AD915" s="232" t="str">
        <f t="shared" si="89"/>
        <v>7360-Food</v>
      </c>
    </row>
    <row r="916" spans="1:30">
      <c r="A916" t="s">
        <v>48</v>
      </c>
      <c r="B916" t="s">
        <v>549</v>
      </c>
      <c r="C916" t="s">
        <v>605</v>
      </c>
      <c r="D916" t="s">
        <v>606</v>
      </c>
      <c r="E916" t="s">
        <v>607</v>
      </c>
      <c r="F916" s="220" t="s">
        <v>53</v>
      </c>
      <c r="G916" s="220">
        <v>45168</v>
      </c>
      <c r="H916" t="s">
        <v>399</v>
      </c>
      <c r="I916" t="s">
        <v>201</v>
      </c>
      <c r="J916" t="s">
        <v>400</v>
      </c>
      <c r="K916" t="s">
        <v>401</v>
      </c>
      <c r="L916" s="230" t="s">
        <v>402</v>
      </c>
      <c r="M916">
        <v>1</v>
      </c>
      <c r="N916">
        <v>0</v>
      </c>
      <c r="O916">
        <v>45.4</v>
      </c>
      <c r="P916">
        <v>45.4</v>
      </c>
      <c r="Q916">
        <v>7376.94</v>
      </c>
      <c r="R916">
        <v>20.45</v>
      </c>
      <c r="S916" s="231" t="str">
        <f>VLOOKUP(U916,'Cross ref'!I:J,2,0)</f>
        <v>SCL</v>
      </c>
      <c r="T916" s="231">
        <f t="shared" si="84"/>
        <v>45.4</v>
      </c>
      <c r="U916" s="231">
        <f>VLOOKUP(VALUE(C916),'Cross ref'!G:I,3,0)</f>
        <v>7360</v>
      </c>
      <c r="V916" s="231">
        <f>IFERROR(VLOOKUP(J916,'Item List (2)'!C:D,2,0),VLOOKUP(K916,'Item List (2)'!C:D,2,0))</f>
        <v>51001</v>
      </c>
      <c r="W916" s="231">
        <f>IFERROR(VLOOKUP(J916,'Item List (2)'!C:E,3,0),VLOOKUP(K916,'Item List (2)'!C:E,3,0))</f>
        <v>1000</v>
      </c>
      <c r="X916" s="231">
        <f t="shared" si="85"/>
        <v>0</v>
      </c>
      <c r="Y916" s="231" t="str">
        <f t="shared" si="86"/>
        <v>NAPKIN, 13X8.5 BRN</v>
      </c>
      <c r="AA916" s="232">
        <f t="shared" si="87"/>
        <v>45.4</v>
      </c>
      <c r="AB916" s="232" t="str">
        <f>VLOOKUP(W916,'Item List (2)'!$H:$J,2,0)</f>
        <v>Paper</v>
      </c>
      <c r="AC916" s="232">
        <f t="shared" si="88"/>
        <v>7360</v>
      </c>
      <c r="AD916" s="232" t="str">
        <f t="shared" si="89"/>
        <v>7360-Paper</v>
      </c>
    </row>
    <row r="917" spans="1:30">
      <c r="A917" t="s">
        <v>48</v>
      </c>
      <c r="B917" t="s">
        <v>549</v>
      </c>
      <c r="C917" t="s">
        <v>605</v>
      </c>
      <c r="D917" t="s">
        <v>606</v>
      </c>
      <c r="E917" t="s">
        <v>607</v>
      </c>
      <c r="F917" s="220" t="s">
        <v>53</v>
      </c>
      <c r="G917" s="220">
        <v>45168</v>
      </c>
      <c r="H917" t="s">
        <v>624</v>
      </c>
      <c r="I917" t="s">
        <v>201</v>
      </c>
      <c r="J917" t="s">
        <v>625</v>
      </c>
      <c r="K917" t="s">
        <v>626</v>
      </c>
      <c r="L917" s="230" t="s">
        <v>627</v>
      </c>
      <c r="M917">
        <v>1</v>
      </c>
      <c r="N917">
        <v>0</v>
      </c>
      <c r="O917">
        <v>48.42</v>
      </c>
      <c r="P917">
        <v>48.42</v>
      </c>
      <c r="Q917">
        <v>7376.94</v>
      </c>
      <c r="R917">
        <v>20.45</v>
      </c>
      <c r="S917" s="231" t="str">
        <f>VLOOKUP(U917,'Cross ref'!I:J,2,0)</f>
        <v>SCL</v>
      </c>
      <c r="T917" s="231">
        <f t="shared" si="84"/>
        <v>48.42</v>
      </c>
      <c r="U917" s="231">
        <f>VLOOKUP(VALUE(C917),'Cross ref'!G:I,3,0)</f>
        <v>7360</v>
      </c>
      <c r="V917" s="231">
        <f>IFERROR(VLOOKUP(J917,'Item List (2)'!C:D,2,0),VLOOKUP(K917,'Item List (2)'!C:D,2,0))</f>
        <v>51001</v>
      </c>
      <c r="W917" s="231">
        <f>IFERROR(VLOOKUP(J917,'Item List (2)'!C:E,3,0),VLOOKUP(K917,'Item List (2)'!C:E,3,0))</f>
        <v>1000</v>
      </c>
      <c r="X917" s="231">
        <f t="shared" si="85"/>
        <v>0</v>
      </c>
      <c r="Y917" s="231" t="str">
        <f t="shared" si="86"/>
        <v>STRAW, WRPD 8.5" RED</v>
      </c>
      <c r="AA917" s="232">
        <f t="shared" si="87"/>
        <v>48.42</v>
      </c>
      <c r="AB917" s="232" t="str">
        <f>VLOOKUP(W917,'Item List (2)'!$H:$J,2,0)</f>
        <v>Paper</v>
      </c>
      <c r="AC917" s="232">
        <f t="shared" si="88"/>
        <v>7360</v>
      </c>
      <c r="AD917" s="232" t="str">
        <f t="shared" si="89"/>
        <v>7360-Paper</v>
      </c>
    </row>
    <row r="918" spans="1:30">
      <c r="A918" t="s">
        <v>48</v>
      </c>
      <c r="B918" t="s">
        <v>549</v>
      </c>
      <c r="C918" t="s">
        <v>605</v>
      </c>
      <c r="D918" t="s">
        <v>606</v>
      </c>
      <c r="E918" t="s">
        <v>607</v>
      </c>
      <c r="F918" s="220" t="s">
        <v>53</v>
      </c>
      <c r="G918" s="220">
        <v>45168</v>
      </c>
      <c r="H918" t="s">
        <v>271</v>
      </c>
      <c r="I918" t="s">
        <v>55</v>
      </c>
      <c r="J918" t="s">
        <v>272</v>
      </c>
      <c r="K918" t="s">
        <v>273</v>
      </c>
      <c r="L918" s="230" t="s">
        <v>274</v>
      </c>
      <c r="M918">
        <v>1</v>
      </c>
      <c r="N918">
        <v>0</v>
      </c>
      <c r="O918">
        <v>39.82</v>
      </c>
      <c r="P918">
        <v>39.82</v>
      </c>
      <c r="Q918">
        <v>7376.94</v>
      </c>
      <c r="R918">
        <v>20.45</v>
      </c>
      <c r="S918" s="231" t="str">
        <f>VLOOKUP(U918,'Cross ref'!I:J,2,0)</f>
        <v>SCL</v>
      </c>
      <c r="T918" s="231">
        <f t="shared" si="84"/>
        <v>39.82</v>
      </c>
      <c r="U918" s="231">
        <f>VLOOKUP(VALUE(C918),'Cross ref'!G:I,3,0)</f>
        <v>7360</v>
      </c>
      <c r="V918" s="231">
        <f>IFERROR(VLOOKUP(J918,'Item List (2)'!C:D,2,0),VLOOKUP(K918,'Item List (2)'!C:D,2,0))</f>
        <v>50007</v>
      </c>
      <c r="W918" s="231">
        <f>IFERROR(VLOOKUP(J918,'Item List (2)'!C:E,3,0),VLOOKUP(K918,'Item List (2)'!C:E,3,0))</f>
        <v>100</v>
      </c>
      <c r="X918" s="231">
        <f t="shared" si="85"/>
        <v>0</v>
      </c>
      <c r="Y918" s="231" t="str">
        <f t="shared" si="86"/>
        <v>FRENCH TOAST, STICK ORIGINAL CARLS JR</v>
      </c>
      <c r="AA918" s="232">
        <f t="shared" si="87"/>
        <v>39.82</v>
      </c>
      <c r="AB918" s="232" t="str">
        <f>VLOOKUP(W918,'Item List (2)'!$H:$J,2,0)</f>
        <v>Food</v>
      </c>
      <c r="AC918" s="232">
        <f t="shared" si="88"/>
        <v>7360</v>
      </c>
      <c r="AD918" s="232" t="str">
        <f t="shared" si="89"/>
        <v>7360-Food</v>
      </c>
    </row>
    <row r="919" spans="1:30">
      <c r="A919" t="s">
        <v>48</v>
      </c>
      <c r="B919" t="s">
        <v>549</v>
      </c>
      <c r="C919" t="s">
        <v>605</v>
      </c>
      <c r="D919" t="s">
        <v>606</v>
      </c>
      <c r="E919" t="s">
        <v>607</v>
      </c>
      <c r="F919" s="220" t="s">
        <v>53</v>
      </c>
      <c r="G919" s="220">
        <v>45168</v>
      </c>
      <c r="H919" t="s">
        <v>275</v>
      </c>
      <c r="I919" t="s">
        <v>71</v>
      </c>
      <c r="J919" t="s">
        <v>276</v>
      </c>
      <c r="K919" t="s">
        <v>277</v>
      </c>
      <c r="L919" s="230" t="s">
        <v>74</v>
      </c>
      <c r="M919">
        <v>1</v>
      </c>
      <c r="N919">
        <v>0</v>
      </c>
      <c r="O919">
        <v>0</v>
      </c>
      <c r="P919">
        <v>49.88</v>
      </c>
      <c r="Q919">
        <v>7376.94</v>
      </c>
      <c r="R919">
        <v>20.45</v>
      </c>
      <c r="S919" s="231" t="str">
        <f>VLOOKUP(U919,'Cross ref'!I:J,2,0)</f>
        <v>SCL</v>
      </c>
      <c r="T919" s="231">
        <f t="shared" si="84"/>
        <v>49.88</v>
      </c>
      <c r="U919" s="231">
        <f>VLOOKUP(VALUE(C919),'Cross ref'!G:I,3,0)</f>
        <v>7360</v>
      </c>
      <c r="V919" s="231">
        <f>IFERROR(VLOOKUP(J919,'Item List (2)'!C:D,2,0),VLOOKUP(K919,'Item List (2)'!C:D,2,0))</f>
        <v>50007</v>
      </c>
      <c r="W919" s="231">
        <f>IFERROR(VLOOKUP(J919,'Item List (2)'!C:E,3,0),VLOOKUP(K919,'Item List (2)'!C:E,3,0))</f>
        <v>100</v>
      </c>
      <c r="X919" s="231">
        <f t="shared" si="85"/>
        <v>-49.88</v>
      </c>
      <c r="Y919" s="231" t="str">
        <f t="shared" si="86"/>
        <v>SURCHARGE, FUEL</v>
      </c>
      <c r="AA919" s="232">
        <f t="shared" si="87"/>
        <v>49.88</v>
      </c>
      <c r="AB919" s="232" t="str">
        <f>VLOOKUP(W919,'Item List (2)'!$H:$J,2,0)</f>
        <v>Food</v>
      </c>
      <c r="AC919" s="232">
        <f t="shared" si="88"/>
        <v>7360</v>
      </c>
      <c r="AD919" s="232" t="str">
        <f t="shared" si="89"/>
        <v>7360-Food</v>
      </c>
    </row>
    <row r="920" spans="1:30">
      <c r="A920" t="s">
        <v>48</v>
      </c>
      <c r="B920" t="s">
        <v>549</v>
      </c>
      <c r="C920" t="s">
        <v>605</v>
      </c>
      <c r="D920" t="s">
        <v>606</v>
      </c>
      <c r="E920" t="s">
        <v>628</v>
      </c>
      <c r="F920" s="220" t="s">
        <v>53</v>
      </c>
      <c r="G920" s="220">
        <v>45168</v>
      </c>
      <c r="H920" t="s">
        <v>54</v>
      </c>
      <c r="I920" t="s">
        <v>55</v>
      </c>
      <c r="J920" t="s">
        <v>56</v>
      </c>
      <c r="K920" t="s">
        <v>57</v>
      </c>
      <c r="L920" s="230" t="s">
        <v>58</v>
      </c>
      <c r="M920">
        <v>1</v>
      </c>
      <c r="N920">
        <v>0</v>
      </c>
      <c r="O920">
        <v>42.61</v>
      </c>
      <c r="P920">
        <v>42.61</v>
      </c>
      <c r="Q920">
        <v>42.61</v>
      </c>
      <c r="R920">
        <v>0</v>
      </c>
      <c r="S920" s="231" t="str">
        <f>VLOOKUP(U920,'Cross ref'!I:J,2,0)</f>
        <v>SCL</v>
      </c>
      <c r="T920" s="231">
        <f t="shared" si="84"/>
        <v>42.61</v>
      </c>
      <c r="U920" s="231">
        <f>VLOOKUP(VALUE(C920),'Cross ref'!G:I,3,0)</f>
        <v>7360</v>
      </c>
      <c r="V920" s="231">
        <f>IFERROR(VLOOKUP(J920,'Item List (2)'!C:D,2,0),VLOOKUP(K920,'Item List (2)'!C:D,2,0))</f>
        <v>50007</v>
      </c>
      <c r="W920" s="231">
        <f>IFERROR(VLOOKUP(J920,'Item List (2)'!C:E,3,0),VLOOKUP(K920,'Item List (2)'!C:E,3,0))</f>
        <v>100</v>
      </c>
      <c r="X920" s="231">
        <f t="shared" si="85"/>
        <v>0</v>
      </c>
      <c r="Y920" s="231" t="str">
        <f t="shared" si="86"/>
        <v>PEPPER, CHILE GRN STRIP</v>
      </c>
      <c r="AA920" s="232">
        <f t="shared" si="87"/>
        <v>42.61</v>
      </c>
      <c r="AB920" s="232" t="str">
        <f>VLOOKUP(W920,'Item List (2)'!$H:$J,2,0)</f>
        <v>Food</v>
      </c>
      <c r="AC920" s="232">
        <f t="shared" si="88"/>
        <v>7360</v>
      </c>
      <c r="AD920" s="232" t="str">
        <f t="shared" si="89"/>
        <v>7360-Food</v>
      </c>
    </row>
    <row r="921" spans="1:30">
      <c r="A921" t="s">
        <v>48</v>
      </c>
      <c r="B921" t="s">
        <v>549</v>
      </c>
      <c r="C921" t="s">
        <v>629</v>
      </c>
      <c r="D921" t="s">
        <v>630</v>
      </c>
      <c r="E921" t="s">
        <v>631</v>
      </c>
      <c r="F921" s="220" t="s">
        <v>53</v>
      </c>
      <c r="G921" s="220">
        <v>45169</v>
      </c>
      <c r="H921" t="s">
        <v>60</v>
      </c>
      <c r="I921" t="s">
        <v>61</v>
      </c>
      <c r="J921" t="s">
        <v>62</v>
      </c>
      <c r="K921" t="s">
        <v>63</v>
      </c>
      <c r="L921" s="230" t="s">
        <v>64</v>
      </c>
      <c r="M921">
        <v>1</v>
      </c>
      <c r="N921">
        <v>0</v>
      </c>
      <c r="O921">
        <v>116.52</v>
      </c>
      <c r="P921">
        <v>116.52</v>
      </c>
      <c r="Q921">
        <v>6584.43</v>
      </c>
      <c r="R921">
        <v>17.56</v>
      </c>
      <c r="S921" s="231" t="str">
        <f>VLOOKUP(U921,'Cross ref'!I:J,2,0)</f>
        <v>SCL</v>
      </c>
      <c r="T921" s="231">
        <f t="shared" si="84"/>
        <v>116.52</v>
      </c>
      <c r="U921" s="231">
        <f>VLOOKUP(VALUE(C921),'Cross ref'!G:I,3,0)</f>
        <v>7361</v>
      </c>
      <c r="V921" s="231">
        <f>IFERROR(VLOOKUP(J921,'Item List (2)'!C:D,2,0),VLOOKUP(K921,'Item List (2)'!C:D,2,0))</f>
        <v>51001</v>
      </c>
      <c r="W921" s="231">
        <f>IFERROR(VLOOKUP(J921,'Item List (2)'!C:E,3,0),VLOOKUP(K921,'Item List (2)'!C:E,3,0))</f>
        <v>1000</v>
      </c>
      <c r="X921" s="231">
        <f t="shared" si="85"/>
        <v>0</v>
      </c>
      <c r="Y921" s="231" t="str">
        <f t="shared" si="86"/>
        <v>PREMIUM, TOY KIDS MEAL LOONEY TUNES</v>
      </c>
      <c r="AA921" s="232">
        <f t="shared" si="87"/>
        <v>116.52</v>
      </c>
      <c r="AB921" s="232" t="str">
        <f>VLOOKUP(W921,'Item List (2)'!$H:$J,2,0)</f>
        <v>Paper</v>
      </c>
      <c r="AC921" s="232">
        <f t="shared" si="88"/>
        <v>7361</v>
      </c>
      <c r="AD921" s="232" t="str">
        <f t="shared" si="89"/>
        <v>7361-Paper</v>
      </c>
    </row>
    <row r="922" spans="1:30">
      <c r="A922" t="s">
        <v>48</v>
      </c>
      <c r="B922" t="s">
        <v>549</v>
      </c>
      <c r="C922" t="s">
        <v>629</v>
      </c>
      <c r="D922" t="s">
        <v>630</v>
      </c>
      <c r="E922" t="s">
        <v>631</v>
      </c>
      <c r="F922" s="220" t="s">
        <v>53</v>
      </c>
      <c r="G922" s="220">
        <v>45169</v>
      </c>
      <c r="H922" t="s">
        <v>413</v>
      </c>
      <c r="I922" t="s">
        <v>55</v>
      </c>
      <c r="J922" t="s">
        <v>414</v>
      </c>
      <c r="K922" t="s">
        <v>415</v>
      </c>
      <c r="L922" s="230" t="s">
        <v>84</v>
      </c>
      <c r="M922">
        <v>1</v>
      </c>
      <c r="N922">
        <v>0</v>
      </c>
      <c r="O922">
        <v>51.9</v>
      </c>
      <c r="P922">
        <v>51.9</v>
      </c>
      <c r="Q922">
        <v>6584.43</v>
      </c>
      <c r="R922">
        <v>17.56</v>
      </c>
      <c r="S922" s="231" t="str">
        <f>VLOOKUP(U922,'Cross ref'!I:J,2,0)</f>
        <v>SCL</v>
      </c>
      <c r="T922" s="231">
        <f t="shared" si="84"/>
        <v>51.9</v>
      </c>
      <c r="U922" s="231">
        <f>VLOOKUP(VALUE(C922),'Cross ref'!G:I,3,0)</f>
        <v>7361</v>
      </c>
      <c r="V922" s="231">
        <f>IFERROR(VLOOKUP(J922,'Item List (2)'!C:D,2,0),VLOOKUP(K922,'Item List (2)'!C:D,2,0))</f>
        <v>50007</v>
      </c>
      <c r="W922" s="231">
        <f>IFERROR(VLOOKUP(J922,'Item List (2)'!C:E,3,0),VLOOKUP(K922,'Item List (2)'!C:E,3,0))</f>
        <v>100</v>
      </c>
      <c r="X922" s="231">
        <f t="shared" si="85"/>
        <v>0</v>
      </c>
      <c r="Y922" s="231" t="str">
        <f t="shared" si="86"/>
        <v>SYRUP, FLASHIN FRUIT PUNCH 2.5GL BIB</v>
      </c>
      <c r="AA922" s="232">
        <f t="shared" si="87"/>
        <v>51.9</v>
      </c>
      <c r="AB922" s="232" t="str">
        <f>VLOOKUP(W922,'Item List (2)'!$H:$J,2,0)</f>
        <v>Food</v>
      </c>
      <c r="AC922" s="232">
        <f t="shared" si="88"/>
        <v>7361</v>
      </c>
      <c r="AD922" s="232" t="str">
        <f t="shared" si="89"/>
        <v>7361-Food</v>
      </c>
    </row>
    <row r="923" spans="1:30">
      <c r="A923" t="s">
        <v>48</v>
      </c>
      <c r="B923" t="s">
        <v>549</v>
      </c>
      <c r="C923" t="s">
        <v>629</v>
      </c>
      <c r="D923" t="s">
        <v>630</v>
      </c>
      <c r="E923" t="s">
        <v>631</v>
      </c>
      <c r="F923" s="220" t="s">
        <v>53</v>
      </c>
      <c r="G923" s="220">
        <v>45169</v>
      </c>
      <c r="H923" t="s">
        <v>65</v>
      </c>
      <c r="I923" t="s">
        <v>66</v>
      </c>
      <c r="J923" t="s">
        <v>67</v>
      </c>
      <c r="K923" t="s">
        <v>68</v>
      </c>
      <c r="L923" s="230" t="s">
        <v>69</v>
      </c>
      <c r="M923">
        <v>4</v>
      </c>
      <c r="N923">
        <v>0</v>
      </c>
      <c r="O923">
        <v>3.44</v>
      </c>
      <c r="P923">
        <v>13.76</v>
      </c>
      <c r="Q923">
        <v>6584.43</v>
      </c>
      <c r="R923">
        <v>17.56</v>
      </c>
      <c r="S923" s="231" t="str">
        <f>VLOOKUP(U923,'Cross ref'!I:J,2,0)</f>
        <v>SCL</v>
      </c>
      <c r="T923" s="231">
        <f t="shared" si="84"/>
        <v>13.76</v>
      </c>
      <c r="U923" s="231">
        <f>VLOOKUP(VALUE(C923),'Cross ref'!G:I,3,0)</f>
        <v>7361</v>
      </c>
      <c r="V923" s="231">
        <f>IFERROR(VLOOKUP(J923,'Item List (2)'!C:D,2,0),VLOOKUP(K923,'Item List (2)'!C:D,2,0))</f>
        <v>60507</v>
      </c>
      <c r="W923" s="231">
        <f>IFERROR(VLOOKUP(J923,'Item List (2)'!C:E,3,0),VLOOKUP(K923,'Item List (2)'!C:E,3,0))</f>
        <v>1200</v>
      </c>
      <c r="X923" s="231">
        <f t="shared" si="85"/>
        <v>0</v>
      </c>
      <c r="Y923" s="231" t="str">
        <f t="shared" si="86"/>
        <v>SEAT COVER, PAPER PERSONAL 1/2 FOLD</v>
      </c>
      <c r="AA923" s="232">
        <f t="shared" si="87"/>
        <v>13.76</v>
      </c>
      <c r="AB923" s="232" t="str">
        <f>VLOOKUP(W923,'Item List (2)'!$H:$J,2,0)</f>
        <v>Supplies</v>
      </c>
      <c r="AC923" s="232">
        <f t="shared" si="88"/>
        <v>7361</v>
      </c>
      <c r="AD923" s="232" t="str">
        <f t="shared" si="89"/>
        <v>7361-Supplies</v>
      </c>
    </row>
    <row r="924" spans="1:30">
      <c r="A924" t="s">
        <v>48</v>
      </c>
      <c r="B924" t="s">
        <v>549</v>
      </c>
      <c r="C924" t="s">
        <v>629</v>
      </c>
      <c r="D924" t="s">
        <v>630</v>
      </c>
      <c r="E924" t="s">
        <v>631</v>
      </c>
      <c r="F924" s="220" t="s">
        <v>53</v>
      </c>
      <c r="G924" s="220">
        <v>45169</v>
      </c>
      <c r="H924" t="s">
        <v>70</v>
      </c>
      <c r="I924" t="s">
        <v>71</v>
      </c>
      <c r="J924" t="s">
        <v>72</v>
      </c>
      <c r="K924" t="s">
        <v>73</v>
      </c>
      <c r="L924" s="230" t="s">
        <v>74</v>
      </c>
      <c r="M924">
        <v>1</v>
      </c>
      <c r="N924">
        <v>0</v>
      </c>
      <c r="O924">
        <v>0</v>
      </c>
      <c r="P924">
        <v>4.32</v>
      </c>
      <c r="Q924">
        <v>6584.43</v>
      </c>
      <c r="R924">
        <v>17.56</v>
      </c>
      <c r="S924" s="231" t="str">
        <f>VLOOKUP(U924,'Cross ref'!I:J,2,0)</f>
        <v>SCL</v>
      </c>
      <c r="T924" s="231">
        <f t="shared" si="84"/>
        <v>4.32</v>
      </c>
      <c r="U924" s="231">
        <f>VLOOKUP(VALUE(C924),'Cross ref'!G:I,3,0)</f>
        <v>7361</v>
      </c>
      <c r="V924" s="231">
        <f>IFERROR(VLOOKUP(J924,'Item List (2)'!C:D,2,0),VLOOKUP(K924,'Item List (2)'!C:D,2,0))</f>
        <v>50007</v>
      </c>
      <c r="W924" s="231">
        <f>IFERROR(VLOOKUP(J924,'Item List (2)'!C:E,3,0),VLOOKUP(K924,'Item List (2)'!C:E,3,0))</f>
        <v>100</v>
      </c>
      <c r="X924" s="231">
        <f t="shared" si="85"/>
        <v>-4.32</v>
      </c>
      <c r="Y924" s="231" t="str">
        <f t="shared" si="86"/>
        <v>SERVICE - PAYMENT TERMS</v>
      </c>
      <c r="AA924" s="232">
        <f t="shared" si="87"/>
        <v>4.32</v>
      </c>
      <c r="AB924" s="232" t="str">
        <f>VLOOKUP(W924,'Item List (2)'!$H:$J,2,0)</f>
        <v>Food</v>
      </c>
      <c r="AC924" s="232">
        <f t="shared" si="88"/>
        <v>7361</v>
      </c>
      <c r="AD924" s="232" t="str">
        <f t="shared" si="89"/>
        <v>7361-Food</v>
      </c>
    </row>
    <row r="925" spans="1:30">
      <c r="A925" t="s">
        <v>48</v>
      </c>
      <c r="B925" t="s">
        <v>549</v>
      </c>
      <c r="C925" t="s">
        <v>629</v>
      </c>
      <c r="D925" t="s">
        <v>630</v>
      </c>
      <c r="E925" t="s">
        <v>631</v>
      </c>
      <c r="F925" s="220" t="s">
        <v>53</v>
      </c>
      <c r="G925" s="220">
        <v>45169</v>
      </c>
      <c r="H925" t="s">
        <v>79</v>
      </c>
      <c r="I925" t="s">
        <v>55</v>
      </c>
      <c r="J925" t="s">
        <v>80</v>
      </c>
      <c r="K925" t="s">
        <v>81</v>
      </c>
      <c r="L925" s="230" t="s">
        <v>78</v>
      </c>
      <c r="M925">
        <v>1</v>
      </c>
      <c r="N925">
        <v>0</v>
      </c>
      <c r="O925">
        <v>99.5</v>
      </c>
      <c r="P925">
        <v>99.5</v>
      </c>
      <c r="Q925">
        <v>6584.43</v>
      </c>
      <c r="R925">
        <v>17.56</v>
      </c>
      <c r="S925" s="231" t="str">
        <f>VLOOKUP(U925,'Cross ref'!I:J,2,0)</f>
        <v>SCL</v>
      </c>
      <c r="T925" s="231">
        <f t="shared" si="84"/>
        <v>99.5</v>
      </c>
      <c r="U925" s="231">
        <f>VLOOKUP(VALUE(C925),'Cross ref'!G:I,3,0)</f>
        <v>7361</v>
      </c>
      <c r="V925" s="231">
        <f>IFERROR(VLOOKUP(J925,'Item List (2)'!C:D,2,0),VLOOKUP(K925,'Item List (2)'!C:D,2,0))</f>
        <v>50007</v>
      </c>
      <c r="W925" s="231">
        <f>IFERROR(VLOOKUP(J925,'Item List (2)'!C:E,3,0),VLOOKUP(K925,'Item List (2)'!C:E,3,0))</f>
        <v>100</v>
      </c>
      <c r="X925" s="231">
        <f t="shared" si="85"/>
        <v>0</v>
      </c>
      <c r="Y925" s="231" t="str">
        <f t="shared" si="86"/>
        <v>SYRUP, POWERADE MTN BLAST BIB</v>
      </c>
      <c r="AA925" s="232">
        <f t="shared" si="87"/>
        <v>99.5</v>
      </c>
      <c r="AB925" s="232" t="str">
        <f>VLOOKUP(W925,'Item List (2)'!$H:$J,2,0)</f>
        <v>Food</v>
      </c>
      <c r="AC925" s="232">
        <f t="shared" si="88"/>
        <v>7361</v>
      </c>
      <c r="AD925" s="232" t="str">
        <f t="shared" si="89"/>
        <v>7361-Food</v>
      </c>
    </row>
    <row r="926" spans="1:30">
      <c r="A926" t="s">
        <v>48</v>
      </c>
      <c r="B926" t="s">
        <v>549</v>
      </c>
      <c r="C926" t="s">
        <v>629</v>
      </c>
      <c r="D926" t="s">
        <v>630</v>
      </c>
      <c r="E926" t="s">
        <v>631</v>
      </c>
      <c r="F926" s="220" t="s">
        <v>53</v>
      </c>
      <c r="G926" s="220">
        <v>45169</v>
      </c>
      <c r="H926" t="s">
        <v>82</v>
      </c>
      <c r="I926" t="s">
        <v>55</v>
      </c>
      <c r="J926" t="s">
        <v>76</v>
      </c>
      <c r="K926" t="s">
        <v>83</v>
      </c>
      <c r="L926" s="230" t="s">
        <v>84</v>
      </c>
      <c r="M926">
        <v>1</v>
      </c>
      <c r="N926">
        <v>0</v>
      </c>
      <c r="O926">
        <v>51.9</v>
      </c>
      <c r="P926">
        <v>51.9</v>
      </c>
      <c r="Q926">
        <v>6584.43</v>
      </c>
      <c r="R926">
        <v>17.56</v>
      </c>
      <c r="S926" s="231" t="str">
        <f>VLOOKUP(U926,'Cross ref'!I:J,2,0)</f>
        <v>SCL</v>
      </c>
      <c r="T926" s="231">
        <f t="shared" si="84"/>
        <v>51.9</v>
      </c>
      <c r="U926" s="231">
        <f>VLOOKUP(VALUE(C926),'Cross ref'!G:I,3,0)</f>
        <v>7361</v>
      </c>
      <c r="V926" s="231">
        <f>IFERROR(VLOOKUP(J926,'Item List (2)'!C:D,2,0),VLOOKUP(K926,'Item List (2)'!C:D,2,0))</f>
        <v>50007</v>
      </c>
      <c r="W926" s="231">
        <f>IFERROR(VLOOKUP(J926,'Item List (2)'!C:E,3,0),VLOOKUP(K926,'Item List (2)'!C:E,3,0))</f>
        <v>100</v>
      </c>
      <c r="X926" s="231">
        <f t="shared" si="85"/>
        <v>0</v>
      </c>
      <c r="Y926" s="231" t="str">
        <f t="shared" si="86"/>
        <v>SYRUP, COKE ZERO SUGAR BIB</v>
      </c>
      <c r="AA926" s="232">
        <f t="shared" si="87"/>
        <v>51.9</v>
      </c>
      <c r="AB926" s="232" t="str">
        <f>VLOOKUP(W926,'Item List (2)'!$H:$J,2,0)</f>
        <v>Food</v>
      </c>
      <c r="AC926" s="232">
        <f t="shared" si="88"/>
        <v>7361</v>
      </c>
      <c r="AD926" s="232" t="str">
        <f t="shared" si="89"/>
        <v>7361-Food</v>
      </c>
    </row>
    <row r="927" spans="1:30">
      <c r="A927" t="s">
        <v>48</v>
      </c>
      <c r="B927" t="s">
        <v>549</v>
      </c>
      <c r="C927" t="s">
        <v>629</v>
      </c>
      <c r="D927" t="s">
        <v>630</v>
      </c>
      <c r="E927" t="s">
        <v>631</v>
      </c>
      <c r="F927" s="220" t="s">
        <v>53</v>
      </c>
      <c r="G927" s="220">
        <v>45169</v>
      </c>
      <c r="H927" t="s">
        <v>85</v>
      </c>
      <c r="I927" t="s">
        <v>55</v>
      </c>
      <c r="J927" t="s">
        <v>76</v>
      </c>
      <c r="K927" t="s">
        <v>86</v>
      </c>
      <c r="L927" s="230" t="s">
        <v>78</v>
      </c>
      <c r="M927">
        <v>1</v>
      </c>
      <c r="N927">
        <v>0</v>
      </c>
      <c r="O927">
        <v>145.42</v>
      </c>
      <c r="P927">
        <v>145.42</v>
      </c>
      <c r="Q927">
        <v>6584.43</v>
      </c>
      <c r="R927">
        <v>17.56</v>
      </c>
      <c r="S927" s="231" t="str">
        <f>VLOOKUP(U927,'Cross ref'!I:J,2,0)</f>
        <v>SCL</v>
      </c>
      <c r="T927" s="231">
        <f t="shared" si="84"/>
        <v>145.42</v>
      </c>
      <c r="U927" s="231">
        <f>VLOOKUP(VALUE(C927),'Cross ref'!G:I,3,0)</f>
        <v>7361</v>
      </c>
      <c r="V927" s="231">
        <f>IFERROR(VLOOKUP(J927,'Item List (2)'!C:D,2,0),VLOOKUP(K927,'Item List (2)'!C:D,2,0))</f>
        <v>50007</v>
      </c>
      <c r="W927" s="231">
        <f>IFERROR(VLOOKUP(J927,'Item List (2)'!C:E,3,0),VLOOKUP(K927,'Item List (2)'!C:E,3,0))</f>
        <v>100</v>
      </c>
      <c r="X927" s="231">
        <f t="shared" si="85"/>
        <v>0</v>
      </c>
      <c r="Y927" s="231" t="str">
        <f t="shared" si="86"/>
        <v>SYRUP, COKE DIET HIYLD BIB</v>
      </c>
      <c r="AA927" s="232">
        <f t="shared" si="87"/>
        <v>145.42</v>
      </c>
      <c r="AB927" s="232" t="str">
        <f>VLOOKUP(W927,'Item List (2)'!$H:$J,2,0)</f>
        <v>Food</v>
      </c>
      <c r="AC927" s="232">
        <f t="shared" si="88"/>
        <v>7361</v>
      </c>
      <c r="AD927" s="232" t="str">
        <f t="shared" si="89"/>
        <v>7361-Food</v>
      </c>
    </row>
    <row r="928" spans="1:30">
      <c r="A928" t="s">
        <v>48</v>
      </c>
      <c r="B928" t="s">
        <v>549</v>
      </c>
      <c r="C928" t="s">
        <v>629</v>
      </c>
      <c r="D928" t="s">
        <v>630</v>
      </c>
      <c r="E928" t="s">
        <v>631</v>
      </c>
      <c r="F928" s="220" t="s">
        <v>53</v>
      </c>
      <c r="G928" s="220">
        <v>45169</v>
      </c>
      <c r="H928" t="s">
        <v>87</v>
      </c>
      <c r="I928" t="s">
        <v>55</v>
      </c>
      <c r="J928" t="s">
        <v>76</v>
      </c>
      <c r="K928" t="s">
        <v>88</v>
      </c>
      <c r="L928" s="230" t="s">
        <v>78</v>
      </c>
      <c r="M928">
        <v>3</v>
      </c>
      <c r="N928">
        <v>0</v>
      </c>
      <c r="O928">
        <v>112.77</v>
      </c>
      <c r="P928">
        <v>338.31</v>
      </c>
      <c r="Q928">
        <v>6584.43</v>
      </c>
      <c r="R928">
        <v>17.56</v>
      </c>
      <c r="S928" s="231" t="str">
        <f>VLOOKUP(U928,'Cross ref'!I:J,2,0)</f>
        <v>SCL</v>
      </c>
      <c r="T928" s="231">
        <f t="shared" si="84"/>
        <v>338.31</v>
      </c>
      <c r="U928" s="231">
        <f>VLOOKUP(VALUE(C928),'Cross ref'!G:I,3,0)</f>
        <v>7361</v>
      </c>
      <c r="V928" s="231">
        <f>IFERROR(VLOOKUP(J928,'Item List (2)'!C:D,2,0),VLOOKUP(K928,'Item List (2)'!C:D,2,0))</f>
        <v>50007</v>
      </c>
      <c r="W928" s="231">
        <f>IFERROR(VLOOKUP(J928,'Item List (2)'!C:E,3,0),VLOOKUP(K928,'Item List (2)'!C:E,3,0))</f>
        <v>100</v>
      </c>
      <c r="X928" s="231">
        <f t="shared" si="85"/>
        <v>0</v>
      </c>
      <c r="Y928" s="231" t="str">
        <f t="shared" si="86"/>
        <v>SYRUP, COKE CLASC BIB (HYCS)</v>
      </c>
      <c r="AA928" s="232">
        <f t="shared" si="87"/>
        <v>338.31</v>
      </c>
      <c r="AB928" s="232" t="str">
        <f>VLOOKUP(W928,'Item List (2)'!$H:$J,2,0)</f>
        <v>Food</v>
      </c>
      <c r="AC928" s="232">
        <f t="shared" si="88"/>
        <v>7361</v>
      </c>
      <c r="AD928" s="232" t="str">
        <f t="shared" si="89"/>
        <v>7361-Food</v>
      </c>
    </row>
    <row r="929" spans="1:30">
      <c r="A929" t="s">
        <v>48</v>
      </c>
      <c r="B929" t="s">
        <v>549</v>
      </c>
      <c r="C929" t="s">
        <v>629</v>
      </c>
      <c r="D929" t="s">
        <v>630</v>
      </c>
      <c r="E929" t="s">
        <v>631</v>
      </c>
      <c r="F929" s="220" t="s">
        <v>53</v>
      </c>
      <c r="G929" s="220">
        <v>45169</v>
      </c>
      <c r="H929" t="s">
        <v>293</v>
      </c>
      <c r="I929" t="s">
        <v>55</v>
      </c>
      <c r="J929" t="s">
        <v>76</v>
      </c>
      <c r="K929" t="s">
        <v>294</v>
      </c>
      <c r="L929" s="230" t="s">
        <v>78</v>
      </c>
      <c r="M929">
        <v>1</v>
      </c>
      <c r="N929">
        <v>0</v>
      </c>
      <c r="O929">
        <v>116.08</v>
      </c>
      <c r="P929">
        <v>116.08</v>
      </c>
      <c r="Q929">
        <v>6584.43</v>
      </c>
      <c r="R929">
        <v>17.56</v>
      </c>
      <c r="S929" s="231" t="str">
        <f>VLOOKUP(U929,'Cross ref'!I:J,2,0)</f>
        <v>SCL</v>
      </c>
      <c r="T929" s="231">
        <f t="shared" si="84"/>
        <v>116.08</v>
      </c>
      <c r="U929" s="231">
        <f>VLOOKUP(VALUE(C929),'Cross ref'!G:I,3,0)</f>
        <v>7361</v>
      </c>
      <c r="V929" s="231">
        <f>IFERROR(VLOOKUP(J929,'Item List (2)'!C:D,2,0),VLOOKUP(K929,'Item List (2)'!C:D,2,0))</f>
        <v>50007</v>
      </c>
      <c r="W929" s="231">
        <f>IFERROR(VLOOKUP(J929,'Item List (2)'!C:E,3,0),VLOOKUP(K929,'Item List (2)'!C:E,3,0))</f>
        <v>100</v>
      </c>
      <c r="X929" s="231">
        <f t="shared" si="85"/>
        <v>0</v>
      </c>
      <c r="Y929" s="231" t="str">
        <f t="shared" si="86"/>
        <v>SYRUP, SPRITE BIB (HYCS)</v>
      </c>
      <c r="AA929" s="232">
        <f t="shared" si="87"/>
        <v>116.08</v>
      </c>
      <c r="AB929" s="232" t="str">
        <f>VLOOKUP(W929,'Item List (2)'!$H:$J,2,0)</f>
        <v>Food</v>
      </c>
      <c r="AC929" s="232">
        <f t="shared" si="88"/>
        <v>7361</v>
      </c>
      <c r="AD929" s="232" t="str">
        <f t="shared" si="89"/>
        <v>7361-Food</v>
      </c>
    </row>
    <row r="930" spans="1:30">
      <c r="A930" t="s">
        <v>48</v>
      </c>
      <c r="B930" t="s">
        <v>549</v>
      </c>
      <c r="C930" t="s">
        <v>629</v>
      </c>
      <c r="D930" t="s">
        <v>630</v>
      </c>
      <c r="E930" t="s">
        <v>631</v>
      </c>
      <c r="F930" s="220" t="s">
        <v>53</v>
      </c>
      <c r="G930" s="220">
        <v>45169</v>
      </c>
      <c r="H930" t="s">
        <v>566</v>
      </c>
      <c r="I930" t="s">
        <v>66</v>
      </c>
      <c r="J930" t="s">
        <v>567</v>
      </c>
      <c r="K930" t="s">
        <v>568</v>
      </c>
      <c r="L930" s="230" t="s">
        <v>303</v>
      </c>
      <c r="M930">
        <v>1</v>
      </c>
      <c r="N930">
        <v>0</v>
      </c>
      <c r="O930">
        <v>19.38</v>
      </c>
      <c r="P930">
        <v>19.38</v>
      </c>
      <c r="Q930">
        <v>6584.43</v>
      </c>
      <c r="R930">
        <v>17.56</v>
      </c>
      <c r="S930" s="231" t="str">
        <f>VLOOKUP(U930,'Cross ref'!I:J,2,0)</f>
        <v>SCL</v>
      </c>
      <c r="T930" s="231">
        <f t="shared" si="84"/>
        <v>19.38</v>
      </c>
      <c r="U930" s="231">
        <f>VLOOKUP(VALUE(C930),'Cross ref'!G:I,3,0)</f>
        <v>7361</v>
      </c>
      <c r="V930" s="231">
        <f>IFERROR(VLOOKUP(J930,'Item List (2)'!C:D,2,0),VLOOKUP(K930,'Item List (2)'!C:D,2,0))</f>
        <v>51001</v>
      </c>
      <c r="W930" s="231">
        <f>IFERROR(VLOOKUP(J930,'Item List (2)'!C:E,3,0),VLOOKUP(K930,'Item List (2)'!C:E,3,0))</f>
        <v>1000</v>
      </c>
      <c r="X930" s="231">
        <f t="shared" si="85"/>
        <v>0</v>
      </c>
      <c r="Y930" s="231" t="str">
        <f t="shared" si="86"/>
        <v>FILM, 18"X3000' CUTTER BOX</v>
      </c>
      <c r="AA930" s="232">
        <f t="shared" si="87"/>
        <v>19.38</v>
      </c>
      <c r="AB930" s="232" t="str">
        <f>VLOOKUP(W930,'Item List (2)'!$H:$J,2,0)</f>
        <v>Paper</v>
      </c>
      <c r="AC930" s="232">
        <f t="shared" si="88"/>
        <v>7361</v>
      </c>
      <c r="AD930" s="232" t="str">
        <f t="shared" si="89"/>
        <v>7361-Paper</v>
      </c>
    </row>
    <row r="931" spans="1:30">
      <c r="A931" t="s">
        <v>48</v>
      </c>
      <c r="B931" t="s">
        <v>549</v>
      </c>
      <c r="C931" t="s">
        <v>629</v>
      </c>
      <c r="D931" t="s">
        <v>630</v>
      </c>
      <c r="E931" t="s">
        <v>631</v>
      </c>
      <c r="F931" s="220" t="s">
        <v>53</v>
      </c>
      <c r="G931" s="220">
        <v>45169</v>
      </c>
      <c r="H931" t="s">
        <v>89</v>
      </c>
      <c r="I931" t="s">
        <v>55</v>
      </c>
      <c r="J931" t="s">
        <v>90</v>
      </c>
      <c r="K931" t="s">
        <v>91</v>
      </c>
      <c r="L931" s="230" t="s">
        <v>92</v>
      </c>
      <c r="M931">
        <v>1</v>
      </c>
      <c r="N931">
        <v>0</v>
      </c>
      <c r="O931">
        <v>58.17</v>
      </c>
      <c r="P931">
        <v>58.17</v>
      </c>
      <c r="Q931">
        <v>6584.43</v>
      </c>
      <c r="R931">
        <v>17.56</v>
      </c>
      <c r="S931" s="231" t="str">
        <f>VLOOKUP(U931,'Cross ref'!I:J,2,0)</f>
        <v>SCL</v>
      </c>
      <c r="T931" s="231">
        <f t="shared" si="84"/>
        <v>58.17</v>
      </c>
      <c r="U931" s="231">
        <f>VLOOKUP(VALUE(C931),'Cross ref'!G:I,3,0)</f>
        <v>7361</v>
      </c>
      <c r="V931" s="231">
        <f>IFERROR(VLOOKUP(J931,'Item List (2)'!C:D,2,0),VLOOKUP(K931,'Item List (2)'!C:D,2,0))</f>
        <v>50007</v>
      </c>
      <c r="W931" s="231">
        <f>IFERROR(VLOOKUP(J931,'Item List (2)'!C:E,3,0),VLOOKUP(K931,'Item List (2)'!C:E,3,0))</f>
        <v>100</v>
      </c>
      <c r="X931" s="231">
        <f t="shared" si="85"/>
        <v>0</v>
      </c>
      <c r="Y931" s="231" t="str">
        <f t="shared" si="86"/>
        <v>EGG, LIQ WHL CAGE FREE P12CE</v>
      </c>
      <c r="AA931" s="232">
        <f t="shared" si="87"/>
        <v>58.17</v>
      </c>
      <c r="AB931" s="232" t="str">
        <f>VLOOKUP(W931,'Item List (2)'!$H:$J,2,0)</f>
        <v>Food</v>
      </c>
      <c r="AC931" s="232">
        <f t="shared" si="88"/>
        <v>7361</v>
      </c>
      <c r="AD931" s="232" t="str">
        <f t="shared" si="89"/>
        <v>7361-Food</v>
      </c>
    </row>
    <row r="932" spans="1:30">
      <c r="A932" t="s">
        <v>48</v>
      </c>
      <c r="B932" t="s">
        <v>549</v>
      </c>
      <c r="C932" t="s">
        <v>629</v>
      </c>
      <c r="D932" t="s">
        <v>630</v>
      </c>
      <c r="E932" t="s">
        <v>631</v>
      </c>
      <c r="F932" s="220" t="s">
        <v>53</v>
      </c>
      <c r="G932" s="220">
        <v>45169</v>
      </c>
      <c r="H932" t="s">
        <v>93</v>
      </c>
      <c r="I932" t="s">
        <v>55</v>
      </c>
      <c r="J932" t="s">
        <v>94</v>
      </c>
      <c r="K932" t="s">
        <v>95</v>
      </c>
      <c r="L932" s="230" t="s">
        <v>96</v>
      </c>
      <c r="M932">
        <v>2</v>
      </c>
      <c r="N932">
        <v>0</v>
      </c>
      <c r="O932">
        <v>26.21</v>
      </c>
      <c r="P932">
        <v>52.42</v>
      </c>
      <c r="Q932">
        <v>6584.43</v>
      </c>
      <c r="R932">
        <v>17.56</v>
      </c>
      <c r="S932" s="231" t="str">
        <f>VLOOKUP(U932,'Cross ref'!I:J,2,0)</f>
        <v>SCL</v>
      </c>
      <c r="T932" s="231">
        <f t="shared" si="84"/>
        <v>52.42</v>
      </c>
      <c r="U932" s="231">
        <f>VLOOKUP(VALUE(C932),'Cross ref'!G:I,3,0)</f>
        <v>7361</v>
      </c>
      <c r="V932" s="231">
        <f>IFERROR(VLOOKUP(J932,'Item List (2)'!C:D,2,0),VLOOKUP(K932,'Item List (2)'!C:D,2,0))</f>
        <v>50007</v>
      </c>
      <c r="W932" s="231">
        <f>IFERROR(VLOOKUP(J932,'Item List (2)'!C:E,3,0),VLOOKUP(K932,'Item List (2)'!C:E,3,0))</f>
        <v>100</v>
      </c>
      <c r="X932" s="231">
        <f t="shared" si="85"/>
        <v>0</v>
      </c>
      <c r="Y932" s="231" t="str">
        <f t="shared" si="86"/>
        <v>JUICE, ORANGE ORIG SIMPLY</v>
      </c>
      <c r="AA932" s="232">
        <f t="shared" si="87"/>
        <v>52.42</v>
      </c>
      <c r="AB932" s="232" t="str">
        <f>VLOOKUP(W932,'Item List (2)'!$H:$J,2,0)</f>
        <v>Food</v>
      </c>
      <c r="AC932" s="232">
        <f t="shared" si="88"/>
        <v>7361</v>
      </c>
      <c r="AD932" s="232" t="str">
        <f t="shared" si="89"/>
        <v>7361-Food</v>
      </c>
    </row>
    <row r="933" spans="1:30">
      <c r="A933" t="s">
        <v>48</v>
      </c>
      <c r="B933" t="s">
        <v>549</v>
      </c>
      <c r="C933" t="s">
        <v>629</v>
      </c>
      <c r="D933" t="s">
        <v>630</v>
      </c>
      <c r="E933" t="s">
        <v>631</v>
      </c>
      <c r="F933" s="220" t="s">
        <v>53</v>
      </c>
      <c r="G933" s="220">
        <v>45169</v>
      </c>
      <c r="H933" t="s">
        <v>300</v>
      </c>
      <c r="I933" t="s">
        <v>66</v>
      </c>
      <c r="J933" t="s">
        <v>301</v>
      </c>
      <c r="K933" t="s">
        <v>302</v>
      </c>
      <c r="L933" s="230" t="s">
        <v>303</v>
      </c>
      <c r="M933">
        <v>2</v>
      </c>
      <c r="N933">
        <v>0</v>
      </c>
      <c r="O933">
        <v>11.91</v>
      </c>
      <c r="P933">
        <v>23.82</v>
      </c>
      <c r="Q933">
        <v>6584.43</v>
      </c>
      <c r="R933">
        <v>17.56</v>
      </c>
      <c r="S933" s="231" t="str">
        <f>VLOOKUP(U933,'Cross ref'!I:J,2,0)</f>
        <v>SCL</v>
      </c>
      <c r="T933" s="231">
        <f t="shared" si="84"/>
        <v>23.82</v>
      </c>
      <c r="U933" s="231">
        <f>VLOOKUP(VALUE(C933),'Cross ref'!G:I,3,0)</f>
        <v>7361</v>
      </c>
      <c r="V933" s="231">
        <f>IFERROR(VLOOKUP(J933,'Item List (2)'!C:D,2,0),VLOOKUP(K933,'Item List (2)'!C:D,2,0))</f>
        <v>60507</v>
      </c>
      <c r="W933" s="231">
        <f>IFERROR(VLOOKUP(J933,'Item List (2)'!C:E,3,0),VLOOKUP(K933,'Item List (2)'!C:E,3,0))</f>
        <v>1200</v>
      </c>
      <c r="X933" s="231">
        <f t="shared" si="85"/>
        <v>0</v>
      </c>
      <c r="Y933" s="231" t="str">
        <f t="shared" si="86"/>
        <v>MOP HEAD, GREASE BEATER BLUE</v>
      </c>
      <c r="AA933" s="232">
        <f t="shared" si="87"/>
        <v>23.82</v>
      </c>
      <c r="AB933" s="232" t="str">
        <f>VLOOKUP(W933,'Item List (2)'!$H:$J,2,0)</f>
        <v>Supplies</v>
      </c>
      <c r="AC933" s="232">
        <f t="shared" si="88"/>
        <v>7361</v>
      </c>
      <c r="AD933" s="232" t="str">
        <f t="shared" si="89"/>
        <v>7361-Supplies</v>
      </c>
    </row>
    <row r="934" spans="1:30">
      <c r="A934" t="s">
        <v>48</v>
      </c>
      <c r="B934" t="s">
        <v>549</v>
      </c>
      <c r="C934" t="s">
        <v>629</v>
      </c>
      <c r="D934" t="s">
        <v>630</v>
      </c>
      <c r="E934" t="s">
        <v>631</v>
      </c>
      <c r="F934" s="220" t="s">
        <v>53</v>
      </c>
      <c r="G934" s="220">
        <v>45169</v>
      </c>
      <c r="H934" t="s">
        <v>97</v>
      </c>
      <c r="I934" t="s">
        <v>55</v>
      </c>
      <c r="J934" t="s">
        <v>98</v>
      </c>
      <c r="K934" t="s">
        <v>99</v>
      </c>
      <c r="L934" s="230" t="s">
        <v>100</v>
      </c>
      <c r="M934">
        <v>4</v>
      </c>
      <c r="N934">
        <v>0</v>
      </c>
      <c r="O934">
        <v>20.03</v>
      </c>
      <c r="P934">
        <v>80.12</v>
      </c>
      <c r="Q934">
        <v>6584.43</v>
      </c>
      <c r="R934">
        <v>17.56</v>
      </c>
      <c r="S934" s="231" t="str">
        <f>VLOOKUP(U934,'Cross ref'!I:J,2,0)</f>
        <v>SCL</v>
      </c>
      <c r="T934" s="231">
        <f t="shared" si="84"/>
        <v>80.12</v>
      </c>
      <c r="U934" s="231">
        <f>VLOOKUP(VALUE(C934),'Cross ref'!G:I,3,0)</f>
        <v>7361</v>
      </c>
      <c r="V934" s="231">
        <f>IFERROR(VLOOKUP(J934,'Item List (2)'!C:D,2,0),VLOOKUP(K934,'Item List (2)'!C:D,2,0))</f>
        <v>50007</v>
      </c>
      <c r="W934" s="231">
        <f>IFERROR(VLOOKUP(J934,'Item List (2)'!C:E,3,0),VLOOKUP(K934,'Item List (2)'!C:E,3,0))</f>
        <v>100</v>
      </c>
      <c r="X934" s="231">
        <f t="shared" si="85"/>
        <v>0</v>
      </c>
      <c r="Y934" s="231" t="str">
        <f t="shared" si="86"/>
        <v>SAUCE, BBQ SWEET &amp; BOLD CUP</v>
      </c>
      <c r="AA934" s="232">
        <f t="shared" si="87"/>
        <v>80.12</v>
      </c>
      <c r="AB934" s="232" t="str">
        <f>VLOOKUP(W934,'Item List (2)'!$H:$J,2,0)</f>
        <v>Food</v>
      </c>
      <c r="AC934" s="232">
        <f t="shared" si="88"/>
        <v>7361</v>
      </c>
      <c r="AD934" s="232" t="str">
        <f t="shared" si="89"/>
        <v>7361-Food</v>
      </c>
    </row>
    <row r="935" spans="1:30">
      <c r="A935" t="s">
        <v>48</v>
      </c>
      <c r="B935" t="s">
        <v>549</v>
      </c>
      <c r="C935" t="s">
        <v>629</v>
      </c>
      <c r="D935" t="s">
        <v>630</v>
      </c>
      <c r="E935" t="s">
        <v>631</v>
      </c>
      <c r="F935" s="220" t="s">
        <v>53</v>
      </c>
      <c r="G935" s="220">
        <v>45169</v>
      </c>
      <c r="H935" t="s">
        <v>101</v>
      </c>
      <c r="I935" t="s">
        <v>55</v>
      </c>
      <c r="J935" t="s">
        <v>102</v>
      </c>
      <c r="K935" t="s">
        <v>103</v>
      </c>
      <c r="L935" s="230" t="s">
        <v>100</v>
      </c>
      <c r="M935">
        <v>4</v>
      </c>
      <c r="N935">
        <v>0</v>
      </c>
      <c r="O935">
        <v>26.02</v>
      </c>
      <c r="P935">
        <v>104.08</v>
      </c>
      <c r="Q935">
        <v>6584.43</v>
      </c>
      <c r="R935">
        <v>17.56</v>
      </c>
      <c r="S935" s="231" t="str">
        <f>VLOOKUP(U935,'Cross ref'!I:J,2,0)</f>
        <v>SCL</v>
      </c>
      <c r="T935" s="231">
        <f t="shared" si="84"/>
        <v>104.08</v>
      </c>
      <c r="U935" s="231">
        <f>VLOOKUP(VALUE(C935),'Cross ref'!G:I,3,0)</f>
        <v>7361</v>
      </c>
      <c r="V935" s="231">
        <f>IFERROR(VLOOKUP(J935,'Item List (2)'!C:D,2,0),VLOOKUP(K935,'Item List (2)'!C:D,2,0))</f>
        <v>50007</v>
      </c>
      <c r="W935" s="231">
        <f>IFERROR(VLOOKUP(J935,'Item List (2)'!C:E,3,0),VLOOKUP(K935,'Item List (2)'!C:E,3,0))</f>
        <v>100</v>
      </c>
      <c r="X935" s="231">
        <f t="shared" si="85"/>
        <v>0</v>
      </c>
      <c r="Y935" s="231" t="str">
        <f t="shared" si="86"/>
        <v>SAUCE, HOUSE CUP</v>
      </c>
      <c r="AA935" s="232">
        <f t="shared" si="87"/>
        <v>104.08</v>
      </c>
      <c r="AB935" s="232" t="str">
        <f>VLOOKUP(W935,'Item List (2)'!$H:$J,2,0)</f>
        <v>Food</v>
      </c>
      <c r="AC935" s="232">
        <f t="shared" si="88"/>
        <v>7361</v>
      </c>
      <c r="AD935" s="232" t="str">
        <f t="shared" si="89"/>
        <v>7361-Food</v>
      </c>
    </row>
    <row r="936" spans="1:30">
      <c r="A936" t="s">
        <v>48</v>
      </c>
      <c r="B936" t="s">
        <v>549</v>
      </c>
      <c r="C936" t="s">
        <v>629</v>
      </c>
      <c r="D936" t="s">
        <v>630</v>
      </c>
      <c r="E936" t="s">
        <v>631</v>
      </c>
      <c r="F936" s="220" t="s">
        <v>53</v>
      </c>
      <c r="G936" s="220">
        <v>45169</v>
      </c>
      <c r="H936" t="s">
        <v>478</v>
      </c>
      <c r="I936" t="s">
        <v>55</v>
      </c>
      <c r="J936" t="s">
        <v>170</v>
      </c>
      <c r="K936" t="s">
        <v>479</v>
      </c>
      <c r="L936" s="230" t="s">
        <v>480</v>
      </c>
      <c r="M936">
        <v>1</v>
      </c>
      <c r="N936">
        <v>0</v>
      </c>
      <c r="O936">
        <v>83.54</v>
      </c>
      <c r="P936">
        <v>83.54</v>
      </c>
      <c r="Q936">
        <v>6584.43</v>
      </c>
      <c r="R936">
        <v>17.56</v>
      </c>
      <c r="S936" s="231" t="str">
        <f>VLOOKUP(U936,'Cross ref'!I:J,2,0)</f>
        <v>SCL</v>
      </c>
      <c r="T936" s="231">
        <f t="shared" si="84"/>
        <v>83.54</v>
      </c>
      <c r="U936" s="231">
        <f>VLOOKUP(VALUE(C936),'Cross ref'!G:I,3,0)</f>
        <v>7361</v>
      </c>
      <c r="V936" s="231">
        <f>IFERROR(VLOOKUP(J936,'Item List (2)'!C:D,2,0),VLOOKUP(K936,'Item List (2)'!C:D,2,0))</f>
        <v>50007</v>
      </c>
      <c r="W936" s="231">
        <f>IFERROR(VLOOKUP(J936,'Item List (2)'!C:E,3,0),VLOOKUP(K936,'Item List (2)'!C:E,3,0))</f>
        <v>100</v>
      </c>
      <c r="X936" s="231">
        <f t="shared" si="85"/>
        <v>0</v>
      </c>
      <c r="Y936" s="231" t="str">
        <f t="shared" si="86"/>
        <v>SAUSAGE, PTY</v>
      </c>
      <c r="AA936" s="232">
        <f t="shared" si="87"/>
        <v>83.54</v>
      </c>
      <c r="AB936" s="232" t="str">
        <f>VLOOKUP(W936,'Item List (2)'!$H:$J,2,0)</f>
        <v>Food</v>
      </c>
      <c r="AC936" s="232">
        <f t="shared" si="88"/>
        <v>7361</v>
      </c>
      <c r="AD936" s="232" t="str">
        <f t="shared" si="89"/>
        <v>7361-Food</v>
      </c>
    </row>
    <row r="937" spans="1:30">
      <c r="A937" t="s">
        <v>48</v>
      </c>
      <c r="B937" t="s">
        <v>549</v>
      </c>
      <c r="C937" t="s">
        <v>629</v>
      </c>
      <c r="D937" t="s">
        <v>630</v>
      </c>
      <c r="E937" t="s">
        <v>631</v>
      </c>
      <c r="F937" s="220" t="s">
        <v>53</v>
      </c>
      <c r="G937" s="220">
        <v>45169</v>
      </c>
      <c r="H937" t="s">
        <v>104</v>
      </c>
      <c r="I937" t="s">
        <v>55</v>
      </c>
      <c r="J937" t="s">
        <v>105</v>
      </c>
      <c r="K937" t="s">
        <v>106</v>
      </c>
      <c r="L937" s="230" t="s">
        <v>107</v>
      </c>
      <c r="M937">
        <v>1</v>
      </c>
      <c r="N937">
        <v>0</v>
      </c>
      <c r="O937">
        <v>9.54</v>
      </c>
      <c r="P937">
        <v>9.54</v>
      </c>
      <c r="Q937">
        <v>6584.43</v>
      </c>
      <c r="R937">
        <v>17.56</v>
      </c>
      <c r="S937" s="231" t="str">
        <f>VLOOKUP(U937,'Cross ref'!I:J,2,0)</f>
        <v>SCL</v>
      </c>
      <c r="T937" s="231">
        <f t="shared" si="84"/>
        <v>9.54</v>
      </c>
      <c r="U937" s="231">
        <f>VLOOKUP(VALUE(C937),'Cross ref'!G:I,3,0)</f>
        <v>7361</v>
      </c>
      <c r="V937" s="231">
        <f>IFERROR(VLOOKUP(J937,'Item List (2)'!C:D,2,0),VLOOKUP(K937,'Item List (2)'!C:D,2,0))</f>
        <v>50007</v>
      </c>
      <c r="W937" s="231">
        <f>IFERROR(VLOOKUP(J937,'Item List (2)'!C:E,3,0),VLOOKUP(K937,'Item List (2)'!C:E,3,0))</f>
        <v>100</v>
      </c>
      <c r="X937" s="231">
        <f t="shared" si="85"/>
        <v>0</v>
      </c>
      <c r="Y937" s="231" t="str">
        <f t="shared" si="86"/>
        <v>MILK, 1%</v>
      </c>
      <c r="AA937" s="232">
        <f t="shared" si="87"/>
        <v>9.54</v>
      </c>
      <c r="AB937" s="232" t="str">
        <f>VLOOKUP(W937,'Item List (2)'!$H:$J,2,0)</f>
        <v>Food</v>
      </c>
      <c r="AC937" s="232">
        <f t="shared" si="88"/>
        <v>7361</v>
      </c>
      <c r="AD937" s="232" t="str">
        <f t="shared" si="89"/>
        <v>7361-Food</v>
      </c>
    </row>
    <row r="938" spans="1:30">
      <c r="A938" t="s">
        <v>48</v>
      </c>
      <c r="B938" t="s">
        <v>549</v>
      </c>
      <c r="C938" t="s">
        <v>629</v>
      </c>
      <c r="D938" t="s">
        <v>630</v>
      </c>
      <c r="E938" t="s">
        <v>631</v>
      </c>
      <c r="F938" s="220" t="s">
        <v>53</v>
      </c>
      <c r="G938" s="220">
        <v>45169</v>
      </c>
      <c r="H938" t="s">
        <v>108</v>
      </c>
      <c r="I938" t="s">
        <v>66</v>
      </c>
      <c r="J938" t="s">
        <v>109</v>
      </c>
      <c r="K938" t="s">
        <v>110</v>
      </c>
      <c r="L938" s="230" t="s">
        <v>111</v>
      </c>
      <c r="M938">
        <v>1</v>
      </c>
      <c r="N938">
        <v>0</v>
      </c>
      <c r="O938">
        <v>16.79</v>
      </c>
      <c r="P938">
        <v>16.79</v>
      </c>
      <c r="Q938">
        <v>6584.43</v>
      </c>
      <c r="R938">
        <v>17.56</v>
      </c>
      <c r="S938" s="231" t="str">
        <f>VLOOKUP(U938,'Cross ref'!I:J,2,0)</f>
        <v>SCL</v>
      </c>
      <c r="T938" s="231">
        <f t="shared" si="84"/>
        <v>16.79</v>
      </c>
      <c r="U938" s="231">
        <f>VLOOKUP(VALUE(C938),'Cross ref'!G:I,3,0)</f>
        <v>7361</v>
      </c>
      <c r="V938" s="231">
        <f>IFERROR(VLOOKUP(J938,'Item List (2)'!C:D,2,0),VLOOKUP(K938,'Item List (2)'!C:D,2,0))</f>
        <v>60507</v>
      </c>
      <c r="W938" s="231">
        <f>IFERROR(VLOOKUP(J938,'Item List (2)'!C:E,3,0),VLOOKUP(K938,'Item List (2)'!C:E,3,0))</f>
        <v>1200</v>
      </c>
      <c r="X938" s="231">
        <f t="shared" si="85"/>
        <v>0</v>
      </c>
      <c r="Y938" s="231" t="str">
        <f t="shared" si="86"/>
        <v>GLOVE, SYNTH MED</v>
      </c>
      <c r="AA938" s="232">
        <f t="shared" si="87"/>
        <v>16.79</v>
      </c>
      <c r="AB938" s="232" t="str">
        <f>VLOOKUP(W938,'Item List (2)'!$H:$J,2,0)</f>
        <v>Supplies</v>
      </c>
      <c r="AC938" s="232">
        <f t="shared" si="88"/>
        <v>7361</v>
      </c>
      <c r="AD938" s="232" t="str">
        <f t="shared" si="89"/>
        <v>7361-Supplies</v>
      </c>
    </row>
    <row r="939" spans="1:30">
      <c r="A939" t="s">
        <v>48</v>
      </c>
      <c r="B939" t="s">
        <v>549</v>
      </c>
      <c r="C939" t="s">
        <v>629</v>
      </c>
      <c r="D939" t="s">
        <v>630</v>
      </c>
      <c r="E939" t="s">
        <v>631</v>
      </c>
      <c r="F939" s="220" t="s">
        <v>53</v>
      </c>
      <c r="G939" s="220">
        <v>45169</v>
      </c>
      <c r="H939" t="s">
        <v>54</v>
      </c>
      <c r="I939" t="s">
        <v>55</v>
      </c>
      <c r="J939" t="s">
        <v>56</v>
      </c>
      <c r="K939" t="s">
        <v>57</v>
      </c>
      <c r="L939" s="230" t="s">
        <v>58</v>
      </c>
      <c r="M939">
        <v>1</v>
      </c>
      <c r="N939">
        <v>0</v>
      </c>
      <c r="O939">
        <v>42.61</v>
      </c>
      <c r="P939">
        <v>42.61</v>
      </c>
      <c r="Q939">
        <v>6584.43</v>
      </c>
      <c r="R939">
        <v>17.56</v>
      </c>
      <c r="S939" s="231" t="str">
        <f>VLOOKUP(U939,'Cross ref'!I:J,2,0)</f>
        <v>SCL</v>
      </c>
      <c r="T939" s="231">
        <f t="shared" si="84"/>
        <v>42.61</v>
      </c>
      <c r="U939" s="231">
        <f>VLOOKUP(VALUE(C939),'Cross ref'!G:I,3,0)</f>
        <v>7361</v>
      </c>
      <c r="V939" s="231">
        <f>IFERROR(VLOOKUP(J939,'Item List (2)'!C:D,2,0),VLOOKUP(K939,'Item List (2)'!C:D,2,0))</f>
        <v>50007</v>
      </c>
      <c r="W939" s="231">
        <f>IFERROR(VLOOKUP(J939,'Item List (2)'!C:E,3,0),VLOOKUP(K939,'Item List (2)'!C:E,3,0))</f>
        <v>100</v>
      </c>
      <c r="X939" s="231">
        <f t="shared" si="85"/>
        <v>0</v>
      </c>
      <c r="Y939" s="231" t="str">
        <f t="shared" si="86"/>
        <v>PEPPER, CHILE GRN STRIP</v>
      </c>
      <c r="AA939" s="232">
        <f t="shared" si="87"/>
        <v>42.61</v>
      </c>
      <c r="AB939" s="232" t="str">
        <f>VLOOKUP(W939,'Item List (2)'!$H:$J,2,0)</f>
        <v>Food</v>
      </c>
      <c r="AC939" s="232">
        <f t="shared" si="88"/>
        <v>7361</v>
      </c>
      <c r="AD939" s="232" t="str">
        <f t="shared" si="89"/>
        <v>7361-Food</v>
      </c>
    </row>
    <row r="940" spans="1:30">
      <c r="A940" t="s">
        <v>48</v>
      </c>
      <c r="B940" t="s">
        <v>549</v>
      </c>
      <c r="C940" t="s">
        <v>629</v>
      </c>
      <c r="D940" t="s">
        <v>630</v>
      </c>
      <c r="E940" t="s">
        <v>631</v>
      </c>
      <c r="F940" s="220" t="s">
        <v>53</v>
      </c>
      <c r="G940" s="220">
        <v>45169</v>
      </c>
      <c r="H940" t="s">
        <v>116</v>
      </c>
      <c r="I940" t="s">
        <v>55</v>
      </c>
      <c r="J940" t="s">
        <v>117</v>
      </c>
      <c r="K940" t="s">
        <v>118</v>
      </c>
      <c r="L940" s="230" t="s">
        <v>119</v>
      </c>
      <c r="M940">
        <v>16</v>
      </c>
      <c r="N940">
        <v>0</v>
      </c>
      <c r="O940">
        <v>76.78</v>
      </c>
      <c r="P940">
        <v>1228.48</v>
      </c>
      <c r="Q940">
        <v>6584.43</v>
      </c>
      <c r="R940">
        <v>17.56</v>
      </c>
      <c r="S940" s="231" t="str">
        <f>VLOOKUP(U940,'Cross ref'!I:J,2,0)</f>
        <v>SCL</v>
      </c>
      <c r="T940" s="231">
        <f t="shared" si="84"/>
        <v>1228.48</v>
      </c>
      <c r="U940" s="231">
        <f>VLOOKUP(VALUE(C940),'Cross ref'!G:I,3,0)</f>
        <v>7361</v>
      </c>
      <c r="V940" s="231">
        <f>IFERROR(VLOOKUP(J940,'Item List (2)'!C:D,2,0),VLOOKUP(K940,'Item List (2)'!C:D,2,0))</f>
        <v>50007</v>
      </c>
      <c r="W940" s="231">
        <f>IFERROR(VLOOKUP(J940,'Item List (2)'!C:E,3,0),VLOOKUP(K940,'Item List (2)'!C:E,3,0))</f>
        <v>100</v>
      </c>
      <c r="X940" s="231">
        <f t="shared" si="85"/>
        <v>0</v>
      </c>
      <c r="Y940" s="231" t="str">
        <f t="shared" si="86"/>
        <v>BEEF, GRND PTY 3.5Z</v>
      </c>
      <c r="AA940" s="232">
        <f t="shared" si="87"/>
        <v>1228.48</v>
      </c>
      <c r="AB940" s="232" t="str">
        <f>VLOOKUP(W940,'Item List (2)'!$H:$J,2,0)</f>
        <v>Food</v>
      </c>
      <c r="AC940" s="232">
        <f t="shared" si="88"/>
        <v>7361</v>
      </c>
      <c r="AD940" s="232" t="str">
        <f t="shared" si="89"/>
        <v>7361-Food</v>
      </c>
    </row>
    <row r="941" spans="1:30">
      <c r="A941" t="s">
        <v>48</v>
      </c>
      <c r="B941" t="s">
        <v>549</v>
      </c>
      <c r="C941" t="s">
        <v>629</v>
      </c>
      <c r="D941" t="s">
        <v>630</v>
      </c>
      <c r="E941" t="s">
        <v>631</v>
      </c>
      <c r="F941" s="220" t="s">
        <v>53</v>
      </c>
      <c r="G941" s="220">
        <v>45169</v>
      </c>
      <c r="H941" t="s">
        <v>309</v>
      </c>
      <c r="I941" t="s">
        <v>55</v>
      </c>
      <c r="J941" t="s">
        <v>310</v>
      </c>
      <c r="K941" t="s">
        <v>311</v>
      </c>
      <c r="L941" s="230" t="s">
        <v>312</v>
      </c>
      <c r="M941">
        <v>1</v>
      </c>
      <c r="N941">
        <v>0</v>
      </c>
      <c r="O941">
        <v>11.6</v>
      </c>
      <c r="P941">
        <v>11.6</v>
      </c>
      <c r="Q941">
        <v>6584.43</v>
      </c>
      <c r="R941">
        <v>17.56</v>
      </c>
      <c r="S941" s="231" t="str">
        <f>VLOOKUP(U941,'Cross ref'!I:J,2,0)</f>
        <v>SCL</v>
      </c>
      <c r="T941" s="231">
        <f t="shared" si="84"/>
        <v>11.6</v>
      </c>
      <c r="U941" s="231">
        <f>VLOOKUP(VALUE(C941),'Cross ref'!G:I,3,0)</f>
        <v>7361</v>
      </c>
      <c r="V941" s="231">
        <f>IFERROR(VLOOKUP(J941,'Item List (2)'!C:D,2,0),VLOOKUP(K941,'Item List (2)'!C:D,2,0))</f>
        <v>50007</v>
      </c>
      <c r="W941" s="231">
        <f>IFERROR(VLOOKUP(J941,'Item List (2)'!C:E,3,0),VLOOKUP(K941,'Item List (2)'!C:E,3,0))</f>
        <v>100</v>
      </c>
      <c r="X941" s="231">
        <f t="shared" si="85"/>
        <v>0</v>
      </c>
      <c r="Y941" s="231" t="str">
        <f t="shared" si="86"/>
        <v>SALSA, PCH .43Z</v>
      </c>
      <c r="AA941" s="232">
        <f t="shared" si="87"/>
        <v>11.6</v>
      </c>
      <c r="AB941" s="232" t="str">
        <f>VLOOKUP(W941,'Item List (2)'!$H:$J,2,0)</f>
        <v>Food</v>
      </c>
      <c r="AC941" s="232">
        <f t="shared" si="88"/>
        <v>7361</v>
      </c>
      <c r="AD941" s="232" t="str">
        <f t="shared" si="89"/>
        <v>7361-Food</v>
      </c>
    </row>
    <row r="942" spans="1:30">
      <c r="A942" t="s">
        <v>48</v>
      </c>
      <c r="B942" t="s">
        <v>549</v>
      </c>
      <c r="C942" t="s">
        <v>629</v>
      </c>
      <c r="D942" t="s">
        <v>630</v>
      </c>
      <c r="E942" t="s">
        <v>631</v>
      </c>
      <c r="F942" s="220" t="s">
        <v>53</v>
      </c>
      <c r="G942" s="220">
        <v>45169</v>
      </c>
      <c r="H942" t="s">
        <v>120</v>
      </c>
      <c r="I942" t="s">
        <v>55</v>
      </c>
      <c r="J942" t="s">
        <v>121</v>
      </c>
      <c r="K942" t="s">
        <v>122</v>
      </c>
      <c r="L942" s="230" t="s">
        <v>123</v>
      </c>
      <c r="M942">
        <v>3</v>
      </c>
      <c r="N942">
        <v>0</v>
      </c>
      <c r="O942">
        <v>30.72</v>
      </c>
      <c r="P942">
        <v>92.16</v>
      </c>
      <c r="Q942">
        <v>6584.43</v>
      </c>
      <c r="R942">
        <v>17.56</v>
      </c>
      <c r="S942" s="231" t="str">
        <f>VLOOKUP(U942,'Cross ref'!I:J,2,0)</f>
        <v>SCL</v>
      </c>
      <c r="T942" s="231">
        <f t="shared" si="84"/>
        <v>92.16</v>
      </c>
      <c r="U942" s="231">
        <f>VLOOKUP(VALUE(C942),'Cross ref'!G:I,3,0)</f>
        <v>7361</v>
      </c>
      <c r="V942" s="231">
        <f>IFERROR(VLOOKUP(J942,'Item List (2)'!C:D,2,0),VLOOKUP(K942,'Item List (2)'!C:D,2,0))</f>
        <v>50007</v>
      </c>
      <c r="W942" s="231">
        <f>IFERROR(VLOOKUP(J942,'Item List (2)'!C:E,3,0),VLOOKUP(K942,'Item List (2)'!C:E,3,0))</f>
        <v>100</v>
      </c>
      <c r="X942" s="231">
        <f t="shared" si="85"/>
        <v>0</v>
      </c>
      <c r="Y942" s="231" t="str">
        <f t="shared" si="86"/>
        <v>APPTZR, ONION RING</v>
      </c>
      <c r="AA942" s="232">
        <f t="shared" si="87"/>
        <v>92.16</v>
      </c>
      <c r="AB942" s="232" t="str">
        <f>VLOOKUP(W942,'Item List (2)'!$H:$J,2,0)</f>
        <v>Food</v>
      </c>
      <c r="AC942" s="232">
        <f t="shared" si="88"/>
        <v>7361</v>
      </c>
      <c r="AD942" s="232" t="str">
        <f t="shared" si="89"/>
        <v>7361-Food</v>
      </c>
    </row>
    <row r="943" spans="1:30">
      <c r="A943" t="s">
        <v>48</v>
      </c>
      <c r="B943" t="s">
        <v>549</v>
      </c>
      <c r="C943" t="s">
        <v>629</v>
      </c>
      <c r="D943" t="s">
        <v>630</v>
      </c>
      <c r="E943" t="s">
        <v>631</v>
      </c>
      <c r="F943" s="220" t="s">
        <v>53</v>
      </c>
      <c r="G943" s="220">
        <v>45169</v>
      </c>
      <c r="H943" t="s">
        <v>124</v>
      </c>
      <c r="I943" t="s">
        <v>55</v>
      </c>
      <c r="J943" t="s">
        <v>125</v>
      </c>
      <c r="K943" t="s">
        <v>126</v>
      </c>
      <c r="L943" s="230" t="s">
        <v>127</v>
      </c>
      <c r="M943">
        <v>3</v>
      </c>
      <c r="N943">
        <v>0</v>
      </c>
      <c r="O943">
        <v>21.8</v>
      </c>
      <c r="P943">
        <v>65.4</v>
      </c>
      <c r="Q943">
        <v>6584.43</v>
      </c>
      <c r="R943">
        <v>17.56</v>
      </c>
      <c r="S943" s="231" t="str">
        <f>VLOOKUP(U943,'Cross ref'!I:J,2,0)</f>
        <v>SCL</v>
      </c>
      <c r="T943" s="231">
        <f t="shared" si="84"/>
        <v>65.4</v>
      </c>
      <c r="U943" s="231">
        <f>VLOOKUP(VALUE(C943),'Cross ref'!G:I,3,0)</f>
        <v>7361</v>
      </c>
      <c r="V943" s="231">
        <f>IFERROR(VLOOKUP(J943,'Item List (2)'!C:D,2,0),VLOOKUP(K943,'Item List (2)'!C:D,2,0))</f>
        <v>50007</v>
      </c>
      <c r="W943" s="231">
        <f>IFERROR(VLOOKUP(J943,'Item List (2)'!C:E,3,0),VLOOKUP(K943,'Item List (2)'!C:E,3,0))</f>
        <v>100</v>
      </c>
      <c r="X943" s="231">
        <f t="shared" si="85"/>
        <v>0</v>
      </c>
      <c r="Y943" s="231" t="str">
        <f t="shared" si="86"/>
        <v>KETCHUP, PKT</v>
      </c>
      <c r="AA943" s="232">
        <f t="shared" si="87"/>
        <v>65.4</v>
      </c>
      <c r="AB943" s="232" t="str">
        <f>VLOOKUP(W943,'Item List (2)'!$H:$J,2,0)</f>
        <v>Food</v>
      </c>
      <c r="AC943" s="232">
        <f t="shared" si="88"/>
        <v>7361</v>
      </c>
      <c r="AD943" s="232" t="str">
        <f t="shared" si="89"/>
        <v>7361-Food</v>
      </c>
    </row>
    <row r="944" spans="1:30">
      <c r="A944" t="s">
        <v>48</v>
      </c>
      <c r="B944" t="s">
        <v>549</v>
      </c>
      <c r="C944" t="s">
        <v>629</v>
      </c>
      <c r="D944" t="s">
        <v>630</v>
      </c>
      <c r="E944" t="s">
        <v>631</v>
      </c>
      <c r="F944" s="220" t="s">
        <v>53</v>
      </c>
      <c r="G944" s="220">
        <v>45169</v>
      </c>
      <c r="H944" t="s">
        <v>315</v>
      </c>
      <c r="I944" t="s">
        <v>55</v>
      </c>
      <c r="J944" t="s">
        <v>316</v>
      </c>
      <c r="K944" t="s">
        <v>317</v>
      </c>
      <c r="L944" s="230" t="s">
        <v>212</v>
      </c>
      <c r="M944">
        <v>1</v>
      </c>
      <c r="N944">
        <v>0</v>
      </c>
      <c r="O944">
        <v>17.15</v>
      </c>
      <c r="P944">
        <v>17.15</v>
      </c>
      <c r="Q944">
        <v>6584.43</v>
      </c>
      <c r="R944">
        <v>17.56</v>
      </c>
      <c r="S944" s="231" t="str">
        <f>VLOOKUP(U944,'Cross ref'!I:J,2,0)</f>
        <v>SCL</v>
      </c>
      <c r="T944" s="231">
        <f t="shared" si="84"/>
        <v>17.15</v>
      </c>
      <c r="U944" s="231">
        <f>VLOOKUP(VALUE(C944),'Cross ref'!G:I,3,0)</f>
        <v>7361</v>
      </c>
      <c r="V944" s="231">
        <f>IFERROR(VLOOKUP(J944,'Item List (2)'!C:D,2,0),VLOOKUP(K944,'Item List (2)'!C:D,2,0))</f>
        <v>50007</v>
      </c>
      <c r="W944" s="231">
        <f>IFERROR(VLOOKUP(J944,'Item List (2)'!C:E,3,0),VLOOKUP(K944,'Item List (2)'!C:E,3,0))</f>
        <v>100</v>
      </c>
      <c r="X944" s="231">
        <f t="shared" si="85"/>
        <v>0</v>
      </c>
      <c r="Y944" s="231" t="str">
        <f t="shared" si="86"/>
        <v>BREADING, CHICK TNDR</v>
      </c>
      <c r="AA944" s="232">
        <f t="shared" si="87"/>
        <v>17.15</v>
      </c>
      <c r="AB944" s="232" t="str">
        <f>VLOOKUP(W944,'Item List (2)'!$H:$J,2,0)</f>
        <v>Food</v>
      </c>
      <c r="AC944" s="232">
        <f t="shared" si="88"/>
        <v>7361</v>
      </c>
      <c r="AD944" s="232" t="str">
        <f t="shared" si="89"/>
        <v>7361-Food</v>
      </c>
    </row>
    <row r="945" spans="1:30">
      <c r="A945" t="s">
        <v>48</v>
      </c>
      <c r="B945" t="s">
        <v>549</v>
      </c>
      <c r="C945" t="s">
        <v>629</v>
      </c>
      <c r="D945" t="s">
        <v>630</v>
      </c>
      <c r="E945" t="s">
        <v>631</v>
      </c>
      <c r="F945" s="220" t="s">
        <v>53</v>
      </c>
      <c r="G945" s="220">
        <v>45169</v>
      </c>
      <c r="H945" t="s">
        <v>128</v>
      </c>
      <c r="I945" t="s">
        <v>55</v>
      </c>
      <c r="J945" t="s">
        <v>129</v>
      </c>
      <c r="K945" t="s">
        <v>130</v>
      </c>
      <c r="L945" s="230" t="s">
        <v>131</v>
      </c>
      <c r="M945">
        <v>2</v>
      </c>
      <c r="N945">
        <v>0</v>
      </c>
      <c r="O945">
        <v>33.38</v>
      </c>
      <c r="P945">
        <v>66.76</v>
      </c>
      <c r="Q945">
        <v>6584.43</v>
      </c>
      <c r="R945">
        <v>17.56</v>
      </c>
      <c r="S945" s="231" t="str">
        <f>VLOOKUP(U945,'Cross ref'!I:J,2,0)</f>
        <v>SCL</v>
      </c>
      <c r="T945" s="231">
        <f t="shared" si="84"/>
        <v>66.76</v>
      </c>
      <c r="U945" s="231">
        <f>VLOOKUP(VALUE(C945),'Cross ref'!G:I,3,0)</f>
        <v>7361</v>
      </c>
      <c r="V945" s="231">
        <f>IFERROR(VLOOKUP(J945,'Item List (2)'!C:D,2,0),VLOOKUP(K945,'Item List (2)'!C:D,2,0))</f>
        <v>50007</v>
      </c>
      <c r="W945" s="231">
        <f>IFERROR(VLOOKUP(J945,'Item List (2)'!C:E,3,0),VLOOKUP(K945,'Item List (2)'!C:E,3,0))</f>
        <v>100</v>
      </c>
      <c r="X945" s="231">
        <f t="shared" si="85"/>
        <v>0</v>
      </c>
      <c r="Y945" s="231" t="str">
        <f t="shared" si="86"/>
        <v>HASHBROWN, RND ZTF</v>
      </c>
      <c r="AA945" s="232">
        <f t="shared" si="87"/>
        <v>66.76</v>
      </c>
      <c r="AB945" s="232" t="str">
        <f>VLOOKUP(W945,'Item List (2)'!$H:$J,2,0)</f>
        <v>Food</v>
      </c>
      <c r="AC945" s="232">
        <f t="shared" si="88"/>
        <v>7361</v>
      </c>
      <c r="AD945" s="232" t="str">
        <f t="shared" si="89"/>
        <v>7361-Food</v>
      </c>
    </row>
    <row r="946" spans="1:30">
      <c r="A946" t="s">
        <v>48</v>
      </c>
      <c r="B946" t="s">
        <v>549</v>
      </c>
      <c r="C946" t="s">
        <v>629</v>
      </c>
      <c r="D946" t="s">
        <v>630</v>
      </c>
      <c r="E946" t="s">
        <v>631</v>
      </c>
      <c r="F946" s="220" t="s">
        <v>53</v>
      </c>
      <c r="G946" s="220">
        <v>45169</v>
      </c>
      <c r="H946" t="s">
        <v>132</v>
      </c>
      <c r="I946" t="s">
        <v>55</v>
      </c>
      <c r="J946" t="s">
        <v>129</v>
      </c>
      <c r="K946" t="s">
        <v>133</v>
      </c>
      <c r="L946" s="230" t="s">
        <v>131</v>
      </c>
      <c r="M946">
        <v>3</v>
      </c>
      <c r="N946">
        <v>0</v>
      </c>
      <c r="O946">
        <v>33.38</v>
      </c>
      <c r="P946">
        <v>100.14</v>
      </c>
      <c r="Q946">
        <v>6584.43</v>
      </c>
      <c r="R946">
        <v>17.56</v>
      </c>
      <c r="S946" s="231" t="str">
        <f>VLOOKUP(U946,'Cross ref'!I:J,2,0)</f>
        <v>SCL</v>
      </c>
      <c r="T946" s="231">
        <f t="shared" si="84"/>
        <v>100.14</v>
      </c>
      <c r="U946" s="231">
        <f>VLOOKUP(VALUE(C946),'Cross ref'!G:I,3,0)</f>
        <v>7361</v>
      </c>
      <c r="V946" s="231">
        <f>IFERROR(VLOOKUP(J946,'Item List (2)'!C:D,2,0),VLOOKUP(K946,'Item List (2)'!C:D,2,0))</f>
        <v>50007</v>
      </c>
      <c r="W946" s="231">
        <f>IFERROR(VLOOKUP(J946,'Item List (2)'!C:E,3,0),VLOOKUP(K946,'Item List (2)'!C:E,3,0))</f>
        <v>100</v>
      </c>
      <c r="X946" s="231">
        <f t="shared" si="85"/>
        <v>0</v>
      </c>
      <c r="Y946" s="231" t="str">
        <f t="shared" si="86"/>
        <v>FRIES, CRISS CUT SEASN</v>
      </c>
      <c r="AA946" s="232">
        <f t="shared" si="87"/>
        <v>100.14</v>
      </c>
      <c r="AB946" s="232" t="str">
        <f>VLOOKUP(W946,'Item List (2)'!$H:$J,2,0)</f>
        <v>Food</v>
      </c>
      <c r="AC946" s="232">
        <f t="shared" si="88"/>
        <v>7361</v>
      </c>
      <c r="AD946" s="232" t="str">
        <f t="shared" si="89"/>
        <v>7361-Food</v>
      </c>
    </row>
    <row r="947" spans="1:30">
      <c r="A947" t="s">
        <v>48</v>
      </c>
      <c r="B947" t="s">
        <v>549</v>
      </c>
      <c r="C947" t="s">
        <v>629</v>
      </c>
      <c r="D947" t="s">
        <v>630</v>
      </c>
      <c r="E947" t="s">
        <v>631</v>
      </c>
      <c r="F947" s="220" t="s">
        <v>53</v>
      </c>
      <c r="G947" s="220">
        <v>45169</v>
      </c>
      <c r="H947" t="s">
        <v>134</v>
      </c>
      <c r="I947" t="s">
        <v>55</v>
      </c>
      <c r="J947" t="s">
        <v>129</v>
      </c>
      <c r="K947" t="s">
        <v>135</v>
      </c>
      <c r="L947" s="230" t="s">
        <v>136</v>
      </c>
      <c r="M947">
        <v>13</v>
      </c>
      <c r="N947">
        <v>0</v>
      </c>
      <c r="O947">
        <v>35.28</v>
      </c>
      <c r="P947">
        <v>458.64</v>
      </c>
      <c r="Q947">
        <v>6584.43</v>
      </c>
      <c r="R947">
        <v>17.56</v>
      </c>
      <c r="S947" s="231" t="str">
        <f>VLOOKUP(U947,'Cross ref'!I:J,2,0)</f>
        <v>SCL</v>
      </c>
      <c r="T947" s="231">
        <f t="shared" si="84"/>
        <v>458.64</v>
      </c>
      <c r="U947" s="231">
        <f>VLOOKUP(VALUE(C947),'Cross ref'!G:I,3,0)</f>
        <v>7361</v>
      </c>
      <c r="V947" s="231">
        <f>IFERROR(VLOOKUP(J947,'Item List (2)'!C:D,2,0),VLOOKUP(K947,'Item List (2)'!C:D,2,0))</f>
        <v>50007</v>
      </c>
      <c r="W947" s="231">
        <f>IFERROR(VLOOKUP(J947,'Item List (2)'!C:E,3,0),VLOOKUP(K947,'Item List (2)'!C:E,3,0))</f>
        <v>100</v>
      </c>
      <c r="X947" s="231">
        <f t="shared" si="85"/>
        <v>0</v>
      </c>
      <c r="Y947" s="231" t="str">
        <f t="shared" si="86"/>
        <v>FRIES, SS SK ON</v>
      </c>
      <c r="AA947" s="232">
        <f t="shared" si="87"/>
        <v>458.64</v>
      </c>
      <c r="AB947" s="232" t="str">
        <f>VLOOKUP(W947,'Item List (2)'!$H:$J,2,0)</f>
        <v>Food</v>
      </c>
      <c r="AC947" s="232">
        <f t="shared" si="88"/>
        <v>7361</v>
      </c>
      <c r="AD947" s="232" t="str">
        <f t="shared" si="89"/>
        <v>7361-Food</v>
      </c>
    </row>
    <row r="948" spans="1:30">
      <c r="A948" t="s">
        <v>48</v>
      </c>
      <c r="B948" t="s">
        <v>549</v>
      </c>
      <c r="C948" t="s">
        <v>629</v>
      </c>
      <c r="D948" t="s">
        <v>630</v>
      </c>
      <c r="E948" t="s">
        <v>631</v>
      </c>
      <c r="F948" s="220" t="s">
        <v>53</v>
      </c>
      <c r="G948" s="220">
        <v>45169</v>
      </c>
      <c r="H948" t="s">
        <v>324</v>
      </c>
      <c r="I948" t="s">
        <v>55</v>
      </c>
      <c r="J948" t="s">
        <v>325</v>
      </c>
      <c r="K948" t="s">
        <v>326</v>
      </c>
      <c r="L948" s="230" t="s">
        <v>327</v>
      </c>
      <c r="M948">
        <v>1</v>
      </c>
      <c r="N948">
        <v>0</v>
      </c>
      <c r="O948">
        <v>31.31</v>
      </c>
      <c r="P948">
        <v>31.31</v>
      </c>
      <c r="Q948">
        <v>6584.43</v>
      </c>
      <c r="R948">
        <v>17.56</v>
      </c>
      <c r="S948" s="231" t="str">
        <f>VLOOKUP(U948,'Cross ref'!I:J,2,0)</f>
        <v>SCL</v>
      </c>
      <c r="T948" s="231">
        <f t="shared" si="84"/>
        <v>31.31</v>
      </c>
      <c r="U948" s="231">
        <f>VLOOKUP(VALUE(C948),'Cross ref'!G:I,3,0)</f>
        <v>7361</v>
      </c>
      <c r="V948" s="231">
        <f>IFERROR(VLOOKUP(J948,'Item List (2)'!C:D,2,0),VLOOKUP(K948,'Item List (2)'!C:D,2,0))</f>
        <v>50007</v>
      </c>
      <c r="W948" s="231">
        <f>IFERROR(VLOOKUP(J948,'Item List (2)'!C:E,3,0),VLOOKUP(K948,'Item List (2)'!C:E,3,0))</f>
        <v>100</v>
      </c>
      <c r="X948" s="231">
        <f t="shared" si="85"/>
        <v>0</v>
      </c>
      <c r="Y948" s="231" t="str">
        <f t="shared" si="86"/>
        <v>TORTILLA, FLOUR 10" FZN</v>
      </c>
      <c r="AA948" s="232">
        <f t="shared" si="87"/>
        <v>31.31</v>
      </c>
      <c r="AB948" s="232" t="str">
        <f>VLOOKUP(W948,'Item List (2)'!$H:$J,2,0)</f>
        <v>Food</v>
      </c>
      <c r="AC948" s="232">
        <f t="shared" si="88"/>
        <v>7361</v>
      </c>
      <c r="AD948" s="232" t="str">
        <f t="shared" si="89"/>
        <v>7361-Food</v>
      </c>
    </row>
    <row r="949" spans="1:30">
      <c r="A949" t="s">
        <v>48</v>
      </c>
      <c r="B949" t="s">
        <v>549</v>
      </c>
      <c r="C949" t="s">
        <v>629</v>
      </c>
      <c r="D949" t="s">
        <v>630</v>
      </c>
      <c r="E949" t="s">
        <v>631</v>
      </c>
      <c r="F949" s="220" t="s">
        <v>53</v>
      </c>
      <c r="G949" s="220">
        <v>45169</v>
      </c>
      <c r="H949" t="s">
        <v>145</v>
      </c>
      <c r="I949" t="s">
        <v>55</v>
      </c>
      <c r="J949" t="s">
        <v>146</v>
      </c>
      <c r="K949" t="s">
        <v>147</v>
      </c>
      <c r="L949" s="230" t="s">
        <v>148</v>
      </c>
      <c r="M949">
        <v>1</v>
      </c>
      <c r="N949">
        <v>0</v>
      </c>
      <c r="O949">
        <v>111.01</v>
      </c>
      <c r="P949">
        <v>111.01</v>
      </c>
      <c r="Q949">
        <v>6584.43</v>
      </c>
      <c r="R949">
        <v>17.56</v>
      </c>
      <c r="S949" s="231" t="str">
        <f>VLOOKUP(U949,'Cross ref'!I:J,2,0)</f>
        <v>SCL</v>
      </c>
      <c r="T949" s="231">
        <f t="shared" si="84"/>
        <v>111.01</v>
      </c>
      <c r="U949" s="231">
        <f>VLOOKUP(VALUE(C949),'Cross ref'!G:I,3,0)</f>
        <v>7361</v>
      </c>
      <c r="V949" s="231">
        <f>IFERROR(VLOOKUP(J949,'Item List (2)'!C:D,2,0),VLOOKUP(K949,'Item List (2)'!C:D,2,0))</f>
        <v>50007</v>
      </c>
      <c r="W949" s="231">
        <f>IFERROR(VLOOKUP(J949,'Item List (2)'!C:E,3,0),VLOOKUP(K949,'Item List (2)'!C:E,3,0))</f>
        <v>100</v>
      </c>
      <c r="X949" s="231">
        <f t="shared" si="85"/>
        <v>0</v>
      </c>
      <c r="Y949" s="231" t="str">
        <f t="shared" si="86"/>
        <v>CHICKEN, TNDRLOIN STRIP 1.5Z</v>
      </c>
      <c r="AA949" s="232">
        <f t="shared" si="87"/>
        <v>111.01</v>
      </c>
      <c r="AB949" s="232" t="str">
        <f>VLOOKUP(W949,'Item List (2)'!$H:$J,2,0)</f>
        <v>Food</v>
      </c>
      <c r="AC949" s="232">
        <f t="shared" si="88"/>
        <v>7361</v>
      </c>
      <c r="AD949" s="232" t="str">
        <f t="shared" si="89"/>
        <v>7361-Food</v>
      </c>
    </row>
    <row r="950" spans="1:30">
      <c r="A950" t="s">
        <v>48</v>
      </c>
      <c r="B950" t="s">
        <v>549</v>
      </c>
      <c r="C950" t="s">
        <v>629</v>
      </c>
      <c r="D950" t="s">
        <v>630</v>
      </c>
      <c r="E950" t="s">
        <v>631</v>
      </c>
      <c r="F950" s="220" t="s">
        <v>53</v>
      </c>
      <c r="G950" s="220">
        <v>45169</v>
      </c>
      <c r="H950" t="s">
        <v>151</v>
      </c>
      <c r="I950" t="s">
        <v>55</v>
      </c>
      <c r="J950" t="s">
        <v>152</v>
      </c>
      <c r="K950" t="s">
        <v>153</v>
      </c>
      <c r="L950" s="230" t="s">
        <v>154</v>
      </c>
      <c r="M950">
        <v>1</v>
      </c>
      <c r="N950">
        <v>0</v>
      </c>
      <c r="O950">
        <v>11.66</v>
      </c>
      <c r="P950">
        <v>11.66</v>
      </c>
      <c r="Q950">
        <v>6584.43</v>
      </c>
      <c r="R950">
        <v>17.56</v>
      </c>
      <c r="S950" s="231" t="str">
        <f>VLOOKUP(U950,'Cross ref'!I:J,2,0)</f>
        <v>SCL</v>
      </c>
      <c r="T950" s="231">
        <f t="shared" si="84"/>
        <v>11.66</v>
      </c>
      <c r="U950" s="231">
        <f>VLOOKUP(VALUE(C950),'Cross ref'!G:I,3,0)</f>
        <v>7361</v>
      </c>
      <c r="V950" s="231">
        <f>IFERROR(VLOOKUP(J950,'Item List (2)'!C:D,2,0),VLOOKUP(K950,'Item List (2)'!C:D,2,0))</f>
        <v>50007</v>
      </c>
      <c r="W950" s="231">
        <f>IFERROR(VLOOKUP(J950,'Item List (2)'!C:E,3,0),VLOOKUP(K950,'Item List (2)'!C:E,3,0))</f>
        <v>100</v>
      </c>
      <c r="X950" s="231">
        <f t="shared" si="85"/>
        <v>0</v>
      </c>
      <c r="Y950" s="231" t="str">
        <f t="shared" si="86"/>
        <v>SAUCE, BUFFALO CUP</v>
      </c>
      <c r="AA950" s="232">
        <f t="shared" si="87"/>
        <v>11.66</v>
      </c>
      <c r="AB950" s="232" t="str">
        <f>VLOOKUP(W950,'Item List (2)'!$H:$J,2,0)</f>
        <v>Food</v>
      </c>
      <c r="AC950" s="232">
        <f t="shared" si="88"/>
        <v>7361</v>
      </c>
      <c r="AD950" s="232" t="str">
        <f t="shared" si="89"/>
        <v>7361-Food</v>
      </c>
    </row>
    <row r="951" spans="1:30">
      <c r="A951" t="s">
        <v>48</v>
      </c>
      <c r="B951" t="s">
        <v>549</v>
      </c>
      <c r="C951" t="s">
        <v>629</v>
      </c>
      <c r="D951" t="s">
        <v>630</v>
      </c>
      <c r="E951" t="s">
        <v>631</v>
      </c>
      <c r="F951" s="220" t="s">
        <v>53</v>
      </c>
      <c r="G951" s="220">
        <v>45169</v>
      </c>
      <c r="H951" t="s">
        <v>332</v>
      </c>
      <c r="I951" t="s">
        <v>55</v>
      </c>
      <c r="J951" t="s">
        <v>244</v>
      </c>
      <c r="K951" t="s">
        <v>333</v>
      </c>
      <c r="L951" s="230" t="s">
        <v>334</v>
      </c>
      <c r="M951">
        <v>1</v>
      </c>
      <c r="N951">
        <v>0</v>
      </c>
      <c r="O951">
        <v>31.38</v>
      </c>
      <c r="P951">
        <v>31.38</v>
      </c>
      <c r="Q951">
        <v>6584.43</v>
      </c>
      <c r="R951">
        <v>17.56</v>
      </c>
      <c r="S951" s="231" t="str">
        <f>VLOOKUP(U951,'Cross ref'!I:J,2,0)</f>
        <v>SCL</v>
      </c>
      <c r="T951" s="231">
        <f t="shared" si="84"/>
        <v>31.38</v>
      </c>
      <c r="U951" s="231">
        <f>VLOOKUP(VALUE(C951),'Cross ref'!G:I,3,0)</f>
        <v>7361</v>
      </c>
      <c r="V951" s="231">
        <f>IFERROR(VLOOKUP(J951,'Item List (2)'!C:D,2,0),VLOOKUP(K951,'Item List (2)'!C:D,2,0))</f>
        <v>50007</v>
      </c>
      <c r="W951" s="231">
        <f>IFERROR(VLOOKUP(J951,'Item List (2)'!C:E,3,0),VLOOKUP(K951,'Item List (2)'!C:E,3,0))</f>
        <v>100</v>
      </c>
      <c r="X951" s="231">
        <f t="shared" si="85"/>
        <v>0</v>
      </c>
      <c r="Y951" s="231" t="str">
        <f t="shared" si="86"/>
        <v>WHIP CREAM, AEROSOL 17Z</v>
      </c>
      <c r="AA951" s="232">
        <f t="shared" si="87"/>
        <v>31.38</v>
      </c>
      <c r="AB951" s="232" t="str">
        <f>VLOOKUP(W951,'Item List (2)'!$H:$J,2,0)</f>
        <v>Food</v>
      </c>
      <c r="AC951" s="232">
        <f t="shared" si="88"/>
        <v>7361</v>
      </c>
      <c r="AD951" s="232" t="str">
        <f t="shared" si="89"/>
        <v>7361-Food</v>
      </c>
    </row>
    <row r="952" spans="1:30">
      <c r="A952" t="s">
        <v>48</v>
      </c>
      <c r="B952" t="s">
        <v>549</v>
      </c>
      <c r="C952" t="s">
        <v>629</v>
      </c>
      <c r="D952" t="s">
        <v>630</v>
      </c>
      <c r="E952" t="s">
        <v>631</v>
      </c>
      <c r="F952" s="220" t="s">
        <v>53</v>
      </c>
      <c r="G952" s="220">
        <v>45169</v>
      </c>
      <c r="H952" t="s">
        <v>155</v>
      </c>
      <c r="I952" t="s">
        <v>55</v>
      </c>
      <c r="J952" t="s">
        <v>156</v>
      </c>
      <c r="K952" t="s">
        <v>157</v>
      </c>
      <c r="L952" s="230" t="s">
        <v>158</v>
      </c>
      <c r="M952">
        <v>3</v>
      </c>
      <c r="N952">
        <v>0</v>
      </c>
      <c r="O952">
        <v>19.78</v>
      </c>
      <c r="P952">
        <v>59.34</v>
      </c>
      <c r="Q952">
        <v>6584.43</v>
      </c>
      <c r="R952">
        <v>17.56</v>
      </c>
      <c r="S952" s="231" t="str">
        <f>VLOOKUP(U952,'Cross ref'!I:J,2,0)</f>
        <v>SCL</v>
      </c>
      <c r="T952" s="231">
        <f t="shared" si="84"/>
        <v>59.34</v>
      </c>
      <c r="U952" s="231">
        <f>VLOOKUP(VALUE(C952),'Cross ref'!G:I,3,0)</f>
        <v>7361</v>
      </c>
      <c r="V952" s="231">
        <f>IFERROR(VLOOKUP(J952,'Item List (2)'!C:D,2,0),VLOOKUP(K952,'Item List (2)'!C:D,2,0))</f>
        <v>50007</v>
      </c>
      <c r="W952" s="231">
        <f>IFERROR(VLOOKUP(J952,'Item List (2)'!C:E,3,0),VLOOKUP(K952,'Item List (2)'!C:E,3,0))</f>
        <v>100</v>
      </c>
      <c r="X952" s="231">
        <f t="shared" si="85"/>
        <v>0</v>
      </c>
      <c r="Y952" s="231" t="str">
        <f t="shared" si="86"/>
        <v>ICE CREAM, VANILLA SLOW MELT</v>
      </c>
      <c r="AA952" s="232">
        <f t="shared" si="87"/>
        <v>59.34</v>
      </c>
      <c r="AB952" s="232" t="str">
        <f>VLOOKUP(W952,'Item List (2)'!$H:$J,2,0)</f>
        <v>Food</v>
      </c>
      <c r="AC952" s="232">
        <f t="shared" si="88"/>
        <v>7361</v>
      </c>
      <c r="AD952" s="232" t="str">
        <f t="shared" si="89"/>
        <v>7361-Food</v>
      </c>
    </row>
    <row r="953" spans="1:30">
      <c r="A953" t="s">
        <v>48</v>
      </c>
      <c r="B953" t="s">
        <v>549</v>
      </c>
      <c r="C953" t="s">
        <v>629</v>
      </c>
      <c r="D953" t="s">
        <v>630</v>
      </c>
      <c r="E953" t="s">
        <v>631</v>
      </c>
      <c r="F953" s="220" t="s">
        <v>53</v>
      </c>
      <c r="G953" s="220">
        <v>45169</v>
      </c>
      <c r="H953" t="s">
        <v>159</v>
      </c>
      <c r="I953" t="s">
        <v>55</v>
      </c>
      <c r="J953" t="s">
        <v>160</v>
      </c>
      <c r="K953" t="s">
        <v>161</v>
      </c>
      <c r="L953" s="230" t="s">
        <v>162</v>
      </c>
      <c r="M953">
        <v>6</v>
      </c>
      <c r="N953">
        <v>0</v>
      </c>
      <c r="O953">
        <v>36.91</v>
      </c>
      <c r="P953">
        <v>221.46</v>
      </c>
      <c r="Q953">
        <v>6584.43</v>
      </c>
      <c r="R953">
        <v>17.56</v>
      </c>
      <c r="S953" s="231" t="str">
        <f>VLOOKUP(U953,'Cross ref'!I:J,2,0)</f>
        <v>SCL</v>
      </c>
      <c r="T953" s="231">
        <f t="shared" si="84"/>
        <v>221.46</v>
      </c>
      <c r="U953" s="231">
        <f>VLOOKUP(VALUE(C953),'Cross ref'!G:I,3,0)</f>
        <v>7361</v>
      </c>
      <c r="V953" s="231">
        <f>IFERROR(VLOOKUP(J953,'Item List (2)'!C:D,2,0),VLOOKUP(K953,'Item List (2)'!C:D,2,0))</f>
        <v>50007</v>
      </c>
      <c r="W953" s="231">
        <f>IFERROR(VLOOKUP(J953,'Item List (2)'!C:E,3,0),VLOOKUP(K953,'Item List (2)'!C:E,3,0))</f>
        <v>100</v>
      </c>
      <c r="X953" s="231">
        <f t="shared" si="85"/>
        <v>0</v>
      </c>
      <c r="Y953" s="231" t="str">
        <f t="shared" si="86"/>
        <v>SHORTENING, LIQ FRY PREM</v>
      </c>
      <c r="AA953" s="232">
        <f t="shared" si="87"/>
        <v>221.46</v>
      </c>
      <c r="AB953" s="232" t="str">
        <f>VLOOKUP(W953,'Item List (2)'!$H:$J,2,0)</f>
        <v>Food</v>
      </c>
      <c r="AC953" s="232">
        <f t="shared" si="88"/>
        <v>7361</v>
      </c>
      <c r="AD953" s="232" t="str">
        <f t="shared" si="89"/>
        <v>7361-Food</v>
      </c>
    </row>
    <row r="954" spans="1:30">
      <c r="A954" t="s">
        <v>48</v>
      </c>
      <c r="B954" t="s">
        <v>549</v>
      </c>
      <c r="C954" t="s">
        <v>629</v>
      </c>
      <c r="D954" t="s">
        <v>630</v>
      </c>
      <c r="E954" t="s">
        <v>631</v>
      </c>
      <c r="F954" s="220" t="s">
        <v>53</v>
      </c>
      <c r="G954" s="220">
        <v>45169</v>
      </c>
      <c r="H954" t="s">
        <v>632</v>
      </c>
      <c r="I954" t="s">
        <v>55</v>
      </c>
      <c r="J954" t="s">
        <v>633</v>
      </c>
      <c r="K954" t="s">
        <v>634</v>
      </c>
      <c r="L954" s="230" t="s">
        <v>635</v>
      </c>
      <c r="M954">
        <v>1</v>
      </c>
      <c r="N954">
        <v>0</v>
      </c>
      <c r="O954">
        <v>38.97</v>
      </c>
      <c r="P954">
        <v>38.97</v>
      </c>
      <c r="Q954">
        <v>6584.43</v>
      </c>
      <c r="R954">
        <v>17.56</v>
      </c>
      <c r="S954" s="231" t="str">
        <f>VLOOKUP(U954,'Cross ref'!I:J,2,0)</f>
        <v>SCL</v>
      </c>
      <c r="T954" s="231">
        <f t="shared" si="84"/>
        <v>38.97</v>
      </c>
      <c r="U954" s="231">
        <f>VLOOKUP(VALUE(C954),'Cross ref'!G:I,3,0)</f>
        <v>7361</v>
      </c>
      <c r="V954" s="231">
        <f>IFERROR(VLOOKUP(J954,'Item List (2)'!C:D,2,0),VLOOKUP(K954,'Item List (2)'!C:D,2,0))</f>
        <v>50007</v>
      </c>
      <c r="W954" s="231">
        <f>IFERROR(VLOOKUP(J954,'Item List (2)'!C:E,3,0),VLOOKUP(K954,'Item List (2)'!C:E,3,0))</f>
        <v>100</v>
      </c>
      <c r="X954" s="231">
        <f t="shared" si="85"/>
        <v>0</v>
      </c>
      <c r="Y954" s="231" t="str">
        <f t="shared" si="86"/>
        <v>MARGARINE, LIQ</v>
      </c>
      <c r="AA954" s="232">
        <f t="shared" si="87"/>
        <v>38.97</v>
      </c>
      <c r="AB954" s="232" t="str">
        <f>VLOOKUP(W954,'Item List (2)'!$H:$J,2,0)</f>
        <v>Food</v>
      </c>
      <c r="AC954" s="232">
        <f t="shared" si="88"/>
        <v>7361</v>
      </c>
      <c r="AD954" s="232" t="str">
        <f t="shared" si="89"/>
        <v>7361-Food</v>
      </c>
    </row>
    <row r="955" spans="1:30">
      <c r="A955" t="s">
        <v>48</v>
      </c>
      <c r="B955" t="s">
        <v>549</v>
      </c>
      <c r="C955" t="s">
        <v>629</v>
      </c>
      <c r="D955" t="s">
        <v>630</v>
      </c>
      <c r="E955" t="s">
        <v>631</v>
      </c>
      <c r="F955" s="220" t="s">
        <v>53</v>
      </c>
      <c r="G955" s="220">
        <v>45169</v>
      </c>
      <c r="H955" t="s">
        <v>636</v>
      </c>
      <c r="I955" t="s">
        <v>66</v>
      </c>
      <c r="J955" t="s">
        <v>637</v>
      </c>
      <c r="K955" t="s">
        <v>638</v>
      </c>
      <c r="L955" s="230" t="s">
        <v>639</v>
      </c>
      <c r="M955">
        <v>2</v>
      </c>
      <c r="N955">
        <v>0</v>
      </c>
      <c r="O955">
        <v>8.79</v>
      </c>
      <c r="P955">
        <v>17.58</v>
      </c>
      <c r="Q955">
        <v>6584.43</v>
      </c>
      <c r="R955">
        <v>17.56</v>
      </c>
      <c r="S955" s="231" t="str">
        <f>VLOOKUP(U955,'Cross ref'!I:J,2,0)</f>
        <v>SCL</v>
      </c>
      <c r="T955" s="231">
        <f t="shared" si="84"/>
        <v>17.58</v>
      </c>
      <c r="U955" s="231">
        <f>VLOOKUP(VALUE(C955),'Cross ref'!G:I,3,0)</f>
        <v>7361</v>
      </c>
      <c r="V955" s="231">
        <f>IFERROR(VLOOKUP(J955,'Item List (2)'!C:D,2,0),VLOOKUP(K955,'Item List (2)'!C:D,2,0))</f>
        <v>60507</v>
      </c>
      <c r="W955" s="231">
        <f>IFERROR(VLOOKUP(J955,'Item List (2)'!C:E,3,0),VLOOKUP(K955,'Item List (2)'!C:E,3,0))</f>
        <v>1200</v>
      </c>
      <c r="X955" s="231">
        <f t="shared" si="85"/>
        <v>0</v>
      </c>
      <c r="Y955" s="231" t="str">
        <f t="shared" si="86"/>
        <v>BROOM, HEAD LOBBY 9" BLUE</v>
      </c>
      <c r="AA955" s="232">
        <f t="shared" si="87"/>
        <v>17.58</v>
      </c>
      <c r="AB955" s="232" t="str">
        <f>VLOOKUP(W955,'Item List (2)'!$H:$J,2,0)</f>
        <v>Supplies</v>
      </c>
      <c r="AC955" s="232">
        <f t="shared" si="88"/>
        <v>7361</v>
      </c>
      <c r="AD955" s="232" t="str">
        <f t="shared" si="89"/>
        <v>7361-Supplies</v>
      </c>
    </row>
    <row r="956" spans="1:30">
      <c r="A956" t="s">
        <v>48</v>
      </c>
      <c r="B956" t="s">
        <v>549</v>
      </c>
      <c r="C956" t="s">
        <v>629</v>
      </c>
      <c r="D956" t="s">
        <v>630</v>
      </c>
      <c r="E956" t="s">
        <v>631</v>
      </c>
      <c r="F956" s="220" t="s">
        <v>53</v>
      </c>
      <c r="G956" s="220">
        <v>45169</v>
      </c>
      <c r="H956" t="s">
        <v>339</v>
      </c>
      <c r="I956" t="s">
        <v>201</v>
      </c>
      <c r="J956" t="s">
        <v>232</v>
      </c>
      <c r="K956" t="s">
        <v>340</v>
      </c>
      <c r="L956" s="230" t="s">
        <v>341</v>
      </c>
      <c r="M956">
        <v>4</v>
      </c>
      <c r="N956">
        <v>0</v>
      </c>
      <c r="O956">
        <v>28.75</v>
      </c>
      <c r="P956">
        <v>115</v>
      </c>
      <c r="Q956">
        <v>6584.43</v>
      </c>
      <c r="R956">
        <v>17.56</v>
      </c>
      <c r="S956" s="231" t="str">
        <f>VLOOKUP(U956,'Cross ref'!I:J,2,0)</f>
        <v>SCL</v>
      </c>
      <c r="T956" s="231">
        <f t="shared" si="84"/>
        <v>115</v>
      </c>
      <c r="U956" s="231">
        <f>VLOOKUP(VALUE(C956),'Cross ref'!G:I,3,0)</f>
        <v>7361</v>
      </c>
      <c r="V956" s="231">
        <f>IFERROR(VLOOKUP(J956,'Item List (2)'!C:D,2,0),VLOOKUP(K956,'Item List (2)'!C:D,2,0))</f>
        <v>51001</v>
      </c>
      <c r="W956" s="231">
        <f>IFERROR(VLOOKUP(J956,'Item List (2)'!C:E,3,0),VLOOKUP(K956,'Item List (2)'!C:E,3,0))</f>
        <v>1000</v>
      </c>
      <c r="X956" s="231">
        <f t="shared" si="85"/>
        <v>0</v>
      </c>
      <c r="Y956" s="231" t="str">
        <f t="shared" si="86"/>
        <v>LID, CUP CRUISER 32Z</v>
      </c>
      <c r="AA956" s="232">
        <f t="shared" si="87"/>
        <v>115</v>
      </c>
      <c r="AB956" s="232" t="str">
        <f>VLOOKUP(W956,'Item List (2)'!$H:$J,2,0)</f>
        <v>Paper</v>
      </c>
      <c r="AC956" s="232">
        <f t="shared" si="88"/>
        <v>7361</v>
      </c>
      <c r="AD956" s="232" t="str">
        <f t="shared" si="89"/>
        <v>7361-Paper</v>
      </c>
    </row>
    <row r="957" spans="1:30">
      <c r="A957" t="s">
        <v>48</v>
      </c>
      <c r="B957" t="s">
        <v>549</v>
      </c>
      <c r="C957" t="s">
        <v>629</v>
      </c>
      <c r="D957" t="s">
        <v>630</v>
      </c>
      <c r="E957" t="s">
        <v>631</v>
      </c>
      <c r="F957" s="220" t="s">
        <v>53</v>
      </c>
      <c r="G957" s="220">
        <v>45169</v>
      </c>
      <c r="H957" t="s">
        <v>163</v>
      </c>
      <c r="I957" t="s">
        <v>55</v>
      </c>
      <c r="J957" t="s">
        <v>146</v>
      </c>
      <c r="K957" t="s">
        <v>164</v>
      </c>
      <c r="L957" s="230" t="s">
        <v>165</v>
      </c>
      <c r="M957">
        <v>7</v>
      </c>
      <c r="N957">
        <v>0</v>
      </c>
      <c r="O957">
        <v>37.6</v>
      </c>
      <c r="P957">
        <v>263.2</v>
      </c>
      <c r="Q957">
        <v>6584.43</v>
      </c>
      <c r="R957">
        <v>17.56</v>
      </c>
      <c r="S957" s="231" t="str">
        <f>VLOOKUP(U957,'Cross ref'!I:J,2,0)</f>
        <v>SCL</v>
      </c>
      <c r="T957" s="231">
        <f t="shared" si="84"/>
        <v>263.2</v>
      </c>
      <c r="U957" s="231">
        <f>VLOOKUP(VALUE(C957),'Cross ref'!G:I,3,0)</f>
        <v>7361</v>
      </c>
      <c r="V957" s="231">
        <f>IFERROR(VLOOKUP(J957,'Item List (2)'!C:D,2,0),VLOOKUP(K957,'Item List (2)'!C:D,2,0))</f>
        <v>50007</v>
      </c>
      <c r="W957" s="231">
        <f>IFERROR(VLOOKUP(J957,'Item List (2)'!C:E,3,0),VLOOKUP(K957,'Item List (2)'!C:E,3,0))</f>
        <v>100</v>
      </c>
      <c r="X957" s="231">
        <f t="shared" si="85"/>
        <v>0</v>
      </c>
      <c r="Y957" s="231" t="str">
        <f t="shared" si="86"/>
        <v>CHICKEN, PTY SPCY 3Z</v>
      </c>
      <c r="AA957" s="232">
        <f t="shared" si="87"/>
        <v>263.2</v>
      </c>
      <c r="AB957" s="232" t="str">
        <f>VLOOKUP(W957,'Item List (2)'!$H:$J,2,0)</f>
        <v>Food</v>
      </c>
      <c r="AC957" s="232">
        <f t="shared" si="88"/>
        <v>7361</v>
      </c>
      <c r="AD957" s="232" t="str">
        <f t="shared" si="89"/>
        <v>7361-Food</v>
      </c>
    </row>
    <row r="958" spans="1:30">
      <c r="A958" t="s">
        <v>48</v>
      </c>
      <c r="B958" t="s">
        <v>549</v>
      </c>
      <c r="C958" t="s">
        <v>629</v>
      </c>
      <c r="D958" t="s">
        <v>630</v>
      </c>
      <c r="E958" t="s">
        <v>631</v>
      </c>
      <c r="F958" s="220" t="s">
        <v>53</v>
      </c>
      <c r="G958" s="220">
        <v>45169</v>
      </c>
      <c r="H958" t="s">
        <v>342</v>
      </c>
      <c r="I958" t="s">
        <v>66</v>
      </c>
      <c r="J958" t="s">
        <v>109</v>
      </c>
      <c r="K958" t="s">
        <v>343</v>
      </c>
      <c r="L958" s="230" t="s">
        <v>111</v>
      </c>
      <c r="M958">
        <v>1</v>
      </c>
      <c r="N958">
        <v>0</v>
      </c>
      <c r="O958">
        <v>16.79</v>
      </c>
      <c r="P958">
        <v>16.79</v>
      </c>
      <c r="Q958">
        <v>6584.43</v>
      </c>
      <c r="R958">
        <v>17.56</v>
      </c>
      <c r="S958" s="231" t="str">
        <f>VLOOKUP(U958,'Cross ref'!I:J,2,0)</f>
        <v>SCL</v>
      </c>
      <c r="T958" s="231">
        <f t="shared" si="84"/>
        <v>16.79</v>
      </c>
      <c r="U958" s="231">
        <f>VLOOKUP(VALUE(C958),'Cross ref'!G:I,3,0)</f>
        <v>7361</v>
      </c>
      <c r="V958" s="231">
        <f>IFERROR(VLOOKUP(J958,'Item List (2)'!C:D,2,0),VLOOKUP(K958,'Item List (2)'!C:D,2,0))</f>
        <v>60507</v>
      </c>
      <c r="W958" s="231">
        <f>IFERROR(VLOOKUP(J958,'Item List (2)'!C:E,3,0),VLOOKUP(K958,'Item List (2)'!C:E,3,0))</f>
        <v>1200</v>
      </c>
      <c r="X958" s="231">
        <f t="shared" si="85"/>
        <v>0</v>
      </c>
      <c r="Y958" s="231" t="str">
        <f t="shared" si="86"/>
        <v>GLOVE, SYNTH LG</v>
      </c>
      <c r="AA958" s="232">
        <f t="shared" si="87"/>
        <v>16.79</v>
      </c>
      <c r="AB958" s="232" t="str">
        <f>VLOOKUP(W958,'Item List (2)'!$H:$J,2,0)</f>
        <v>Supplies</v>
      </c>
      <c r="AC958" s="232">
        <f t="shared" si="88"/>
        <v>7361</v>
      </c>
      <c r="AD958" s="232" t="str">
        <f t="shared" si="89"/>
        <v>7361-Supplies</v>
      </c>
    </row>
    <row r="959" spans="1:30">
      <c r="A959" t="s">
        <v>48</v>
      </c>
      <c r="B959" t="s">
        <v>549</v>
      </c>
      <c r="C959" t="s">
        <v>629</v>
      </c>
      <c r="D959" t="s">
        <v>630</v>
      </c>
      <c r="E959" t="s">
        <v>631</v>
      </c>
      <c r="F959" s="220" t="s">
        <v>53</v>
      </c>
      <c r="G959" s="220">
        <v>45169</v>
      </c>
      <c r="H959" t="s">
        <v>166</v>
      </c>
      <c r="I959" t="s">
        <v>55</v>
      </c>
      <c r="J959" t="s">
        <v>121</v>
      </c>
      <c r="K959" t="s">
        <v>167</v>
      </c>
      <c r="L959" s="230" t="s">
        <v>168</v>
      </c>
      <c r="M959">
        <v>0</v>
      </c>
      <c r="N959">
        <v>0</v>
      </c>
      <c r="O959">
        <v>29.39</v>
      </c>
      <c r="P959">
        <v>0</v>
      </c>
      <c r="Q959">
        <v>6584.43</v>
      </c>
      <c r="R959">
        <v>17.56</v>
      </c>
      <c r="S959" s="231" t="str">
        <f>VLOOKUP(U959,'Cross ref'!I:J,2,0)</f>
        <v>SCL</v>
      </c>
      <c r="T959" s="231">
        <f t="shared" si="84"/>
        <v>0</v>
      </c>
      <c r="U959" s="231">
        <f>VLOOKUP(VALUE(C959),'Cross ref'!G:I,3,0)</f>
        <v>7361</v>
      </c>
      <c r="V959" s="231">
        <f>IFERROR(VLOOKUP(J959,'Item List (2)'!C:D,2,0),VLOOKUP(K959,'Item List (2)'!C:D,2,0))</f>
        <v>50007</v>
      </c>
      <c r="W959" s="231">
        <f>IFERROR(VLOOKUP(J959,'Item List (2)'!C:E,3,0),VLOOKUP(K959,'Item List (2)'!C:E,3,0))</f>
        <v>100</v>
      </c>
      <c r="X959" s="231">
        <f t="shared" si="85"/>
        <v>0</v>
      </c>
      <c r="Y959" s="231" t="str">
        <f t="shared" si="86"/>
        <v>SQUASH, ZUCCHINI BRD SLI</v>
      </c>
      <c r="AA959" s="232">
        <f t="shared" si="87"/>
        <v>0</v>
      </c>
      <c r="AB959" s="232" t="str">
        <f>VLOOKUP(W959,'Item List (2)'!$H:$J,2,0)</f>
        <v>Food</v>
      </c>
      <c r="AC959" s="232">
        <f t="shared" si="88"/>
        <v>7361</v>
      </c>
      <c r="AD959" s="232" t="str">
        <f t="shared" si="89"/>
        <v>7361-Food</v>
      </c>
    </row>
    <row r="960" spans="1:30">
      <c r="A960" t="s">
        <v>48</v>
      </c>
      <c r="B960" t="s">
        <v>549</v>
      </c>
      <c r="C960" t="s">
        <v>629</v>
      </c>
      <c r="D960" t="s">
        <v>630</v>
      </c>
      <c r="E960" t="s">
        <v>631</v>
      </c>
      <c r="F960" s="220" t="s">
        <v>53</v>
      </c>
      <c r="G960" s="220">
        <v>45169</v>
      </c>
      <c r="H960" t="s">
        <v>169</v>
      </c>
      <c r="I960" t="s">
        <v>55</v>
      </c>
      <c r="J960" t="s">
        <v>170</v>
      </c>
      <c r="K960" t="s">
        <v>171</v>
      </c>
      <c r="L960" s="230" t="s">
        <v>172</v>
      </c>
      <c r="M960">
        <v>3</v>
      </c>
      <c r="N960">
        <v>0</v>
      </c>
      <c r="O960">
        <v>90.57</v>
      </c>
      <c r="P960">
        <v>271.71</v>
      </c>
      <c r="Q960">
        <v>6584.43</v>
      </c>
      <c r="R960">
        <v>17.56</v>
      </c>
      <c r="S960" s="231" t="str">
        <f>VLOOKUP(U960,'Cross ref'!I:J,2,0)</f>
        <v>SCL</v>
      </c>
      <c r="T960" s="231">
        <f t="shared" si="84"/>
        <v>271.71</v>
      </c>
      <c r="U960" s="231">
        <f>VLOOKUP(VALUE(C960),'Cross ref'!G:I,3,0)</f>
        <v>7361</v>
      </c>
      <c r="V960" s="231">
        <f>IFERROR(VLOOKUP(J960,'Item List (2)'!C:D,2,0),VLOOKUP(K960,'Item List (2)'!C:D,2,0))</f>
        <v>50007</v>
      </c>
      <c r="W960" s="231">
        <f>IFERROR(VLOOKUP(J960,'Item List (2)'!C:E,3,0),VLOOKUP(K960,'Item List (2)'!C:E,3,0))</f>
        <v>100</v>
      </c>
      <c r="X960" s="231">
        <f t="shared" si="85"/>
        <v>0</v>
      </c>
      <c r="Y960" s="231" t="str">
        <f t="shared" si="86"/>
        <v>BACON, 500 SLICES FC</v>
      </c>
      <c r="AA960" s="232">
        <f t="shared" si="87"/>
        <v>271.71</v>
      </c>
      <c r="AB960" s="232" t="str">
        <f>VLOOKUP(W960,'Item List (2)'!$H:$J,2,0)</f>
        <v>Food</v>
      </c>
      <c r="AC960" s="232">
        <f t="shared" si="88"/>
        <v>7361</v>
      </c>
      <c r="AD960" s="232" t="str">
        <f t="shared" si="89"/>
        <v>7361-Food</v>
      </c>
    </row>
    <row r="961" spans="1:30">
      <c r="A961" t="s">
        <v>48</v>
      </c>
      <c r="B961" t="s">
        <v>549</v>
      </c>
      <c r="C961" t="s">
        <v>629</v>
      </c>
      <c r="D961" t="s">
        <v>630</v>
      </c>
      <c r="E961" t="s">
        <v>631</v>
      </c>
      <c r="F961" s="220" t="s">
        <v>53</v>
      </c>
      <c r="G961" s="220">
        <v>45169</v>
      </c>
      <c r="H961" t="s">
        <v>173</v>
      </c>
      <c r="I961" t="s">
        <v>55</v>
      </c>
      <c r="J961" t="s">
        <v>117</v>
      </c>
      <c r="K961" t="s">
        <v>174</v>
      </c>
      <c r="L961" s="230" t="s">
        <v>175</v>
      </c>
      <c r="M961">
        <v>1</v>
      </c>
      <c r="N961">
        <v>0</v>
      </c>
      <c r="O961">
        <v>81.59</v>
      </c>
      <c r="P961">
        <v>81.59</v>
      </c>
      <c r="Q961">
        <v>6584.43</v>
      </c>
      <c r="R961">
        <v>17.56</v>
      </c>
      <c r="S961" s="231" t="str">
        <f>VLOOKUP(U961,'Cross ref'!I:J,2,0)</f>
        <v>SCL</v>
      </c>
      <c r="T961" s="231">
        <f t="shared" si="84"/>
        <v>81.59</v>
      </c>
      <c r="U961" s="231">
        <f>VLOOKUP(VALUE(C961),'Cross ref'!G:I,3,0)</f>
        <v>7361</v>
      </c>
      <c r="V961" s="231">
        <f>IFERROR(VLOOKUP(J961,'Item List (2)'!C:D,2,0),VLOOKUP(K961,'Item List (2)'!C:D,2,0))</f>
        <v>50007</v>
      </c>
      <c r="W961" s="231">
        <f>IFERROR(VLOOKUP(J961,'Item List (2)'!C:E,3,0),VLOOKUP(K961,'Item List (2)'!C:E,3,0))</f>
        <v>100</v>
      </c>
      <c r="X961" s="231">
        <f t="shared" si="85"/>
        <v>0</v>
      </c>
      <c r="Y961" s="231" t="str">
        <f t="shared" si="86"/>
        <v>BEEF, GRND PTY 1.78Z</v>
      </c>
      <c r="AA961" s="232">
        <f t="shared" si="87"/>
        <v>81.59</v>
      </c>
      <c r="AB961" s="232" t="str">
        <f>VLOOKUP(W961,'Item List (2)'!$H:$J,2,0)</f>
        <v>Food</v>
      </c>
      <c r="AC961" s="232">
        <f t="shared" si="88"/>
        <v>7361</v>
      </c>
      <c r="AD961" s="232" t="str">
        <f t="shared" si="89"/>
        <v>7361-Food</v>
      </c>
    </row>
    <row r="962" spans="1:30">
      <c r="A962" t="s">
        <v>48</v>
      </c>
      <c r="B962" t="s">
        <v>549</v>
      </c>
      <c r="C962" t="s">
        <v>629</v>
      </c>
      <c r="D962" t="s">
        <v>630</v>
      </c>
      <c r="E962" t="s">
        <v>631</v>
      </c>
      <c r="F962" s="220" t="s">
        <v>53</v>
      </c>
      <c r="G962" s="220">
        <v>45169</v>
      </c>
      <c r="H962" t="s">
        <v>344</v>
      </c>
      <c r="I962" t="s">
        <v>55</v>
      </c>
      <c r="J962" t="s">
        <v>345</v>
      </c>
      <c r="K962" t="s">
        <v>346</v>
      </c>
      <c r="L962" s="230" t="s">
        <v>347</v>
      </c>
      <c r="M962">
        <v>1</v>
      </c>
      <c r="N962">
        <v>0</v>
      </c>
      <c r="O962">
        <v>25.95</v>
      </c>
      <c r="P962">
        <v>25.95</v>
      </c>
      <c r="Q962">
        <v>6584.43</v>
      </c>
      <c r="R962">
        <v>17.56</v>
      </c>
      <c r="S962" s="231" t="str">
        <f>VLOOKUP(U962,'Cross ref'!I:J,2,0)</f>
        <v>SCL</v>
      </c>
      <c r="T962" s="231">
        <f t="shared" ref="T962:T1025" si="90">P962</f>
        <v>25.95</v>
      </c>
      <c r="U962" s="231">
        <f>VLOOKUP(VALUE(C962),'Cross ref'!G:I,3,0)</f>
        <v>7361</v>
      </c>
      <c r="V962" s="231">
        <f>IFERROR(VLOOKUP(J962,'Item List (2)'!C:D,2,0),VLOOKUP(K962,'Item List (2)'!C:D,2,0))</f>
        <v>50007</v>
      </c>
      <c r="W962" s="231">
        <f>IFERROR(VLOOKUP(J962,'Item List (2)'!C:E,3,0),VLOOKUP(K962,'Item List (2)'!C:E,3,0))</f>
        <v>100</v>
      </c>
      <c r="X962" s="231">
        <f t="shared" ref="X962:X1025" si="91">IF(_xlfn.NUMBERVALUE(O962),M962*O962-P962,-P962)</f>
        <v>0</v>
      </c>
      <c r="Y962" s="231" t="str">
        <f t="shared" ref="Y962:Y1025" si="92">K962</f>
        <v>BREAD, SOURDOUGH THICKER SLI</v>
      </c>
      <c r="AA962" s="232">
        <f t="shared" ref="AA962:AA1025" si="93">P962</f>
        <v>25.95</v>
      </c>
      <c r="AB962" s="232" t="str">
        <f>VLOOKUP(W962,'Item List (2)'!$H:$J,2,0)</f>
        <v>Food</v>
      </c>
      <c r="AC962" s="232">
        <f t="shared" ref="AC962:AC1025" si="94">U962</f>
        <v>7361</v>
      </c>
      <c r="AD962" s="232" t="str">
        <f t="shared" ref="AD962:AD1025" si="95">AC962&amp;"-"&amp;AB962</f>
        <v>7361-Food</v>
      </c>
    </row>
    <row r="963" spans="1:30">
      <c r="A963" t="s">
        <v>48</v>
      </c>
      <c r="B963" t="s">
        <v>549</v>
      </c>
      <c r="C963" t="s">
        <v>629</v>
      </c>
      <c r="D963" t="s">
        <v>630</v>
      </c>
      <c r="E963" t="s">
        <v>631</v>
      </c>
      <c r="F963" s="220" t="s">
        <v>53</v>
      </c>
      <c r="G963" s="220">
        <v>45169</v>
      </c>
      <c r="H963" t="s">
        <v>176</v>
      </c>
      <c r="I963" t="s">
        <v>55</v>
      </c>
      <c r="J963" t="s">
        <v>76</v>
      </c>
      <c r="K963" t="s">
        <v>177</v>
      </c>
      <c r="L963" s="230" t="s">
        <v>78</v>
      </c>
      <c r="M963">
        <v>1</v>
      </c>
      <c r="N963">
        <v>0</v>
      </c>
      <c r="O963">
        <v>99.5</v>
      </c>
      <c r="P963">
        <v>99.5</v>
      </c>
      <c r="Q963">
        <v>6584.43</v>
      </c>
      <c r="R963">
        <v>17.56</v>
      </c>
      <c r="S963" s="231" t="str">
        <f>VLOOKUP(U963,'Cross ref'!I:J,2,0)</f>
        <v>SCL</v>
      </c>
      <c r="T963" s="231">
        <f t="shared" si="90"/>
        <v>99.5</v>
      </c>
      <c r="U963" s="231">
        <f>VLOOKUP(VALUE(C963),'Cross ref'!G:I,3,0)</f>
        <v>7361</v>
      </c>
      <c r="V963" s="231">
        <f>IFERROR(VLOOKUP(J963,'Item List (2)'!C:D,2,0),VLOOKUP(K963,'Item List (2)'!C:D,2,0))</f>
        <v>50007</v>
      </c>
      <c r="W963" s="231">
        <f>IFERROR(VLOOKUP(J963,'Item List (2)'!C:E,3,0),VLOOKUP(K963,'Item List (2)'!C:E,3,0))</f>
        <v>100</v>
      </c>
      <c r="X963" s="231">
        <f t="shared" si="91"/>
        <v>0</v>
      </c>
      <c r="Y963" s="231" t="str">
        <f t="shared" si="92"/>
        <v>SYRUP, DR PEPPER BIB</v>
      </c>
      <c r="AA963" s="232">
        <f t="shared" si="93"/>
        <v>99.5</v>
      </c>
      <c r="AB963" s="232" t="str">
        <f>VLOOKUP(W963,'Item List (2)'!$H:$J,2,0)</f>
        <v>Food</v>
      </c>
      <c r="AC963" s="232">
        <f t="shared" si="94"/>
        <v>7361</v>
      </c>
      <c r="AD963" s="232" t="str">
        <f t="shared" si="95"/>
        <v>7361-Food</v>
      </c>
    </row>
    <row r="964" spans="1:30">
      <c r="A964" t="s">
        <v>48</v>
      </c>
      <c r="B964" t="s">
        <v>549</v>
      </c>
      <c r="C964" t="s">
        <v>629</v>
      </c>
      <c r="D964" t="s">
        <v>630</v>
      </c>
      <c r="E964" t="s">
        <v>631</v>
      </c>
      <c r="F964" s="220" t="s">
        <v>53</v>
      </c>
      <c r="G964" s="220">
        <v>45169</v>
      </c>
      <c r="H964" t="s">
        <v>599</v>
      </c>
      <c r="I964" t="s">
        <v>66</v>
      </c>
      <c r="J964" t="s">
        <v>600</v>
      </c>
      <c r="K964" t="s">
        <v>601</v>
      </c>
      <c r="L964" s="230" t="s">
        <v>602</v>
      </c>
      <c r="M964">
        <v>1</v>
      </c>
      <c r="N964">
        <v>0</v>
      </c>
      <c r="O964">
        <v>29.18</v>
      </c>
      <c r="P964">
        <v>29.18</v>
      </c>
      <c r="Q964">
        <v>6584.43</v>
      </c>
      <c r="R964">
        <v>17.56</v>
      </c>
      <c r="S964" s="231" t="str">
        <f>VLOOKUP(U964,'Cross ref'!I:J,2,0)</f>
        <v>SCL</v>
      </c>
      <c r="T964" s="231">
        <f t="shared" si="90"/>
        <v>29.18</v>
      </c>
      <c r="U964" s="231">
        <f>VLOOKUP(VALUE(C964),'Cross ref'!G:I,3,0)</f>
        <v>7361</v>
      </c>
      <c r="V964" s="231">
        <f>IFERROR(VLOOKUP(J964,'Item List (2)'!C:D,2,0),VLOOKUP(K964,'Item List (2)'!C:D,2,0))</f>
        <v>60507</v>
      </c>
      <c r="W964" s="231">
        <f>IFERROR(VLOOKUP(J964,'Item List (2)'!C:E,3,0),VLOOKUP(K964,'Item List (2)'!C:E,3,0))</f>
        <v>1200</v>
      </c>
      <c r="X964" s="231">
        <f t="shared" si="91"/>
        <v>0</v>
      </c>
      <c r="Y964" s="231" t="str">
        <f t="shared" si="92"/>
        <v>TOWEL, RED HVY WGT</v>
      </c>
      <c r="AA964" s="232">
        <f t="shared" si="93"/>
        <v>29.18</v>
      </c>
      <c r="AB964" s="232" t="str">
        <f>VLOOKUP(W964,'Item List (2)'!$H:$J,2,0)</f>
        <v>Supplies</v>
      </c>
      <c r="AC964" s="232">
        <f t="shared" si="94"/>
        <v>7361</v>
      </c>
      <c r="AD964" s="232" t="str">
        <f t="shared" si="95"/>
        <v>7361-Supplies</v>
      </c>
    </row>
    <row r="965" spans="1:30">
      <c r="A965" t="s">
        <v>48</v>
      </c>
      <c r="B965" t="s">
        <v>549</v>
      </c>
      <c r="C965" t="s">
        <v>629</v>
      </c>
      <c r="D965" t="s">
        <v>630</v>
      </c>
      <c r="E965" t="s">
        <v>631</v>
      </c>
      <c r="F965" s="220" t="s">
        <v>53</v>
      </c>
      <c r="G965" s="220">
        <v>45169</v>
      </c>
      <c r="H965" t="s">
        <v>640</v>
      </c>
      <c r="I965" t="s">
        <v>66</v>
      </c>
      <c r="J965" t="s">
        <v>535</v>
      </c>
      <c r="K965" t="s">
        <v>641</v>
      </c>
      <c r="L965" s="230" t="s">
        <v>642</v>
      </c>
      <c r="M965">
        <v>1</v>
      </c>
      <c r="N965">
        <v>0</v>
      </c>
      <c r="O965">
        <v>8.15</v>
      </c>
      <c r="P965">
        <v>8.15</v>
      </c>
      <c r="Q965">
        <v>6584.43</v>
      </c>
      <c r="R965">
        <v>17.56</v>
      </c>
      <c r="S965" s="231" t="str">
        <f>VLOOKUP(U965,'Cross ref'!I:J,2,0)</f>
        <v>SCL</v>
      </c>
      <c r="T965" s="231">
        <f t="shared" si="90"/>
        <v>8.15</v>
      </c>
      <c r="U965" s="231">
        <f>VLOOKUP(VALUE(C965),'Cross ref'!G:I,3,0)</f>
        <v>7361</v>
      </c>
      <c r="V965" s="231">
        <f>IFERROR(VLOOKUP(J965,'Item List (2)'!C:D,2,0),VLOOKUP(K965,'Item List (2)'!C:D,2,0))</f>
        <v>60507</v>
      </c>
      <c r="W965" s="231">
        <f>IFERROR(VLOOKUP(J965,'Item List (2)'!C:E,3,0),VLOOKUP(K965,'Item List (2)'!C:E,3,0))</f>
        <v>1200</v>
      </c>
      <c r="X965" s="231">
        <f t="shared" si="91"/>
        <v>0</v>
      </c>
      <c r="Y965" s="231" t="str">
        <f t="shared" si="92"/>
        <v>PAD, ALCOHOL PREP THERMO-2</v>
      </c>
      <c r="AA965" s="232">
        <f t="shared" si="93"/>
        <v>8.15</v>
      </c>
      <c r="AB965" s="232" t="str">
        <f>VLOOKUP(W965,'Item List (2)'!$H:$J,2,0)</f>
        <v>Supplies</v>
      </c>
      <c r="AC965" s="232">
        <f t="shared" si="94"/>
        <v>7361</v>
      </c>
      <c r="AD965" s="232" t="str">
        <f t="shared" si="95"/>
        <v>7361-Supplies</v>
      </c>
    </row>
    <row r="966" spans="1:30">
      <c r="A966" t="s">
        <v>48</v>
      </c>
      <c r="B966" t="s">
        <v>549</v>
      </c>
      <c r="C966" t="s">
        <v>629</v>
      </c>
      <c r="D966" t="s">
        <v>630</v>
      </c>
      <c r="E966" t="s">
        <v>631</v>
      </c>
      <c r="F966" s="220" t="s">
        <v>53</v>
      </c>
      <c r="G966" s="220">
        <v>45169</v>
      </c>
      <c r="H966" t="s">
        <v>178</v>
      </c>
      <c r="I966" t="s">
        <v>55</v>
      </c>
      <c r="J966" t="s">
        <v>179</v>
      </c>
      <c r="K966" t="s">
        <v>180</v>
      </c>
      <c r="L966" s="230" t="s">
        <v>148</v>
      </c>
      <c r="M966">
        <v>1</v>
      </c>
      <c r="N966">
        <v>0</v>
      </c>
      <c r="O966">
        <v>77.57</v>
      </c>
      <c r="P966">
        <v>77.57</v>
      </c>
      <c r="Q966">
        <v>6584.43</v>
      </c>
      <c r="R966">
        <v>17.56</v>
      </c>
      <c r="S966" s="231" t="str">
        <f>VLOOKUP(U966,'Cross ref'!I:J,2,0)</f>
        <v>SCL</v>
      </c>
      <c r="T966" s="231">
        <f t="shared" si="90"/>
        <v>77.57</v>
      </c>
      <c r="U966" s="231">
        <f>VLOOKUP(VALUE(C966),'Cross ref'!G:I,3,0)</f>
        <v>7361</v>
      </c>
      <c r="V966" s="231">
        <f>IFERROR(VLOOKUP(J966,'Item List (2)'!C:D,2,0),VLOOKUP(K966,'Item List (2)'!C:D,2,0))</f>
        <v>50007</v>
      </c>
      <c r="W966" s="231">
        <f>IFERROR(VLOOKUP(J966,'Item List (2)'!C:E,3,0),VLOOKUP(K966,'Item List (2)'!C:E,3,0))</f>
        <v>100</v>
      </c>
      <c r="X966" s="231">
        <f t="shared" si="91"/>
        <v>0</v>
      </c>
      <c r="Y966" s="231" t="str">
        <f t="shared" si="92"/>
        <v>CHEESE, AMER SHRP SLI 144CT</v>
      </c>
      <c r="AA966" s="232">
        <f t="shared" si="93"/>
        <v>77.57</v>
      </c>
      <c r="AB966" s="232" t="str">
        <f>VLOOKUP(W966,'Item List (2)'!$H:$J,2,0)</f>
        <v>Food</v>
      </c>
      <c r="AC966" s="232">
        <f t="shared" si="94"/>
        <v>7361</v>
      </c>
      <c r="AD966" s="232" t="str">
        <f t="shared" si="95"/>
        <v>7361-Food</v>
      </c>
    </row>
    <row r="967" spans="1:30">
      <c r="A967" t="s">
        <v>48</v>
      </c>
      <c r="B967" t="s">
        <v>549</v>
      </c>
      <c r="C967" t="s">
        <v>629</v>
      </c>
      <c r="D967" t="s">
        <v>630</v>
      </c>
      <c r="E967" t="s">
        <v>631</v>
      </c>
      <c r="F967" s="220" t="s">
        <v>53</v>
      </c>
      <c r="G967" s="220">
        <v>45169</v>
      </c>
      <c r="H967" t="s">
        <v>181</v>
      </c>
      <c r="I967" t="s">
        <v>55</v>
      </c>
      <c r="J967" t="s">
        <v>121</v>
      </c>
      <c r="K967" t="s">
        <v>182</v>
      </c>
      <c r="L967" s="230" t="s">
        <v>183</v>
      </c>
      <c r="M967">
        <v>2</v>
      </c>
      <c r="N967">
        <v>0</v>
      </c>
      <c r="O967">
        <v>39.79</v>
      </c>
      <c r="P967">
        <v>79.58</v>
      </c>
      <c r="Q967">
        <v>6584.43</v>
      </c>
      <c r="R967">
        <v>17.56</v>
      </c>
      <c r="S967" s="231" t="str">
        <f>VLOOKUP(U967,'Cross ref'!I:J,2,0)</f>
        <v>SCL</v>
      </c>
      <c r="T967" s="231">
        <f t="shared" si="90"/>
        <v>79.58</v>
      </c>
      <c r="U967" s="231">
        <f>VLOOKUP(VALUE(C967),'Cross ref'!G:I,3,0)</f>
        <v>7361</v>
      </c>
      <c r="V967" s="231">
        <f>IFERROR(VLOOKUP(J967,'Item List (2)'!C:D,2,0),VLOOKUP(K967,'Item List (2)'!C:D,2,0))</f>
        <v>50007</v>
      </c>
      <c r="W967" s="231">
        <f>IFERROR(VLOOKUP(J967,'Item List (2)'!C:E,3,0),VLOOKUP(K967,'Item List (2)'!C:E,3,0))</f>
        <v>100</v>
      </c>
      <c r="X967" s="231">
        <f t="shared" si="91"/>
        <v>0</v>
      </c>
      <c r="Y967" s="231" t="str">
        <f t="shared" si="92"/>
        <v>APPTZR, JALAPENO BRD CHSE BITE</v>
      </c>
      <c r="AA967" s="232">
        <f t="shared" si="93"/>
        <v>79.58</v>
      </c>
      <c r="AB967" s="232" t="str">
        <f>VLOOKUP(W967,'Item List (2)'!$H:$J,2,0)</f>
        <v>Food</v>
      </c>
      <c r="AC967" s="232">
        <f t="shared" si="94"/>
        <v>7361</v>
      </c>
      <c r="AD967" s="232" t="str">
        <f t="shared" si="95"/>
        <v>7361-Food</v>
      </c>
    </row>
    <row r="968" spans="1:30">
      <c r="A968" t="s">
        <v>48</v>
      </c>
      <c r="B968" t="s">
        <v>549</v>
      </c>
      <c r="C968" t="s">
        <v>629</v>
      </c>
      <c r="D968" t="s">
        <v>630</v>
      </c>
      <c r="E968" t="s">
        <v>631</v>
      </c>
      <c r="F968" s="220" t="s">
        <v>53</v>
      </c>
      <c r="G968" s="220">
        <v>45169</v>
      </c>
      <c r="H968" t="s">
        <v>184</v>
      </c>
      <c r="I968" t="s">
        <v>55</v>
      </c>
      <c r="J968" t="s">
        <v>117</v>
      </c>
      <c r="K968" t="s">
        <v>185</v>
      </c>
      <c r="L968" s="230" t="s">
        <v>186</v>
      </c>
      <c r="M968">
        <v>2</v>
      </c>
      <c r="N968">
        <v>0</v>
      </c>
      <c r="O968">
        <v>76.44</v>
      </c>
      <c r="P968">
        <v>152.88</v>
      </c>
      <c r="Q968">
        <v>6584.43</v>
      </c>
      <c r="R968">
        <v>17.56</v>
      </c>
      <c r="S968" s="231" t="str">
        <f>VLOOKUP(U968,'Cross ref'!I:J,2,0)</f>
        <v>SCL</v>
      </c>
      <c r="T968" s="231">
        <f t="shared" si="90"/>
        <v>152.88</v>
      </c>
      <c r="U968" s="231">
        <f>VLOOKUP(VALUE(C968),'Cross ref'!G:I,3,0)</f>
        <v>7361</v>
      </c>
      <c r="V968" s="231">
        <f>IFERROR(VLOOKUP(J968,'Item List (2)'!C:D,2,0),VLOOKUP(K968,'Item List (2)'!C:D,2,0))</f>
        <v>50007</v>
      </c>
      <c r="W968" s="231">
        <f>IFERROR(VLOOKUP(J968,'Item List (2)'!C:E,3,0),VLOOKUP(K968,'Item List (2)'!C:E,3,0))</f>
        <v>100</v>
      </c>
      <c r="X968" s="231">
        <f t="shared" si="91"/>
        <v>0</v>
      </c>
      <c r="Y968" s="231" t="str">
        <f t="shared" si="92"/>
        <v>BEEF, GRND PTY 5.33Z ANGUS IQF</v>
      </c>
      <c r="AA968" s="232">
        <f t="shared" si="93"/>
        <v>152.88</v>
      </c>
      <c r="AB968" s="232" t="str">
        <f>VLOOKUP(W968,'Item List (2)'!$H:$J,2,0)</f>
        <v>Food</v>
      </c>
      <c r="AC968" s="232">
        <f t="shared" si="94"/>
        <v>7361</v>
      </c>
      <c r="AD968" s="232" t="str">
        <f t="shared" si="95"/>
        <v>7361-Food</v>
      </c>
    </row>
    <row r="969" spans="1:30">
      <c r="A969" t="s">
        <v>48</v>
      </c>
      <c r="B969" t="s">
        <v>549</v>
      </c>
      <c r="C969" t="s">
        <v>629</v>
      </c>
      <c r="D969" t="s">
        <v>630</v>
      </c>
      <c r="E969" t="s">
        <v>631</v>
      </c>
      <c r="F969" s="220" t="s">
        <v>53</v>
      </c>
      <c r="G969" s="220">
        <v>45169</v>
      </c>
      <c r="H969" t="s">
        <v>187</v>
      </c>
      <c r="I969" t="s">
        <v>55</v>
      </c>
      <c r="J969" t="s">
        <v>146</v>
      </c>
      <c r="K969" t="s">
        <v>188</v>
      </c>
      <c r="L969" s="230" t="s">
        <v>189</v>
      </c>
      <c r="M969">
        <v>7</v>
      </c>
      <c r="N969">
        <v>0</v>
      </c>
      <c r="O969">
        <v>46.88</v>
      </c>
      <c r="P969">
        <v>328.16</v>
      </c>
      <c r="Q969">
        <v>6584.43</v>
      </c>
      <c r="R969">
        <v>17.56</v>
      </c>
      <c r="S969" s="231" t="str">
        <f>VLOOKUP(U969,'Cross ref'!I:J,2,0)</f>
        <v>SCL</v>
      </c>
      <c r="T969" s="231">
        <f t="shared" si="90"/>
        <v>328.16</v>
      </c>
      <c r="U969" s="231">
        <f>VLOOKUP(VALUE(C969),'Cross ref'!G:I,3,0)</f>
        <v>7361</v>
      </c>
      <c r="V969" s="231">
        <f>IFERROR(VLOOKUP(J969,'Item List (2)'!C:D,2,0),VLOOKUP(K969,'Item List (2)'!C:D,2,0))</f>
        <v>50007</v>
      </c>
      <c r="W969" s="231">
        <f>IFERROR(VLOOKUP(J969,'Item List (2)'!C:E,3,0),VLOOKUP(K969,'Item List (2)'!C:E,3,0))</f>
        <v>100</v>
      </c>
      <c r="X969" s="231">
        <f t="shared" si="91"/>
        <v>0</v>
      </c>
      <c r="Y969" s="231" t="str">
        <f t="shared" si="92"/>
        <v>CHICKEN, NUGGET BRD STAR SHP</v>
      </c>
      <c r="AA969" s="232">
        <f t="shared" si="93"/>
        <v>328.16</v>
      </c>
      <c r="AB969" s="232" t="str">
        <f>VLOOKUP(W969,'Item List (2)'!$H:$J,2,0)</f>
        <v>Food</v>
      </c>
      <c r="AC969" s="232">
        <f t="shared" si="94"/>
        <v>7361</v>
      </c>
      <c r="AD969" s="232" t="str">
        <f t="shared" si="95"/>
        <v>7361-Food</v>
      </c>
    </row>
    <row r="970" spans="1:30">
      <c r="A970" t="s">
        <v>48</v>
      </c>
      <c r="B970" t="s">
        <v>549</v>
      </c>
      <c r="C970" t="s">
        <v>629</v>
      </c>
      <c r="D970" t="s">
        <v>630</v>
      </c>
      <c r="E970" t="s">
        <v>631</v>
      </c>
      <c r="F970" s="220" t="s">
        <v>53</v>
      </c>
      <c r="G970" s="220">
        <v>45169</v>
      </c>
      <c r="H970" t="s">
        <v>357</v>
      </c>
      <c r="I970" t="s">
        <v>55</v>
      </c>
      <c r="J970" t="s">
        <v>358</v>
      </c>
      <c r="K970" t="s">
        <v>359</v>
      </c>
      <c r="L970" s="230" t="s">
        <v>360</v>
      </c>
      <c r="M970">
        <v>2</v>
      </c>
      <c r="N970">
        <v>0</v>
      </c>
      <c r="O970">
        <v>24.1</v>
      </c>
      <c r="P970">
        <v>48.2</v>
      </c>
      <c r="Q970">
        <v>6584.43</v>
      </c>
      <c r="R970">
        <v>17.56</v>
      </c>
      <c r="S970" s="231" t="str">
        <f>VLOOKUP(U970,'Cross ref'!I:J,2,0)</f>
        <v>SCL</v>
      </c>
      <c r="T970" s="231">
        <f t="shared" si="90"/>
        <v>48.2</v>
      </c>
      <c r="U970" s="231">
        <f>VLOOKUP(VALUE(C970),'Cross ref'!G:I,3,0)</f>
        <v>7361</v>
      </c>
      <c r="V970" s="231">
        <f>IFERROR(VLOOKUP(J970,'Item List (2)'!C:D,2,0),VLOOKUP(K970,'Item List (2)'!C:D,2,0))</f>
        <v>50007</v>
      </c>
      <c r="W970" s="231">
        <f>IFERROR(VLOOKUP(J970,'Item List (2)'!C:E,3,0),VLOOKUP(K970,'Item List (2)'!C:E,3,0))</f>
        <v>100</v>
      </c>
      <c r="X970" s="231">
        <f t="shared" si="91"/>
        <v>0</v>
      </c>
      <c r="Y970" s="231" t="str">
        <f t="shared" si="92"/>
        <v>BISCUIT, BUTTERMILK PARBKD</v>
      </c>
      <c r="AA970" s="232">
        <f t="shared" si="93"/>
        <v>48.2</v>
      </c>
      <c r="AB970" s="232" t="str">
        <f>VLOOKUP(W970,'Item List (2)'!$H:$J,2,0)</f>
        <v>Food</v>
      </c>
      <c r="AC970" s="232">
        <f t="shared" si="94"/>
        <v>7361</v>
      </c>
      <c r="AD970" s="232" t="str">
        <f t="shared" si="95"/>
        <v>7361-Food</v>
      </c>
    </row>
    <row r="971" spans="1:30">
      <c r="A971" t="s">
        <v>48</v>
      </c>
      <c r="B971" t="s">
        <v>549</v>
      </c>
      <c r="C971" t="s">
        <v>629</v>
      </c>
      <c r="D971" t="s">
        <v>630</v>
      </c>
      <c r="E971" t="s">
        <v>631</v>
      </c>
      <c r="F971" s="220" t="s">
        <v>53</v>
      </c>
      <c r="G971" s="220">
        <v>45169</v>
      </c>
      <c r="H971" t="s">
        <v>194</v>
      </c>
      <c r="I971" t="s">
        <v>55</v>
      </c>
      <c r="J971" t="s">
        <v>179</v>
      </c>
      <c r="K971" t="s">
        <v>195</v>
      </c>
      <c r="L971" s="230" t="s">
        <v>148</v>
      </c>
      <c r="M971">
        <v>1</v>
      </c>
      <c r="N971">
        <v>0</v>
      </c>
      <c r="O971">
        <v>77.97</v>
      </c>
      <c r="P971">
        <v>77.97</v>
      </c>
      <c r="Q971">
        <v>6584.43</v>
      </c>
      <c r="R971">
        <v>17.56</v>
      </c>
      <c r="S971" s="231" t="str">
        <f>VLOOKUP(U971,'Cross ref'!I:J,2,0)</f>
        <v>SCL</v>
      </c>
      <c r="T971" s="231">
        <f t="shared" si="90"/>
        <v>77.97</v>
      </c>
      <c r="U971" s="231">
        <f>VLOOKUP(VALUE(C971),'Cross ref'!G:I,3,0)</f>
        <v>7361</v>
      </c>
      <c r="V971" s="231">
        <f>IFERROR(VLOOKUP(J971,'Item List (2)'!C:D,2,0),VLOOKUP(K971,'Item List (2)'!C:D,2,0))</f>
        <v>50007</v>
      </c>
      <c r="W971" s="231">
        <f>IFERROR(VLOOKUP(J971,'Item List (2)'!C:E,3,0),VLOOKUP(K971,'Item List (2)'!C:E,3,0))</f>
        <v>100</v>
      </c>
      <c r="X971" s="231">
        <f t="shared" si="91"/>
        <v>0</v>
      </c>
      <c r="Y971" s="231" t="str">
        <f t="shared" si="92"/>
        <v>CHEESE, AMER SHRP SLI 200CT SM</v>
      </c>
      <c r="AA971" s="232">
        <f t="shared" si="93"/>
        <v>77.97</v>
      </c>
      <c r="AB971" s="232" t="str">
        <f>VLOOKUP(W971,'Item List (2)'!$H:$J,2,0)</f>
        <v>Food</v>
      </c>
      <c r="AC971" s="232">
        <f t="shared" si="94"/>
        <v>7361</v>
      </c>
      <c r="AD971" s="232" t="str">
        <f t="shared" si="95"/>
        <v>7361-Food</v>
      </c>
    </row>
    <row r="972" spans="1:30">
      <c r="A972" t="s">
        <v>48</v>
      </c>
      <c r="B972" t="s">
        <v>549</v>
      </c>
      <c r="C972" t="s">
        <v>629</v>
      </c>
      <c r="D972" t="s">
        <v>630</v>
      </c>
      <c r="E972" t="s">
        <v>631</v>
      </c>
      <c r="F972" s="220" t="s">
        <v>53</v>
      </c>
      <c r="G972" s="220">
        <v>45169</v>
      </c>
      <c r="H972" t="s">
        <v>205</v>
      </c>
      <c r="I972" t="s">
        <v>55</v>
      </c>
      <c r="J972" t="s">
        <v>206</v>
      </c>
      <c r="K972" t="s">
        <v>207</v>
      </c>
      <c r="L972" s="230" t="s">
        <v>208</v>
      </c>
      <c r="M972">
        <v>3</v>
      </c>
      <c r="N972">
        <v>0</v>
      </c>
      <c r="O972">
        <v>22.17</v>
      </c>
      <c r="P972">
        <v>66.51</v>
      </c>
      <c r="Q972">
        <v>6584.43</v>
      </c>
      <c r="R972">
        <v>17.56</v>
      </c>
      <c r="S972" s="231" t="str">
        <f>VLOOKUP(U972,'Cross ref'!I:J,2,0)</f>
        <v>SCL</v>
      </c>
      <c r="T972" s="231">
        <f t="shared" si="90"/>
        <v>66.51</v>
      </c>
      <c r="U972" s="231">
        <f>VLOOKUP(VALUE(C972),'Cross ref'!G:I,3,0)</f>
        <v>7361</v>
      </c>
      <c r="V972" s="231">
        <f>IFERROR(VLOOKUP(J972,'Item List (2)'!C:D,2,0),VLOOKUP(K972,'Item List (2)'!C:D,2,0))</f>
        <v>50007</v>
      </c>
      <c r="W972" s="231">
        <f>IFERROR(VLOOKUP(J972,'Item List (2)'!C:E,3,0),VLOOKUP(K972,'Item List (2)'!C:E,3,0))</f>
        <v>100</v>
      </c>
      <c r="X972" s="231">
        <f t="shared" si="91"/>
        <v>0</v>
      </c>
      <c r="Y972" s="231" t="str">
        <f t="shared" si="92"/>
        <v>LETTUCE, LINER</v>
      </c>
      <c r="AA972" s="232">
        <f t="shared" si="93"/>
        <v>66.51</v>
      </c>
      <c r="AB972" s="232" t="str">
        <f>VLOOKUP(W972,'Item List (2)'!$H:$J,2,0)</f>
        <v>Food</v>
      </c>
      <c r="AC972" s="232">
        <f t="shared" si="94"/>
        <v>7361</v>
      </c>
      <c r="AD972" s="232" t="str">
        <f t="shared" si="95"/>
        <v>7361-Food</v>
      </c>
    </row>
    <row r="973" spans="1:30">
      <c r="A973" t="s">
        <v>48</v>
      </c>
      <c r="B973" t="s">
        <v>549</v>
      </c>
      <c r="C973" t="s">
        <v>629</v>
      </c>
      <c r="D973" t="s">
        <v>630</v>
      </c>
      <c r="E973" t="s">
        <v>631</v>
      </c>
      <c r="F973" s="220" t="s">
        <v>53</v>
      </c>
      <c r="G973" s="220">
        <v>45169</v>
      </c>
      <c r="H973" t="s">
        <v>209</v>
      </c>
      <c r="I973" t="s">
        <v>55</v>
      </c>
      <c r="J973" t="s">
        <v>210</v>
      </c>
      <c r="K973" t="s">
        <v>211</v>
      </c>
      <c r="L973" s="230" t="s">
        <v>212</v>
      </c>
      <c r="M973">
        <v>3</v>
      </c>
      <c r="N973">
        <v>0</v>
      </c>
      <c r="O973">
        <v>19.57</v>
      </c>
      <c r="P973">
        <v>58.71</v>
      </c>
      <c r="Q973">
        <v>6584.43</v>
      </c>
      <c r="R973">
        <v>17.56</v>
      </c>
      <c r="S973" s="231" t="str">
        <f>VLOOKUP(U973,'Cross ref'!I:J,2,0)</f>
        <v>SCL</v>
      </c>
      <c r="T973" s="231">
        <f t="shared" si="90"/>
        <v>58.71</v>
      </c>
      <c r="U973" s="231">
        <f>VLOOKUP(VALUE(C973),'Cross ref'!G:I,3,0)</f>
        <v>7361</v>
      </c>
      <c r="V973" s="231">
        <f>IFERROR(VLOOKUP(J973,'Item List (2)'!C:D,2,0),VLOOKUP(K973,'Item List (2)'!C:D,2,0))</f>
        <v>50007</v>
      </c>
      <c r="W973" s="231">
        <f>IFERROR(VLOOKUP(J973,'Item List (2)'!C:E,3,0),VLOOKUP(K973,'Item List (2)'!C:E,3,0))</f>
        <v>100</v>
      </c>
      <c r="X973" s="231">
        <f t="shared" si="91"/>
        <v>0</v>
      </c>
      <c r="Y973" s="231" t="str">
        <f t="shared" si="92"/>
        <v>TOMATO, RED 5X5 BULK 25LB</v>
      </c>
      <c r="AA973" s="232">
        <f t="shared" si="93"/>
        <v>58.71</v>
      </c>
      <c r="AB973" s="232" t="str">
        <f>VLOOKUP(W973,'Item List (2)'!$H:$J,2,0)</f>
        <v>Food</v>
      </c>
      <c r="AC973" s="232">
        <f t="shared" si="94"/>
        <v>7361</v>
      </c>
      <c r="AD973" s="232" t="str">
        <f t="shared" si="95"/>
        <v>7361-Food</v>
      </c>
    </row>
    <row r="974" spans="1:30">
      <c r="A974" t="s">
        <v>48</v>
      </c>
      <c r="B974" t="s">
        <v>549</v>
      </c>
      <c r="C974" t="s">
        <v>629</v>
      </c>
      <c r="D974" t="s">
        <v>630</v>
      </c>
      <c r="E974" t="s">
        <v>631</v>
      </c>
      <c r="F974" s="220" t="s">
        <v>53</v>
      </c>
      <c r="G974" s="220">
        <v>45169</v>
      </c>
      <c r="H974" t="s">
        <v>456</v>
      </c>
      <c r="I974" t="s">
        <v>55</v>
      </c>
      <c r="J974" t="s">
        <v>457</v>
      </c>
      <c r="K974" t="s">
        <v>458</v>
      </c>
      <c r="L974" s="230" t="s">
        <v>459</v>
      </c>
      <c r="M974">
        <v>1</v>
      </c>
      <c r="N974">
        <v>0</v>
      </c>
      <c r="O974">
        <v>68.6</v>
      </c>
      <c r="P974">
        <v>68.6</v>
      </c>
      <c r="Q974">
        <v>6584.43</v>
      </c>
      <c r="R974">
        <v>17.56</v>
      </c>
      <c r="S974" s="231" t="str">
        <f>VLOOKUP(U974,'Cross ref'!I:J,2,0)</f>
        <v>SCL</v>
      </c>
      <c r="T974" s="231">
        <f t="shared" si="90"/>
        <v>68.6</v>
      </c>
      <c r="U974" s="231">
        <f>VLOOKUP(VALUE(C974),'Cross ref'!G:I,3,0)</f>
        <v>7361</v>
      </c>
      <c r="V974" s="231">
        <f>IFERROR(VLOOKUP(J974,'Item List (2)'!C:D,2,0),VLOOKUP(K974,'Item List (2)'!C:D,2,0))</f>
        <v>50007</v>
      </c>
      <c r="W974" s="231">
        <f>IFERROR(VLOOKUP(J974,'Item List (2)'!C:E,3,0),VLOOKUP(K974,'Item List (2)'!C:E,3,0))</f>
        <v>100</v>
      </c>
      <c r="X974" s="231">
        <f t="shared" si="91"/>
        <v>0</v>
      </c>
      <c r="Y974" s="231" t="str">
        <f t="shared" si="92"/>
        <v>COOKIE, CHOC CHIP THWSRV 1.25Z</v>
      </c>
      <c r="AA974" s="232">
        <f t="shared" si="93"/>
        <v>68.6</v>
      </c>
      <c r="AB974" s="232" t="str">
        <f>VLOOKUP(W974,'Item List (2)'!$H:$J,2,0)</f>
        <v>Food</v>
      </c>
      <c r="AC974" s="232">
        <f t="shared" si="94"/>
        <v>7361</v>
      </c>
      <c r="AD974" s="232" t="str">
        <f t="shared" si="95"/>
        <v>7361-Food</v>
      </c>
    </row>
    <row r="975" spans="1:30">
      <c r="A975" t="s">
        <v>48</v>
      </c>
      <c r="B975" t="s">
        <v>549</v>
      </c>
      <c r="C975" t="s">
        <v>629</v>
      </c>
      <c r="D975" t="s">
        <v>630</v>
      </c>
      <c r="E975" t="s">
        <v>631</v>
      </c>
      <c r="F975" s="220" t="s">
        <v>53</v>
      </c>
      <c r="G975" s="220">
        <v>45169</v>
      </c>
      <c r="H975" t="s">
        <v>213</v>
      </c>
      <c r="I975" t="s">
        <v>55</v>
      </c>
      <c r="J975" t="s">
        <v>214</v>
      </c>
      <c r="K975" t="s">
        <v>215</v>
      </c>
      <c r="L975" s="230" t="s">
        <v>78</v>
      </c>
      <c r="M975">
        <v>1</v>
      </c>
      <c r="N975">
        <v>0</v>
      </c>
      <c r="O975">
        <v>27.07</v>
      </c>
      <c r="P975">
        <v>27.07</v>
      </c>
      <c r="Q975">
        <v>6584.43</v>
      </c>
      <c r="R975">
        <v>17.56</v>
      </c>
      <c r="S975" s="231" t="str">
        <f>VLOOKUP(U975,'Cross ref'!I:J,2,0)</f>
        <v>SCL</v>
      </c>
      <c r="T975" s="231">
        <f t="shared" si="90"/>
        <v>27.07</v>
      </c>
      <c r="U975" s="231">
        <f>VLOOKUP(VALUE(C975),'Cross ref'!G:I,3,0)</f>
        <v>7361</v>
      </c>
      <c r="V975" s="231">
        <f>IFERROR(VLOOKUP(J975,'Item List (2)'!C:D,2,0),VLOOKUP(K975,'Item List (2)'!C:D,2,0))</f>
        <v>50007</v>
      </c>
      <c r="W975" s="231">
        <f>IFERROR(VLOOKUP(J975,'Item List (2)'!C:E,3,0),VLOOKUP(K975,'Item List (2)'!C:E,3,0))</f>
        <v>100</v>
      </c>
      <c r="X975" s="231">
        <f t="shared" si="91"/>
        <v>0</v>
      </c>
      <c r="Y975" s="231" t="str">
        <f t="shared" si="92"/>
        <v>PICKLE, CHIP DELI 3/16" CC</v>
      </c>
      <c r="AA975" s="232">
        <f t="shared" si="93"/>
        <v>27.07</v>
      </c>
      <c r="AB975" s="232" t="str">
        <f>VLOOKUP(W975,'Item List (2)'!$H:$J,2,0)</f>
        <v>Food</v>
      </c>
      <c r="AC975" s="232">
        <f t="shared" si="94"/>
        <v>7361</v>
      </c>
      <c r="AD975" s="232" t="str">
        <f t="shared" si="95"/>
        <v>7361-Food</v>
      </c>
    </row>
    <row r="976" spans="1:30">
      <c r="A976" t="s">
        <v>48</v>
      </c>
      <c r="B976" t="s">
        <v>549</v>
      </c>
      <c r="C976" t="s">
        <v>629</v>
      </c>
      <c r="D976" t="s">
        <v>630</v>
      </c>
      <c r="E976" t="s">
        <v>631</v>
      </c>
      <c r="F976" s="220" t="s">
        <v>53</v>
      </c>
      <c r="G976" s="220">
        <v>45169</v>
      </c>
      <c r="H976" t="s">
        <v>285</v>
      </c>
      <c r="I976" t="s">
        <v>55</v>
      </c>
      <c r="J976" t="s">
        <v>146</v>
      </c>
      <c r="K976" t="s">
        <v>286</v>
      </c>
      <c r="L976" s="230" t="s">
        <v>148</v>
      </c>
      <c r="M976">
        <v>1</v>
      </c>
      <c r="N976">
        <v>0</v>
      </c>
      <c r="O976">
        <v>117.62</v>
      </c>
      <c r="P976">
        <v>117.62</v>
      </c>
      <c r="Q976">
        <v>6584.43</v>
      </c>
      <c r="R976">
        <v>17.56</v>
      </c>
      <c r="S976" s="231" t="str">
        <f>VLOOKUP(U976,'Cross ref'!I:J,2,0)</f>
        <v>SCL</v>
      </c>
      <c r="T976" s="231">
        <f t="shared" si="90"/>
        <v>117.62</v>
      </c>
      <c r="U976" s="231">
        <f>VLOOKUP(VALUE(C976),'Cross ref'!G:I,3,0)</f>
        <v>7361</v>
      </c>
      <c r="V976" s="231">
        <f>IFERROR(VLOOKUP(J976,'Item List (2)'!C:D,2,0),VLOOKUP(K976,'Item List (2)'!C:D,2,0))</f>
        <v>50007</v>
      </c>
      <c r="W976" s="231">
        <f>IFERROR(VLOOKUP(J976,'Item List (2)'!C:E,3,0),VLOOKUP(K976,'Item List (2)'!C:E,3,0))</f>
        <v>100</v>
      </c>
      <c r="X976" s="231">
        <f t="shared" si="91"/>
        <v>0</v>
      </c>
      <c r="Y976" s="231" t="str">
        <f t="shared" si="92"/>
        <v>CHICKEN, BRST FLT MARNTD 3.5Z FZN</v>
      </c>
      <c r="AA976" s="232">
        <f t="shared" si="93"/>
        <v>117.62</v>
      </c>
      <c r="AB976" s="232" t="str">
        <f>VLOOKUP(W976,'Item List (2)'!$H:$J,2,0)</f>
        <v>Food</v>
      </c>
      <c r="AC976" s="232">
        <f t="shared" si="94"/>
        <v>7361</v>
      </c>
      <c r="AD976" s="232" t="str">
        <f t="shared" si="95"/>
        <v>7361-Food</v>
      </c>
    </row>
    <row r="977" spans="1:30">
      <c r="A977" t="s">
        <v>48</v>
      </c>
      <c r="B977" t="s">
        <v>549</v>
      </c>
      <c r="C977" t="s">
        <v>629</v>
      </c>
      <c r="D977" t="s">
        <v>630</v>
      </c>
      <c r="E977" t="s">
        <v>631</v>
      </c>
      <c r="F977" s="220" t="s">
        <v>53</v>
      </c>
      <c r="G977" s="220">
        <v>45169</v>
      </c>
      <c r="H977" t="s">
        <v>223</v>
      </c>
      <c r="I977" t="s">
        <v>201</v>
      </c>
      <c r="J977" t="s">
        <v>224</v>
      </c>
      <c r="K977" t="s">
        <v>225</v>
      </c>
      <c r="L977" s="230" t="s">
        <v>226</v>
      </c>
      <c r="M977">
        <v>1</v>
      </c>
      <c r="N977">
        <v>0</v>
      </c>
      <c r="O977">
        <v>12.07</v>
      </c>
      <c r="P977">
        <v>12.07</v>
      </c>
      <c r="Q977">
        <v>6584.43</v>
      </c>
      <c r="R977">
        <v>17.56</v>
      </c>
      <c r="S977" s="231" t="str">
        <f>VLOOKUP(U977,'Cross ref'!I:J,2,0)</f>
        <v>SCL</v>
      </c>
      <c r="T977" s="231">
        <f t="shared" si="90"/>
        <v>12.07</v>
      </c>
      <c r="U977" s="231">
        <f>VLOOKUP(VALUE(C977),'Cross ref'!G:I,3,0)</f>
        <v>7361</v>
      </c>
      <c r="V977" s="231">
        <f>IFERROR(VLOOKUP(J977,'Item List (2)'!C:D,2,0),VLOOKUP(K977,'Item List (2)'!C:D,2,0))</f>
        <v>51001</v>
      </c>
      <c r="W977" s="231">
        <f>IFERROR(VLOOKUP(J977,'Item List (2)'!C:E,3,0),VLOOKUP(K977,'Item List (2)'!C:E,3,0))</f>
        <v>1000</v>
      </c>
      <c r="X977" s="231">
        <f t="shared" si="91"/>
        <v>0</v>
      </c>
      <c r="Y977" s="231" t="str">
        <f t="shared" si="92"/>
        <v>LABEL, DELIVERY 2.5X8" SECUREIT CARLS JR</v>
      </c>
      <c r="AA977" s="232">
        <f t="shared" si="93"/>
        <v>12.07</v>
      </c>
      <c r="AB977" s="232" t="str">
        <f>VLOOKUP(W977,'Item List (2)'!$H:$J,2,0)</f>
        <v>Paper</v>
      </c>
      <c r="AC977" s="232">
        <f t="shared" si="94"/>
        <v>7361</v>
      </c>
      <c r="AD977" s="232" t="str">
        <f t="shared" si="95"/>
        <v>7361-Paper</v>
      </c>
    </row>
    <row r="978" spans="1:30">
      <c r="A978" t="s">
        <v>48</v>
      </c>
      <c r="B978" t="s">
        <v>549</v>
      </c>
      <c r="C978" t="s">
        <v>629</v>
      </c>
      <c r="D978" t="s">
        <v>630</v>
      </c>
      <c r="E978" t="s">
        <v>631</v>
      </c>
      <c r="F978" s="220" t="s">
        <v>53</v>
      </c>
      <c r="G978" s="220">
        <v>45169</v>
      </c>
      <c r="H978" t="s">
        <v>643</v>
      </c>
      <c r="I978" t="s">
        <v>66</v>
      </c>
      <c r="J978" t="s">
        <v>224</v>
      </c>
      <c r="K978" t="s">
        <v>644</v>
      </c>
      <c r="L978" s="230" t="s">
        <v>620</v>
      </c>
      <c r="M978">
        <v>1</v>
      </c>
      <c r="N978">
        <v>0</v>
      </c>
      <c r="O978">
        <v>4.92</v>
      </c>
      <c r="P978">
        <v>4.92</v>
      </c>
      <c r="Q978">
        <v>6584.43</v>
      </c>
      <c r="R978">
        <v>17.56</v>
      </c>
      <c r="S978" s="231" t="str">
        <f>VLOOKUP(U978,'Cross ref'!I:J,2,0)</f>
        <v>SCL</v>
      </c>
      <c r="T978" s="231">
        <f t="shared" si="90"/>
        <v>4.92</v>
      </c>
      <c r="U978" s="231">
        <f>VLOOKUP(VALUE(C978),'Cross ref'!G:I,3,0)</f>
        <v>7361</v>
      </c>
      <c r="V978" s="231">
        <f>IFERROR(VLOOKUP(J978,'Item List (2)'!C:D,2,0),VLOOKUP(K978,'Item List (2)'!C:D,2,0))</f>
        <v>51001</v>
      </c>
      <c r="W978" s="231">
        <f>IFERROR(VLOOKUP(J978,'Item List (2)'!C:E,3,0),VLOOKUP(K978,'Item List (2)'!C:E,3,0))</f>
        <v>1000</v>
      </c>
      <c r="X978" s="231">
        <f t="shared" si="91"/>
        <v>0</v>
      </c>
      <c r="Y978" s="231" t="str">
        <f t="shared" si="92"/>
        <v>LABEL, SUNDAY 1X1 COLD TEMP CARLS JR</v>
      </c>
      <c r="AA978" s="232">
        <f t="shared" si="93"/>
        <v>4.92</v>
      </c>
      <c r="AB978" s="232" t="str">
        <f>VLOOKUP(W978,'Item List (2)'!$H:$J,2,0)</f>
        <v>Paper</v>
      </c>
      <c r="AC978" s="232">
        <f t="shared" si="94"/>
        <v>7361</v>
      </c>
      <c r="AD978" s="232" t="str">
        <f t="shared" si="95"/>
        <v>7361-Paper</v>
      </c>
    </row>
    <row r="979" spans="1:30">
      <c r="A979" t="s">
        <v>48</v>
      </c>
      <c r="B979" t="s">
        <v>549</v>
      </c>
      <c r="C979" t="s">
        <v>629</v>
      </c>
      <c r="D979" t="s">
        <v>630</v>
      </c>
      <c r="E979" t="s">
        <v>631</v>
      </c>
      <c r="F979" s="220" t="s">
        <v>53</v>
      </c>
      <c r="G979" s="220">
        <v>45169</v>
      </c>
      <c r="H979" t="s">
        <v>227</v>
      </c>
      <c r="I979" t="s">
        <v>55</v>
      </c>
      <c r="J979" t="s">
        <v>228</v>
      </c>
      <c r="K979" t="s">
        <v>229</v>
      </c>
      <c r="L979" s="230" t="s">
        <v>230</v>
      </c>
      <c r="M979">
        <v>1</v>
      </c>
      <c r="N979">
        <v>0</v>
      </c>
      <c r="O979">
        <v>30.07</v>
      </c>
      <c r="P979">
        <v>30.07</v>
      </c>
      <c r="Q979">
        <v>6584.43</v>
      </c>
      <c r="R979">
        <v>17.56</v>
      </c>
      <c r="S979" s="231" t="str">
        <f>VLOOKUP(U979,'Cross ref'!I:J,2,0)</f>
        <v>SCL</v>
      </c>
      <c r="T979" s="231">
        <f t="shared" si="90"/>
        <v>30.07</v>
      </c>
      <c r="U979" s="231">
        <f>VLOOKUP(VALUE(C979),'Cross ref'!G:I,3,0)</f>
        <v>7361</v>
      </c>
      <c r="V979" s="231">
        <f>IFERROR(VLOOKUP(J979,'Item List (2)'!C:D,2,0),VLOOKUP(K979,'Item List (2)'!C:D,2,0))</f>
        <v>50007</v>
      </c>
      <c r="W979" s="231">
        <f>IFERROR(VLOOKUP(J979,'Item List (2)'!C:E,3,0),VLOOKUP(K979,'Item List (2)'!C:E,3,0))</f>
        <v>100</v>
      </c>
      <c r="X979" s="231">
        <f t="shared" si="91"/>
        <v>0</v>
      </c>
      <c r="Y979" s="231" t="str">
        <f t="shared" si="92"/>
        <v>ONION, YLW</v>
      </c>
      <c r="AA979" s="232">
        <f t="shared" si="93"/>
        <v>30.07</v>
      </c>
      <c r="AB979" s="232" t="str">
        <f>VLOOKUP(W979,'Item List (2)'!$H:$J,2,0)</f>
        <v>Food</v>
      </c>
      <c r="AC979" s="232">
        <f t="shared" si="94"/>
        <v>7361</v>
      </c>
      <c r="AD979" s="232" t="str">
        <f t="shared" si="95"/>
        <v>7361-Food</v>
      </c>
    </row>
    <row r="980" spans="1:30">
      <c r="A980" t="s">
        <v>48</v>
      </c>
      <c r="B980" t="s">
        <v>549</v>
      </c>
      <c r="C980" t="s">
        <v>629</v>
      </c>
      <c r="D980" t="s">
        <v>630</v>
      </c>
      <c r="E980" t="s">
        <v>631</v>
      </c>
      <c r="F980" s="220" t="s">
        <v>53</v>
      </c>
      <c r="G980" s="220">
        <v>45169</v>
      </c>
      <c r="H980" t="s">
        <v>387</v>
      </c>
      <c r="I980" t="s">
        <v>201</v>
      </c>
      <c r="J980" t="s">
        <v>240</v>
      </c>
      <c r="K980" t="s">
        <v>388</v>
      </c>
      <c r="L980" s="230" t="s">
        <v>389</v>
      </c>
      <c r="M980">
        <v>1</v>
      </c>
      <c r="N980">
        <v>0</v>
      </c>
      <c r="O980">
        <v>45.63</v>
      </c>
      <c r="P980">
        <v>45.63</v>
      </c>
      <c r="Q980">
        <v>6584.43</v>
      </c>
      <c r="R980">
        <v>17.56</v>
      </c>
      <c r="S980" s="231" t="str">
        <f>VLOOKUP(U980,'Cross ref'!I:J,2,0)</f>
        <v>SCL</v>
      </c>
      <c r="T980" s="231">
        <f t="shared" si="90"/>
        <v>45.63</v>
      </c>
      <c r="U980" s="231">
        <f>VLOOKUP(VALUE(C980),'Cross ref'!G:I,3,0)</f>
        <v>7361</v>
      </c>
      <c r="V980" s="231">
        <f>IFERROR(VLOOKUP(J980,'Item List (2)'!C:D,2,0),VLOOKUP(K980,'Item List (2)'!C:D,2,0))</f>
        <v>51001</v>
      </c>
      <c r="W980" s="231">
        <f>IFERROR(VLOOKUP(J980,'Item List (2)'!C:E,3,0),VLOOKUP(K980,'Item List (2)'!C:E,3,0))</f>
        <v>1000</v>
      </c>
      <c r="X980" s="231">
        <f t="shared" si="91"/>
        <v>0</v>
      </c>
      <c r="Y980" s="231" t="str">
        <f t="shared" si="92"/>
        <v>CARTON, FFRY LG FLVR TRAIL</v>
      </c>
      <c r="AA980" s="232">
        <f t="shared" si="93"/>
        <v>45.63</v>
      </c>
      <c r="AB980" s="232" t="str">
        <f>VLOOKUP(W980,'Item List (2)'!$H:$J,2,0)</f>
        <v>Paper</v>
      </c>
      <c r="AC980" s="232">
        <f t="shared" si="94"/>
        <v>7361</v>
      </c>
      <c r="AD980" s="232" t="str">
        <f t="shared" si="95"/>
        <v>7361-Paper</v>
      </c>
    </row>
    <row r="981" spans="1:30">
      <c r="A981" t="s">
        <v>48</v>
      </c>
      <c r="B981" t="s">
        <v>549</v>
      </c>
      <c r="C981" t="s">
        <v>629</v>
      </c>
      <c r="D981" t="s">
        <v>630</v>
      </c>
      <c r="E981" t="s">
        <v>631</v>
      </c>
      <c r="F981" s="220" t="s">
        <v>53</v>
      </c>
      <c r="G981" s="220">
        <v>45169</v>
      </c>
      <c r="H981" t="s">
        <v>390</v>
      </c>
      <c r="I981" t="s">
        <v>201</v>
      </c>
      <c r="J981" t="s">
        <v>240</v>
      </c>
      <c r="K981" t="s">
        <v>391</v>
      </c>
      <c r="L981" s="230" t="s">
        <v>234</v>
      </c>
      <c r="M981">
        <v>1</v>
      </c>
      <c r="N981">
        <v>0</v>
      </c>
      <c r="O981">
        <v>58.44</v>
      </c>
      <c r="P981">
        <v>58.44</v>
      </c>
      <c r="Q981">
        <v>6584.43</v>
      </c>
      <c r="R981">
        <v>17.56</v>
      </c>
      <c r="S981" s="231" t="str">
        <f>VLOOKUP(U981,'Cross ref'!I:J,2,0)</f>
        <v>SCL</v>
      </c>
      <c r="T981" s="231">
        <f t="shared" si="90"/>
        <v>58.44</v>
      </c>
      <c r="U981" s="231">
        <f>VLOOKUP(VALUE(C981),'Cross ref'!G:I,3,0)</f>
        <v>7361</v>
      </c>
      <c r="V981" s="231">
        <f>IFERROR(VLOOKUP(J981,'Item List (2)'!C:D,2,0),VLOOKUP(K981,'Item List (2)'!C:D,2,0))</f>
        <v>51001</v>
      </c>
      <c r="W981" s="231">
        <f>IFERROR(VLOOKUP(J981,'Item List (2)'!C:E,3,0),VLOOKUP(K981,'Item List (2)'!C:E,3,0))</f>
        <v>1000</v>
      </c>
      <c r="X981" s="231">
        <f t="shared" si="91"/>
        <v>0</v>
      </c>
      <c r="Y981" s="231" t="str">
        <f t="shared" si="92"/>
        <v>CARTON, FFRY MED FLVR TRAIL</v>
      </c>
      <c r="AA981" s="232">
        <f t="shared" si="93"/>
        <v>58.44</v>
      </c>
      <c r="AB981" s="232" t="str">
        <f>VLOOKUP(W981,'Item List (2)'!$H:$J,2,0)</f>
        <v>Paper</v>
      </c>
      <c r="AC981" s="232">
        <f t="shared" si="94"/>
        <v>7361</v>
      </c>
      <c r="AD981" s="232" t="str">
        <f t="shared" si="95"/>
        <v>7361-Paper</v>
      </c>
    </row>
    <row r="982" spans="1:30">
      <c r="A982" t="s">
        <v>48</v>
      </c>
      <c r="B982" t="s">
        <v>549</v>
      </c>
      <c r="C982" t="s">
        <v>629</v>
      </c>
      <c r="D982" t="s">
        <v>630</v>
      </c>
      <c r="E982" t="s">
        <v>631</v>
      </c>
      <c r="F982" s="220" t="s">
        <v>53</v>
      </c>
      <c r="G982" s="220">
        <v>45169</v>
      </c>
      <c r="H982" t="s">
        <v>243</v>
      </c>
      <c r="I982" t="s">
        <v>55</v>
      </c>
      <c r="J982" t="s">
        <v>244</v>
      </c>
      <c r="K982" t="s">
        <v>245</v>
      </c>
      <c r="L982" s="230" t="s">
        <v>246</v>
      </c>
      <c r="M982">
        <v>2</v>
      </c>
      <c r="N982">
        <v>0</v>
      </c>
      <c r="O982">
        <v>19.99</v>
      </c>
      <c r="P982">
        <v>39.98</v>
      </c>
      <c r="Q982">
        <v>6584.43</v>
      </c>
      <c r="R982">
        <v>17.56</v>
      </c>
      <c r="S982" s="231" t="str">
        <f>VLOOKUP(U982,'Cross ref'!I:J,2,0)</f>
        <v>SCL</v>
      </c>
      <c r="T982" s="231">
        <f t="shared" si="90"/>
        <v>39.98</v>
      </c>
      <c r="U982" s="231">
        <f>VLOOKUP(VALUE(C982),'Cross ref'!G:I,3,0)</f>
        <v>7361</v>
      </c>
      <c r="V982" s="231">
        <f>IFERROR(VLOOKUP(J982,'Item List (2)'!C:D,2,0),VLOOKUP(K982,'Item List (2)'!C:D,2,0))</f>
        <v>50007</v>
      </c>
      <c r="W982" s="231">
        <f>IFERROR(VLOOKUP(J982,'Item List (2)'!C:E,3,0),VLOOKUP(K982,'Item List (2)'!C:E,3,0))</f>
        <v>100</v>
      </c>
      <c r="X982" s="231">
        <f t="shared" si="91"/>
        <v>0</v>
      </c>
      <c r="Y982" s="231" t="str">
        <f t="shared" si="92"/>
        <v>CREAMER, HALF &amp; HALF</v>
      </c>
      <c r="AA982" s="232">
        <f t="shared" si="93"/>
        <v>39.98</v>
      </c>
      <c r="AB982" s="232" t="str">
        <f>VLOOKUP(W982,'Item List (2)'!$H:$J,2,0)</f>
        <v>Food</v>
      </c>
      <c r="AC982" s="232">
        <f t="shared" si="94"/>
        <v>7361</v>
      </c>
      <c r="AD982" s="232" t="str">
        <f t="shared" si="95"/>
        <v>7361-Food</v>
      </c>
    </row>
    <row r="983" spans="1:30">
      <c r="A983" t="s">
        <v>48</v>
      </c>
      <c r="B983" t="s">
        <v>549</v>
      </c>
      <c r="C983" t="s">
        <v>629</v>
      </c>
      <c r="D983" t="s">
        <v>630</v>
      </c>
      <c r="E983" t="s">
        <v>631</v>
      </c>
      <c r="F983" s="220" t="s">
        <v>53</v>
      </c>
      <c r="G983" s="220">
        <v>45169</v>
      </c>
      <c r="H983" t="s">
        <v>247</v>
      </c>
      <c r="I983" t="s">
        <v>201</v>
      </c>
      <c r="J983" t="s">
        <v>240</v>
      </c>
      <c r="K983" t="s">
        <v>248</v>
      </c>
      <c r="L983" s="230" t="s">
        <v>249</v>
      </c>
      <c r="M983">
        <v>1</v>
      </c>
      <c r="N983">
        <v>0</v>
      </c>
      <c r="O983">
        <v>16.89</v>
      </c>
      <c r="P983">
        <v>16.89</v>
      </c>
      <c r="Q983">
        <v>6584.43</v>
      </c>
      <c r="R983">
        <v>17.56</v>
      </c>
      <c r="S983" s="231" t="str">
        <f>VLOOKUP(U983,'Cross ref'!I:J,2,0)</f>
        <v>SCL</v>
      </c>
      <c r="T983" s="231">
        <f t="shared" si="90"/>
        <v>16.89</v>
      </c>
      <c r="U983" s="231">
        <f>VLOOKUP(VALUE(C983),'Cross ref'!G:I,3,0)</f>
        <v>7361</v>
      </c>
      <c r="V983" s="231">
        <f>IFERROR(VLOOKUP(J983,'Item List (2)'!C:D,2,0),VLOOKUP(K983,'Item List (2)'!C:D,2,0))</f>
        <v>51001</v>
      </c>
      <c r="W983" s="231">
        <f>IFERROR(VLOOKUP(J983,'Item List (2)'!C:E,3,0),VLOOKUP(K983,'Item List (2)'!C:E,3,0))</f>
        <v>1000</v>
      </c>
      <c r="X983" s="231">
        <f t="shared" si="91"/>
        <v>0</v>
      </c>
      <c r="Y983" s="231" t="str">
        <f t="shared" si="92"/>
        <v>BAG, #12 FVLR TRAILS</v>
      </c>
      <c r="AA983" s="232">
        <f t="shared" si="93"/>
        <v>16.89</v>
      </c>
      <c r="AB983" s="232" t="str">
        <f>VLOOKUP(W983,'Item List (2)'!$H:$J,2,0)</f>
        <v>Paper</v>
      </c>
      <c r="AC983" s="232">
        <f t="shared" si="94"/>
        <v>7361</v>
      </c>
      <c r="AD983" s="232" t="str">
        <f t="shared" si="95"/>
        <v>7361-Paper</v>
      </c>
    </row>
    <row r="984" spans="1:30">
      <c r="A984" t="s">
        <v>48</v>
      </c>
      <c r="B984" t="s">
        <v>549</v>
      </c>
      <c r="C984" t="s">
        <v>629</v>
      </c>
      <c r="D984" t="s">
        <v>630</v>
      </c>
      <c r="E984" t="s">
        <v>631</v>
      </c>
      <c r="F984" s="220" t="s">
        <v>53</v>
      </c>
      <c r="G984" s="220">
        <v>45169</v>
      </c>
      <c r="H984" t="s">
        <v>250</v>
      </c>
      <c r="I984" t="s">
        <v>201</v>
      </c>
      <c r="J984" t="s">
        <v>240</v>
      </c>
      <c r="K984" t="s">
        <v>251</v>
      </c>
      <c r="L984" s="230" t="s">
        <v>252</v>
      </c>
      <c r="M984">
        <v>1</v>
      </c>
      <c r="N984">
        <v>0</v>
      </c>
      <c r="O984">
        <v>26.37</v>
      </c>
      <c r="P984">
        <v>26.37</v>
      </c>
      <c r="Q984">
        <v>6584.43</v>
      </c>
      <c r="R984">
        <v>17.56</v>
      </c>
      <c r="S984" s="231" t="str">
        <f>VLOOKUP(U984,'Cross ref'!I:J,2,0)</f>
        <v>SCL</v>
      </c>
      <c r="T984" s="231">
        <f t="shared" si="90"/>
        <v>26.37</v>
      </c>
      <c r="U984" s="231">
        <f>VLOOKUP(VALUE(C984),'Cross ref'!G:I,3,0)</f>
        <v>7361</v>
      </c>
      <c r="V984" s="231">
        <f>IFERROR(VLOOKUP(J984,'Item List (2)'!C:D,2,0),VLOOKUP(K984,'Item List (2)'!C:D,2,0))</f>
        <v>51001</v>
      </c>
      <c r="W984" s="231">
        <f>IFERROR(VLOOKUP(J984,'Item List (2)'!C:E,3,0),VLOOKUP(K984,'Item List (2)'!C:E,3,0))</f>
        <v>1000</v>
      </c>
      <c r="X984" s="231">
        <f t="shared" si="91"/>
        <v>0</v>
      </c>
      <c r="Y984" s="231" t="str">
        <f t="shared" si="92"/>
        <v>BAG, #8 FLVR TRAILS</v>
      </c>
      <c r="AA984" s="232">
        <f t="shared" si="93"/>
        <v>26.37</v>
      </c>
      <c r="AB984" s="232" t="str">
        <f>VLOOKUP(W984,'Item List (2)'!$H:$J,2,0)</f>
        <v>Paper</v>
      </c>
      <c r="AC984" s="232">
        <f t="shared" si="94"/>
        <v>7361</v>
      </c>
      <c r="AD984" s="232" t="str">
        <f t="shared" si="95"/>
        <v>7361-Paper</v>
      </c>
    </row>
    <row r="985" spans="1:30">
      <c r="A985" t="s">
        <v>48</v>
      </c>
      <c r="B985" t="s">
        <v>549</v>
      </c>
      <c r="C985" t="s">
        <v>629</v>
      </c>
      <c r="D985" t="s">
        <v>630</v>
      </c>
      <c r="E985" t="s">
        <v>631</v>
      </c>
      <c r="F985" s="220" t="s">
        <v>53</v>
      </c>
      <c r="G985" s="220">
        <v>45169</v>
      </c>
      <c r="H985" t="s">
        <v>253</v>
      </c>
      <c r="I985" t="s">
        <v>201</v>
      </c>
      <c r="J985" t="s">
        <v>240</v>
      </c>
      <c r="K985" t="s">
        <v>254</v>
      </c>
      <c r="L985" s="230" t="s">
        <v>249</v>
      </c>
      <c r="M985">
        <v>1</v>
      </c>
      <c r="N985">
        <v>0</v>
      </c>
      <c r="O985">
        <v>10.7</v>
      </c>
      <c r="P985">
        <v>10.7</v>
      </c>
      <c r="Q985">
        <v>6584.43</v>
      </c>
      <c r="R985">
        <v>17.56</v>
      </c>
      <c r="S985" s="231" t="str">
        <f>VLOOKUP(U985,'Cross ref'!I:J,2,0)</f>
        <v>SCL</v>
      </c>
      <c r="T985" s="231">
        <f t="shared" si="90"/>
        <v>10.7</v>
      </c>
      <c r="U985" s="231">
        <f>VLOOKUP(VALUE(C985),'Cross ref'!G:I,3,0)</f>
        <v>7361</v>
      </c>
      <c r="V985" s="231">
        <f>IFERROR(VLOOKUP(J985,'Item List (2)'!C:D,2,0),VLOOKUP(K985,'Item List (2)'!C:D,2,0))</f>
        <v>51001</v>
      </c>
      <c r="W985" s="231">
        <f>IFERROR(VLOOKUP(J985,'Item List (2)'!C:E,3,0),VLOOKUP(K985,'Item List (2)'!C:E,3,0))</f>
        <v>1000</v>
      </c>
      <c r="X985" s="231">
        <f t="shared" si="91"/>
        <v>0</v>
      </c>
      <c r="Y985" s="231" t="str">
        <f t="shared" si="92"/>
        <v>BAG, #4 FLVR TRAILS</v>
      </c>
      <c r="AA985" s="232">
        <f t="shared" si="93"/>
        <v>10.7</v>
      </c>
      <c r="AB985" s="232" t="str">
        <f>VLOOKUP(W985,'Item List (2)'!$H:$J,2,0)</f>
        <v>Paper</v>
      </c>
      <c r="AC985" s="232">
        <f t="shared" si="94"/>
        <v>7361</v>
      </c>
      <c r="AD985" s="232" t="str">
        <f t="shared" si="95"/>
        <v>7361-Paper</v>
      </c>
    </row>
    <row r="986" spans="1:30">
      <c r="A986" t="s">
        <v>48</v>
      </c>
      <c r="B986" t="s">
        <v>549</v>
      </c>
      <c r="C986" t="s">
        <v>629</v>
      </c>
      <c r="D986" t="s">
        <v>630</v>
      </c>
      <c r="E986" t="s">
        <v>631</v>
      </c>
      <c r="F986" s="220" t="s">
        <v>53</v>
      </c>
      <c r="G986" s="220">
        <v>45169</v>
      </c>
      <c r="H986" t="s">
        <v>397</v>
      </c>
      <c r="I986" t="s">
        <v>55</v>
      </c>
      <c r="J986" t="s">
        <v>179</v>
      </c>
      <c r="K986" t="s">
        <v>398</v>
      </c>
      <c r="L986" s="230" t="s">
        <v>123</v>
      </c>
      <c r="M986">
        <v>1</v>
      </c>
      <c r="N986">
        <v>0</v>
      </c>
      <c r="O986">
        <v>43.47</v>
      </c>
      <c r="P986">
        <v>43.47</v>
      </c>
      <c r="Q986">
        <v>6584.43</v>
      </c>
      <c r="R986">
        <v>17.56</v>
      </c>
      <c r="S986" s="231" t="str">
        <f>VLOOKUP(U986,'Cross ref'!I:J,2,0)</f>
        <v>SCL</v>
      </c>
      <c r="T986" s="231">
        <f t="shared" si="90"/>
        <v>43.47</v>
      </c>
      <c r="U986" s="231">
        <f>VLOOKUP(VALUE(C986),'Cross ref'!G:I,3,0)</f>
        <v>7361</v>
      </c>
      <c r="V986" s="231">
        <f>IFERROR(VLOOKUP(J986,'Item List (2)'!C:D,2,0),VLOOKUP(K986,'Item List (2)'!C:D,2,0))</f>
        <v>50007</v>
      </c>
      <c r="W986" s="231">
        <f>IFERROR(VLOOKUP(J986,'Item List (2)'!C:E,3,0),VLOOKUP(K986,'Item List (2)'!C:E,3,0))</f>
        <v>100</v>
      </c>
      <c r="X986" s="231">
        <f t="shared" si="91"/>
        <v>0</v>
      </c>
      <c r="Y986" s="231" t="str">
        <f t="shared" si="92"/>
        <v>CHEESE, PEPPERJACK 160CT</v>
      </c>
      <c r="AA986" s="232">
        <f t="shared" si="93"/>
        <v>43.47</v>
      </c>
      <c r="AB986" s="232" t="str">
        <f>VLOOKUP(W986,'Item List (2)'!$H:$J,2,0)</f>
        <v>Food</v>
      </c>
      <c r="AC986" s="232">
        <f t="shared" si="94"/>
        <v>7361</v>
      </c>
      <c r="AD986" s="232" t="str">
        <f t="shared" si="95"/>
        <v>7361-Food</v>
      </c>
    </row>
    <row r="987" spans="1:30">
      <c r="A987" t="s">
        <v>48</v>
      </c>
      <c r="B987" t="s">
        <v>549</v>
      </c>
      <c r="C987" t="s">
        <v>629</v>
      </c>
      <c r="D987" t="s">
        <v>630</v>
      </c>
      <c r="E987" t="s">
        <v>631</v>
      </c>
      <c r="F987" s="220" t="s">
        <v>53</v>
      </c>
      <c r="G987" s="220">
        <v>45169</v>
      </c>
      <c r="H987" t="s">
        <v>261</v>
      </c>
      <c r="I987" t="s">
        <v>55</v>
      </c>
      <c r="J987" t="s">
        <v>98</v>
      </c>
      <c r="K987" t="s">
        <v>262</v>
      </c>
      <c r="L987" s="230" t="s">
        <v>263</v>
      </c>
      <c r="M987">
        <v>1</v>
      </c>
      <c r="N987">
        <v>0</v>
      </c>
      <c r="O987">
        <v>22.91</v>
      </c>
      <c r="P987">
        <v>22.91</v>
      </c>
      <c r="Q987">
        <v>6584.43</v>
      </c>
      <c r="R987">
        <v>17.56</v>
      </c>
      <c r="S987" s="231" t="str">
        <f>VLOOKUP(U987,'Cross ref'!I:J,2,0)</f>
        <v>SCL</v>
      </c>
      <c r="T987" s="231">
        <f t="shared" si="90"/>
        <v>22.91</v>
      </c>
      <c r="U987" s="231">
        <f>VLOOKUP(VALUE(C987),'Cross ref'!G:I,3,0)</f>
        <v>7361</v>
      </c>
      <c r="V987" s="231">
        <f>IFERROR(VLOOKUP(J987,'Item List (2)'!C:D,2,0),VLOOKUP(K987,'Item List (2)'!C:D,2,0))</f>
        <v>50007</v>
      </c>
      <c r="W987" s="231">
        <f>IFERROR(VLOOKUP(J987,'Item List (2)'!C:E,3,0),VLOOKUP(K987,'Item List (2)'!C:E,3,0))</f>
        <v>100</v>
      </c>
      <c r="X987" s="231">
        <f t="shared" si="91"/>
        <v>0</v>
      </c>
      <c r="Y987" s="231" t="str">
        <f t="shared" si="92"/>
        <v>SAUCE, BBQ</v>
      </c>
      <c r="AA987" s="232">
        <f t="shared" si="93"/>
        <v>22.91</v>
      </c>
      <c r="AB987" s="232" t="str">
        <f>VLOOKUP(W987,'Item List (2)'!$H:$J,2,0)</f>
        <v>Food</v>
      </c>
      <c r="AC987" s="232">
        <f t="shared" si="94"/>
        <v>7361</v>
      </c>
      <c r="AD987" s="232" t="str">
        <f t="shared" si="95"/>
        <v>7361-Food</v>
      </c>
    </row>
    <row r="988" spans="1:30">
      <c r="A988" t="s">
        <v>48</v>
      </c>
      <c r="B988" t="s">
        <v>549</v>
      </c>
      <c r="C988" t="s">
        <v>629</v>
      </c>
      <c r="D988" t="s">
        <v>630</v>
      </c>
      <c r="E988" t="s">
        <v>631</v>
      </c>
      <c r="F988" s="220" t="s">
        <v>53</v>
      </c>
      <c r="G988" s="220">
        <v>45169</v>
      </c>
      <c r="H988" t="s">
        <v>264</v>
      </c>
      <c r="I988" t="s">
        <v>55</v>
      </c>
      <c r="J988" t="s">
        <v>265</v>
      </c>
      <c r="K988" t="s">
        <v>266</v>
      </c>
      <c r="L988" s="230" t="s">
        <v>263</v>
      </c>
      <c r="M988">
        <v>1</v>
      </c>
      <c r="N988">
        <v>0</v>
      </c>
      <c r="O988">
        <v>23.87</v>
      </c>
      <c r="P988">
        <v>23.87</v>
      </c>
      <c r="Q988">
        <v>6584.43</v>
      </c>
      <c r="R988">
        <v>17.56</v>
      </c>
      <c r="S988" s="231" t="str">
        <f>VLOOKUP(U988,'Cross ref'!I:J,2,0)</f>
        <v>SCL</v>
      </c>
      <c r="T988" s="231">
        <f t="shared" si="90"/>
        <v>23.87</v>
      </c>
      <c r="U988" s="231">
        <f>VLOOKUP(VALUE(C988),'Cross ref'!G:I,3,0)</f>
        <v>7361</v>
      </c>
      <c r="V988" s="231">
        <f>IFERROR(VLOOKUP(J988,'Item List (2)'!C:D,2,0),VLOOKUP(K988,'Item List (2)'!C:D,2,0))</f>
        <v>50007</v>
      </c>
      <c r="W988" s="231">
        <f>IFERROR(VLOOKUP(J988,'Item List (2)'!C:E,3,0),VLOOKUP(K988,'Item List (2)'!C:E,3,0))</f>
        <v>100</v>
      </c>
      <c r="X988" s="231">
        <f t="shared" si="91"/>
        <v>0</v>
      </c>
      <c r="Y988" s="231" t="str">
        <f t="shared" si="92"/>
        <v>SAUCE, SPECIAL</v>
      </c>
      <c r="AA988" s="232">
        <f t="shared" si="93"/>
        <v>23.87</v>
      </c>
      <c r="AB988" s="232" t="str">
        <f>VLOOKUP(W988,'Item List (2)'!$H:$J,2,0)</f>
        <v>Food</v>
      </c>
      <c r="AC988" s="232">
        <f t="shared" si="94"/>
        <v>7361</v>
      </c>
      <c r="AD988" s="232" t="str">
        <f t="shared" si="95"/>
        <v>7361-Food</v>
      </c>
    </row>
    <row r="989" spans="1:30">
      <c r="A989" t="s">
        <v>48</v>
      </c>
      <c r="B989" t="s">
        <v>549</v>
      </c>
      <c r="C989" t="s">
        <v>629</v>
      </c>
      <c r="D989" t="s">
        <v>630</v>
      </c>
      <c r="E989" t="s">
        <v>631</v>
      </c>
      <c r="F989" s="220" t="s">
        <v>53</v>
      </c>
      <c r="G989" s="220">
        <v>45169</v>
      </c>
      <c r="H989" t="s">
        <v>267</v>
      </c>
      <c r="I989" t="s">
        <v>55</v>
      </c>
      <c r="J989" t="s">
        <v>268</v>
      </c>
      <c r="K989" t="s">
        <v>269</v>
      </c>
      <c r="L989" s="230" t="s">
        <v>270</v>
      </c>
      <c r="M989">
        <v>1</v>
      </c>
      <c r="N989">
        <v>0</v>
      </c>
      <c r="O989">
        <v>47.11</v>
      </c>
      <c r="P989">
        <v>47.11</v>
      </c>
      <c r="Q989">
        <v>6584.43</v>
      </c>
      <c r="R989">
        <v>17.56</v>
      </c>
      <c r="S989" s="231" t="str">
        <f>VLOOKUP(U989,'Cross ref'!I:J,2,0)</f>
        <v>SCL</v>
      </c>
      <c r="T989" s="231">
        <f t="shared" si="90"/>
        <v>47.11</v>
      </c>
      <c r="U989" s="231">
        <f>VLOOKUP(VALUE(C989),'Cross ref'!G:I,3,0)</f>
        <v>7361</v>
      </c>
      <c r="V989" s="231">
        <f>IFERROR(VLOOKUP(J989,'Item List (2)'!C:D,2,0),VLOOKUP(K989,'Item List (2)'!C:D,2,0))</f>
        <v>50007</v>
      </c>
      <c r="W989" s="231">
        <f>IFERROR(VLOOKUP(J989,'Item List (2)'!C:E,3,0),VLOOKUP(K989,'Item List (2)'!C:E,3,0))</f>
        <v>100</v>
      </c>
      <c r="X989" s="231">
        <f t="shared" si="91"/>
        <v>0</v>
      </c>
      <c r="Y989" s="231" t="str">
        <f t="shared" si="92"/>
        <v>MAYONNAISE, 64Z</v>
      </c>
      <c r="AA989" s="232">
        <f t="shared" si="93"/>
        <v>47.11</v>
      </c>
      <c r="AB989" s="232" t="str">
        <f>VLOOKUP(W989,'Item List (2)'!$H:$J,2,0)</f>
        <v>Food</v>
      </c>
      <c r="AC989" s="232">
        <f t="shared" si="94"/>
        <v>7361</v>
      </c>
      <c r="AD989" s="232" t="str">
        <f t="shared" si="95"/>
        <v>7361-Food</v>
      </c>
    </row>
    <row r="990" spans="1:30">
      <c r="A990" t="s">
        <v>48</v>
      </c>
      <c r="B990" t="s">
        <v>549</v>
      </c>
      <c r="C990" t="s">
        <v>629</v>
      </c>
      <c r="D990" t="s">
        <v>630</v>
      </c>
      <c r="E990" t="s">
        <v>631</v>
      </c>
      <c r="F990" s="220" t="s">
        <v>53</v>
      </c>
      <c r="G990" s="220">
        <v>45169</v>
      </c>
      <c r="H990" t="s">
        <v>399</v>
      </c>
      <c r="I990" t="s">
        <v>201</v>
      </c>
      <c r="J990" t="s">
        <v>400</v>
      </c>
      <c r="K990" t="s">
        <v>401</v>
      </c>
      <c r="L990" s="230" t="s">
        <v>402</v>
      </c>
      <c r="M990">
        <v>2</v>
      </c>
      <c r="N990">
        <v>0</v>
      </c>
      <c r="O990">
        <v>45.4</v>
      </c>
      <c r="P990">
        <v>90.8</v>
      </c>
      <c r="Q990">
        <v>6584.43</v>
      </c>
      <c r="R990">
        <v>17.56</v>
      </c>
      <c r="S990" s="231" t="str">
        <f>VLOOKUP(U990,'Cross ref'!I:J,2,0)</f>
        <v>SCL</v>
      </c>
      <c r="T990" s="231">
        <f t="shared" si="90"/>
        <v>90.8</v>
      </c>
      <c r="U990" s="231">
        <f>VLOOKUP(VALUE(C990),'Cross ref'!G:I,3,0)</f>
        <v>7361</v>
      </c>
      <c r="V990" s="231">
        <f>IFERROR(VLOOKUP(J990,'Item List (2)'!C:D,2,0),VLOOKUP(K990,'Item List (2)'!C:D,2,0))</f>
        <v>51001</v>
      </c>
      <c r="W990" s="231">
        <f>IFERROR(VLOOKUP(J990,'Item List (2)'!C:E,3,0),VLOOKUP(K990,'Item List (2)'!C:E,3,0))</f>
        <v>1000</v>
      </c>
      <c r="X990" s="231">
        <f t="shared" si="91"/>
        <v>0</v>
      </c>
      <c r="Y990" s="231" t="str">
        <f t="shared" si="92"/>
        <v>NAPKIN, 13X8.5 BRN</v>
      </c>
      <c r="AA990" s="232">
        <f t="shared" si="93"/>
        <v>90.8</v>
      </c>
      <c r="AB990" s="232" t="str">
        <f>VLOOKUP(W990,'Item List (2)'!$H:$J,2,0)</f>
        <v>Paper</v>
      </c>
      <c r="AC990" s="232">
        <f t="shared" si="94"/>
        <v>7361</v>
      </c>
      <c r="AD990" s="232" t="str">
        <f t="shared" si="95"/>
        <v>7361-Paper</v>
      </c>
    </row>
    <row r="991" spans="1:30">
      <c r="A991" t="s">
        <v>48</v>
      </c>
      <c r="B991" t="s">
        <v>549</v>
      </c>
      <c r="C991" t="s">
        <v>629</v>
      </c>
      <c r="D991" t="s">
        <v>630</v>
      </c>
      <c r="E991" t="s">
        <v>631</v>
      </c>
      <c r="F991" s="220" t="s">
        <v>53</v>
      </c>
      <c r="G991" s="220">
        <v>45169</v>
      </c>
      <c r="H991" t="s">
        <v>271</v>
      </c>
      <c r="I991" t="s">
        <v>55</v>
      </c>
      <c r="J991" t="s">
        <v>272</v>
      </c>
      <c r="K991" t="s">
        <v>273</v>
      </c>
      <c r="L991" s="230" t="s">
        <v>274</v>
      </c>
      <c r="M991">
        <v>1</v>
      </c>
      <c r="N991">
        <v>0</v>
      </c>
      <c r="O991">
        <v>39.82</v>
      </c>
      <c r="P991">
        <v>39.82</v>
      </c>
      <c r="Q991">
        <v>6584.43</v>
      </c>
      <c r="R991">
        <v>17.56</v>
      </c>
      <c r="S991" s="231" t="str">
        <f>VLOOKUP(U991,'Cross ref'!I:J,2,0)</f>
        <v>SCL</v>
      </c>
      <c r="T991" s="231">
        <f t="shared" si="90"/>
        <v>39.82</v>
      </c>
      <c r="U991" s="231">
        <f>VLOOKUP(VALUE(C991),'Cross ref'!G:I,3,0)</f>
        <v>7361</v>
      </c>
      <c r="V991" s="231">
        <f>IFERROR(VLOOKUP(J991,'Item List (2)'!C:D,2,0),VLOOKUP(K991,'Item List (2)'!C:D,2,0))</f>
        <v>50007</v>
      </c>
      <c r="W991" s="231">
        <f>IFERROR(VLOOKUP(J991,'Item List (2)'!C:E,3,0),VLOOKUP(K991,'Item List (2)'!C:E,3,0))</f>
        <v>100</v>
      </c>
      <c r="X991" s="231">
        <f t="shared" si="91"/>
        <v>0</v>
      </c>
      <c r="Y991" s="231" t="str">
        <f t="shared" si="92"/>
        <v>FRENCH TOAST, STICK ORIGINAL CARLS JR</v>
      </c>
      <c r="AA991" s="232">
        <f t="shared" si="93"/>
        <v>39.82</v>
      </c>
      <c r="AB991" s="232" t="str">
        <f>VLOOKUP(W991,'Item List (2)'!$H:$J,2,0)</f>
        <v>Food</v>
      </c>
      <c r="AC991" s="232">
        <f t="shared" si="94"/>
        <v>7361</v>
      </c>
      <c r="AD991" s="232" t="str">
        <f t="shared" si="95"/>
        <v>7361-Food</v>
      </c>
    </row>
    <row r="992" spans="1:30">
      <c r="A992" t="s">
        <v>48</v>
      </c>
      <c r="B992" t="s">
        <v>549</v>
      </c>
      <c r="C992" t="s">
        <v>629</v>
      </c>
      <c r="D992" t="s">
        <v>630</v>
      </c>
      <c r="E992" t="s">
        <v>631</v>
      </c>
      <c r="F992" s="220" t="s">
        <v>53</v>
      </c>
      <c r="G992" s="220">
        <v>45169</v>
      </c>
      <c r="H992" t="s">
        <v>275</v>
      </c>
      <c r="I992" t="s">
        <v>71</v>
      </c>
      <c r="J992" t="s">
        <v>276</v>
      </c>
      <c r="K992" t="s">
        <v>277</v>
      </c>
      <c r="L992" s="230" t="s">
        <v>74</v>
      </c>
      <c r="M992">
        <v>1</v>
      </c>
      <c r="N992">
        <v>0</v>
      </c>
      <c r="O992">
        <v>0</v>
      </c>
      <c r="P992">
        <v>43.79</v>
      </c>
      <c r="Q992">
        <v>6584.43</v>
      </c>
      <c r="R992">
        <v>17.56</v>
      </c>
      <c r="S992" s="231" t="str">
        <f>VLOOKUP(U992,'Cross ref'!I:J,2,0)</f>
        <v>SCL</v>
      </c>
      <c r="T992" s="231">
        <f t="shared" si="90"/>
        <v>43.79</v>
      </c>
      <c r="U992" s="231">
        <f>VLOOKUP(VALUE(C992),'Cross ref'!G:I,3,0)</f>
        <v>7361</v>
      </c>
      <c r="V992" s="231">
        <f>IFERROR(VLOOKUP(J992,'Item List (2)'!C:D,2,0),VLOOKUP(K992,'Item List (2)'!C:D,2,0))</f>
        <v>50007</v>
      </c>
      <c r="W992" s="231">
        <f>IFERROR(VLOOKUP(J992,'Item List (2)'!C:E,3,0),VLOOKUP(K992,'Item List (2)'!C:E,3,0))</f>
        <v>100</v>
      </c>
      <c r="X992" s="231">
        <f t="shared" si="91"/>
        <v>-43.79</v>
      </c>
      <c r="Y992" s="231" t="str">
        <f t="shared" si="92"/>
        <v>SURCHARGE, FUEL</v>
      </c>
      <c r="AA992" s="232">
        <f t="shared" si="93"/>
        <v>43.79</v>
      </c>
      <c r="AB992" s="232" t="str">
        <f>VLOOKUP(W992,'Item List (2)'!$H:$J,2,0)</f>
        <v>Food</v>
      </c>
      <c r="AC992" s="232">
        <f t="shared" si="94"/>
        <v>7361</v>
      </c>
      <c r="AD992" s="232" t="str">
        <f t="shared" si="95"/>
        <v>7361-Food</v>
      </c>
    </row>
    <row r="993" spans="1:30">
      <c r="A993" t="s">
        <v>48</v>
      </c>
      <c r="B993" t="s">
        <v>549</v>
      </c>
      <c r="C993" t="s">
        <v>629</v>
      </c>
      <c r="D993" t="s">
        <v>630</v>
      </c>
      <c r="E993" t="s">
        <v>631</v>
      </c>
      <c r="F993" s="220" t="s">
        <v>53</v>
      </c>
      <c r="G993" s="220">
        <v>45169</v>
      </c>
      <c r="H993" t="s">
        <v>530</v>
      </c>
      <c r="I993" t="s">
        <v>66</v>
      </c>
      <c r="J993" t="s">
        <v>531</v>
      </c>
      <c r="K993" t="s">
        <v>532</v>
      </c>
      <c r="L993" s="230" t="s">
        <v>533</v>
      </c>
      <c r="M993">
        <v>1</v>
      </c>
      <c r="N993">
        <v>0</v>
      </c>
      <c r="O993">
        <v>4.87</v>
      </c>
      <c r="P993">
        <v>4.87</v>
      </c>
      <c r="Q993">
        <v>6584.43</v>
      </c>
      <c r="R993">
        <v>17.56</v>
      </c>
      <c r="S993" s="231" t="str">
        <f>VLOOKUP(U993,'Cross ref'!I:J,2,0)</f>
        <v>SCL</v>
      </c>
      <c r="T993" s="231">
        <f t="shared" si="90"/>
        <v>4.87</v>
      </c>
      <c r="U993" s="231">
        <f>VLOOKUP(VALUE(C993),'Cross ref'!G:I,3,0)</f>
        <v>7361</v>
      </c>
      <c r="V993" s="231">
        <f>IFERROR(VLOOKUP(J993,'Item List (2)'!C:D,2,0),VLOOKUP(K993,'Item List (2)'!C:D,2,0))</f>
        <v>60507</v>
      </c>
      <c r="W993" s="231">
        <f>IFERROR(VLOOKUP(J993,'Item List (2)'!C:E,3,0),VLOOKUP(K993,'Item List (2)'!C:E,3,0))</f>
        <v>1200</v>
      </c>
      <c r="X993" s="231">
        <f t="shared" si="91"/>
        <v>0</v>
      </c>
      <c r="Y993" s="231" t="str">
        <f t="shared" si="92"/>
        <v>GRIDDLE SCREEN, 4X5.5" SCOTCH-BRITE</v>
      </c>
      <c r="AA993" s="232">
        <f t="shared" si="93"/>
        <v>4.87</v>
      </c>
      <c r="AB993" s="232" t="str">
        <f>VLOOKUP(W993,'Item List (2)'!$H:$J,2,0)</f>
        <v>Supplies</v>
      </c>
      <c r="AC993" s="232">
        <f t="shared" si="94"/>
        <v>7361</v>
      </c>
      <c r="AD993" s="232" t="str">
        <f t="shared" si="95"/>
        <v>7361-Supplies</v>
      </c>
    </row>
    <row r="994" spans="1:30">
      <c r="A994" t="s">
        <v>48</v>
      </c>
      <c r="B994" t="s">
        <v>549</v>
      </c>
      <c r="C994" t="s">
        <v>629</v>
      </c>
      <c r="D994" t="s">
        <v>630</v>
      </c>
      <c r="E994" t="s">
        <v>645</v>
      </c>
      <c r="F994" s="220" t="s">
        <v>53</v>
      </c>
      <c r="G994" s="220">
        <v>45171</v>
      </c>
      <c r="H994" t="s">
        <v>646</v>
      </c>
      <c r="I994" t="s">
        <v>66</v>
      </c>
      <c r="J994" t="s">
        <v>67</v>
      </c>
      <c r="K994" t="s">
        <v>647</v>
      </c>
      <c r="L994" s="230" t="s">
        <v>648</v>
      </c>
      <c r="M994">
        <v>1</v>
      </c>
      <c r="N994">
        <v>0</v>
      </c>
      <c r="O994">
        <v>24.38</v>
      </c>
      <c r="P994">
        <v>24.38</v>
      </c>
      <c r="Q994">
        <v>210.06</v>
      </c>
      <c r="R994">
        <v>2.5</v>
      </c>
      <c r="S994" s="231" t="str">
        <f>VLOOKUP(U994,'Cross ref'!I:J,2,0)</f>
        <v>SCL</v>
      </c>
      <c r="T994" s="231">
        <f t="shared" si="90"/>
        <v>24.38</v>
      </c>
      <c r="U994" s="231">
        <f>VLOOKUP(VALUE(C994),'Cross ref'!G:I,3,0)</f>
        <v>7361</v>
      </c>
      <c r="V994" s="231">
        <f>IFERROR(VLOOKUP(J994,'Item List (2)'!C:D,2,0),VLOOKUP(K994,'Item List (2)'!C:D,2,0))</f>
        <v>60507</v>
      </c>
      <c r="W994" s="231">
        <f>IFERROR(VLOOKUP(J994,'Item List (2)'!C:E,3,0),VLOOKUP(K994,'Item List (2)'!C:E,3,0))</f>
        <v>1200</v>
      </c>
      <c r="X994" s="231">
        <f t="shared" si="91"/>
        <v>0</v>
      </c>
      <c r="Y994" s="231" t="str">
        <f t="shared" si="92"/>
        <v>TISSUE, BATH 1PLY 9" JMBO JR</v>
      </c>
      <c r="AA994" s="232">
        <f t="shared" si="93"/>
        <v>24.38</v>
      </c>
      <c r="AB994" s="232" t="str">
        <f>VLOOKUP(W994,'Item List (2)'!$H:$J,2,0)</f>
        <v>Supplies</v>
      </c>
      <c r="AC994" s="232">
        <f t="shared" si="94"/>
        <v>7361</v>
      </c>
      <c r="AD994" s="232" t="str">
        <f t="shared" si="95"/>
        <v>7361-Supplies</v>
      </c>
    </row>
    <row r="995" spans="1:30">
      <c r="A995" t="s">
        <v>48</v>
      </c>
      <c r="B995" t="s">
        <v>549</v>
      </c>
      <c r="C995" t="s">
        <v>629</v>
      </c>
      <c r="D995" t="s">
        <v>630</v>
      </c>
      <c r="E995" t="s">
        <v>645</v>
      </c>
      <c r="F995" s="220" t="s">
        <v>53</v>
      </c>
      <c r="G995" s="220">
        <v>45171</v>
      </c>
      <c r="H995" t="s">
        <v>295</v>
      </c>
      <c r="I995" t="s">
        <v>55</v>
      </c>
      <c r="J995" t="s">
        <v>105</v>
      </c>
      <c r="K995" t="s">
        <v>296</v>
      </c>
      <c r="L995" s="230" t="s">
        <v>297</v>
      </c>
      <c r="M995">
        <v>1</v>
      </c>
      <c r="N995">
        <v>0</v>
      </c>
      <c r="O995">
        <v>16.14</v>
      </c>
      <c r="P995">
        <v>16.14</v>
      </c>
      <c r="Q995">
        <v>210.06</v>
      </c>
      <c r="R995">
        <v>2.5</v>
      </c>
      <c r="S995" s="231" t="str">
        <f>VLOOKUP(U995,'Cross ref'!I:J,2,0)</f>
        <v>SCL</v>
      </c>
      <c r="T995" s="231">
        <f t="shared" si="90"/>
        <v>16.14</v>
      </c>
      <c r="U995" s="231">
        <f>VLOOKUP(VALUE(C995),'Cross ref'!G:I,3,0)</f>
        <v>7361</v>
      </c>
      <c r="V995" s="231">
        <f>IFERROR(VLOOKUP(J995,'Item List (2)'!C:D,2,0),VLOOKUP(K995,'Item List (2)'!C:D,2,0))</f>
        <v>50007</v>
      </c>
      <c r="W995" s="231">
        <f>IFERROR(VLOOKUP(J995,'Item List (2)'!C:E,3,0),VLOOKUP(K995,'Item List (2)'!C:E,3,0))</f>
        <v>100</v>
      </c>
      <c r="X995" s="231">
        <f t="shared" si="91"/>
        <v>0</v>
      </c>
      <c r="Y995" s="231" t="str">
        <f t="shared" si="92"/>
        <v>MILK, 1% LF ESL</v>
      </c>
      <c r="AA995" s="232">
        <f t="shared" si="93"/>
        <v>16.14</v>
      </c>
      <c r="AB995" s="232" t="str">
        <f>VLOOKUP(W995,'Item List (2)'!$H:$J,2,0)</f>
        <v>Food</v>
      </c>
      <c r="AC995" s="232">
        <f t="shared" si="94"/>
        <v>7361</v>
      </c>
      <c r="AD995" s="232" t="str">
        <f t="shared" si="95"/>
        <v>7361-Food</v>
      </c>
    </row>
    <row r="996" spans="1:30">
      <c r="A996" t="s">
        <v>48</v>
      </c>
      <c r="B996" t="s">
        <v>549</v>
      </c>
      <c r="C996" t="s">
        <v>629</v>
      </c>
      <c r="D996" t="s">
        <v>630</v>
      </c>
      <c r="E996" t="s">
        <v>645</v>
      </c>
      <c r="F996" s="220" t="s">
        <v>53</v>
      </c>
      <c r="G996" s="220">
        <v>45171</v>
      </c>
      <c r="H996" t="s">
        <v>298</v>
      </c>
      <c r="I996" t="s">
        <v>55</v>
      </c>
      <c r="J996" t="s">
        <v>105</v>
      </c>
      <c r="K996" t="s">
        <v>299</v>
      </c>
      <c r="L996" s="230" t="s">
        <v>297</v>
      </c>
      <c r="M996">
        <v>1</v>
      </c>
      <c r="N996">
        <v>0</v>
      </c>
      <c r="O996">
        <v>16.84</v>
      </c>
      <c r="P996">
        <v>16.84</v>
      </c>
      <c r="Q996">
        <v>210.06</v>
      </c>
      <c r="R996">
        <v>2.5</v>
      </c>
      <c r="S996" s="231" t="str">
        <f>VLOOKUP(U996,'Cross ref'!I:J,2,0)</f>
        <v>SCL</v>
      </c>
      <c r="T996" s="231">
        <f t="shared" si="90"/>
        <v>16.84</v>
      </c>
      <c r="U996" s="231">
        <f>VLOOKUP(VALUE(C996),'Cross ref'!G:I,3,0)</f>
        <v>7361</v>
      </c>
      <c r="V996" s="231">
        <f>IFERROR(VLOOKUP(J996,'Item List (2)'!C:D,2,0),VLOOKUP(K996,'Item List (2)'!C:D,2,0))</f>
        <v>50007</v>
      </c>
      <c r="W996" s="231">
        <f>IFERROR(VLOOKUP(J996,'Item List (2)'!C:E,3,0),VLOOKUP(K996,'Item List (2)'!C:E,3,0))</f>
        <v>100</v>
      </c>
      <c r="X996" s="231">
        <f t="shared" si="91"/>
        <v>0</v>
      </c>
      <c r="Y996" s="231" t="str">
        <f t="shared" si="92"/>
        <v>MILK, CHOC 1% LF 7Z PLS ESL</v>
      </c>
      <c r="AA996" s="232">
        <f t="shared" si="93"/>
        <v>16.84</v>
      </c>
      <c r="AB996" s="232" t="str">
        <f>VLOOKUP(W996,'Item List (2)'!$H:$J,2,0)</f>
        <v>Food</v>
      </c>
      <c r="AC996" s="232">
        <f t="shared" si="94"/>
        <v>7361</v>
      </c>
      <c r="AD996" s="232" t="str">
        <f t="shared" si="95"/>
        <v>7361-Food</v>
      </c>
    </row>
    <row r="997" spans="1:30">
      <c r="A997" t="s">
        <v>48</v>
      </c>
      <c r="B997" t="s">
        <v>549</v>
      </c>
      <c r="C997" t="s">
        <v>629</v>
      </c>
      <c r="D997" t="s">
        <v>630</v>
      </c>
      <c r="E997" t="s">
        <v>645</v>
      </c>
      <c r="F997" s="220" t="s">
        <v>53</v>
      </c>
      <c r="G997" s="220">
        <v>45171</v>
      </c>
      <c r="H997" t="s">
        <v>318</v>
      </c>
      <c r="I997" t="s">
        <v>201</v>
      </c>
      <c r="J997" t="s">
        <v>319</v>
      </c>
      <c r="K997" t="s">
        <v>320</v>
      </c>
      <c r="L997" s="230" t="s">
        <v>321</v>
      </c>
      <c r="M997">
        <v>1</v>
      </c>
      <c r="N997">
        <v>0</v>
      </c>
      <c r="O997">
        <v>26.2</v>
      </c>
      <c r="P997">
        <v>26.2</v>
      </c>
      <c r="Q997">
        <v>210.06</v>
      </c>
      <c r="R997">
        <v>2.5</v>
      </c>
      <c r="S997" s="231" t="str">
        <f>VLOOKUP(U997,'Cross ref'!I:J,2,0)</f>
        <v>SCL</v>
      </c>
      <c r="T997" s="231">
        <f t="shared" si="90"/>
        <v>26.2</v>
      </c>
      <c r="U997" s="231">
        <f>VLOOKUP(VALUE(C997),'Cross ref'!G:I,3,0)</f>
        <v>7361</v>
      </c>
      <c r="V997" s="231">
        <f>IFERROR(VLOOKUP(J997,'Item List (2)'!C:D,2,0),VLOOKUP(K997,'Item List (2)'!C:D,2,0))</f>
        <v>51001</v>
      </c>
      <c r="W997" s="231">
        <f>IFERROR(VLOOKUP(J997,'Item List (2)'!C:E,3,0),VLOOKUP(K997,'Item List (2)'!C:E,3,0))</f>
        <v>1000</v>
      </c>
      <c r="X997" s="231">
        <f t="shared" si="91"/>
        <v>0</v>
      </c>
      <c r="Y997" s="231" t="str">
        <f t="shared" si="92"/>
        <v>CARRIER, 4-CUP</v>
      </c>
      <c r="AA997" s="232">
        <f t="shared" si="93"/>
        <v>26.2</v>
      </c>
      <c r="AB997" s="232" t="str">
        <f>VLOOKUP(W997,'Item List (2)'!$H:$J,2,0)</f>
        <v>Paper</v>
      </c>
      <c r="AC997" s="232">
        <f t="shared" si="94"/>
        <v>7361</v>
      </c>
      <c r="AD997" s="232" t="str">
        <f t="shared" si="95"/>
        <v>7361-Paper</v>
      </c>
    </row>
    <row r="998" spans="1:30">
      <c r="A998" t="s">
        <v>48</v>
      </c>
      <c r="B998" t="s">
        <v>549</v>
      </c>
      <c r="C998" t="s">
        <v>629</v>
      </c>
      <c r="D998" t="s">
        <v>630</v>
      </c>
      <c r="E998" t="s">
        <v>645</v>
      </c>
      <c r="F998" s="220" t="s">
        <v>53</v>
      </c>
      <c r="G998" s="220">
        <v>45171</v>
      </c>
      <c r="H998" t="s">
        <v>258</v>
      </c>
      <c r="I998" t="s">
        <v>201</v>
      </c>
      <c r="J998" t="s">
        <v>236</v>
      </c>
      <c r="K998" t="s">
        <v>259</v>
      </c>
      <c r="L998" s="230" t="s">
        <v>260</v>
      </c>
      <c r="M998">
        <v>4</v>
      </c>
      <c r="N998">
        <v>0</v>
      </c>
      <c r="O998">
        <v>31</v>
      </c>
      <c r="P998">
        <v>124</v>
      </c>
      <c r="Q998">
        <v>210.06</v>
      </c>
      <c r="R998">
        <v>2.5</v>
      </c>
      <c r="S998" s="231" t="str">
        <f>VLOOKUP(U998,'Cross ref'!I:J,2,0)</f>
        <v>SCL</v>
      </c>
      <c r="T998" s="231">
        <f t="shared" si="90"/>
        <v>124</v>
      </c>
      <c r="U998" s="231">
        <f>VLOOKUP(VALUE(C998),'Cross ref'!G:I,3,0)</f>
        <v>7361</v>
      </c>
      <c r="V998" s="231">
        <f>IFERROR(VLOOKUP(J998,'Item List (2)'!C:D,2,0),VLOOKUP(K998,'Item List (2)'!C:D,2,0))</f>
        <v>51001</v>
      </c>
      <c r="W998" s="231">
        <f>IFERROR(VLOOKUP(J998,'Item List (2)'!C:E,3,0),VLOOKUP(K998,'Item List (2)'!C:E,3,0))</f>
        <v>1000</v>
      </c>
      <c r="X998" s="231">
        <f t="shared" si="91"/>
        <v>0</v>
      </c>
      <c r="Y998" s="231" t="str">
        <f t="shared" si="92"/>
        <v>CUP, PLS COLD 32Z FLVR TRAIL</v>
      </c>
      <c r="AA998" s="232">
        <f t="shared" si="93"/>
        <v>124</v>
      </c>
      <c r="AB998" s="232" t="str">
        <f>VLOOKUP(W998,'Item List (2)'!$H:$J,2,0)</f>
        <v>Paper</v>
      </c>
      <c r="AC998" s="232">
        <f t="shared" si="94"/>
        <v>7361</v>
      </c>
      <c r="AD998" s="232" t="str">
        <f t="shared" si="95"/>
        <v>7361-Paper</v>
      </c>
    </row>
    <row r="999" spans="1:30">
      <c r="A999" t="s">
        <v>48</v>
      </c>
      <c r="B999" t="s">
        <v>549</v>
      </c>
      <c r="C999" t="s">
        <v>649</v>
      </c>
      <c r="D999" t="s">
        <v>650</v>
      </c>
      <c r="E999" t="s">
        <v>651</v>
      </c>
      <c r="F999" s="220" t="s">
        <v>53</v>
      </c>
      <c r="G999" s="220">
        <v>45167</v>
      </c>
      <c r="H999" t="s">
        <v>313</v>
      </c>
      <c r="I999" t="s">
        <v>55</v>
      </c>
      <c r="J999" t="s">
        <v>125</v>
      </c>
      <c r="K999" t="s">
        <v>314</v>
      </c>
      <c r="L999" s="230" t="s">
        <v>158</v>
      </c>
      <c r="M999">
        <v>1</v>
      </c>
      <c r="N999">
        <v>0</v>
      </c>
      <c r="O999">
        <v>15.31</v>
      </c>
      <c r="P999">
        <v>15.31</v>
      </c>
      <c r="Q999">
        <v>37.11</v>
      </c>
      <c r="R999">
        <v>0</v>
      </c>
      <c r="S999" s="231" t="str">
        <f>VLOOKUP(U999,'Cross ref'!I:J,2,0)</f>
        <v>SCL</v>
      </c>
      <c r="T999" s="231">
        <f t="shared" si="90"/>
        <v>15.31</v>
      </c>
      <c r="U999" s="231">
        <f>VLOOKUP(VALUE(C999),'Cross ref'!G:I,3,0)</f>
        <v>7362</v>
      </c>
      <c r="V999" s="231">
        <f>IFERROR(VLOOKUP(J999,'Item List (2)'!C:D,2,0),VLOOKUP(K999,'Item List (2)'!C:D,2,0))</f>
        <v>50007</v>
      </c>
      <c r="W999" s="231">
        <f>IFERROR(VLOOKUP(J999,'Item List (2)'!C:E,3,0),VLOOKUP(K999,'Item List (2)'!C:E,3,0))</f>
        <v>100</v>
      </c>
      <c r="X999" s="231">
        <f t="shared" si="91"/>
        <v>0</v>
      </c>
      <c r="Y999" s="231" t="str">
        <f t="shared" si="92"/>
        <v>KETCHUP, VOLPAK</v>
      </c>
      <c r="AA999" s="232">
        <f t="shared" si="93"/>
        <v>15.31</v>
      </c>
      <c r="AB999" s="232" t="str">
        <f>VLOOKUP(W999,'Item List (2)'!$H:$J,2,0)</f>
        <v>Food</v>
      </c>
      <c r="AC999" s="232">
        <f t="shared" si="94"/>
        <v>7362</v>
      </c>
      <c r="AD999" s="232" t="str">
        <f t="shared" si="95"/>
        <v>7362-Food</v>
      </c>
    </row>
    <row r="1000" spans="1:30">
      <c r="A1000" t="s">
        <v>48</v>
      </c>
      <c r="B1000" t="s">
        <v>549</v>
      </c>
      <c r="C1000" t="s">
        <v>649</v>
      </c>
      <c r="D1000" t="s">
        <v>650</v>
      </c>
      <c r="E1000" t="s">
        <v>651</v>
      </c>
      <c r="F1000" s="220" t="s">
        <v>53</v>
      </c>
      <c r="G1000" s="220">
        <v>45167</v>
      </c>
      <c r="H1000" t="s">
        <v>124</v>
      </c>
      <c r="I1000" t="s">
        <v>55</v>
      </c>
      <c r="J1000" t="s">
        <v>125</v>
      </c>
      <c r="K1000" t="s">
        <v>126</v>
      </c>
      <c r="L1000" s="230" t="s">
        <v>127</v>
      </c>
      <c r="M1000">
        <v>1</v>
      </c>
      <c r="N1000">
        <v>0</v>
      </c>
      <c r="O1000">
        <v>21.8</v>
      </c>
      <c r="P1000">
        <v>21.8</v>
      </c>
      <c r="Q1000">
        <v>37.11</v>
      </c>
      <c r="R1000">
        <v>0</v>
      </c>
      <c r="S1000" s="231" t="str">
        <f>VLOOKUP(U1000,'Cross ref'!I:J,2,0)</f>
        <v>SCL</v>
      </c>
      <c r="T1000" s="231">
        <f t="shared" si="90"/>
        <v>21.8</v>
      </c>
      <c r="U1000" s="231">
        <f>VLOOKUP(VALUE(C1000),'Cross ref'!G:I,3,0)</f>
        <v>7362</v>
      </c>
      <c r="V1000" s="231">
        <f>IFERROR(VLOOKUP(J1000,'Item List (2)'!C:D,2,0),VLOOKUP(K1000,'Item List (2)'!C:D,2,0))</f>
        <v>50007</v>
      </c>
      <c r="W1000" s="231">
        <f>IFERROR(VLOOKUP(J1000,'Item List (2)'!C:E,3,0),VLOOKUP(K1000,'Item List (2)'!C:E,3,0))</f>
        <v>100</v>
      </c>
      <c r="X1000" s="231">
        <f t="shared" si="91"/>
        <v>0</v>
      </c>
      <c r="Y1000" s="231" t="str">
        <f t="shared" si="92"/>
        <v>KETCHUP, PKT</v>
      </c>
      <c r="AA1000" s="232">
        <f t="shared" si="93"/>
        <v>21.8</v>
      </c>
      <c r="AB1000" s="232" t="str">
        <f>VLOOKUP(W1000,'Item List (2)'!$H:$J,2,0)</f>
        <v>Food</v>
      </c>
      <c r="AC1000" s="232">
        <f t="shared" si="94"/>
        <v>7362</v>
      </c>
      <c r="AD1000" s="232" t="str">
        <f t="shared" si="95"/>
        <v>7362-Food</v>
      </c>
    </row>
    <row r="1001" spans="1:30">
      <c r="A1001" t="s">
        <v>48</v>
      </c>
      <c r="B1001" t="s">
        <v>549</v>
      </c>
      <c r="C1001" t="s">
        <v>649</v>
      </c>
      <c r="D1001" t="s">
        <v>650</v>
      </c>
      <c r="E1001" t="s">
        <v>652</v>
      </c>
      <c r="F1001" s="220" t="s">
        <v>53</v>
      </c>
      <c r="G1001" s="220">
        <v>45169</v>
      </c>
      <c r="H1001" t="s">
        <v>70</v>
      </c>
      <c r="I1001" t="s">
        <v>71</v>
      </c>
      <c r="J1001" t="s">
        <v>72</v>
      </c>
      <c r="K1001" t="s">
        <v>73</v>
      </c>
      <c r="L1001" s="230" t="s">
        <v>74</v>
      </c>
      <c r="M1001">
        <v>1</v>
      </c>
      <c r="N1001">
        <v>0</v>
      </c>
      <c r="O1001">
        <v>0</v>
      </c>
      <c r="P1001">
        <v>1.11</v>
      </c>
      <c r="Q1001">
        <v>2011.57</v>
      </c>
      <c r="R1001">
        <v>1.97</v>
      </c>
      <c r="S1001" s="231" t="str">
        <f>VLOOKUP(U1001,'Cross ref'!I:J,2,0)</f>
        <v>SCL</v>
      </c>
      <c r="T1001" s="231">
        <f t="shared" si="90"/>
        <v>1.11</v>
      </c>
      <c r="U1001" s="231">
        <f>VLOOKUP(VALUE(C1001),'Cross ref'!G:I,3,0)</f>
        <v>7362</v>
      </c>
      <c r="V1001" s="231">
        <f>IFERROR(VLOOKUP(J1001,'Item List (2)'!C:D,2,0),VLOOKUP(K1001,'Item List (2)'!C:D,2,0))</f>
        <v>50007</v>
      </c>
      <c r="W1001" s="231">
        <f>IFERROR(VLOOKUP(J1001,'Item List (2)'!C:E,3,0),VLOOKUP(K1001,'Item List (2)'!C:E,3,0))</f>
        <v>100</v>
      </c>
      <c r="X1001" s="231">
        <f t="shared" si="91"/>
        <v>-1.11</v>
      </c>
      <c r="Y1001" s="231" t="str">
        <f t="shared" si="92"/>
        <v>SERVICE - PAYMENT TERMS</v>
      </c>
      <c r="AA1001" s="232">
        <f t="shared" si="93"/>
        <v>1.11</v>
      </c>
      <c r="AB1001" s="232" t="str">
        <f>VLOOKUP(W1001,'Item List (2)'!$H:$J,2,0)</f>
        <v>Food</v>
      </c>
      <c r="AC1001" s="232">
        <f t="shared" si="94"/>
        <v>7362</v>
      </c>
      <c r="AD1001" s="232" t="str">
        <f t="shared" si="95"/>
        <v>7362-Food</v>
      </c>
    </row>
    <row r="1002" spans="1:30">
      <c r="A1002" t="s">
        <v>48</v>
      </c>
      <c r="B1002" t="s">
        <v>549</v>
      </c>
      <c r="C1002" t="s">
        <v>649</v>
      </c>
      <c r="D1002" t="s">
        <v>650</v>
      </c>
      <c r="E1002" t="s">
        <v>652</v>
      </c>
      <c r="F1002" s="220" t="s">
        <v>53</v>
      </c>
      <c r="G1002" s="220">
        <v>45169</v>
      </c>
      <c r="H1002" t="s">
        <v>572</v>
      </c>
      <c r="I1002" t="s">
        <v>66</v>
      </c>
      <c r="J1002" t="s">
        <v>109</v>
      </c>
      <c r="K1002" t="s">
        <v>110</v>
      </c>
      <c r="L1002" s="230" t="s">
        <v>111</v>
      </c>
      <c r="M1002">
        <v>1</v>
      </c>
      <c r="N1002">
        <v>0</v>
      </c>
      <c r="O1002">
        <v>3.85</v>
      </c>
      <c r="P1002">
        <v>3.85</v>
      </c>
      <c r="Q1002">
        <v>2011.57</v>
      </c>
      <c r="R1002">
        <v>1.97</v>
      </c>
      <c r="S1002" s="231" t="str">
        <f>VLOOKUP(U1002,'Cross ref'!I:J,2,0)</f>
        <v>SCL</v>
      </c>
      <c r="T1002" s="231">
        <f t="shared" si="90"/>
        <v>3.85</v>
      </c>
      <c r="U1002" s="231">
        <f>VLOOKUP(VALUE(C1002),'Cross ref'!G:I,3,0)</f>
        <v>7362</v>
      </c>
      <c r="V1002" s="231">
        <f>IFERROR(VLOOKUP(J1002,'Item List (2)'!C:D,2,0),VLOOKUP(K1002,'Item List (2)'!C:D,2,0))</f>
        <v>60507</v>
      </c>
      <c r="W1002" s="231">
        <f>IFERROR(VLOOKUP(J1002,'Item List (2)'!C:E,3,0),VLOOKUP(K1002,'Item List (2)'!C:E,3,0))</f>
        <v>1200</v>
      </c>
      <c r="X1002" s="231">
        <f t="shared" si="91"/>
        <v>0</v>
      </c>
      <c r="Y1002" s="231" t="str">
        <f t="shared" si="92"/>
        <v>GLOVE, SYNTH MED</v>
      </c>
      <c r="AA1002" s="232">
        <f t="shared" si="93"/>
        <v>3.85</v>
      </c>
      <c r="AB1002" s="232" t="str">
        <f>VLOOKUP(W1002,'Item List (2)'!$H:$J,2,0)</f>
        <v>Supplies</v>
      </c>
      <c r="AC1002" s="232">
        <f t="shared" si="94"/>
        <v>7362</v>
      </c>
      <c r="AD1002" s="232" t="str">
        <f t="shared" si="95"/>
        <v>7362-Supplies</v>
      </c>
    </row>
    <row r="1003" spans="1:30">
      <c r="A1003" t="s">
        <v>48</v>
      </c>
      <c r="B1003" t="s">
        <v>549</v>
      </c>
      <c r="C1003" t="s">
        <v>649</v>
      </c>
      <c r="D1003" t="s">
        <v>650</v>
      </c>
      <c r="E1003" t="s">
        <v>652</v>
      </c>
      <c r="F1003" s="220" t="s">
        <v>53</v>
      </c>
      <c r="G1003" s="220">
        <v>45169</v>
      </c>
      <c r="H1003" t="s">
        <v>481</v>
      </c>
      <c r="I1003" t="s">
        <v>66</v>
      </c>
      <c r="J1003" t="s">
        <v>109</v>
      </c>
      <c r="K1003" t="s">
        <v>308</v>
      </c>
      <c r="L1003" s="230" t="s">
        <v>111</v>
      </c>
      <c r="M1003">
        <v>2</v>
      </c>
      <c r="N1003">
        <v>0</v>
      </c>
      <c r="O1003">
        <v>3.85</v>
      </c>
      <c r="P1003">
        <v>7.7</v>
      </c>
      <c r="Q1003">
        <v>2011.57</v>
      </c>
      <c r="R1003">
        <v>1.97</v>
      </c>
      <c r="S1003" s="231" t="str">
        <f>VLOOKUP(U1003,'Cross ref'!I:J,2,0)</f>
        <v>SCL</v>
      </c>
      <c r="T1003" s="231">
        <f t="shared" si="90"/>
        <v>7.7</v>
      </c>
      <c r="U1003" s="231">
        <f>VLOOKUP(VALUE(C1003),'Cross ref'!G:I,3,0)</f>
        <v>7362</v>
      </c>
      <c r="V1003" s="231">
        <f>IFERROR(VLOOKUP(J1003,'Item List (2)'!C:D,2,0),VLOOKUP(K1003,'Item List (2)'!C:D,2,0))</f>
        <v>60507</v>
      </c>
      <c r="W1003" s="231">
        <f>IFERROR(VLOOKUP(J1003,'Item List (2)'!C:E,3,0),VLOOKUP(K1003,'Item List (2)'!C:E,3,0))</f>
        <v>1200</v>
      </c>
      <c r="X1003" s="231">
        <f t="shared" si="91"/>
        <v>0</v>
      </c>
      <c r="Y1003" s="231" t="str">
        <f t="shared" si="92"/>
        <v>GLOVE, SYNTH XLG</v>
      </c>
      <c r="AA1003" s="232">
        <f t="shared" si="93"/>
        <v>7.7</v>
      </c>
      <c r="AB1003" s="232" t="str">
        <f>VLOOKUP(W1003,'Item List (2)'!$H:$J,2,0)</f>
        <v>Supplies</v>
      </c>
      <c r="AC1003" s="232">
        <f t="shared" si="94"/>
        <v>7362</v>
      </c>
      <c r="AD1003" s="232" t="str">
        <f t="shared" si="95"/>
        <v>7362-Supplies</v>
      </c>
    </row>
    <row r="1004" spans="1:30">
      <c r="A1004" t="s">
        <v>48</v>
      </c>
      <c r="B1004" t="s">
        <v>549</v>
      </c>
      <c r="C1004" t="s">
        <v>649</v>
      </c>
      <c r="D1004" t="s">
        <v>650</v>
      </c>
      <c r="E1004" t="s">
        <v>652</v>
      </c>
      <c r="F1004" s="220" t="s">
        <v>53</v>
      </c>
      <c r="G1004" s="220">
        <v>45169</v>
      </c>
      <c r="H1004" t="s">
        <v>116</v>
      </c>
      <c r="I1004" t="s">
        <v>55</v>
      </c>
      <c r="J1004" t="s">
        <v>117</v>
      </c>
      <c r="K1004" t="s">
        <v>118</v>
      </c>
      <c r="L1004" s="230" t="s">
        <v>119</v>
      </c>
      <c r="M1004">
        <v>11</v>
      </c>
      <c r="N1004">
        <v>0</v>
      </c>
      <c r="O1004">
        <v>76.78</v>
      </c>
      <c r="P1004">
        <v>844.58</v>
      </c>
      <c r="Q1004">
        <v>2011.57</v>
      </c>
      <c r="R1004">
        <v>1.97</v>
      </c>
      <c r="S1004" s="231" t="str">
        <f>VLOOKUP(U1004,'Cross ref'!I:J,2,0)</f>
        <v>SCL</v>
      </c>
      <c r="T1004" s="231">
        <f t="shared" si="90"/>
        <v>844.58</v>
      </c>
      <c r="U1004" s="231">
        <f>VLOOKUP(VALUE(C1004),'Cross ref'!G:I,3,0)</f>
        <v>7362</v>
      </c>
      <c r="V1004" s="231">
        <f>IFERROR(VLOOKUP(J1004,'Item List (2)'!C:D,2,0),VLOOKUP(K1004,'Item List (2)'!C:D,2,0))</f>
        <v>50007</v>
      </c>
      <c r="W1004" s="231">
        <f>IFERROR(VLOOKUP(J1004,'Item List (2)'!C:E,3,0),VLOOKUP(K1004,'Item List (2)'!C:E,3,0))</f>
        <v>100</v>
      </c>
      <c r="X1004" s="231">
        <f t="shared" si="91"/>
        <v>0</v>
      </c>
      <c r="Y1004" s="231" t="str">
        <f t="shared" si="92"/>
        <v>BEEF, GRND PTY 3.5Z</v>
      </c>
      <c r="AA1004" s="232">
        <f t="shared" si="93"/>
        <v>844.58</v>
      </c>
      <c r="AB1004" s="232" t="str">
        <f>VLOOKUP(W1004,'Item List (2)'!$H:$J,2,0)</f>
        <v>Food</v>
      </c>
      <c r="AC1004" s="232">
        <f t="shared" si="94"/>
        <v>7362</v>
      </c>
      <c r="AD1004" s="232" t="str">
        <f t="shared" si="95"/>
        <v>7362-Food</v>
      </c>
    </row>
    <row r="1005" spans="1:30">
      <c r="A1005" t="s">
        <v>48</v>
      </c>
      <c r="B1005" t="s">
        <v>549</v>
      </c>
      <c r="C1005" t="s">
        <v>649</v>
      </c>
      <c r="D1005" t="s">
        <v>650</v>
      </c>
      <c r="E1005" t="s">
        <v>652</v>
      </c>
      <c r="F1005" s="220" t="s">
        <v>53</v>
      </c>
      <c r="G1005" s="220">
        <v>45169</v>
      </c>
      <c r="H1005" t="s">
        <v>120</v>
      </c>
      <c r="I1005" t="s">
        <v>55</v>
      </c>
      <c r="J1005" t="s">
        <v>121</v>
      </c>
      <c r="K1005" t="s">
        <v>122</v>
      </c>
      <c r="L1005" s="230" t="s">
        <v>123</v>
      </c>
      <c r="M1005">
        <v>1</v>
      </c>
      <c r="N1005">
        <v>0</v>
      </c>
      <c r="O1005">
        <v>30.72</v>
      </c>
      <c r="P1005">
        <v>30.72</v>
      </c>
      <c r="Q1005">
        <v>2011.57</v>
      </c>
      <c r="R1005">
        <v>1.97</v>
      </c>
      <c r="S1005" s="231" t="str">
        <f>VLOOKUP(U1005,'Cross ref'!I:J,2,0)</f>
        <v>SCL</v>
      </c>
      <c r="T1005" s="231">
        <f t="shared" si="90"/>
        <v>30.72</v>
      </c>
      <c r="U1005" s="231">
        <f>VLOOKUP(VALUE(C1005),'Cross ref'!G:I,3,0)</f>
        <v>7362</v>
      </c>
      <c r="V1005" s="231">
        <f>IFERROR(VLOOKUP(J1005,'Item List (2)'!C:D,2,0),VLOOKUP(K1005,'Item List (2)'!C:D,2,0))</f>
        <v>50007</v>
      </c>
      <c r="W1005" s="231">
        <f>IFERROR(VLOOKUP(J1005,'Item List (2)'!C:E,3,0),VLOOKUP(K1005,'Item List (2)'!C:E,3,0))</f>
        <v>100</v>
      </c>
      <c r="X1005" s="231">
        <f t="shared" si="91"/>
        <v>0</v>
      </c>
      <c r="Y1005" s="231" t="str">
        <f t="shared" si="92"/>
        <v>APPTZR, ONION RING</v>
      </c>
      <c r="AA1005" s="232">
        <f t="shared" si="93"/>
        <v>30.72</v>
      </c>
      <c r="AB1005" s="232" t="str">
        <f>VLOOKUP(W1005,'Item List (2)'!$H:$J,2,0)</f>
        <v>Food</v>
      </c>
      <c r="AC1005" s="232">
        <f t="shared" si="94"/>
        <v>7362</v>
      </c>
      <c r="AD1005" s="232" t="str">
        <f t="shared" si="95"/>
        <v>7362-Food</v>
      </c>
    </row>
    <row r="1006" spans="1:30">
      <c r="A1006" t="s">
        <v>48</v>
      </c>
      <c r="B1006" t="s">
        <v>549</v>
      </c>
      <c r="C1006" t="s">
        <v>649</v>
      </c>
      <c r="D1006" t="s">
        <v>650</v>
      </c>
      <c r="E1006" t="s">
        <v>652</v>
      </c>
      <c r="F1006" s="220" t="s">
        <v>53</v>
      </c>
      <c r="G1006" s="220">
        <v>45169</v>
      </c>
      <c r="H1006" t="s">
        <v>124</v>
      </c>
      <c r="I1006" t="s">
        <v>55</v>
      </c>
      <c r="J1006" t="s">
        <v>125</v>
      </c>
      <c r="K1006" t="s">
        <v>126</v>
      </c>
      <c r="L1006" s="230" t="s">
        <v>127</v>
      </c>
      <c r="M1006">
        <v>1</v>
      </c>
      <c r="N1006">
        <v>0</v>
      </c>
      <c r="O1006">
        <v>21.8</v>
      </c>
      <c r="P1006">
        <v>21.8</v>
      </c>
      <c r="Q1006">
        <v>2011.57</v>
      </c>
      <c r="R1006">
        <v>1.97</v>
      </c>
      <c r="S1006" s="231" t="str">
        <f>VLOOKUP(U1006,'Cross ref'!I:J,2,0)</f>
        <v>SCL</v>
      </c>
      <c r="T1006" s="231">
        <f t="shared" si="90"/>
        <v>21.8</v>
      </c>
      <c r="U1006" s="231">
        <f>VLOOKUP(VALUE(C1006),'Cross ref'!G:I,3,0)</f>
        <v>7362</v>
      </c>
      <c r="V1006" s="231">
        <f>IFERROR(VLOOKUP(J1006,'Item List (2)'!C:D,2,0),VLOOKUP(K1006,'Item List (2)'!C:D,2,0))</f>
        <v>50007</v>
      </c>
      <c r="W1006" s="231">
        <f>IFERROR(VLOOKUP(J1006,'Item List (2)'!C:E,3,0),VLOOKUP(K1006,'Item List (2)'!C:E,3,0))</f>
        <v>100</v>
      </c>
      <c r="X1006" s="231">
        <f t="shared" si="91"/>
        <v>0</v>
      </c>
      <c r="Y1006" s="231" t="str">
        <f t="shared" si="92"/>
        <v>KETCHUP, PKT</v>
      </c>
      <c r="AA1006" s="232">
        <f t="shared" si="93"/>
        <v>21.8</v>
      </c>
      <c r="AB1006" s="232" t="str">
        <f>VLOOKUP(W1006,'Item List (2)'!$H:$J,2,0)</f>
        <v>Food</v>
      </c>
      <c r="AC1006" s="232">
        <f t="shared" si="94"/>
        <v>7362</v>
      </c>
      <c r="AD1006" s="232" t="str">
        <f t="shared" si="95"/>
        <v>7362-Food</v>
      </c>
    </row>
    <row r="1007" spans="1:30">
      <c r="A1007" t="s">
        <v>48</v>
      </c>
      <c r="B1007" t="s">
        <v>549</v>
      </c>
      <c r="C1007" t="s">
        <v>649</v>
      </c>
      <c r="D1007" t="s">
        <v>650</v>
      </c>
      <c r="E1007" t="s">
        <v>652</v>
      </c>
      <c r="F1007" s="220" t="s">
        <v>53</v>
      </c>
      <c r="G1007" s="220">
        <v>45169</v>
      </c>
      <c r="H1007" t="s">
        <v>132</v>
      </c>
      <c r="I1007" t="s">
        <v>55</v>
      </c>
      <c r="J1007" t="s">
        <v>129</v>
      </c>
      <c r="K1007" t="s">
        <v>133</v>
      </c>
      <c r="L1007" s="230" t="s">
        <v>131</v>
      </c>
      <c r="M1007">
        <v>1</v>
      </c>
      <c r="N1007">
        <v>0</v>
      </c>
      <c r="O1007">
        <v>33.38</v>
      </c>
      <c r="P1007">
        <v>33.38</v>
      </c>
      <c r="Q1007">
        <v>2011.57</v>
      </c>
      <c r="R1007">
        <v>1.97</v>
      </c>
      <c r="S1007" s="231" t="str">
        <f>VLOOKUP(U1007,'Cross ref'!I:J,2,0)</f>
        <v>SCL</v>
      </c>
      <c r="T1007" s="231">
        <f t="shared" si="90"/>
        <v>33.38</v>
      </c>
      <c r="U1007" s="231">
        <f>VLOOKUP(VALUE(C1007),'Cross ref'!G:I,3,0)</f>
        <v>7362</v>
      </c>
      <c r="V1007" s="231">
        <f>IFERROR(VLOOKUP(J1007,'Item List (2)'!C:D,2,0),VLOOKUP(K1007,'Item List (2)'!C:D,2,0))</f>
        <v>50007</v>
      </c>
      <c r="W1007" s="231">
        <f>IFERROR(VLOOKUP(J1007,'Item List (2)'!C:E,3,0),VLOOKUP(K1007,'Item List (2)'!C:E,3,0))</f>
        <v>100</v>
      </c>
      <c r="X1007" s="231">
        <f t="shared" si="91"/>
        <v>0</v>
      </c>
      <c r="Y1007" s="231" t="str">
        <f t="shared" si="92"/>
        <v>FRIES, CRISS CUT SEASN</v>
      </c>
      <c r="AA1007" s="232">
        <f t="shared" si="93"/>
        <v>33.38</v>
      </c>
      <c r="AB1007" s="232" t="str">
        <f>VLOOKUP(W1007,'Item List (2)'!$H:$J,2,0)</f>
        <v>Food</v>
      </c>
      <c r="AC1007" s="232">
        <f t="shared" si="94"/>
        <v>7362</v>
      </c>
      <c r="AD1007" s="232" t="str">
        <f t="shared" si="95"/>
        <v>7362-Food</v>
      </c>
    </row>
    <row r="1008" spans="1:30">
      <c r="A1008" t="s">
        <v>48</v>
      </c>
      <c r="B1008" t="s">
        <v>549</v>
      </c>
      <c r="C1008" t="s">
        <v>649</v>
      </c>
      <c r="D1008" t="s">
        <v>650</v>
      </c>
      <c r="E1008" t="s">
        <v>652</v>
      </c>
      <c r="F1008" s="220" t="s">
        <v>53</v>
      </c>
      <c r="G1008" s="220">
        <v>45169</v>
      </c>
      <c r="H1008" t="s">
        <v>134</v>
      </c>
      <c r="I1008" t="s">
        <v>55</v>
      </c>
      <c r="J1008" t="s">
        <v>129</v>
      </c>
      <c r="K1008" t="s">
        <v>135</v>
      </c>
      <c r="L1008" s="230" t="s">
        <v>136</v>
      </c>
      <c r="M1008">
        <v>8</v>
      </c>
      <c r="N1008">
        <v>0</v>
      </c>
      <c r="O1008">
        <v>35.28</v>
      </c>
      <c r="P1008">
        <v>282.24</v>
      </c>
      <c r="Q1008">
        <v>2011.57</v>
      </c>
      <c r="R1008">
        <v>1.97</v>
      </c>
      <c r="S1008" s="231" t="str">
        <f>VLOOKUP(U1008,'Cross ref'!I:J,2,0)</f>
        <v>SCL</v>
      </c>
      <c r="T1008" s="231">
        <f t="shared" si="90"/>
        <v>282.24</v>
      </c>
      <c r="U1008" s="231">
        <f>VLOOKUP(VALUE(C1008),'Cross ref'!G:I,3,0)</f>
        <v>7362</v>
      </c>
      <c r="V1008" s="231">
        <f>IFERROR(VLOOKUP(J1008,'Item List (2)'!C:D,2,0),VLOOKUP(K1008,'Item List (2)'!C:D,2,0))</f>
        <v>50007</v>
      </c>
      <c r="W1008" s="231">
        <f>IFERROR(VLOOKUP(J1008,'Item List (2)'!C:E,3,0),VLOOKUP(K1008,'Item List (2)'!C:E,3,0))</f>
        <v>100</v>
      </c>
      <c r="X1008" s="231">
        <f t="shared" si="91"/>
        <v>0</v>
      </c>
      <c r="Y1008" s="231" t="str">
        <f t="shared" si="92"/>
        <v>FRIES, SS SK ON</v>
      </c>
      <c r="AA1008" s="232">
        <f t="shared" si="93"/>
        <v>282.24</v>
      </c>
      <c r="AB1008" s="232" t="str">
        <f>VLOOKUP(W1008,'Item List (2)'!$H:$J,2,0)</f>
        <v>Food</v>
      </c>
      <c r="AC1008" s="232">
        <f t="shared" si="94"/>
        <v>7362</v>
      </c>
      <c r="AD1008" s="232" t="str">
        <f t="shared" si="95"/>
        <v>7362-Food</v>
      </c>
    </row>
    <row r="1009" spans="1:30">
      <c r="A1009" t="s">
        <v>48</v>
      </c>
      <c r="B1009" t="s">
        <v>549</v>
      </c>
      <c r="C1009" t="s">
        <v>649</v>
      </c>
      <c r="D1009" t="s">
        <v>650</v>
      </c>
      <c r="E1009" t="s">
        <v>652</v>
      </c>
      <c r="F1009" s="220" t="s">
        <v>53</v>
      </c>
      <c r="G1009" s="220">
        <v>45169</v>
      </c>
      <c r="H1009" t="s">
        <v>145</v>
      </c>
      <c r="I1009" t="s">
        <v>55</v>
      </c>
      <c r="J1009" t="s">
        <v>146</v>
      </c>
      <c r="K1009" t="s">
        <v>147</v>
      </c>
      <c r="L1009" s="230" t="s">
        <v>148</v>
      </c>
      <c r="M1009">
        <v>1</v>
      </c>
      <c r="N1009">
        <v>0</v>
      </c>
      <c r="O1009">
        <v>111.01</v>
      </c>
      <c r="P1009">
        <v>111.01</v>
      </c>
      <c r="Q1009">
        <v>2011.57</v>
      </c>
      <c r="R1009">
        <v>1.97</v>
      </c>
      <c r="S1009" s="231" t="str">
        <f>VLOOKUP(U1009,'Cross ref'!I:J,2,0)</f>
        <v>SCL</v>
      </c>
      <c r="T1009" s="231">
        <f t="shared" si="90"/>
        <v>111.01</v>
      </c>
      <c r="U1009" s="231">
        <f>VLOOKUP(VALUE(C1009),'Cross ref'!G:I,3,0)</f>
        <v>7362</v>
      </c>
      <c r="V1009" s="231">
        <f>IFERROR(VLOOKUP(J1009,'Item List (2)'!C:D,2,0),VLOOKUP(K1009,'Item List (2)'!C:D,2,0))</f>
        <v>50007</v>
      </c>
      <c r="W1009" s="231">
        <f>IFERROR(VLOOKUP(J1009,'Item List (2)'!C:E,3,0),VLOOKUP(K1009,'Item List (2)'!C:E,3,0))</f>
        <v>100</v>
      </c>
      <c r="X1009" s="231">
        <f t="shared" si="91"/>
        <v>0</v>
      </c>
      <c r="Y1009" s="231" t="str">
        <f t="shared" si="92"/>
        <v>CHICKEN, TNDRLOIN STRIP 1.5Z</v>
      </c>
      <c r="AA1009" s="232">
        <f t="shared" si="93"/>
        <v>111.01</v>
      </c>
      <c r="AB1009" s="232" t="str">
        <f>VLOOKUP(W1009,'Item List (2)'!$H:$J,2,0)</f>
        <v>Food</v>
      </c>
      <c r="AC1009" s="232">
        <f t="shared" si="94"/>
        <v>7362</v>
      </c>
      <c r="AD1009" s="232" t="str">
        <f t="shared" si="95"/>
        <v>7362-Food</v>
      </c>
    </row>
    <row r="1010" spans="1:30">
      <c r="A1010" t="s">
        <v>48</v>
      </c>
      <c r="B1010" t="s">
        <v>549</v>
      </c>
      <c r="C1010" t="s">
        <v>649</v>
      </c>
      <c r="D1010" t="s">
        <v>650</v>
      </c>
      <c r="E1010" t="s">
        <v>652</v>
      </c>
      <c r="F1010" s="220" t="s">
        <v>53</v>
      </c>
      <c r="G1010" s="220">
        <v>45169</v>
      </c>
      <c r="H1010" t="s">
        <v>488</v>
      </c>
      <c r="I1010" t="s">
        <v>66</v>
      </c>
      <c r="J1010" t="s">
        <v>109</v>
      </c>
      <c r="K1010" t="s">
        <v>343</v>
      </c>
      <c r="L1010" s="230" t="s">
        <v>111</v>
      </c>
      <c r="M1010">
        <v>2</v>
      </c>
      <c r="N1010">
        <v>0</v>
      </c>
      <c r="O1010">
        <v>3.84</v>
      </c>
      <c r="P1010">
        <v>7.68</v>
      </c>
      <c r="Q1010">
        <v>2011.57</v>
      </c>
      <c r="R1010">
        <v>1.97</v>
      </c>
      <c r="S1010" s="231" t="str">
        <f>VLOOKUP(U1010,'Cross ref'!I:J,2,0)</f>
        <v>SCL</v>
      </c>
      <c r="T1010" s="231">
        <f t="shared" si="90"/>
        <v>7.68</v>
      </c>
      <c r="U1010" s="231">
        <f>VLOOKUP(VALUE(C1010),'Cross ref'!G:I,3,0)</f>
        <v>7362</v>
      </c>
      <c r="V1010" s="231">
        <f>IFERROR(VLOOKUP(J1010,'Item List (2)'!C:D,2,0),VLOOKUP(K1010,'Item List (2)'!C:D,2,0))</f>
        <v>60507</v>
      </c>
      <c r="W1010" s="231">
        <f>IFERROR(VLOOKUP(J1010,'Item List (2)'!C:E,3,0),VLOOKUP(K1010,'Item List (2)'!C:E,3,0))</f>
        <v>1200</v>
      </c>
      <c r="X1010" s="231">
        <f t="shared" si="91"/>
        <v>0</v>
      </c>
      <c r="Y1010" s="231" t="str">
        <f t="shared" si="92"/>
        <v>GLOVE, SYNTH LG</v>
      </c>
      <c r="AA1010" s="232">
        <f t="shared" si="93"/>
        <v>7.68</v>
      </c>
      <c r="AB1010" s="232" t="str">
        <f>VLOOKUP(W1010,'Item List (2)'!$H:$J,2,0)</f>
        <v>Supplies</v>
      </c>
      <c r="AC1010" s="232">
        <f t="shared" si="94"/>
        <v>7362</v>
      </c>
      <c r="AD1010" s="232" t="str">
        <f t="shared" si="95"/>
        <v>7362-Supplies</v>
      </c>
    </row>
    <row r="1011" spans="1:30">
      <c r="A1011" t="s">
        <v>48</v>
      </c>
      <c r="B1011" t="s">
        <v>549</v>
      </c>
      <c r="C1011" t="s">
        <v>649</v>
      </c>
      <c r="D1011" t="s">
        <v>650</v>
      </c>
      <c r="E1011" t="s">
        <v>652</v>
      </c>
      <c r="F1011" s="220" t="s">
        <v>53</v>
      </c>
      <c r="G1011" s="220">
        <v>45169</v>
      </c>
      <c r="H1011" t="s">
        <v>173</v>
      </c>
      <c r="I1011" t="s">
        <v>55</v>
      </c>
      <c r="J1011" t="s">
        <v>117</v>
      </c>
      <c r="K1011" t="s">
        <v>174</v>
      </c>
      <c r="L1011" s="230" t="s">
        <v>175</v>
      </c>
      <c r="M1011">
        <v>1</v>
      </c>
      <c r="N1011">
        <v>0</v>
      </c>
      <c r="O1011">
        <v>81.59</v>
      </c>
      <c r="P1011">
        <v>81.59</v>
      </c>
      <c r="Q1011">
        <v>2011.57</v>
      </c>
      <c r="R1011">
        <v>1.97</v>
      </c>
      <c r="S1011" s="231" t="str">
        <f>VLOOKUP(U1011,'Cross ref'!I:J,2,0)</f>
        <v>SCL</v>
      </c>
      <c r="T1011" s="231">
        <f t="shared" si="90"/>
        <v>81.59</v>
      </c>
      <c r="U1011" s="231">
        <f>VLOOKUP(VALUE(C1011),'Cross ref'!G:I,3,0)</f>
        <v>7362</v>
      </c>
      <c r="V1011" s="231">
        <f>IFERROR(VLOOKUP(J1011,'Item List (2)'!C:D,2,0),VLOOKUP(K1011,'Item List (2)'!C:D,2,0))</f>
        <v>50007</v>
      </c>
      <c r="W1011" s="231">
        <f>IFERROR(VLOOKUP(J1011,'Item List (2)'!C:E,3,0),VLOOKUP(K1011,'Item List (2)'!C:E,3,0))</f>
        <v>100</v>
      </c>
      <c r="X1011" s="231">
        <f t="shared" si="91"/>
        <v>0</v>
      </c>
      <c r="Y1011" s="231" t="str">
        <f t="shared" si="92"/>
        <v>BEEF, GRND PTY 1.78Z</v>
      </c>
      <c r="AA1011" s="232">
        <f t="shared" si="93"/>
        <v>81.59</v>
      </c>
      <c r="AB1011" s="232" t="str">
        <f>VLOOKUP(W1011,'Item List (2)'!$H:$J,2,0)</f>
        <v>Food</v>
      </c>
      <c r="AC1011" s="232">
        <f t="shared" si="94"/>
        <v>7362</v>
      </c>
      <c r="AD1011" s="232" t="str">
        <f t="shared" si="95"/>
        <v>7362-Food</v>
      </c>
    </row>
    <row r="1012" spans="1:30">
      <c r="A1012" t="s">
        <v>48</v>
      </c>
      <c r="B1012" t="s">
        <v>549</v>
      </c>
      <c r="C1012" t="s">
        <v>649</v>
      </c>
      <c r="D1012" t="s">
        <v>650</v>
      </c>
      <c r="E1012" t="s">
        <v>652</v>
      </c>
      <c r="F1012" s="220" t="s">
        <v>53</v>
      </c>
      <c r="G1012" s="220">
        <v>45169</v>
      </c>
      <c r="H1012" t="s">
        <v>181</v>
      </c>
      <c r="I1012" t="s">
        <v>55</v>
      </c>
      <c r="J1012" t="s">
        <v>121</v>
      </c>
      <c r="K1012" t="s">
        <v>182</v>
      </c>
      <c r="L1012" s="230" t="s">
        <v>183</v>
      </c>
      <c r="M1012">
        <v>1</v>
      </c>
      <c r="N1012">
        <v>0</v>
      </c>
      <c r="O1012">
        <v>39.79</v>
      </c>
      <c r="P1012">
        <v>39.79</v>
      </c>
      <c r="Q1012">
        <v>2011.57</v>
      </c>
      <c r="R1012">
        <v>1.97</v>
      </c>
      <c r="S1012" s="231" t="str">
        <f>VLOOKUP(U1012,'Cross ref'!I:J,2,0)</f>
        <v>SCL</v>
      </c>
      <c r="T1012" s="231">
        <f t="shared" si="90"/>
        <v>39.79</v>
      </c>
      <c r="U1012" s="231">
        <f>VLOOKUP(VALUE(C1012),'Cross ref'!G:I,3,0)</f>
        <v>7362</v>
      </c>
      <c r="V1012" s="231">
        <f>IFERROR(VLOOKUP(J1012,'Item List (2)'!C:D,2,0),VLOOKUP(K1012,'Item List (2)'!C:D,2,0))</f>
        <v>50007</v>
      </c>
      <c r="W1012" s="231">
        <f>IFERROR(VLOOKUP(J1012,'Item List (2)'!C:E,3,0),VLOOKUP(K1012,'Item List (2)'!C:E,3,0))</f>
        <v>100</v>
      </c>
      <c r="X1012" s="231">
        <f t="shared" si="91"/>
        <v>0</v>
      </c>
      <c r="Y1012" s="231" t="str">
        <f t="shared" si="92"/>
        <v>APPTZR, JALAPENO BRD CHSE BITE</v>
      </c>
      <c r="AA1012" s="232">
        <f t="shared" si="93"/>
        <v>39.79</v>
      </c>
      <c r="AB1012" s="232" t="str">
        <f>VLOOKUP(W1012,'Item List (2)'!$H:$J,2,0)</f>
        <v>Food</v>
      </c>
      <c r="AC1012" s="232">
        <f t="shared" si="94"/>
        <v>7362</v>
      </c>
      <c r="AD1012" s="232" t="str">
        <f t="shared" si="95"/>
        <v>7362-Food</v>
      </c>
    </row>
    <row r="1013" spans="1:30">
      <c r="A1013" t="s">
        <v>48</v>
      </c>
      <c r="B1013" t="s">
        <v>549</v>
      </c>
      <c r="C1013" t="s">
        <v>649</v>
      </c>
      <c r="D1013" t="s">
        <v>650</v>
      </c>
      <c r="E1013" t="s">
        <v>652</v>
      </c>
      <c r="F1013" s="220" t="s">
        <v>53</v>
      </c>
      <c r="G1013" s="220">
        <v>45169</v>
      </c>
      <c r="H1013" t="s">
        <v>184</v>
      </c>
      <c r="I1013" t="s">
        <v>55</v>
      </c>
      <c r="J1013" t="s">
        <v>117</v>
      </c>
      <c r="K1013" t="s">
        <v>185</v>
      </c>
      <c r="L1013" s="230" t="s">
        <v>186</v>
      </c>
      <c r="M1013">
        <v>1</v>
      </c>
      <c r="N1013">
        <v>0</v>
      </c>
      <c r="O1013">
        <v>76.44</v>
      </c>
      <c r="P1013">
        <v>76.44</v>
      </c>
      <c r="Q1013">
        <v>2011.57</v>
      </c>
      <c r="R1013">
        <v>1.97</v>
      </c>
      <c r="S1013" s="231" t="str">
        <f>VLOOKUP(U1013,'Cross ref'!I:J,2,0)</f>
        <v>SCL</v>
      </c>
      <c r="T1013" s="231">
        <f t="shared" si="90"/>
        <v>76.44</v>
      </c>
      <c r="U1013" s="231">
        <f>VLOOKUP(VALUE(C1013),'Cross ref'!G:I,3,0)</f>
        <v>7362</v>
      </c>
      <c r="V1013" s="231">
        <f>IFERROR(VLOOKUP(J1013,'Item List (2)'!C:D,2,0),VLOOKUP(K1013,'Item List (2)'!C:D,2,0))</f>
        <v>50007</v>
      </c>
      <c r="W1013" s="231">
        <f>IFERROR(VLOOKUP(J1013,'Item List (2)'!C:E,3,0),VLOOKUP(K1013,'Item List (2)'!C:E,3,0))</f>
        <v>100</v>
      </c>
      <c r="X1013" s="231">
        <f t="shared" si="91"/>
        <v>0</v>
      </c>
      <c r="Y1013" s="231" t="str">
        <f t="shared" si="92"/>
        <v>BEEF, GRND PTY 5.33Z ANGUS IQF</v>
      </c>
      <c r="AA1013" s="232">
        <f t="shared" si="93"/>
        <v>76.44</v>
      </c>
      <c r="AB1013" s="232" t="str">
        <f>VLOOKUP(W1013,'Item List (2)'!$H:$J,2,0)</f>
        <v>Food</v>
      </c>
      <c r="AC1013" s="232">
        <f t="shared" si="94"/>
        <v>7362</v>
      </c>
      <c r="AD1013" s="232" t="str">
        <f t="shared" si="95"/>
        <v>7362-Food</v>
      </c>
    </row>
    <row r="1014" spans="1:30">
      <c r="A1014" t="s">
        <v>48</v>
      </c>
      <c r="B1014" t="s">
        <v>549</v>
      </c>
      <c r="C1014" t="s">
        <v>649</v>
      </c>
      <c r="D1014" t="s">
        <v>650</v>
      </c>
      <c r="E1014" t="s">
        <v>652</v>
      </c>
      <c r="F1014" s="220" t="s">
        <v>53</v>
      </c>
      <c r="G1014" s="220">
        <v>45169</v>
      </c>
      <c r="H1014" t="s">
        <v>187</v>
      </c>
      <c r="I1014" t="s">
        <v>55</v>
      </c>
      <c r="J1014" t="s">
        <v>146</v>
      </c>
      <c r="K1014" t="s">
        <v>188</v>
      </c>
      <c r="L1014" s="230" t="s">
        <v>189</v>
      </c>
      <c r="M1014">
        <v>1</v>
      </c>
      <c r="N1014">
        <v>0</v>
      </c>
      <c r="O1014">
        <v>46.88</v>
      </c>
      <c r="P1014">
        <v>46.88</v>
      </c>
      <c r="Q1014">
        <v>2011.57</v>
      </c>
      <c r="R1014">
        <v>1.97</v>
      </c>
      <c r="S1014" s="231" t="str">
        <f>VLOOKUP(U1014,'Cross ref'!I:J,2,0)</f>
        <v>SCL</v>
      </c>
      <c r="T1014" s="231">
        <f t="shared" si="90"/>
        <v>46.88</v>
      </c>
      <c r="U1014" s="231">
        <f>VLOOKUP(VALUE(C1014),'Cross ref'!G:I,3,0)</f>
        <v>7362</v>
      </c>
      <c r="V1014" s="231">
        <f>IFERROR(VLOOKUP(J1014,'Item List (2)'!C:D,2,0),VLOOKUP(K1014,'Item List (2)'!C:D,2,0))</f>
        <v>50007</v>
      </c>
      <c r="W1014" s="231">
        <f>IFERROR(VLOOKUP(J1014,'Item List (2)'!C:E,3,0),VLOOKUP(K1014,'Item List (2)'!C:E,3,0))</f>
        <v>100</v>
      </c>
      <c r="X1014" s="231">
        <f t="shared" si="91"/>
        <v>0</v>
      </c>
      <c r="Y1014" s="231" t="str">
        <f t="shared" si="92"/>
        <v>CHICKEN, NUGGET BRD STAR SHP</v>
      </c>
      <c r="AA1014" s="232">
        <f t="shared" si="93"/>
        <v>46.88</v>
      </c>
      <c r="AB1014" s="232" t="str">
        <f>VLOOKUP(W1014,'Item List (2)'!$H:$J,2,0)</f>
        <v>Food</v>
      </c>
      <c r="AC1014" s="232">
        <f t="shared" si="94"/>
        <v>7362</v>
      </c>
      <c r="AD1014" s="232" t="str">
        <f t="shared" si="95"/>
        <v>7362-Food</v>
      </c>
    </row>
    <row r="1015" spans="1:30">
      <c r="A1015" t="s">
        <v>48</v>
      </c>
      <c r="B1015" t="s">
        <v>549</v>
      </c>
      <c r="C1015" t="s">
        <v>649</v>
      </c>
      <c r="D1015" t="s">
        <v>650</v>
      </c>
      <c r="E1015" t="s">
        <v>652</v>
      </c>
      <c r="F1015" s="220" t="s">
        <v>53</v>
      </c>
      <c r="G1015" s="220">
        <v>45169</v>
      </c>
      <c r="H1015" t="s">
        <v>285</v>
      </c>
      <c r="I1015" t="s">
        <v>55</v>
      </c>
      <c r="J1015" t="s">
        <v>146</v>
      </c>
      <c r="K1015" t="s">
        <v>286</v>
      </c>
      <c r="L1015" s="230" t="s">
        <v>148</v>
      </c>
      <c r="M1015">
        <v>1</v>
      </c>
      <c r="N1015">
        <v>0</v>
      </c>
      <c r="O1015">
        <v>117.62</v>
      </c>
      <c r="P1015">
        <v>117.62</v>
      </c>
      <c r="Q1015">
        <v>2011.57</v>
      </c>
      <c r="R1015">
        <v>1.97</v>
      </c>
      <c r="S1015" s="231" t="str">
        <f>VLOOKUP(U1015,'Cross ref'!I:J,2,0)</f>
        <v>SCL</v>
      </c>
      <c r="T1015" s="231">
        <f t="shared" si="90"/>
        <v>117.62</v>
      </c>
      <c r="U1015" s="231">
        <f>VLOOKUP(VALUE(C1015),'Cross ref'!G:I,3,0)</f>
        <v>7362</v>
      </c>
      <c r="V1015" s="231">
        <f>IFERROR(VLOOKUP(J1015,'Item List (2)'!C:D,2,0),VLOOKUP(K1015,'Item List (2)'!C:D,2,0))</f>
        <v>50007</v>
      </c>
      <c r="W1015" s="231">
        <f>IFERROR(VLOOKUP(J1015,'Item List (2)'!C:E,3,0),VLOOKUP(K1015,'Item List (2)'!C:E,3,0))</f>
        <v>100</v>
      </c>
      <c r="X1015" s="231">
        <f t="shared" si="91"/>
        <v>0</v>
      </c>
      <c r="Y1015" s="231" t="str">
        <f t="shared" si="92"/>
        <v>CHICKEN, BRST FLT MARNTD 3.5Z FZN</v>
      </c>
      <c r="AA1015" s="232">
        <f t="shared" si="93"/>
        <v>117.62</v>
      </c>
      <c r="AB1015" s="232" t="str">
        <f>VLOOKUP(W1015,'Item List (2)'!$H:$J,2,0)</f>
        <v>Food</v>
      </c>
      <c r="AC1015" s="232">
        <f t="shared" si="94"/>
        <v>7362</v>
      </c>
      <c r="AD1015" s="232" t="str">
        <f t="shared" si="95"/>
        <v>7362-Food</v>
      </c>
    </row>
    <row r="1016" spans="1:30">
      <c r="A1016" t="s">
        <v>48</v>
      </c>
      <c r="B1016" t="s">
        <v>549</v>
      </c>
      <c r="C1016" t="s">
        <v>649</v>
      </c>
      <c r="D1016" t="s">
        <v>650</v>
      </c>
      <c r="E1016" t="s">
        <v>652</v>
      </c>
      <c r="F1016" s="220" t="s">
        <v>53</v>
      </c>
      <c r="G1016" s="220">
        <v>45169</v>
      </c>
      <c r="H1016" t="s">
        <v>375</v>
      </c>
      <c r="I1016" t="s">
        <v>55</v>
      </c>
      <c r="J1016" t="s">
        <v>146</v>
      </c>
      <c r="K1016" t="s">
        <v>376</v>
      </c>
      <c r="L1016" s="230" t="s">
        <v>377</v>
      </c>
      <c r="M1016">
        <v>1</v>
      </c>
      <c r="N1016">
        <v>0</v>
      </c>
      <c r="O1016">
        <v>175.35</v>
      </c>
      <c r="P1016">
        <v>175.35</v>
      </c>
      <c r="Q1016">
        <v>2011.57</v>
      </c>
      <c r="R1016">
        <v>1.97</v>
      </c>
      <c r="S1016" s="231" t="str">
        <f>VLOOKUP(U1016,'Cross ref'!I:J,2,0)</f>
        <v>SCL</v>
      </c>
      <c r="T1016" s="231">
        <f t="shared" si="90"/>
        <v>175.35</v>
      </c>
      <c r="U1016" s="231">
        <f>VLOOKUP(VALUE(C1016),'Cross ref'!G:I,3,0)</f>
        <v>7362</v>
      </c>
      <c r="V1016" s="231">
        <f>IFERROR(VLOOKUP(J1016,'Item List (2)'!C:D,2,0),VLOOKUP(K1016,'Item List (2)'!C:D,2,0))</f>
        <v>50007</v>
      </c>
      <c r="W1016" s="231">
        <f>IFERROR(VLOOKUP(J1016,'Item List (2)'!C:E,3,0),VLOOKUP(K1016,'Item List (2)'!C:E,3,0))</f>
        <v>100</v>
      </c>
      <c r="X1016" s="231">
        <f t="shared" si="91"/>
        <v>0</v>
      </c>
      <c r="Y1016" s="231" t="str">
        <f t="shared" si="92"/>
        <v>CHICKEN, BRST GR SAVOR 4.25Z CARLS JR</v>
      </c>
      <c r="AA1016" s="232">
        <f t="shared" si="93"/>
        <v>175.35</v>
      </c>
      <c r="AB1016" s="232" t="str">
        <f>VLOOKUP(W1016,'Item List (2)'!$H:$J,2,0)</f>
        <v>Food</v>
      </c>
      <c r="AC1016" s="232">
        <f t="shared" si="94"/>
        <v>7362</v>
      </c>
      <c r="AD1016" s="232" t="str">
        <f t="shared" si="95"/>
        <v>7362-Food</v>
      </c>
    </row>
    <row r="1017" spans="1:30">
      <c r="A1017" t="s">
        <v>48</v>
      </c>
      <c r="B1017" t="s">
        <v>549</v>
      </c>
      <c r="C1017" t="s">
        <v>649</v>
      </c>
      <c r="D1017" t="s">
        <v>650</v>
      </c>
      <c r="E1017" t="s">
        <v>652</v>
      </c>
      <c r="F1017" s="220" t="s">
        <v>53</v>
      </c>
      <c r="G1017" s="220">
        <v>45169</v>
      </c>
      <c r="H1017" t="s">
        <v>261</v>
      </c>
      <c r="I1017" t="s">
        <v>55</v>
      </c>
      <c r="J1017" t="s">
        <v>98</v>
      </c>
      <c r="K1017" t="s">
        <v>262</v>
      </c>
      <c r="L1017" s="230" t="s">
        <v>263</v>
      </c>
      <c r="M1017">
        <v>1</v>
      </c>
      <c r="N1017">
        <v>0</v>
      </c>
      <c r="O1017">
        <v>22.91</v>
      </c>
      <c r="P1017">
        <v>22.91</v>
      </c>
      <c r="Q1017">
        <v>2011.57</v>
      </c>
      <c r="R1017">
        <v>1.97</v>
      </c>
      <c r="S1017" s="231" t="str">
        <f>VLOOKUP(U1017,'Cross ref'!I:J,2,0)</f>
        <v>SCL</v>
      </c>
      <c r="T1017" s="231">
        <f t="shared" si="90"/>
        <v>22.91</v>
      </c>
      <c r="U1017" s="231">
        <f>VLOOKUP(VALUE(C1017),'Cross ref'!G:I,3,0)</f>
        <v>7362</v>
      </c>
      <c r="V1017" s="231">
        <f>IFERROR(VLOOKUP(J1017,'Item List (2)'!C:D,2,0),VLOOKUP(K1017,'Item List (2)'!C:D,2,0))</f>
        <v>50007</v>
      </c>
      <c r="W1017" s="231">
        <f>IFERROR(VLOOKUP(J1017,'Item List (2)'!C:E,3,0),VLOOKUP(K1017,'Item List (2)'!C:E,3,0))</f>
        <v>100</v>
      </c>
      <c r="X1017" s="231">
        <f t="shared" si="91"/>
        <v>0</v>
      </c>
      <c r="Y1017" s="231" t="str">
        <f t="shared" si="92"/>
        <v>SAUCE, BBQ</v>
      </c>
      <c r="AA1017" s="232">
        <f t="shared" si="93"/>
        <v>22.91</v>
      </c>
      <c r="AB1017" s="232" t="str">
        <f>VLOOKUP(W1017,'Item List (2)'!$H:$J,2,0)</f>
        <v>Food</v>
      </c>
      <c r="AC1017" s="232">
        <f t="shared" si="94"/>
        <v>7362</v>
      </c>
      <c r="AD1017" s="232" t="str">
        <f t="shared" si="95"/>
        <v>7362-Food</v>
      </c>
    </row>
    <row r="1018" spans="1:30">
      <c r="A1018" t="s">
        <v>48</v>
      </c>
      <c r="B1018" t="s">
        <v>549</v>
      </c>
      <c r="C1018" t="s">
        <v>649</v>
      </c>
      <c r="D1018" t="s">
        <v>650</v>
      </c>
      <c r="E1018" t="s">
        <v>652</v>
      </c>
      <c r="F1018" s="220" t="s">
        <v>53</v>
      </c>
      <c r="G1018" s="220">
        <v>45169</v>
      </c>
      <c r="H1018" t="s">
        <v>267</v>
      </c>
      <c r="I1018" t="s">
        <v>55</v>
      </c>
      <c r="J1018" t="s">
        <v>268</v>
      </c>
      <c r="K1018" t="s">
        <v>269</v>
      </c>
      <c r="L1018" s="230" t="s">
        <v>270</v>
      </c>
      <c r="M1018">
        <v>2</v>
      </c>
      <c r="N1018">
        <v>0</v>
      </c>
      <c r="O1018">
        <v>47.11</v>
      </c>
      <c r="P1018">
        <v>94.22</v>
      </c>
      <c r="Q1018">
        <v>2011.57</v>
      </c>
      <c r="R1018">
        <v>1.97</v>
      </c>
      <c r="S1018" s="231" t="str">
        <f>VLOOKUP(U1018,'Cross ref'!I:J,2,0)</f>
        <v>SCL</v>
      </c>
      <c r="T1018" s="231">
        <f t="shared" si="90"/>
        <v>94.22</v>
      </c>
      <c r="U1018" s="231">
        <f>VLOOKUP(VALUE(C1018),'Cross ref'!G:I,3,0)</f>
        <v>7362</v>
      </c>
      <c r="V1018" s="231">
        <f>IFERROR(VLOOKUP(J1018,'Item List (2)'!C:D,2,0),VLOOKUP(K1018,'Item List (2)'!C:D,2,0))</f>
        <v>50007</v>
      </c>
      <c r="W1018" s="231">
        <f>IFERROR(VLOOKUP(J1018,'Item List (2)'!C:E,3,0),VLOOKUP(K1018,'Item List (2)'!C:E,3,0))</f>
        <v>100</v>
      </c>
      <c r="X1018" s="231">
        <f t="shared" si="91"/>
        <v>0</v>
      </c>
      <c r="Y1018" s="231" t="str">
        <f t="shared" si="92"/>
        <v>MAYONNAISE, 64Z</v>
      </c>
      <c r="AA1018" s="232">
        <f t="shared" si="93"/>
        <v>94.22</v>
      </c>
      <c r="AB1018" s="232" t="str">
        <f>VLOOKUP(W1018,'Item List (2)'!$H:$J,2,0)</f>
        <v>Food</v>
      </c>
      <c r="AC1018" s="232">
        <f t="shared" si="94"/>
        <v>7362</v>
      </c>
      <c r="AD1018" s="232" t="str">
        <f t="shared" si="95"/>
        <v>7362-Food</v>
      </c>
    </row>
    <row r="1019" spans="1:30">
      <c r="A1019" t="s">
        <v>48</v>
      </c>
      <c r="B1019" t="s">
        <v>549</v>
      </c>
      <c r="C1019" t="s">
        <v>649</v>
      </c>
      <c r="D1019" t="s">
        <v>650</v>
      </c>
      <c r="E1019" t="s">
        <v>652</v>
      </c>
      <c r="F1019" s="220" t="s">
        <v>53</v>
      </c>
      <c r="G1019" s="220">
        <v>45169</v>
      </c>
      <c r="H1019" t="s">
        <v>275</v>
      </c>
      <c r="I1019" t="s">
        <v>71</v>
      </c>
      <c r="J1019" t="s">
        <v>276</v>
      </c>
      <c r="K1019" t="s">
        <v>277</v>
      </c>
      <c r="L1019" s="230" t="s">
        <v>74</v>
      </c>
      <c r="M1019">
        <v>1</v>
      </c>
      <c r="N1019">
        <v>0</v>
      </c>
      <c r="O1019">
        <v>0</v>
      </c>
      <c r="P1019">
        <v>10.73</v>
      </c>
      <c r="Q1019">
        <v>2011.57</v>
      </c>
      <c r="R1019">
        <v>1.97</v>
      </c>
      <c r="S1019" s="231" t="str">
        <f>VLOOKUP(U1019,'Cross ref'!I:J,2,0)</f>
        <v>SCL</v>
      </c>
      <c r="T1019" s="231">
        <f t="shared" si="90"/>
        <v>10.73</v>
      </c>
      <c r="U1019" s="231">
        <f>VLOOKUP(VALUE(C1019),'Cross ref'!G:I,3,0)</f>
        <v>7362</v>
      </c>
      <c r="V1019" s="231">
        <f>IFERROR(VLOOKUP(J1019,'Item List (2)'!C:D,2,0),VLOOKUP(K1019,'Item List (2)'!C:D,2,0))</f>
        <v>50007</v>
      </c>
      <c r="W1019" s="231">
        <f>IFERROR(VLOOKUP(J1019,'Item List (2)'!C:E,3,0),VLOOKUP(K1019,'Item List (2)'!C:E,3,0))</f>
        <v>100</v>
      </c>
      <c r="X1019" s="231">
        <f t="shared" si="91"/>
        <v>-10.73</v>
      </c>
      <c r="Y1019" s="231" t="str">
        <f t="shared" si="92"/>
        <v>SURCHARGE, FUEL</v>
      </c>
      <c r="AA1019" s="232">
        <f t="shared" si="93"/>
        <v>10.73</v>
      </c>
      <c r="AB1019" s="232" t="str">
        <f>VLOOKUP(W1019,'Item List (2)'!$H:$J,2,0)</f>
        <v>Food</v>
      </c>
      <c r="AC1019" s="232">
        <f t="shared" si="94"/>
        <v>7362</v>
      </c>
      <c r="AD1019" s="232" t="str">
        <f t="shared" si="95"/>
        <v>7362-Food</v>
      </c>
    </row>
    <row r="1020" spans="1:30">
      <c r="A1020" t="s">
        <v>48</v>
      </c>
      <c r="B1020" t="s">
        <v>549</v>
      </c>
      <c r="C1020" t="s">
        <v>649</v>
      </c>
      <c r="D1020" t="s">
        <v>650</v>
      </c>
      <c r="E1020" t="s">
        <v>653</v>
      </c>
      <c r="F1020" s="220" t="s">
        <v>53</v>
      </c>
      <c r="G1020" s="220">
        <v>45170</v>
      </c>
      <c r="H1020" t="s">
        <v>518</v>
      </c>
      <c r="I1020" t="s">
        <v>55</v>
      </c>
      <c r="J1020" t="s">
        <v>76</v>
      </c>
      <c r="K1020" t="s">
        <v>519</v>
      </c>
      <c r="L1020" s="230" t="s">
        <v>78</v>
      </c>
      <c r="M1020">
        <v>1</v>
      </c>
      <c r="N1020">
        <v>0</v>
      </c>
      <c r="O1020">
        <v>99.5</v>
      </c>
      <c r="P1020">
        <v>99.5</v>
      </c>
      <c r="Q1020">
        <v>1005.97</v>
      </c>
      <c r="R1020">
        <v>2.27</v>
      </c>
      <c r="S1020" s="231" t="str">
        <f>VLOOKUP(U1020,'Cross ref'!I:J,2,0)</f>
        <v>SCL</v>
      </c>
      <c r="T1020" s="231">
        <f t="shared" si="90"/>
        <v>99.5</v>
      </c>
      <c r="U1020" s="231">
        <f>VLOOKUP(VALUE(C1020),'Cross ref'!G:I,3,0)</f>
        <v>7362</v>
      </c>
      <c r="V1020" s="231">
        <f>IFERROR(VLOOKUP(J1020,'Item List (2)'!C:D,2,0),VLOOKUP(K1020,'Item List (2)'!C:D,2,0))</f>
        <v>50007</v>
      </c>
      <c r="W1020" s="231">
        <f>IFERROR(VLOOKUP(J1020,'Item List (2)'!C:E,3,0),VLOOKUP(K1020,'Item List (2)'!C:E,3,0))</f>
        <v>100</v>
      </c>
      <c r="X1020" s="231">
        <f t="shared" si="91"/>
        <v>0</v>
      </c>
      <c r="Y1020" s="231" t="str">
        <f t="shared" si="92"/>
        <v>SYRUP, FANTA ORANGE</v>
      </c>
      <c r="AA1020" s="232">
        <f t="shared" si="93"/>
        <v>99.5</v>
      </c>
      <c r="AB1020" s="232" t="str">
        <f>VLOOKUP(W1020,'Item List (2)'!$H:$J,2,0)</f>
        <v>Food</v>
      </c>
      <c r="AC1020" s="232">
        <f t="shared" si="94"/>
        <v>7362</v>
      </c>
      <c r="AD1020" s="232" t="str">
        <f t="shared" si="95"/>
        <v>7362-Food</v>
      </c>
    </row>
    <row r="1021" spans="1:30">
      <c r="A1021" t="s">
        <v>48</v>
      </c>
      <c r="B1021" t="s">
        <v>549</v>
      </c>
      <c r="C1021" t="s">
        <v>649</v>
      </c>
      <c r="D1021" t="s">
        <v>650</v>
      </c>
      <c r="E1021" t="s">
        <v>653</v>
      </c>
      <c r="F1021" s="220" t="s">
        <v>53</v>
      </c>
      <c r="G1021" s="220">
        <v>45170</v>
      </c>
      <c r="H1021" t="s">
        <v>85</v>
      </c>
      <c r="I1021" t="s">
        <v>55</v>
      </c>
      <c r="J1021" t="s">
        <v>76</v>
      </c>
      <c r="K1021" t="s">
        <v>86</v>
      </c>
      <c r="L1021" s="230" t="s">
        <v>78</v>
      </c>
      <c r="M1021">
        <v>1</v>
      </c>
      <c r="N1021">
        <v>0</v>
      </c>
      <c r="O1021">
        <v>145.42</v>
      </c>
      <c r="P1021">
        <v>145.42</v>
      </c>
      <c r="Q1021">
        <v>1005.97</v>
      </c>
      <c r="R1021">
        <v>2.27</v>
      </c>
      <c r="S1021" s="231" t="str">
        <f>VLOOKUP(U1021,'Cross ref'!I:J,2,0)</f>
        <v>SCL</v>
      </c>
      <c r="T1021" s="231">
        <f t="shared" si="90"/>
        <v>145.42</v>
      </c>
      <c r="U1021" s="231">
        <f>VLOOKUP(VALUE(C1021),'Cross ref'!G:I,3,0)</f>
        <v>7362</v>
      </c>
      <c r="V1021" s="231">
        <f>IFERROR(VLOOKUP(J1021,'Item List (2)'!C:D,2,0),VLOOKUP(K1021,'Item List (2)'!C:D,2,0))</f>
        <v>50007</v>
      </c>
      <c r="W1021" s="231">
        <f>IFERROR(VLOOKUP(J1021,'Item List (2)'!C:E,3,0),VLOOKUP(K1021,'Item List (2)'!C:E,3,0))</f>
        <v>100</v>
      </c>
      <c r="X1021" s="231">
        <f t="shared" si="91"/>
        <v>0</v>
      </c>
      <c r="Y1021" s="231" t="str">
        <f t="shared" si="92"/>
        <v>SYRUP, COKE DIET HIYLD BIB</v>
      </c>
      <c r="AA1021" s="232">
        <f t="shared" si="93"/>
        <v>145.42</v>
      </c>
      <c r="AB1021" s="232" t="str">
        <f>VLOOKUP(W1021,'Item List (2)'!$H:$J,2,0)</f>
        <v>Food</v>
      </c>
      <c r="AC1021" s="232">
        <f t="shared" si="94"/>
        <v>7362</v>
      </c>
      <c r="AD1021" s="232" t="str">
        <f t="shared" si="95"/>
        <v>7362-Food</v>
      </c>
    </row>
    <row r="1022" spans="1:30">
      <c r="A1022" t="s">
        <v>48</v>
      </c>
      <c r="B1022" t="s">
        <v>549</v>
      </c>
      <c r="C1022" t="s">
        <v>649</v>
      </c>
      <c r="D1022" t="s">
        <v>650</v>
      </c>
      <c r="E1022" t="s">
        <v>653</v>
      </c>
      <c r="F1022" s="220" t="s">
        <v>53</v>
      </c>
      <c r="G1022" s="220">
        <v>45170</v>
      </c>
      <c r="H1022" t="s">
        <v>87</v>
      </c>
      <c r="I1022" t="s">
        <v>55</v>
      </c>
      <c r="J1022" t="s">
        <v>76</v>
      </c>
      <c r="K1022" t="s">
        <v>88</v>
      </c>
      <c r="L1022" s="230" t="s">
        <v>78</v>
      </c>
      <c r="M1022">
        <v>1</v>
      </c>
      <c r="N1022">
        <v>0</v>
      </c>
      <c r="O1022">
        <v>112.77</v>
      </c>
      <c r="P1022">
        <v>112.77</v>
      </c>
      <c r="Q1022">
        <v>1005.97</v>
      </c>
      <c r="R1022">
        <v>2.27</v>
      </c>
      <c r="S1022" s="231" t="str">
        <f>VLOOKUP(U1022,'Cross ref'!I:J,2,0)</f>
        <v>SCL</v>
      </c>
      <c r="T1022" s="231">
        <f t="shared" si="90"/>
        <v>112.77</v>
      </c>
      <c r="U1022" s="231">
        <f>VLOOKUP(VALUE(C1022),'Cross ref'!G:I,3,0)</f>
        <v>7362</v>
      </c>
      <c r="V1022" s="231">
        <f>IFERROR(VLOOKUP(J1022,'Item List (2)'!C:D,2,0),VLOOKUP(K1022,'Item List (2)'!C:D,2,0))</f>
        <v>50007</v>
      </c>
      <c r="W1022" s="231">
        <f>IFERROR(VLOOKUP(J1022,'Item List (2)'!C:E,3,0),VLOOKUP(K1022,'Item List (2)'!C:E,3,0))</f>
        <v>100</v>
      </c>
      <c r="X1022" s="231">
        <f t="shared" si="91"/>
        <v>0</v>
      </c>
      <c r="Y1022" s="231" t="str">
        <f t="shared" si="92"/>
        <v>SYRUP, COKE CLASC BIB (HYCS)</v>
      </c>
      <c r="AA1022" s="232">
        <f t="shared" si="93"/>
        <v>112.77</v>
      </c>
      <c r="AB1022" s="232" t="str">
        <f>VLOOKUP(W1022,'Item List (2)'!$H:$J,2,0)</f>
        <v>Food</v>
      </c>
      <c r="AC1022" s="232">
        <f t="shared" si="94"/>
        <v>7362</v>
      </c>
      <c r="AD1022" s="232" t="str">
        <f t="shared" si="95"/>
        <v>7362-Food</v>
      </c>
    </row>
    <row r="1023" spans="1:30">
      <c r="A1023" t="s">
        <v>48</v>
      </c>
      <c r="B1023" t="s">
        <v>549</v>
      </c>
      <c r="C1023" t="s">
        <v>649</v>
      </c>
      <c r="D1023" t="s">
        <v>650</v>
      </c>
      <c r="E1023" t="s">
        <v>653</v>
      </c>
      <c r="F1023" s="220" t="s">
        <v>53</v>
      </c>
      <c r="G1023" s="220">
        <v>45170</v>
      </c>
      <c r="H1023" t="s">
        <v>293</v>
      </c>
      <c r="I1023" t="s">
        <v>55</v>
      </c>
      <c r="J1023" t="s">
        <v>76</v>
      </c>
      <c r="K1023" t="s">
        <v>294</v>
      </c>
      <c r="L1023" s="230" t="s">
        <v>78</v>
      </c>
      <c r="M1023">
        <v>1</v>
      </c>
      <c r="N1023">
        <v>0</v>
      </c>
      <c r="O1023">
        <v>116.08</v>
      </c>
      <c r="P1023">
        <v>116.08</v>
      </c>
      <c r="Q1023">
        <v>1005.97</v>
      </c>
      <c r="R1023">
        <v>2.27</v>
      </c>
      <c r="S1023" s="231" t="str">
        <f>VLOOKUP(U1023,'Cross ref'!I:J,2,0)</f>
        <v>SCL</v>
      </c>
      <c r="T1023" s="231">
        <f t="shared" si="90"/>
        <v>116.08</v>
      </c>
      <c r="U1023" s="231">
        <f>VLOOKUP(VALUE(C1023),'Cross ref'!G:I,3,0)</f>
        <v>7362</v>
      </c>
      <c r="V1023" s="231">
        <f>IFERROR(VLOOKUP(J1023,'Item List (2)'!C:D,2,0),VLOOKUP(K1023,'Item List (2)'!C:D,2,0))</f>
        <v>50007</v>
      </c>
      <c r="W1023" s="231">
        <f>IFERROR(VLOOKUP(J1023,'Item List (2)'!C:E,3,0),VLOOKUP(K1023,'Item List (2)'!C:E,3,0))</f>
        <v>100</v>
      </c>
      <c r="X1023" s="231">
        <f t="shared" si="91"/>
        <v>0</v>
      </c>
      <c r="Y1023" s="231" t="str">
        <f t="shared" si="92"/>
        <v>SYRUP, SPRITE BIB (HYCS)</v>
      </c>
      <c r="AA1023" s="232">
        <f t="shared" si="93"/>
        <v>116.08</v>
      </c>
      <c r="AB1023" s="232" t="str">
        <f>VLOOKUP(W1023,'Item List (2)'!$H:$J,2,0)</f>
        <v>Food</v>
      </c>
      <c r="AC1023" s="232">
        <f t="shared" si="94"/>
        <v>7362</v>
      </c>
      <c r="AD1023" s="232" t="str">
        <f t="shared" si="95"/>
        <v>7362-Food</v>
      </c>
    </row>
    <row r="1024" spans="1:30">
      <c r="A1024" t="s">
        <v>48</v>
      </c>
      <c r="B1024" t="s">
        <v>549</v>
      </c>
      <c r="C1024" t="s">
        <v>649</v>
      </c>
      <c r="D1024" t="s">
        <v>650</v>
      </c>
      <c r="E1024" t="s">
        <v>653</v>
      </c>
      <c r="F1024" s="220" t="s">
        <v>53</v>
      </c>
      <c r="G1024" s="220">
        <v>45170</v>
      </c>
      <c r="H1024" t="s">
        <v>438</v>
      </c>
      <c r="I1024" t="s">
        <v>66</v>
      </c>
      <c r="J1024" t="s">
        <v>439</v>
      </c>
      <c r="K1024" t="s">
        <v>440</v>
      </c>
      <c r="L1024" s="230" t="s">
        <v>441</v>
      </c>
      <c r="M1024">
        <v>1</v>
      </c>
      <c r="N1024">
        <v>0</v>
      </c>
      <c r="O1024">
        <v>22.14</v>
      </c>
      <c r="P1024">
        <v>22.14</v>
      </c>
      <c r="Q1024">
        <v>1005.97</v>
      </c>
      <c r="R1024">
        <v>2.27</v>
      </c>
      <c r="S1024" s="231" t="str">
        <f>VLOOKUP(U1024,'Cross ref'!I:J,2,0)</f>
        <v>SCL</v>
      </c>
      <c r="T1024" s="231">
        <f t="shared" si="90"/>
        <v>22.14</v>
      </c>
      <c r="U1024" s="231">
        <f>VLOOKUP(VALUE(C1024),'Cross ref'!G:I,3,0)</f>
        <v>7362</v>
      </c>
      <c r="V1024" s="231">
        <f>IFERROR(VLOOKUP(J1024,'Item List (2)'!C:D,2,0),VLOOKUP(K1024,'Item List (2)'!C:D,2,0))</f>
        <v>60507</v>
      </c>
      <c r="W1024" s="231">
        <f>IFERROR(VLOOKUP(J1024,'Item List (2)'!C:E,3,0),VLOOKUP(K1024,'Item List (2)'!C:E,3,0))</f>
        <v>1200</v>
      </c>
      <c r="X1024" s="231">
        <f t="shared" si="91"/>
        <v>0</v>
      </c>
      <c r="Y1024" s="231" t="str">
        <f t="shared" si="92"/>
        <v>TOWEL, PAPER MULTIFOLD BRN EF</v>
      </c>
      <c r="AA1024" s="232">
        <f t="shared" si="93"/>
        <v>22.14</v>
      </c>
      <c r="AB1024" s="232" t="str">
        <f>VLOOKUP(W1024,'Item List (2)'!$H:$J,2,0)</f>
        <v>Supplies</v>
      </c>
      <c r="AC1024" s="232">
        <f t="shared" si="94"/>
        <v>7362</v>
      </c>
      <c r="AD1024" s="232" t="str">
        <f t="shared" si="95"/>
        <v>7362-Supplies</v>
      </c>
    </row>
    <row r="1025" spans="1:30">
      <c r="A1025" t="s">
        <v>48</v>
      </c>
      <c r="B1025" t="s">
        <v>549</v>
      </c>
      <c r="C1025" t="s">
        <v>649</v>
      </c>
      <c r="D1025" t="s">
        <v>650</v>
      </c>
      <c r="E1025" t="s">
        <v>653</v>
      </c>
      <c r="F1025" s="220" t="s">
        <v>53</v>
      </c>
      <c r="G1025" s="220">
        <v>45170</v>
      </c>
      <c r="H1025" t="s">
        <v>104</v>
      </c>
      <c r="I1025" t="s">
        <v>55</v>
      </c>
      <c r="J1025" t="s">
        <v>105</v>
      </c>
      <c r="K1025" t="s">
        <v>106</v>
      </c>
      <c r="L1025" s="230" t="s">
        <v>107</v>
      </c>
      <c r="M1025">
        <v>1</v>
      </c>
      <c r="N1025">
        <v>0</v>
      </c>
      <c r="O1025">
        <v>9.54</v>
      </c>
      <c r="P1025">
        <v>9.54</v>
      </c>
      <c r="Q1025">
        <v>1005.97</v>
      </c>
      <c r="R1025">
        <v>2.27</v>
      </c>
      <c r="S1025" s="231" t="str">
        <f>VLOOKUP(U1025,'Cross ref'!I:J,2,0)</f>
        <v>SCL</v>
      </c>
      <c r="T1025" s="231">
        <f t="shared" si="90"/>
        <v>9.54</v>
      </c>
      <c r="U1025" s="231">
        <f>VLOOKUP(VALUE(C1025),'Cross ref'!G:I,3,0)</f>
        <v>7362</v>
      </c>
      <c r="V1025" s="231">
        <f>IFERROR(VLOOKUP(J1025,'Item List (2)'!C:D,2,0),VLOOKUP(K1025,'Item List (2)'!C:D,2,0))</f>
        <v>50007</v>
      </c>
      <c r="W1025" s="231">
        <f>IFERROR(VLOOKUP(J1025,'Item List (2)'!C:E,3,0),VLOOKUP(K1025,'Item List (2)'!C:E,3,0))</f>
        <v>100</v>
      </c>
      <c r="X1025" s="231">
        <f t="shared" si="91"/>
        <v>0</v>
      </c>
      <c r="Y1025" s="231" t="str">
        <f t="shared" si="92"/>
        <v>MILK, 1%</v>
      </c>
      <c r="AA1025" s="232">
        <f t="shared" si="93"/>
        <v>9.54</v>
      </c>
      <c r="AB1025" s="232" t="str">
        <f>VLOOKUP(W1025,'Item List (2)'!$H:$J,2,0)</f>
        <v>Food</v>
      </c>
      <c r="AC1025" s="232">
        <f t="shared" si="94"/>
        <v>7362</v>
      </c>
      <c r="AD1025" s="232" t="str">
        <f t="shared" si="95"/>
        <v>7362-Food</v>
      </c>
    </row>
    <row r="1026" spans="1:30">
      <c r="A1026" t="s">
        <v>48</v>
      </c>
      <c r="B1026" t="s">
        <v>549</v>
      </c>
      <c r="C1026" t="s">
        <v>649</v>
      </c>
      <c r="D1026" t="s">
        <v>650</v>
      </c>
      <c r="E1026" t="s">
        <v>653</v>
      </c>
      <c r="F1026" s="220" t="s">
        <v>53</v>
      </c>
      <c r="G1026" s="220">
        <v>45170</v>
      </c>
      <c r="H1026" t="s">
        <v>324</v>
      </c>
      <c r="I1026" t="s">
        <v>55</v>
      </c>
      <c r="J1026" t="s">
        <v>325</v>
      </c>
      <c r="K1026" t="s">
        <v>326</v>
      </c>
      <c r="L1026" s="230" t="s">
        <v>327</v>
      </c>
      <c r="M1026">
        <v>1</v>
      </c>
      <c r="N1026">
        <v>0</v>
      </c>
      <c r="O1026">
        <v>31.31</v>
      </c>
      <c r="P1026">
        <v>31.31</v>
      </c>
      <c r="Q1026">
        <v>1005.97</v>
      </c>
      <c r="R1026">
        <v>2.27</v>
      </c>
      <c r="S1026" s="231" t="str">
        <f>VLOOKUP(U1026,'Cross ref'!I:J,2,0)</f>
        <v>SCL</v>
      </c>
      <c r="T1026" s="231">
        <f t="shared" ref="T1026:T1089" si="96">P1026</f>
        <v>31.31</v>
      </c>
      <c r="U1026" s="231">
        <f>VLOOKUP(VALUE(C1026),'Cross ref'!G:I,3,0)</f>
        <v>7362</v>
      </c>
      <c r="V1026" s="231">
        <f>IFERROR(VLOOKUP(J1026,'Item List (2)'!C:D,2,0),VLOOKUP(K1026,'Item List (2)'!C:D,2,0))</f>
        <v>50007</v>
      </c>
      <c r="W1026" s="231">
        <f>IFERROR(VLOOKUP(J1026,'Item List (2)'!C:E,3,0),VLOOKUP(K1026,'Item List (2)'!C:E,3,0))</f>
        <v>100</v>
      </c>
      <c r="X1026" s="231">
        <f t="shared" ref="X1026:X1089" si="97">IF(_xlfn.NUMBERVALUE(O1026),M1026*O1026-P1026,-P1026)</f>
        <v>0</v>
      </c>
      <c r="Y1026" s="231" t="str">
        <f t="shared" ref="Y1026:Y1089" si="98">K1026</f>
        <v>TORTILLA, FLOUR 10" FZN</v>
      </c>
      <c r="AA1026" s="232">
        <f t="shared" ref="AA1026:AA1089" si="99">P1026</f>
        <v>31.31</v>
      </c>
      <c r="AB1026" s="232" t="str">
        <f>VLOOKUP(W1026,'Item List (2)'!$H:$J,2,0)</f>
        <v>Food</v>
      </c>
      <c r="AC1026" s="232">
        <f t="shared" ref="AC1026:AC1089" si="100">U1026</f>
        <v>7362</v>
      </c>
      <c r="AD1026" s="232" t="str">
        <f t="shared" ref="AD1026:AD1089" si="101">AC1026&amp;"-"&amp;AB1026</f>
        <v>7362-Food</v>
      </c>
    </row>
    <row r="1027" spans="1:30">
      <c r="A1027" t="s">
        <v>48</v>
      </c>
      <c r="B1027" t="s">
        <v>549</v>
      </c>
      <c r="C1027" t="s">
        <v>649</v>
      </c>
      <c r="D1027" t="s">
        <v>650</v>
      </c>
      <c r="E1027" t="s">
        <v>653</v>
      </c>
      <c r="F1027" s="220" t="s">
        <v>53</v>
      </c>
      <c r="G1027" s="220">
        <v>45170</v>
      </c>
      <c r="H1027" t="s">
        <v>149</v>
      </c>
      <c r="I1027" t="s">
        <v>55</v>
      </c>
      <c r="J1027" t="s">
        <v>102</v>
      </c>
      <c r="K1027" t="s">
        <v>150</v>
      </c>
      <c r="L1027" s="230" t="s">
        <v>100</v>
      </c>
      <c r="M1027">
        <v>2</v>
      </c>
      <c r="N1027">
        <v>0</v>
      </c>
      <c r="O1027">
        <v>25.94</v>
      </c>
      <c r="P1027">
        <v>51.88</v>
      </c>
      <c r="Q1027">
        <v>1005.97</v>
      </c>
      <c r="R1027">
        <v>2.27</v>
      </c>
      <c r="S1027" s="231" t="str">
        <f>VLOOKUP(U1027,'Cross ref'!I:J,2,0)</f>
        <v>SCL</v>
      </c>
      <c r="T1027" s="231">
        <f t="shared" si="96"/>
        <v>51.88</v>
      </c>
      <c r="U1027" s="231">
        <f>VLOOKUP(VALUE(C1027),'Cross ref'!G:I,3,0)</f>
        <v>7362</v>
      </c>
      <c r="V1027" s="231">
        <f>IFERROR(VLOOKUP(J1027,'Item List (2)'!C:D,2,0),VLOOKUP(K1027,'Item List (2)'!C:D,2,0))</f>
        <v>50007</v>
      </c>
      <c r="W1027" s="231">
        <f>IFERROR(VLOOKUP(J1027,'Item List (2)'!C:E,3,0),VLOOKUP(K1027,'Item List (2)'!C:E,3,0))</f>
        <v>100</v>
      </c>
      <c r="X1027" s="231">
        <f t="shared" si="97"/>
        <v>0</v>
      </c>
      <c r="Y1027" s="231" t="str">
        <f t="shared" si="98"/>
        <v>SAUCE, BTRMILK RANCH CUP</v>
      </c>
      <c r="AA1027" s="232">
        <f t="shared" si="99"/>
        <v>51.88</v>
      </c>
      <c r="AB1027" s="232" t="str">
        <f>VLOOKUP(W1027,'Item List (2)'!$H:$J,2,0)</f>
        <v>Food</v>
      </c>
      <c r="AC1027" s="232">
        <f t="shared" si="100"/>
        <v>7362</v>
      </c>
      <c r="AD1027" s="232" t="str">
        <f t="shared" si="101"/>
        <v>7362-Food</v>
      </c>
    </row>
    <row r="1028" spans="1:30">
      <c r="A1028" t="s">
        <v>48</v>
      </c>
      <c r="B1028" t="s">
        <v>549</v>
      </c>
      <c r="C1028" t="s">
        <v>649</v>
      </c>
      <c r="D1028" t="s">
        <v>650</v>
      </c>
      <c r="E1028" t="s">
        <v>653</v>
      </c>
      <c r="F1028" s="220" t="s">
        <v>53</v>
      </c>
      <c r="G1028" s="220">
        <v>45170</v>
      </c>
      <c r="H1028" t="s">
        <v>332</v>
      </c>
      <c r="I1028" t="s">
        <v>55</v>
      </c>
      <c r="J1028" t="s">
        <v>244</v>
      </c>
      <c r="K1028" t="s">
        <v>333</v>
      </c>
      <c r="L1028" s="230" t="s">
        <v>334</v>
      </c>
      <c r="M1028">
        <v>1</v>
      </c>
      <c r="N1028">
        <v>0</v>
      </c>
      <c r="O1028">
        <v>31.38</v>
      </c>
      <c r="P1028">
        <v>31.38</v>
      </c>
      <c r="Q1028">
        <v>1005.97</v>
      </c>
      <c r="R1028">
        <v>2.27</v>
      </c>
      <c r="S1028" s="231" t="str">
        <f>VLOOKUP(U1028,'Cross ref'!I:J,2,0)</f>
        <v>SCL</v>
      </c>
      <c r="T1028" s="231">
        <f t="shared" si="96"/>
        <v>31.38</v>
      </c>
      <c r="U1028" s="231">
        <f>VLOOKUP(VALUE(C1028),'Cross ref'!G:I,3,0)</f>
        <v>7362</v>
      </c>
      <c r="V1028" s="231">
        <f>IFERROR(VLOOKUP(J1028,'Item List (2)'!C:D,2,0),VLOOKUP(K1028,'Item List (2)'!C:D,2,0))</f>
        <v>50007</v>
      </c>
      <c r="W1028" s="231">
        <f>IFERROR(VLOOKUP(J1028,'Item List (2)'!C:E,3,0),VLOOKUP(K1028,'Item List (2)'!C:E,3,0))</f>
        <v>100</v>
      </c>
      <c r="X1028" s="231">
        <f t="shared" si="97"/>
        <v>0</v>
      </c>
      <c r="Y1028" s="231" t="str">
        <f t="shared" si="98"/>
        <v>WHIP CREAM, AEROSOL 17Z</v>
      </c>
      <c r="AA1028" s="232">
        <f t="shared" si="99"/>
        <v>31.38</v>
      </c>
      <c r="AB1028" s="232" t="str">
        <f>VLOOKUP(W1028,'Item List (2)'!$H:$J,2,0)</f>
        <v>Food</v>
      </c>
      <c r="AC1028" s="232">
        <f t="shared" si="100"/>
        <v>7362</v>
      </c>
      <c r="AD1028" s="232" t="str">
        <f t="shared" si="101"/>
        <v>7362-Food</v>
      </c>
    </row>
    <row r="1029" spans="1:30">
      <c r="A1029" t="s">
        <v>48</v>
      </c>
      <c r="B1029" t="s">
        <v>549</v>
      </c>
      <c r="C1029" t="s">
        <v>649</v>
      </c>
      <c r="D1029" t="s">
        <v>650</v>
      </c>
      <c r="E1029" t="s">
        <v>653</v>
      </c>
      <c r="F1029" s="220" t="s">
        <v>53</v>
      </c>
      <c r="G1029" s="220">
        <v>45170</v>
      </c>
      <c r="H1029" t="s">
        <v>155</v>
      </c>
      <c r="I1029" t="s">
        <v>55</v>
      </c>
      <c r="J1029" t="s">
        <v>156</v>
      </c>
      <c r="K1029" t="s">
        <v>157</v>
      </c>
      <c r="L1029" s="230" t="s">
        <v>158</v>
      </c>
      <c r="M1029">
        <v>2</v>
      </c>
      <c r="N1029">
        <v>0</v>
      </c>
      <c r="O1029">
        <v>19.78</v>
      </c>
      <c r="P1029">
        <v>39.56</v>
      </c>
      <c r="Q1029">
        <v>1005.97</v>
      </c>
      <c r="R1029">
        <v>2.27</v>
      </c>
      <c r="S1029" s="231" t="str">
        <f>VLOOKUP(U1029,'Cross ref'!I:J,2,0)</f>
        <v>SCL</v>
      </c>
      <c r="T1029" s="231">
        <f t="shared" si="96"/>
        <v>39.56</v>
      </c>
      <c r="U1029" s="231">
        <f>VLOOKUP(VALUE(C1029),'Cross ref'!G:I,3,0)</f>
        <v>7362</v>
      </c>
      <c r="V1029" s="231">
        <f>IFERROR(VLOOKUP(J1029,'Item List (2)'!C:D,2,0),VLOOKUP(K1029,'Item List (2)'!C:D,2,0))</f>
        <v>50007</v>
      </c>
      <c r="W1029" s="231">
        <f>IFERROR(VLOOKUP(J1029,'Item List (2)'!C:E,3,0),VLOOKUP(K1029,'Item List (2)'!C:E,3,0))</f>
        <v>100</v>
      </c>
      <c r="X1029" s="231">
        <f t="shared" si="97"/>
        <v>0</v>
      </c>
      <c r="Y1029" s="231" t="str">
        <f t="shared" si="98"/>
        <v>ICE CREAM, VANILLA SLOW MELT</v>
      </c>
      <c r="AA1029" s="232">
        <f t="shared" si="99"/>
        <v>39.56</v>
      </c>
      <c r="AB1029" s="232" t="str">
        <f>VLOOKUP(W1029,'Item List (2)'!$H:$J,2,0)</f>
        <v>Food</v>
      </c>
      <c r="AC1029" s="232">
        <f t="shared" si="100"/>
        <v>7362</v>
      </c>
      <c r="AD1029" s="232" t="str">
        <f t="shared" si="101"/>
        <v>7362-Food</v>
      </c>
    </row>
    <row r="1030" spans="1:30">
      <c r="A1030" t="s">
        <v>48</v>
      </c>
      <c r="B1030" t="s">
        <v>549</v>
      </c>
      <c r="C1030" t="s">
        <v>649</v>
      </c>
      <c r="D1030" t="s">
        <v>650</v>
      </c>
      <c r="E1030" t="s">
        <v>653</v>
      </c>
      <c r="F1030" s="220" t="s">
        <v>53</v>
      </c>
      <c r="G1030" s="220">
        <v>45170</v>
      </c>
      <c r="H1030" t="s">
        <v>159</v>
      </c>
      <c r="I1030" t="s">
        <v>55</v>
      </c>
      <c r="J1030" t="s">
        <v>160</v>
      </c>
      <c r="K1030" t="s">
        <v>161</v>
      </c>
      <c r="L1030" s="230" t="s">
        <v>162</v>
      </c>
      <c r="M1030">
        <v>2</v>
      </c>
      <c r="N1030">
        <v>0</v>
      </c>
      <c r="O1030">
        <v>36.5</v>
      </c>
      <c r="P1030">
        <v>73</v>
      </c>
      <c r="Q1030">
        <v>1005.97</v>
      </c>
      <c r="R1030">
        <v>2.27</v>
      </c>
      <c r="S1030" s="231" t="str">
        <f>VLOOKUP(U1030,'Cross ref'!I:J,2,0)</f>
        <v>SCL</v>
      </c>
      <c r="T1030" s="231">
        <f t="shared" si="96"/>
        <v>73</v>
      </c>
      <c r="U1030" s="231">
        <f>VLOOKUP(VALUE(C1030),'Cross ref'!G:I,3,0)</f>
        <v>7362</v>
      </c>
      <c r="V1030" s="231">
        <f>IFERROR(VLOOKUP(J1030,'Item List (2)'!C:D,2,0),VLOOKUP(K1030,'Item List (2)'!C:D,2,0))</f>
        <v>50007</v>
      </c>
      <c r="W1030" s="231">
        <f>IFERROR(VLOOKUP(J1030,'Item List (2)'!C:E,3,0),VLOOKUP(K1030,'Item List (2)'!C:E,3,0))</f>
        <v>100</v>
      </c>
      <c r="X1030" s="231">
        <f t="shared" si="97"/>
        <v>0</v>
      </c>
      <c r="Y1030" s="231" t="str">
        <f t="shared" si="98"/>
        <v>SHORTENING, LIQ FRY PREM</v>
      </c>
      <c r="AA1030" s="232">
        <f t="shared" si="99"/>
        <v>73</v>
      </c>
      <c r="AB1030" s="232" t="str">
        <f>VLOOKUP(W1030,'Item List (2)'!$H:$J,2,0)</f>
        <v>Food</v>
      </c>
      <c r="AC1030" s="232">
        <f t="shared" si="100"/>
        <v>7362</v>
      </c>
      <c r="AD1030" s="232" t="str">
        <f t="shared" si="101"/>
        <v>7362-Food</v>
      </c>
    </row>
    <row r="1031" spans="1:30">
      <c r="A1031" t="s">
        <v>48</v>
      </c>
      <c r="B1031" t="s">
        <v>549</v>
      </c>
      <c r="C1031" t="s">
        <v>649</v>
      </c>
      <c r="D1031" t="s">
        <v>650</v>
      </c>
      <c r="E1031" t="s">
        <v>653</v>
      </c>
      <c r="F1031" s="220" t="s">
        <v>53</v>
      </c>
      <c r="G1031" s="220">
        <v>45170</v>
      </c>
      <c r="H1031" t="s">
        <v>231</v>
      </c>
      <c r="I1031" t="s">
        <v>201</v>
      </c>
      <c r="J1031" t="s">
        <v>232</v>
      </c>
      <c r="K1031" t="s">
        <v>233</v>
      </c>
      <c r="L1031" s="230" t="s">
        <v>234</v>
      </c>
      <c r="M1031">
        <v>1</v>
      </c>
      <c r="N1031">
        <v>0</v>
      </c>
      <c r="O1031">
        <v>25.89</v>
      </c>
      <c r="P1031">
        <v>25.89</v>
      </c>
      <c r="Q1031">
        <v>1005.97</v>
      </c>
      <c r="R1031">
        <v>2.27</v>
      </c>
      <c r="S1031" s="231" t="str">
        <f>VLOOKUP(U1031,'Cross ref'!I:J,2,0)</f>
        <v>SCL</v>
      </c>
      <c r="T1031" s="231">
        <f t="shared" si="96"/>
        <v>25.89</v>
      </c>
      <c r="U1031" s="231">
        <f>VLOOKUP(VALUE(C1031),'Cross ref'!G:I,3,0)</f>
        <v>7362</v>
      </c>
      <c r="V1031" s="231">
        <f>IFERROR(VLOOKUP(J1031,'Item List (2)'!C:D,2,0),VLOOKUP(K1031,'Item List (2)'!C:D,2,0))</f>
        <v>51001</v>
      </c>
      <c r="W1031" s="231">
        <f>IFERROR(VLOOKUP(J1031,'Item List (2)'!C:E,3,0),VLOOKUP(K1031,'Item List (2)'!C:E,3,0))</f>
        <v>1000</v>
      </c>
      <c r="X1031" s="231">
        <f t="shared" si="97"/>
        <v>0</v>
      </c>
      <c r="Y1031" s="231" t="str">
        <f t="shared" si="98"/>
        <v>LID, 12-24Z</v>
      </c>
      <c r="AA1031" s="232">
        <f t="shared" si="99"/>
        <v>25.89</v>
      </c>
      <c r="AB1031" s="232" t="str">
        <f>VLOOKUP(W1031,'Item List (2)'!$H:$J,2,0)</f>
        <v>Paper</v>
      </c>
      <c r="AC1031" s="232">
        <f t="shared" si="100"/>
        <v>7362</v>
      </c>
      <c r="AD1031" s="232" t="str">
        <f t="shared" si="101"/>
        <v>7362-Paper</v>
      </c>
    </row>
    <row r="1032" spans="1:30">
      <c r="A1032" t="s">
        <v>48</v>
      </c>
      <c r="B1032" t="s">
        <v>549</v>
      </c>
      <c r="C1032" t="s">
        <v>649</v>
      </c>
      <c r="D1032" t="s">
        <v>650</v>
      </c>
      <c r="E1032" t="s">
        <v>653</v>
      </c>
      <c r="F1032" s="220" t="s">
        <v>53</v>
      </c>
      <c r="G1032" s="220">
        <v>45170</v>
      </c>
      <c r="H1032" t="s">
        <v>235</v>
      </c>
      <c r="I1032" t="s">
        <v>201</v>
      </c>
      <c r="J1032" t="s">
        <v>236</v>
      </c>
      <c r="K1032" t="s">
        <v>237</v>
      </c>
      <c r="L1032" s="230" t="s">
        <v>238</v>
      </c>
      <c r="M1032">
        <v>1</v>
      </c>
      <c r="N1032">
        <v>0</v>
      </c>
      <c r="O1032">
        <v>59.08</v>
      </c>
      <c r="P1032">
        <v>59.08</v>
      </c>
      <c r="Q1032">
        <v>1005.97</v>
      </c>
      <c r="R1032">
        <v>2.27</v>
      </c>
      <c r="S1032" s="231" t="str">
        <f>VLOOKUP(U1032,'Cross ref'!I:J,2,0)</f>
        <v>SCL</v>
      </c>
      <c r="T1032" s="231">
        <f t="shared" si="96"/>
        <v>59.08</v>
      </c>
      <c r="U1032" s="231">
        <f>VLOOKUP(VALUE(C1032),'Cross ref'!G:I,3,0)</f>
        <v>7362</v>
      </c>
      <c r="V1032" s="231">
        <f>IFERROR(VLOOKUP(J1032,'Item List (2)'!C:D,2,0),VLOOKUP(K1032,'Item List (2)'!C:D,2,0))</f>
        <v>51001</v>
      </c>
      <c r="W1032" s="231">
        <f>IFERROR(VLOOKUP(J1032,'Item List (2)'!C:E,3,0),VLOOKUP(K1032,'Item List (2)'!C:E,3,0))</f>
        <v>1000</v>
      </c>
      <c r="X1032" s="231">
        <f t="shared" si="97"/>
        <v>0</v>
      </c>
      <c r="Y1032" s="231" t="str">
        <f t="shared" si="98"/>
        <v>CUP, COLD 20Z FLV TRL</v>
      </c>
      <c r="AA1032" s="232">
        <f t="shared" si="99"/>
        <v>59.08</v>
      </c>
      <c r="AB1032" s="232" t="str">
        <f>VLOOKUP(W1032,'Item List (2)'!$H:$J,2,0)</f>
        <v>Paper</v>
      </c>
      <c r="AC1032" s="232">
        <f t="shared" si="100"/>
        <v>7362</v>
      </c>
      <c r="AD1032" s="232" t="str">
        <f t="shared" si="101"/>
        <v>7362-Paper</v>
      </c>
    </row>
    <row r="1033" spans="1:30">
      <c r="A1033" t="s">
        <v>48</v>
      </c>
      <c r="B1033" t="s">
        <v>549</v>
      </c>
      <c r="C1033" t="s">
        <v>649</v>
      </c>
      <c r="D1033" t="s">
        <v>650</v>
      </c>
      <c r="E1033" t="s">
        <v>653</v>
      </c>
      <c r="F1033" s="220" t="s">
        <v>53</v>
      </c>
      <c r="G1033" s="220">
        <v>45170</v>
      </c>
      <c r="H1033" t="s">
        <v>239</v>
      </c>
      <c r="I1033" t="s">
        <v>201</v>
      </c>
      <c r="J1033" t="s">
        <v>240</v>
      </c>
      <c r="K1033" t="s">
        <v>241</v>
      </c>
      <c r="L1033" s="230" t="s">
        <v>242</v>
      </c>
      <c r="M1033">
        <v>1</v>
      </c>
      <c r="N1033">
        <v>0</v>
      </c>
      <c r="O1033">
        <v>47.64</v>
      </c>
      <c r="P1033">
        <v>47.64</v>
      </c>
      <c r="Q1033">
        <v>1005.97</v>
      </c>
      <c r="R1033">
        <v>2.27</v>
      </c>
      <c r="S1033" s="231" t="str">
        <f>VLOOKUP(U1033,'Cross ref'!I:J,2,0)</f>
        <v>SCL</v>
      </c>
      <c r="T1033" s="231">
        <f t="shared" si="96"/>
        <v>47.64</v>
      </c>
      <c r="U1033" s="231">
        <f>VLOOKUP(VALUE(C1033),'Cross ref'!G:I,3,0)</f>
        <v>7362</v>
      </c>
      <c r="V1033" s="231">
        <f>IFERROR(VLOOKUP(J1033,'Item List (2)'!C:D,2,0),VLOOKUP(K1033,'Item List (2)'!C:D,2,0))</f>
        <v>51001</v>
      </c>
      <c r="W1033" s="231">
        <f>IFERROR(VLOOKUP(J1033,'Item List (2)'!C:E,3,0),VLOOKUP(K1033,'Item List (2)'!C:E,3,0))</f>
        <v>1000</v>
      </c>
      <c r="X1033" s="231">
        <f t="shared" si="97"/>
        <v>0</v>
      </c>
      <c r="Y1033" s="231" t="str">
        <f t="shared" si="98"/>
        <v>CARTON, FFRY SM FLVR TRAIL</v>
      </c>
      <c r="AA1033" s="232">
        <f t="shared" si="99"/>
        <v>47.64</v>
      </c>
      <c r="AB1033" s="232" t="str">
        <f>VLOOKUP(W1033,'Item List (2)'!$H:$J,2,0)</f>
        <v>Paper</v>
      </c>
      <c r="AC1033" s="232">
        <f t="shared" si="100"/>
        <v>7362</v>
      </c>
      <c r="AD1033" s="232" t="str">
        <f t="shared" si="101"/>
        <v>7362-Paper</v>
      </c>
    </row>
    <row r="1034" spans="1:30">
      <c r="A1034" t="s">
        <v>48</v>
      </c>
      <c r="B1034" t="s">
        <v>549</v>
      </c>
      <c r="C1034" t="s">
        <v>649</v>
      </c>
      <c r="D1034" t="s">
        <v>650</v>
      </c>
      <c r="E1034" t="s">
        <v>653</v>
      </c>
      <c r="F1034" s="220" t="s">
        <v>53</v>
      </c>
      <c r="G1034" s="220">
        <v>45170</v>
      </c>
      <c r="H1034" t="s">
        <v>390</v>
      </c>
      <c r="I1034" t="s">
        <v>201</v>
      </c>
      <c r="J1034" t="s">
        <v>240</v>
      </c>
      <c r="K1034" t="s">
        <v>391</v>
      </c>
      <c r="L1034" s="230" t="s">
        <v>234</v>
      </c>
      <c r="M1034">
        <v>1</v>
      </c>
      <c r="N1034">
        <v>0</v>
      </c>
      <c r="O1034">
        <v>59.09</v>
      </c>
      <c r="P1034">
        <v>59.09</v>
      </c>
      <c r="Q1034">
        <v>1005.97</v>
      </c>
      <c r="R1034">
        <v>2.27</v>
      </c>
      <c r="S1034" s="231" t="str">
        <f>VLOOKUP(U1034,'Cross ref'!I:J,2,0)</f>
        <v>SCL</v>
      </c>
      <c r="T1034" s="231">
        <f t="shared" si="96"/>
        <v>59.09</v>
      </c>
      <c r="U1034" s="231">
        <f>VLOOKUP(VALUE(C1034),'Cross ref'!G:I,3,0)</f>
        <v>7362</v>
      </c>
      <c r="V1034" s="231">
        <f>IFERROR(VLOOKUP(J1034,'Item List (2)'!C:D,2,0),VLOOKUP(K1034,'Item List (2)'!C:D,2,0))</f>
        <v>51001</v>
      </c>
      <c r="W1034" s="231">
        <f>IFERROR(VLOOKUP(J1034,'Item List (2)'!C:E,3,0),VLOOKUP(K1034,'Item List (2)'!C:E,3,0))</f>
        <v>1000</v>
      </c>
      <c r="X1034" s="231">
        <f t="shared" si="97"/>
        <v>0</v>
      </c>
      <c r="Y1034" s="231" t="str">
        <f t="shared" si="98"/>
        <v>CARTON, FFRY MED FLVR TRAIL</v>
      </c>
      <c r="AA1034" s="232">
        <f t="shared" si="99"/>
        <v>59.09</v>
      </c>
      <c r="AB1034" s="232" t="str">
        <f>VLOOKUP(W1034,'Item List (2)'!$H:$J,2,0)</f>
        <v>Paper</v>
      </c>
      <c r="AC1034" s="232">
        <f t="shared" si="100"/>
        <v>7362</v>
      </c>
      <c r="AD1034" s="232" t="str">
        <f t="shared" si="101"/>
        <v>7362-Paper</v>
      </c>
    </row>
    <row r="1035" spans="1:30">
      <c r="A1035" t="s">
        <v>48</v>
      </c>
      <c r="B1035" t="s">
        <v>549</v>
      </c>
      <c r="C1035" t="s">
        <v>649</v>
      </c>
      <c r="D1035" t="s">
        <v>650</v>
      </c>
      <c r="E1035" t="s">
        <v>653</v>
      </c>
      <c r="F1035" s="220" t="s">
        <v>53</v>
      </c>
      <c r="G1035" s="220">
        <v>45170</v>
      </c>
      <c r="H1035" t="s">
        <v>258</v>
      </c>
      <c r="I1035" t="s">
        <v>201</v>
      </c>
      <c r="J1035" t="s">
        <v>236</v>
      </c>
      <c r="K1035" t="s">
        <v>259</v>
      </c>
      <c r="L1035" s="230" t="s">
        <v>260</v>
      </c>
      <c r="M1035">
        <v>1</v>
      </c>
      <c r="N1035">
        <v>0</v>
      </c>
      <c r="O1035">
        <v>31</v>
      </c>
      <c r="P1035">
        <v>31</v>
      </c>
      <c r="Q1035">
        <v>1005.97</v>
      </c>
      <c r="R1035">
        <v>2.27</v>
      </c>
      <c r="S1035" s="231" t="str">
        <f>VLOOKUP(U1035,'Cross ref'!I:J,2,0)</f>
        <v>SCL</v>
      </c>
      <c r="T1035" s="231">
        <f t="shared" si="96"/>
        <v>31</v>
      </c>
      <c r="U1035" s="231">
        <f>VLOOKUP(VALUE(C1035),'Cross ref'!G:I,3,0)</f>
        <v>7362</v>
      </c>
      <c r="V1035" s="231">
        <f>IFERROR(VLOOKUP(J1035,'Item List (2)'!C:D,2,0),VLOOKUP(K1035,'Item List (2)'!C:D,2,0))</f>
        <v>51001</v>
      </c>
      <c r="W1035" s="231">
        <f>IFERROR(VLOOKUP(J1035,'Item List (2)'!C:E,3,0),VLOOKUP(K1035,'Item List (2)'!C:E,3,0))</f>
        <v>1000</v>
      </c>
      <c r="X1035" s="231">
        <f t="shared" si="97"/>
        <v>0</v>
      </c>
      <c r="Y1035" s="231" t="str">
        <f t="shared" si="98"/>
        <v>CUP, PLS COLD 32Z FLVR TRAIL</v>
      </c>
      <c r="AA1035" s="232">
        <f t="shared" si="99"/>
        <v>31</v>
      </c>
      <c r="AB1035" s="232" t="str">
        <f>VLOOKUP(W1035,'Item List (2)'!$H:$J,2,0)</f>
        <v>Paper</v>
      </c>
      <c r="AC1035" s="232">
        <f t="shared" si="100"/>
        <v>7362</v>
      </c>
      <c r="AD1035" s="232" t="str">
        <f t="shared" si="101"/>
        <v>7362-Paper</v>
      </c>
    </row>
    <row r="1036" spans="1:30">
      <c r="A1036" t="s">
        <v>48</v>
      </c>
      <c r="B1036" t="s">
        <v>549</v>
      </c>
      <c r="C1036" t="s">
        <v>649</v>
      </c>
      <c r="D1036" t="s">
        <v>650</v>
      </c>
      <c r="E1036" t="s">
        <v>653</v>
      </c>
      <c r="F1036" s="220" t="s">
        <v>53</v>
      </c>
      <c r="G1036" s="220">
        <v>45170</v>
      </c>
      <c r="H1036" t="s">
        <v>624</v>
      </c>
      <c r="I1036" t="s">
        <v>201</v>
      </c>
      <c r="J1036" t="s">
        <v>625</v>
      </c>
      <c r="K1036" t="s">
        <v>626</v>
      </c>
      <c r="L1036" s="230" t="s">
        <v>627</v>
      </c>
      <c r="M1036">
        <v>1</v>
      </c>
      <c r="N1036">
        <v>0</v>
      </c>
      <c r="O1036">
        <v>48.42</v>
      </c>
      <c r="P1036">
        <v>48.42</v>
      </c>
      <c r="Q1036">
        <v>1005.97</v>
      </c>
      <c r="R1036">
        <v>2.27</v>
      </c>
      <c r="S1036" s="231" t="str">
        <f>VLOOKUP(U1036,'Cross ref'!I:J,2,0)</f>
        <v>SCL</v>
      </c>
      <c r="T1036" s="231">
        <f t="shared" si="96"/>
        <v>48.42</v>
      </c>
      <c r="U1036" s="231">
        <f>VLOOKUP(VALUE(C1036),'Cross ref'!G:I,3,0)</f>
        <v>7362</v>
      </c>
      <c r="V1036" s="231">
        <f>IFERROR(VLOOKUP(J1036,'Item List (2)'!C:D,2,0),VLOOKUP(K1036,'Item List (2)'!C:D,2,0))</f>
        <v>51001</v>
      </c>
      <c r="W1036" s="231">
        <f>IFERROR(VLOOKUP(J1036,'Item List (2)'!C:E,3,0),VLOOKUP(K1036,'Item List (2)'!C:E,3,0))</f>
        <v>1000</v>
      </c>
      <c r="X1036" s="231">
        <f t="shared" si="97"/>
        <v>0</v>
      </c>
      <c r="Y1036" s="231" t="str">
        <f t="shared" si="98"/>
        <v>STRAW, WRPD 8.5" RED</v>
      </c>
      <c r="AA1036" s="232">
        <f t="shared" si="99"/>
        <v>48.42</v>
      </c>
      <c r="AB1036" s="232" t="str">
        <f>VLOOKUP(W1036,'Item List (2)'!$H:$J,2,0)</f>
        <v>Paper</v>
      </c>
      <c r="AC1036" s="232">
        <f t="shared" si="100"/>
        <v>7362</v>
      </c>
      <c r="AD1036" s="232" t="str">
        <f t="shared" si="101"/>
        <v>7362-Paper</v>
      </c>
    </row>
    <row r="1037" spans="1:30">
      <c r="A1037" t="s">
        <v>48</v>
      </c>
      <c r="B1037" t="s">
        <v>549</v>
      </c>
      <c r="C1037" t="s">
        <v>649</v>
      </c>
      <c r="D1037" t="s">
        <v>650</v>
      </c>
      <c r="E1037" t="s">
        <v>654</v>
      </c>
      <c r="F1037" s="220" t="s">
        <v>53</v>
      </c>
      <c r="G1037" s="220">
        <v>45171</v>
      </c>
      <c r="H1037" t="s">
        <v>79</v>
      </c>
      <c r="I1037" t="s">
        <v>55</v>
      </c>
      <c r="J1037" t="s">
        <v>80</v>
      </c>
      <c r="K1037" t="s">
        <v>81</v>
      </c>
      <c r="L1037" s="230" t="s">
        <v>78</v>
      </c>
      <c r="M1037">
        <v>1</v>
      </c>
      <c r="N1037">
        <v>0</v>
      </c>
      <c r="O1037">
        <v>99.5</v>
      </c>
      <c r="P1037">
        <v>99.5</v>
      </c>
      <c r="Q1037">
        <v>806.74</v>
      </c>
      <c r="R1037">
        <v>0</v>
      </c>
      <c r="S1037" s="231" t="str">
        <f>VLOOKUP(U1037,'Cross ref'!I:J,2,0)</f>
        <v>SCL</v>
      </c>
      <c r="T1037" s="231">
        <f t="shared" si="96"/>
        <v>99.5</v>
      </c>
      <c r="U1037" s="231">
        <f>VLOOKUP(VALUE(C1037),'Cross ref'!G:I,3,0)</f>
        <v>7362</v>
      </c>
      <c r="V1037" s="231">
        <f>IFERROR(VLOOKUP(J1037,'Item List (2)'!C:D,2,0),VLOOKUP(K1037,'Item List (2)'!C:D,2,0))</f>
        <v>50007</v>
      </c>
      <c r="W1037" s="231">
        <f>IFERROR(VLOOKUP(J1037,'Item List (2)'!C:E,3,0),VLOOKUP(K1037,'Item List (2)'!C:E,3,0))</f>
        <v>100</v>
      </c>
      <c r="X1037" s="231">
        <f t="shared" si="97"/>
        <v>0</v>
      </c>
      <c r="Y1037" s="231" t="str">
        <f t="shared" si="98"/>
        <v>SYRUP, POWERADE MTN BLAST BIB</v>
      </c>
      <c r="AA1037" s="232">
        <f t="shared" si="99"/>
        <v>99.5</v>
      </c>
      <c r="AB1037" s="232" t="str">
        <f>VLOOKUP(W1037,'Item List (2)'!$H:$J,2,0)</f>
        <v>Food</v>
      </c>
      <c r="AC1037" s="232">
        <f t="shared" si="100"/>
        <v>7362</v>
      </c>
      <c r="AD1037" s="232" t="str">
        <f t="shared" si="101"/>
        <v>7362-Food</v>
      </c>
    </row>
    <row r="1038" spans="1:30">
      <c r="A1038" t="s">
        <v>48</v>
      </c>
      <c r="B1038" t="s">
        <v>549</v>
      </c>
      <c r="C1038" t="s">
        <v>649</v>
      </c>
      <c r="D1038" t="s">
        <v>650</v>
      </c>
      <c r="E1038" t="s">
        <v>654</v>
      </c>
      <c r="F1038" s="220" t="s">
        <v>53</v>
      </c>
      <c r="G1038" s="220">
        <v>45171</v>
      </c>
      <c r="H1038" t="s">
        <v>124</v>
      </c>
      <c r="I1038" t="s">
        <v>55</v>
      </c>
      <c r="J1038" t="s">
        <v>125</v>
      </c>
      <c r="K1038" t="s">
        <v>126</v>
      </c>
      <c r="L1038" s="230" t="s">
        <v>127</v>
      </c>
      <c r="M1038">
        <v>1</v>
      </c>
      <c r="N1038">
        <v>0</v>
      </c>
      <c r="O1038">
        <v>21.8</v>
      </c>
      <c r="P1038">
        <v>21.8</v>
      </c>
      <c r="Q1038">
        <v>806.74</v>
      </c>
      <c r="R1038">
        <v>0</v>
      </c>
      <c r="S1038" s="231" t="str">
        <f>VLOOKUP(U1038,'Cross ref'!I:J,2,0)</f>
        <v>SCL</v>
      </c>
      <c r="T1038" s="231">
        <f t="shared" si="96"/>
        <v>21.8</v>
      </c>
      <c r="U1038" s="231">
        <f>VLOOKUP(VALUE(C1038),'Cross ref'!G:I,3,0)</f>
        <v>7362</v>
      </c>
      <c r="V1038" s="231">
        <f>IFERROR(VLOOKUP(J1038,'Item List (2)'!C:D,2,0),VLOOKUP(K1038,'Item List (2)'!C:D,2,0))</f>
        <v>50007</v>
      </c>
      <c r="W1038" s="231">
        <f>IFERROR(VLOOKUP(J1038,'Item List (2)'!C:E,3,0),VLOOKUP(K1038,'Item List (2)'!C:E,3,0))</f>
        <v>100</v>
      </c>
      <c r="X1038" s="231">
        <f t="shared" si="97"/>
        <v>0</v>
      </c>
      <c r="Y1038" s="231" t="str">
        <f t="shared" si="98"/>
        <v>KETCHUP, PKT</v>
      </c>
      <c r="AA1038" s="232">
        <f t="shared" si="99"/>
        <v>21.8</v>
      </c>
      <c r="AB1038" s="232" t="str">
        <f>VLOOKUP(W1038,'Item List (2)'!$H:$J,2,0)</f>
        <v>Food</v>
      </c>
      <c r="AC1038" s="232">
        <f t="shared" si="100"/>
        <v>7362</v>
      </c>
      <c r="AD1038" s="232" t="str">
        <f t="shared" si="101"/>
        <v>7362-Food</v>
      </c>
    </row>
    <row r="1039" spans="1:30">
      <c r="A1039" t="s">
        <v>48</v>
      </c>
      <c r="B1039" t="s">
        <v>549</v>
      </c>
      <c r="C1039" t="s">
        <v>649</v>
      </c>
      <c r="D1039" t="s">
        <v>650</v>
      </c>
      <c r="E1039" t="s">
        <v>654</v>
      </c>
      <c r="F1039" s="220" t="s">
        <v>53</v>
      </c>
      <c r="G1039" s="220">
        <v>45171</v>
      </c>
      <c r="H1039" t="s">
        <v>163</v>
      </c>
      <c r="I1039" t="s">
        <v>55</v>
      </c>
      <c r="J1039" t="s">
        <v>146</v>
      </c>
      <c r="K1039" t="s">
        <v>164</v>
      </c>
      <c r="L1039" s="230" t="s">
        <v>165</v>
      </c>
      <c r="M1039">
        <v>1</v>
      </c>
      <c r="N1039">
        <v>0</v>
      </c>
      <c r="O1039">
        <v>37.6</v>
      </c>
      <c r="P1039">
        <v>37.6</v>
      </c>
      <c r="Q1039">
        <v>806.74</v>
      </c>
      <c r="R1039">
        <v>0</v>
      </c>
      <c r="S1039" s="231" t="str">
        <f>VLOOKUP(U1039,'Cross ref'!I:J,2,0)</f>
        <v>SCL</v>
      </c>
      <c r="T1039" s="231">
        <f t="shared" si="96"/>
        <v>37.6</v>
      </c>
      <c r="U1039" s="231">
        <f>VLOOKUP(VALUE(C1039),'Cross ref'!G:I,3,0)</f>
        <v>7362</v>
      </c>
      <c r="V1039" s="231">
        <f>IFERROR(VLOOKUP(J1039,'Item List (2)'!C:D,2,0),VLOOKUP(K1039,'Item List (2)'!C:D,2,0))</f>
        <v>50007</v>
      </c>
      <c r="W1039" s="231">
        <f>IFERROR(VLOOKUP(J1039,'Item List (2)'!C:E,3,0),VLOOKUP(K1039,'Item List (2)'!C:E,3,0))</f>
        <v>100</v>
      </c>
      <c r="X1039" s="231">
        <f t="shared" si="97"/>
        <v>0</v>
      </c>
      <c r="Y1039" s="231" t="str">
        <f t="shared" si="98"/>
        <v>CHICKEN, PTY SPCY 3Z</v>
      </c>
      <c r="AA1039" s="232">
        <f t="shared" si="99"/>
        <v>37.6</v>
      </c>
      <c r="AB1039" s="232" t="str">
        <f>VLOOKUP(W1039,'Item List (2)'!$H:$J,2,0)</f>
        <v>Food</v>
      </c>
      <c r="AC1039" s="232">
        <f t="shared" si="100"/>
        <v>7362</v>
      </c>
      <c r="AD1039" s="232" t="str">
        <f t="shared" si="101"/>
        <v>7362-Food</v>
      </c>
    </row>
    <row r="1040" spans="1:30">
      <c r="A1040" t="s">
        <v>48</v>
      </c>
      <c r="B1040" t="s">
        <v>549</v>
      </c>
      <c r="C1040" t="s">
        <v>649</v>
      </c>
      <c r="D1040" t="s">
        <v>650</v>
      </c>
      <c r="E1040" t="s">
        <v>654</v>
      </c>
      <c r="F1040" s="220" t="s">
        <v>53</v>
      </c>
      <c r="G1040" s="220">
        <v>45171</v>
      </c>
      <c r="H1040" t="s">
        <v>169</v>
      </c>
      <c r="I1040" t="s">
        <v>55</v>
      </c>
      <c r="J1040" t="s">
        <v>170</v>
      </c>
      <c r="K1040" t="s">
        <v>171</v>
      </c>
      <c r="L1040" s="230" t="s">
        <v>172</v>
      </c>
      <c r="M1040">
        <v>3</v>
      </c>
      <c r="N1040">
        <v>0</v>
      </c>
      <c r="O1040">
        <v>85.13</v>
      </c>
      <c r="P1040">
        <v>255.39</v>
      </c>
      <c r="Q1040">
        <v>806.74</v>
      </c>
      <c r="R1040">
        <v>0</v>
      </c>
      <c r="S1040" s="231" t="str">
        <f>VLOOKUP(U1040,'Cross ref'!I:J,2,0)</f>
        <v>SCL</v>
      </c>
      <c r="T1040" s="231">
        <f t="shared" si="96"/>
        <v>255.39</v>
      </c>
      <c r="U1040" s="231">
        <f>VLOOKUP(VALUE(C1040),'Cross ref'!G:I,3,0)</f>
        <v>7362</v>
      </c>
      <c r="V1040" s="231">
        <f>IFERROR(VLOOKUP(J1040,'Item List (2)'!C:D,2,0),VLOOKUP(K1040,'Item List (2)'!C:D,2,0))</f>
        <v>50007</v>
      </c>
      <c r="W1040" s="231">
        <f>IFERROR(VLOOKUP(J1040,'Item List (2)'!C:E,3,0),VLOOKUP(K1040,'Item List (2)'!C:E,3,0))</f>
        <v>100</v>
      </c>
      <c r="X1040" s="231">
        <f t="shared" si="97"/>
        <v>0</v>
      </c>
      <c r="Y1040" s="231" t="str">
        <f t="shared" si="98"/>
        <v>BACON, 500 SLICES FC</v>
      </c>
      <c r="AA1040" s="232">
        <f t="shared" si="99"/>
        <v>255.39</v>
      </c>
      <c r="AB1040" s="232" t="str">
        <f>VLOOKUP(W1040,'Item List (2)'!$H:$J,2,0)</f>
        <v>Food</v>
      </c>
      <c r="AC1040" s="232">
        <f t="shared" si="100"/>
        <v>7362</v>
      </c>
      <c r="AD1040" s="232" t="str">
        <f t="shared" si="101"/>
        <v>7362-Food</v>
      </c>
    </row>
    <row r="1041" spans="1:30">
      <c r="A1041" t="s">
        <v>48</v>
      </c>
      <c r="B1041" t="s">
        <v>549</v>
      </c>
      <c r="C1041" t="s">
        <v>649</v>
      </c>
      <c r="D1041" t="s">
        <v>650</v>
      </c>
      <c r="E1041" t="s">
        <v>654</v>
      </c>
      <c r="F1041" s="220" t="s">
        <v>53</v>
      </c>
      <c r="G1041" s="220">
        <v>45171</v>
      </c>
      <c r="H1041" t="s">
        <v>176</v>
      </c>
      <c r="I1041" t="s">
        <v>55</v>
      </c>
      <c r="J1041" t="s">
        <v>76</v>
      </c>
      <c r="K1041" t="s">
        <v>177</v>
      </c>
      <c r="L1041" s="230" t="s">
        <v>78</v>
      </c>
      <c r="M1041">
        <v>1</v>
      </c>
      <c r="N1041">
        <v>0</v>
      </c>
      <c r="O1041">
        <v>99.5</v>
      </c>
      <c r="P1041">
        <v>99.5</v>
      </c>
      <c r="Q1041">
        <v>806.74</v>
      </c>
      <c r="R1041">
        <v>0</v>
      </c>
      <c r="S1041" s="231" t="str">
        <f>VLOOKUP(U1041,'Cross ref'!I:J,2,0)</f>
        <v>SCL</v>
      </c>
      <c r="T1041" s="231">
        <f t="shared" si="96"/>
        <v>99.5</v>
      </c>
      <c r="U1041" s="231">
        <f>VLOOKUP(VALUE(C1041),'Cross ref'!G:I,3,0)</f>
        <v>7362</v>
      </c>
      <c r="V1041" s="231">
        <f>IFERROR(VLOOKUP(J1041,'Item List (2)'!C:D,2,0),VLOOKUP(K1041,'Item List (2)'!C:D,2,0))</f>
        <v>50007</v>
      </c>
      <c r="W1041" s="231">
        <f>IFERROR(VLOOKUP(J1041,'Item List (2)'!C:E,3,0),VLOOKUP(K1041,'Item List (2)'!C:E,3,0))</f>
        <v>100</v>
      </c>
      <c r="X1041" s="231">
        <f t="shared" si="97"/>
        <v>0</v>
      </c>
      <c r="Y1041" s="231" t="str">
        <f t="shared" si="98"/>
        <v>SYRUP, DR PEPPER BIB</v>
      </c>
      <c r="AA1041" s="232">
        <f t="shared" si="99"/>
        <v>99.5</v>
      </c>
      <c r="AB1041" s="232" t="str">
        <f>VLOOKUP(W1041,'Item List (2)'!$H:$J,2,0)</f>
        <v>Food</v>
      </c>
      <c r="AC1041" s="232">
        <f t="shared" si="100"/>
        <v>7362</v>
      </c>
      <c r="AD1041" s="232" t="str">
        <f t="shared" si="101"/>
        <v>7362-Food</v>
      </c>
    </row>
    <row r="1042" spans="1:30">
      <c r="A1042" t="s">
        <v>48</v>
      </c>
      <c r="B1042" t="s">
        <v>549</v>
      </c>
      <c r="C1042" t="s">
        <v>649</v>
      </c>
      <c r="D1042" t="s">
        <v>650</v>
      </c>
      <c r="E1042" t="s">
        <v>654</v>
      </c>
      <c r="F1042" s="220" t="s">
        <v>53</v>
      </c>
      <c r="G1042" s="220">
        <v>45171</v>
      </c>
      <c r="H1042" t="s">
        <v>350</v>
      </c>
      <c r="I1042" t="s">
        <v>351</v>
      </c>
      <c r="J1042" t="s">
        <v>352</v>
      </c>
      <c r="K1042" t="s">
        <v>353</v>
      </c>
      <c r="L1042" s="230" t="s">
        <v>351</v>
      </c>
      <c r="M1042">
        <v>0</v>
      </c>
      <c r="N1042">
        <v>0</v>
      </c>
      <c r="O1042">
        <v>84.67</v>
      </c>
      <c r="P1042">
        <v>0</v>
      </c>
      <c r="Q1042">
        <v>806.74</v>
      </c>
      <c r="R1042">
        <v>0</v>
      </c>
      <c r="S1042" s="231" t="str">
        <f>VLOOKUP(U1042,'Cross ref'!I:J,2,0)</f>
        <v>SCL</v>
      </c>
      <c r="T1042" s="231">
        <f t="shared" si="96"/>
        <v>0</v>
      </c>
      <c r="U1042" s="231">
        <f>VLOOKUP(VALUE(C1042),'Cross ref'!G:I,3,0)</f>
        <v>7362</v>
      </c>
      <c r="V1042" s="231">
        <f>IFERROR(VLOOKUP(J1042,'Item List (2)'!C:D,2,0),VLOOKUP(K1042,'Item List (2)'!C:D,2,0))</f>
        <v>51001</v>
      </c>
      <c r="W1042" s="231">
        <f>IFERROR(VLOOKUP(J1042,'Item List (2)'!C:E,3,0),VLOOKUP(K1042,'Item List (2)'!C:E,3,0))</f>
        <v>1000</v>
      </c>
      <c r="X1042" s="231">
        <f t="shared" si="97"/>
        <v>0</v>
      </c>
      <c r="Y1042" s="231" t="str">
        <f t="shared" si="98"/>
        <v>BEEF, PTY SCALLOPED 3.5Z IQF</v>
      </c>
      <c r="AA1042" s="232">
        <f t="shared" si="99"/>
        <v>0</v>
      </c>
      <c r="AB1042" s="232" t="str">
        <f>VLOOKUP(W1042,'Item List (2)'!$H:$J,2,0)</f>
        <v>Paper</v>
      </c>
      <c r="AC1042" s="232">
        <f t="shared" si="100"/>
        <v>7362</v>
      </c>
      <c r="AD1042" s="232" t="str">
        <f t="shared" si="101"/>
        <v>7362-Paper</v>
      </c>
    </row>
    <row r="1043" spans="1:30">
      <c r="A1043" t="s">
        <v>48</v>
      </c>
      <c r="B1043" t="s">
        <v>549</v>
      </c>
      <c r="C1043" t="s">
        <v>649</v>
      </c>
      <c r="D1043" t="s">
        <v>650</v>
      </c>
      <c r="E1043" t="s">
        <v>654</v>
      </c>
      <c r="F1043" s="220" t="s">
        <v>53</v>
      </c>
      <c r="G1043" s="220">
        <v>45171</v>
      </c>
      <c r="H1043" t="s">
        <v>187</v>
      </c>
      <c r="I1043" t="s">
        <v>55</v>
      </c>
      <c r="J1043" t="s">
        <v>146</v>
      </c>
      <c r="K1043" t="s">
        <v>188</v>
      </c>
      <c r="L1043" s="230" t="s">
        <v>189</v>
      </c>
      <c r="M1043">
        <v>2</v>
      </c>
      <c r="N1043">
        <v>0</v>
      </c>
      <c r="O1043">
        <v>46.88</v>
      </c>
      <c r="P1043">
        <v>93.76</v>
      </c>
      <c r="Q1043">
        <v>806.74</v>
      </c>
      <c r="R1043">
        <v>0</v>
      </c>
      <c r="S1043" s="231" t="str">
        <f>VLOOKUP(U1043,'Cross ref'!I:J,2,0)</f>
        <v>SCL</v>
      </c>
      <c r="T1043" s="231">
        <f t="shared" si="96"/>
        <v>93.76</v>
      </c>
      <c r="U1043" s="231">
        <f>VLOOKUP(VALUE(C1043),'Cross ref'!G:I,3,0)</f>
        <v>7362</v>
      </c>
      <c r="V1043" s="231">
        <f>IFERROR(VLOOKUP(J1043,'Item List (2)'!C:D,2,0),VLOOKUP(K1043,'Item List (2)'!C:D,2,0))</f>
        <v>50007</v>
      </c>
      <c r="W1043" s="231">
        <f>IFERROR(VLOOKUP(J1043,'Item List (2)'!C:E,3,0),VLOOKUP(K1043,'Item List (2)'!C:E,3,0))</f>
        <v>100</v>
      </c>
      <c r="X1043" s="231">
        <f t="shared" si="97"/>
        <v>0</v>
      </c>
      <c r="Y1043" s="231" t="str">
        <f t="shared" si="98"/>
        <v>CHICKEN, NUGGET BRD STAR SHP</v>
      </c>
      <c r="AA1043" s="232">
        <f t="shared" si="99"/>
        <v>93.76</v>
      </c>
      <c r="AB1043" s="232" t="str">
        <f>VLOOKUP(W1043,'Item List (2)'!$H:$J,2,0)</f>
        <v>Food</v>
      </c>
      <c r="AC1043" s="232">
        <f t="shared" si="100"/>
        <v>7362</v>
      </c>
      <c r="AD1043" s="232" t="str">
        <f t="shared" si="101"/>
        <v>7362-Food</v>
      </c>
    </row>
    <row r="1044" spans="1:30">
      <c r="A1044" t="s">
        <v>48</v>
      </c>
      <c r="B1044" t="s">
        <v>549</v>
      </c>
      <c r="C1044" t="s">
        <v>649</v>
      </c>
      <c r="D1044" t="s">
        <v>650</v>
      </c>
      <c r="E1044" t="s">
        <v>654</v>
      </c>
      <c r="F1044" s="220" t="s">
        <v>53</v>
      </c>
      <c r="G1044" s="220">
        <v>45171</v>
      </c>
      <c r="H1044" t="s">
        <v>205</v>
      </c>
      <c r="I1044" t="s">
        <v>55</v>
      </c>
      <c r="J1044" t="s">
        <v>206</v>
      </c>
      <c r="K1044" t="s">
        <v>207</v>
      </c>
      <c r="L1044" s="230" t="s">
        <v>208</v>
      </c>
      <c r="M1044">
        <v>2</v>
      </c>
      <c r="N1044">
        <v>0</v>
      </c>
      <c r="O1044">
        <v>22.17</v>
      </c>
      <c r="P1044">
        <v>44.34</v>
      </c>
      <c r="Q1044">
        <v>806.74</v>
      </c>
      <c r="R1044">
        <v>0</v>
      </c>
      <c r="S1044" s="231" t="str">
        <f>VLOOKUP(U1044,'Cross ref'!I:J,2,0)</f>
        <v>SCL</v>
      </c>
      <c r="T1044" s="231">
        <f t="shared" si="96"/>
        <v>44.34</v>
      </c>
      <c r="U1044" s="231">
        <f>VLOOKUP(VALUE(C1044),'Cross ref'!G:I,3,0)</f>
        <v>7362</v>
      </c>
      <c r="V1044" s="231">
        <f>IFERROR(VLOOKUP(J1044,'Item List (2)'!C:D,2,0),VLOOKUP(K1044,'Item List (2)'!C:D,2,0))</f>
        <v>50007</v>
      </c>
      <c r="W1044" s="231">
        <f>IFERROR(VLOOKUP(J1044,'Item List (2)'!C:E,3,0),VLOOKUP(K1044,'Item List (2)'!C:E,3,0))</f>
        <v>100</v>
      </c>
      <c r="X1044" s="231">
        <f t="shared" si="97"/>
        <v>0</v>
      </c>
      <c r="Y1044" s="231" t="str">
        <f t="shared" si="98"/>
        <v>LETTUCE, LINER</v>
      </c>
      <c r="AA1044" s="232">
        <f t="shared" si="99"/>
        <v>44.34</v>
      </c>
      <c r="AB1044" s="232" t="str">
        <f>VLOOKUP(W1044,'Item List (2)'!$H:$J,2,0)</f>
        <v>Food</v>
      </c>
      <c r="AC1044" s="232">
        <f t="shared" si="100"/>
        <v>7362</v>
      </c>
      <c r="AD1044" s="232" t="str">
        <f t="shared" si="101"/>
        <v>7362-Food</v>
      </c>
    </row>
    <row r="1045" spans="1:30">
      <c r="A1045" t="s">
        <v>48</v>
      </c>
      <c r="B1045" t="s">
        <v>549</v>
      </c>
      <c r="C1045" t="s">
        <v>649</v>
      </c>
      <c r="D1045" t="s">
        <v>650</v>
      </c>
      <c r="E1045" t="s">
        <v>654</v>
      </c>
      <c r="F1045" s="220" t="s">
        <v>53</v>
      </c>
      <c r="G1045" s="220">
        <v>45171</v>
      </c>
      <c r="H1045" t="s">
        <v>209</v>
      </c>
      <c r="I1045" t="s">
        <v>55</v>
      </c>
      <c r="J1045" t="s">
        <v>210</v>
      </c>
      <c r="K1045" t="s">
        <v>211</v>
      </c>
      <c r="L1045" s="230" t="s">
        <v>212</v>
      </c>
      <c r="M1045">
        <v>3</v>
      </c>
      <c r="N1045">
        <v>0</v>
      </c>
      <c r="O1045">
        <v>19.57</v>
      </c>
      <c r="P1045">
        <v>58.71</v>
      </c>
      <c r="Q1045">
        <v>806.74</v>
      </c>
      <c r="R1045">
        <v>0</v>
      </c>
      <c r="S1045" s="231" t="str">
        <f>VLOOKUP(U1045,'Cross ref'!I:J,2,0)</f>
        <v>SCL</v>
      </c>
      <c r="T1045" s="231">
        <f t="shared" si="96"/>
        <v>58.71</v>
      </c>
      <c r="U1045" s="231">
        <f>VLOOKUP(VALUE(C1045),'Cross ref'!G:I,3,0)</f>
        <v>7362</v>
      </c>
      <c r="V1045" s="231">
        <f>IFERROR(VLOOKUP(J1045,'Item List (2)'!C:D,2,0),VLOOKUP(K1045,'Item List (2)'!C:D,2,0))</f>
        <v>50007</v>
      </c>
      <c r="W1045" s="231">
        <f>IFERROR(VLOOKUP(J1045,'Item List (2)'!C:E,3,0),VLOOKUP(K1045,'Item List (2)'!C:E,3,0))</f>
        <v>100</v>
      </c>
      <c r="X1045" s="231">
        <f t="shared" si="97"/>
        <v>0</v>
      </c>
      <c r="Y1045" s="231" t="str">
        <f t="shared" si="98"/>
        <v>TOMATO, RED 5X5 BULK 25LB</v>
      </c>
      <c r="AA1045" s="232">
        <f t="shared" si="99"/>
        <v>58.71</v>
      </c>
      <c r="AB1045" s="232" t="str">
        <f>VLOOKUP(W1045,'Item List (2)'!$H:$J,2,0)</f>
        <v>Food</v>
      </c>
      <c r="AC1045" s="232">
        <f t="shared" si="100"/>
        <v>7362</v>
      </c>
      <c r="AD1045" s="232" t="str">
        <f t="shared" si="101"/>
        <v>7362-Food</v>
      </c>
    </row>
    <row r="1046" spans="1:30">
      <c r="A1046" t="s">
        <v>48</v>
      </c>
      <c r="B1046" t="s">
        <v>549</v>
      </c>
      <c r="C1046" t="s">
        <v>649</v>
      </c>
      <c r="D1046" t="s">
        <v>650</v>
      </c>
      <c r="E1046" t="s">
        <v>654</v>
      </c>
      <c r="F1046" s="220" t="s">
        <v>53</v>
      </c>
      <c r="G1046" s="220">
        <v>45171</v>
      </c>
      <c r="H1046" t="s">
        <v>213</v>
      </c>
      <c r="I1046" t="s">
        <v>55</v>
      </c>
      <c r="J1046" t="s">
        <v>214</v>
      </c>
      <c r="K1046" t="s">
        <v>215</v>
      </c>
      <c r="L1046" s="230" t="s">
        <v>78</v>
      </c>
      <c r="M1046">
        <v>1</v>
      </c>
      <c r="N1046">
        <v>0</v>
      </c>
      <c r="O1046">
        <v>27.07</v>
      </c>
      <c r="P1046">
        <v>27.07</v>
      </c>
      <c r="Q1046">
        <v>806.74</v>
      </c>
      <c r="R1046">
        <v>0</v>
      </c>
      <c r="S1046" s="231" t="str">
        <f>VLOOKUP(U1046,'Cross ref'!I:J,2,0)</f>
        <v>SCL</v>
      </c>
      <c r="T1046" s="231">
        <f t="shared" si="96"/>
        <v>27.07</v>
      </c>
      <c r="U1046" s="231">
        <f>VLOOKUP(VALUE(C1046),'Cross ref'!G:I,3,0)</f>
        <v>7362</v>
      </c>
      <c r="V1046" s="231">
        <f>IFERROR(VLOOKUP(J1046,'Item List (2)'!C:D,2,0),VLOOKUP(K1046,'Item List (2)'!C:D,2,0))</f>
        <v>50007</v>
      </c>
      <c r="W1046" s="231">
        <f>IFERROR(VLOOKUP(J1046,'Item List (2)'!C:E,3,0),VLOOKUP(K1046,'Item List (2)'!C:E,3,0))</f>
        <v>100</v>
      </c>
      <c r="X1046" s="231">
        <f t="shared" si="97"/>
        <v>0</v>
      </c>
      <c r="Y1046" s="231" t="str">
        <f t="shared" si="98"/>
        <v>PICKLE, CHIP DELI 3/16" CC</v>
      </c>
      <c r="AA1046" s="232">
        <f t="shared" si="99"/>
        <v>27.07</v>
      </c>
      <c r="AB1046" s="232" t="str">
        <f>VLOOKUP(W1046,'Item List (2)'!$H:$J,2,0)</f>
        <v>Food</v>
      </c>
      <c r="AC1046" s="232">
        <f t="shared" si="100"/>
        <v>7362</v>
      </c>
      <c r="AD1046" s="232" t="str">
        <f t="shared" si="101"/>
        <v>7362-Food</v>
      </c>
    </row>
    <row r="1047" spans="1:30">
      <c r="A1047" t="s">
        <v>48</v>
      </c>
      <c r="B1047" t="s">
        <v>549</v>
      </c>
      <c r="C1047" t="s">
        <v>649</v>
      </c>
      <c r="D1047" t="s">
        <v>650</v>
      </c>
      <c r="E1047" t="s">
        <v>654</v>
      </c>
      <c r="F1047" s="220" t="s">
        <v>53</v>
      </c>
      <c r="G1047" s="220">
        <v>45171</v>
      </c>
      <c r="H1047" t="s">
        <v>227</v>
      </c>
      <c r="I1047" t="s">
        <v>55</v>
      </c>
      <c r="J1047" t="s">
        <v>228</v>
      </c>
      <c r="K1047" t="s">
        <v>229</v>
      </c>
      <c r="L1047" s="230" t="s">
        <v>230</v>
      </c>
      <c r="M1047">
        <v>1</v>
      </c>
      <c r="N1047">
        <v>0</v>
      </c>
      <c r="O1047">
        <v>23.67</v>
      </c>
      <c r="P1047">
        <v>23.67</v>
      </c>
      <c r="Q1047">
        <v>806.74</v>
      </c>
      <c r="R1047">
        <v>0</v>
      </c>
      <c r="S1047" s="231" t="str">
        <f>VLOOKUP(U1047,'Cross ref'!I:J,2,0)</f>
        <v>SCL</v>
      </c>
      <c r="T1047" s="231">
        <f t="shared" si="96"/>
        <v>23.67</v>
      </c>
      <c r="U1047" s="231">
        <f>VLOOKUP(VALUE(C1047),'Cross ref'!G:I,3,0)</f>
        <v>7362</v>
      </c>
      <c r="V1047" s="231">
        <f>IFERROR(VLOOKUP(J1047,'Item List (2)'!C:D,2,0),VLOOKUP(K1047,'Item List (2)'!C:D,2,0))</f>
        <v>50007</v>
      </c>
      <c r="W1047" s="231">
        <f>IFERROR(VLOOKUP(J1047,'Item List (2)'!C:E,3,0),VLOOKUP(K1047,'Item List (2)'!C:E,3,0))</f>
        <v>100</v>
      </c>
      <c r="X1047" s="231">
        <f t="shared" si="97"/>
        <v>0</v>
      </c>
      <c r="Y1047" s="231" t="str">
        <f t="shared" si="98"/>
        <v>ONION, YLW</v>
      </c>
      <c r="AA1047" s="232">
        <f t="shared" si="99"/>
        <v>23.67</v>
      </c>
      <c r="AB1047" s="232" t="str">
        <f>VLOOKUP(W1047,'Item List (2)'!$H:$J,2,0)</f>
        <v>Food</v>
      </c>
      <c r="AC1047" s="232">
        <f t="shared" si="100"/>
        <v>7362</v>
      </c>
      <c r="AD1047" s="232" t="str">
        <f t="shared" si="101"/>
        <v>7362-Food</v>
      </c>
    </row>
    <row r="1048" spans="1:30">
      <c r="A1048" t="s">
        <v>48</v>
      </c>
      <c r="B1048" t="s">
        <v>549</v>
      </c>
      <c r="C1048" t="s">
        <v>649</v>
      </c>
      <c r="D1048" t="s">
        <v>650</v>
      </c>
      <c r="E1048" t="s">
        <v>654</v>
      </c>
      <c r="F1048" s="220" t="s">
        <v>53</v>
      </c>
      <c r="G1048" s="220">
        <v>45171</v>
      </c>
      <c r="H1048" t="s">
        <v>399</v>
      </c>
      <c r="I1048" t="s">
        <v>201</v>
      </c>
      <c r="J1048" t="s">
        <v>400</v>
      </c>
      <c r="K1048" t="s">
        <v>401</v>
      </c>
      <c r="L1048" s="230" t="s">
        <v>402</v>
      </c>
      <c r="M1048">
        <v>1</v>
      </c>
      <c r="N1048">
        <v>0</v>
      </c>
      <c r="O1048">
        <v>45.4</v>
      </c>
      <c r="P1048">
        <v>45.4</v>
      </c>
      <c r="Q1048">
        <v>806.74</v>
      </c>
      <c r="R1048">
        <v>0</v>
      </c>
      <c r="S1048" s="231" t="str">
        <f>VLOOKUP(U1048,'Cross ref'!I:J,2,0)</f>
        <v>SCL</v>
      </c>
      <c r="T1048" s="231">
        <f t="shared" si="96"/>
        <v>45.4</v>
      </c>
      <c r="U1048" s="231">
        <f>VLOOKUP(VALUE(C1048),'Cross ref'!G:I,3,0)</f>
        <v>7362</v>
      </c>
      <c r="V1048" s="231">
        <f>IFERROR(VLOOKUP(J1048,'Item List (2)'!C:D,2,0),VLOOKUP(K1048,'Item List (2)'!C:D,2,0))</f>
        <v>51001</v>
      </c>
      <c r="W1048" s="231">
        <f>IFERROR(VLOOKUP(J1048,'Item List (2)'!C:E,3,0),VLOOKUP(K1048,'Item List (2)'!C:E,3,0))</f>
        <v>1000</v>
      </c>
      <c r="X1048" s="231">
        <f t="shared" si="97"/>
        <v>0</v>
      </c>
      <c r="Y1048" s="231" t="str">
        <f t="shared" si="98"/>
        <v>NAPKIN, 13X8.5 BRN</v>
      </c>
      <c r="AA1048" s="232">
        <f t="shared" si="99"/>
        <v>45.4</v>
      </c>
      <c r="AB1048" s="232" t="str">
        <f>VLOOKUP(W1048,'Item List (2)'!$H:$J,2,0)</f>
        <v>Paper</v>
      </c>
      <c r="AC1048" s="232">
        <f t="shared" si="100"/>
        <v>7362</v>
      </c>
      <c r="AD1048" s="232" t="str">
        <f t="shared" si="101"/>
        <v>7362-Paper</v>
      </c>
    </row>
    <row r="1049" spans="1:30">
      <c r="A1049" t="s">
        <v>48</v>
      </c>
      <c r="B1049" t="s">
        <v>549</v>
      </c>
      <c r="C1049" t="s">
        <v>655</v>
      </c>
      <c r="D1049" t="s">
        <v>656</v>
      </c>
      <c r="E1049" t="s">
        <v>657</v>
      </c>
      <c r="F1049" s="220" t="s">
        <v>53</v>
      </c>
      <c r="G1049" s="220">
        <v>45168</v>
      </c>
      <c r="H1049" t="s">
        <v>70</v>
      </c>
      <c r="I1049" t="s">
        <v>71</v>
      </c>
      <c r="J1049" t="s">
        <v>72</v>
      </c>
      <c r="K1049" t="s">
        <v>73</v>
      </c>
      <c r="L1049" s="230" t="s">
        <v>74</v>
      </c>
      <c r="M1049">
        <v>1</v>
      </c>
      <c r="N1049">
        <v>0</v>
      </c>
      <c r="O1049">
        <v>0</v>
      </c>
      <c r="P1049">
        <v>3.54</v>
      </c>
      <c r="Q1049">
        <v>5241.92</v>
      </c>
      <c r="R1049">
        <v>3.58</v>
      </c>
      <c r="S1049" s="231" t="str">
        <f>VLOOKUP(U1049,'Cross ref'!I:J,2,0)</f>
        <v>SCL</v>
      </c>
      <c r="T1049" s="231">
        <f t="shared" si="96"/>
        <v>3.54</v>
      </c>
      <c r="U1049" s="231">
        <f>VLOOKUP(VALUE(C1049),'Cross ref'!G:I,3,0)</f>
        <v>7363</v>
      </c>
      <c r="V1049" s="231">
        <f>IFERROR(VLOOKUP(J1049,'Item List (2)'!C:D,2,0),VLOOKUP(K1049,'Item List (2)'!C:D,2,0))</f>
        <v>50007</v>
      </c>
      <c r="W1049" s="231">
        <f>IFERROR(VLOOKUP(J1049,'Item List (2)'!C:E,3,0),VLOOKUP(K1049,'Item List (2)'!C:E,3,0))</f>
        <v>100</v>
      </c>
      <c r="X1049" s="231">
        <f t="shared" si="97"/>
        <v>-3.54</v>
      </c>
      <c r="Y1049" s="231" t="str">
        <f t="shared" si="98"/>
        <v>SERVICE - PAYMENT TERMS</v>
      </c>
      <c r="AA1049" s="232">
        <f t="shared" si="99"/>
        <v>3.54</v>
      </c>
      <c r="AB1049" s="232" t="str">
        <f>VLOOKUP(W1049,'Item List (2)'!$H:$J,2,0)</f>
        <v>Food</v>
      </c>
      <c r="AC1049" s="232">
        <f t="shared" si="100"/>
        <v>7363</v>
      </c>
      <c r="AD1049" s="232" t="str">
        <f t="shared" si="101"/>
        <v>7363-Food</v>
      </c>
    </row>
    <row r="1050" spans="1:30">
      <c r="A1050" t="s">
        <v>48</v>
      </c>
      <c r="B1050" t="s">
        <v>549</v>
      </c>
      <c r="C1050" t="s">
        <v>655</v>
      </c>
      <c r="D1050" t="s">
        <v>656</v>
      </c>
      <c r="E1050" t="s">
        <v>657</v>
      </c>
      <c r="F1050" s="220" t="s">
        <v>53</v>
      </c>
      <c r="G1050" s="220">
        <v>45168</v>
      </c>
      <c r="H1050" t="s">
        <v>288</v>
      </c>
      <c r="I1050" t="s">
        <v>55</v>
      </c>
      <c r="J1050" t="s">
        <v>152</v>
      </c>
      <c r="K1050" t="s">
        <v>289</v>
      </c>
      <c r="L1050" s="230" t="s">
        <v>290</v>
      </c>
      <c r="M1050">
        <v>1</v>
      </c>
      <c r="N1050">
        <v>0</v>
      </c>
      <c r="O1050">
        <v>13.17</v>
      </c>
      <c r="P1050">
        <v>13.17</v>
      </c>
      <c r="Q1050">
        <v>5241.92</v>
      </c>
      <c r="R1050">
        <v>3.58</v>
      </c>
      <c r="S1050" s="231" t="str">
        <f>VLOOKUP(U1050,'Cross ref'!I:J,2,0)</f>
        <v>SCL</v>
      </c>
      <c r="T1050" s="231">
        <f t="shared" si="96"/>
        <v>13.17</v>
      </c>
      <c r="U1050" s="231">
        <f>VLOOKUP(VALUE(C1050),'Cross ref'!G:I,3,0)</f>
        <v>7363</v>
      </c>
      <c r="V1050" s="231">
        <f>IFERROR(VLOOKUP(J1050,'Item List (2)'!C:D,2,0),VLOOKUP(K1050,'Item List (2)'!C:D,2,0))</f>
        <v>50007</v>
      </c>
      <c r="W1050" s="231">
        <f>IFERROR(VLOOKUP(J1050,'Item List (2)'!C:E,3,0),VLOOKUP(K1050,'Item List (2)'!C:E,3,0))</f>
        <v>100</v>
      </c>
      <c r="X1050" s="231">
        <f t="shared" si="97"/>
        <v>0</v>
      </c>
      <c r="Y1050" s="231" t="str">
        <f t="shared" si="98"/>
        <v>SAUCE, HOT MEX PC</v>
      </c>
      <c r="AA1050" s="232">
        <f t="shared" si="99"/>
        <v>13.17</v>
      </c>
      <c r="AB1050" s="232" t="str">
        <f>VLOOKUP(W1050,'Item List (2)'!$H:$J,2,0)</f>
        <v>Food</v>
      </c>
      <c r="AC1050" s="232">
        <f t="shared" si="100"/>
        <v>7363</v>
      </c>
      <c r="AD1050" s="232" t="str">
        <f t="shared" si="101"/>
        <v>7363-Food</v>
      </c>
    </row>
    <row r="1051" spans="1:30">
      <c r="A1051" t="s">
        <v>48</v>
      </c>
      <c r="B1051" t="s">
        <v>549</v>
      </c>
      <c r="C1051" t="s">
        <v>655</v>
      </c>
      <c r="D1051" t="s">
        <v>656</v>
      </c>
      <c r="E1051" t="s">
        <v>657</v>
      </c>
      <c r="F1051" s="220" t="s">
        <v>53</v>
      </c>
      <c r="G1051" s="220">
        <v>45168</v>
      </c>
      <c r="H1051" t="s">
        <v>434</v>
      </c>
      <c r="I1051" t="s">
        <v>55</v>
      </c>
      <c r="J1051" t="s">
        <v>125</v>
      </c>
      <c r="K1051" t="s">
        <v>435</v>
      </c>
      <c r="L1051" s="230" t="s">
        <v>158</v>
      </c>
      <c r="M1051">
        <v>1</v>
      </c>
      <c r="N1051">
        <v>28.526</v>
      </c>
      <c r="O1051">
        <v>36.28</v>
      </c>
      <c r="P1051">
        <v>36.28</v>
      </c>
      <c r="Q1051">
        <v>5241.92</v>
      </c>
      <c r="R1051">
        <v>3.58</v>
      </c>
      <c r="S1051" s="231" t="str">
        <f>VLOOKUP(U1051,'Cross ref'!I:J,2,0)</f>
        <v>SCL</v>
      </c>
      <c r="T1051" s="231">
        <f t="shared" si="96"/>
        <v>36.28</v>
      </c>
      <c r="U1051" s="231">
        <f>VLOOKUP(VALUE(C1051),'Cross ref'!G:I,3,0)</f>
        <v>7363</v>
      </c>
      <c r="V1051" s="231">
        <f>IFERROR(VLOOKUP(J1051,'Item List (2)'!C:D,2,0),VLOOKUP(K1051,'Item List (2)'!C:D,2,0))</f>
        <v>50007</v>
      </c>
      <c r="W1051" s="231">
        <f>IFERROR(VLOOKUP(J1051,'Item List (2)'!C:E,3,0),VLOOKUP(K1051,'Item List (2)'!C:E,3,0))</f>
        <v>100</v>
      </c>
      <c r="X1051" s="231">
        <f t="shared" si="97"/>
        <v>0</v>
      </c>
      <c r="Y1051" s="231" t="str">
        <f t="shared" si="98"/>
        <v>KETCHUP, 33% FCY VOL PK</v>
      </c>
      <c r="AA1051" s="232">
        <f t="shared" si="99"/>
        <v>36.28</v>
      </c>
      <c r="AB1051" s="232" t="str">
        <f>VLOOKUP(W1051,'Item List (2)'!$H:$J,2,0)</f>
        <v>Food</v>
      </c>
      <c r="AC1051" s="232">
        <f t="shared" si="100"/>
        <v>7363</v>
      </c>
      <c r="AD1051" s="232" t="str">
        <f t="shared" si="101"/>
        <v>7363-Food</v>
      </c>
    </row>
    <row r="1052" spans="1:30">
      <c r="A1052" t="s">
        <v>48</v>
      </c>
      <c r="B1052" t="s">
        <v>549</v>
      </c>
      <c r="C1052" t="s">
        <v>655</v>
      </c>
      <c r="D1052" t="s">
        <v>656</v>
      </c>
      <c r="E1052" t="s">
        <v>657</v>
      </c>
      <c r="F1052" s="220" t="s">
        <v>53</v>
      </c>
      <c r="G1052" s="220">
        <v>45168</v>
      </c>
      <c r="H1052" t="s">
        <v>658</v>
      </c>
      <c r="I1052" t="s">
        <v>201</v>
      </c>
      <c r="J1052" t="s">
        <v>232</v>
      </c>
      <c r="K1052" t="s">
        <v>659</v>
      </c>
      <c r="L1052" s="230" t="s">
        <v>455</v>
      </c>
      <c r="M1052">
        <v>1</v>
      </c>
      <c r="N1052">
        <v>0</v>
      </c>
      <c r="O1052">
        <v>30.27</v>
      </c>
      <c r="P1052">
        <v>30.27</v>
      </c>
      <c r="Q1052">
        <v>5241.92</v>
      </c>
      <c r="R1052">
        <v>3.58</v>
      </c>
      <c r="S1052" s="231" t="str">
        <f>VLOOKUP(U1052,'Cross ref'!I:J,2,0)</f>
        <v>SCL</v>
      </c>
      <c r="T1052" s="231">
        <f t="shared" si="96"/>
        <v>30.27</v>
      </c>
      <c r="U1052" s="231">
        <f>VLOOKUP(VALUE(C1052),'Cross ref'!G:I,3,0)</f>
        <v>7363</v>
      </c>
      <c r="V1052" s="231">
        <f>IFERROR(VLOOKUP(J1052,'Item List (2)'!C:D,2,0),VLOOKUP(K1052,'Item List (2)'!C:D,2,0))</f>
        <v>51001</v>
      </c>
      <c r="W1052" s="231">
        <f>IFERROR(VLOOKUP(J1052,'Item List (2)'!C:E,3,0),VLOOKUP(K1052,'Item List (2)'!C:E,3,0))</f>
        <v>1000</v>
      </c>
      <c r="X1052" s="231">
        <f t="shared" si="97"/>
        <v>0</v>
      </c>
      <c r="Y1052" s="231" t="str">
        <f t="shared" si="98"/>
        <v>LID, PLS SLOT 16-24Z CLR</v>
      </c>
      <c r="AA1052" s="232">
        <f t="shared" si="99"/>
        <v>30.27</v>
      </c>
      <c r="AB1052" s="232" t="str">
        <f>VLOOKUP(W1052,'Item List (2)'!$H:$J,2,0)</f>
        <v>Paper</v>
      </c>
      <c r="AC1052" s="232">
        <f t="shared" si="100"/>
        <v>7363</v>
      </c>
      <c r="AD1052" s="232" t="str">
        <f t="shared" si="101"/>
        <v>7363-Paper</v>
      </c>
    </row>
    <row r="1053" spans="1:30">
      <c r="A1053" t="s">
        <v>48</v>
      </c>
      <c r="B1053" t="s">
        <v>549</v>
      </c>
      <c r="C1053" t="s">
        <v>655</v>
      </c>
      <c r="D1053" t="s">
        <v>656</v>
      </c>
      <c r="E1053" t="s">
        <v>657</v>
      </c>
      <c r="F1053" s="220" t="s">
        <v>53</v>
      </c>
      <c r="G1053" s="220">
        <v>45168</v>
      </c>
      <c r="H1053" t="s">
        <v>87</v>
      </c>
      <c r="I1053" t="s">
        <v>55</v>
      </c>
      <c r="J1053" t="s">
        <v>76</v>
      </c>
      <c r="K1053" t="s">
        <v>88</v>
      </c>
      <c r="L1053" s="230" t="s">
        <v>78</v>
      </c>
      <c r="M1053">
        <v>2</v>
      </c>
      <c r="N1053">
        <v>0</v>
      </c>
      <c r="O1053">
        <v>112.77</v>
      </c>
      <c r="P1053">
        <v>225.54</v>
      </c>
      <c r="Q1053">
        <v>5241.92</v>
      </c>
      <c r="R1053">
        <v>3.58</v>
      </c>
      <c r="S1053" s="231" t="str">
        <f>VLOOKUP(U1053,'Cross ref'!I:J,2,0)</f>
        <v>SCL</v>
      </c>
      <c r="T1053" s="231">
        <f t="shared" si="96"/>
        <v>225.54</v>
      </c>
      <c r="U1053" s="231">
        <f>VLOOKUP(VALUE(C1053),'Cross ref'!G:I,3,0)</f>
        <v>7363</v>
      </c>
      <c r="V1053" s="231">
        <f>IFERROR(VLOOKUP(J1053,'Item List (2)'!C:D,2,0),VLOOKUP(K1053,'Item List (2)'!C:D,2,0))</f>
        <v>50007</v>
      </c>
      <c r="W1053" s="231">
        <f>IFERROR(VLOOKUP(J1053,'Item List (2)'!C:E,3,0),VLOOKUP(K1053,'Item List (2)'!C:E,3,0))</f>
        <v>100</v>
      </c>
      <c r="X1053" s="231">
        <f t="shared" si="97"/>
        <v>0</v>
      </c>
      <c r="Y1053" s="231" t="str">
        <f t="shared" si="98"/>
        <v>SYRUP, COKE CLASC BIB (HYCS)</v>
      </c>
      <c r="AA1053" s="232">
        <f t="shared" si="99"/>
        <v>225.54</v>
      </c>
      <c r="AB1053" s="232" t="str">
        <f>VLOOKUP(W1053,'Item List (2)'!$H:$J,2,0)</f>
        <v>Food</v>
      </c>
      <c r="AC1053" s="232">
        <f t="shared" si="100"/>
        <v>7363</v>
      </c>
      <c r="AD1053" s="232" t="str">
        <f t="shared" si="101"/>
        <v>7363-Food</v>
      </c>
    </row>
    <row r="1054" spans="1:30">
      <c r="A1054" t="s">
        <v>48</v>
      </c>
      <c r="B1054" t="s">
        <v>549</v>
      </c>
      <c r="C1054" t="s">
        <v>655</v>
      </c>
      <c r="D1054" t="s">
        <v>656</v>
      </c>
      <c r="E1054" t="s">
        <v>657</v>
      </c>
      <c r="F1054" s="220" t="s">
        <v>53</v>
      </c>
      <c r="G1054" s="220">
        <v>45168</v>
      </c>
      <c r="H1054" t="s">
        <v>293</v>
      </c>
      <c r="I1054" t="s">
        <v>55</v>
      </c>
      <c r="J1054" t="s">
        <v>76</v>
      </c>
      <c r="K1054" t="s">
        <v>294</v>
      </c>
      <c r="L1054" s="230" t="s">
        <v>78</v>
      </c>
      <c r="M1054">
        <v>1</v>
      </c>
      <c r="N1054">
        <v>0</v>
      </c>
      <c r="O1054">
        <v>116.08</v>
      </c>
      <c r="P1054">
        <v>116.08</v>
      </c>
      <c r="Q1054">
        <v>5241.92</v>
      </c>
      <c r="R1054">
        <v>3.58</v>
      </c>
      <c r="S1054" s="231" t="str">
        <f>VLOOKUP(U1054,'Cross ref'!I:J,2,0)</f>
        <v>SCL</v>
      </c>
      <c r="T1054" s="231">
        <f t="shared" si="96"/>
        <v>116.08</v>
      </c>
      <c r="U1054" s="231">
        <f>VLOOKUP(VALUE(C1054),'Cross ref'!G:I,3,0)</f>
        <v>7363</v>
      </c>
      <c r="V1054" s="231">
        <f>IFERROR(VLOOKUP(J1054,'Item List (2)'!C:D,2,0),VLOOKUP(K1054,'Item List (2)'!C:D,2,0))</f>
        <v>50007</v>
      </c>
      <c r="W1054" s="231">
        <f>IFERROR(VLOOKUP(J1054,'Item List (2)'!C:E,3,0),VLOOKUP(K1054,'Item List (2)'!C:E,3,0))</f>
        <v>100</v>
      </c>
      <c r="X1054" s="231">
        <f t="shared" si="97"/>
        <v>0</v>
      </c>
      <c r="Y1054" s="231" t="str">
        <f t="shared" si="98"/>
        <v>SYRUP, SPRITE BIB (HYCS)</v>
      </c>
      <c r="AA1054" s="232">
        <f t="shared" si="99"/>
        <v>116.08</v>
      </c>
      <c r="AB1054" s="232" t="str">
        <f>VLOOKUP(W1054,'Item List (2)'!$H:$J,2,0)</f>
        <v>Food</v>
      </c>
      <c r="AC1054" s="232">
        <f t="shared" si="100"/>
        <v>7363</v>
      </c>
      <c r="AD1054" s="232" t="str">
        <f t="shared" si="101"/>
        <v>7363-Food</v>
      </c>
    </row>
    <row r="1055" spans="1:30">
      <c r="A1055" t="s">
        <v>48</v>
      </c>
      <c r="B1055" t="s">
        <v>549</v>
      </c>
      <c r="C1055" t="s">
        <v>655</v>
      </c>
      <c r="D1055" t="s">
        <v>656</v>
      </c>
      <c r="E1055" t="s">
        <v>657</v>
      </c>
      <c r="F1055" s="220" t="s">
        <v>53</v>
      </c>
      <c r="G1055" s="220">
        <v>45168</v>
      </c>
      <c r="H1055" t="s">
        <v>436</v>
      </c>
      <c r="I1055" t="s">
        <v>55</v>
      </c>
      <c r="J1055" t="s">
        <v>179</v>
      </c>
      <c r="K1055" t="s">
        <v>437</v>
      </c>
      <c r="L1055" s="230" t="s">
        <v>123</v>
      </c>
      <c r="M1055">
        <v>1</v>
      </c>
      <c r="N1055">
        <v>0</v>
      </c>
      <c r="O1055">
        <v>38.13</v>
      </c>
      <c r="P1055">
        <v>38.13</v>
      </c>
      <c r="Q1055">
        <v>5241.92</v>
      </c>
      <c r="R1055">
        <v>3.58</v>
      </c>
      <c r="S1055" s="231" t="str">
        <f>VLOOKUP(U1055,'Cross ref'!I:J,2,0)</f>
        <v>SCL</v>
      </c>
      <c r="T1055" s="231">
        <f t="shared" si="96"/>
        <v>38.13</v>
      </c>
      <c r="U1055" s="231">
        <f>VLOOKUP(VALUE(C1055),'Cross ref'!G:I,3,0)</f>
        <v>7363</v>
      </c>
      <c r="V1055" s="231">
        <f>IFERROR(VLOOKUP(J1055,'Item List (2)'!C:D,2,0),VLOOKUP(K1055,'Item List (2)'!C:D,2,0))</f>
        <v>50007</v>
      </c>
      <c r="W1055" s="231">
        <f>IFERROR(VLOOKUP(J1055,'Item List (2)'!C:E,3,0),VLOOKUP(K1055,'Item List (2)'!C:E,3,0))</f>
        <v>100</v>
      </c>
      <c r="X1055" s="231">
        <f t="shared" si="97"/>
        <v>0</v>
      </c>
      <c r="Y1055" s="231" t="str">
        <f t="shared" si="98"/>
        <v>CHEESE, MEXICAN BLND SHRD FCY</v>
      </c>
      <c r="AA1055" s="232">
        <f t="shared" si="99"/>
        <v>38.13</v>
      </c>
      <c r="AB1055" s="232" t="str">
        <f>VLOOKUP(W1055,'Item List (2)'!$H:$J,2,0)</f>
        <v>Food</v>
      </c>
      <c r="AC1055" s="232">
        <f t="shared" si="100"/>
        <v>7363</v>
      </c>
      <c r="AD1055" s="232" t="str">
        <f t="shared" si="101"/>
        <v>7363-Food</v>
      </c>
    </row>
    <row r="1056" spans="1:30">
      <c r="A1056" t="s">
        <v>48</v>
      </c>
      <c r="B1056" t="s">
        <v>549</v>
      </c>
      <c r="C1056" t="s">
        <v>655</v>
      </c>
      <c r="D1056" t="s">
        <v>656</v>
      </c>
      <c r="E1056" t="s">
        <v>657</v>
      </c>
      <c r="F1056" s="220" t="s">
        <v>53</v>
      </c>
      <c r="G1056" s="220">
        <v>45168</v>
      </c>
      <c r="H1056" t="s">
        <v>295</v>
      </c>
      <c r="I1056" t="s">
        <v>55</v>
      </c>
      <c r="J1056" t="s">
        <v>105</v>
      </c>
      <c r="K1056" t="s">
        <v>296</v>
      </c>
      <c r="L1056" s="230" t="s">
        <v>297</v>
      </c>
      <c r="M1056">
        <v>1</v>
      </c>
      <c r="N1056">
        <v>0</v>
      </c>
      <c r="O1056">
        <v>16.22</v>
      </c>
      <c r="P1056">
        <v>16.22</v>
      </c>
      <c r="Q1056">
        <v>5241.92</v>
      </c>
      <c r="R1056">
        <v>3.58</v>
      </c>
      <c r="S1056" s="231" t="str">
        <f>VLOOKUP(U1056,'Cross ref'!I:J,2,0)</f>
        <v>SCL</v>
      </c>
      <c r="T1056" s="231">
        <f t="shared" si="96"/>
        <v>16.22</v>
      </c>
      <c r="U1056" s="231">
        <f>VLOOKUP(VALUE(C1056),'Cross ref'!G:I,3,0)</f>
        <v>7363</v>
      </c>
      <c r="V1056" s="231">
        <f>IFERROR(VLOOKUP(J1056,'Item List (2)'!C:D,2,0),VLOOKUP(K1056,'Item List (2)'!C:D,2,0))</f>
        <v>50007</v>
      </c>
      <c r="W1056" s="231">
        <f>IFERROR(VLOOKUP(J1056,'Item List (2)'!C:E,3,0),VLOOKUP(K1056,'Item List (2)'!C:E,3,0))</f>
        <v>100</v>
      </c>
      <c r="X1056" s="231">
        <f t="shared" si="97"/>
        <v>0</v>
      </c>
      <c r="Y1056" s="231" t="str">
        <f t="shared" si="98"/>
        <v>MILK, 1% LF ESL</v>
      </c>
      <c r="AA1056" s="232">
        <f t="shared" si="99"/>
        <v>16.22</v>
      </c>
      <c r="AB1056" s="232" t="str">
        <f>VLOOKUP(W1056,'Item List (2)'!$H:$J,2,0)</f>
        <v>Food</v>
      </c>
      <c r="AC1056" s="232">
        <f t="shared" si="100"/>
        <v>7363</v>
      </c>
      <c r="AD1056" s="232" t="str">
        <f t="shared" si="101"/>
        <v>7363-Food</v>
      </c>
    </row>
    <row r="1057" spans="1:30">
      <c r="A1057" t="s">
        <v>48</v>
      </c>
      <c r="B1057" t="s">
        <v>549</v>
      </c>
      <c r="C1057" t="s">
        <v>655</v>
      </c>
      <c r="D1057" t="s">
        <v>656</v>
      </c>
      <c r="E1057" t="s">
        <v>657</v>
      </c>
      <c r="F1057" s="220" t="s">
        <v>53</v>
      </c>
      <c r="G1057" s="220">
        <v>45168</v>
      </c>
      <c r="H1057" t="s">
        <v>474</v>
      </c>
      <c r="I1057" t="s">
        <v>66</v>
      </c>
      <c r="J1057" t="s">
        <v>475</v>
      </c>
      <c r="K1057" t="s">
        <v>476</v>
      </c>
      <c r="L1057" s="230" t="s">
        <v>477</v>
      </c>
      <c r="M1057">
        <v>1</v>
      </c>
      <c r="N1057">
        <v>0</v>
      </c>
      <c r="O1057">
        <v>20.1</v>
      </c>
      <c r="P1057">
        <v>20.1</v>
      </c>
      <c r="Q1057">
        <v>5241.92</v>
      </c>
      <c r="R1057">
        <v>3.58</v>
      </c>
      <c r="S1057" s="231" t="str">
        <f>VLOOKUP(U1057,'Cross ref'!I:J,2,0)</f>
        <v>SCL</v>
      </c>
      <c r="T1057" s="231">
        <f t="shared" si="96"/>
        <v>20.1</v>
      </c>
      <c r="U1057" s="231">
        <f>VLOOKUP(VALUE(C1057),'Cross ref'!G:I,3,0)</f>
        <v>7363</v>
      </c>
      <c r="V1057" s="231">
        <f>IFERROR(VLOOKUP(J1057,'Item List (2)'!C:D,2,0),VLOOKUP(K1057,'Item List (2)'!C:D,2,0))</f>
        <v>60507</v>
      </c>
      <c r="W1057" s="231">
        <f>IFERROR(VLOOKUP(J1057,'Item List (2)'!C:E,3,0),VLOOKUP(K1057,'Item List (2)'!C:E,3,0))</f>
        <v>1200</v>
      </c>
      <c r="X1057" s="231">
        <f t="shared" si="97"/>
        <v>0</v>
      </c>
      <c r="Y1057" s="231" t="str">
        <f t="shared" si="98"/>
        <v>CLEANER, RESTROOM CONTENDER</v>
      </c>
      <c r="AA1057" s="232">
        <f t="shared" si="99"/>
        <v>20.1</v>
      </c>
      <c r="AB1057" s="232" t="str">
        <f>VLOOKUP(W1057,'Item List (2)'!$H:$J,2,0)</f>
        <v>Supplies</v>
      </c>
      <c r="AC1057" s="232">
        <f t="shared" si="100"/>
        <v>7363</v>
      </c>
      <c r="AD1057" s="232" t="str">
        <f t="shared" si="101"/>
        <v>7363-Supplies</v>
      </c>
    </row>
    <row r="1058" spans="1:30">
      <c r="A1058" t="s">
        <v>48</v>
      </c>
      <c r="B1058" t="s">
        <v>549</v>
      </c>
      <c r="C1058" t="s">
        <v>655</v>
      </c>
      <c r="D1058" t="s">
        <v>656</v>
      </c>
      <c r="E1058" t="s">
        <v>657</v>
      </c>
      <c r="F1058" s="220" t="s">
        <v>53</v>
      </c>
      <c r="G1058" s="220">
        <v>45168</v>
      </c>
      <c r="H1058" t="s">
        <v>97</v>
      </c>
      <c r="I1058" t="s">
        <v>55</v>
      </c>
      <c r="J1058" t="s">
        <v>98</v>
      </c>
      <c r="K1058" t="s">
        <v>99</v>
      </c>
      <c r="L1058" s="230" t="s">
        <v>100</v>
      </c>
      <c r="M1058">
        <v>3</v>
      </c>
      <c r="N1058">
        <v>0</v>
      </c>
      <c r="O1058">
        <v>20.03</v>
      </c>
      <c r="P1058">
        <v>60.09</v>
      </c>
      <c r="Q1058">
        <v>5241.92</v>
      </c>
      <c r="R1058">
        <v>3.58</v>
      </c>
      <c r="S1058" s="231" t="str">
        <f>VLOOKUP(U1058,'Cross ref'!I:J,2,0)</f>
        <v>SCL</v>
      </c>
      <c r="T1058" s="231">
        <f t="shared" si="96"/>
        <v>60.09</v>
      </c>
      <c r="U1058" s="231">
        <f>VLOOKUP(VALUE(C1058),'Cross ref'!G:I,3,0)</f>
        <v>7363</v>
      </c>
      <c r="V1058" s="231">
        <f>IFERROR(VLOOKUP(J1058,'Item List (2)'!C:D,2,0),VLOOKUP(K1058,'Item List (2)'!C:D,2,0))</f>
        <v>50007</v>
      </c>
      <c r="W1058" s="231">
        <f>IFERROR(VLOOKUP(J1058,'Item List (2)'!C:E,3,0),VLOOKUP(K1058,'Item List (2)'!C:E,3,0))</f>
        <v>100</v>
      </c>
      <c r="X1058" s="231">
        <f t="shared" si="97"/>
        <v>0</v>
      </c>
      <c r="Y1058" s="231" t="str">
        <f t="shared" si="98"/>
        <v>SAUCE, BBQ SWEET &amp; BOLD CUP</v>
      </c>
      <c r="AA1058" s="232">
        <f t="shared" si="99"/>
        <v>60.09</v>
      </c>
      <c r="AB1058" s="232" t="str">
        <f>VLOOKUP(W1058,'Item List (2)'!$H:$J,2,0)</f>
        <v>Food</v>
      </c>
      <c r="AC1058" s="232">
        <f t="shared" si="100"/>
        <v>7363</v>
      </c>
      <c r="AD1058" s="232" t="str">
        <f t="shared" si="101"/>
        <v>7363-Food</v>
      </c>
    </row>
    <row r="1059" spans="1:30">
      <c r="A1059" t="s">
        <v>48</v>
      </c>
      <c r="B1059" t="s">
        <v>549</v>
      </c>
      <c r="C1059" t="s">
        <v>655</v>
      </c>
      <c r="D1059" t="s">
        <v>656</v>
      </c>
      <c r="E1059" t="s">
        <v>657</v>
      </c>
      <c r="F1059" s="220" t="s">
        <v>53</v>
      </c>
      <c r="G1059" s="220">
        <v>45168</v>
      </c>
      <c r="H1059" t="s">
        <v>304</v>
      </c>
      <c r="I1059" t="s">
        <v>55</v>
      </c>
      <c r="J1059" t="s">
        <v>305</v>
      </c>
      <c r="K1059" t="s">
        <v>306</v>
      </c>
      <c r="L1059" s="230" t="s">
        <v>100</v>
      </c>
      <c r="M1059">
        <v>1</v>
      </c>
      <c r="N1059">
        <v>0</v>
      </c>
      <c r="O1059">
        <v>30.8</v>
      </c>
      <c r="P1059">
        <v>30.8</v>
      </c>
      <c r="Q1059">
        <v>5241.92</v>
      </c>
      <c r="R1059">
        <v>3.58</v>
      </c>
      <c r="S1059" s="231" t="str">
        <f>VLOOKUP(U1059,'Cross ref'!I:J,2,0)</f>
        <v>SCL</v>
      </c>
      <c r="T1059" s="231">
        <f t="shared" si="96"/>
        <v>30.8</v>
      </c>
      <c r="U1059" s="231">
        <f>VLOOKUP(VALUE(C1059),'Cross ref'!G:I,3,0)</f>
        <v>7363</v>
      </c>
      <c r="V1059" s="231">
        <f>IFERROR(VLOOKUP(J1059,'Item List (2)'!C:D,2,0),VLOOKUP(K1059,'Item List (2)'!C:D,2,0))</f>
        <v>50007</v>
      </c>
      <c r="W1059" s="231">
        <f>IFERROR(VLOOKUP(J1059,'Item List (2)'!C:E,3,0),VLOOKUP(K1059,'Item List (2)'!C:E,3,0))</f>
        <v>100</v>
      </c>
      <c r="X1059" s="231">
        <f t="shared" si="97"/>
        <v>0</v>
      </c>
      <c r="Y1059" s="231" t="str">
        <f t="shared" si="98"/>
        <v>SAUCE, HNY MUST CUP</v>
      </c>
      <c r="AA1059" s="232">
        <f t="shared" si="99"/>
        <v>30.8</v>
      </c>
      <c r="AB1059" s="232" t="str">
        <f>VLOOKUP(W1059,'Item List (2)'!$H:$J,2,0)</f>
        <v>Food</v>
      </c>
      <c r="AC1059" s="232">
        <f t="shared" si="100"/>
        <v>7363</v>
      </c>
      <c r="AD1059" s="232" t="str">
        <f t="shared" si="101"/>
        <v>7363-Food</v>
      </c>
    </row>
    <row r="1060" spans="1:30">
      <c r="A1060" t="s">
        <v>48</v>
      </c>
      <c r="B1060" t="s">
        <v>549</v>
      </c>
      <c r="C1060" t="s">
        <v>655</v>
      </c>
      <c r="D1060" t="s">
        <v>656</v>
      </c>
      <c r="E1060" t="s">
        <v>657</v>
      </c>
      <c r="F1060" s="220" t="s">
        <v>53</v>
      </c>
      <c r="G1060" s="220">
        <v>45168</v>
      </c>
      <c r="H1060" t="s">
        <v>104</v>
      </c>
      <c r="I1060" t="s">
        <v>55</v>
      </c>
      <c r="J1060" t="s">
        <v>105</v>
      </c>
      <c r="K1060" t="s">
        <v>106</v>
      </c>
      <c r="L1060" s="230" t="s">
        <v>107</v>
      </c>
      <c r="M1060">
        <v>2</v>
      </c>
      <c r="N1060">
        <v>0</v>
      </c>
      <c r="O1060">
        <v>9.54</v>
      </c>
      <c r="P1060">
        <v>19.08</v>
      </c>
      <c r="Q1060">
        <v>5241.92</v>
      </c>
      <c r="R1060">
        <v>3.58</v>
      </c>
      <c r="S1060" s="231" t="str">
        <f>VLOOKUP(U1060,'Cross ref'!I:J,2,0)</f>
        <v>SCL</v>
      </c>
      <c r="T1060" s="231">
        <f t="shared" si="96"/>
        <v>19.08</v>
      </c>
      <c r="U1060" s="231">
        <f>VLOOKUP(VALUE(C1060),'Cross ref'!G:I,3,0)</f>
        <v>7363</v>
      </c>
      <c r="V1060" s="231">
        <f>IFERROR(VLOOKUP(J1060,'Item List (2)'!C:D,2,0),VLOOKUP(K1060,'Item List (2)'!C:D,2,0))</f>
        <v>50007</v>
      </c>
      <c r="W1060" s="231">
        <f>IFERROR(VLOOKUP(J1060,'Item List (2)'!C:E,3,0),VLOOKUP(K1060,'Item List (2)'!C:E,3,0))</f>
        <v>100</v>
      </c>
      <c r="X1060" s="231">
        <f t="shared" si="97"/>
        <v>0</v>
      </c>
      <c r="Y1060" s="231" t="str">
        <f t="shared" si="98"/>
        <v>MILK, 1%</v>
      </c>
      <c r="AA1060" s="232">
        <f t="shared" si="99"/>
        <v>19.08</v>
      </c>
      <c r="AB1060" s="232" t="str">
        <f>VLOOKUP(W1060,'Item List (2)'!$H:$J,2,0)</f>
        <v>Food</v>
      </c>
      <c r="AC1060" s="232">
        <f t="shared" si="100"/>
        <v>7363</v>
      </c>
      <c r="AD1060" s="232" t="str">
        <f t="shared" si="101"/>
        <v>7363-Food</v>
      </c>
    </row>
    <row r="1061" spans="1:30">
      <c r="A1061" t="s">
        <v>48</v>
      </c>
      <c r="B1061" t="s">
        <v>549</v>
      </c>
      <c r="C1061" t="s">
        <v>655</v>
      </c>
      <c r="D1061" t="s">
        <v>656</v>
      </c>
      <c r="E1061" t="s">
        <v>657</v>
      </c>
      <c r="F1061" s="220" t="s">
        <v>53</v>
      </c>
      <c r="G1061" s="220">
        <v>45168</v>
      </c>
      <c r="H1061" t="s">
        <v>116</v>
      </c>
      <c r="I1061" t="s">
        <v>55</v>
      </c>
      <c r="J1061" t="s">
        <v>117</v>
      </c>
      <c r="K1061" t="s">
        <v>118</v>
      </c>
      <c r="L1061" s="230" t="s">
        <v>119</v>
      </c>
      <c r="M1061">
        <v>14</v>
      </c>
      <c r="N1061">
        <v>0</v>
      </c>
      <c r="O1061">
        <v>76.78</v>
      </c>
      <c r="P1061">
        <v>1074.92</v>
      </c>
      <c r="Q1061">
        <v>5241.92</v>
      </c>
      <c r="R1061">
        <v>3.58</v>
      </c>
      <c r="S1061" s="231" t="str">
        <f>VLOOKUP(U1061,'Cross ref'!I:J,2,0)</f>
        <v>SCL</v>
      </c>
      <c r="T1061" s="231">
        <f t="shared" si="96"/>
        <v>1074.92</v>
      </c>
      <c r="U1061" s="231">
        <f>VLOOKUP(VALUE(C1061),'Cross ref'!G:I,3,0)</f>
        <v>7363</v>
      </c>
      <c r="V1061" s="231">
        <f>IFERROR(VLOOKUP(J1061,'Item List (2)'!C:D,2,0),VLOOKUP(K1061,'Item List (2)'!C:D,2,0))</f>
        <v>50007</v>
      </c>
      <c r="W1061" s="231">
        <f>IFERROR(VLOOKUP(J1061,'Item List (2)'!C:E,3,0),VLOOKUP(K1061,'Item List (2)'!C:E,3,0))</f>
        <v>100</v>
      </c>
      <c r="X1061" s="231">
        <f t="shared" si="97"/>
        <v>0</v>
      </c>
      <c r="Y1061" s="231" t="str">
        <f t="shared" si="98"/>
        <v>BEEF, GRND PTY 3.5Z</v>
      </c>
      <c r="AA1061" s="232">
        <f t="shared" si="99"/>
        <v>1074.92</v>
      </c>
      <c r="AB1061" s="232" t="str">
        <f>VLOOKUP(W1061,'Item List (2)'!$H:$J,2,0)</f>
        <v>Food</v>
      </c>
      <c r="AC1061" s="232">
        <f t="shared" si="100"/>
        <v>7363</v>
      </c>
      <c r="AD1061" s="232" t="str">
        <f t="shared" si="101"/>
        <v>7363-Food</v>
      </c>
    </row>
    <row r="1062" spans="1:30">
      <c r="A1062" t="s">
        <v>48</v>
      </c>
      <c r="B1062" t="s">
        <v>549</v>
      </c>
      <c r="C1062" t="s">
        <v>655</v>
      </c>
      <c r="D1062" t="s">
        <v>656</v>
      </c>
      <c r="E1062" t="s">
        <v>657</v>
      </c>
      <c r="F1062" s="220" t="s">
        <v>53</v>
      </c>
      <c r="G1062" s="220">
        <v>45168</v>
      </c>
      <c r="H1062" t="s">
        <v>309</v>
      </c>
      <c r="I1062" t="s">
        <v>55</v>
      </c>
      <c r="J1062" t="s">
        <v>310</v>
      </c>
      <c r="K1062" t="s">
        <v>311</v>
      </c>
      <c r="L1062" s="230" t="s">
        <v>312</v>
      </c>
      <c r="M1062">
        <v>1</v>
      </c>
      <c r="N1062">
        <v>0</v>
      </c>
      <c r="O1062">
        <v>11.6</v>
      </c>
      <c r="P1062">
        <v>11.6</v>
      </c>
      <c r="Q1062">
        <v>5241.92</v>
      </c>
      <c r="R1062">
        <v>3.58</v>
      </c>
      <c r="S1062" s="231" t="str">
        <f>VLOOKUP(U1062,'Cross ref'!I:J,2,0)</f>
        <v>SCL</v>
      </c>
      <c r="T1062" s="231">
        <f t="shared" si="96"/>
        <v>11.6</v>
      </c>
      <c r="U1062" s="231">
        <f>VLOOKUP(VALUE(C1062),'Cross ref'!G:I,3,0)</f>
        <v>7363</v>
      </c>
      <c r="V1062" s="231">
        <f>IFERROR(VLOOKUP(J1062,'Item List (2)'!C:D,2,0),VLOOKUP(K1062,'Item List (2)'!C:D,2,0))</f>
        <v>50007</v>
      </c>
      <c r="W1062" s="231">
        <f>IFERROR(VLOOKUP(J1062,'Item List (2)'!C:E,3,0),VLOOKUP(K1062,'Item List (2)'!C:E,3,0))</f>
        <v>100</v>
      </c>
      <c r="X1062" s="231">
        <f t="shared" si="97"/>
        <v>0</v>
      </c>
      <c r="Y1062" s="231" t="str">
        <f t="shared" si="98"/>
        <v>SALSA, PCH .43Z</v>
      </c>
      <c r="AA1062" s="232">
        <f t="shared" si="99"/>
        <v>11.6</v>
      </c>
      <c r="AB1062" s="232" t="str">
        <f>VLOOKUP(W1062,'Item List (2)'!$H:$J,2,0)</f>
        <v>Food</v>
      </c>
      <c r="AC1062" s="232">
        <f t="shared" si="100"/>
        <v>7363</v>
      </c>
      <c r="AD1062" s="232" t="str">
        <f t="shared" si="101"/>
        <v>7363-Food</v>
      </c>
    </row>
    <row r="1063" spans="1:30">
      <c r="A1063" t="s">
        <v>48</v>
      </c>
      <c r="B1063" t="s">
        <v>549</v>
      </c>
      <c r="C1063" t="s">
        <v>655</v>
      </c>
      <c r="D1063" t="s">
        <v>656</v>
      </c>
      <c r="E1063" t="s">
        <v>657</v>
      </c>
      <c r="F1063" s="220" t="s">
        <v>53</v>
      </c>
      <c r="G1063" s="220">
        <v>45168</v>
      </c>
      <c r="H1063" t="s">
        <v>120</v>
      </c>
      <c r="I1063" t="s">
        <v>55</v>
      </c>
      <c r="J1063" t="s">
        <v>121</v>
      </c>
      <c r="K1063" t="s">
        <v>122</v>
      </c>
      <c r="L1063" s="230" t="s">
        <v>123</v>
      </c>
      <c r="M1063">
        <v>4</v>
      </c>
      <c r="N1063">
        <v>0</v>
      </c>
      <c r="O1063">
        <v>30.72</v>
      </c>
      <c r="P1063">
        <v>122.88</v>
      </c>
      <c r="Q1063">
        <v>5241.92</v>
      </c>
      <c r="R1063">
        <v>3.58</v>
      </c>
      <c r="S1063" s="231" t="str">
        <f>VLOOKUP(U1063,'Cross ref'!I:J,2,0)</f>
        <v>SCL</v>
      </c>
      <c r="T1063" s="231">
        <f t="shared" si="96"/>
        <v>122.88</v>
      </c>
      <c r="U1063" s="231">
        <f>VLOOKUP(VALUE(C1063),'Cross ref'!G:I,3,0)</f>
        <v>7363</v>
      </c>
      <c r="V1063" s="231">
        <f>IFERROR(VLOOKUP(J1063,'Item List (2)'!C:D,2,0),VLOOKUP(K1063,'Item List (2)'!C:D,2,0))</f>
        <v>50007</v>
      </c>
      <c r="W1063" s="231">
        <f>IFERROR(VLOOKUP(J1063,'Item List (2)'!C:E,3,0),VLOOKUP(K1063,'Item List (2)'!C:E,3,0))</f>
        <v>100</v>
      </c>
      <c r="X1063" s="231">
        <f t="shared" si="97"/>
        <v>0</v>
      </c>
      <c r="Y1063" s="231" t="str">
        <f t="shared" si="98"/>
        <v>APPTZR, ONION RING</v>
      </c>
      <c r="AA1063" s="232">
        <f t="shared" si="99"/>
        <v>122.88</v>
      </c>
      <c r="AB1063" s="232" t="str">
        <f>VLOOKUP(W1063,'Item List (2)'!$H:$J,2,0)</f>
        <v>Food</v>
      </c>
      <c r="AC1063" s="232">
        <f t="shared" si="100"/>
        <v>7363</v>
      </c>
      <c r="AD1063" s="232" t="str">
        <f t="shared" si="101"/>
        <v>7363-Food</v>
      </c>
    </row>
    <row r="1064" spans="1:30">
      <c r="A1064" t="s">
        <v>48</v>
      </c>
      <c r="B1064" t="s">
        <v>549</v>
      </c>
      <c r="C1064" t="s">
        <v>655</v>
      </c>
      <c r="D1064" t="s">
        <v>656</v>
      </c>
      <c r="E1064" t="s">
        <v>657</v>
      </c>
      <c r="F1064" s="220" t="s">
        <v>53</v>
      </c>
      <c r="G1064" s="220">
        <v>45168</v>
      </c>
      <c r="H1064" t="s">
        <v>124</v>
      </c>
      <c r="I1064" t="s">
        <v>55</v>
      </c>
      <c r="J1064" t="s">
        <v>125</v>
      </c>
      <c r="K1064" t="s">
        <v>126</v>
      </c>
      <c r="L1064" s="230" t="s">
        <v>127</v>
      </c>
      <c r="M1064">
        <v>3</v>
      </c>
      <c r="N1064">
        <v>0</v>
      </c>
      <c r="O1064">
        <v>21.8</v>
      </c>
      <c r="P1064">
        <v>65.4</v>
      </c>
      <c r="Q1064">
        <v>5241.92</v>
      </c>
      <c r="R1064">
        <v>3.58</v>
      </c>
      <c r="S1064" s="231" t="str">
        <f>VLOOKUP(U1064,'Cross ref'!I:J,2,0)</f>
        <v>SCL</v>
      </c>
      <c r="T1064" s="231">
        <f t="shared" si="96"/>
        <v>65.4</v>
      </c>
      <c r="U1064" s="231">
        <f>VLOOKUP(VALUE(C1064),'Cross ref'!G:I,3,0)</f>
        <v>7363</v>
      </c>
      <c r="V1064" s="231">
        <f>IFERROR(VLOOKUP(J1064,'Item List (2)'!C:D,2,0),VLOOKUP(K1064,'Item List (2)'!C:D,2,0))</f>
        <v>50007</v>
      </c>
      <c r="W1064" s="231">
        <f>IFERROR(VLOOKUP(J1064,'Item List (2)'!C:E,3,0),VLOOKUP(K1064,'Item List (2)'!C:E,3,0))</f>
        <v>100</v>
      </c>
      <c r="X1064" s="231">
        <f t="shared" si="97"/>
        <v>0</v>
      </c>
      <c r="Y1064" s="231" t="str">
        <f t="shared" si="98"/>
        <v>KETCHUP, PKT</v>
      </c>
      <c r="AA1064" s="232">
        <f t="shared" si="99"/>
        <v>65.4</v>
      </c>
      <c r="AB1064" s="232" t="str">
        <f>VLOOKUP(W1064,'Item List (2)'!$H:$J,2,0)</f>
        <v>Food</v>
      </c>
      <c r="AC1064" s="232">
        <f t="shared" si="100"/>
        <v>7363</v>
      </c>
      <c r="AD1064" s="232" t="str">
        <f t="shared" si="101"/>
        <v>7363-Food</v>
      </c>
    </row>
    <row r="1065" spans="1:30">
      <c r="A1065" t="s">
        <v>48</v>
      </c>
      <c r="B1065" t="s">
        <v>549</v>
      </c>
      <c r="C1065" t="s">
        <v>655</v>
      </c>
      <c r="D1065" t="s">
        <v>656</v>
      </c>
      <c r="E1065" t="s">
        <v>657</v>
      </c>
      <c r="F1065" s="220" t="s">
        <v>53</v>
      </c>
      <c r="G1065" s="220">
        <v>45168</v>
      </c>
      <c r="H1065" t="s">
        <v>315</v>
      </c>
      <c r="I1065" t="s">
        <v>55</v>
      </c>
      <c r="J1065" t="s">
        <v>316</v>
      </c>
      <c r="K1065" t="s">
        <v>317</v>
      </c>
      <c r="L1065" s="230" t="s">
        <v>212</v>
      </c>
      <c r="M1065">
        <v>1</v>
      </c>
      <c r="N1065">
        <v>0</v>
      </c>
      <c r="O1065">
        <v>17.15</v>
      </c>
      <c r="P1065">
        <v>17.15</v>
      </c>
      <c r="Q1065">
        <v>5241.92</v>
      </c>
      <c r="R1065">
        <v>3.58</v>
      </c>
      <c r="S1065" s="231" t="str">
        <f>VLOOKUP(U1065,'Cross ref'!I:J,2,0)</f>
        <v>SCL</v>
      </c>
      <c r="T1065" s="231">
        <f t="shared" si="96"/>
        <v>17.15</v>
      </c>
      <c r="U1065" s="231">
        <f>VLOOKUP(VALUE(C1065),'Cross ref'!G:I,3,0)</f>
        <v>7363</v>
      </c>
      <c r="V1065" s="231">
        <f>IFERROR(VLOOKUP(J1065,'Item List (2)'!C:D,2,0),VLOOKUP(K1065,'Item List (2)'!C:D,2,0))</f>
        <v>50007</v>
      </c>
      <c r="W1065" s="231">
        <f>IFERROR(VLOOKUP(J1065,'Item List (2)'!C:E,3,0),VLOOKUP(K1065,'Item List (2)'!C:E,3,0))</f>
        <v>100</v>
      </c>
      <c r="X1065" s="231">
        <f t="shared" si="97"/>
        <v>0</v>
      </c>
      <c r="Y1065" s="231" t="str">
        <f t="shared" si="98"/>
        <v>BREADING, CHICK TNDR</v>
      </c>
      <c r="AA1065" s="232">
        <f t="shared" si="99"/>
        <v>17.15</v>
      </c>
      <c r="AB1065" s="232" t="str">
        <f>VLOOKUP(W1065,'Item List (2)'!$H:$J,2,0)</f>
        <v>Food</v>
      </c>
      <c r="AC1065" s="232">
        <f t="shared" si="100"/>
        <v>7363</v>
      </c>
      <c r="AD1065" s="232" t="str">
        <f t="shared" si="101"/>
        <v>7363-Food</v>
      </c>
    </row>
    <row r="1066" spans="1:30">
      <c r="A1066" t="s">
        <v>48</v>
      </c>
      <c r="B1066" t="s">
        <v>549</v>
      </c>
      <c r="C1066" t="s">
        <v>655</v>
      </c>
      <c r="D1066" t="s">
        <v>656</v>
      </c>
      <c r="E1066" t="s">
        <v>657</v>
      </c>
      <c r="F1066" s="220" t="s">
        <v>53</v>
      </c>
      <c r="G1066" s="220">
        <v>45168</v>
      </c>
      <c r="H1066" t="s">
        <v>132</v>
      </c>
      <c r="I1066" t="s">
        <v>55</v>
      </c>
      <c r="J1066" t="s">
        <v>129</v>
      </c>
      <c r="K1066" t="s">
        <v>133</v>
      </c>
      <c r="L1066" s="230" t="s">
        <v>131</v>
      </c>
      <c r="M1066">
        <v>1</v>
      </c>
      <c r="N1066">
        <v>0</v>
      </c>
      <c r="O1066">
        <v>33.38</v>
      </c>
      <c r="P1066">
        <v>33.38</v>
      </c>
      <c r="Q1066">
        <v>5241.92</v>
      </c>
      <c r="R1066">
        <v>3.58</v>
      </c>
      <c r="S1066" s="231" t="str">
        <f>VLOOKUP(U1066,'Cross ref'!I:J,2,0)</f>
        <v>SCL</v>
      </c>
      <c r="T1066" s="231">
        <f t="shared" si="96"/>
        <v>33.38</v>
      </c>
      <c r="U1066" s="231">
        <f>VLOOKUP(VALUE(C1066),'Cross ref'!G:I,3,0)</f>
        <v>7363</v>
      </c>
      <c r="V1066" s="231">
        <f>IFERROR(VLOOKUP(J1066,'Item List (2)'!C:D,2,0),VLOOKUP(K1066,'Item List (2)'!C:D,2,0))</f>
        <v>50007</v>
      </c>
      <c r="W1066" s="231">
        <f>IFERROR(VLOOKUP(J1066,'Item List (2)'!C:E,3,0),VLOOKUP(K1066,'Item List (2)'!C:E,3,0))</f>
        <v>100</v>
      </c>
      <c r="X1066" s="231">
        <f t="shared" si="97"/>
        <v>0</v>
      </c>
      <c r="Y1066" s="231" t="str">
        <f t="shared" si="98"/>
        <v>FRIES, CRISS CUT SEASN</v>
      </c>
      <c r="AA1066" s="232">
        <f t="shared" si="99"/>
        <v>33.38</v>
      </c>
      <c r="AB1066" s="232" t="str">
        <f>VLOOKUP(W1066,'Item List (2)'!$H:$J,2,0)</f>
        <v>Food</v>
      </c>
      <c r="AC1066" s="232">
        <f t="shared" si="100"/>
        <v>7363</v>
      </c>
      <c r="AD1066" s="232" t="str">
        <f t="shared" si="101"/>
        <v>7363-Food</v>
      </c>
    </row>
    <row r="1067" spans="1:30">
      <c r="A1067" t="s">
        <v>48</v>
      </c>
      <c r="B1067" t="s">
        <v>549</v>
      </c>
      <c r="C1067" t="s">
        <v>655</v>
      </c>
      <c r="D1067" t="s">
        <v>656</v>
      </c>
      <c r="E1067" t="s">
        <v>657</v>
      </c>
      <c r="F1067" s="220" t="s">
        <v>53</v>
      </c>
      <c r="G1067" s="220">
        <v>45168</v>
      </c>
      <c r="H1067" t="s">
        <v>134</v>
      </c>
      <c r="I1067" t="s">
        <v>55</v>
      </c>
      <c r="J1067" t="s">
        <v>129</v>
      </c>
      <c r="K1067" t="s">
        <v>135</v>
      </c>
      <c r="L1067" s="230" t="s">
        <v>136</v>
      </c>
      <c r="M1067">
        <v>12</v>
      </c>
      <c r="N1067">
        <v>0</v>
      </c>
      <c r="O1067">
        <v>35.28</v>
      </c>
      <c r="P1067">
        <v>423.36</v>
      </c>
      <c r="Q1067">
        <v>5241.92</v>
      </c>
      <c r="R1067">
        <v>3.58</v>
      </c>
      <c r="S1067" s="231" t="str">
        <f>VLOOKUP(U1067,'Cross ref'!I:J,2,0)</f>
        <v>SCL</v>
      </c>
      <c r="T1067" s="231">
        <f t="shared" si="96"/>
        <v>423.36</v>
      </c>
      <c r="U1067" s="231">
        <f>VLOOKUP(VALUE(C1067),'Cross ref'!G:I,3,0)</f>
        <v>7363</v>
      </c>
      <c r="V1067" s="231">
        <f>IFERROR(VLOOKUP(J1067,'Item List (2)'!C:D,2,0),VLOOKUP(K1067,'Item List (2)'!C:D,2,0))</f>
        <v>50007</v>
      </c>
      <c r="W1067" s="231">
        <f>IFERROR(VLOOKUP(J1067,'Item List (2)'!C:E,3,0),VLOOKUP(K1067,'Item List (2)'!C:E,3,0))</f>
        <v>100</v>
      </c>
      <c r="X1067" s="231">
        <f t="shared" si="97"/>
        <v>0</v>
      </c>
      <c r="Y1067" s="231" t="str">
        <f t="shared" si="98"/>
        <v>FRIES, SS SK ON</v>
      </c>
      <c r="AA1067" s="232">
        <f t="shared" si="99"/>
        <v>423.36</v>
      </c>
      <c r="AB1067" s="232" t="str">
        <f>VLOOKUP(W1067,'Item List (2)'!$H:$J,2,0)</f>
        <v>Food</v>
      </c>
      <c r="AC1067" s="232">
        <f t="shared" si="100"/>
        <v>7363</v>
      </c>
      <c r="AD1067" s="232" t="str">
        <f t="shared" si="101"/>
        <v>7363-Food</v>
      </c>
    </row>
    <row r="1068" spans="1:30">
      <c r="A1068" t="s">
        <v>48</v>
      </c>
      <c r="B1068" t="s">
        <v>549</v>
      </c>
      <c r="C1068" t="s">
        <v>655</v>
      </c>
      <c r="D1068" t="s">
        <v>656</v>
      </c>
      <c r="E1068" t="s">
        <v>657</v>
      </c>
      <c r="F1068" s="220" t="s">
        <v>53</v>
      </c>
      <c r="G1068" s="220">
        <v>45168</v>
      </c>
      <c r="H1068" t="s">
        <v>324</v>
      </c>
      <c r="I1068" t="s">
        <v>55</v>
      </c>
      <c r="J1068" t="s">
        <v>325</v>
      </c>
      <c r="K1068" t="s">
        <v>326</v>
      </c>
      <c r="L1068" s="230" t="s">
        <v>327</v>
      </c>
      <c r="M1068">
        <v>1</v>
      </c>
      <c r="N1068">
        <v>0</v>
      </c>
      <c r="O1068">
        <v>31.31</v>
      </c>
      <c r="P1068">
        <v>31.31</v>
      </c>
      <c r="Q1068">
        <v>5241.92</v>
      </c>
      <c r="R1068">
        <v>3.58</v>
      </c>
      <c r="S1068" s="231" t="str">
        <f>VLOOKUP(U1068,'Cross ref'!I:J,2,0)</f>
        <v>SCL</v>
      </c>
      <c r="T1068" s="231">
        <f t="shared" si="96"/>
        <v>31.31</v>
      </c>
      <c r="U1068" s="231">
        <f>VLOOKUP(VALUE(C1068),'Cross ref'!G:I,3,0)</f>
        <v>7363</v>
      </c>
      <c r="V1068" s="231">
        <f>IFERROR(VLOOKUP(J1068,'Item List (2)'!C:D,2,0),VLOOKUP(K1068,'Item List (2)'!C:D,2,0))</f>
        <v>50007</v>
      </c>
      <c r="W1068" s="231">
        <f>IFERROR(VLOOKUP(J1068,'Item List (2)'!C:E,3,0),VLOOKUP(K1068,'Item List (2)'!C:E,3,0))</f>
        <v>100</v>
      </c>
      <c r="X1068" s="231">
        <f t="shared" si="97"/>
        <v>0</v>
      </c>
      <c r="Y1068" s="231" t="str">
        <f t="shared" si="98"/>
        <v>TORTILLA, FLOUR 10" FZN</v>
      </c>
      <c r="AA1068" s="232">
        <f t="shared" si="99"/>
        <v>31.31</v>
      </c>
      <c r="AB1068" s="232" t="str">
        <f>VLOOKUP(W1068,'Item List (2)'!$H:$J,2,0)</f>
        <v>Food</v>
      </c>
      <c r="AC1068" s="232">
        <f t="shared" si="100"/>
        <v>7363</v>
      </c>
      <c r="AD1068" s="232" t="str">
        <f t="shared" si="101"/>
        <v>7363-Food</v>
      </c>
    </row>
    <row r="1069" spans="1:30">
      <c r="A1069" t="s">
        <v>48</v>
      </c>
      <c r="B1069" t="s">
        <v>549</v>
      </c>
      <c r="C1069" t="s">
        <v>655</v>
      </c>
      <c r="D1069" t="s">
        <v>656</v>
      </c>
      <c r="E1069" t="s">
        <v>657</v>
      </c>
      <c r="F1069" s="220" t="s">
        <v>53</v>
      </c>
      <c r="G1069" s="220">
        <v>45168</v>
      </c>
      <c r="H1069" t="s">
        <v>145</v>
      </c>
      <c r="I1069" t="s">
        <v>55</v>
      </c>
      <c r="J1069" t="s">
        <v>146</v>
      </c>
      <c r="K1069" t="s">
        <v>147</v>
      </c>
      <c r="L1069" s="230" t="s">
        <v>148</v>
      </c>
      <c r="M1069">
        <v>1</v>
      </c>
      <c r="N1069">
        <v>0</v>
      </c>
      <c r="O1069">
        <v>111.01</v>
      </c>
      <c r="P1069">
        <v>111.01</v>
      </c>
      <c r="Q1069">
        <v>5241.92</v>
      </c>
      <c r="R1069">
        <v>3.58</v>
      </c>
      <c r="S1069" s="231" t="str">
        <f>VLOOKUP(U1069,'Cross ref'!I:J,2,0)</f>
        <v>SCL</v>
      </c>
      <c r="T1069" s="231">
        <f t="shared" si="96"/>
        <v>111.01</v>
      </c>
      <c r="U1069" s="231">
        <f>VLOOKUP(VALUE(C1069),'Cross ref'!G:I,3,0)</f>
        <v>7363</v>
      </c>
      <c r="V1069" s="231">
        <f>IFERROR(VLOOKUP(J1069,'Item List (2)'!C:D,2,0),VLOOKUP(K1069,'Item List (2)'!C:D,2,0))</f>
        <v>50007</v>
      </c>
      <c r="W1069" s="231">
        <f>IFERROR(VLOOKUP(J1069,'Item List (2)'!C:E,3,0),VLOOKUP(K1069,'Item List (2)'!C:E,3,0))</f>
        <v>100</v>
      </c>
      <c r="X1069" s="231">
        <f t="shared" si="97"/>
        <v>0</v>
      </c>
      <c r="Y1069" s="231" t="str">
        <f t="shared" si="98"/>
        <v>CHICKEN, TNDRLOIN STRIP 1.5Z</v>
      </c>
      <c r="AA1069" s="232">
        <f t="shared" si="99"/>
        <v>111.01</v>
      </c>
      <c r="AB1069" s="232" t="str">
        <f>VLOOKUP(W1069,'Item List (2)'!$H:$J,2,0)</f>
        <v>Food</v>
      </c>
      <c r="AC1069" s="232">
        <f t="shared" si="100"/>
        <v>7363</v>
      </c>
      <c r="AD1069" s="232" t="str">
        <f t="shared" si="101"/>
        <v>7363-Food</v>
      </c>
    </row>
    <row r="1070" spans="1:30">
      <c r="A1070" t="s">
        <v>48</v>
      </c>
      <c r="B1070" t="s">
        <v>549</v>
      </c>
      <c r="C1070" t="s">
        <v>655</v>
      </c>
      <c r="D1070" t="s">
        <v>656</v>
      </c>
      <c r="E1070" t="s">
        <v>657</v>
      </c>
      <c r="F1070" s="220" t="s">
        <v>53</v>
      </c>
      <c r="G1070" s="220">
        <v>45168</v>
      </c>
      <c r="H1070" t="s">
        <v>328</v>
      </c>
      <c r="I1070" t="s">
        <v>66</v>
      </c>
      <c r="J1070" t="s">
        <v>329</v>
      </c>
      <c r="K1070" t="s">
        <v>330</v>
      </c>
      <c r="L1070" s="230" t="s">
        <v>331</v>
      </c>
      <c r="M1070">
        <v>1</v>
      </c>
      <c r="N1070">
        <v>0</v>
      </c>
      <c r="O1070">
        <v>17.57</v>
      </c>
      <c r="P1070">
        <v>17.57</v>
      </c>
      <c r="Q1070">
        <v>5241.92</v>
      </c>
      <c r="R1070">
        <v>3.58</v>
      </c>
      <c r="S1070" s="231" t="str">
        <f>VLOOKUP(U1070,'Cross ref'!I:J,2,0)</f>
        <v>SCL</v>
      </c>
      <c r="T1070" s="231">
        <f t="shared" si="96"/>
        <v>17.57</v>
      </c>
      <c r="U1070" s="231">
        <f>VLOOKUP(VALUE(C1070),'Cross ref'!G:I,3,0)</f>
        <v>7363</v>
      </c>
      <c r="V1070" s="231">
        <f>IFERROR(VLOOKUP(J1070,'Item List (2)'!C:D,2,0),VLOOKUP(K1070,'Item List (2)'!C:D,2,0))</f>
        <v>60507</v>
      </c>
      <c r="W1070" s="231">
        <f>IFERROR(VLOOKUP(J1070,'Item List (2)'!C:E,3,0),VLOOKUP(K1070,'Item List (2)'!C:E,3,0))</f>
        <v>1200</v>
      </c>
      <c r="X1070" s="231">
        <f t="shared" si="97"/>
        <v>0</v>
      </c>
      <c r="Y1070" s="231" t="str">
        <f t="shared" si="98"/>
        <v>LINER, CAN 38X44 BLK</v>
      </c>
      <c r="AA1070" s="232">
        <f t="shared" si="99"/>
        <v>17.57</v>
      </c>
      <c r="AB1070" s="232" t="str">
        <f>VLOOKUP(W1070,'Item List (2)'!$H:$J,2,0)</f>
        <v>Supplies</v>
      </c>
      <c r="AC1070" s="232">
        <f t="shared" si="100"/>
        <v>7363</v>
      </c>
      <c r="AD1070" s="232" t="str">
        <f t="shared" si="101"/>
        <v>7363-Supplies</v>
      </c>
    </row>
    <row r="1071" spans="1:30">
      <c r="A1071" t="s">
        <v>48</v>
      </c>
      <c r="B1071" t="s">
        <v>549</v>
      </c>
      <c r="C1071" t="s">
        <v>655</v>
      </c>
      <c r="D1071" t="s">
        <v>656</v>
      </c>
      <c r="E1071" t="s">
        <v>657</v>
      </c>
      <c r="F1071" s="220" t="s">
        <v>53</v>
      </c>
      <c r="G1071" s="220">
        <v>45168</v>
      </c>
      <c r="H1071" t="s">
        <v>149</v>
      </c>
      <c r="I1071" t="s">
        <v>55</v>
      </c>
      <c r="J1071" t="s">
        <v>102</v>
      </c>
      <c r="K1071" t="s">
        <v>150</v>
      </c>
      <c r="L1071" s="230" t="s">
        <v>100</v>
      </c>
      <c r="M1071">
        <v>5</v>
      </c>
      <c r="N1071">
        <v>0</v>
      </c>
      <c r="O1071">
        <v>25.94</v>
      </c>
      <c r="P1071">
        <v>129.7</v>
      </c>
      <c r="Q1071">
        <v>5241.92</v>
      </c>
      <c r="R1071">
        <v>3.58</v>
      </c>
      <c r="S1071" s="231" t="str">
        <f>VLOOKUP(U1071,'Cross ref'!I:J,2,0)</f>
        <v>SCL</v>
      </c>
      <c r="T1071" s="231">
        <f t="shared" si="96"/>
        <v>129.7</v>
      </c>
      <c r="U1071" s="231">
        <f>VLOOKUP(VALUE(C1071),'Cross ref'!G:I,3,0)</f>
        <v>7363</v>
      </c>
      <c r="V1071" s="231">
        <f>IFERROR(VLOOKUP(J1071,'Item List (2)'!C:D,2,0),VLOOKUP(K1071,'Item List (2)'!C:D,2,0))</f>
        <v>50007</v>
      </c>
      <c r="W1071" s="231">
        <f>IFERROR(VLOOKUP(J1071,'Item List (2)'!C:E,3,0),VLOOKUP(K1071,'Item List (2)'!C:E,3,0))</f>
        <v>100</v>
      </c>
      <c r="X1071" s="231">
        <f t="shared" si="97"/>
        <v>0</v>
      </c>
      <c r="Y1071" s="231" t="str">
        <f t="shared" si="98"/>
        <v>SAUCE, BTRMILK RANCH CUP</v>
      </c>
      <c r="AA1071" s="232">
        <f t="shared" si="99"/>
        <v>129.7</v>
      </c>
      <c r="AB1071" s="232" t="str">
        <f>VLOOKUP(W1071,'Item List (2)'!$H:$J,2,0)</f>
        <v>Food</v>
      </c>
      <c r="AC1071" s="232">
        <f t="shared" si="100"/>
        <v>7363</v>
      </c>
      <c r="AD1071" s="232" t="str">
        <f t="shared" si="101"/>
        <v>7363-Food</v>
      </c>
    </row>
    <row r="1072" spans="1:30">
      <c r="A1072" t="s">
        <v>48</v>
      </c>
      <c r="B1072" t="s">
        <v>549</v>
      </c>
      <c r="C1072" t="s">
        <v>655</v>
      </c>
      <c r="D1072" t="s">
        <v>656</v>
      </c>
      <c r="E1072" t="s">
        <v>657</v>
      </c>
      <c r="F1072" s="220" t="s">
        <v>53</v>
      </c>
      <c r="G1072" s="220">
        <v>45168</v>
      </c>
      <c r="H1072" t="s">
        <v>332</v>
      </c>
      <c r="I1072" t="s">
        <v>55</v>
      </c>
      <c r="J1072" t="s">
        <v>244</v>
      </c>
      <c r="K1072" t="s">
        <v>333</v>
      </c>
      <c r="L1072" s="230" t="s">
        <v>334</v>
      </c>
      <c r="M1072">
        <v>1</v>
      </c>
      <c r="N1072">
        <v>0</v>
      </c>
      <c r="O1072">
        <v>31.38</v>
      </c>
      <c r="P1072">
        <v>31.38</v>
      </c>
      <c r="Q1072">
        <v>5241.92</v>
      </c>
      <c r="R1072">
        <v>3.58</v>
      </c>
      <c r="S1072" s="231" t="str">
        <f>VLOOKUP(U1072,'Cross ref'!I:J,2,0)</f>
        <v>SCL</v>
      </c>
      <c r="T1072" s="231">
        <f t="shared" si="96"/>
        <v>31.38</v>
      </c>
      <c r="U1072" s="231">
        <f>VLOOKUP(VALUE(C1072),'Cross ref'!G:I,3,0)</f>
        <v>7363</v>
      </c>
      <c r="V1072" s="231">
        <f>IFERROR(VLOOKUP(J1072,'Item List (2)'!C:D,2,0),VLOOKUP(K1072,'Item List (2)'!C:D,2,0))</f>
        <v>50007</v>
      </c>
      <c r="W1072" s="231">
        <f>IFERROR(VLOOKUP(J1072,'Item List (2)'!C:E,3,0),VLOOKUP(K1072,'Item List (2)'!C:E,3,0))</f>
        <v>100</v>
      </c>
      <c r="X1072" s="231">
        <f t="shared" si="97"/>
        <v>0</v>
      </c>
      <c r="Y1072" s="231" t="str">
        <f t="shared" si="98"/>
        <v>WHIP CREAM, AEROSOL 17Z</v>
      </c>
      <c r="AA1072" s="232">
        <f t="shared" si="99"/>
        <v>31.38</v>
      </c>
      <c r="AB1072" s="232" t="str">
        <f>VLOOKUP(W1072,'Item List (2)'!$H:$J,2,0)</f>
        <v>Food</v>
      </c>
      <c r="AC1072" s="232">
        <f t="shared" si="100"/>
        <v>7363</v>
      </c>
      <c r="AD1072" s="232" t="str">
        <f t="shared" si="101"/>
        <v>7363-Food</v>
      </c>
    </row>
    <row r="1073" spans="1:30">
      <c r="A1073" t="s">
        <v>48</v>
      </c>
      <c r="B1073" t="s">
        <v>549</v>
      </c>
      <c r="C1073" t="s">
        <v>655</v>
      </c>
      <c r="D1073" t="s">
        <v>656</v>
      </c>
      <c r="E1073" t="s">
        <v>657</v>
      </c>
      <c r="F1073" s="220" t="s">
        <v>53</v>
      </c>
      <c r="G1073" s="220">
        <v>45168</v>
      </c>
      <c r="H1073" t="s">
        <v>155</v>
      </c>
      <c r="I1073" t="s">
        <v>55</v>
      </c>
      <c r="J1073" t="s">
        <v>156</v>
      </c>
      <c r="K1073" t="s">
        <v>157</v>
      </c>
      <c r="L1073" s="230" t="s">
        <v>158</v>
      </c>
      <c r="M1073">
        <v>4</v>
      </c>
      <c r="N1073">
        <v>0</v>
      </c>
      <c r="O1073">
        <v>19.78</v>
      </c>
      <c r="P1073">
        <v>79.12</v>
      </c>
      <c r="Q1073">
        <v>5241.92</v>
      </c>
      <c r="R1073">
        <v>3.58</v>
      </c>
      <c r="S1073" s="231" t="str">
        <f>VLOOKUP(U1073,'Cross ref'!I:J,2,0)</f>
        <v>SCL</v>
      </c>
      <c r="T1073" s="231">
        <f t="shared" si="96"/>
        <v>79.12</v>
      </c>
      <c r="U1073" s="231">
        <f>VLOOKUP(VALUE(C1073),'Cross ref'!G:I,3,0)</f>
        <v>7363</v>
      </c>
      <c r="V1073" s="231">
        <f>IFERROR(VLOOKUP(J1073,'Item List (2)'!C:D,2,0),VLOOKUP(K1073,'Item List (2)'!C:D,2,0))</f>
        <v>50007</v>
      </c>
      <c r="W1073" s="231">
        <f>IFERROR(VLOOKUP(J1073,'Item List (2)'!C:E,3,0),VLOOKUP(K1073,'Item List (2)'!C:E,3,0))</f>
        <v>100</v>
      </c>
      <c r="X1073" s="231">
        <f t="shared" si="97"/>
        <v>0</v>
      </c>
      <c r="Y1073" s="231" t="str">
        <f t="shared" si="98"/>
        <v>ICE CREAM, VANILLA SLOW MELT</v>
      </c>
      <c r="AA1073" s="232">
        <f t="shared" si="99"/>
        <v>79.12</v>
      </c>
      <c r="AB1073" s="232" t="str">
        <f>VLOOKUP(W1073,'Item List (2)'!$H:$J,2,0)</f>
        <v>Food</v>
      </c>
      <c r="AC1073" s="232">
        <f t="shared" si="100"/>
        <v>7363</v>
      </c>
      <c r="AD1073" s="232" t="str">
        <f t="shared" si="101"/>
        <v>7363-Food</v>
      </c>
    </row>
    <row r="1074" spans="1:30">
      <c r="A1074" t="s">
        <v>48</v>
      </c>
      <c r="B1074" t="s">
        <v>549</v>
      </c>
      <c r="C1074" t="s">
        <v>655</v>
      </c>
      <c r="D1074" t="s">
        <v>656</v>
      </c>
      <c r="E1074" t="s">
        <v>657</v>
      </c>
      <c r="F1074" s="220" t="s">
        <v>53</v>
      </c>
      <c r="G1074" s="220">
        <v>45168</v>
      </c>
      <c r="H1074" t="s">
        <v>159</v>
      </c>
      <c r="I1074" t="s">
        <v>55</v>
      </c>
      <c r="J1074" t="s">
        <v>160</v>
      </c>
      <c r="K1074" t="s">
        <v>161</v>
      </c>
      <c r="L1074" s="230" t="s">
        <v>162</v>
      </c>
      <c r="M1074">
        <v>6</v>
      </c>
      <c r="N1074">
        <v>0</v>
      </c>
      <c r="O1074">
        <v>36.91</v>
      </c>
      <c r="P1074">
        <v>221.46</v>
      </c>
      <c r="Q1074">
        <v>5241.92</v>
      </c>
      <c r="R1074">
        <v>3.58</v>
      </c>
      <c r="S1074" s="231" t="str">
        <f>VLOOKUP(U1074,'Cross ref'!I:J,2,0)</f>
        <v>SCL</v>
      </c>
      <c r="T1074" s="231">
        <f t="shared" si="96"/>
        <v>221.46</v>
      </c>
      <c r="U1074" s="231">
        <f>VLOOKUP(VALUE(C1074),'Cross ref'!G:I,3,0)</f>
        <v>7363</v>
      </c>
      <c r="V1074" s="231">
        <f>IFERROR(VLOOKUP(J1074,'Item List (2)'!C:D,2,0),VLOOKUP(K1074,'Item List (2)'!C:D,2,0))</f>
        <v>50007</v>
      </c>
      <c r="W1074" s="231">
        <f>IFERROR(VLOOKUP(J1074,'Item List (2)'!C:E,3,0),VLOOKUP(K1074,'Item List (2)'!C:E,3,0))</f>
        <v>100</v>
      </c>
      <c r="X1074" s="231">
        <f t="shared" si="97"/>
        <v>0</v>
      </c>
      <c r="Y1074" s="231" t="str">
        <f t="shared" si="98"/>
        <v>SHORTENING, LIQ FRY PREM</v>
      </c>
      <c r="AA1074" s="232">
        <f t="shared" si="99"/>
        <v>221.46</v>
      </c>
      <c r="AB1074" s="232" t="str">
        <f>VLOOKUP(W1074,'Item List (2)'!$H:$J,2,0)</f>
        <v>Food</v>
      </c>
      <c r="AC1074" s="232">
        <f t="shared" si="100"/>
        <v>7363</v>
      </c>
      <c r="AD1074" s="232" t="str">
        <f t="shared" si="101"/>
        <v>7363-Food</v>
      </c>
    </row>
    <row r="1075" spans="1:30">
      <c r="A1075" t="s">
        <v>48</v>
      </c>
      <c r="B1075" t="s">
        <v>549</v>
      </c>
      <c r="C1075" t="s">
        <v>655</v>
      </c>
      <c r="D1075" t="s">
        <v>656</v>
      </c>
      <c r="E1075" t="s">
        <v>657</v>
      </c>
      <c r="F1075" s="220" t="s">
        <v>53</v>
      </c>
      <c r="G1075" s="220">
        <v>45168</v>
      </c>
      <c r="H1075" t="s">
        <v>339</v>
      </c>
      <c r="I1075" t="s">
        <v>201</v>
      </c>
      <c r="J1075" t="s">
        <v>232</v>
      </c>
      <c r="K1075" t="s">
        <v>340</v>
      </c>
      <c r="L1075" s="230" t="s">
        <v>341</v>
      </c>
      <c r="M1075">
        <v>1</v>
      </c>
      <c r="N1075">
        <v>0</v>
      </c>
      <c r="O1075">
        <v>28.75</v>
      </c>
      <c r="P1075">
        <v>28.75</v>
      </c>
      <c r="Q1075">
        <v>5241.92</v>
      </c>
      <c r="R1075">
        <v>3.58</v>
      </c>
      <c r="S1075" s="231" t="str">
        <f>VLOOKUP(U1075,'Cross ref'!I:J,2,0)</f>
        <v>SCL</v>
      </c>
      <c r="T1075" s="231">
        <f t="shared" si="96"/>
        <v>28.75</v>
      </c>
      <c r="U1075" s="231">
        <f>VLOOKUP(VALUE(C1075),'Cross ref'!G:I,3,0)</f>
        <v>7363</v>
      </c>
      <c r="V1075" s="231">
        <f>IFERROR(VLOOKUP(J1075,'Item List (2)'!C:D,2,0),VLOOKUP(K1075,'Item List (2)'!C:D,2,0))</f>
        <v>51001</v>
      </c>
      <c r="W1075" s="231">
        <f>IFERROR(VLOOKUP(J1075,'Item List (2)'!C:E,3,0),VLOOKUP(K1075,'Item List (2)'!C:E,3,0))</f>
        <v>1000</v>
      </c>
      <c r="X1075" s="231">
        <f t="shared" si="97"/>
        <v>0</v>
      </c>
      <c r="Y1075" s="231" t="str">
        <f t="shared" si="98"/>
        <v>LID, CUP CRUISER 32Z</v>
      </c>
      <c r="AA1075" s="232">
        <f t="shared" si="99"/>
        <v>28.75</v>
      </c>
      <c r="AB1075" s="232" t="str">
        <f>VLOOKUP(W1075,'Item List (2)'!$H:$J,2,0)</f>
        <v>Paper</v>
      </c>
      <c r="AC1075" s="232">
        <f t="shared" si="100"/>
        <v>7363</v>
      </c>
      <c r="AD1075" s="232" t="str">
        <f t="shared" si="101"/>
        <v>7363-Paper</v>
      </c>
    </row>
    <row r="1076" spans="1:30">
      <c r="A1076" t="s">
        <v>48</v>
      </c>
      <c r="B1076" t="s">
        <v>549</v>
      </c>
      <c r="C1076" t="s">
        <v>655</v>
      </c>
      <c r="D1076" t="s">
        <v>656</v>
      </c>
      <c r="E1076" t="s">
        <v>657</v>
      </c>
      <c r="F1076" s="220" t="s">
        <v>53</v>
      </c>
      <c r="G1076" s="220">
        <v>45168</v>
      </c>
      <c r="H1076" t="s">
        <v>163</v>
      </c>
      <c r="I1076" t="s">
        <v>55</v>
      </c>
      <c r="J1076" t="s">
        <v>146</v>
      </c>
      <c r="K1076" t="s">
        <v>164</v>
      </c>
      <c r="L1076" s="230" t="s">
        <v>165</v>
      </c>
      <c r="M1076">
        <v>5</v>
      </c>
      <c r="N1076">
        <v>0</v>
      </c>
      <c r="O1076">
        <v>37.6</v>
      </c>
      <c r="P1076">
        <v>188</v>
      </c>
      <c r="Q1076">
        <v>5241.92</v>
      </c>
      <c r="R1076">
        <v>3.58</v>
      </c>
      <c r="S1076" s="231" t="str">
        <f>VLOOKUP(U1076,'Cross ref'!I:J,2,0)</f>
        <v>SCL</v>
      </c>
      <c r="T1076" s="231">
        <f t="shared" si="96"/>
        <v>188</v>
      </c>
      <c r="U1076" s="231">
        <f>VLOOKUP(VALUE(C1076),'Cross ref'!G:I,3,0)</f>
        <v>7363</v>
      </c>
      <c r="V1076" s="231">
        <f>IFERROR(VLOOKUP(J1076,'Item List (2)'!C:D,2,0),VLOOKUP(K1076,'Item List (2)'!C:D,2,0))</f>
        <v>50007</v>
      </c>
      <c r="W1076" s="231">
        <f>IFERROR(VLOOKUP(J1076,'Item List (2)'!C:E,3,0),VLOOKUP(K1076,'Item List (2)'!C:E,3,0))</f>
        <v>100</v>
      </c>
      <c r="X1076" s="231">
        <f t="shared" si="97"/>
        <v>0</v>
      </c>
      <c r="Y1076" s="231" t="str">
        <f t="shared" si="98"/>
        <v>CHICKEN, PTY SPCY 3Z</v>
      </c>
      <c r="AA1076" s="232">
        <f t="shared" si="99"/>
        <v>188</v>
      </c>
      <c r="AB1076" s="232" t="str">
        <f>VLOOKUP(W1076,'Item List (2)'!$H:$J,2,0)</f>
        <v>Food</v>
      </c>
      <c r="AC1076" s="232">
        <f t="shared" si="100"/>
        <v>7363</v>
      </c>
      <c r="AD1076" s="232" t="str">
        <f t="shared" si="101"/>
        <v>7363-Food</v>
      </c>
    </row>
    <row r="1077" spans="1:30">
      <c r="A1077" t="s">
        <v>48</v>
      </c>
      <c r="B1077" t="s">
        <v>549</v>
      </c>
      <c r="C1077" t="s">
        <v>655</v>
      </c>
      <c r="D1077" t="s">
        <v>656</v>
      </c>
      <c r="E1077" t="s">
        <v>657</v>
      </c>
      <c r="F1077" s="220" t="s">
        <v>53</v>
      </c>
      <c r="G1077" s="220">
        <v>45168</v>
      </c>
      <c r="H1077" t="s">
        <v>166</v>
      </c>
      <c r="I1077" t="s">
        <v>55</v>
      </c>
      <c r="J1077" t="s">
        <v>121</v>
      </c>
      <c r="K1077" t="s">
        <v>167</v>
      </c>
      <c r="L1077" s="230" t="s">
        <v>168</v>
      </c>
      <c r="M1077">
        <v>1</v>
      </c>
      <c r="N1077">
        <v>0</v>
      </c>
      <c r="O1077">
        <v>29.39</v>
      </c>
      <c r="P1077">
        <v>29.39</v>
      </c>
      <c r="Q1077">
        <v>5241.92</v>
      </c>
      <c r="R1077">
        <v>3.58</v>
      </c>
      <c r="S1077" s="231" t="str">
        <f>VLOOKUP(U1077,'Cross ref'!I:J,2,0)</f>
        <v>SCL</v>
      </c>
      <c r="T1077" s="231">
        <f t="shared" si="96"/>
        <v>29.39</v>
      </c>
      <c r="U1077" s="231">
        <f>VLOOKUP(VALUE(C1077),'Cross ref'!G:I,3,0)</f>
        <v>7363</v>
      </c>
      <c r="V1077" s="231">
        <f>IFERROR(VLOOKUP(J1077,'Item List (2)'!C:D,2,0),VLOOKUP(K1077,'Item List (2)'!C:D,2,0))</f>
        <v>50007</v>
      </c>
      <c r="W1077" s="231">
        <f>IFERROR(VLOOKUP(J1077,'Item List (2)'!C:E,3,0),VLOOKUP(K1077,'Item List (2)'!C:E,3,0))</f>
        <v>100</v>
      </c>
      <c r="X1077" s="231">
        <f t="shared" si="97"/>
        <v>0</v>
      </c>
      <c r="Y1077" s="231" t="str">
        <f t="shared" si="98"/>
        <v>SQUASH, ZUCCHINI BRD SLI</v>
      </c>
      <c r="AA1077" s="232">
        <f t="shared" si="99"/>
        <v>29.39</v>
      </c>
      <c r="AB1077" s="232" t="str">
        <f>VLOOKUP(W1077,'Item List (2)'!$H:$J,2,0)</f>
        <v>Food</v>
      </c>
      <c r="AC1077" s="232">
        <f t="shared" si="100"/>
        <v>7363</v>
      </c>
      <c r="AD1077" s="232" t="str">
        <f t="shared" si="101"/>
        <v>7363-Food</v>
      </c>
    </row>
    <row r="1078" spans="1:30">
      <c r="A1078" t="s">
        <v>48</v>
      </c>
      <c r="B1078" t="s">
        <v>549</v>
      </c>
      <c r="C1078" t="s">
        <v>655</v>
      </c>
      <c r="D1078" t="s">
        <v>656</v>
      </c>
      <c r="E1078" t="s">
        <v>657</v>
      </c>
      <c r="F1078" s="220" t="s">
        <v>53</v>
      </c>
      <c r="G1078" s="220">
        <v>45168</v>
      </c>
      <c r="H1078" t="s">
        <v>169</v>
      </c>
      <c r="I1078" t="s">
        <v>55</v>
      </c>
      <c r="J1078" t="s">
        <v>170</v>
      </c>
      <c r="K1078" t="s">
        <v>171</v>
      </c>
      <c r="L1078" s="230" t="s">
        <v>172</v>
      </c>
      <c r="M1078">
        <v>4</v>
      </c>
      <c r="N1078">
        <v>0</v>
      </c>
      <c r="O1078">
        <v>90.57</v>
      </c>
      <c r="P1078">
        <v>362.28</v>
      </c>
      <c r="Q1078">
        <v>5241.92</v>
      </c>
      <c r="R1078">
        <v>3.58</v>
      </c>
      <c r="S1078" s="231" t="str">
        <f>VLOOKUP(U1078,'Cross ref'!I:J,2,0)</f>
        <v>SCL</v>
      </c>
      <c r="T1078" s="231">
        <f t="shared" si="96"/>
        <v>362.28</v>
      </c>
      <c r="U1078" s="231">
        <f>VLOOKUP(VALUE(C1078),'Cross ref'!G:I,3,0)</f>
        <v>7363</v>
      </c>
      <c r="V1078" s="231">
        <f>IFERROR(VLOOKUP(J1078,'Item List (2)'!C:D,2,0),VLOOKUP(K1078,'Item List (2)'!C:D,2,0))</f>
        <v>50007</v>
      </c>
      <c r="W1078" s="231">
        <f>IFERROR(VLOOKUP(J1078,'Item List (2)'!C:E,3,0),VLOOKUP(K1078,'Item List (2)'!C:E,3,0))</f>
        <v>100</v>
      </c>
      <c r="X1078" s="231">
        <f t="shared" si="97"/>
        <v>0</v>
      </c>
      <c r="Y1078" s="231" t="str">
        <f t="shared" si="98"/>
        <v>BACON, 500 SLICES FC</v>
      </c>
      <c r="AA1078" s="232">
        <f t="shared" si="99"/>
        <v>362.28</v>
      </c>
      <c r="AB1078" s="232" t="str">
        <f>VLOOKUP(W1078,'Item List (2)'!$H:$J,2,0)</f>
        <v>Food</v>
      </c>
      <c r="AC1078" s="232">
        <f t="shared" si="100"/>
        <v>7363</v>
      </c>
      <c r="AD1078" s="232" t="str">
        <f t="shared" si="101"/>
        <v>7363-Food</v>
      </c>
    </row>
    <row r="1079" spans="1:30">
      <c r="A1079" t="s">
        <v>48</v>
      </c>
      <c r="B1079" t="s">
        <v>549</v>
      </c>
      <c r="C1079" t="s">
        <v>655</v>
      </c>
      <c r="D1079" t="s">
        <v>656</v>
      </c>
      <c r="E1079" t="s">
        <v>657</v>
      </c>
      <c r="F1079" s="220" t="s">
        <v>53</v>
      </c>
      <c r="G1079" s="220">
        <v>45168</v>
      </c>
      <c r="H1079" t="s">
        <v>173</v>
      </c>
      <c r="I1079" t="s">
        <v>55</v>
      </c>
      <c r="J1079" t="s">
        <v>117</v>
      </c>
      <c r="K1079" t="s">
        <v>174</v>
      </c>
      <c r="L1079" s="230" t="s">
        <v>175</v>
      </c>
      <c r="M1079">
        <v>1</v>
      </c>
      <c r="N1079">
        <v>0</v>
      </c>
      <c r="O1079">
        <v>81.59</v>
      </c>
      <c r="P1079">
        <v>81.59</v>
      </c>
      <c r="Q1079">
        <v>5241.92</v>
      </c>
      <c r="R1079">
        <v>3.58</v>
      </c>
      <c r="S1079" s="231" t="str">
        <f>VLOOKUP(U1079,'Cross ref'!I:J,2,0)</f>
        <v>SCL</v>
      </c>
      <c r="T1079" s="231">
        <f t="shared" si="96"/>
        <v>81.59</v>
      </c>
      <c r="U1079" s="231">
        <f>VLOOKUP(VALUE(C1079),'Cross ref'!G:I,3,0)</f>
        <v>7363</v>
      </c>
      <c r="V1079" s="231">
        <f>IFERROR(VLOOKUP(J1079,'Item List (2)'!C:D,2,0),VLOOKUP(K1079,'Item List (2)'!C:D,2,0))</f>
        <v>50007</v>
      </c>
      <c r="W1079" s="231">
        <f>IFERROR(VLOOKUP(J1079,'Item List (2)'!C:E,3,0),VLOOKUP(K1079,'Item List (2)'!C:E,3,0))</f>
        <v>100</v>
      </c>
      <c r="X1079" s="231">
        <f t="shared" si="97"/>
        <v>0</v>
      </c>
      <c r="Y1079" s="231" t="str">
        <f t="shared" si="98"/>
        <v>BEEF, GRND PTY 1.78Z</v>
      </c>
      <c r="AA1079" s="232">
        <f t="shared" si="99"/>
        <v>81.59</v>
      </c>
      <c r="AB1079" s="232" t="str">
        <f>VLOOKUP(W1079,'Item List (2)'!$H:$J,2,0)</f>
        <v>Food</v>
      </c>
      <c r="AC1079" s="232">
        <f t="shared" si="100"/>
        <v>7363</v>
      </c>
      <c r="AD1079" s="232" t="str">
        <f t="shared" si="101"/>
        <v>7363-Food</v>
      </c>
    </row>
    <row r="1080" spans="1:30">
      <c r="A1080" t="s">
        <v>48</v>
      </c>
      <c r="B1080" t="s">
        <v>549</v>
      </c>
      <c r="C1080" t="s">
        <v>655</v>
      </c>
      <c r="D1080" t="s">
        <v>656</v>
      </c>
      <c r="E1080" t="s">
        <v>657</v>
      </c>
      <c r="F1080" s="220" t="s">
        <v>53</v>
      </c>
      <c r="G1080" s="220">
        <v>45168</v>
      </c>
      <c r="H1080" t="s">
        <v>176</v>
      </c>
      <c r="I1080" t="s">
        <v>55</v>
      </c>
      <c r="J1080" t="s">
        <v>76</v>
      </c>
      <c r="K1080" t="s">
        <v>177</v>
      </c>
      <c r="L1080" s="230" t="s">
        <v>78</v>
      </c>
      <c r="M1080">
        <v>1</v>
      </c>
      <c r="N1080">
        <v>0</v>
      </c>
      <c r="O1080">
        <v>99.5</v>
      </c>
      <c r="P1080">
        <v>99.5</v>
      </c>
      <c r="Q1080">
        <v>5241.92</v>
      </c>
      <c r="R1080">
        <v>3.58</v>
      </c>
      <c r="S1080" s="231" t="str">
        <f>VLOOKUP(U1080,'Cross ref'!I:J,2,0)</f>
        <v>SCL</v>
      </c>
      <c r="T1080" s="231">
        <f t="shared" si="96"/>
        <v>99.5</v>
      </c>
      <c r="U1080" s="231">
        <f>VLOOKUP(VALUE(C1080),'Cross ref'!G:I,3,0)</f>
        <v>7363</v>
      </c>
      <c r="V1080" s="231">
        <f>IFERROR(VLOOKUP(J1080,'Item List (2)'!C:D,2,0),VLOOKUP(K1080,'Item List (2)'!C:D,2,0))</f>
        <v>50007</v>
      </c>
      <c r="W1080" s="231">
        <f>IFERROR(VLOOKUP(J1080,'Item List (2)'!C:E,3,0),VLOOKUP(K1080,'Item List (2)'!C:E,3,0))</f>
        <v>100</v>
      </c>
      <c r="X1080" s="231">
        <f t="shared" si="97"/>
        <v>0</v>
      </c>
      <c r="Y1080" s="231" t="str">
        <f t="shared" si="98"/>
        <v>SYRUP, DR PEPPER BIB</v>
      </c>
      <c r="AA1080" s="232">
        <f t="shared" si="99"/>
        <v>99.5</v>
      </c>
      <c r="AB1080" s="232" t="str">
        <f>VLOOKUP(W1080,'Item List (2)'!$H:$J,2,0)</f>
        <v>Food</v>
      </c>
      <c r="AC1080" s="232">
        <f t="shared" si="100"/>
        <v>7363</v>
      </c>
      <c r="AD1080" s="232" t="str">
        <f t="shared" si="101"/>
        <v>7363-Food</v>
      </c>
    </row>
    <row r="1081" spans="1:30">
      <c r="A1081" t="s">
        <v>48</v>
      </c>
      <c r="B1081" t="s">
        <v>549</v>
      </c>
      <c r="C1081" t="s">
        <v>655</v>
      </c>
      <c r="D1081" t="s">
        <v>656</v>
      </c>
      <c r="E1081" t="s">
        <v>657</v>
      </c>
      <c r="F1081" s="220" t="s">
        <v>53</v>
      </c>
      <c r="G1081" s="220">
        <v>45168</v>
      </c>
      <c r="H1081" t="s">
        <v>178</v>
      </c>
      <c r="I1081" t="s">
        <v>55</v>
      </c>
      <c r="J1081" t="s">
        <v>179</v>
      </c>
      <c r="K1081" t="s">
        <v>180</v>
      </c>
      <c r="L1081" s="230" t="s">
        <v>148</v>
      </c>
      <c r="M1081">
        <v>1</v>
      </c>
      <c r="N1081">
        <v>0</v>
      </c>
      <c r="O1081">
        <v>77.57</v>
      </c>
      <c r="P1081">
        <v>77.57</v>
      </c>
      <c r="Q1081">
        <v>5241.92</v>
      </c>
      <c r="R1081">
        <v>3.58</v>
      </c>
      <c r="S1081" s="231" t="str">
        <f>VLOOKUP(U1081,'Cross ref'!I:J,2,0)</f>
        <v>SCL</v>
      </c>
      <c r="T1081" s="231">
        <f t="shared" si="96"/>
        <v>77.57</v>
      </c>
      <c r="U1081" s="231">
        <f>VLOOKUP(VALUE(C1081),'Cross ref'!G:I,3,0)</f>
        <v>7363</v>
      </c>
      <c r="V1081" s="231">
        <f>IFERROR(VLOOKUP(J1081,'Item List (2)'!C:D,2,0),VLOOKUP(K1081,'Item List (2)'!C:D,2,0))</f>
        <v>50007</v>
      </c>
      <c r="W1081" s="231">
        <f>IFERROR(VLOOKUP(J1081,'Item List (2)'!C:E,3,0),VLOOKUP(K1081,'Item List (2)'!C:E,3,0))</f>
        <v>100</v>
      </c>
      <c r="X1081" s="231">
        <f t="shared" si="97"/>
        <v>0</v>
      </c>
      <c r="Y1081" s="231" t="str">
        <f t="shared" si="98"/>
        <v>CHEESE, AMER SHRP SLI 144CT</v>
      </c>
      <c r="AA1081" s="232">
        <f t="shared" si="99"/>
        <v>77.57</v>
      </c>
      <c r="AB1081" s="232" t="str">
        <f>VLOOKUP(W1081,'Item List (2)'!$H:$J,2,0)</f>
        <v>Food</v>
      </c>
      <c r="AC1081" s="232">
        <f t="shared" si="100"/>
        <v>7363</v>
      </c>
      <c r="AD1081" s="232" t="str">
        <f t="shared" si="101"/>
        <v>7363-Food</v>
      </c>
    </row>
    <row r="1082" spans="1:30">
      <c r="A1082" t="s">
        <v>48</v>
      </c>
      <c r="B1082" t="s">
        <v>549</v>
      </c>
      <c r="C1082" t="s">
        <v>655</v>
      </c>
      <c r="D1082" t="s">
        <v>656</v>
      </c>
      <c r="E1082" t="s">
        <v>657</v>
      </c>
      <c r="F1082" s="220" t="s">
        <v>53</v>
      </c>
      <c r="G1082" s="220">
        <v>45168</v>
      </c>
      <c r="H1082" t="s">
        <v>592</v>
      </c>
      <c r="I1082" t="s">
        <v>55</v>
      </c>
      <c r="J1082" t="s">
        <v>593</v>
      </c>
      <c r="K1082" t="s">
        <v>594</v>
      </c>
      <c r="L1082" s="230" t="s">
        <v>595</v>
      </c>
      <c r="M1082">
        <v>1</v>
      </c>
      <c r="N1082">
        <v>0</v>
      </c>
      <c r="O1082">
        <v>102.99</v>
      </c>
      <c r="P1082">
        <v>102.99</v>
      </c>
      <c r="Q1082">
        <v>5241.92</v>
      </c>
      <c r="R1082">
        <v>3.58</v>
      </c>
      <c r="S1082" s="231" t="str">
        <f>VLOOKUP(U1082,'Cross ref'!I:J,2,0)</f>
        <v>SCL</v>
      </c>
      <c r="T1082" s="231">
        <f t="shared" si="96"/>
        <v>102.99</v>
      </c>
      <c r="U1082" s="231">
        <f>VLOOKUP(VALUE(C1082),'Cross ref'!G:I,3,0)</f>
        <v>7363</v>
      </c>
      <c r="V1082" s="231">
        <f>IFERROR(VLOOKUP(J1082,'Item List (2)'!C:D,2,0),VLOOKUP(K1082,'Item List (2)'!C:D,2,0))</f>
        <v>50007</v>
      </c>
      <c r="W1082" s="231">
        <f>IFERROR(VLOOKUP(J1082,'Item List (2)'!C:E,3,0),VLOOKUP(K1082,'Item List (2)'!C:E,3,0))</f>
        <v>100</v>
      </c>
      <c r="X1082" s="231">
        <f t="shared" si="97"/>
        <v>0</v>
      </c>
      <c r="Y1082" s="231" t="str">
        <f t="shared" si="98"/>
        <v>COFFEE, DRK RST BLND</v>
      </c>
      <c r="AA1082" s="232">
        <f t="shared" si="99"/>
        <v>102.99</v>
      </c>
      <c r="AB1082" s="232" t="str">
        <f>VLOOKUP(W1082,'Item List (2)'!$H:$J,2,0)</f>
        <v>Food</v>
      </c>
      <c r="AC1082" s="232">
        <f t="shared" si="100"/>
        <v>7363</v>
      </c>
      <c r="AD1082" s="232" t="str">
        <f t="shared" si="101"/>
        <v>7363-Food</v>
      </c>
    </row>
    <row r="1083" spans="1:30">
      <c r="A1083" t="s">
        <v>48</v>
      </c>
      <c r="B1083" t="s">
        <v>549</v>
      </c>
      <c r="C1083" t="s">
        <v>655</v>
      </c>
      <c r="D1083" t="s">
        <v>656</v>
      </c>
      <c r="E1083" t="s">
        <v>657</v>
      </c>
      <c r="F1083" s="220" t="s">
        <v>53</v>
      </c>
      <c r="G1083" s="220">
        <v>45168</v>
      </c>
      <c r="H1083" t="s">
        <v>181</v>
      </c>
      <c r="I1083" t="s">
        <v>55</v>
      </c>
      <c r="J1083" t="s">
        <v>121</v>
      </c>
      <c r="K1083" t="s">
        <v>182</v>
      </c>
      <c r="L1083" s="230" t="s">
        <v>183</v>
      </c>
      <c r="M1083">
        <v>2</v>
      </c>
      <c r="N1083">
        <v>0</v>
      </c>
      <c r="O1083">
        <v>39.79</v>
      </c>
      <c r="P1083">
        <v>79.58</v>
      </c>
      <c r="Q1083">
        <v>5241.92</v>
      </c>
      <c r="R1083">
        <v>3.58</v>
      </c>
      <c r="S1083" s="231" t="str">
        <f>VLOOKUP(U1083,'Cross ref'!I:J,2,0)</f>
        <v>SCL</v>
      </c>
      <c r="T1083" s="231">
        <f t="shared" si="96"/>
        <v>79.58</v>
      </c>
      <c r="U1083" s="231">
        <f>VLOOKUP(VALUE(C1083),'Cross ref'!G:I,3,0)</f>
        <v>7363</v>
      </c>
      <c r="V1083" s="231">
        <f>IFERROR(VLOOKUP(J1083,'Item List (2)'!C:D,2,0),VLOOKUP(K1083,'Item List (2)'!C:D,2,0))</f>
        <v>50007</v>
      </c>
      <c r="W1083" s="231">
        <f>IFERROR(VLOOKUP(J1083,'Item List (2)'!C:E,3,0),VLOOKUP(K1083,'Item List (2)'!C:E,3,0))</f>
        <v>100</v>
      </c>
      <c r="X1083" s="231">
        <f t="shared" si="97"/>
        <v>0</v>
      </c>
      <c r="Y1083" s="231" t="str">
        <f t="shared" si="98"/>
        <v>APPTZR, JALAPENO BRD CHSE BITE</v>
      </c>
      <c r="AA1083" s="232">
        <f t="shared" si="99"/>
        <v>79.58</v>
      </c>
      <c r="AB1083" s="232" t="str">
        <f>VLOOKUP(W1083,'Item List (2)'!$H:$J,2,0)</f>
        <v>Food</v>
      </c>
      <c r="AC1083" s="232">
        <f t="shared" si="100"/>
        <v>7363</v>
      </c>
      <c r="AD1083" s="232" t="str">
        <f t="shared" si="101"/>
        <v>7363-Food</v>
      </c>
    </row>
    <row r="1084" spans="1:30">
      <c r="A1084" t="s">
        <v>48</v>
      </c>
      <c r="B1084" t="s">
        <v>549</v>
      </c>
      <c r="C1084" t="s">
        <v>655</v>
      </c>
      <c r="D1084" t="s">
        <v>656</v>
      </c>
      <c r="E1084" t="s">
        <v>657</v>
      </c>
      <c r="F1084" s="220" t="s">
        <v>53</v>
      </c>
      <c r="G1084" s="220">
        <v>45168</v>
      </c>
      <c r="H1084" t="s">
        <v>184</v>
      </c>
      <c r="I1084" t="s">
        <v>55</v>
      </c>
      <c r="J1084" t="s">
        <v>117</v>
      </c>
      <c r="K1084" t="s">
        <v>185</v>
      </c>
      <c r="L1084" s="230" t="s">
        <v>186</v>
      </c>
      <c r="M1084">
        <v>2</v>
      </c>
      <c r="N1084">
        <v>0</v>
      </c>
      <c r="O1084">
        <v>76.44</v>
      </c>
      <c r="P1084">
        <v>152.88</v>
      </c>
      <c r="Q1084">
        <v>5241.92</v>
      </c>
      <c r="R1084">
        <v>3.58</v>
      </c>
      <c r="S1084" s="231" t="str">
        <f>VLOOKUP(U1084,'Cross ref'!I:J,2,0)</f>
        <v>SCL</v>
      </c>
      <c r="T1084" s="231">
        <f t="shared" si="96"/>
        <v>152.88</v>
      </c>
      <c r="U1084" s="231">
        <f>VLOOKUP(VALUE(C1084),'Cross ref'!G:I,3,0)</f>
        <v>7363</v>
      </c>
      <c r="V1084" s="231">
        <f>IFERROR(VLOOKUP(J1084,'Item List (2)'!C:D,2,0),VLOOKUP(K1084,'Item List (2)'!C:D,2,0))</f>
        <v>50007</v>
      </c>
      <c r="W1084" s="231">
        <f>IFERROR(VLOOKUP(J1084,'Item List (2)'!C:E,3,0),VLOOKUP(K1084,'Item List (2)'!C:E,3,0))</f>
        <v>100</v>
      </c>
      <c r="X1084" s="231">
        <f t="shared" si="97"/>
        <v>0</v>
      </c>
      <c r="Y1084" s="231" t="str">
        <f t="shared" si="98"/>
        <v>BEEF, GRND PTY 5.33Z ANGUS IQF</v>
      </c>
      <c r="AA1084" s="232">
        <f t="shared" si="99"/>
        <v>152.88</v>
      </c>
      <c r="AB1084" s="232" t="str">
        <f>VLOOKUP(W1084,'Item List (2)'!$H:$J,2,0)</f>
        <v>Food</v>
      </c>
      <c r="AC1084" s="232">
        <f t="shared" si="100"/>
        <v>7363</v>
      </c>
      <c r="AD1084" s="232" t="str">
        <f t="shared" si="101"/>
        <v>7363-Food</v>
      </c>
    </row>
    <row r="1085" spans="1:30">
      <c r="A1085" t="s">
        <v>48</v>
      </c>
      <c r="B1085" t="s">
        <v>549</v>
      </c>
      <c r="C1085" t="s">
        <v>655</v>
      </c>
      <c r="D1085" t="s">
        <v>656</v>
      </c>
      <c r="E1085" t="s">
        <v>657</v>
      </c>
      <c r="F1085" s="220" t="s">
        <v>53</v>
      </c>
      <c r="G1085" s="220">
        <v>45168</v>
      </c>
      <c r="H1085" t="s">
        <v>187</v>
      </c>
      <c r="I1085" t="s">
        <v>55</v>
      </c>
      <c r="J1085" t="s">
        <v>146</v>
      </c>
      <c r="K1085" t="s">
        <v>188</v>
      </c>
      <c r="L1085" s="230" t="s">
        <v>189</v>
      </c>
      <c r="M1085">
        <v>4</v>
      </c>
      <c r="N1085">
        <v>0</v>
      </c>
      <c r="O1085">
        <v>46.88</v>
      </c>
      <c r="P1085">
        <v>187.52</v>
      </c>
      <c r="Q1085">
        <v>5241.92</v>
      </c>
      <c r="R1085">
        <v>3.58</v>
      </c>
      <c r="S1085" s="231" t="str">
        <f>VLOOKUP(U1085,'Cross ref'!I:J,2,0)</f>
        <v>SCL</v>
      </c>
      <c r="T1085" s="231">
        <f t="shared" si="96"/>
        <v>187.52</v>
      </c>
      <c r="U1085" s="231">
        <f>VLOOKUP(VALUE(C1085),'Cross ref'!G:I,3,0)</f>
        <v>7363</v>
      </c>
      <c r="V1085" s="231">
        <f>IFERROR(VLOOKUP(J1085,'Item List (2)'!C:D,2,0),VLOOKUP(K1085,'Item List (2)'!C:D,2,0))</f>
        <v>50007</v>
      </c>
      <c r="W1085" s="231">
        <f>IFERROR(VLOOKUP(J1085,'Item List (2)'!C:E,3,0),VLOOKUP(K1085,'Item List (2)'!C:E,3,0))</f>
        <v>100</v>
      </c>
      <c r="X1085" s="231">
        <f t="shared" si="97"/>
        <v>0</v>
      </c>
      <c r="Y1085" s="231" t="str">
        <f t="shared" si="98"/>
        <v>CHICKEN, NUGGET BRD STAR SHP</v>
      </c>
      <c r="AA1085" s="232">
        <f t="shared" si="99"/>
        <v>187.52</v>
      </c>
      <c r="AB1085" s="232" t="str">
        <f>VLOOKUP(W1085,'Item List (2)'!$H:$J,2,0)</f>
        <v>Food</v>
      </c>
      <c r="AC1085" s="232">
        <f t="shared" si="100"/>
        <v>7363</v>
      </c>
      <c r="AD1085" s="232" t="str">
        <f t="shared" si="101"/>
        <v>7363-Food</v>
      </c>
    </row>
    <row r="1086" spans="1:30">
      <c r="A1086" t="s">
        <v>48</v>
      </c>
      <c r="B1086" t="s">
        <v>549</v>
      </c>
      <c r="C1086" t="s">
        <v>655</v>
      </c>
      <c r="D1086" t="s">
        <v>656</v>
      </c>
      <c r="E1086" t="s">
        <v>657</v>
      </c>
      <c r="F1086" s="220" t="s">
        <v>53</v>
      </c>
      <c r="G1086" s="220">
        <v>45168</v>
      </c>
      <c r="H1086" t="s">
        <v>282</v>
      </c>
      <c r="I1086" t="s">
        <v>55</v>
      </c>
      <c r="J1086" t="s">
        <v>105</v>
      </c>
      <c r="K1086" t="s">
        <v>283</v>
      </c>
      <c r="L1086" s="230" t="s">
        <v>284</v>
      </c>
      <c r="M1086">
        <v>1</v>
      </c>
      <c r="N1086">
        <v>0</v>
      </c>
      <c r="O1086">
        <v>12.91</v>
      </c>
      <c r="P1086">
        <v>12.91</v>
      </c>
      <c r="Q1086">
        <v>5241.92</v>
      </c>
      <c r="R1086">
        <v>3.58</v>
      </c>
      <c r="S1086" s="231" t="str">
        <f>VLOOKUP(U1086,'Cross ref'!I:J,2,0)</f>
        <v>SCL</v>
      </c>
      <c r="T1086" s="231">
        <f t="shared" si="96"/>
        <v>12.91</v>
      </c>
      <c r="U1086" s="231">
        <f>VLOOKUP(VALUE(C1086),'Cross ref'!G:I,3,0)</f>
        <v>7363</v>
      </c>
      <c r="V1086" s="231">
        <f>IFERROR(VLOOKUP(J1086,'Item List (2)'!C:D,2,0),VLOOKUP(K1086,'Item List (2)'!C:D,2,0))</f>
        <v>50007</v>
      </c>
      <c r="W1086" s="231">
        <f>IFERROR(VLOOKUP(J1086,'Item List (2)'!C:E,3,0),VLOOKUP(K1086,'Item List (2)'!C:E,3,0))</f>
        <v>100</v>
      </c>
      <c r="X1086" s="231">
        <f t="shared" si="97"/>
        <v>0</v>
      </c>
      <c r="Y1086" s="231" t="str">
        <f t="shared" si="98"/>
        <v>BUTTERMILK, 1% LF</v>
      </c>
      <c r="AA1086" s="232">
        <f t="shared" si="99"/>
        <v>12.91</v>
      </c>
      <c r="AB1086" s="232" t="str">
        <f>VLOOKUP(W1086,'Item List (2)'!$H:$J,2,0)</f>
        <v>Food</v>
      </c>
      <c r="AC1086" s="232">
        <f t="shared" si="100"/>
        <v>7363</v>
      </c>
      <c r="AD1086" s="232" t="str">
        <f t="shared" si="101"/>
        <v>7363-Food</v>
      </c>
    </row>
    <row r="1087" spans="1:30">
      <c r="A1087" t="s">
        <v>48</v>
      </c>
      <c r="B1087" t="s">
        <v>549</v>
      </c>
      <c r="C1087" t="s">
        <v>655</v>
      </c>
      <c r="D1087" t="s">
        <v>656</v>
      </c>
      <c r="E1087" t="s">
        <v>657</v>
      </c>
      <c r="F1087" s="220" t="s">
        <v>53</v>
      </c>
      <c r="G1087" s="220">
        <v>45168</v>
      </c>
      <c r="H1087" t="s">
        <v>205</v>
      </c>
      <c r="I1087" t="s">
        <v>55</v>
      </c>
      <c r="J1087" t="s">
        <v>206</v>
      </c>
      <c r="K1087" t="s">
        <v>207</v>
      </c>
      <c r="L1087" s="230" t="s">
        <v>208</v>
      </c>
      <c r="M1087">
        <v>4</v>
      </c>
      <c r="N1087">
        <v>0</v>
      </c>
      <c r="O1087">
        <v>22.17</v>
      </c>
      <c r="P1087">
        <v>88.68</v>
      </c>
      <c r="Q1087">
        <v>5241.92</v>
      </c>
      <c r="R1087">
        <v>3.58</v>
      </c>
      <c r="S1087" s="231" t="str">
        <f>VLOOKUP(U1087,'Cross ref'!I:J,2,0)</f>
        <v>SCL</v>
      </c>
      <c r="T1087" s="231">
        <f t="shared" si="96"/>
        <v>88.68</v>
      </c>
      <c r="U1087" s="231">
        <f>VLOOKUP(VALUE(C1087),'Cross ref'!G:I,3,0)</f>
        <v>7363</v>
      </c>
      <c r="V1087" s="231">
        <f>IFERROR(VLOOKUP(J1087,'Item List (2)'!C:D,2,0),VLOOKUP(K1087,'Item List (2)'!C:D,2,0))</f>
        <v>50007</v>
      </c>
      <c r="W1087" s="231">
        <f>IFERROR(VLOOKUP(J1087,'Item List (2)'!C:E,3,0),VLOOKUP(K1087,'Item List (2)'!C:E,3,0))</f>
        <v>100</v>
      </c>
      <c r="X1087" s="231">
        <f t="shared" si="97"/>
        <v>0</v>
      </c>
      <c r="Y1087" s="231" t="str">
        <f t="shared" si="98"/>
        <v>LETTUCE, LINER</v>
      </c>
      <c r="AA1087" s="232">
        <f t="shared" si="99"/>
        <v>88.68</v>
      </c>
      <c r="AB1087" s="232" t="str">
        <f>VLOOKUP(W1087,'Item List (2)'!$H:$J,2,0)</f>
        <v>Food</v>
      </c>
      <c r="AC1087" s="232">
        <f t="shared" si="100"/>
        <v>7363</v>
      </c>
      <c r="AD1087" s="232" t="str">
        <f t="shared" si="101"/>
        <v>7363-Food</v>
      </c>
    </row>
    <row r="1088" spans="1:30">
      <c r="A1088" t="s">
        <v>48</v>
      </c>
      <c r="B1088" t="s">
        <v>549</v>
      </c>
      <c r="C1088" t="s">
        <v>655</v>
      </c>
      <c r="D1088" t="s">
        <v>656</v>
      </c>
      <c r="E1088" t="s">
        <v>657</v>
      </c>
      <c r="F1088" s="220" t="s">
        <v>53</v>
      </c>
      <c r="G1088" s="220">
        <v>45168</v>
      </c>
      <c r="H1088" t="s">
        <v>209</v>
      </c>
      <c r="I1088" t="s">
        <v>55</v>
      </c>
      <c r="J1088" t="s">
        <v>210</v>
      </c>
      <c r="K1088" t="s">
        <v>211</v>
      </c>
      <c r="L1088" s="230" t="s">
        <v>212</v>
      </c>
      <c r="M1088">
        <v>3</v>
      </c>
      <c r="N1088">
        <v>0</v>
      </c>
      <c r="O1088">
        <v>19.57</v>
      </c>
      <c r="P1088">
        <v>58.71</v>
      </c>
      <c r="Q1088">
        <v>5241.92</v>
      </c>
      <c r="R1088">
        <v>3.58</v>
      </c>
      <c r="S1088" s="231" t="str">
        <f>VLOOKUP(U1088,'Cross ref'!I:J,2,0)</f>
        <v>SCL</v>
      </c>
      <c r="T1088" s="231">
        <f t="shared" si="96"/>
        <v>58.71</v>
      </c>
      <c r="U1088" s="231">
        <f>VLOOKUP(VALUE(C1088),'Cross ref'!G:I,3,0)</f>
        <v>7363</v>
      </c>
      <c r="V1088" s="231">
        <f>IFERROR(VLOOKUP(J1088,'Item List (2)'!C:D,2,0),VLOOKUP(K1088,'Item List (2)'!C:D,2,0))</f>
        <v>50007</v>
      </c>
      <c r="W1088" s="231">
        <f>IFERROR(VLOOKUP(J1088,'Item List (2)'!C:E,3,0),VLOOKUP(K1088,'Item List (2)'!C:E,3,0))</f>
        <v>100</v>
      </c>
      <c r="X1088" s="231">
        <f t="shared" si="97"/>
        <v>0</v>
      </c>
      <c r="Y1088" s="231" t="str">
        <f t="shared" si="98"/>
        <v>TOMATO, RED 5X5 BULK 25LB</v>
      </c>
      <c r="AA1088" s="232">
        <f t="shared" si="99"/>
        <v>58.71</v>
      </c>
      <c r="AB1088" s="232" t="str">
        <f>VLOOKUP(W1088,'Item List (2)'!$H:$J,2,0)</f>
        <v>Food</v>
      </c>
      <c r="AC1088" s="232">
        <f t="shared" si="100"/>
        <v>7363</v>
      </c>
      <c r="AD1088" s="232" t="str">
        <f t="shared" si="101"/>
        <v>7363-Food</v>
      </c>
    </row>
    <row r="1089" spans="1:30">
      <c r="A1089" t="s">
        <v>48</v>
      </c>
      <c r="B1089" t="s">
        <v>549</v>
      </c>
      <c r="C1089" t="s">
        <v>655</v>
      </c>
      <c r="D1089" t="s">
        <v>656</v>
      </c>
      <c r="E1089" t="s">
        <v>657</v>
      </c>
      <c r="F1089" s="220" t="s">
        <v>53</v>
      </c>
      <c r="G1089" s="220">
        <v>45168</v>
      </c>
      <c r="H1089" t="s">
        <v>213</v>
      </c>
      <c r="I1089" t="s">
        <v>55</v>
      </c>
      <c r="J1089" t="s">
        <v>214</v>
      </c>
      <c r="K1089" t="s">
        <v>215</v>
      </c>
      <c r="L1089" s="230" t="s">
        <v>78</v>
      </c>
      <c r="M1089">
        <v>1</v>
      </c>
      <c r="N1089">
        <v>0</v>
      </c>
      <c r="O1089">
        <v>27.07</v>
      </c>
      <c r="P1089">
        <v>27.07</v>
      </c>
      <c r="Q1089">
        <v>5241.92</v>
      </c>
      <c r="R1089">
        <v>3.58</v>
      </c>
      <c r="S1089" s="231" t="str">
        <f>VLOOKUP(U1089,'Cross ref'!I:J,2,0)</f>
        <v>SCL</v>
      </c>
      <c r="T1089" s="231">
        <f t="shared" si="96"/>
        <v>27.07</v>
      </c>
      <c r="U1089" s="231">
        <f>VLOOKUP(VALUE(C1089),'Cross ref'!G:I,3,0)</f>
        <v>7363</v>
      </c>
      <c r="V1089" s="231">
        <f>IFERROR(VLOOKUP(J1089,'Item List (2)'!C:D,2,0),VLOOKUP(K1089,'Item List (2)'!C:D,2,0))</f>
        <v>50007</v>
      </c>
      <c r="W1089" s="231">
        <f>IFERROR(VLOOKUP(J1089,'Item List (2)'!C:E,3,0),VLOOKUP(K1089,'Item List (2)'!C:E,3,0))</f>
        <v>100</v>
      </c>
      <c r="X1089" s="231">
        <f t="shared" si="97"/>
        <v>0</v>
      </c>
      <c r="Y1089" s="231" t="str">
        <f t="shared" si="98"/>
        <v>PICKLE, CHIP DELI 3/16" CC</v>
      </c>
      <c r="AA1089" s="232">
        <f t="shared" si="99"/>
        <v>27.07</v>
      </c>
      <c r="AB1089" s="232" t="str">
        <f>VLOOKUP(W1089,'Item List (2)'!$H:$J,2,0)</f>
        <v>Food</v>
      </c>
      <c r="AC1089" s="232">
        <f t="shared" si="100"/>
        <v>7363</v>
      </c>
      <c r="AD1089" s="232" t="str">
        <f t="shared" si="101"/>
        <v>7363-Food</v>
      </c>
    </row>
    <row r="1090" spans="1:30">
      <c r="A1090" t="s">
        <v>48</v>
      </c>
      <c r="B1090" t="s">
        <v>549</v>
      </c>
      <c r="C1090" t="s">
        <v>655</v>
      </c>
      <c r="D1090" t="s">
        <v>656</v>
      </c>
      <c r="E1090" t="s">
        <v>657</v>
      </c>
      <c r="F1090" s="220" t="s">
        <v>53</v>
      </c>
      <c r="G1090" s="220">
        <v>45168</v>
      </c>
      <c r="H1090" t="s">
        <v>381</v>
      </c>
      <c r="I1090" t="s">
        <v>55</v>
      </c>
      <c r="J1090" t="s">
        <v>265</v>
      </c>
      <c r="K1090" t="s">
        <v>382</v>
      </c>
      <c r="L1090" s="230" t="s">
        <v>263</v>
      </c>
      <c r="M1090">
        <v>2</v>
      </c>
      <c r="N1090">
        <v>0</v>
      </c>
      <c r="O1090">
        <v>31.3</v>
      </c>
      <c r="P1090">
        <v>62.6</v>
      </c>
      <c r="Q1090">
        <v>5241.92</v>
      </c>
      <c r="R1090">
        <v>3.58</v>
      </c>
      <c r="S1090" s="231" t="str">
        <f>VLOOKUP(U1090,'Cross ref'!I:J,2,0)</f>
        <v>SCL</v>
      </c>
      <c r="T1090" s="231">
        <f t="shared" ref="T1090:T1153" si="102">P1090</f>
        <v>62.6</v>
      </c>
      <c r="U1090" s="231">
        <f>VLOOKUP(VALUE(C1090),'Cross ref'!G:I,3,0)</f>
        <v>7363</v>
      </c>
      <c r="V1090" s="231">
        <f>IFERROR(VLOOKUP(J1090,'Item List (2)'!C:D,2,0),VLOOKUP(K1090,'Item List (2)'!C:D,2,0))</f>
        <v>50007</v>
      </c>
      <c r="W1090" s="231">
        <f>IFERROR(VLOOKUP(J1090,'Item List (2)'!C:E,3,0),VLOOKUP(K1090,'Item List (2)'!C:E,3,0))</f>
        <v>100</v>
      </c>
      <c r="X1090" s="231">
        <f t="shared" ref="X1090:X1153" si="103">IF(_xlfn.NUMBERVALUE(O1090),M1090*O1090-P1090,-P1090)</f>
        <v>0</v>
      </c>
      <c r="Y1090" s="231" t="str">
        <f t="shared" ref="Y1090:Y1153" si="104">K1090</f>
        <v>SAUCE, CLASSIC W-CAGE FREE EGG</v>
      </c>
      <c r="AA1090" s="232">
        <f t="shared" ref="AA1090:AA1153" si="105">P1090</f>
        <v>62.6</v>
      </c>
      <c r="AB1090" s="232" t="str">
        <f>VLOOKUP(W1090,'Item List (2)'!$H:$J,2,0)</f>
        <v>Food</v>
      </c>
      <c r="AC1090" s="232">
        <f t="shared" ref="AC1090:AC1153" si="106">U1090</f>
        <v>7363</v>
      </c>
      <c r="AD1090" s="232" t="str">
        <f t="shared" ref="AD1090:AD1153" si="107">AC1090&amp;"-"&amp;AB1090</f>
        <v>7363-Food</v>
      </c>
    </row>
    <row r="1091" spans="1:30">
      <c r="A1091" t="s">
        <v>48</v>
      </c>
      <c r="B1091" t="s">
        <v>549</v>
      </c>
      <c r="C1091" t="s">
        <v>655</v>
      </c>
      <c r="D1091" t="s">
        <v>656</v>
      </c>
      <c r="E1091" t="s">
        <v>657</v>
      </c>
      <c r="F1091" s="220" t="s">
        <v>53</v>
      </c>
      <c r="G1091" s="220">
        <v>45168</v>
      </c>
      <c r="H1091" t="s">
        <v>227</v>
      </c>
      <c r="I1091" t="s">
        <v>55</v>
      </c>
      <c r="J1091" t="s">
        <v>228</v>
      </c>
      <c r="K1091" t="s">
        <v>229</v>
      </c>
      <c r="L1091" s="230" t="s">
        <v>230</v>
      </c>
      <c r="M1091">
        <v>1</v>
      </c>
      <c r="N1091">
        <v>0</v>
      </c>
      <c r="O1091">
        <v>30.07</v>
      </c>
      <c r="P1091">
        <v>30.07</v>
      </c>
      <c r="Q1091">
        <v>5241.92</v>
      </c>
      <c r="R1091">
        <v>3.58</v>
      </c>
      <c r="S1091" s="231" t="str">
        <f>VLOOKUP(U1091,'Cross ref'!I:J,2,0)</f>
        <v>SCL</v>
      </c>
      <c r="T1091" s="231">
        <f t="shared" si="102"/>
        <v>30.07</v>
      </c>
      <c r="U1091" s="231">
        <f>VLOOKUP(VALUE(C1091),'Cross ref'!G:I,3,0)</f>
        <v>7363</v>
      </c>
      <c r="V1091" s="231">
        <f>IFERROR(VLOOKUP(J1091,'Item List (2)'!C:D,2,0),VLOOKUP(K1091,'Item List (2)'!C:D,2,0))</f>
        <v>50007</v>
      </c>
      <c r="W1091" s="231">
        <f>IFERROR(VLOOKUP(J1091,'Item List (2)'!C:E,3,0),VLOOKUP(K1091,'Item List (2)'!C:E,3,0))</f>
        <v>100</v>
      </c>
      <c r="X1091" s="231">
        <f t="shared" si="103"/>
        <v>0</v>
      </c>
      <c r="Y1091" s="231" t="str">
        <f t="shared" si="104"/>
        <v>ONION, YLW</v>
      </c>
      <c r="AA1091" s="232">
        <f t="shared" si="105"/>
        <v>30.07</v>
      </c>
      <c r="AB1091" s="232" t="str">
        <f>VLOOKUP(W1091,'Item List (2)'!$H:$J,2,0)</f>
        <v>Food</v>
      </c>
      <c r="AC1091" s="232">
        <f t="shared" si="106"/>
        <v>7363</v>
      </c>
      <c r="AD1091" s="232" t="str">
        <f t="shared" si="107"/>
        <v>7363-Food</v>
      </c>
    </row>
    <row r="1092" spans="1:30">
      <c r="A1092" t="s">
        <v>48</v>
      </c>
      <c r="B1092" t="s">
        <v>549</v>
      </c>
      <c r="C1092" t="s">
        <v>655</v>
      </c>
      <c r="D1092" t="s">
        <v>656</v>
      </c>
      <c r="E1092" t="s">
        <v>657</v>
      </c>
      <c r="F1092" s="220" t="s">
        <v>53</v>
      </c>
      <c r="G1092" s="220">
        <v>45168</v>
      </c>
      <c r="H1092" t="s">
        <v>231</v>
      </c>
      <c r="I1092" t="s">
        <v>201</v>
      </c>
      <c r="J1092" t="s">
        <v>232</v>
      </c>
      <c r="K1092" t="s">
        <v>233</v>
      </c>
      <c r="L1092" s="230" t="s">
        <v>234</v>
      </c>
      <c r="M1092">
        <v>1</v>
      </c>
      <c r="N1092">
        <v>0</v>
      </c>
      <c r="O1092">
        <v>25.97</v>
      </c>
      <c r="P1092">
        <v>25.97</v>
      </c>
      <c r="Q1092">
        <v>5241.92</v>
      </c>
      <c r="R1092">
        <v>3.58</v>
      </c>
      <c r="S1092" s="231" t="str">
        <f>VLOOKUP(U1092,'Cross ref'!I:J,2,0)</f>
        <v>SCL</v>
      </c>
      <c r="T1092" s="231">
        <f t="shared" si="102"/>
        <v>25.97</v>
      </c>
      <c r="U1092" s="231">
        <f>VLOOKUP(VALUE(C1092),'Cross ref'!G:I,3,0)</f>
        <v>7363</v>
      </c>
      <c r="V1092" s="231">
        <f>IFERROR(VLOOKUP(J1092,'Item List (2)'!C:D,2,0),VLOOKUP(K1092,'Item List (2)'!C:D,2,0))</f>
        <v>51001</v>
      </c>
      <c r="W1092" s="231">
        <f>IFERROR(VLOOKUP(J1092,'Item List (2)'!C:E,3,0),VLOOKUP(K1092,'Item List (2)'!C:E,3,0))</f>
        <v>1000</v>
      </c>
      <c r="X1092" s="231">
        <f t="shared" si="103"/>
        <v>0</v>
      </c>
      <c r="Y1092" s="231" t="str">
        <f t="shared" si="104"/>
        <v>LID, 12-24Z</v>
      </c>
      <c r="AA1092" s="232">
        <f t="shared" si="105"/>
        <v>25.97</v>
      </c>
      <c r="AB1092" s="232" t="str">
        <f>VLOOKUP(W1092,'Item List (2)'!$H:$J,2,0)</f>
        <v>Paper</v>
      </c>
      <c r="AC1092" s="232">
        <f t="shared" si="106"/>
        <v>7363</v>
      </c>
      <c r="AD1092" s="232" t="str">
        <f t="shared" si="107"/>
        <v>7363-Paper</v>
      </c>
    </row>
    <row r="1093" spans="1:30">
      <c r="A1093" t="s">
        <v>48</v>
      </c>
      <c r="B1093" t="s">
        <v>549</v>
      </c>
      <c r="C1093" t="s">
        <v>655</v>
      </c>
      <c r="D1093" t="s">
        <v>656</v>
      </c>
      <c r="E1093" t="s">
        <v>657</v>
      </c>
      <c r="F1093" s="220" t="s">
        <v>53</v>
      </c>
      <c r="G1093" s="220">
        <v>45168</v>
      </c>
      <c r="H1093" t="s">
        <v>387</v>
      </c>
      <c r="I1093" t="s">
        <v>201</v>
      </c>
      <c r="J1093" t="s">
        <v>240</v>
      </c>
      <c r="K1093" t="s">
        <v>388</v>
      </c>
      <c r="L1093" s="230" t="s">
        <v>389</v>
      </c>
      <c r="M1093">
        <v>1</v>
      </c>
      <c r="N1093">
        <v>0</v>
      </c>
      <c r="O1093">
        <v>45.63</v>
      </c>
      <c r="P1093">
        <v>45.63</v>
      </c>
      <c r="Q1093">
        <v>5241.92</v>
      </c>
      <c r="R1093">
        <v>3.58</v>
      </c>
      <c r="S1093" s="231" t="str">
        <f>VLOOKUP(U1093,'Cross ref'!I:J,2,0)</f>
        <v>SCL</v>
      </c>
      <c r="T1093" s="231">
        <f t="shared" si="102"/>
        <v>45.63</v>
      </c>
      <c r="U1093" s="231">
        <f>VLOOKUP(VALUE(C1093),'Cross ref'!G:I,3,0)</f>
        <v>7363</v>
      </c>
      <c r="V1093" s="231">
        <f>IFERROR(VLOOKUP(J1093,'Item List (2)'!C:D,2,0),VLOOKUP(K1093,'Item List (2)'!C:D,2,0))</f>
        <v>51001</v>
      </c>
      <c r="W1093" s="231">
        <f>IFERROR(VLOOKUP(J1093,'Item List (2)'!C:E,3,0),VLOOKUP(K1093,'Item List (2)'!C:E,3,0))</f>
        <v>1000</v>
      </c>
      <c r="X1093" s="231">
        <f t="shared" si="103"/>
        <v>0</v>
      </c>
      <c r="Y1093" s="231" t="str">
        <f t="shared" si="104"/>
        <v>CARTON, FFRY LG FLVR TRAIL</v>
      </c>
      <c r="AA1093" s="232">
        <f t="shared" si="105"/>
        <v>45.63</v>
      </c>
      <c r="AB1093" s="232" t="str">
        <f>VLOOKUP(W1093,'Item List (2)'!$H:$J,2,0)</f>
        <v>Paper</v>
      </c>
      <c r="AC1093" s="232">
        <f t="shared" si="106"/>
        <v>7363</v>
      </c>
      <c r="AD1093" s="232" t="str">
        <f t="shared" si="107"/>
        <v>7363-Paper</v>
      </c>
    </row>
    <row r="1094" spans="1:30">
      <c r="A1094" t="s">
        <v>48</v>
      </c>
      <c r="B1094" t="s">
        <v>549</v>
      </c>
      <c r="C1094" t="s">
        <v>655</v>
      </c>
      <c r="D1094" t="s">
        <v>656</v>
      </c>
      <c r="E1094" t="s">
        <v>657</v>
      </c>
      <c r="F1094" s="220" t="s">
        <v>53</v>
      </c>
      <c r="G1094" s="220">
        <v>45168</v>
      </c>
      <c r="H1094" t="s">
        <v>239</v>
      </c>
      <c r="I1094" t="s">
        <v>201</v>
      </c>
      <c r="J1094" t="s">
        <v>240</v>
      </c>
      <c r="K1094" t="s">
        <v>241</v>
      </c>
      <c r="L1094" s="230" t="s">
        <v>242</v>
      </c>
      <c r="M1094">
        <v>1</v>
      </c>
      <c r="N1094">
        <v>0</v>
      </c>
      <c r="O1094">
        <v>47.12</v>
      </c>
      <c r="P1094">
        <v>47.12</v>
      </c>
      <c r="Q1094">
        <v>5241.92</v>
      </c>
      <c r="R1094">
        <v>3.58</v>
      </c>
      <c r="S1094" s="231" t="str">
        <f>VLOOKUP(U1094,'Cross ref'!I:J,2,0)</f>
        <v>SCL</v>
      </c>
      <c r="T1094" s="231">
        <f t="shared" si="102"/>
        <v>47.12</v>
      </c>
      <c r="U1094" s="231">
        <f>VLOOKUP(VALUE(C1094),'Cross ref'!G:I,3,0)</f>
        <v>7363</v>
      </c>
      <c r="V1094" s="231">
        <f>IFERROR(VLOOKUP(J1094,'Item List (2)'!C:D,2,0),VLOOKUP(K1094,'Item List (2)'!C:D,2,0))</f>
        <v>51001</v>
      </c>
      <c r="W1094" s="231">
        <f>IFERROR(VLOOKUP(J1094,'Item List (2)'!C:E,3,0),VLOOKUP(K1094,'Item List (2)'!C:E,3,0))</f>
        <v>1000</v>
      </c>
      <c r="X1094" s="231">
        <f t="shared" si="103"/>
        <v>0</v>
      </c>
      <c r="Y1094" s="231" t="str">
        <f t="shared" si="104"/>
        <v>CARTON, FFRY SM FLVR TRAIL</v>
      </c>
      <c r="AA1094" s="232">
        <f t="shared" si="105"/>
        <v>47.12</v>
      </c>
      <c r="AB1094" s="232" t="str">
        <f>VLOOKUP(W1094,'Item List (2)'!$H:$J,2,0)</f>
        <v>Paper</v>
      </c>
      <c r="AC1094" s="232">
        <f t="shared" si="106"/>
        <v>7363</v>
      </c>
      <c r="AD1094" s="232" t="str">
        <f t="shared" si="107"/>
        <v>7363-Paper</v>
      </c>
    </row>
    <row r="1095" spans="1:30">
      <c r="A1095" t="s">
        <v>48</v>
      </c>
      <c r="B1095" t="s">
        <v>549</v>
      </c>
      <c r="C1095" t="s">
        <v>655</v>
      </c>
      <c r="D1095" t="s">
        <v>656</v>
      </c>
      <c r="E1095" t="s">
        <v>657</v>
      </c>
      <c r="F1095" s="220" t="s">
        <v>53</v>
      </c>
      <c r="G1095" s="220">
        <v>45168</v>
      </c>
      <c r="H1095" t="s">
        <v>390</v>
      </c>
      <c r="I1095" t="s">
        <v>201</v>
      </c>
      <c r="J1095" t="s">
        <v>240</v>
      </c>
      <c r="K1095" t="s">
        <v>391</v>
      </c>
      <c r="L1095" s="230" t="s">
        <v>234</v>
      </c>
      <c r="M1095">
        <v>1</v>
      </c>
      <c r="N1095">
        <v>0</v>
      </c>
      <c r="O1095">
        <v>58.44</v>
      </c>
      <c r="P1095">
        <v>58.44</v>
      </c>
      <c r="Q1095">
        <v>5241.92</v>
      </c>
      <c r="R1095">
        <v>3.58</v>
      </c>
      <c r="S1095" s="231" t="str">
        <f>VLOOKUP(U1095,'Cross ref'!I:J,2,0)</f>
        <v>SCL</v>
      </c>
      <c r="T1095" s="231">
        <f t="shared" si="102"/>
        <v>58.44</v>
      </c>
      <c r="U1095" s="231">
        <f>VLOOKUP(VALUE(C1095),'Cross ref'!G:I,3,0)</f>
        <v>7363</v>
      </c>
      <c r="V1095" s="231">
        <f>IFERROR(VLOOKUP(J1095,'Item List (2)'!C:D,2,0),VLOOKUP(K1095,'Item List (2)'!C:D,2,0))</f>
        <v>51001</v>
      </c>
      <c r="W1095" s="231">
        <f>IFERROR(VLOOKUP(J1095,'Item List (2)'!C:E,3,0),VLOOKUP(K1095,'Item List (2)'!C:E,3,0))</f>
        <v>1000</v>
      </c>
      <c r="X1095" s="231">
        <f t="shared" si="103"/>
        <v>0</v>
      </c>
      <c r="Y1095" s="231" t="str">
        <f t="shared" si="104"/>
        <v>CARTON, FFRY MED FLVR TRAIL</v>
      </c>
      <c r="AA1095" s="232">
        <f t="shared" si="105"/>
        <v>58.44</v>
      </c>
      <c r="AB1095" s="232" t="str">
        <f>VLOOKUP(W1095,'Item List (2)'!$H:$J,2,0)</f>
        <v>Paper</v>
      </c>
      <c r="AC1095" s="232">
        <f t="shared" si="106"/>
        <v>7363</v>
      </c>
      <c r="AD1095" s="232" t="str">
        <f t="shared" si="107"/>
        <v>7363-Paper</v>
      </c>
    </row>
    <row r="1096" spans="1:30">
      <c r="A1096" t="s">
        <v>48</v>
      </c>
      <c r="B1096" t="s">
        <v>549</v>
      </c>
      <c r="C1096" t="s">
        <v>655</v>
      </c>
      <c r="D1096" t="s">
        <v>656</v>
      </c>
      <c r="E1096" t="s">
        <v>657</v>
      </c>
      <c r="F1096" s="220" t="s">
        <v>53</v>
      </c>
      <c r="G1096" s="220">
        <v>45168</v>
      </c>
      <c r="H1096" t="s">
        <v>243</v>
      </c>
      <c r="I1096" t="s">
        <v>55</v>
      </c>
      <c r="J1096" t="s">
        <v>244</v>
      </c>
      <c r="K1096" t="s">
        <v>245</v>
      </c>
      <c r="L1096" s="230" t="s">
        <v>246</v>
      </c>
      <c r="M1096">
        <v>1</v>
      </c>
      <c r="N1096">
        <v>0</v>
      </c>
      <c r="O1096">
        <v>19.99</v>
      </c>
      <c r="P1096">
        <v>19.99</v>
      </c>
      <c r="Q1096">
        <v>5241.92</v>
      </c>
      <c r="R1096">
        <v>3.58</v>
      </c>
      <c r="S1096" s="231" t="str">
        <f>VLOOKUP(U1096,'Cross ref'!I:J,2,0)</f>
        <v>SCL</v>
      </c>
      <c r="T1096" s="231">
        <f t="shared" si="102"/>
        <v>19.99</v>
      </c>
      <c r="U1096" s="231">
        <f>VLOOKUP(VALUE(C1096),'Cross ref'!G:I,3,0)</f>
        <v>7363</v>
      </c>
      <c r="V1096" s="231">
        <f>IFERROR(VLOOKUP(J1096,'Item List (2)'!C:D,2,0),VLOOKUP(K1096,'Item List (2)'!C:D,2,0))</f>
        <v>50007</v>
      </c>
      <c r="W1096" s="231">
        <f>IFERROR(VLOOKUP(J1096,'Item List (2)'!C:E,3,0),VLOOKUP(K1096,'Item List (2)'!C:E,3,0))</f>
        <v>100</v>
      </c>
      <c r="X1096" s="231">
        <f t="shared" si="103"/>
        <v>0</v>
      </c>
      <c r="Y1096" s="231" t="str">
        <f t="shared" si="104"/>
        <v>CREAMER, HALF &amp; HALF</v>
      </c>
      <c r="AA1096" s="232">
        <f t="shared" si="105"/>
        <v>19.99</v>
      </c>
      <c r="AB1096" s="232" t="str">
        <f>VLOOKUP(W1096,'Item List (2)'!$H:$J,2,0)</f>
        <v>Food</v>
      </c>
      <c r="AC1096" s="232">
        <f t="shared" si="106"/>
        <v>7363</v>
      </c>
      <c r="AD1096" s="232" t="str">
        <f t="shared" si="107"/>
        <v>7363-Food</v>
      </c>
    </row>
    <row r="1097" spans="1:30">
      <c r="A1097" t="s">
        <v>48</v>
      </c>
      <c r="B1097" t="s">
        <v>549</v>
      </c>
      <c r="C1097" t="s">
        <v>655</v>
      </c>
      <c r="D1097" t="s">
        <v>656</v>
      </c>
      <c r="E1097" t="s">
        <v>657</v>
      </c>
      <c r="F1097" s="220" t="s">
        <v>53</v>
      </c>
      <c r="G1097" s="220">
        <v>45168</v>
      </c>
      <c r="H1097" t="s">
        <v>253</v>
      </c>
      <c r="I1097" t="s">
        <v>201</v>
      </c>
      <c r="J1097" t="s">
        <v>240</v>
      </c>
      <c r="K1097" t="s">
        <v>254</v>
      </c>
      <c r="L1097" s="230" t="s">
        <v>249</v>
      </c>
      <c r="M1097">
        <v>1</v>
      </c>
      <c r="N1097">
        <v>0</v>
      </c>
      <c r="O1097">
        <v>10.7</v>
      </c>
      <c r="P1097">
        <v>10.7</v>
      </c>
      <c r="Q1097">
        <v>5241.92</v>
      </c>
      <c r="R1097">
        <v>3.58</v>
      </c>
      <c r="S1097" s="231" t="str">
        <f>VLOOKUP(U1097,'Cross ref'!I:J,2,0)</f>
        <v>SCL</v>
      </c>
      <c r="T1097" s="231">
        <f t="shared" si="102"/>
        <v>10.7</v>
      </c>
      <c r="U1097" s="231">
        <f>VLOOKUP(VALUE(C1097),'Cross ref'!G:I,3,0)</f>
        <v>7363</v>
      </c>
      <c r="V1097" s="231">
        <f>IFERROR(VLOOKUP(J1097,'Item List (2)'!C:D,2,0),VLOOKUP(K1097,'Item List (2)'!C:D,2,0))</f>
        <v>51001</v>
      </c>
      <c r="W1097" s="231">
        <f>IFERROR(VLOOKUP(J1097,'Item List (2)'!C:E,3,0),VLOOKUP(K1097,'Item List (2)'!C:E,3,0))</f>
        <v>1000</v>
      </c>
      <c r="X1097" s="231">
        <f t="shared" si="103"/>
        <v>0</v>
      </c>
      <c r="Y1097" s="231" t="str">
        <f t="shared" si="104"/>
        <v>BAG, #4 FLVR TRAILS</v>
      </c>
      <c r="AA1097" s="232">
        <f t="shared" si="105"/>
        <v>10.7</v>
      </c>
      <c r="AB1097" s="232" t="str">
        <f>VLOOKUP(W1097,'Item List (2)'!$H:$J,2,0)</f>
        <v>Paper</v>
      </c>
      <c r="AC1097" s="232">
        <f t="shared" si="106"/>
        <v>7363</v>
      </c>
      <c r="AD1097" s="232" t="str">
        <f t="shared" si="107"/>
        <v>7363-Paper</v>
      </c>
    </row>
    <row r="1098" spans="1:30">
      <c r="A1098" t="s">
        <v>48</v>
      </c>
      <c r="B1098" t="s">
        <v>549</v>
      </c>
      <c r="C1098" t="s">
        <v>655</v>
      </c>
      <c r="D1098" t="s">
        <v>656</v>
      </c>
      <c r="E1098" t="s">
        <v>657</v>
      </c>
      <c r="F1098" s="220" t="s">
        <v>53</v>
      </c>
      <c r="G1098" s="220">
        <v>45168</v>
      </c>
      <c r="H1098" t="s">
        <v>394</v>
      </c>
      <c r="I1098" t="s">
        <v>201</v>
      </c>
      <c r="J1098" t="s">
        <v>240</v>
      </c>
      <c r="K1098" t="s">
        <v>395</v>
      </c>
      <c r="L1098" s="230" t="s">
        <v>396</v>
      </c>
      <c r="M1098">
        <v>1</v>
      </c>
      <c r="N1098">
        <v>0</v>
      </c>
      <c r="O1098">
        <v>27.95</v>
      </c>
      <c r="P1098">
        <v>27.95</v>
      </c>
      <c r="Q1098">
        <v>5241.92</v>
      </c>
      <c r="R1098">
        <v>3.58</v>
      </c>
      <c r="S1098" s="231" t="str">
        <f>VLOOKUP(U1098,'Cross ref'!I:J,2,0)</f>
        <v>SCL</v>
      </c>
      <c r="T1098" s="231">
        <f t="shared" si="102"/>
        <v>27.95</v>
      </c>
      <c r="U1098" s="231">
        <f>VLOOKUP(VALUE(C1098),'Cross ref'!G:I,3,0)</f>
        <v>7363</v>
      </c>
      <c r="V1098" s="231">
        <f>IFERROR(VLOOKUP(J1098,'Item List (2)'!C:D,2,0),VLOOKUP(K1098,'Item List (2)'!C:D,2,0))</f>
        <v>51001</v>
      </c>
      <c r="W1098" s="231">
        <f>IFERROR(VLOOKUP(J1098,'Item List (2)'!C:E,3,0),VLOOKUP(K1098,'Item List (2)'!C:E,3,0))</f>
        <v>1000</v>
      </c>
      <c r="X1098" s="231">
        <f t="shared" si="103"/>
        <v>0</v>
      </c>
      <c r="Y1098" s="231" t="str">
        <f t="shared" si="104"/>
        <v>BAG, ALL PURPOSE FLVR TRAILS</v>
      </c>
      <c r="AA1098" s="232">
        <f t="shared" si="105"/>
        <v>27.95</v>
      </c>
      <c r="AB1098" s="232" t="str">
        <f>VLOOKUP(W1098,'Item List (2)'!$H:$J,2,0)</f>
        <v>Paper</v>
      </c>
      <c r="AC1098" s="232">
        <f t="shared" si="106"/>
        <v>7363</v>
      </c>
      <c r="AD1098" s="232" t="str">
        <f t="shared" si="107"/>
        <v>7363-Paper</v>
      </c>
    </row>
    <row r="1099" spans="1:30">
      <c r="A1099" t="s">
        <v>48</v>
      </c>
      <c r="B1099" t="s">
        <v>549</v>
      </c>
      <c r="C1099" t="s">
        <v>655</v>
      </c>
      <c r="D1099" t="s">
        <v>656</v>
      </c>
      <c r="E1099" t="s">
        <v>657</v>
      </c>
      <c r="F1099" s="220" t="s">
        <v>53</v>
      </c>
      <c r="G1099" s="220">
        <v>45168</v>
      </c>
      <c r="H1099" t="s">
        <v>397</v>
      </c>
      <c r="I1099" t="s">
        <v>55</v>
      </c>
      <c r="J1099" t="s">
        <v>179</v>
      </c>
      <c r="K1099" t="s">
        <v>398</v>
      </c>
      <c r="L1099" s="230" t="s">
        <v>123</v>
      </c>
      <c r="M1099">
        <v>1</v>
      </c>
      <c r="N1099">
        <v>0</v>
      </c>
      <c r="O1099">
        <v>43.47</v>
      </c>
      <c r="P1099">
        <v>43.47</v>
      </c>
      <c r="Q1099">
        <v>5241.92</v>
      </c>
      <c r="R1099">
        <v>3.58</v>
      </c>
      <c r="S1099" s="231" t="str">
        <f>VLOOKUP(U1099,'Cross ref'!I:J,2,0)</f>
        <v>SCL</v>
      </c>
      <c r="T1099" s="231">
        <f t="shared" si="102"/>
        <v>43.47</v>
      </c>
      <c r="U1099" s="231">
        <f>VLOOKUP(VALUE(C1099),'Cross ref'!G:I,3,0)</f>
        <v>7363</v>
      </c>
      <c r="V1099" s="231">
        <f>IFERROR(VLOOKUP(J1099,'Item List (2)'!C:D,2,0),VLOOKUP(K1099,'Item List (2)'!C:D,2,0))</f>
        <v>50007</v>
      </c>
      <c r="W1099" s="231">
        <f>IFERROR(VLOOKUP(J1099,'Item List (2)'!C:E,3,0),VLOOKUP(K1099,'Item List (2)'!C:E,3,0))</f>
        <v>100</v>
      </c>
      <c r="X1099" s="231">
        <f t="shared" si="103"/>
        <v>0</v>
      </c>
      <c r="Y1099" s="231" t="str">
        <f t="shared" si="104"/>
        <v>CHEESE, PEPPERJACK 160CT</v>
      </c>
      <c r="AA1099" s="232">
        <f t="shared" si="105"/>
        <v>43.47</v>
      </c>
      <c r="AB1099" s="232" t="str">
        <f>VLOOKUP(W1099,'Item List (2)'!$H:$J,2,0)</f>
        <v>Food</v>
      </c>
      <c r="AC1099" s="232">
        <f t="shared" si="106"/>
        <v>7363</v>
      </c>
      <c r="AD1099" s="232" t="str">
        <f t="shared" si="107"/>
        <v>7363-Food</v>
      </c>
    </row>
    <row r="1100" spans="1:30">
      <c r="A1100" t="s">
        <v>48</v>
      </c>
      <c r="B1100" t="s">
        <v>549</v>
      </c>
      <c r="C1100" t="s">
        <v>655</v>
      </c>
      <c r="D1100" t="s">
        <v>656</v>
      </c>
      <c r="E1100" t="s">
        <v>657</v>
      </c>
      <c r="F1100" s="220" t="s">
        <v>53</v>
      </c>
      <c r="G1100" s="220">
        <v>45168</v>
      </c>
      <c r="H1100" t="s">
        <v>261</v>
      </c>
      <c r="I1100" t="s">
        <v>55</v>
      </c>
      <c r="J1100" t="s">
        <v>98</v>
      </c>
      <c r="K1100" t="s">
        <v>262</v>
      </c>
      <c r="L1100" s="230" t="s">
        <v>263</v>
      </c>
      <c r="M1100">
        <v>1</v>
      </c>
      <c r="N1100">
        <v>0</v>
      </c>
      <c r="O1100">
        <v>22.91</v>
      </c>
      <c r="P1100">
        <v>22.91</v>
      </c>
      <c r="Q1100">
        <v>5241.92</v>
      </c>
      <c r="R1100">
        <v>3.58</v>
      </c>
      <c r="S1100" s="231" t="str">
        <f>VLOOKUP(U1100,'Cross ref'!I:J,2,0)</f>
        <v>SCL</v>
      </c>
      <c r="T1100" s="231">
        <f t="shared" si="102"/>
        <v>22.91</v>
      </c>
      <c r="U1100" s="231">
        <f>VLOOKUP(VALUE(C1100),'Cross ref'!G:I,3,0)</f>
        <v>7363</v>
      </c>
      <c r="V1100" s="231">
        <f>IFERROR(VLOOKUP(J1100,'Item List (2)'!C:D,2,0),VLOOKUP(K1100,'Item List (2)'!C:D,2,0))</f>
        <v>50007</v>
      </c>
      <c r="W1100" s="231">
        <f>IFERROR(VLOOKUP(J1100,'Item List (2)'!C:E,3,0),VLOOKUP(K1100,'Item List (2)'!C:E,3,0))</f>
        <v>100</v>
      </c>
      <c r="X1100" s="231">
        <f t="shared" si="103"/>
        <v>0</v>
      </c>
      <c r="Y1100" s="231" t="str">
        <f t="shared" si="104"/>
        <v>SAUCE, BBQ</v>
      </c>
      <c r="AA1100" s="232">
        <f t="shared" si="105"/>
        <v>22.91</v>
      </c>
      <c r="AB1100" s="232" t="str">
        <f>VLOOKUP(W1100,'Item List (2)'!$H:$J,2,0)</f>
        <v>Food</v>
      </c>
      <c r="AC1100" s="232">
        <f t="shared" si="106"/>
        <v>7363</v>
      </c>
      <c r="AD1100" s="232" t="str">
        <f t="shared" si="107"/>
        <v>7363-Food</v>
      </c>
    </row>
    <row r="1101" spans="1:30">
      <c r="A1101" t="s">
        <v>48</v>
      </c>
      <c r="B1101" t="s">
        <v>549</v>
      </c>
      <c r="C1101" t="s">
        <v>655</v>
      </c>
      <c r="D1101" t="s">
        <v>656</v>
      </c>
      <c r="E1101" t="s">
        <v>657</v>
      </c>
      <c r="F1101" s="220" t="s">
        <v>53</v>
      </c>
      <c r="G1101" s="220">
        <v>45168</v>
      </c>
      <c r="H1101" t="s">
        <v>264</v>
      </c>
      <c r="I1101" t="s">
        <v>55</v>
      </c>
      <c r="J1101" t="s">
        <v>265</v>
      </c>
      <c r="K1101" t="s">
        <v>266</v>
      </c>
      <c r="L1101" s="230" t="s">
        <v>263</v>
      </c>
      <c r="M1101">
        <v>1</v>
      </c>
      <c r="N1101">
        <v>0</v>
      </c>
      <c r="O1101">
        <v>23.87</v>
      </c>
      <c r="P1101">
        <v>23.87</v>
      </c>
      <c r="Q1101">
        <v>5241.92</v>
      </c>
      <c r="R1101">
        <v>3.58</v>
      </c>
      <c r="S1101" s="231" t="str">
        <f>VLOOKUP(U1101,'Cross ref'!I:J,2,0)</f>
        <v>SCL</v>
      </c>
      <c r="T1101" s="231">
        <f t="shared" si="102"/>
        <v>23.87</v>
      </c>
      <c r="U1101" s="231">
        <f>VLOOKUP(VALUE(C1101),'Cross ref'!G:I,3,0)</f>
        <v>7363</v>
      </c>
      <c r="V1101" s="231">
        <f>IFERROR(VLOOKUP(J1101,'Item List (2)'!C:D,2,0),VLOOKUP(K1101,'Item List (2)'!C:D,2,0))</f>
        <v>50007</v>
      </c>
      <c r="W1101" s="231">
        <f>IFERROR(VLOOKUP(J1101,'Item List (2)'!C:E,3,0),VLOOKUP(K1101,'Item List (2)'!C:E,3,0))</f>
        <v>100</v>
      </c>
      <c r="X1101" s="231">
        <f t="shared" si="103"/>
        <v>0</v>
      </c>
      <c r="Y1101" s="231" t="str">
        <f t="shared" si="104"/>
        <v>SAUCE, SPECIAL</v>
      </c>
      <c r="AA1101" s="232">
        <f t="shared" si="105"/>
        <v>23.87</v>
      </c>
      <c r="AB1101" s="232" t="str">
        <f>VLOOKUP(W1101,'Item List (2)'!$H:$J,2,0)</f>
        <v>Food</v>
      </c>
      <c r="AC1101" s="232">
        <f t="shared" si="106"/>
        <v>7363</v>
      </c>
      <c r="AD1101" s="232" t="str">
        <f t="shared" si="107"/>
        <v>7363-Food</v>
      </c>
    </row>
    <row r="1102" spans="1:30">
      <c r="A1102" t="s">
        <v>48</v>
      </c>
      <c r="B1102" t="s">
        <v>549</v>
      </c>
      <c r="C1102" t="s">
        <v>655</v>
      </c>
      <c r="D1102" t="s">
        <v>656</v>
      </c>
      <c r="E1102" t="s">
        <v>657</v>
      </c>
      <c r="F1102" s="220" t="s">
        <v>53</v>
      </c>
      <c r="G1102" s="220">
        <v>45168</v>
      </c>
      <c r="H1102" t="s">
        <v>267</v>
      </c>
      <c r="I1102" t="s">
        <v>55</v>
      </c>
      <c r="J1102" t="s">
        <v>268</v>
      </c>
      <c r="K1102" t="s">
        <v>269</v>
      </c>
      <c r="L1102" s="230" t="s">
        <v>270</v>
      </c>
      <c r="M1102">
        <v>2</v>
      </c>
      <c r="N1102">
        <v>0</v>
      </c>
      <c r="O1102">
        <v>47.11</v>
      </c>
      <c r="P1102">
        <v>94.22</v>
      </c>
      <c r="Q1102">
        <v>5241.92</v>
      </c>
      <c r="R1102">
        <v>3.58</v>
      </c>
      <c r="S1102" s="231" t="str">
        <f>VLOOKUP(U1102,'Cross ref'!I:J,2,0)</f>
        <v>SCL</v>
      </c>
      <c r="T1102" s="231">
        <f t="shared" si="102"/>
        <v>94.22</v>
      </c>
      <c r="U1102" s="231">
        <f>VLOOKUP(VALUE(C1102),'Cross ref'!G:I,3,0)</f>
        <v>7363</v>
      </c>
      <c r="V1102" s="231">
        <f>IFERROR(VLOOKUP(J1102,'Item List (2)'!C:D,2,0),VLOOKUP(K1102,'Item List (2)'!C:D,2,0))</f>
        <v>50007</v>
      </c>
      <c r="W1102" s="231">
        <f>IFERROR(VLOOKUP(J1102,'Item List (2)'!C:E,3,0),VLOOKUP(K1102,'Item List (2)'!C:E,3,0))</f>
        <v>100</v>
      </c>
      <c r="X1102" s="231">
        <f t="shared" si="103"/>
        <v>0</v>
      </c>
      <c r="Y1102" s="231" t="str">
        <f t="shared" si="104"/>
        <v>MAYONNAISE, 64Z</v>
      </c>
      <c r="AA1102" s="232">
        <f t="shared" si="105"/>
        <v>94.22</v>
      </c>
      <c r="AB1102" s="232" t="str">
        <f>VLOOKUP(W1102,'Item List (2)'!$H:$J,2,0)</f>
        <v>Food</v>
      </c>
      <c r="AC1102" s="232">
        <f t="shared" si="106"/>
        <v>7363</v>
      </c>
      <c r="AD1102" s="232" t="str">
        <f t="shared" si="107"/>
        <v>7363-Food</v>
      </c>
    </row>
    <row r="1103" spans="1:30">
      <c r="A1103" t="s">
        <v>48</v>
      </c>
      <c r="B1103" t="s">
        <v>549</v>
      </c>
      <c r="C1103" t="s">
        <v>655</v>
      </c>
      <c r="D1103" t="s">
        <v>656</v>
      </c>
      <c r="E1103" t="s">
        <v>657</v>
      </c>
      <c r="F1103" s="220" t="s">
        <v>53</v>
      </c>
      <c r="G1103" s="220">
        <v>45168</v>
      </c>
      <c r="H1103" t="s">
        <v>399</v>
      </c>
      <c r="I1103" t="s">
        <v>201</v>
      </c>
      <c r="J1103" t="s">
        <v>400</v>
      </c>
      <c r="K1103" t="s">
        <v>401</v>
      </c>
      <c r="L1103" s="230" t="s">
        <v>402</v>
      </c>
      <c r="M1103">
        <v>1</v>
      </c>
      <c r="N1103">
        <v>0</v>
      </c>
      <c r="O1103">
        <v>45.4</v>
      </c>
      <c r="P1103">
        <v>45.4</v>
      </c>
      <c r="Q1103">
        <v>5241.92</v>
      </c>
      <c r="R1103">
        <v>3.58</v>
      </c>
      <c r="S1103" s="231" t="str">
        <f>VLOOKUP(U1103,'Cross ref'!I:J,2,0)</f>
        <v>SCL</v>
      </c>
      <c r="T1103" s="231">
        <f t="shared" si="102"/>
        <v>45.4</v>
      </c>
      <c r="U1103" s="231">
        <f>VLOOKUP(VALUE(C1103),'Cross ref'!G:I,3,0)</f>
        <v>7363</v>
      </c>
      <c r="V1103" s="231">
        <f>IFERROR(VLOOKUP(J1103,'Item List (2)'!C:D,2,0),VLOOKUP(K1103,'Item List (2)'!C:D,2,0))</f>
        <v>51001</v>
      </c>
      <c r="W1103" s="231">
        <f>IFERROR(VLOOKUP(J1103,'Item List (2)'!C:E,3,0),VLOOKUP(K1103,'Item List (2)'!C:E,3,0))</f>
        <v>1000</v>
      </c>
      <c r="X1103" s="231">
        <f t="shared" si="103"/>
        <v>0</v>
      </c>
      <c r="Y1103" s="231" t="str">
        <f t="shared" si="104"/>
        <v>NAPKIN, 13X8.5 BRN</v>
      </c>
      <c r="AA1103" s="232">
        <f t="shared" si="105"/>
        <v>45.4</v>
      </c>
      <c r="AB1103" s="232" t="str">
        <f>VLOOKUP(W1103,'Item List (2)'!$H:$J,2,0)</f>
        <v>Paper</v>
      </c>
      <c r="AC1103" s="232">
        <f t="shared" si="106"/>
        <v>7363</v>
      </c>
      <c r="AD1103" s="232" t="str">
        <f t="shared" si="107"/>
        <v>7363-Paper</v>
      </c>
    </row>
    <row r="1104" spans="1:30">
      <c r="A1104" t="s">
        <v>48</v>
      </c>
      <c r="B1104" t="s">
        <v>549</v>
      </c>
      <c r="C1104" t="s">
        <v>655</v>
      </c>
      <c r="D1104" t="s">
        <v>656</v>
      </c>
      <c r="E1104" t="s">
        <v>657</v>
      </c>
      <c r="F1104" s="220" t="s">
        <v>53</v>
      </c>
      <c r="G1104" s="220">
        <v>45168</v>
      </c>
      <c r="H1104" t="s">
        <v>624</v>
      </c>
      <c r="I1104" t="s">
        <v>201</v>
      </c>
      <c r="J1104" t="s">
        <v>625</v>
      </c>
      <c r="K1104" t="s">
        <v>626</v>
      </c>
      <c r="L1104" s="230" t="s">
        <v>627</v>
      </c>
      <c r="M1104">
        <v>1</v>
      </c>
      <c r="N1104">
        <v>0</v>
      </c>
      <c r="O1104">
        <v>48.42</v>
      </c>
      <c r="P1104">
        <v>48.42</v>
      </c>
      <c r="Q1104">
        <v>5241.92</v>
      </c>
      <c r="R1104">
        <v>3.58</v>
      </c>
      <c r="S1104" s="231" t="str">
        <f>VLOOKUP(U1104,'Cross ref'!I:J,2,0)</f>
        <v>SCL</v>
      </c>
      <c r="T1104" s="231">
        <f t="shared" si="102"/>
        <v>48.42</v>
      </c>
      <c r="U1104" s="231">
        <f>VLOOKUP(VALUE(C1104),'Cross ref'!G:I,3,0)</f>
        <v>7363</v>
      </c>
      <c r="V1104" s="231">
        <f>IFERROR(VLOOKUP(J1104,'Item List (2)'!C:D,2,0),VLOOKUP(K1104,'Item List (2)'!C:D,2,0))</f>
        <v>51001</v>
      </c>
      <c r="W1104" s="231">
        <f>IFERROR(VLOOKUP(J1104,'Item List (2)'!C:E,3,0),VLOOKUP(K1104,'Item List (2)'!C:E,3,0))</f>
        <v>1000</v>
      </c>
      <c r="X1104" s="231">
        <f t="shared" si="103"/>
        <v>0</v>
      </c>
      <c r="Y1104" s="231" t="str">
        <f t="shared" si="104"/>
        <v>STRAW, WRPD 8.5" RED</v>
      </c>
      <c r="AA1104" s="232">
        <f t="shared" si="105"/>
        <v>48.42</v>
      </c>
      <c r="AB1104" s="232" t="str">
        <f>VLOOKUP(W1104,'Item List (2)'!$H:$J,2,0)</f>
        <v>Paper</v>
      </c>
      <c r="AC1104" s="232">
        <f t="shared" si="106"/>
        <v>7363</v>
      </c>
      <c r="AD1104" s="232" t="str">
        <f t="shared" si="107"/>
        <v>7363-Paper</v>
      </c>
    </row>
    <row r="1105" spans="1:30">
      <c r="A1105" t="s">
        <v>48</v>
      </c>
      <c r="B1105" t="s">
        <v>549</v>
      </c>
      <c r="C1105" t="s">
        <v>655</v>
      </c>
      <c r="D1105" t="s">
        <v>656</v>
      </c>
      <c r="E1105" t="s">
        <v>657</v>
      </c>
      <c r="F1105" s="220" t="s">
        <v>53</v>
      </c>
      <c r="G1105" s="220">
        <v>45168</v>
      </c>
      <c r="H1105" t="s">
        <v>271</v>
      </c>
      <c r="I1105" t="s">
        <v>55</v>
      </c>
      <c r="J1105" t="s">
        <v>272</v>
      </c>
      <c r="K1105" t="s">
        <v>273</v>
      </c>
      <c r="L1105" s="230" t="s">
        <v>274</v>
      </c>
      <c r="M1105">
        <v>1</v>
      </c>
      <c r="N1105">
        <v>0</v>
      </c>
      <c r="O1105">
        <v>39.82</v>
      </c>
      <c r="P1105">
        <v>39.82</v>
      </c>
      <c r="Q1105">
        <v>5241.92</v>
      </c>
      <c r="R1105">
        <v>3.58</v>
      </c>
      <c r="S1105" s="231" t="str">
        <f>VLOOKUP(U1105,'Cross ref'!I:J,2,0)</f>
        <v>SCL</v>
      </c>
      <c r="T1105" s="231">
        <f t="shared" si="102"/>
        <v>39.82</v>
      </c>
      <c r="U1105" s="231">
        <f>VLOOKUP(VALUE(C1105),'Cross ref'!G:I,3,0)</f>
        <v>7363</v>
      </c>
      <c r="V1105" s="231">
        <f>IFERROR(VLOOKUP(J1105,'Item List (2)'!C:D,2,0),VLOOKUP(K1105,'Item List (2)'!C:D,2,0))</f>
        <v>50007</v>
      </c>
      <c r="W1105" s="231">
        <f>IFERROR(VLOOKUP(J1105,'Item List (2)'!C:E,3,0),VLOOKUP(K1105,'Item List (2)'!C:E,3,0))</f>
        <v>100</v>
      </c>
      <c r="X1105" s="231">
        <f t="shared" si="103"/>
        <v>0</v>
      </c>
      <c r="Y1105" s="231" t="str">
        <f t="shared" si="104"/>
        <v>FRENCH TOAST, STICK ORIGINAL CARLS JR</v>
      </c>
      <c r="AA1105" s="232">
        <f t="shared" si="105"/>
        <v>39.82</v>
      </c>
      <c r="AB1105" s="232" t="str">
        <f>VLOOKUP(W1105,'Item List (2)'!$H:$J,2,0)</f>
        <v>Food</v>
      </c>
      <c r="AC1105" s="232">
        <f t="shared" si="106"/>
        <v>7363</v>
      </c>
      <c r="AD1105" s="232" t="str">
        <f t="shared" si="107"/>
        <v>7363-Food</v>
      </c>
    </row>
    <row r="1106" spans="1:30">
      <c r="A1106" t="s">
        <v>48</v>
      </c>
      <c r="B1106" t="s">
        <v>549</v>
      </c>
      <c r="C1106" t="s">
        <v>655</v>
      </c>
      <c r="D1106" t="s">
        <v>656</v>
      </c>
      <c r="E1106" t="s">
        <v>657</v>
      </c>
      <c r="F1106" s="220" t="s">
        <v>53</v>
      </c>
      <c r="G1106" s="220">
        <v>45168</v>
      </c>
      <c r="H1106" t="s">
        <v>275</v>
      </c>
      <c r="I1106" t="s">
        <v>71</v>
      </c>
      <c r="J1106" t="s">
        <v>276</v>
      </c>
      <c r="K1106" t="s">
        <v>277</v>
      </c>
      <c r="L1106" s="230" t="s">
        <v>74</v>
      </c>
      <c r="M1106">
        <v>1</v>
      </c>
      <c r="N1106">
        <v>0</v>
      </c>
      <c r="O1106">
        <v>0</v>
      </c>
      <c r="P1106">
        <v>34.8</v>
      </c>
      <c r="Q1106">
        <v>5241.92</v>
      </c>
      <c r="R1106">
        <v>3.58</v>
      </c>
      <c r="S1106" s="231" t="str">
        <f>VLOOKUP(U1106,'Cross ref'!I:J,2,0)</f>
        <v>SCL</v>
      </c>
      <c r="T1106" s="231">
        <f t="shared" si="102"/>
        <v>34.8</v>
      </c>
      <c r="U1106" s="231">
        <f>VLOOKUP(VALUE(C1106),'Cross ref'!G:I,3,0)</f>
        <v>7363</v>
      </c>
      <c r="V1106" s="231">
        <f>IFERROR(VLOOKUP(J1106,'Item List (2)'!C:D,2,0),VLOOKUP(K1106,'Item List (2)'!C:D,2,0))</f>
        <v>50007</v>
      </c>
      <c r="W1106" s="231">
        <f>IFERROR(VLOOKUP(J1106,'Item List (2)'!C:E,3,0),VLOOKUP(K1106,'Item List (2)'!C:E,3,0))</f>
        <v>100</v>
      </c>
      <c r="X1106" s="231">
        <f t="shared" si="103"/>
        <v>-34.8</v>
      </c>
      <c r="Y1106" s="231" t="str">
        <f t="shared" si="104"/>
        <v>SURCHARGE, FUEL</v>
      </c>
      <c r="AA1106" s="232">
        <f t="shared" si="105"/>
        <v>34.8</v>
      </c>
      <c r="AB1106" s="232" t="str">
        <f>VLOOKUP(W1106,'Item List (2)'!$H:$J,2,0)</f>
        <v>Food</v>
      </c>
      <c r="AC1106" s="232">
        <f t="shared" si="106"/>
        <v>7363</v>
      </c>
      <c r="AD1106" s="232" t="str">
        <f t="shared" si="107"/>
        <v>7363-Food</v>
      </c>
    </row>
    <row r="1107" spans="1:30">
      <c r="A1107" t="s">
        <v>48</v>
      </c>
      <c r="B1107" t="s">
        <v>549</v>
      </c>
      <c r="C1107" t="s">
        <v>655</v>
      </c>
      <c r="D1107" t="s">
        <v>656</v>
      </c>
      <c r="E1107" t="s">
        <v>660</v>
      </c>
      <c r="F1107" s="220" t="s">
        <v>53</v>
      </c>
      <c r="G1107" s="220">
        <v>45173</v>
      </c>
      <c r="H1107" t="s">
        <v>448</v>
      </c>
      <c r="I1107" t="s">
        <v>55</v>
      </c>
      <c r="J1107" t="s">
        <v>56</v>
      </c>
      <c r="K1107" t="s">
        <v>449</v>
      </c>
      <c r="L1107" s="230" t="s">
        <v>140</v>
      </c>
      <c r="M1107">
        <v>1</v>
      </c>
      <c r="N1107">
        <v>9</v>
      </c>
      <c r="O1107">
        <v>11.26</v>
      </c>
      <c r="P1107">
        <v>11.26</v>
      </c>
      <c r="Q1107">
        <v>205.13</v>
      </c>
      <c r="R1107">
        <v>0</v>
      </c>
      <c r="S1107" s="231" t="str">
        <f>VLOOKUP(U1107,'Cross ref'!I:J,2,0)</f>
        <v>SCL</v>
      </c>
      <c r="T1107" s="231">
        <f t="shared" si="102"/>
        <v>11.26</v>
      </c>
      <c r="U1107" s="231">
        <f>VLOOKUP(VALUE(C1107),'Cross ref'!G:I,3,0)</f>
        <v>7363</v>
      </c>
      <c r="V1107" s="231">
        <f>IFERROR(VLOOKUP(J1107,'Item List (2)'!C:D,2,0),VLOOKUP(K1107,'Item List (2)'!C:D,2,0))</f>
        <v>50007</v>
      </c>
      <c r="W1107" s="231">
        <f>IFERROR(VLOOKUP(J1107,'Item List (2)'!C:E,3,0),VLOOKUP(K1107,'Item List (2)'!C:E,3,0))</f>
        <v>100</v>
      </c>
      <c r="X1107" s="231">
        <f t="shared" si="103"/>
        <v>0</v>
      </c>
      <c r="Y1107" s="231" t="str">
        <f t="shared" si="104"/>
        <v>PEPPER, CHILE YLW WHL</v>
      </c>
      <c r="AA1107" s="232">
        <f t="shared" si="105"/>
        <v>11.26</v>
      </c>
      <c r="AB1107" s="232" t="str">
        <f>VLOOKUP(W1107,'Item List (2)'!$H:$J,2,0)</f>
        <v>Food</v>
      </c>
      <c r="AC1107" s="232">
        <f t="shared" si="106"/>
        <v>7363</v>
      </c>
      <c r="AD1107" s="232" t="str">
        <f t="shared" si="107"/>
        <v>7363-Food</v>
      </c>
    </row>
    <row r="1108" spans="1:30">
      <c r="A1108" t="s">
        <v>48</v>
      </c>
      <c r="B1108" t="s">
        <v>549</v>
      </c>
      <c r="C1108" t="s">
        <v>655</v>
      </c>
      <c r="D1108" t="s">
        <v>656</v>
      </c>
      <c r="E1108" t="s">
        <v>660</v>
      </c>
      <c r="F1108" s="220" t="s">
        <v>53</v>
      </c>
      <c r="G1108" s="220">
        <v>45173</v>
      </c>
      <c r="H1108" t="s">
        <v>348</v>
      </c>
      <c r="I1108" t="s">
        <v>55</v>
      </c>
      <c r="J1108" t="s">
        <v>76</v>
      </c>
      <c r="K1108" t="s">
        <v>349</v>
      </c>
      <c r="L1108" s="230" t="s">
        <v>78</v>
      </c>
      <c r="M1108">
        <v>1</v>
      </c>
      <c r="N1108">
        <v>53.79</v>
      </c>
      <c r="O1108">
        <v>99.5</v>
      </c>
      <c r="P1108">
        <v>99.5</v>
      </c>
      <c r="Q1108">
        <v>205.13</v>
      </c>
      <c r="R1108">
        <v>0</v>
      </c>
      <c r="S1108" s="231" t="str">
        <f>VLOOKUP(U1108,'Cross ref'!I:J,2,0)</f>
        <v>SCL</v>
      </c>
      <c r="T1108" s="231">
        <f t="shared" si="102"/>
        <v>99.5</v>
      </c>
      <c r="U1108" s="231">
        <f>VLOOKUP(VALUE(C1108),'Cross ref'!G:I,3,0)</f>
        <v>7363</v>
      </c>
      <c r="V1108" s="231">
        <f>IFERROR(VLOOKUP(J1108,'Item List (2)'!C:D,2,0),VLOOKUP(K1108,'Item List (2)'!C:D,2,0))</f>
        <v>50007</v>
      </c>
      <c r="W1108" s="231">
        <f>IFERROR(VLOOKUP(J1108,'Item List (2)'!C:E,3,0),VLOOKUP(K1108,'Item List (2)'!C:E,3,0))</f>
        <v>100</v>
      </c>
      <c r="X1108" s="231">
        <f t="shared" si="103"/>
        <v>0</v>
      </c>
      <c r="Y1108" s="231" t="str">
        <f t="shared" si="104"/>
        <v>SYRUP, ROOT BEER BIB</v>
      </c>
      <c r="AA1108" s="232">
        <f t="shared" si="105"/>
        <v>99.5</v>
      </c>
      <c r="AB1108" s="232" t="str">
        <f>VLOOKUP(W1108,'Item List (2)'!$H:$J,2,0)</f>
        <v>Food</v>
      </c>
      <c r="AC1108" s="232">
        <f t="shared" si="106"/>
        <v>7363</v>
      </c>
      <c r="AD1108" s="232" t="str">
        <f t="shared" si="107"/>
        <v>7363-Food</v>
      </c>
    </row>
    <row r="1109" spans="1:30">
      <c r="A1109" t="s">
        <v>48</v>
      </c>
      <c r="B1109" t="s">
        <v>549</v>
      </c>
      <c r="C1109" t="s">
        <v>655</v>
      </c>
      <c r="D1109" t="s">
        <v>656</v>
      </c>
      <c r="E1109" t="s">
        <v>660</v>
      </c>
      <c r="F1109" s="220" t="s">
        <v>53</v>
      </c>
      <c r="G1109" s="220">
        <v>45173</v>
      </c>
      <c r="H1109" t="s">
        <v>383</v>
      </c>
      <c r="I1109" t="s">
        <v>55</v>
      </c>
      <c r="J1109" t="s">
        <v>265</v>
      </c>
      <c r="K1109" t="s">
        <v>384</v>
      </c>
      <c r="L1109" s="230" t="s">
        <v>263</v>
      </c>
      <c r="M1109">
        <v>1</v>
      </c>
      <c r="N1109">
        <v>22.93</v>
      </c>
      <c r="O1109">
        <v>32.37</v>
      </c>
      <c r="P1109">
        <v>32.37</v>
      </c>
      <c r="Q1109">
        <v>205.13</v>
      </c>
      <c r="R1109">
        <v>0</v>
      </c>
      <c r="S1109" s="231" t="str">
        <f>VLOOKUP(U1109,'Cross ref'!I:J,2,0)</f>
        <v>SCL</v>
      </c>
      <c r="T1109" s="231">
        <f t="shared" si="102"/>
        <v>32.37</v>
      </c>
      <c r="U1109" s="231">
        <f>VLOOKUP(VALUE(C1109),'Cross ref'!G:I,3,0)</f>
        <v>7363</v>
      </c>
      <c r="V1109" s="231">
        <f>IFERROR(VLOOKUP(J1109,'Item List (2)'!C:D,2,0),VLOOKUP(K1109,'Item List (2)'!C:D,2,0))</f>
        <v>50007</v>
      </c>
      <c r="W1109" s="231">
        <f>IFERROR(VLOOKUP(J1109,'Item List (2)'!C:E,3,0),VLOOKUP(K1109,'Item List (2)'!C:E,3,0))</f>
        <v>100</v>
      </c>
      <c r="X1109" s="231">
        <f t="shared" si="103"/>
        <v>0</v>
      </c>
      <c r="Y1109" s="231" t="str">
        <f t="shared" si="104"/>
        <v>SAUCE, SANTA FE W-CAGE FREE EGG</v>
      </c>
      <c r="AA1109" s="232">
        <f t="shared" si="105"/>
        <v>32.37</v>
      </c>
      <c r="AB1109" s="232" t="str">
        <f>VLOOKUP(W1109,'Item List (2)'!$H:$J,2,0)</f>
        <v>Food</v>
      </c>
      <c r="AC1109" s="232">
        <f t="shared" si="106"/>
        <v>7363</v>
      </c>
      <c r="AD1109" s="232" t="str">
        <f t="shared" si="107"/>
        <v>7363-Food</v>
      </c>
    </row>
    <row r="1110" spans="1:30">
      <c r="A1110" t="s">
        <v>48</v>
      </c>
      <c r="B1110" t="s">
        <v>549</v>
      </c>
      <c r="C1110" t="s">
        <v>655</v>
      </c>
      <c r="D1110" t="s">
        <v>656</v>
      </c>
      <c r="E1110" t="s">
        <v>660</v>
      </c>
      <c r="F1110" s="220" t="s">
        <v>53</v>
      </c>
      <c r="G1110" s="220">
        <v>45173</v>
      </c>
      <c r="H1110" t="s">
        <v>258</v>
      </c>
      <c r="I1110" t="s">
        <v>201</v>
      </c>
      <c r="J1110" t="s">
        <v>236</v>
      </c>
      <c r="K1110" t="s">
        <v>259</v>
      </c>
      <c r="L1110" s="230" t="s">
        <v>260</v>
      </c>
      <c r="M1110">
        <v>2</v>
      </c>
      <c r="N1110">
        <v>28.56</v>
      </c>
      <c r="O1110">
        <v>31</v>
      </c>
      <c r="P1110">
        <v>62</v>
      </c>
      <c r="Q1110">
        <v>205.13</v>
      </c>
      <c r="R1110">
        <v>0</v>
      </c>
      <c r="S1110" s="231" t="str">
        <f>VLOOKUP(U1110,'Cross ref'!I:J,2,0)</f>
        <v>SCL</v>
      </c>
      <c r="T1110" s="231">
        <f t="shared" si="102"/>
        <v>62</v>
      </c>
      <c r="U1110" s="231">
        <f>VLOOKUP(VALUE(C1110),'Cross ref'!G:I,3,0)</f>
        <v>7363</v>
      </c>
      <c r="V1110" s="231">
        <f>IFERROR(VLOOKUP(J1110,'Item List (2)'!C:D,2,0),VLOOKUP(K1110,'Item List (2)'!C:D,2,0))</f>
        <v>51001</v>
      </c>
      <c r="W1110" s="231">
        <f>IFERROR(VLOOKUP(J1110,'Item List (2)'!C:E,3,0),VLOOKUP(K1110,'Item List (2)'!C:E,3,0))</f>
        <v>1000</v>
      </c>
      <c r="X1110" s="231">
        <f t="shared" si="103"/>
        <v>0</v>
      </c>
      <c r="Y1110" s="231" t="str">
        <f t="shared" si="104"/>
        <v>CUP, PLS COLD 32Z FLVR TRAIL</v>
      </c>
      <c r="AA1110" s="232">
        <f t="shared" si="105"/>
        <v>62</v>
      </c>
      <c r="AB1110" s="232" t="str">
        <f>VLOOKUP(W1110,'Item List (2)'!$H:$J,2,0)</f>
        <v>Paper</v>
      </c>
      <c r="AC1110" s="232">
        <f t="shared" si="106"/>
        <v>7363</v>
      </c>
      <c r="AD1110" s="232" t="str">
        <f t="shared" si="107"/>
        <v>7363-Paper</v>
      </c>
    </row>
    <row r="1111" spans="1:30">
      <c r="A1111" t="s">
        <v>48</v>
      </c>
      <c r="B1111" t="s">
        <v>549</v>
      </c>
      <c r="C1111" t="s">
        <v>661</v>
      </c>
      <c r="D1111" t="s">
        <v>662</v>
      </c>
      <c r="E1111" t="s">
        <v>663</v>
      </c>
      <c r="F1111" s="220" t="s">
        <v>53</v>
      </c>
      <c r="G1111" s="220">
        <v>45167</v>
      </c>
      <c r="H1111" t="s">
        <v>413</v>
      </c>
      <c r="I1111" t="s">
        <v>55</v>
      </c>
      <c r="J1111" t="s">
        <v>414</v>
      </c>
      <c r="K1111" t="s">
        <v>415</v>
      </c>
      <c r="L1111" s="230" t="s">
        <v>84</v>
      </c>
      <c r="M1111">
        <v>1</v>
      </c>
      <c r="N1111">
        <v>0</v>
      </c>
      <c r="O1111">
        <v>51.9</v>
      </c>
      <c r="P1111">
        <v>51.9</v>
      </c>
      <c r="Q1111">
        <v>2155.57</v>
      </c>
      <c r="R1111">
        <v>4.44</v>
      </c>
      <c r="S1111" s="231" t="str">
        <f>VLOOKUP(U1111,'Cross ref'!I:J,2,0)</f>
        <v>SCL</v>
      </c>
      <c r="T1111" s="231">
        <f t="shared" si="102"/>
        <v>51.9</v>
      </c>
      <c r="U1111" s="231">
        <f>VLOOKUP(VALUE(C1111),'Cross ref'!G:I,3,0)</f>
        <v>7364</v>
      </c>
      <c r="V1111" s="231">
        <f>IFERROR(VLOOKUP(J1111,'Item List (2)'!C:D,2,0),VLOOKUP(K1111,'Item List (2)'!C:D,2,0))</f>
        <v>50007</v>
      </c>
      <c r="W1111" s="231">
        <f>IFERROR(VLOOKUP(J1111,'Item List (2)'!C:E,3,0),VLOOKUP(K1111,'Item List (2)'!C:E,3,0))</f>
        <v>100</v>
      </c>
      <c r="X1111" s="231">
        <f t="shared" si="103"/>
        <v>0</v>
      </c>
      <c r="Y1111" s="231" t="str">
        <f t="shared" si="104"/>
        <v>SYRUP, FLASHIN FRUIT PUNCH 2.5GL BIB</v>
      </c>
      <c r="AA1111" s="232">
        <f t="shared" si="105"/>
        <v>51.9</v>
      </c>
      <c r="AB1111" s="232" t="str">
        <f>VLOOKUP(W1111,'Item List (2)'!$H:$J,2,0)</f>
        <v>Food</v>
      </c>
      <c r="AC1111" s="232">
        <f t="shared" si="106"/>
        <v>7364</v>
      </c>
      <c r="AD1111" s="232" t="str">
        <f t="shared" si="107"/>
        <v>7364-Food</v>
      </c>
    </row>
    <row r="1112" spans="1:30">
      <c r="A1112" t="s">
        <v>48</v>
      </c>
      <c r="B1112" t="s">
        <v>549</v>
      </c>
      <c r="C1112" t="s">
        <v>661</v>
      </c>
      <c r="D1112" t="s">
        <v>662</v>
      </c>
      <c r="E1112" t="s">
        <v>663</v>
      </c>
      <c r="F1112" s="220" t="s">
        <v>53</v>
      </c>
      <c r="G1112" s="220">
        <v>45167</v>
      </c>
      <c r="H1112" t="s">
        <v>70</v>
      </c>
      <c r="I1112" t="s">
        <v>71</v>
      </c>
      <c r="J1112" t="s">
        <v>72</v>
      </c>
      <c r="K1112" t="s">
        <v>73</v>
      </c>
      <c r="L1112" s="230" t="s">
        <v>74</v>
      </c>
      <c r="M1112">
        <v>1</v>
      </c>
      <c r="N1112">
        <v>0</v>
      </c>
      <c r="O1112">
        <v>0</v>
      </c>
      <c r="P1112">
        <v>1.26</v>
      </c>
      <c r="Q1112">
        <v>2155.57</v>
      </c>
      <c r="R1112">
        <v>4.44</v>
      </c>
      <c r="S1112" s="231" t="str">
        <f>VLOOKUP(U1112,'Cross ref'!I:J,2,0)</f>
        <v>SCL</v>
      </c>
      <c r="T1112" s="231">
        <f t="shared" si="102"/>
        <v>1.26</v>
      </c>
      <c r="U1112" s="231">
        <f>VLOOKUP(VALUE(C1112),'Cross ref'!G:I,3,0)</f>
        <v>7364</v>
      </c>
      <c r="V1112" s="231">
        <f>IFERROR(VLOOKUP(J1112,'Item List (2)'!C:D,2,0),VLOOKUP(K1112,'Item List (2)'!C:D,2,0))</f>
        <v>50007</v>
      </c>
      <c r="W1112" s="231">
        <f>IFERROR(VLOOKUP(J1112,'Item List (2)'!C:E,3,0),VLOOKUP(K1112,'Item List (2)'!C:E,3,0))</f>
        <v>100</v>
      </c>
      <c r="X1112" s="231">
        <f t="shared" si="103"/>
        <v>-1.26</v>
      </c>
      <c r="Y1112" s="231" t="str">
        <f t="shared" si="104"/>
        <v>SERVICE - PAYMENT TERMS</v>
      </c>
      <c r="AA1112" s="232">
        <f t="shared" si="105"/>
        <v>1.26</v>
      </c>
      <c r="AB1112" s="232" t="str">
        <f>VLOOKUP(W1112,'Item List (2)'!$H:$J,2,0)</f>
        <v>Food</v>
      </c>
      <c r="AC1112" s="232">
        <f t="shared" si="106"/>
        <v>7364</v>
      </c>
      <c r="AD1112" s="232" t="str">
        <f t="shared" si="107"/>
        <v>7364-Food</v>
      </c>
    </row>
    <row r="1113" spans="1:30">
      <c r="A1113" t="s">
        <v>48</v>
      </c>
      <c r="B1113" t="s">
        <v>549</v>
      </c>
      <c r="C1113" t="s">
        <v>661</v>
      </c>
      <c r="D1113" t="s">
        <v>662</v>
      </c>
      <c r="E1113" t="s">
        <v>663</v>
      </c>
      <c r="F1113" s="220" t="s">
        <v>53</v>
      </c>
      <c r="G1113" s="220">
        <v>45167</v>
      </c>
      <c r="H1113" t="s">
        <v>75</v>
      </c>
      <c r="I1113" t="s">
        <v>55</v>
      </c>
      <c r="J1113" t="s">
        <v>76</v>
      </c>
      <c r="K1113" t="s">
        <v>77</v>
      </c>
      <c r="L1113" s="230" t="s">
        <v>78</v>
      </c>
      <c r="M1113">
        <v>1</v>
      </c>
      <c r="N1113">
        <v>0</v>
      </c>
      <c r="O1113">
        <v>99.5</v>
      </c>
      <c r="P1113">
        <v>99.5</v>
      </c>
      <c r="Q1113">
        <v>2155.57</v>
      </c>
      <c r="R1113">
        <v>4.44</v>
      </c>
      <c r="S1113" s="231" t="str">
        <f>VLOOKUP(U1113,'Cross ref'!I:J,2,0)</f>
        <v>SCL</v>
      </c>
      <c r="T1113" s="231">
        <f t="shared" si="102"/>
        <v>99.5</v>
      </c>
      <c r="U1113" s="231">
        <f>VLOOKUP(VALUE(C1113),'Cross ref'!G:I,3,0)</f>
        <v>7364</v>
      </c>
      <c r="V1113" s="231">
        <f>IFERROR(VLOOKUP(J1113,'Item List (2)'!C:D,2,0),VLOOKUP(K1113,'Item List (2)'!C:D,2,0))</f>
        <v>50007</v>
      </c>
      <c r="W1113" s="231">
        <f>IFERROR(VLOOKUP(J1113,'Item List (2)'!C:E,3,0),VLOOKUP(K1113,'Item List (2)'!C:E,3,0))</f>
        <v>100</v>
      </c>
      <c r="X1113" s="231">
        <f t="shared" si="103"/>
        <v>0</v>
      </c>
      <c r="Y1113" s="231" t="str">
        <f t="shared" si="104"/>
        <v>SYRUP, SODA CHERRY COKE BIB</v>
      </c>
      <c r="AA1113" s="232">
        <f t="shared" si="105"/>
        <v>99.5</v>
      </c>
      <c r="AB1113" s="232" t="str">
        <f>VLOOKUP(W1113,'Item List (2)'!$H:$J,2,0)</f>
        <v>Food</v>
      </c>
      <c r="AC1113" s="232">
        <f t="shared" si="106"/>
        <v>7364</v>
      </c>
      <c r="AD1113" s="232" t="str">
        <f t="shared" si="107"/>
        <v>7364-Food</v>
      </c>
    </row>
    <row r="1114" spans="1:30">
      <c r="A1114" t="s">
        <v>48</v>
      </c>
      <c r="B1114" t="s">
        <v>549</v>
      </c>
      <c r="C1114" t="s">
        <v>661</v>
      </c>
      <c r="D1114" t="s">
        <v>662</v>
      </c>
      <c r="E1114" t="s">
        <v>663</v>
      </c>
      <c r="F1114" s="220" t="s">
        <v>53</v>
      </c>
      <c r="G1114" s="220">
        <v>45167</v>
      </c>
      <c r="H1114" t="s">
        <v>87</v>
      </c>
      <c r="I1114" t="s">
        <v>55</v>
      </c>
      <c r="J1114" t="s">
        <v>76</v>
      </c>
      <c r="K1114" t="s">
        <v>88</v>
      </c>
      <c r="L1114" s="230" t="s">
        <v>78</v>
      </c>
      <c r="M1114">
        <v>2</v>
      </c>
      <c r="N1114">
        <v>0</v>
      </c>
      <c r="O1114">
        <v>112.77</v>
      </c>
      <c r="P1114">
        <v>225.54</v>
      </c>
      <c r="Q1114">
        <v>2155.57</v>
      </c>
      <c r="R1114">
        <v>4.44</v>
      </c>
      <c r="S1114" s="231" t="str">
        <f>VLOOKUP(U1114,'Cross ref'!I:J,2,0)</f>
        <v>SCL</v>
      </c>
      <c r="T1114" s="231">
        <f t="shared" si="102"/>
        <v>225.54</v>
      </c>
      <c r="U1114" s="231">
        <f>VLOOKUP(VALUE(C1114),'Cross ref'!G:I,3,0)</f>
        <v>7364</v>
      </c>
      <c r="V1114" s="231">
        <f>IFERROR(VLOOKUP(J1114,'Item List (2)'!C:D,2,0),VLOOKUP(K1114,'Item List (2)'!C:D,2,0))</f>
        <v>50007</v>
      </c>
      <c r="W1114" s="231">
        <f>IFERROR(VLOOKUP(J1114,'Item List (2)'!C:E,3,0),VLOOKUP(K1114,'Item List (2)'!C:E,3,0))</f>
        <v>100</v>
      </c>
      <c r="X1114" s="231">
        <f t="shared" si="103"/>
        <v>0</v>
      </c>
      <c r="Y1114" s="231" t="str">
        <f t="shared" si="104"/>
        <v>SYRUP, COKE CLASC BIB (HYCS)</v>
      </c>
      <c r="AA1114" s="232">
        <f t="shared" si="105"/>
        <v>225.54</v>
      </c>
      <c r="AB1114" s="232" t="str">
        <f>VLOOKUP(W1114,'Item List (2)'!$H:$J,2,0)</f>
        <v>Food</v>
      </c>
      <c r="AC1114" s="232">
        <f t="shared" si="106"/>
        <v>7364</v>
      </c>
      <c r="AD1114" s="232" t="str">
        <f t="shared" si="107"/>
        <v>7364-Food</v>
      </c>
    </row>
    <row r="1115" spans="1:30">
      <c r="A1115" t="s">
        <v>48</v>
      </c>
      <c r="B1115" t="s">
        <v>549</v>
      </c>
      <c r="C1115" t="s">
        <v>661</v>
      </c>
      <c r="D1115" t="s">
        <v>662</v>
      </c>
      <c r="E1115" t="s">
        <v>663</v>
      </c>
      <c r="F1115" s="220" t="s">
        <v>53</v>
      </c>
      <c r="G1115" s="220">
        <v>45167</v>
      </c>
      <c r="H1115" t="s">
        <v>293</v>
      </c>
      <c r="I1115" t="s">
        <v>55</v>
      </c>
      <c r="J1115" t="s">
        <v>76</v>
      </c>
      <c r="K1115" t="s">
        <v>294</v>
      </c>
      <c r="L1115" s="230" t="s">
        <v>78</v>
      </c>
      <c r="M1115">
        <v>1</v>
      </c>
      <c r="N1115">
        <v>0</v>
      </c>
      <c r="O1115">
        <v>116.08</v>
      </c>
      <c r="P1115">
        <v>116.08</v>
      </c>
      <c r="Q1115">
        <v>2155.57</v>
      </c>
      <c r="R1115">
        <v>4.44</v>
      </c>
      <c r="S1115" s="231" t="str">
        <f>VLOOKUP(U1115,'Cross ref'!I:J,2,0)</f>
        <v>SCL</v>
      </c>
      <c r="T1115" s="231">
        <f t="shared" si="102"/>
        <v>116.08</v>
      </c>
      <c r="U1115" s="231">
        <f>VLOOKUP(VALUE(C1115),'Cross ref'!G:I,3,0)</f>
        <v>7364</v>
      </c>
      <c r="V1115" s="231">
        <f>IFERROR(VLOOKUP(J1115,'Item List (2)'!C:D,2,0),VLOOKUP(K1115,'Item List (2)'!C:D,2,0))</f>
        <v>50007</v>
      </c>
      <c r="W1115" s="231">
        <f>IFERROR(VLOOKUP(J1115,'Item List (2)'!C:E,3,0),VLOOKUP(K1115,'Item List (2)'!C:E,3,0))</f>
        <v>100</v>
      </c>
      <c r="X1115" s="231">
        <f t="shared" si="103"/>
        <v>0</v>
      </c>
      <c r="Y1115" s="231" t="str">
        <f t="shared" si="104"/>
        <v>SYRUP, SPRITE BIB (HYCS)</v>
      </c>
      <c r="AA1115" s="232">
        <f t="shared" si="105"/>
        <v>116.08</v>
      </c>
      <c r="AB1115" s="232" t="str">
        <f>VLOOKUP(W1115,'Item List (2)'!$H:$J,2,0)</f>
        <v>Food</v>
      </c>
      <c r="AC1115" s="232">
        <f t="shared" si="106"/>
        <v>7364</v>
      </c>
      <c r="AD1115" s="232" t="str">
        <f t="shared" si="107"/>
        <v>7364-Food</v>
      </c>
    </row>
    <row r="1116" spans="1:30">
      <c r="A1116" t="s">
        <v>48</v>
      </c>
      <c r="B1116" t="s">
        <v>549</v>
      </c>
      <c r="C1116" t="s">
        <v>661</v>
      </c>
      <c r="D1116" t="s">
        <v>662</v>
      </c>
      <c r="E1116" t="s">
        <v>663</v>
      </c>
      <c r="F1116" s="220" t="s">
        <v>53</v>
      </c>
      <c r="G1116" s="220">
        <v>45167</v>
      </c>
      <c r="H1116" t="s">
        <v>436</v>
      </c>
      <c r="I1116" t="s">
        <v>55</v>
      </c>
      <c r="J1116" t="s">
        <v>179</v>
      </c>
      <c r="K1116" t="s">
        <v>437</v>
      </c>
      <c r="L1116" s="230" t="s">
        <v>123</v>
      </c>
      <c r="M1116">
        <v>1</v>
      </c>
      <c r="N1116">
        <v>0</v>
      </c>
      <c r="O1116">
        <v>38.13</v>
      </c>
      <c r="P1116">
        <v>38.13</v>
      </c>
      <c r="Q1116">
        <v>2155.57</v>
      </c>
      <c r="R1116">
        <v>4.44</v>
      </c>
      <c r="S1116" s="231" t="str">
        <f>VLOOKUP(U1116,'Cross ref'!I:J,2,0)</f>
        <v>SCL</v>
      </c>
      <c r="T1116" s="231">
        <f t="shared" si="102"/>
        <v>38.13</v>
      </c>
      <c r="U1116" s="231">
        <f>VLOOKUP(VALUE(C1116),'Cross ref'!G:I,3,0)</f>
        <v>7364</v>
      </c>
      <c r="V1116" s="231">
        <f>IFERROR(VLOOKUP(J1116,'Item List (2)'!C:D,2,0),VLOOKUP(K1116,'Item List (2)'!C:D,2,0))</f>
        <v>50007</v>
      </c>
      <c r="W1116" s="231">
        <f>IFERROR(VLOOKUP(J1116,'Item List (2)'!C:E,3,0),VLOOKUP(K1116,'Item List (2)'!C:E,3,0))</f>
        <v>100</v>
      </c>
      <c r="X1116" s="231">
        <f t="shared" si="103"/>
        <v>0</v>
      </c>
      <c r="Y1116" s="231" t="str">
        <f t="shared" si="104"/>
        <v>CHEESE, MEXICAN BLND SHRD FCY</v>
      </c>
      <c r="AA1116" s="232">
        <f t="shared" si="105"/>
        <v>38.13</v>
      </c>
      <c r="AB1116" s="232" t="str">
        <f>VLOOKUP(W1116,'Item List (2)'!$H:$J,2,0)</f>
        <v>Food</v>
      </c>
      <c r="AC1116" s="232">
        <f t="shared" si="106"/>
        <v>7364</v>
      </c>
      <c r="AD1116" s="232" t="str">
        <f t="shared" si="107"/>
        <v>7364-Food</v>
      </c>
    </row>
    <row r="1117" spans="1:30">
      <c r="A1117" t="s">
        <v>48</v>
      </c>
      <c r="B1117" t="s">
        <v>549</v>
      </c>
      <c r="C1117" t="s">
        <v>661</v>
      </c>
      <c r="D1117" t="s">
        <v>662</v>
      </c>
      <c r="E1117" t="s">
        <v>663</v>
      </c>
      <c r="F1117" s="220" t="s">
        <v>53</v>
      </c>
      <c r="G1117" s="220">
        <v>45167</v>
      </c>
      <c r="H1117" t="s">
        <v>304</v>
      </c>
      <c r="I1117" t="s">
        <v>55</v>
      </c>
      <c r="J1117" t="s">
        <v>305</v>
      </c>
      <c r="K1117" t="s">
        <v>306</v>
      </c>
      <c r="L1117" s="230" t="s">
        <v>100</v>
      </c>
      <c r="M1117">
        <v>1</v>
      </c>
      <c r="N1117">
        <v>0</v>
      </c>
      <c r="O1117">
        <v>30.8</v>
      </c>
      <c r="P1117">
        <v>30.8</v>
      </c>
      <c r="Q1117">
        <v>2155.57</v>
      </c>
      <c r="R1117">
        <v>4.44</v>
      </c>
      <c r="S1117" s="231" t="str">
        <f>VLOOKUP(U1117,'Cross ref'!I:J,2,0)</f>
        <v>SCL</v>
      </c>
      <c r="T1117" s="231">
        <f t="shared" si="102"/>
        <v>30.8</v>
      </c>
      <c r="U1117" s="231">
        <f>VLOOKUP(VALUE(C1117),'Cross ref'!G:I,3,0)</f>
        <v>7364</v>
      </c>
      <c r="V1117" s="231">
        <f>IFERROR(VLOOKUP(J1117,'Item List (2)'!C:D,2,0),VLOOKUP(K1117,'Item List (2)'!C:D,2,0))</f>
        <v>50007</v>
      </c>
      <c r="W1117" s="231">
        <f>IFERROR(VLOOKUP(J1117,'Item List (2)'!C:E,3,0),VLOOKUP(K1117,'Item List (2)'!C:E,3,0))</f>
        <v>100</v>
      </c>
      <c r="X1117" s="231">
        <f t="shared" si="103"/>
        <v>0</v>
      </c>
      <c r="Y1117" s="231" t="str">
        <f t="shared" si="104"/>
        <v>SAUCE, HNY MUST CUP</v>
      </c>
      <c r="AA1117" s="232">
        <f t="shared" si="105"/>
        <v>30.8</v>
      </c>
      <c r="AB1117" s="232" t="str">
        <f>VLOOKUP(W1117,'Item List (2)'!$H:$J,2,0)</f>
        <v>Food</v>
      </c>
      <c r="AC1117" s="232">
        <f t="shared" si="106"/>
        <v>7364</v>
      </c>
      <c r="AD1117" s="232" t="str">
        <f t="shared" si="107"/>
        <v>7364-Food</v>
      </c>
    </row>
    <row r="1118" spans="1:30">
      <c r="A1118" t="s">
        <v>48</v>
      </c>
      <c r="B1118" t="s">
        <v>549</v>
      </c>
      <c r="C1118" t="s">
        <v>661</v>
      </c>
      <c r="D1118" t="s">
        <v>662</v>
      </c>
      <c r="E1118" t="s">
        <v>663</v>
      </c>
      <c r="F1118" s="220" t="s">
        <v>53</v>
      </c>
      <c r="G1118" s="220">
        <v>45167</v>
      </c>
      <c r="H1118" t="s">
        <v>104</v>
      </c>
      <c r="I1118" t="s">
        <v>55</v>
      </c>
      <c r="J1118" t="s">
        <v>105</v>
      </c>
      <c r="K1118" t="s">
        <v>106</v>
      </c>
      <c r="L1118" s="230" t="s">
        <v>107</v>
      </c>
      <c r="M1118">
        <v>1</v>
      </c>
      <c r="N1118">
        <v>0</v>
      </c>
      <c r="O1118">
        <v>9.54</v>
      </c>
      <c r="P1118">
        <v>9.54</v>
      </c>
      <c r="Q1118">
        <v>2155.57</v>
      </c>
      <c r="R1118">
        <v>4.44</v>
      </c>
      <c r="S1118" s="231" t="str">
        <f>VLOOKUP(U1118,'Cross ref'!I:J,2,0)</f>
        <v>SCL</v>
      </c>
      <c r="T1118" s="231">
        <f t="shared" si="102"/>
        <v>9.54</v>
      </c>
      <c r="U1118" s="231">
        <f>VLOOKUP(VALUE(C1118),'Cross ref'!G:I,3,0)</f>
        <v>7364</v>
      </c>
      <c r="V1118" s="231">
        <f>IFERROR(VLOOKUP(J1118,'Item List (2)'!C:D,2,0),VLOOKUP(K1118,'Item List (2)'!C:D,2,0))</f>
        <v>50007</v>
      </c>
      <c r="W1118" s="231">
        <f>IFERROR(VLOOKUP(J1118,'Item List (2)'!C:E,3,0),VLOOKUP(K1118,'Item List (2)'!C:E,3,0))</f>
        <v>100</v>
      </c>
      <c r="X1118" s="231">
        <f t="shared" si="103"/>
        <v>0</v>
      </c>
      <c r="Y1118" s="231" t="str">
        <f t="shared" si="104"/>
        <v>MILK, 1%</v>
      </c>
      <c r="AA1118" s="232">
        <f t="shared" si="105"/>
        <v>9.54</v>
      </c>
      <c r="AB1118" s="232" t="str">
        <f>VLOOKUP(W1118,'Item List (2)'!$H:$J,2,0)</f>
        <v>Food</v>
      </c>
      <c r="AC1118" s="232">
        <f t="shared" si="106"/>
        <v>7364</v>
      </c>
      <c r="AD1118" s="232" t="str">
        <f t="shared" si="107"/>
        <v>7364-Food</v>
      </c>
    </row>
    <row r="1119" spans="1:30">
      <c r="A1119" t="s">
        <v>48</v>
      </c>
      <c r="B1119" t="s">
        <v>549</v>
      </c>
      <c r="C1119" t="s">
        <v>661</v>
      </c>
      <c r="D1119" t="s">
        <v>662</v>
      </c>
      <c r="E1119" t="s">
        <v>663</v>
      </c>
      <c r="F1119" s="220" t="s">
        <v>53</v>
      </c>
      <c r="G1119" s="220">
        <v>45167</v>
      </c>
      <c r="H1119" t="s">
        <v>116</v>
      </c>
      <c r="I1119" t="s">
        <v>55</v>
      </c>
      <c r="J1119" t="s">
        <v>117</v>
      </c>
      <c r="K1119" t="s">
        <v>118</v>
      </c>
      <c r="L1119" s="230" t="s">
        <v>119</v>
      </c>
      <c r="M1119">
        <v>6</v>
      </c>
      <c r="N1119">
        <v>0</v>
      </c>
      <c r="O1119">
        <v>76.78</v>
      </c>
      <c r="P1119">
        <v>460.68</v>
      </c>
      <c r="Q1119">
        <v>2155.57</v>
      </c>
      <c r="R1119">
        <v>4.44</v>
      </c>
      <c r="S1119" s="231" t="str">
        <f>VLOOKUP(U1119,'Cross ref'!I:J,2,0)</f>
        <v>SCL</v>
      </c>
      <c r="T1119" s="231">
        <f t="shared" si="102"/>
        <v>460.68</v>
      </c>
      <c r="U1119" s="231">
        <f>VLOOKUP(VALUE(C1119),'Cross ref'!G:I,3,0)</f>
        <v>7364</v>
      </c>
      <c r="V1119" s="231">
        <f>IFERROR(VLOOKUP(J1119,'Item List (2)'!C:D,2,0),VLOOKUP(K1119,'Item List (2)'!C:D,2,0))</f>
        <v>50007</v>
      </c>
      <c r="W1119" s="231">
        <f>IFERROR(VLOOKUP(J1119,'Item List (2)'!C:E,3,0),VLOOKUP(K1119,'Item List (2)'!C:E,3,0))</f>
        <v>100</v>
      </c>
      <c r="X1119" s="231">
        <f t="shared" si="103"/>
        <v>0</v>
      </c>
      <c r="Y1119" s="231" t="str">
        <f t="shared" si="104"/>
        <v>BEEF, GRND PTY 3.5Z</v>
      </c>
      <c r="AA1119" s="232">
        <f t="shared" si="105"/>
        <v>460.68</v>
      </c>
      <c r="AB1119" s="232" t="str">
        <f>VLOOKUP(W1119,'Item List (2)'!$H:$J,2,0)</f>
        <v>Food</v>
      </c>
      <c r="AC1119" s="232">
        <f t="shared" si="106"/>
        <v>7364</v>
      </c>
      <c r="AD1119" s="232" t="str">
        <f t="shared" si="107"/>
        <v>7364-Food</v>
      </c>
    </row>
    <row r="1120" spans="1:30">
      <c r="A1120" t="s">
        <v>48</v>
      </c>
      <c r="B1120" t="s">
        <v>549</v>
      </c>
      <c r="C1120" t="s">
        <v>661</v>
      </c>
      <c r="D1120" t="s">
        <v>662</v>
      </c>
      <c r="E1120" t="s">
        <v>663</v>
      </c>
      <c r="F1120" s="220" t="s">
        <v>53</v>
      </c>
      <c r="G1120" s="220">
        <v>45167</v>
      </c>
      <c r="H1120" t="s">
        <v>309</v>
      </c>
      <c r="I1120" t="s">
        <v>55</v>
      </c>
      <c r="J1120" t="s">
        <v>310</v>
      </c>
      <c r="K1120" t="s">
        <v>311</v>
      </c>
      <c r="L1120" s="230" t="s">
        <v>312</v>
      </c>
      <c r="M1120">
        <v>1</v>
      </c>
      <c r="N1120">
        <v>0</v>
      </c>
      <c r="O1120">
        <v>11.6</v>
      </c>
      <c r="P1120">
        <v>11.6</v>
      </c>
      <c r="Q1120">
        <v>2155.57</v>
      </c>
      <c r="R1120">
        <v>4.44</v>
      </c>
      <c r="S1120" s="231" t="str">
        <f>VLOOKUP(U1120,'Cross ref'!I:J,2,0)</f>
        <v>SCL</v>
      </c>
      <c r="T1120" s="231">
        <f t="shared" si="102"/>
        <v>11.6</v>
      </c>
      <c r="U1120" s="231">
        <f>VLOOKUP(VALUE(C1120),'Cross ref'!G:I,3,0)</f>
        <v>7364</v>
      </c>
      <c r="V1120" s="231">
        <f>IFERROR(VLOOKUP(J1120,'Item List (2)'!C:D,2,0),VLOOKUP(K1120,'Item List (2)'!C:D,2,0))</f>
        <v>50007</v>
      </c>
      <c r="W1120" s="231">
        <f>IFERROR(VLOOKUP(J1120,'Item List (2)'!C:E,3,0),VLOOKUP(K1120,'Item List (2)'!C:E,3,0))</f>
        <v>100</v>
      </c>
      <c r="X1120" s="231">
        <f t="shared" si="103"/>
        <v>0</v>
      </c>
      <c r="Y1120" s="231" t="str">
        <f t="shared" si="104"/>
        <v>SALSA, PCH .43Z</v>
      </c>
      <c r="AA1120" s="232">
        <f t="shared" si="105"/>
        <v>11.6</v>
      </c>
      <c r="AB1120" s="232" t="str">
        <f>VLOOKUP(W1120,'Item List (2)'!$H:$J,2,0)</f>
        <v>Food</v>
      </c>
      <c r="AC1120" s="232">
        <f t="shared" si="106"/>
        <v>7364</v>
      </c>
      <c r="AD1120" s="232" t="str">
        <f t="shared" si="107"/>
        <v>7364-Food</v>
      </c>
    </row>
    <row r="1121" spans="1:30">
      <c r="A1121" t="s">
        <v>48</v>
      </c>
      <c r="B1121" t="s">
        <v>549</v>
      </c>
      <c r="C1121" t="s">
        <v>661</v>
      </c>
      <c r="D1121" t="s">
        <v>662</v>
      </c>
      <c r="E1121" t="s">
        <v>663</v>
      </c>
      <c r="F1121" s="220" t="s">
        <v>53</v>
      </c>
      <c r="G1121" s="220">
        <v>45167</v>
      </c>
      <c r="H1121" t="s">
        <v>120</v>
      </c>
      <c r="I1121" t="s">
        <v>55</v>
      </c>
      <c r="J1121" t="s">
        <v>121</v>
      </c>
      <c r="K1121" t="s">
        <v>122</v>
      </c>
      <c r="L1121" s="230" t="s">
        <v>123</v>
      </c>
      <c r="M1121">
        <v>1</v>
      </c>
      <c r="N1121">
        <v>0</v>
      </c>
      <c r="O1121">
        <v>30.72</v>
      </c>
      <c r="P1121">
        <v>30.72</v>
      </c>
      <c r="Q1121">
        <v>2155.57</v>
      </c>
      <c r="R1121">
        <v>4.44</v>
      </c>
      <c r="S1121" s="231" t="str">
        <f>VLOOKUP(U1121,'Cross ref'!I:J,2,0)</f>
        <v>SCL</v>
      </c>
      <c r="T1121" s="231">
        <f t="shared" si="102"/>
        <v>30.72</v>
      </c>
      <c r="U1121" s="231">
        <f>VLOOKUP(VALUE(C1121),'Cross ref'!G:I,3,0)</f>
        <v>7364</v>
      </c>
      <c r="V1121" s="231">
        <f>IFERROR(VLOOKUP(J1121,'Item List (2)'!C:D,2,0),VLOOKUP(K1121,'Item List (2)'!C:D,2,0))</f>
        <v>50007</v>
      </c>
      <c r="W1121" s="231">
        <f>IFERROR(VLOOKUP(J1121,'Item List (2)'!C:E,3,0),VLOOKUP(K1121,'Item List (2)'!C:E,3,0))</f>
        <v>100</v>
      </c>
      <c r="X1121" s="231">
        <f t="shared" si="103"/>
        <v>0</v>
      </c>
      <c r="Y1121" s="231" t="str">
        <f t="shared" si="104"/>
        <v>APPTZR, ONION RING</v>
      </c>
      <c r="AA1121" s="232">
        <f t="shared" si="105"/>
        <v>30.72</v>
      </c>
      <c r="AB1121" s="232" t="str">
        <f>VLOOKUP(W1121,'Item List (2)'!$H:$J,2,0)</f>
        <v>Food</v>
      </c>
      <c r="AC1121" s="232">
        <f t="shared" si="106"/>
        <v>7364</v>
      </c>
      <c r="AD1121" s="232" t="str">
        <f t="shared" si="107"/>
        <v>7364-Food</v>
      </c>
    </row>
    <row r="1122" spans="1:30">
      <c r="A1122" t="s">
        <v>48</v>
      </c>
      <c r="B1122" t="s">
        <v>549</v>
      </c>
      <c r="C1122" t="s">
        <v>661</v>
      </c>
      <c r="D1122" t="s">
        <v>662</v>
      </c>
      <c r="E1122" t="s">
        <v>663</v>
      </c>
      <c r="F1122" s="220" t="s">
        <v>53</v>
      </c>
      <c r="G1122" s="220">
        <v>45167</v>
      </c>
      <c r="H1122" t="s">
        <v>313</v>
      </c>
      <c r="I1122" t="s">
        <v>55</v>
      </c>
      <c r="J1122" t="s">
        <v>125</v>
      </c>
      <c r="K1122" t="s">
        <v>314</v>
      </c>
      <c r="L1122" s="230" t="s">
        <v>158</v>
      </c>
      <c r="M1122">
        <v>1</v>
      </c>
      <c r="N1122">
        <v>0</v>
      </c>
      <c r="O1122">
        <v>15.31</v>
      </c>
      <c r="P1122">
        <v>15.31</v>
      </c>
      <c r="Q1122">
        <v>2155.57</v>
      </c>
      <c r="R1122">
        <v>4.44</v>
      </c>
      <c r="S1122" s="231" t="str">
        <f>VLOOKUP(U1122,'Cross ref'!I:J,2,0)</f>
        <v>SCL</v>
      </c>
      <c r="T1122" s="231">
        <f t="shared" si="102"/>
        <v>15.31</v>
      </c>
      <c r="U1122" s="231">
        <f>VLOOKUP(VALUE(C1122),'Cross ref'!G:I,3,0)</f>
        <v>7364</v>
      </c>
      <c r="V1122" s="231">
        <f>IFERROR(VLOOKUP(J1122,'Item List (2)'!C:D,2,0),VLOOKUP(K1122,'Item List (2)'!C:D,2,0))</f>
        <v>50007</v>
      </c>
      <c r="W1122" s="231">
        <f>IFERROR(VLOOKUP(J1122,'Item List (2)'!C:E,3,0),VLOOKUP(K1122,'Item List (2)'!C:E,3,0))</f>
        <v>100</v>
      </c>
      <c r="X1122" s="231">
        <f t="shared" si="103"/>
        <v>0</v>
      </c>
      <c r="Y1122" s="231" t="str">
        <f t="shared" si="104"/>
        <v>KETCHUP, VOLPAK</v>
      </c>
      <c r="AA1122" s="232">
        <f t="shared" si="105"/>
        <v>15.31</v>
      </c>
      <c r="AB1122" s="232" t="str">
        <f>VLOOKUP(W1122,'Item List (2)'!$H:$J,2,0)</f>
        <v>Food</v>
      </c>
      <c r="AC1122" s="232">
        <f t="shared" si="106"/>
        <v>7364</v>
      </c>
      <c r="AD1122" s="232" t="str">
        <f t="shared" si="107"/>
        <v>7364-Food</v>
      </c>
    </row>
    <row r="1123" spans="1:30">
      <c r="A1123" t="s">
        <v>48</v>
      </c>
      <c r="B1123" t="s">
        <v>549</v>
      </c>
      <c r="C1123" t="s">
        <v>661</v>
      </c>
      <c r="D1123" t="s">
        <v>662</v>
      </c>
      <c r="E1123" t="s">
        <v>663</v>
      </c>
      <c r="F1123" s="220" t="s">
        <v>53</v>
      </c>
      <c r="G1123" s="220">
        <v>45167</v>
      </c>
      <c r="H1123" t="s">
        <v>124</v>
      </c>
      <c r="I1123" t="s">
        <v>55</v>
      </c>
      <c r="J1123" t="s">
        <v>125</v>
      </c>
      <c r="K1123" t="s">
        <v>126</v>
      </c>
      <c r="L1123" s="230" t="s">
        <v>127</v>
      </c>
      <c r="M1123">
        <v>1</v>
      </c>
      <c r="N1123">
        <v>0</v>
      </c>
      <c r="O1123">
        <v>21.8</v>
      </c>
      <c r="P1123">
        <v>21.8</v>
      </c>
      <c r="Q1123">
        <v>2155.57</v>
      </c>
      <c r="R1123">
        <v>4.44</v>
      </c>
      <c r="S1123" s="231" t="str">
        <f>VLOOKUP(U1123,'Cross ref'!I:J,2,0)</f>
        <v>SCL</v>
      </c>
      <c r="T1123" s="231">
        <f t="shared" si="102"/>
        <v>21.8</v>
      </c>
      <c r="U1123" s="231">
        <f>VLOOKUP(VALUE(C1123),'Cross ref'!G:I,3,0)</f>
        <v>7364</v>
      </c>
      <c r="V1123" s="231">
        <f>IFERROR(VLOOKUP(J1123,'Item List (2)'!C:D,2,0),VLOOKUP(K1123,'Item List (2)'!C:D,2,0))</f>
        <v>50007</v>
      </c>
      <c r="W1123" s="231">
        <f>IFERROR(VLOOKUP(J1123,'Item List (2)'!C:E,3,0),VLOOKUP(K1123,'Item List (2)'!C:E,3,0))</f>
        <v>100</v>
      </c>
      <c r="X1123" s="231">
        <f t="shared" si="103"/>
        <v>0</v>
      </c>
      <c r="Y1123" s="231" t="str">
        <f t="shared" si="104"/>
        <v>KETCHUP, PKT</v>
      </c>
      <c r="AA1123" s="232">
        <f t="shared" si="105"/>
        <v>21.8</v>
      </c>
      <c r="AB1123" s="232" t="str">
        <f>VLOOKUP(W1123,'Item List (2)'!$H:$J,2,0)</f>
        <v>Food</v>
      </c>
      <c r="AC1123" s="232">
        <f t="shared" si="106"/>
        <v>7364</v>
      </c>
      <c r="AD1123" s="232" t="str">
        <f t="shared" si="107"/>
        <v>7364-Food</v>
      </c>
    </row>
    <row r="1124" spans="1:30">
      <c r="A1124" t="s">
        <v>48</v>
      </c>
      <c r="B1124" t="s">
        <v>549</v>
      </c>
      <c r="C1124" t="s">
        <v>661</v>
      </c>
      <c r="D1124" t="s">
        <v>662</v>
      </c>
      <c r="E1124" t="s">
        <v>663</v>
      </c>
      <c r="F1124" s="220" t="s">
        <v>53</v>
      </c>
      <c r="G1124" s="220">
        <v>45167</v>
      </c>
      <c r="H1124" t="s">
        <v>315</v>
      </c>
      <c r="I1124" t="s">
        <v>55</v>
      </c>
      <c r="J1124" t="s">
        <v>316</v>
      </c>
      <c r="K1124" t="s">
        <v>317</v>
      </c>
      <c r="L1124" s="230" t="s">
        <v>212</v>
      </c>
      <c r="M1124">
        <v>1</v>
      </c>
      <c r="N1124">
        <v>0</v>
      </c>
      <c r="O1124">
        <v>17.15</v>
      </c>
      <c r="P1124">
        <v>17.15</v>
      </c>
      <c r="Q1124">
        <v>2155.57</v>
      </c>
      <c r="R1124">
        <v>4.44</v>
      </c>
      <c r="S1124" s="231" t="str">
        <f>VLOOKUP(U1124,'Cross ref'!I:J,2,0)</f>
        <v>SCL</v>
      </c>
      <c r="T1124" s="231">
        <f t="shared" si="102"/>
        <v>17.15</v>
      </c>
      <c r="U1124" s="231">
        <f>VLOOKUP(VALUE(C1124),'Cross ref'!G:I,3,0)</f>
        <v>7364</v>
      </c>
      <c r="V1124" s="231">
        <f>IFERROR(VLOOKUP(J1124,'Item List (2)'!C:D,2,0),VLOOKUP(K1124,'Item List (2)'!C:D,2,0))</f>
        <v>50007</v>
      </c>
      <c r="W1124" s="231">
        <f>IFERROR(VLOOKUP(J1124,'Item List (2)'!C:E,3,0),VLOOKUP(K1124,'Item List (2)'!C:E,3,0))</f>
        <v>100</v>
      </c>
      <c r="X1124" s="231">
        <f t="shared" si="103"/>
        <v>0</v>
      </c>
      <c r="Y1124" s="231" t="str">
        <f t="shared" si="104"/>
        <v>BREADING, CHICK TNDR</v>
      </c>
      <c r="AA1124" s="232">
        <f t="shared" si="105"/>
        <v>17.15</v>
      </c>
      <c r="AB1124" s="232" t="str">
        <f>VLOOKUP(W1124,'Item List (2)'!$H:$J,2,0)</f>
        <v>Food</v>
      </c>
      <c r="AC1124" s="232">
        <f t="shared" si="106"/>
        <v>7364</v>
      </c>
      <c r="AD1124" s="232" t="str">
        <f t="shared" si="107"/>
        <v>7364-Food</v>
      </c>
    </row>
    <row r="1125" spans="1:30">
      <c r="A1125" t="s">
        <v>48</v>
      </c>
      <c r="B1125" t="s">
        <v>549</v>
      </c>
      <c r="C1125" t="s">
        <v>661</v>
      </c>
      <c r="D1125" t="s">
        <v>662</v>
      </c>
      <c r="E1125" t="s">
        <v>663</v>
      </c>
      <c r="F1125" s="220" t="s">
        <v>53</v>
      </c>
      <c r="G1125" s="220">
        <v>45167</v>
      </c>
      <c r="H1125" t="s">
        <v>318</v>
      </c>
      <c r="I1125" t="s">
        <v>201</v>
      </c>
      <c r="J1125" t="s">
        <v>319</v>
      </c>
      <c r="K1125" t="s">
        <v>320</v>
      </c>
      <c r="L1125" s="230" t="s">
        <v>321</v>
      </c>
      <c r="M1125">
        <v>1</v>
      </c>
      <c r="N1125">
        <v>0</v>
      </c>
      <c r="O1125">
        <v>27.22</v>
      </c>
      <c r="P1125">
        <v>27.22</v>
      </c>
      <c r="Q1125">
        <v>2155.57</v>
      </c>
      <c r="R1125">
        <v>4.44</v>
      </c>
      <c r="S1125" s="231" t="str">
        <f>VLOOKUP(U1125,'Cross ref'!I:J,2,0)</f>
        <v>SCL</v>
      </c>
      <c r="T1125" s="231">
        <f t="shared" si="102"/>
        <v>27.22</v>
      </c>
      <c r="U1125" s="231">
        <f>VLOOKUP(VALUE(C1125),'Cross ref'!G:I,3,0)</f>
        <v>7364</v>
      </c>
      <c r="V1125" s="231">
        <f>IFERROR(VLOOKUP(J1125,'Item List (2)'!C:D,2,0),VLOOKUP(K1125,'Item List (2)'!C:D,2,0))</f>
        <v>51001</v>
      </c>
      <c r="W1125" s="231">
        <f>IFERROR(VLOOKUP(J1125,'Item List (2)'!C:E,3,0),VLOOKUP(K1125,'Item List (2)'!C:E,3,0))</f>
        <v>1000</v>
      </c>
      <c r="X1125" s="231">
        <f t="shared" si="103"/>
        <v>0</v>
      </c>
      <c r="Y1125" s="231" t="str">
        <f t="shared" si="104"/>
        <v>CARRIER, 4-CUP</v>
      </c>
      <c r="AA1125" s="232">
        <f t="shared" si="105"/>
        <v>27.22</v>
      </c>
      <c r="AB1125" s="232" t="str">
        <f>VLOOKUP(W1125,'Item List (2)'!$H:$J,2,0)</f>
        <v>Paper</v>
      </c>
      <c r="AC1125" s="232">
        <f t="shared" si="106"/>
        <v>7364</v>
      </c>
      <c r="AD1125" s="232" t="str">
        <f t="shared" si="107"/>
        <v>7364-Paper</v>
      </c>
    </row>
    <row r="1126" spans="1:30">
      <c r="A1126" t="s">
        <v>48</v>
      </c>
      <c r="B1126" t="s">
        <v>549</v>
      </c>
      <c r="C1126" t="s">
        <v>661</v>
      </c>
      <c r="D1126" t="s">
        <v>662</v>
      </c>
      <c r="E1126" t="s">
        <v>663</v>
      </c>
      <c r="F1126" s="220" t="s">
        <v>53</v>
      </c>
      <c r="G1126" s="220">
        <v>45167</v>
      </c>
      <c r="H1126" t="s">
        <v>132</v>
      </c>
      <c r="I1126" t="s">
        <v>55</v>
      </c>
      <c r="J1126" t="s">
        <v>129</v>
      </c>
      <c r="K1126" t="s">
        <v>133</v>
      </c>
      <c r="L1126" s="230" t="s">
        <v>131</v>
      </c>
      <c r="M1126">
        <v>1</v>
      </c>
      <c r="N1126">
        <v>0</v>
      </c>
      <c r="O1126">
        <v>33.38</v>
      </c>
      <c r="P1126">
        <v>33.38</v>
      </c>
      <c r="Q1126">
        <v>2155.57</v>
      </c>
      <c r="R1126">
        <v>4.44</v>
      </c>
      <c r="S1126" s="231" t="str">
        <f>VLOOKUP(U1126,'Cross ref'!I:J,2,0)</f>
        <v>SCL</v>
      </c>
      <c r="T1126" s="231">
        <f t="shared" si="102"/>
        <v>33.38</v>
      </c>
      <c r="U1126" s="231">
        <f>VLOOKUP(VALUE(C1126),'Cross ref'!G:I,3,0)</f>
        <v>7364</v>
      </c>
      <c r="V1126" s="231">
        <f>IFERROR(VLOOKUP(J1126,'Item List (2)'!C:D,2,0),VLOOKUP(K1126,'Item List (2)'!C:D,2,0))</f>
        <v>50007</v>
      </c>
      <c r="W1126" s="231">
        <f>IFERROR(VLOOKUP(J1126,'Item List (2)'!C:E,3,0),VLOOKUP(K1126,'Item List (2)'!C:E,3,0))</f>
        <v>100</v>
      </c>
      <c r="X1126" s="231">
        <f t="shared" si="103"/>
        <v>0</v>
      </c>
      <c r="Y1126" s="231" t="str">
        <f t="shared" si="104"/>
        <v>FRIES, CRISS CUT SEASN</v>
      </c>
      <c r="AA1126" s="232">
        <f t="shared" si="105"/>
        <v>33.38</v>
      </c>
      <c r="AB1126" s="232" t="str">
        <f>VLOOKUP(W1126,'Item List (2)'!$H:$J,2,0)</f>
        <v>Food</v>
      </c>
      <c r="AC1126" s="232">
        <f t="shared" si="106"/>
        <v>7364</v>
      </c>
      <c r="AD1126" s="232" t="str">
        <f t="shared" si="107"/>
        <v>7364-Food</v>
      </c>
    </row>
    <row r="1127" spans="1:30">
      <c r="A1127" t="s">
        <v>48</v>
      </c>
      <c r="B1127" t="s">
        <v>549</v>
      </c>
      <c r="C1127" t="s">
        <v>661</v>
      </c>
      <c r="D1127" t="s">
        <v>662</v>
      </c>
      <c r="E1127" t="s">
        <v>663</v>
      </c>
      <c r="F1127" s="220" t="s">
        <v>53</v>
      </c>
      <c r="G1127" s="220">
        <v>45167</v>
      </c>
      <c r="H1127" t="s">
        <v>134</v>
      </c>
      <c r="I1127" t="s">
        <v>55</v>
      </c>
      <c r="J1127" t="s">
        <v>129</v>
      </c>
      <c r="K1127" t="s">
        <v>135</v>
      </c>
      <c r="L1127" s="230" t="s">
        <v>136</v>
      </c>
      <c r="M1127">
        <v>7</v>
      </c>
      <c r="N1127">
        <v>0</v>
      </c>
      <c r="O1127">
        <v>35.28</v>
      </c>
      <c r="P1127">
        <v>246.96</v>
      </c>
      <c r="Q1127">
        <v>2155.57</v>
      </c>
      <c r="R1127">
        <v>4.44</v>
      </c>
      <c r="S1127" s="231" t="str">
        <f>VLOOKUP(U1127,'Cross ref'!I:J,2,0)</f>
        <v>SCL</v>
      </c>
      <c r="T1127" s="231">
        <f t="shared" si="102"/>
        <v>246.96</v>
      </c>
      <c r="U1127" s="231">
        <f>VLOOKUP(VALUE(C1127),'Cross ref'!G:I,3,0)</f>
        <v>7364</v>
      </c>
      <c r="V1127" s="231">
        <f>IFERROR(VLOOKUP(J1127,'Item List (2)'!C:D,2,0),VLOOKUP(K1127,'Item List (2)'!C:D,2,0))</f>
        <v>50007</v>
      </c>
      <c r="W1127" s="231">
        <f>IFERROR(VLOOKUP(J1127,'Item List (2)'!C:E,3,0),VLOOKUP(K1127,'Item List (2)'!C:E,3,0))</f>
        <v>100</v>
      </c>
      <c r="X1127" s="231">
        <f t="shared" si="103"/>
        <v>0</v>
      </c>
      <c r="Y1127" s="231" t="str">
        <f t="shared" si="104"/>
        <v>FRIES, SS SK ON</v>
      </c>
      <c r="AA1127" s="232">
        <f t="shared" si="105"/>
        <v>246.96</v>
      </c>
      <c r="AB1127" s="232" t="str">
        <f>VLOOKUP(W1127,'Item List (2)'!$H:$J,2,0)</f>
        <v>Food</v>
      </c>
      <c r="AC1127" s="232">
        <f t="shared" si="106"/>
        <v>7364</v>
      </c>
      <c r="AD1127" s="232" t="str">
        <f t="shared" si="107"/>
        <v>7364-Food</v>
      </c>
    </row>
    <row r="1128" spans="1:30">
      <c r="A1128" t="s">
        <v>48</v>
      </c>
      <c r="B1128" t="s">
        <v>549</v>
      </c>
      <c r="C1128" t="s">
        <v>661</v>
      </c>
      <c r="D1128" t="s">
        <v>662</v>
      </c>
      <c r="E1128" t="s">
        <v>663</v>
      </c>
      <c r="F1128" s="220" t="s">
        <v>53</v>
      </c>
      <c r="G1128" s="220">
        <v>45167</v>
      </c>
      <c r="H1128" t="s">
        <v>328</v>
      </c>
      <c r="I1128" t="s">
        <v>66</v>
      </c>
      <c r="J1128" t="s">
        <v>329</v>
      </c>
      <c r="K1128" t="s">
        <v>330</v>
      </c>
      <c r="L1128" s="230" t="s">
        <v>331</v>
      </c>
      <c r="M1128">
        <v>1</v>
      </c>
      <c r="N1128">
        <v>0</v>
      </c>
      <c r="O1128">
        <v>17.57</v>
      </c>
      <c r="P1128">
        <v>17.57</v>
      </c>
      <c r="Q1128">
        <v>2155.57</v>
      </c>
      <c r="R1128">
        <v>4.44</v>
      </c>
      <c r="S1128" s="231" t="str">
        <f>VLOOKUP(U1128,'Cross ref'!I:J,2,0)</f>
        <v>SCL</v>
      </c>
      <c r="T1128" s="231">
        <f t="shared" si="102"/>
        <v>17.57</v>
      </c>
      <c r="U1128" s="231">
        <f>VLOOKUP(VALUE(C1128),'Cross ref'!G:I,3,0)</f>
        <v>7364</v>
      </c>
      <c r="V1128" s="231">
        <f>IFERROR(VLOOKUP(J1128,'Item List (2)'!C:D,2,0),VLOOKUP(K1128,'Item List (2)'!C:D,2,0))</f>
        <v>60507</v>
      </c>
      <c r="W1128" s="231">
        <f>IFERROR(VLOOKUP(J1128,'Item List (2)'!C:E,3,0),VLOOKUP(K1128,'Item List (2)'!C:E,3,0))</f>
        <v>1200</v>
      </c>
      <c r="X1128" s="231">
        <f t="shared" si="103"/>
        <v>0</v>
      </c>
      <c r="Y1128" s="231" t="str">
        <f t="shared" si="104"/>
        <v>LINER, CAN 38X44 BLK</v>
      </c>
      <c r="AA1128" s="232">
        <f t="shared" si="105"/>
        <v>17.57</v>
      </c>
      <c r="AB1128" s="232" t="str">
        <f>VLOOKUP(W1128,'Item List (2)'!$H:$J,2,0)</f>
        <v>Supplies</v>
      </c>
      <c r="AC1128" s="232">
        <f t="shared" si="106"/>
        <v>7364</v>
      </c>
      <c r="AD1128" s="232" t="str">
        <f t="shared" si="107"/>
        <v>7364-Supplies</v>
      </c>
    </row>
    <row r="1129" spans="1:30">
      <c r="A1129" t="s">
        <v>48</v>
      </c>
      <c r="B1129" t="s">
        <v>549</v>
      </c>
      <c r="C1129" t="s">
        <v>661</v>
      </c>
      <c r="D1129" t="s">
        <v>662</v>
      </c>
      <c r="E1129" t="s">
        <v>663</v>
      </c>
      <c r="F1129" s="220" t="s">
        <v>53</v>
      </c>
      <c r="G1129" s="220">
        <v>45167</v>
      </c>
      <c r="H1129" t="s">
        <v>332</v>
      </c>
      <c r="I1129" t="s">
        <v>55</v>
      </c>
      <c r="J1129" t="s">
        <v>244</v>
      </c>
      <c r="K1129" t="s">
        <v>333</v>
      </c>
      <c r="L1129" s="230" t="s">
        <v>334</v>
      </c>
      <c r="M1129">
        <v>1</v>
      </c>
      <c r="N1129">
        <v>0</v>
      </c>
      <c r="O1129">
        <v>31.38</v>
      </c>
      <c r="P1129">
        <v>31.38</v>
      </c>
      <c r="Q1129">
        <v>2155.57</v>
      </c>
      <c r="R1129">
        <v>4.44</v>
      </c>
      <c r="S1129" s="231" t="str">
        <f>VLOOKUP(U1129,'Cross ref'!I:J,2,0)</f>
        <v>SCL</v>
      </c>
      <c r="T1129" s="231">
        <f t="shared" si="102"/>
        <v>31.38</v>
      </c>
      <c r="U1129" s="231">
        <f>VLOOKUP(VALUE(C1129),'Cross ref'!G:I,3,0)</f>
        <v>7364</v>
      </c>
      <c r="V1129" s="231">
        <f>IFERROR(VLOOKUP(J1129,'Item List (2)'!C:D,2,0),VLOOKUP(K1129,'Item List (2)'!C:D,2,0))</f>
        <v>50007</v>
      </c>
      <c r="W1129" s="231">
        <f>IFERROR(VLOOKUP(J1129,'Item List (2)'!C:E,3,0),VLOOKUP(K1129,'Item List (2)'!C:E,3,0))</f>
        <v>100</v>
      </c>
      <c r="X1129" s="231">
        <f t="shared" si="103"/>
        <v>0</v>
      </c>
      <c r="Y1129" s="231" t="str">
        <f t="shared" si="104"/>
        <v>WHIP CREAM, AEROSOL 17Z</v>
      </c>
      <c r="AA1129" s="232">
        <f t="shared" si="105"/>
        <v>31.38</v>
      </c>
      <c r="AB1129" s="232" t="str">
        <f>VLOOKUP(W1129,'Item List (2)'!$H:$J,2,0)</f>
        <v>Food</v>
      </c>
      <c r="AC1129" s="232">
        <f t="shared" si="106"/>
        <v>7364</v>
      </c>
      <c r="AD1129" s="232" t="str">
        <f t="shared" si="107"/>
        <v>7364-Food</v>
      </c>
    </row>
    <row r="1130" spans="1:30">
      <c r="A1130" t="s">
        <v>48</v>
      </c>
      <c r="B1130" t="s">
        <v>549</v>
      </c>
      <c r="C1130" t="s">
        <v>661</v>
      </c>
      <c r="D1130" t="s">
        <v>662</v>
      </c>
      <c r="E1130" t="s">
        <v>663</v>
      </c>
      <c r="F1130" s="220" t="s">
        <v>53</v>
      </c>
      <c r="G1130" s="220">
        <v>45167</v>
      </c>
      <c r="H1130" t="s">
        <v>155</v>
      </c>
      <c r="I1130" t="s">
        <v>55</v>
      </c>
      <c r="J1130" t="s">
        <v>156</v>
      </c>
      <c r="K1130" t="s">
        <v>157</v>
      </c>
      <c r="L1130" s="230" t="s">
        <v>158</v>
      </c>
      <c r="M1130">
        <v>3</v>
      </c>
      <c r="N1130">
        <v>0</v>
      </c>
      <c r="O1130">
        <v>19.78</v>
      </c>
      <c r="P1130">
        <v>59.34</v>
      </c>
      <c r="Q1130">
        <v>2155.57</v>
      </c>
      <c r="R1130">
        <v>4.44</v>
      </c>
      <c r="S1130" s="231" t="str">
        <f>VLOOKUP(U1130,'Cross ref'!I:J,2,0)</f>
        <v>SCL</v>
      </c>
      <c r="T1130" s="231">
        <f t="shared" si="102"/>
        <v>59.34</v>
      </c>
      <c r="U1130" s="231">
        <f>VLOOKUP(VALUE(C1130),'Cross ref'!G:I,3,0)</f>
        <v>7364</v>
      </c>
      <c r="V1130" s="231">
        <f>IFERROR(VLOOKUP(J1130,'Item List (2)'!C:D,2,0),VLOOKUP(K1130,'Item List (2)'!C:D,2,0))</f>
        <v>50007</v>
      </c>
      <c r="W1130" s="231">
        <f>IFERROR(VLOOKUP(J1130,'Item List (2)'!C:E,3,0),VLOOKUP(K1130,'Item List (2)'!C:E,3,0))</f>
        <v>100</v>
      </c>
      <c r="X1130" s="231">
        <f t="shared" si="103"/>
        <v>0</v>
      </c>
      <c r="Y1130" s="231" t="str">
        <f t="shared" si="104"/>
        <v>ICE CREAM, VANILLA SLOW MELT</v>
      </c>
      <c r="AA1130" s="232">
        <f t="shared" si="105"/>
        <v>59.34</v>
      </c>
      <c r="AB1130" s="232" t="str">
        <f>VLOOKUP(W1130,'Item List (2)'!$H:$J,2,0)</f>
        <v>Food</v>
      </c>
      <c r="AC1130" s="232">
        <f t="shared" si="106"/>
        <v>7364</v>
      </c>
      <c r="AD1130" s="232" t="str">
        <f t="shared" si="107"/>
        <v>7364-Food</v>
      </c>
    </row>
    <row r="1131" spans="1:30">
      <c r="A1131" t="s">
        <v>48</v>
      </c>
      <c r="B1131" t="s">
        <v>549</v>
      </c>
      <c r="C1131" t="s">
        <v>661</v>
      </c>
      <c r="D1131" t="s">
        <v>662</v>
      </c>
      <c r="E1131" t="s">
        <v>663</v>
      </c>
      <c r="F1131" s="220" t="s">
        <v>53</v>
      </c>
      <c r="G1131" s="220">
        <v>45167</v>
      </c>
      <c r="H1131" t="s">
        <v>159</v>
      </c>
      <c r="I1131" t="s">
        <v>55</v>
      </c>
      <c r="J1131" t="s">
        <v>160</v>
      </c>
      <c r="K1131" t="s">
        <v>161</v>
      </c>
      <c r="L1131" s="230" t="s">
        <v>162</v>
      </c>
      <c r="M1131">
        <v>3</v>
      </c>
      <c r="N1131">
        <v>0</v>
      </c>
      <c r="O1131">
        <v>36.91</v>
      </c>
      <c r="P1131">
        <v>110.73</v>
      </c>
      <c r="Q1131">
        <v>2155.57</v>
      </c>
      <c r="R1131">
        <v>4.44</v>
      </c>
      <c r="S1131" s="231" t="str">
        <f>VLOOKUP(U1131,'Cross ref'!I:J,2,0)</f>
        <v>SCL</v>
      </c>
      <c r="T1131" s="231">
        <f t="shared" si="102"/>
        <v>110.73</v>
      </c>
      <c r="U1131" s="231">
        <f>VLOOKUP(VALUE(C1131),'Cross ref'!G:I,3,0)</f>
        <v>7364</v>
      </c>
      <c r="V1131" s="231">
        <f>IFERROR(VLOOKUP(J1131,'Item List (2)'!C:D,2,0),VLOOKUP(K1131,'Item List (2)'!C:D,2,0))</f>
        <v>50007</v>
      </c>
      <c r="W1131" s="231">
        <f>IFERROR(VLOOKUP(J1131,'Item List (2)'!C:E,3,0),VLOOKUP(K1131,'Item List (2)'!C:E,3,0))</f>
        <v>100</v>
      </c>
      <c r="X1131" s="231">
        <f t="shared" si="103"/>
        <v>0</v>
      </c>
      <c r="Y1131" s="231" t="str">
        <f t="shared" si="104"/>
        <v>SHORTENING, LIQ FRY PREM</v>
      </c>
      <c r="AA1131" s="232">
        <f t="shared" si="105"/>
        <v>110.73</v>
      </c>
      <c r="AB1131" s="232" t="str">
        <f>VLOOKUP(W1131,'Item List (2)'!$H:$J,2,0)</f>
        <v>Food</v>
      </c>
      <c r="AC1131" s="232">
        <f t="shared" si="106"/>
        <v>7364</v>
      </c>
      <c r="AD1131" s="232" t="str">
        <f t="shared" si="107"/>
        <v>7364-Food</v>
      </c>
    </row>
    <row r="1132" spans="1:30">
      <c r="A1132" t="s">
        <v>48</v>
      </c>
      <c r="B1132" t="s">
        <v>549</v>
      </c>
      <c r="C1132" t="s">
        <v>661</v>
      </c>
      <c r="D1132" t="s">
        <v>662</v>
      </c>
      <c r="E1132" t="s">
        <v>663</v>
      </c>
      <c r="F1132" s="220" t="s">
        <v>53</v>
      </c>
      <c r="G1132" s="220">
        <v>45167</v>
      </c>
      <c r="H1132" t="s">
        <v>335</v>
      </c>
      <c r="I1132" t="s">
        <v>55</v>
      </c>
      <c r="J1132" t="s">
        <v>336</v>
      </c>
      <c r="K1132" t="s">
        <v>337</v>
      </c>
      <c r="L1132" s="230" t="s">
        <v>338</v>
      </c>
      <c r="M1132">
        <v>1</v>
      </c>
      <c r="N1132">
        <v>0</v>
      </c>
      <c r="O1132">
        <v>46.56</v>
      </c>
      <c r="P1132">
        <v>46.56</v>
      </c>
      <c r="Q1132">
        <v>2155.57</v>
      </c>
      <c r="R1132">
        <v>4.44</v>
      </c>
      <c r="S1132" s="231" t="str">
        <f>VLOOKUP(U1132,'Cross ref'!I:J,2,0)</f>
        <v>SCL</v>
      </c>
      <c r="T1132" s="231">
        <f t="shared" si="102"/>
        <v>46.56</v>
      </c>
      <c r="U1132" s="231">
        <f>VLOOKUP(VALUE(C1132),'Cross ref'!G:I,3,0)</f>
        <v>7364</v>
      </c>
      <c r="V1132" s="231">
        <f>IFERROR(VLOOKUP(J1132,'Item List (2)'!C:D,2,0),VLOOKUP(K1132,'Item List (2)'!C:D,2,0))</f>
        <v>50007</v>
      </c>
      <c r="W1132" s="231">
        <f>IFERROR(VLOOKUP(J1132,'Item List (2)'!C:E,3,0),VLOOKUP(K1132,'Item List (2)'!C:E,3,0))</f>
        <v>100</v>
      </c>
      <c r="X1132" s="231">
        <f t="shared" si="103"/>
        <v>0</v>
      </c>
      <c r="Y1132" s="231" t="str">
        <f t="shared" si="104"/>
        <v>AVOCADO, PULP FZN</v>
      </c>
      <c r="AA1132" s="232">
        <f t="shared" si="105"/>
        <v>46.56</v>
      </c>
      <c r="AB1132" s="232" t="str">
        <f>VLOOKUP(W1132,'Item List (2)'!$H:$J,2,0)</f>
        <v>Food</v>
      </c>
      <c r="AC1132" s="232">
        <f t="shared" si="106"/>
        <v>7364</v>
      </c>
      <c r="AD1132" s="232" t="str">
        <f t="shared" si="107"/>
        <v>7364-Food</v>
      </c>
    </row>
    <row r="1133" spans="1:30">
      <c r="A1133" t="s">
        <v>48</v>
      </c>
      <c r="B1133" t="s">
        <v>549</v>
      </c>
      <c r="C1133" t="s">
        <v>661</v>
      </c>
      <c r="D1133" t="s">
        <v>662</v>
      </c>
      <c r="E1133" t="s">
        <v>663</v>
      </c>
      <c r="F1133" s="220" t="s">
        <v>53</v>
      </c>
      <c r="G1133" s="220">
        <v>45167</v>
      </c>
      <c r="H1133" t="s">
        <v>169</v>
      </c>
      <c r="I1133" t="s">
        <v>55</v>
      </c>
      <c r="J1133" t="s">
        <v>170</v>
      </c>
      <c r="K1133" t="s">
        <v>171</v>
      </c>
      <c r="L1133" s="230" t="s">
        <v>172</v>
      </c>
      <c r="M1133">
        <v>1</v>
      </c>
      <c r="N1133">
        <v>0</v>
      </c>
      <c r="O1133">
        <v>90.57</v>
      </c>
      <c r="P1133">
        <v>90.57</v>
      </c>
      <c r="Q1133">
        <v>2155.57</v>
      </c>
      <c r="R1133">
        <v>4.44</v>
      </c>
      <c r="S1133" s="231" t="str">
        <f>VLOOKUP(U1133,'Cross ref'!I:J,2,0)</f>
        <v>SCL</v>
      </c>
      <c r="T1133" s="231">
        <f t="shared" si="102"/>
        <v>90.57</v>
      </c>
      <c r="U1133" s="231">
        <f>VLOOKUP(VALUE(C1133),'Cross ref'!G:I,3,0)</f>
        <v>7364</v>
      </c>
      <c r="V1133" s="231">
        <f>IFERROR(VLOOKUP(J1133,'Item List (2)'!C:D,2,0),VLOOKUP(K1133,'Item List (2)'!C:D,2,0))</f>
        <v>50007</v>
      </c>
      <c r="W1133" s="231">
        <f>IFERROR(VLOOKUP(J1133,'Item List (2)'!C:E,3,0),VLOOKUP(K1133,'Item List (2)'!C:E,3,0))</f>
        <v>100</v>
      </c>
      <c r="X1133" s="231">
        <f t="shared" si="103"/>
        <v>0</v>
      </c>
      <c r="Y1133" s="231" t="str">
        <f t="shared" si="104"/>
        <v>BACON, 500 SLICES FC</v>
      </c>
      <c r="AA1133" s="232">
        <f t="shared" si="105"/>
        <v>90.57</v>
      </c>
      <c r="AB1133" s="232" t="str">
        <f>VLOOKUP(W1133,'Item List (2)'!$H:$J,2,0)</f>
        <v>Food</v>
      </c>
      <c r="AC1133" s="232">
        <f t="shared" si="106"/>
        <v>7364</v>
      </c>
      <c r="AD1133" s="232" t="str">
        <f t="shared" si="107"/>
        <v>7364-Food</v>
      </c>
    </row>
    <row r="1134" spans="1:30">
      <c r="A1134" t="s">
        <v>48</v>
      </c>
      <c r="B1134" t="s">
        <v>549</v>
      </c>
      <c r="C1134" t="s">
        <v>661</v>
      </c>
      <c r="D1134" t="s">
        <v>662</v>
      </c>
      <c r="E1134" t="s">
        <v>663</v>
      </c>
      <c r="F1134" s="220" t="s">
        <v>53</v>
      </c>
      <c r="G1134" s="220">
        <v>45167</v>
      </c>
      <c r="H1134" t="s">
        <v>173</v>
      </c>
      <c r="I1134" t="s">
        <v>55</v>
      </c>
      <c r="J1134" t="s">
        <v>117</v>
      </c>
      <c r="K1134" t="s">
        <v>174</v>
      </c>
      <c r="L1134" s="230" t="s">
        <v>175</v>
      </c>
      <c r="M1134">
        <v>1</v>
      </c>
      <c r="N1134">
        <v>0</v>
      </c>
      <c r="O1134">
        <v>81.59</v>
      </c>
      <c r="P1134">
        <v>81.59</v>
      </c>
      <c r="Q1134">
        <v>2155.57</v>
      </c>
      <c r="R1134">
        <v>4.44</v>
      </c>
      <c r="S1134" s="231" t="str">
        <f>VLOOKUP(U1134,'Cross ref'!I:J,2,0)</f>
        <v>SCL</v>
      </c>
      <c r="T1134" s="231">
        <f t="shared" si="102"/>
        <v>81.59</v>
      </c>
      <c r="U1134" s="231">
        <f>VLOOKUP(VALUE(C1134),'Cross ref'!G:I,3,0)</f>
        <v>7364</v>
      </c>
      <c r="V1134" s="231">
        <f>IFERROR(VLOOKUP(J1134,'Item List (2)'!C:D,2,0),VLOOKUP(K1134,'Item List (2)'!C:D,2,0))</f>
        <v>50007</v>
      </c>
      <c r="W1134" s="231">
        <f>IFERROR(VLOOKUP(J1134,'Item List (2)'!C:E,3,0),VLOOKUP(K1134,'Item List (2)'!C:E,3,0))</f>
        <v>100</v>
      </c>
      <c r="X1134" s="231">
        <f t="shared" si="103"/>
        <v>0</v>
      </c>
      <c r="Y1134" s="231" t="str">
        <f t="shared" si="104"/>
        <v>BEEF, GRND PTY 1.78Z</v>
      </c>
      <c r="AA1134" s="232">
        <f t="shared" si="105"/>
        <v>81.59</v>
      </c>
      <c r="AB1134" s="232" t="str">
        <f>VLOOKUP(W1134,'Item List (2)'!$H:$J,2,0)</f>
        <v>Food</v>
      </c>
      <c r="AC1134" s="232">
        <f t="shared" si="106"/>
        <v>7364</v>
      </c>
      <c r="AD1134" s="232" t="str">
        <f t="shared" si="107"/>
        <v>7364-Food</v>
      </c>
    </row>
    <row r="1135" spans="1:30">
      <c r="A1135" t="s">
        <v>48</v>
      </c>
      <c r="B1135" t="s">
        <v>549</v>
      </c>
      <c r="C1135" t="s">
        <v>661</v>
      </c>
      <c r="D1135" t="s">
        <v>662</v>
      </c>
      <c r="E1135" t="s">
        <v>663</v>
      </c>
      <c r="F1135" s="220" t="s">
        <v>53</v>
      </c>
      <c r="G1135" s="220">
        <v>45167</v>
      </c>
      <c r="H1135" t="s">
        <v>599</v>
      </c>
      <c r="I1135" t="s">
        <v>66</v>
      </c>
      <c r="J1135" t="s">
        <v>600</v>
      </c>
      <c r="K1135" t="s">
        <v>601</v>
      </c>
      <c r="L1135" s="230" t="s">
        <v>602</v>
      </c>
      <c r="M1135">
        <v>1</v>
      </c>
      <c r="N1135">
        <v>0</v>
      </c>
      <c r="O1135">
        <v>29.18</v>
      </c>
      <c r="P1135">
        <v>29.18</v>
      </c>
      <c r="Q1135">
        <v>2155.57</v>
      </c>
      <c r="R1135">
        <v>4.44</v>
      </c>
      <c r="S1135" s="231" t="str">
        <f>VLOOKUP(U1135,'Cross ref'!I:J,2,0)</f>
        <v>SCL</v>
      </c>
      <c r="T1135" s="231">
        <f t="shared" si="102"/>
        <v>29.18</v>
      </c>
      <c r="U1135" s="231">
        <f>VLOOKUP(VALUE(C1135),'Cross ref'!G:I,3,0)</f>
        <v>7364</v>
      </c>
      <c r="V1135" s="231">
        <f>IFERROR(VLOOKUP(J1135,'Item List (2)'!C:D,2,0),VLOOKUP(K1135,'Item List (2)'!C:D,2,0))</f>
        <v>60507</v>
      </c>
      <c r="W1135" s="231">
        <f>IFERROR(VLOOKUP(J1135,'Item List (2)'!C:E,3,0),VLOOKUP(K1135,'Item List (2)'!C:E,3,0))</f>
        <v>1200</v>
      </c>
      <c r="X1135" s="231">
        <f t="shared" si="103"/>
        <v>0</v>
      </c>
      <c r="Y1135" s="231" t="str">
        <f t="shared" si="104"/>
        <v>TOWEL, RED HVY WGT</v>
      </c>
      <c r="AA1135" s="232">
        <f t="shared" si="105"/>
        <v>29.18</v>
      </c>
      <c r="AB1135" s="232" t="str">
        <f>VLOOKUP(W1135,'Item List (2)'!$H:$J,2,0)</f>
        <v>Supplies</v>
      </c>
      <c r="AC1135" s="232">
        <f t="shared" si="106"/>
        <v>7364</v>
      </c>
      <c r="AD1135" s="232" t="str">
        <f t="shared" si="107"/>
        <v>7364-Supplies</v>
      </c>
    </row>
    <row r="1136" spans="1:30">
      <c r="A1136" t="s">
        <v>48</v>
      </c>
      <c r="B1136" t="s">
        <v>549</v>
      </c>
      <c r="C1136" t="s">
        <v>661</v>
      </c>
      <c r="D1136" t="s">
        <v>662</v>
      </c>
      <c r="E1136" t="s">
        <v>663</v>
      </c>
      <c r="F1136" s="220" t="s">
        <v>53</v>
      </c>
      <c r="G1136" s="220">
        <v>45167</v>
      </c>
      <c r="H1136" t="s">
        <v>187</v>
      </c>
      <c r="I1136" t="s">
        <v>55</v>
      </c>
      <c r="J1136" t="s">
        <v>146</v>
      </c>
      <c r="K1136" t="s">
        <v>188</v>
      </c>
      <c r="L1136" s="230" t="s">
        <v>189</v>
      </c>
      <c r="M1136">
        <v>1</v>
      </c>
      <c r="N1136">
        <v>0</v>
      </c>
      <c r="O1136">
        <v>46.88</v>
      </c>
      <c r="P1136">
        <v>46.88</v>
      </c>
      <c r="Q1136">
        <v>2155.57</v>
      </c>
      <c r="R1136">
        <v>4.44</v>
      </c>
      <c r="S1136" s="231" t="str">
        <f>VLOOKUP(U1136,'Cross ref'!I:J,2,0)</f>
        <v>SCL</v>
      </c>
      <c r="T1136" s="231">
        <f t="shared" si="102"/>
        <v>46.88</v>
      </c>
      <c r="U1136" s="231">
        <f>VLOOKUP(VALUE(C1136),'Cross ref'!G:I,3,0)</f>
        <v>7364</v>
      </c>
      <c r="V1136" s="231">
        <f>IFERROR(VLOOKUP(J1136,'Item List (2)'!C:D,2,0),VLOOKUP(K1136,'Item List (2)'!C:D,2,0))</f>
        <v>50007</v>
      </c>
      <c r="W1136" s="231">
        <f>IFERROR(VLOOKUP(J1136,'Item List (2)'!C:E,3,0),VLOOKUP(K1136,'Item List (2)'!C:E,3,0))</f>
        <v>100</v>
      </c>
      <c r="X1136" s="231">
        <f t="shared" si="103"/>
        <v>0</v>
      </c>
      <c r="Y1136" s="231" t="str">
        <f t="shared" si="104"/>
        <v>CHICKEN, NUGGET BRD STAR SHP</v>
      </c>
      <c r="AA1136" s="232">
        <f t="shared" si="105"/>
        <v>46.88</v>
      </c>
      <c r="AB1136" s="232" t="str">
        <f>VLOOKUP(W1136,'Item List (2)'!$H:$J,2,0)</f>
        <v>Food</v>
      </c>
      <c r="AC1136" s="232">
        <f t="shared" si="106"/>
        <v>7364</v>
      </c>
      <c r="AD1136" s="232" t="str">
        <f t="shared" si="107"/>
        <v>7364-Food</v>
      </c>
    </row>
    <row r="1137" spans="1:30">
      <c r="A1137" t="s">
        <v>48</v>
      </c>
      <c r="B1137" t="s">
        <v>549</v>
      </c>
      <c r="C1137" t="s">
        <v>661</v>
      </c>
      <c r="D1137" t="s">
        <v>662</v>
      </c>
      <c r="E1137" t="s">
        <v>663</v>
      </c>
      <c r="F1137" s="220" t="s">
        <v>53</v>
      </c>
      <c r="G1137" s="220">
        <v>45167</v>
      </c>
      <c r="H1137" t="s">
        <v>205</v>
      </c>
      <c r="I1137" t="s">
        <v>55</v>
      </c>
      <c r="J1137" t="s">
        <v>206</v>
      </c>
      <c r="K1137" t="s">
        <v>207</v>
      </c>
      <c r="L1137" s="230" t="s">
        <v>208</v>
      </c>
      <c r="M1137">
        <v>1</v>
      </c>
      <c r="N1137">
        <v>0</v>
      </c>
      <c r="O1137">
        <v>22.17</v>
      </c>
      <c r="P1137">
        <v>22.17</v>
      </c>
      <c r="Q1137">
        <v>2155.57</v>
      </c>
      <c r="R1137">
        <v>4.44</v>
      </c>
      <c r="S1137" s="231" t="str">
        <f>VLOOKUP(U1137,'Cross ref'!I:J,2,0)</f>
        <v>SCL</v>
      </c>
      <c r="T1137" s="231">
        <f t="shared" si="102"/>
        <v>22.17</v>
      </c>
      <c r="U1137" s="231">
        <f>VLOOKUP(VALUE(C1137),'Cross ref'!G:I,3,0)</f>
        <v>7364</v>
      </c>
      <c r="V1137" s="231">
        <f>IFERROR(VLOOKUP(J1137,'Item List (2)'!C:D,2,0),VLOOKUP(K1137,'Item List (2)'!C:D,2,0))</f>
        <v>50007</v>
      </c>
      <c r="W1137" s="231">
        <f>IFERROR(VLOOKUP(J1137,'Item List (2)'!C:E,3,0),VLOOKUP(K1137,'Item List (2)'!C:E,3,0))</f>
        <v>100</v>
      </c>
      <c r="X1137" s="231">
        <f t="shared" si="103"/>
        <v>0</v>
      </c>
      <c r="Y1137" s="231" t="str">
        <f t="shared" si="104"/>
        <v>LETTUCE, LINER</v>
      </c>
      <c r="AA1137" s="232">
        <f t="shared" si="105"/>
        <v>22.17</v>
      </c>
      <c r="AB1137" s="232" t="str">
        <f>VLOOKUP(W1137,'Item List (2)'!$H:$J,2,0)</f>
        <v>Food</v>
      </c>
      <c r="AC1137" s="232">
        <f t="shared" si="106"/>
        <v>7364</v>
      </c>
      <c r="AD1137" s="232" t="str">
        <f t="shared" si="107"/>
        <v>7364-Food</v>
      </c>
    </row>
    <row r="1138" spans="1:30">
      <c r="A1138" t="s">
        <v>48</v>
      </c>
      <c r="B1138" t="s">
        <v>549</v>
      </c>
      <c r="C1138" t="s">
        <v>661</v>
      </c>
      <c r="D1138" t="s">
        <v>662</v>
      </c>
      <c r="E1138" t="s">
        <v>663</v>
      </c>
      <c r="F1138" s="220" t="s">
        <v>53</v>
      </c>
      <c r="G1138" s="220">
        <v>45167</v>
      </c>
      <c r="H1138" t="s">
        <v>209</v>
      </c>
      <c r="I1138" t="s">
        <v>55</v>
      </c>
      <c r="J1138" t="s">
        <v>210</v>
      </c>
      <c r="K1138" t="s">
        <v>211</v>
      </c>
      <c r="L1138" s="230" t="s">
        <v>212</v>
      </c>
      <c r="M1138">
        <v>1</v>
      </c>
      <c r="N1138">
        <v>0</v>
      </c>
      <c r="O1138">
        <v>19.57</v>
      </c>
      <c r="P1138">
        <v>19.57</v>
      </c>
      <c r="Q1138">
        <v>2155.57</v>
      </c>
      <c r="R1138">
        <v>4.44</v>
      </c>
      <c r="S1138" s="231" t="str">
        <f>VLOOKUP(U1138,'Cross ref'!I:J,2,0)</f>
        <v>SCL</v>
      </c>
      <c r="T1138" s="231">
        <f t="shared" si="102"/>
        <v>19.57</v>
      </c>
      <c r="U1138" s="231">
        <f>VLOOKUP(VALUE(C1138),'Cross ref'!G:I,3,0)</f>
        <v>7364</v>
      </c>
      <c r="V1138" s="231">
        <f>IFERROR(VLOOKUP(J1138,'Item List (2)'!C:D,2,0),VLOOKUP(K1138,'Item List (2)'!C:D,2,0))</f>
        <v>50007</v>
      </c>
      <c r="W1138" s="231">
        <f>IFERROR(VLOOKUP(J1138,'Item List (2)'!C:E,3,0),VLOOKUP(K1138,'Item List (2)'!C:E,3,0))</f>
        <v>100</v>
      </c>
      <c r="X1138" s="231">
        <f t="shared" si="103"/>
        <v>0</v>
      </c>
      <c r="Y1138" s="231" t="str">
        <f t="shared" si="104"/>
        <v>TOMATO, RED 5X5 BULK 25LB</v>
      </c>
      <c r="AA1138" s="232">
        <f t="shared" si="105"/>
        <v>19.57</v>
      </c>
      <c r="AB1138" s="232" t="str">
        <f>VLOOKUP(W1138,'Item List (2)'!$H:$J,2,0)</f>
        <v>Food</v>
      </c>
      <c r="AC1138" s="232">
        <f t="shared" si="106"/>
        <v>7364</v>
      </c>
      <c r="AD1138" s="232" t="str">
        <f t="shared" si="107"/>
        <v>7364-Food</v>
      </c>
    </row>
    <row r="1139" spans="1:30">
      <c r="A1139" t="s">
        <v>48</v>
      </c>
      <c r="B1139" t="s">
        <v>549</v>
      </c>
      <c r="C1139" t="s">
        <v>661</v>
      </c>
      <c r="D1139" t="s">
        <v>662</v>
      </c>
      <c r="E1139" t="s">
        <v>663</v>
      </c>
      <c r="F1139" s="220" t="s">
        <v>53</v>
      </c>
      <c r="G1139" s="220">
        <v>45167</v>
      </c>
      <c r="H1139" t="s">
        <v>456</v>
      </c>
      <c r="I1139" t="s">
        <v>55</v>
      </c>
      <c r="J1139" t="s">
        <v>457</v>
      </c>
      <c r="K1139" t="s">
        <v>458</v>
      </c>
      <c r="L1139" s="230" t="s">
        <v>459</v>
      </c>
      <c r="M1139">
        <v>1</v>
      </c>
      <c r="N1139">
        <v>0</v>
      </c>
      <c r="O1139">
        <v>68.6</v>
      </c>
      <c r="P1139">
        <v>68.6</v>
      </c>
      <c r="Q1139">
        <v>2155.57</v>
      </c>
      <c r="R1139">
        <v>4.44</v>
      </c>
      <c r="S1139" s="231" t="str">
        <f>VLOOKUP(U1139,'Cross ref'!I:J,2,0)</f>
        <v>SCL</v>
      </c>
      <c r="T1139" s="231">
        <f t="shared" si="102"/>
        <v>68.6</v>
      </c>
      <c r="U1139" s="231">
        <f>VLOOKUP(VALUE(C1139),'Cross ref'!G:I,3,0)</f>
        <v>7364</v>
      </c>
      <c r="V1139" s="231">
        <f>IFERROR(VLOOKUP(J1139,'Item List (2)'!C:D,2,0),VLOOKUP(K1139,'Item List (2)'!C:D,2,0))</f>
        <v>50007</v>
      </c>
      <c r="W1139" s="231">
        <f>IFERROR(VLOOKUP(J1139,'Item List (2)'!C:E,3,0),VLOOKUP(K1139,'Item List (2)'!C:E,3,0))</f>
        <v>100</v>
      </c>
      <c r="X1139" s="231">
        <f t="shared" si="103"/>
        <v>0</v>
      </c>
      <c r="Y1139" s="231" t="str">
        <f t="shared" si="104"/>
        <v>COOKIE, CHOC CHIP THWSRV 1.25Z</v>
      </c>
      <c r="AA1139" s="232">
        <f t="shared" si="105"/>
        <v>68.6</v>
      </c>
      <c r="AB1139" s="232" t="str">
        <f>VLOOKUP(W1139,'Item List (2)'!$H:$J,2,0)</f>
        <v>Food</v>
      </c>
      <c r="AC1139" s="232">
        <f t="shared" si="106"/>
        <v>7364</v>
      </c>
      <c r="AD1139" s="232" t="str">
        <f t="shared" si="107"/>
        <v>7364-Food</v>
      </c>
    </row>
    <row r="1140" spans="1:30">
      <c r="A1140" t="s">
        <v>48</v>
      </c>
      <c r="B1140" t="s">
        <v>549</v>
      </c>
      <c r="C1140" t="s">
        <v>661</v>
      </c>
      <c r="D1140" t="s">
        <v>662</v>
      </c>
      <c r="E1140" t="s">
        <v>663</v>
      </c>
      <c r="F1140" s="220" t="s">
        <v>53</v>
      </c>
      <c r="G1140" s="220">
        <v>45167</v>
      </c>
      <c r="H1140" t="s">
        <v>258</v>
      </c>
      <c r="I1140" t="s">
        <v>201</v>
      </c>
      <c r="J1140" t="s">
        <v>236</v>
      </c>
      <c r="K1140" t="s">
        <v>259</v>
      </c>
      <c r="L1140" s="230" t="s">
        <v>260</v>
      </c>
      <c r="M1140">
        <v>1</v>
      </c>
      <c r="N1140">
        <v>0</v>
      </c>
      <c r="O1140">
        <v>30.68</v>
      </c>
      <c r="P1140">
        <v>30.68</v>
      </c>
      <c r="Q1140">
        <v>2155.57</v>
      </c>
      <c r="R1140">
        <v>4.44</v>
      </c>
      <c r="S1140" s="231" t="str">
        <f>VLOOKUP(U1140,'Cross ref'!I:J,2,0)</f>
        <v>SCL</v>
      </c>
      <c r="T1140" s="231">
        <f t="shared" si="102"/>
        <v>30.68</v>
      </c>
      <c r="U1140" s="231">
        <f>VLOOKUP(VALUE(C1140),'Cross ref'!G:I,3,0)</f>
        <v>7364</v>
      </c>
      <c r="V1140" s="231">
        <f>IFERROR(VLOOKUP(J1140,'Item List (2)'!C:D,2,0),VLOOKUP(K1140,'Item List (2)'!C:D,2,0))</f>
        <v>51001</v>
      </c>
      <c r="W1140" s="231">
        <f>IFERROR(VLOOKUP(J1140,'Item List (2)'!C:E,3,0),VLOOKUP(K1140,'Item List (2)'!C:E,3,0))</f>
        <v>1000</v>
      </c>
      <c r="X1140" s="231">
        <f t="shared" si="103"/>
        <v>0</v>
      </c>
      <c r="Y1140" s="231" t="str">
        <f t="shared" si="104"/>
        <v>CUP, PLS COLD 32Z FLVR TRAIL</v>
      </c>
      <c r="AA1140" s="232">
        <f t="shared" si="105"/>
        <v>30.68</v>
      </c>
      <c r="AB1140" s="232" t="str">
        <f>VLOOKUP(W1140,'Item List (2)'!$H:$J,2,0)</f>
        <v>Paper</v>
      </c>
      <c r="AC1140" s="232">
        <f t="shared" si="106"/>
        <v>7364</v>
      </c>
      <c r="AD1140" s="232" t="str">
        <f t="shared" si="107"/>
        <v>7364-Paper</v>
      </c>
    </row>
    <row r="1141" spans="1:30">
      <c r="A1141" t="s">
        <v>48</v>
      </c>
      <c r="B1141" t="s">
        <v>549</v>
      </c>
      <c r="C1141" t="s">
        <v>661</v>
      </c>
      <c r="D1141" t="s">
        <v>662</v>
      </c>
      <c r="E1141" t="s">
        <v>663</v>
      </c>
      <c r="F1141" s="220" t="s">
        <v>53</v>
      </c>
      <c r="G1141" s="220">
        <v>45167</v>
      </c>
      <c r="H1141" t="s">
        <v>399</v>
      </c>
      <c r="I1141" t="s">
        <v>201</v>
      </c>
      <c r="J1141" t="s">
        <v>400</v>
      </c>
      <c r="K1141" t="s">
        <v>401</v>
      </c>
      <c r="L1141" s="230" t="s">
        <v>402</v>
      </c>
      <c r="M1141">
        <v>1</v>
      </c>
      <c r="N1141">
        <v>0</v>
      </c>
      <c r="O1141">
        <v>45.4</v>
      </c>
      <c r="P1141">
        <v>45.4</v>
      </c>
      <c r="Q1141">
        <v>2155.57</v>
      </c>
      <c r="R1141">
        <v>4.44</v>
      </c>
      <c r="S1141" s="231" t="str">
        <f>VLOOKUP(U1141,'Cross ref'!I:J,2,0)</f>
        <v>SCL</v>
      </c>
      <c r="T1141" s="231">
        <f t="shared" si="102"/>
        <v>45.4</v>
      </c>
      <c r="U1141" s="231">
        <f>VLOOKUP(VALUE(C1141),'Cross ref'!G:I,3,0)</f>
        <v>7364</v>
      </c>
      <c r="V1141" s="231">
        <f>IFERROR(VLOOKUP(J1141,'Item List (2)'!C:D,2,0),VLOOKUP(K1141,'Item List (2)'!C:D,2,0))</f>
        <v>51001</v>
      </c>
      <c r="W1141" s="231">
        <f>IFERROR(VLOOKUP(J1141,'Item List (2)'!C:E,3,0),VLOOKUP(K1141,'Item List (2)'!C:E,3,0))</f>
        <v>1000</v>
      </c>
      <c r="X1141" s="231">
        <f t="shared" si="103"/>
        <v>0</v>
      </c>
      <c r="Y1141" s="231" t="str">
        <f t="shared" si="104"/>
        <v>NAPKIN, 13X8.5 BRN</v>
      </c>
      <c r="AA1141" s="232">
        <f t="shared" si="105"/>
        <v>45.4</v>
      </c>
      <c r="AB1141" s="232" t="str">
        <f>VLOOKUP(W1141,'Item List (2)'!$H:$J,2,0)</f>
        <v>Paper</v>
      </c>
      <c r="AC1141" s="232">
        <f t="shared" si="106"/>
        <v>7364</v>
      </c>
      <c r="AD1141" s="232" t="str">
        <f t="shared" si="107"/>
        <v>7364-Paper</v>
      </c>
    </row>
    <row r="1142" spans="1:30">
      <c r="A1142" t="s">
        <v>48</v>
      </c>
      <c r="B1142" t="s">
        <v>549</v>
      </c>
      <c r="C1142" t="s">
        <v>661</v>
      </c>
      <c r="D1142" t="s">
        <v>662</v>
      </c>
      <c r="E1142" t="s">
        <v>663</v>
      </c>
      <c r="F1142" s="220" t="s">
        <v>53</v>
      </c>
      <c r="G1142" s="220">
        <v>45167</v>
      </c>
      <c r="H1142" t="s">
        <v>275</v>
      </c>
      <c r="I1142" t="s">
        <v>71</v>
      </c>
      <c r="J1142" t="s">
        <v>276</v>
      </c>
      <c r="K1142" t="s">
        <v>277</v>
      </c>
      <c r="L1142" s="230" t="s">
        <v>74</v>
      </c>
      <c r="M1142">
        <v>1</v>
      </c>
      <c r="N1142">
        <v>0</v>
      </c>
      <c r="O1142">
        <v>0</v>
      </c>
      <c r="P1142">
        <v>13.34</v>
      </c>
      <c r="Q1142">
        <v>2155.57</v>
      </c>
      <c r="R1142">
        <v>4.44</v>
      </c>
      <c r="S1142" s="231" t="str">
        <f>VLOOKUP(U1142,'Cross ref'!I:J,2,0)</f>
        <v>SCL</v>
      </c>
      <c r="T1142" s="231">
        <f t="shared" si="102"/>
        <v>13.34</v>
      </c>
      <c r="U1142" s="231">
        <f>VLOOKUP(VALUE(C1142),'Cross ref'!G:I,3,0)</f>
        <v>7364</v>
      </c>
      <c r="V1142" s="231">
        <f>IFERROR(VLOOKUP(J1142,'Item List (2)'!C:D,2,0),VLOOKUP(K1142,'Item List (2)'!C:D,2,0))</f>
        <v>50007</v>
      </c>
      <c r="W1142" s="231">
        <f>IFERROR(VLOOKUP(J1142,'Item List (2)'!C:E,3,0),VLOOKUP(K1142,'Item List (2)'!C:E,3,0))</f>
        <v>100</v>
      </c>
      <c r="X1142" s="231">
        <f t="shared" si="103"/>
        <v>-13.34</v>
      </c>
      <c r="Y1142" s="231" t="str">
        <f t="shared" si="104"/>
        <v>SURCHARGE, FUEL</v>
      </c>
      <c r="AA1142" s="232">
        <f t="shared" si="105"/>
        <v>13.34</v>
      </c>
      <c r="AB1142" s="232" t="str">
        <f>VLOOKUP(W1142,'Item List (2)'!$H:$J,2,0)</f>
        <v>Food</v>
      </c>
      <c r="AC1142" s="232">
        <f t="shared" si="106"/>
        <v>7364</v>
      </c>
      <c r="AD1142" s="232" t="str">
        <f t="shared" si="107"/>
        <v>7364-Food</v>
      </c>
    </row>
    <row r="1143" spans="1:30">
      <c r="A1143" t="s">
        <v>48</v>
      </c>
      <c r="B1143" t="s">
        <v>549</v>
      </c>
      <c r="C1143" t="s">
        <v>664</v>
      </c>
      <c r="D1143" t="s">
        <v>665</v>
      </c>
      <c r="E1143" t="s">
        <v>666</v>
      </c>
      <c r="F1143" s="220" t="s">
        <v>53</v>
      </c>
      <c r="G1143" s="220">
        <v>45168</v>
      </c>
      <c r="H1143" t="s">
        <v>54</v>
      </c>
      <c r="I1143" t="s">
        <v>55</v>
      </c>
      <c r="J1143" t="s">
        <v>56</v>
      </c>
      <c r="K1143" t="s">
        <v>57</v>
      </c>
      <c r="L1143" s="230" t="s">
        <v>58</v>
      </c>
      <c r="M1143">
        <v>1</v>
      </c>
      <c r="N1143">
        <v>0</v>
      </c>
      <c r="O1143">
        <v>42.61</v>
      </c>
      <c r="P1143">
        <v>42.61</v>
      </c>
      <c r="Q1143">
        <v>42.61</v>
      </c>
      <c r="R1143">
        <v>0</v>
      </c>
      <c r="S1143" s="231" t="str">
        <f>VLOOKUP(U1143,'Cross ref'!I:J,2,0)</f>
        <v>SCL</v>
      </c>
      <c r="T1143" s="231">
        <f t="shared" si="102"/>
        <v>42.61</v>
      </c>
      <c r="U1143" s="231">
        <f>VLOOKUP(VALUE(C1143),'Cross ref'!G:I,3,0)</f>
        <v>7365</v>
      </c>
      <c r="V1143" s="231">
        <f>IFERROR(VLOOKUP(J1143,'Item List (2)'!C:D,2,0),VLOOKUP(K1143,'Item List (2)'!C:D,2,0))</f>
        <v>50007</v>
      </c>
      <c r="W1143" s="231">
        <f>IFERROR(VLOOKUP(J1143,'Item List (2)'!C:E,3,0),VLOOKUP(K1143,'Item List (2)'!C:E,3,0))</f>
        <v>100</v>
      </c>
      <c r="X1143" s="231">
        <f t="shared" si="103"/>
        <v>0</v>
      </c>
      <c r="Y1143" s="231" t="str">
        <f t="shared" si="104"/>
        <v>PEPPER, CHILE GRN STRIP</v>
      </c>
      <c r="AA1143" s="232">
        <f t="shared" si="105"/>
        <v>42.61</v>
      </c>
      <c r="AB1143" s="232" t="str">
        <f>VLOOKUP(W1143,'Item List (2)'!$H:$J,2,0)</f>
        <v>Food</v>
      </c>
      <c r="AC1143" s="232">
        <f t="shared" si="106"/>
        <v>7365</v>
      </c>
      <c r="AD1143" s="232" t="str">
        <f t="shared" si="107"/>
        <v>7365-Food</v>
      </c>
    </row>
    <row r="1144" spans="1:30">
      <c r="A1144" t="s">
        <v>48</v>
      </c>
      <c r="B1144" t="s">
        <v>549</v>
      </c>
      <c r="C1144" t="s">
        <v>664</v>
      </c>
      <c r="D1144" t="s">
        <v>665</v>
      </c>
      <c r="E1144" t="s">
        <v>667</v>
      </c>
      <c r="F1144" s="220" t="s">
        <v>53</v>
      </c>
      <c r="G1144" s="220">
        <v>45168</v>
      </c>
      <c r="H1144" t="s">
        <v>70</v>
      </c>
      <c r="I1144" t="s">
        <v>71</v>
      </c>
      <c r="J1144" t="s">
        <v>72</v>
      </c>
      <c r="K1144" t="s">
        <v>73</v>
      </c>
      <c r="L1144" s="230" t="s">
        <v>74</v>
      </c>
      <c r="M1144">
        <v>1</v>
      </c>
      <c r="N1144">
        <v>0</v>
      </c>
      <c r="O1144">
        <v>0</v>
      </c>
      <c r="P1144">
        <v>2.22</v>
      </c>
      <c r="Q1144">
        <v>3298.91</v>
      </c>
      <c r="R1144">
        <v>3.94</v>
      </c>
      <c r="S1144" s="231" t="str">
        <f>VLOOKUP(U1144,'Cross ref'!I:J,2,0)</f>
        <v>SCL</v>
      </c>
      <c r="T1144" s="231">
        <f t="shared" si="102"/>
        <v>2.22</v>
      </c>
      <c r="U1144" s="231">
        <f>VLOOKUP(VALUE(C1144),'Cross ref'!G:I,3,0)</f>
        <v>7365</v>
      </c>
      <c r="V1144" s="231">
        <f>IFERROR(VLOOKUP(J1144,'Item List (2)'!C:D,2,0),VLOOKUP(K1144,'Item List (2)'!C:D,2,0))</f>
        <v>50007</v>
      </c>
      <c r="W1144" s="231">
        <f>IFERROR(VLOOKUP(J1144,'Item List (2)'!C:E,3,0),VLOOKUP(K1144,'Item List (2)'!C:E,3,0))</f>
        <v>100</v>
      </c>
      <c r="X1144" s="231">
        <f t="shared" si="103"/>
        <v>-2.22</v>
      </c>
      <c r="Y1144" s="231" t="str">
        <f t="shared" si="104"/>
        <v>SERVICE - PAYMENT TERMS</v>
      </c>
      <c r="AA1144" s="232">
        <f t="shared" si="105"/>
        <v>2.22</v>
      </c>
      <c r="AB1144" s="232" t="str">
        <f>VLOOKUP(W1144,'Item List (2)'!$H:$J,2,0)</f>
        <v>Food</v>
      </c>
      <c r="AC1144" s="232">
        <f t="shared" si="106"/>
        <v>7365</v>
      </c>
      <c r="AD1144" s="232" t="str">
        <f t="shared" si="107"/>
        <v>7365-Food</v>
      </c>
    </row>
    <row r="1145" spans="1:30">
      <c r="A1145" t="s">
        <v>48</v>
      </c>
      <c r="B1145" t="s">
        <v>549</v>
      </c>
      <c r="C1145" t="s">
        <v>664</v>
      </c>
      <c r="D1145" t="s">
        <v>665</v>
      </c>
      <c r="E1145" t="s">
        <v>667</v>
      </c>
      <c r="F1145" s="220" t="s">
        <v>53</v>
      </c>
      <c r="G1145" s="220">
        <v>45168</v>
      </c>
      <c r="H1145" t="s">
        <v>658</v>
      </c>
      <c r="I1145" t="s">
        <v>201</v>
      </c>
      <c r="J1145" t="s">
        <v>232</v>
      </c>
      <c r="K1145" t="s">
        <v>659</v>
      </c>
      <c r="L1145" s="230" t="s">
        <v>455</v>
      </c>
      <c r="M1145">
        <v>1</v>
      </c>
      <c r="N1145">
        <v>0</v>
      </c>
      <c r="O1145">
        <v>30.27</v>
      </c>
      <c r="P1145">
        <v>30.27</v>
      </c>
      <c r="Q1145">
        <v>3298.91</v>
      </c>
      <c r="R1145">
        <v>3.94</v>
      </c>
      <c r="S1145" s="231" t="str">
        <f>VLOOKUP(U1145,'Cross ref'!I:J,2,0)</f>
        <v>SCL</v>
      </c>
      <c r="T1145" s="231">
        <f t="shared" si="102"/>
        <v>30.27</v>
      </c>
      <c r="U1145" s="231">
        <f>VLOOKUP(VALUE(C1145),'Cross ref'!G:I,3,0)</f>
        <v>7365</v>
      </c>
      <c r="V1145" s="231">
        <f>IFERROR(VLOOKUP(J1145,'Item List (2)'!C:D,2,0),VLOOKUP(K1145,'Item List (2)'!C:D,2,0))</f>
        <v>51001</v>
      </c>
      <c r="W1145" s="231">
        <f>IFERROR(VLOOKUP(J1145,'Item List (2)'!C:E,3,0),VLOOKUP(K1145,'Item List (2)'!C:E,3,0))</f>
        <v>1000</v>
      </c>
      <c r="X1145" s="231">
        <f t="shared" si="103"/>
        <v>0</v>
      </c>
      <c r="Y1145" s="231" t="str">
        <f t="shared" si="104"/>
        <v>LID, PLS SLOT 16-24Z CLR</v>
      </c>
      <c r="AA1145" s="232">
        <f t="shared" si="105"/>
        <v>30.27</v>
      </c>
      <c r="AB1145" s="232" t="str">
        <f>VLOOKUP(W1145,'Item List (2)'!$H:$J,2,0)</f>
        <v>Paper</v>
      </c>
      <c r="AC1145" s="232">
        <f t="shared" si="106"/>
        <v>7365</v>
      </c>
      <c r="AD1145" s="232" t="str">
        <f t="shared" si="107"/>
        <v>7365-Paper</v>
      </c>
    </row>
    <row r="1146" spans="1:30">
      <c r="A1146" t="s">
        <v>48</v>
      </c>
      <c r="B1146" t="s">
        <v>549</v>
      </c>
      <c r="C1146" t="s">
        <v>664</v>
      </c>
      <c r="D1146" t="s">
        <v>665</v>
      </c>
      <c r="E1146" t="s">
        <v>667</v>
      </c>
      <c r="F1146" s="220" t="s">
        <v>53</v>
      </c>
      <c r="G1146" s="220">
        <v>45168</v>
      </c>
      <c r="H1146" t="s">
        <v>87</v>
      </c>
      <c r="I1146" t="s">
        <v>55</v>
      </c>
      <c r="J1146" t="s">
        <v>76</v>
      </c>
      <c r="K1146" t="s">
        <v>88</v>
      </c>
      <c r="L1146" s="230" t="s">
        <v>78</v>
      </c>
      <c r="M1146">
        <v>1</v>
      </c>
      <c r="N1146">
        <v>0</v>
      </c>
      <c r="O1146">
        <v>112.77</v>
      </c>
      <c r="P1146">
        <v>112.77</v>
      </c>
      <c r="Q1146">
        <v>3298.91</v>
      </c>
      <c r="R1146">
        <v>3.94</v>
      </c>
      <c r="S1146" s="231" t="str">
        <f>VLOOKUP(U1146,'Cross ref'!I:J,2,0)</f>
        <v>SCL</v>
      </c>
      <c r="T1146" s="231">
        <f t="shared" si="102"/>
        <v>112.77</v>
      </c>
      <c r="U1146" s="231">
        <f>VLOOKUP(VALUE(C1146),'Cross ref'!G:I,3,0)</f>
        <v>7365</v>
      </c>
      <c r="V1146" s="231">
        <f>IFERROR(VLOOKUP(J1146,'Item List (2)'!C:D,2,0),VLOOKUP(K1146,'Item List (2)'!C:D,2,0))</f>
        <v>50007</v>
      </c>
      <c r="W1146" s="231">
        <f>IFERROR(VLOOKUP(J1146,'Item List (2)'!C:E,3,0),VLOOKUP(K1146,'Item List (2)'!C:E,3,0))</f>
        <v>100</v>
      </c>
      <c r="X1146" s="231">
        <f t="shared" si="103"/>
        <v>0</v>
      </c>
      <c r="Y1146" s="231" t="str">
        <f t="shared" si="104"/>
        <v>SYRUP, COKE CLASC BIB (HYCS)</v>
      </c>
      <c r="AA1146" s="232">
        <f t="shared" si="105"/>
        <v>112.77</v>
      </c>
      <c r="AB1146" s="232" t="str">
        <f>VLOOKUP(W1146,'Item List (2)'!$H:$J,2,0)</f>
        <v>Food</v>
      </c>
      <c r="AC1146" s="232">
        <f t="shared" si="106"/>
        <v>7365</v>
      </c>
      <c r="AD1146" s="232" t="str">
        <f t="shared" si="107"/>
        <v>7365-Food</v>
      </c>
    </row>
    <row r="1147" spans="1:30">
      <c r="A1147" t="s">
        <v>48</v>
      </c>
      <c r="B1147" t="s">
        <v>549</v>
      </c>
      <c r="C1147" t="s">
        <v>664</v>
      </c>
      <c r="D1147" t="s">
        <v>665</v>
      </c>
      <c r="E1147" t="s">
        <v>667</v>
      </c>
      <c r="F1147" s="220" t="s">
        <v>53</v>
      </c>
      <c r="G1147" s="220">
        <v>45168</v>
      </c>
      <c r="H1147" t="s">
        <v>438</v>
      </c>
      <c r="I1147" t="s">
        <v>66</v>
      </c>
      <c r="J1147" t="s">
        <v>439</v>
      </c>
      <c r="K1147" t="s">
        <v>440</v>
      </c>
      <c r="L1147" s="230" t="s">
        <v>441</v>
      </c>
      <c r="M1147">
        <v>1</v>
      </c>
      <c r="N1147">
        <v>0</v>
      </c>
      <c r="O1147">
        <v>22.14</v>
      </c>
      <c r="P1147">
        <v>22.14</v>
      </c>
      <c r="Q1147">
        <v>3298.91</v>
      </c>
      <c r="R1147">
        <v>3.94</v>
      </c>
      <c r="S1147" s="231" t="str">
        <f>VLOOKUP(U1147,'Cross ref'!I:J,2,0)</f>
        <v>SCL</v>
      </c>
      <c r="T1147" s="231">
        <f t="shared" si="102"/>
        <v>22.14</v>
      </c>
      <c r="U1147" s="231">
        <f>VLOOKUP(VALUE(C1147),'Cross ref'!G:I,3,0)</f>
        <v>7365</v>
      </c>
      <c r="V1147" s="231">
        <f>IFERROR(VLOOKUP(J1147,'Item List (2)'!C:D,2,0),VLOOKUP(K1147,'Item List (2)'!C:D,2,0))</f>
        <v>60507</v>
      </c>
      <c r="W1147" s="231">
        <f>IFERROR(VLOOKUP(J1147,'Item List (2)'!C:E,3,0),VLOOKUP(K1147,'Item List (2)'!C:E,3,0))</f>
        <v>1200</v>
      </c>
      <c r="X1147" s="231">
        <f t="shared" si="103"/>
        <v>0</v>
      </c>
      <c r="Y1147" s="231" t="str">
        <f t="shared" si="104"/>
        <v>TOWEL, PAPER MULTIFOLD BRN EF</v>
      </c>
      <c r="AA1147" s="232">
        <f t="shared" si="105"/>
        <v>22.14</v>
      </c>
      <c r="AB1147" s="232" t="str">
        <f>VLOOKUP(W1147,'Item List (2)'!$H:$J,2,0)</f>
        <v>Supplies</v>
      </c>
      <c r="AC1147" s="232">
        <f t="shared" si="106"/>
        <v>7365</v>
      </c>
      <c r="AD1147" s="232" t="str">
        <f t="shared" si="107"/>
        <v>7365-Supplies</v>
      </c>
    </row>
    <row r="1148" spans="1:30">
      <c r="A1148" t="s">
        <v>48</v>
      </c>
      <c r="B1148" t="s">
        <v>549</v>
      </c>
      <c r="C1148" t="s">
        <v>664</v>
      </c>
      <c r="D1148" t="s">
        <v>665</v>
      </c>
      <c r="E1148" t="s">
        <v>667</v>
      </c>
      <c r="F1148" s="220" t="s">
        <v>53</v>
      </c>
      <c r="G1148" s="220">
        <v>45168</v>
      </c>
      <c r="H1148" t="s">
        <v>566</v>
      </c>
      <c r="I1148" t="s">
        <v>66</v>
      </c>
      <c r="J1148" t="s">
        <v>567</v>
      </c>
      <c r="K1148" t="s">
        <v>568</v>
      </c>
      <c r="L1148" s="230" t="s">
        <v>303</v>
      </c>
      <c r="M1148">
        <v>1</v>
      </c>
      <c r="N1148">
        <v>0</v>
      </c>
      <c r="O1148">
        <v>19.38</v>
      </c>
      <c r="P1148">
        <v>19.38</v>
      </c>
      <c r="Q1148">
        <v>3298.91</v>
      </c>
      <c r="R1148">
        <v>3.94</v>
      </c>
      <c r="S1148" s="231" t="str">
        <f>VLOOKUP(U1148,'Cross ref'!I:J,2,0)</f>
        <v>SCL</v>
      </c>
      <c r="T1148" s="231">
        <f t="shared" si="102"/>
        <v>19.38</v>
      </c>
      <c r="U1148" s="231">
        <f>VLOOKUP(VALUE(C1148),'Cross ref'!G:I,3,0)</f>
        <v>7365</v>
      </c>
      <c r="V1148" s="231">
        <f>IFERROR(VLOOKUP(J1148,'Item List (2)'!C:D,2,0),VLOOKUP(K1148,'Item List (2)'!C:D,2,0))</f>
        <v>51001</v>
      </c>
      <c r="W1148" s="231">
        <f>IFERROR(VLOOKUP(J1148,'Item List (2)'!C:E,3,0),VLOOKUP(K1148,'Item List (2)'!C:E,3,0))</f>
        <v>1000</v>
      </c>
      <c r="X1148" s="231">
        <f t="shared" si="103"/>
        <v>0</v>
      </c>
      <c r="Y1148" s="231" t="str">
        <f t="shared" si="104"/>
        <v>FILM, 18"X3000' CUTTER BOX</v>
      </c>
      <c r="AA1148" s="232">
        <f t="shared" si="105"/>
        <v>19.38</v>
      </c>
      <c r="AB1148" s="232" t="str">
        <f>VLOOKUP(W1148,'Item List (2)'!$H:$J,2,0)</f>
        <v>Paper</v>
      </c>
      <c r="AC1148" s="232">
        <f t="shared" si="106"/>
        <v>7365</v>
      </c>
      <c r="AD1148" s="232" t="str">
        <f t="shared" si="107"/>
        <v>7365-Paper</v>
      </c>
    </row>
    <row r="1149" spans="1:30">
      <c r="A1149" t="s">
        <v>48</v>
      </c>
      <c r="B1149" t="s">
        <v>549</v>
      </c>
      <c r="C1149" t="s">
        <v>664</v>
      </c>
      <c r="D1149" t="s">
        <v>665</v>
      </c>
      <c r="E1149" t="s">
        <v>667</v>
      </c>
      <c r="F1149" s="220" t="s">
        <v>53</v>
      </c>
      <c r="G1149" s="220">
        <v>45168</v>
      </c>
      <c r="H1149" t="s">
        <v>97</v>
      </c>
      <c r="I1149" t="s">
        <v>55</v>
      </c>
      <c r="J1149" t="s">
        <v>98</v>
      </c>
      <c r="K1149" t="s">
        <v>99</v>
      </c>
      <c r="L1149" s="230" t="s">
        <v>100</v>
      </c>
      <c r="M1149">
        <v>2</v>
      </c>
      <c r="N1149">
        <v>0</v>
      </c>
      <c r="O1149">
        <v>20.03</v>
      </c>
      <c r="P1149">
        <v>40.06</v>
      </c>
      <c r="Q1149">
        <v>3298.91</v>
      </c>
      <c r="R1149">
        <v>3.94</v>
      </c>
      <c r="S1149" s="231" t="str">
        <f>VLOOKUP(U1149,'Cross ref'!I:J,2,0)</f>
        <v>SCL</v>
      </c>
      <c r="T1149" s="231">
        <f t="shared" si="102"/>
        <v>40.06</v>
      </c>
      <c r="U1149" s="231">
        <f>VLOOKUP(VALUE(C1149),'Cross ref'!G:I,3,0)</f>
        <v>7365</v>
      </c>
      <c r="V1149" s="231">
        <f>IFERROR(VLOOKUP(J1149,'Item List (2)'!C:D,2,0),VLOOKUP(K1149,'Item List (2)'!C:D,2,0))</f>
        <v>50007</v>
      </c>
      <c r="W1149" s="231">
        <f>IFERROR(VLOOKUP(J1149,'Item List (2)'!C:E,3,0),VLOOKUP(K1149,'Item List (2)'!C:E,3,0))</f>
        <v>100</v>
      </c>
      <c r="X1149" s="231">
        <f t="shared" si="103"/>
        <v>0</v>
      </c>
      <c r="Y1149" s="231" t="str">
        <f t="shared" si="104"/>
        <v>SAUCE, BBQ SWEET &amp; BOLD CUP</v>
      </c>
      <c r="AA1149" s="232">
        <f t="shared" si="105"/>
        <v>40.06</v>
      </c>
      <c r="AB1149" s="232" t="str">
        <f>VLOOKUP(W1149,'Item List (2)'!$H:$J,2,0)</f>
        <v>Food</v>
      </c>
      <c r="AC1149" s="232">
        <f t="shared" si="106"/>
        <v>7365</v>
      </c>
      <c r="AD1149" s="232" t="str">
        <f t="shared" si="107"/>
        <v>7365-Food</v>
      </c>
    </row>
    <row r="1150" spans="1:30">
      <c r="A1150" t="s">
        <v>48</v>
      </c>
      <c r="B1150" t="s">
        <v>549</v>
      </c>
      <c r="C1150" t="s">
        <v>664</v>
      </c>
      <c r="D1150" t="s">
        <v>665</v>
      </c>
      <c r="E1150" t="s">
        <v>667</v>
      </c>
      <c r="F1150" s="220" t="s">
        <v>53</v>
      </c>
      <c r="G1150" s="220">
        <v>45168</v>
      </c>
      <c r="H1150" t="s">
        <v>572</v>
      </c>
      <c r="I1150" t="s">
        <v>66</v>
      </c>
      <c r="J1150" t="s">
        <v>109</v>
      </c>
      <c r="K1150" t="s">
        <v>110</v>
      </c>
      <c r="L1150" s="230" t="s">
        <v>111</v>
      </c>
      <c r="M1150">
        <v>1</v>
      </c>
      <c r="N1150">
        <v>0</v>
      </c>
      <c r="O1150">
        <v>3.85</v>
      </c>
      <c r="P1150">
        <v>3.85</v>
      </c>
      <c r="Q1150">
        <v>3298.91</v>
      </c>
      <c r="R1150">
        <v>3.94</v>
      </c>
      <c r="S1150" s="231" t="str">
        <f>VLOOKUP(U1150,'Cross ref'!I:J,2,0)</f>
        <v>SCL</v>
      </c>
      <c r="T1150" s="231">
        <f t="shared" si="102"/>
        <v>3.85</v>
      </c>
      <c r="U1150" s="231">
        <f>VLOOKUP(VALUE(C1150),'Cross ref'!G:I,3,0)</f>
        <v>7365</v>
      </c>
      <c r="V1150" s="231">
        <f>IFERROR(VLOOKUP(J1150,'Item List (2)'!C:D,2,0),VLOOKUP(K1150,'Item List (2)'!C:D,2,0))</f>
        <v>60507</v>
      </c>
      <c r="W1150" s="231">
        <f>IFERROR(VLOOKUP(J1150,'Item List (2)'!C:E,3,0),VLOOKUP(K1150,'Item List (2)'!C:E,3,0))</f>
        <v>1200</v>
      </c>
      <c r="X1150" s="231">
        <f t="shared" si="103"/>
        <v>0</v>
      </c>
      <c r="Y1150" s="231" t="str">
        <f t="shared" si="104"/>
        <v>GLOVE, SYNTH MED</v>
      </c>
      <c r="AA1150" s="232">
        <f t="shared" si="105"/>
        <v>3.85</v>
      </c>
      <c r="AB1150" s="232" t="str">
        <f>VLOOKUP(W1150,'Item List (2)'!$H:$J,2,0)</f>
        <v>Supplies</v>
      </c>
      <c r="AC1150" s="232">
        <f t="shared" si="106"/>
        <v>7365</v>
      </c>
      <c r="AD1150" s="232" t="str">
        <f t="shared" si="107"/>
        <v>7365-Supplies</v>
      </c>
    </row>
    <row r="1151" spans="1:30">
      <c r="A1151" t="s">
        <v>48</v>
      </c>
      <c r="B1151" t="s">
        <v>549</v>
      </c>
      <c r="C1151" t="s">
        <v>664</v>
      </c>
      <c r="D1151" t="s">
        <v>665</v>
      </c>
      <c r="E1151" t="s">
        <v>667</v>
      </c>
      <c r="F1151" s="220" t="s">
        <v>53</v>
      </c>
      <c r="G1151" s="220">
        <v>45168</v>
      </c>
      <c r="H1151" t="s">
        <v>481</v>
      </c>
      <c r="I1151" t="s">
        <v>66</v>
      </c>
      <c r="J1151" t="s">
        <v>109</v>
      </c>
      <c r="K1151" t="s">
        <v>308</v>
      </c>
      <c r="L1151" s="230" t="s">
        <v>111</v>
      </c>
      <c r="M1151">
        <v>1</v>
      </c>
      <c r="N1151">
        <v>0</v>
      </c>
      <c r="O1151">
        <v>3.85</v>
      </c>
      <c r="P1151">
        <v>3.85</v>
      </c>
      <c r="Q1151">
        <v>3298.91</v>
      </c>
      <c r="R1151">
        <v>3.94</v>
      </c>
      <c r="S1151" s="231" t="str">
        <f>VLOOKUP(U1151,'Cross ref'!I:J,2,0)</f>
        <v>SCL</v>
      </c>
      <c r="T1151" s="231">
        <f t="shared" si="102"/>
        <v>3.85</v>
      </c>
      <c r="U1151" s="231">
        <f>VLOOKUP(VALUE(C1151),'Cross ref'!G:I,3,0)</f>
        <v>7365</v>
      </c>
      <c r="V1151" s="231">
        <f>IFERROR(VLOOKUP(J1151,'Item List (2)'!C:D,2,0),VLOOKUP(K1151,'Item List (2)'!C:D,2,0))</f>
        <v>60507</v>
      </c>
      <c r="W1151" s="231">
        <f>IFERROR(VLOOKUP(J1151,'Item List (2)'!C:E,3,0),VLOOKUP(K1151,'Item List (2)'!C:E,3,0))</f>
        <v>1200</v>
      </c>
      <c r="X1151" s="231">
        <f t="shared" si="103"/>
        <v>0</v>
      </c>
      <c r="Y1151" s="231" t="str">
        <f t="shared" si="104"/>
        <v>GLOVE, SYNTH XLG</v>
      </c>
      <c r="AA1151" s="232">
        <f t="shared" si="105"/>
        <v>3.85</v>
      </c>
      <c r="AB1151" s="232" t="str">
        <f>VLOOKUP(W1151,'Item List (2)'!$H:$J,2,0)</f>
        <v>Supplies</v>
      </c>
      <c r="AC1151" s="232">
        <f t="shared" si="106"/>
        <v>7365</v>
      </c>
      <c r="AD1151" s="232" t="str">
        <f t="shared" si="107"/>
        <v>7365-Supplies</v>
      </c>
    </row>
    <row r="1152" spans="1:30">
      <c r="A1152" t="s">
        <v>48</v>
      </c>
      <c r="B1152" t="s">
        <v>549</v>
      </c>
      <c r="C1152" t="s">
        <v>664</v>
      </c>
      <c r="D1152" t="s">
        <v>665</v>
      </c>
      <c r="E1152" t="s">
        <v>667</v>
      </c>
      <c r="F1152" s="220" t="s">
        <v>53</v>
      </c>
      <c r="G1152" s="220">
        <v>45168</v>
      </c>
      <c r="H1152" t="s">
        <v>54</v>
      </c>
      <c r="I1152" t="s">
        <v>55</v>
      </c>
      <c r="J1152" t="s">
        <v>56</v>
      </c>
      <c r="K1152" t="s">
        <v>57</v>
      </c>
      <c r="L1152" s="230" t="s">
        <v>58</v>
      </c>
      <c r="M1152">
        <v>0</v>
      </c>
      <c r="N1152">
        <v>0</v>
      </c>
      <c r="O1152">
        <v>42.61</v>
      </c>
      <c r="P1152">
        <v>0</v>
      </c>
      <c r="Q1152">
        <v>3298.91</v>
      </c>
      <c r="R1152">
        <v>3.94</v>
      </c>
      <c r="S1152" s="231" t="str">
        <f>VLOOKUP(U1152,'Cross ref'!I:J,2,0)</f>
        <v>SCL</v>
      </c>
      <c r="T1152" s="231">
        <f t="shared" si="102"/>
        <v>0</v>
      </c>
      <c r="U1152" s="231">
        <f>VLOOKUP(VALUE(C1152),'Cross ref'!G:I,3,0)</f>
        <v>7365</v>
      </c>
      <c r="V1152" s="231">
        <f>IFERROR(VLOOKUP(J1152,'Item List (2)'!C:D,2,0),VLOOKUP(K1152,'Item List (2)'!C:D,2,0))</f>
        <v>50007</v>
      </c>
      <c r="W1152" s="231">
        <f>IFERROR(VLOOKUP(J1152,'Item List (2)'!C:E,3,0),VLOOKUP(K1152,'Item List (2)'!C:E,3,0))</f>
        <v>100</v>
      </c>
      <c r="X1152" s="231">
        <f t="shared" si="103"/>
        <v>0</v>
      </c>
      <c r="Y1152" s="231" t="str">
        <f t="shared" si="104"/>
        <v>PEPPER, CHILE GRN STRIP</v>
      </c>
      <c r="AA1152" s="232">
        <f t="shared" si="105"/>
        <v>0</v>
      </c>
      <c r="AB1152" s="232" t="str">
        <f>VLOOKUP(W1152,'Item List (2)'!$H:$J,2,0)</f>
        <v>Food</v>
      </c>
      <c r="AC1152" s="232">
        <f t="shared" si="106"/>
        <v>7365</v>
      </c>
      <c r="AD1152" s="232" t="str">
        <f t="shared" si="107"/>
        <v>7365-Food</v>
      </c>
    </row>
    <row r="1153" spans="1:30">
      <c r="A1153" t="s">
        <v>48</v>
      </c>
      <c r="B1153" t="s">
        <v>549</v>
      </c>
      <c r="C1153" t="s">
        <v>664</v>
      </c>
      <c r="D1153" t="s">
        <v>665</v>
      </c>
      <c r="E1153" t="s">
        <v>667</v>
      </c>
      <c r="F1153" s="220" t="s">
        <v>53</v>
      </c>
      <c r="G1153" s="220">
        <v>45168</v>
      </c>
      <c r="H1153" t="s">
        <v>116</v>
      </c>
      <c r="I1153" t="s">
        <v>55</v>
      </c>
      <c r="J1153" t="s">
        <v>117</v>
      </c>
      <c r="K1153" t="s">
        <v>118</v>
      </c>
      <c r="L1153" s="230" t="s">
        <v>119</v>
      </c>
      <c r="M1153">
        <v>10</v>
      </c>
      <c r="N1153">
        <v>0</v>
      </c>
      <c r="O1153">
        <v>76.78</v>
      </c>
      <c r="P1153">
        <v>767.8</v>
      </c>
      <c r="Q1153">
        <v>3298.91</v>
      </c>
      <c r="R1153">
        <v>3.94</v>
      </c>
      <c r="S1153" s="231" t="str">
        <f>VLOOKUP(U1153,'Cross ref'!I:J,2,0)</f>
        <v>SCL</v>
      </c>
      <c r="T1153" s="231">
        <f t="shared" si="102"/>
        <v>767.8</v>
      </c>
      <c r="U1153" s="231">
        <f>VLOOKUP(VALUE(C1153),'Cross ref'!G:I,3,0)</f>
        <v>7365</v>
      </c>
      <c r="V1153" s="231">
        <f>IFERROR(VLOOKUP(J1153,'Item List (2)'!C:D,2,0),VLOOKUP(K1153,'Item List (2)'!C:D,2,0))</f>
        <v>50007</v>
      </c>
      <c r="W1153" s="231">
        <f>IFERROR(VLOOKUP(J1153,'Item List (2)'!C:E,3,0),VLOOKUP(K1153,'Item List (2)'!C:E,3,0))</f>
        <v>100</v>
      </c>
      <c r="X1153" s="231">
        <f t="shared" si="103"/>
        <v>0</v>
      </c>
      <c r="Y1153" s="231" t="str">
        <f t="shared" si="104"/>
        <v>BEEF, GRND PTY 3.5Z</v>
      </c>
      <c r="AA1153" s="232">
        <f t="shared" si="105"/>
        <v>767.8</v>
      </c>
      <c r="AB1153" s="232" t="str">
        <f>VLOOKUP(W1153,'Item List (2)'!$H:$J,2,0)</f>
        <v>Food</v>
      </c>
      <c r="AC1153" s="232">
        <f t="shared" si="106"/>
        <v>7365</v>
      </c>
      <c r="AD1153" s="232" t="str">
        <f t="shared" si="107"/>
        <v>7365-Food</v>
      </c>
    </row>
    <row r="1154" spans="1:30">
      <c r="A1154" t="s">
        <v>48</v>
      </c>
      <c r="B1154" t="s">
        <v>549</v>
      </c>
      <c r="C1154" t="s">
        <v>664</v>
      </c>
      <c r="D1154" t="s">
        <v>665</v>
      </c>
      <c r="E1154" t="s">
        <v>667</v>
      </c>
      <c r="F1154" s="220" t="s">
        <v>53</v>
      </c>
      <c r="G1154" s="220">
        <v>45168</v>
      </c>
      <c r="H1154" t="s">
        <v>309</v>
      </c>
      <c r="I1154" t="s">
        <v>55</v>
      </c>
      <c r="J1154" t="s">
        <v>310</v>
      </c>
      <c r="K1154" t="s">
        <v>311</v>
      </c>
      <c r="L1154" s="230" t="s">
        <v>312</v>
      </c>
      <c r="M1154">
        <v>1</v>
      </c>
      <c r="N1154">
        <v>0</v>
      </c>
      <c r="O1154">
        <v>11.6</v>
      </c>
      <c r="P1154">
        <v>11.6</v>
      </c>
      <c r="Q1154">
        <v>3298.91</v>
      </c>
      <c r="R1154">
        <v>3.94</v>
      </c>
      <c r="S1154" s="231" t="str">
        <f>VLOOKUP(U1154,'Cross ref'!I:J,2,0)</f>
        <v>SCL</v>
      </c>
      <c r="T1154" s="231">
        <f t="shared" ref="T1154:T1217" si="108">P1154</f>
        <v>11.6</v>
      </c>
      <c r="U1154" s="231">
        <f>VLOOKUP(VALUE(C1154),'Cross ref'!G:I,3,0)</f>
        <v>7365</v>
      </c>
      <c r="V1154" s="231">
        <f>IFERROR(VLOOKUP(J1154,'Item List (2)'!C:D,2,0),VLOOKUP(K1154,'Item List (2)'!C:D,2,0))</f>
        <v>50007</v>
      </c>
      <c r="W1154" s="231">
        <f>IFERROR(VLOOKUP(J1154,'Item List (2)'!C:E,3,0),VLOOKUP(K1154,'Item List (2)'!C:E,3,0))</f>
        <v>100</v>
      </c>
      <c r="X1154" s="231">
        <f t="shared" ref="X1154:X1217" si="109">IF(_xlfn.NUMBERVALUE(O1154),M1154*O1154-P1154,-P1154)</f>
        <v>0</v>
      </c>
      <c r="Y1154" s="231" t="str">
        <f t="shared" ref="Y1154:Y1217" si="110">K1154</f>
        <v>SALSA, PCH .43Z</v>
      </c>
      <c r="AA1154" s="232">
        <f t="shared" ref="AA1154:AA1217" si="111">P1154</f>
        <v>11.6</v>
      </c>
      <c r="AB1154" s="232" t="str">
        <f>VLOOKUP(W1154,'Item List (2)'!$H:$J,2,0)</f>
        <v>Food</v>
      </c>
      <c r="AC1154" s="232">
        <f t="shared" ref="AC1154:AC1217" si="112">U1154</f>
        <v>7365</v>
      </c>
      <c r="AD1154" s="232" t="str">
        <f t="shared" ref="AD1154:AD1217" si="113">AC1154&amp;"-"&amp;AB1154</f>
        <v>7365-Food</v>
      </c>
    </row>
    <row r="1155" spans="1:30">
      <c r="A1155" t="s">
        <v>48</v>
      </c>
      <c r="B1155" t="s">
        <v>549</v>
      </c>
      <c r="C1155" t="s">
        <v>664</v>
      </c>
      <c r="D1155" t="s">
        <v>665</v>
      </c>
      <c r="E1155" t="s">
        <v>667</v>
      </c>
      <c r="F1155" s="220" t="s">
        <v>53</v>
      </c>
      <c r="G1155" s="220">
        <v>45168</v>
      </c>
      <c r="H1155" t="s">
        <v>120</v>
      </c>
      <c r="I1155" t="s">
        <v>55</v>
      </c>
      <c r="J1155" t="s">
        <v>121</v>
      </c>
      <c r="K1155" t="s">
        <v>122</v>
      </c>
      <c r="L1155" s="230" t="s">
        <v>123</v>
      </c>
      <c r="M1155">
        <v>2</v>
      </c>
      <c r="N1155">
        <v>0</v>
      </c>
      <c r="O1155">
        <v>30.72</v>
      </c>
      <c r="P1155">
        <v>61.44</v>
      </c>
      <c r="Q1155">
        <v>3298.91</v>
      </c>
      <c r="R1155">
        <v>3.94</v>
      </c>
      <c r="S1155" s="231" t="str">
        <f>VLOOKUP(U1155,'Cross ref'!I:J,2,0)</f>
        <v>SCL</v>
      </c>
      <c r="T1155" s="231">
        <f t="shared" si="108"/>
        <v>61.44</v>
      </c>
      <c r="U1155" s="231">
        <f>VLOOKUP(VALUE(C1155),'Cross ref'!G:I,3,0)</f>
        <v>7365</v>
      </c>
      <c r="V1155" s="231">
        <f>IFERROR(VLOOKUP(J1155,'Item List (2)'!C:D,2,0),VLOOKUP(K1155,'Item List (2)'!C:D,2,0))</f>
        <v>50007</v>
      </c>
      <c r="W1155" s="231">
        <f>IFERROR(VLOOKUP(J1155,'Item List (2)'!C:E,3,0),VLOOKUP(K1155,'Item List (2)'!C:E,3,0))</f>
        <v>100</v>
      </c>
      <c r="X1155" s="231">
        <f t="shared" si="109"/>
        <v>0</v>
      </c>
      <c r="Y1155" s="231" t="str">
        <f t="shared" si="110"/>
        <v>APPTZR, ONION RING</v>
      </c>
      <c r="AA1155" s="232">
        <f t="shared" si="111"/>
        <v>61.44</v>
      </c>
      <c r="AB1155" s="232" t="str">
        <f>VLOOKUP(W1155,'Item List (2)'!$H:$J,2,0)</f>
        <v>Food</v>
      </c>
      <c r="AC1155" s="232">
        <f t="shared" si="112"/>
        <v>7365</v>
      </c>
      <c r="AD1155" s="232" t="str">
        <f t="shared" si="113"/>
        <v>7365-Food</v>
      </c>
    </row>
    <row r="1156" spans="1:30">
      <c r="A1156" t="s">
        <v>48</v>
      </c>
      <c r="B1156" t="s">
        <v>549</v>
      </c>
      <c r="C1156" t="s">
        <v>664</v>
      </c>
      <c r="D1156" t="s">
        <v>665</v>
      </c>
      <c r="E1156" t="s">
        <v>667</v>
      </c>
      <c r="F1156" s="220" t="s">
        <v>53</v>
      </c>
      <c r="G1156" s="220">
        <v>45168</v>
      </c>
      <c r="H1156" t="s">
        <v>313</v>
      </c>
      <c r="I1156" t="s">
        <v>55</v>
      </c>
      <c r="J1156" t="s">
        <v>125</v>
      </c>
      <c r="K1156" t="s">
        <v>314</v>
      </c>
      <c r="L1156" s="230" t="s">
        <v>158</v>
      </c>
      <c r="M1156">
        <v>1</v>
      </c>
      <c r="N1156">
        <v>0</v>
      </c>
      <c r="O1156">
        <v>15.31</v>
      </c>
      <c r="P1156">
        <v>15.31</v>
      </c>
      <c r="Q1156">
        <v>3298.91</v>
      </c>
      <c r="R1156">
        <v>3.94</v>
      </c>
      <c r="S1156" s="231" t="str">
        <f>VLOOKUP(U1156,'Cross ref'!I:J,2,0)</f>
        <v>SCL</v>
      </c>
      <c r="T1156" s="231">
        <f t="shared" si="108"/>
        <v>15.31</v>
      </c>
      <c r="U1156" s="231">
        <f>VLOOKUP(VALUE(C1156),'Cross ref'!G:I,3,0)</f>
        <v>7365</v>
      </c>
      <c r="V1156" s="231">
        <f>IFERROR(VLOOKUP(J1156,'Item List (2)'!C:D,2,0),VLOOKUP(K1156,'Item List (2)'!C:D,2,0))</f>
        <v>50007</v>
      </c>
      <c r="W1156" s="231">
        <f>IFERROR(VLOOKUP(J1156,'Item List (2)'!C:E,3,0),VLOOKUP(K1156,'Item List (2)'!C:E,3,0))</f>
        <v>100</v>
      </c>
      <c r="X1156" s="231">
        <f t="shared" si="109"/>
        <v>0</v>
      </c>
      <c r="Y1156" s="231" t="str">
        <f t="shared" si="110"/>
        <v>KETCHUP, VOLPAK</v>
      </c>
      <c r="AA1156" s="232">
        <f t="shared" si="111"/>
        <v>15.31</v>
      </c>
      <c r="AB1156" s="232" t="str">
        <f>VLOOKUP(W1156,'Item List (2)'!$H:$J,2,0)</f>
        <v>Food</v>
      </c>
      <c r="AC1156" s="232">
        <f t="shared" si="112"/>
        <v>7365</v>
      </c>
      <c r="AD1156" s="232" t="str">
        <f t="shared" si="113"/>
        <v>7365-Food</v>
      </c>
    </row>
    <row r="1157" spans="1:30">
      <c r="A1157" t="s">
        <v>48</v>
      </c>
      <c r="B1157" t="s">
        <v>549</v>
      </c>
      <c r="C1157" t="s">
        <v>664</v>
      </c>
      <c r="D1157" t="s">
        <v>665</v>
      </c>
      <c r="E1157" t="s">
        <v>667</v>
      </c>
      <c r="F1157" s="220" t="s">
        <v>53</v>
      </c>
      <c r="G1157" s="220">
        <v>45168</v>
      </c>
      <c r="H1157" t="s">
        <v>124</v>
      </c>
      <c r="I1157" t="s">
        <v>55</v>
      </c>
      <c r="J1157" t="s">
        <v>125</v>
      </c>
      <c r="K1157" t="s">
        <v>126</v>
      </c>
      <c r="L1157" s="230" t="s">
        <v>127</v>
      </c>
      <c r="M1157">
        <v>2</v>
      </c>
      <c r="N1157">
        <v>0</v>
      </c>
      <c r="O1157">
        <v>21.8</v>
      </c>
      <c r="P1157">
        <v>43.6</v>
      </c>
      <c r="Q1157">
        <v>3298.91</v>
      </c>
      <c r="R1157">
        <v>3.94</v>
      </c>
      <c r="S1157" s="231" t="str">
        <f>VLOOKUP(U1157,'Cross ref'!I:J,2,0)</f>
        <v>SCL</v>
      </c>
      <c r="T1157" s="231">
        <f t="shared" si="108"/>
        <v>43.6</v>
      </c>
      <c r="U1157" s="231">
        <f>VLOOKUP(VALUE(C1157),'Cross ref'!G:I,3,0)</f>
        <v>7365</v>
      </c>
      <c r="V1157" s="231">
        <f>IFERROR(VLOOKUP(J1157,'Item List (2)'!C:D,2,0),VLOOKUP(K1157,'Item List (2)'!C:D,2,0))</f>
        <v>50007</v>
      </c>
      <c r="W1157" s="231">
        <f>IFERROR(VLOOKUP(J1157,'Item List (2)'!C:E,3,0),VLOOKUP(K1157,'Item List (2)'!C:E,3,0))</f>
        <v>100</v>
      </c>
      <c r="X1157" s="231">
        <f t="shared" si="109"/>
        <v>0</v>
      </c>
      <c r="Y1157" s="231" t="str">
        <f t="shared" si="110"/>
        <v>KETCHUP, PKT</v>
      </c>
      <c r="AA1157" s="232">
        <f t="shared" si="111"/>
        <v>43.6</v>
      </c>
      <c r="AB1157" s="232" t="str">
        <f>VLOOKUP(W1157,'Item List (2)'!$H:$J,2,0)</f>
        <v>Food</v>
      </c>
      <c r="AC1157" s="232">
        <f t="shared" si="112"/>
        <v>7365</v>
      </c>
      <c r="AD1157" s="232" t="str">
        <f t="shared" si="113"/>
        <v>7365-Food</v>
      </c>
    </row>
    <row r="1158" spans="1:30">
      <c r="A1158" t="s">
        <v>48</v>
      </c>
      <c r="B1158" t="s">
        <v>549</v>
      </c>
      <c r="C1158" t="s">
        <v>664</v>
      </c>
      <c r="D1158" t="s">
        <v>665</v>
      </c>
      <c r="E1158" t="s">
        <v>667</v>
      </c>
      <c r="F1158" s="220" t="s">
        <v>53</v>
      </c>
      <c r="G1158" s="220">
        <v>45168</v>
      </c>
      <c r="H1158" t="s">
        <v>128</v>
      </c>
      <c r="I1158" t="s">
        <v>55</v>
      </c>
      <c r="J1158" t="s">
        <v>129</v>
      </c>
      <c r="K1158" t="s">
        <v>130</v>
      </c>
      <c r="L1158" s="230" t="s">
        <v>131</v>
      </c>
      <c r="M1158">
        <v>1</v>
      </c>
      <c r="N1158">
        <v>0</v>
      </c>
      <c r="O1158">
        <v>33.38</v>
      </c>
      <c r="P1158">
        <v>33.38</v>
      </c>
      <c r="Q1158">
        <v>3298.91</v>
      </c>
      <c r="R1158">
        <v>3.94</v>
      </c>
      <c r="S1158" s="231" t="str">
        <f>VLOOKUP(U1158,'Cross ref'!I:J,2,0)</f>
        <v>SCL</v>
      </c>
      <c r="T1158" s="231">
        <f t="shared" si="108"/>
        <v>33.38</v>
      </c>
      <c r="U1158" s="231">
        <f>VLOOKUP(VALUE(C1158),'Cross ref'!G:I,3,0)</f>
        <v>7365</v>
      </c>
      <c r="V1158" s="231">
        <f>IFERROR(VLOOKUP(J1158,'Item List (2)'!C:D,2,0),VLOOKUP(K1158,'Item List (2)'!C:D,2,0))</f>
        <v>50007</v>
      </c>
      <c r="W1158" s="231">
        <f>IFERROR(VLOOKUP(J1158,'Item List (2)'!C:E,3,0),VLOOKUP(K1158,'Item List (2)'!C:E,3,0))</f>
        <v>100</v>
      </c>
      <c r="X1158" s="231">
        <f t="shared" si="109"/>
        <v>0</v>
      </c>
      <c r="Y1158" s="231" t="str">
        <f t="shared" si="110"/>
        <v>HASHBROWN, RND ZTF</v>
      </c>
      <c r="AA1158" s="232">
        <f t="shared" si="111"/>
        <v>33.38</v>
      </c>
      <c r="AB1158" s="232" t="str">
        <f>VLOOKUP(W1158,'Item List (2)'!$H:$J,2,0)</f>
        <v>Food</v>
      </c>
      <c r="AC1158" s="232">
        <f t="shared" si="112"/>
        <v>7365</v>
      </c>
      <c r="AD1158" s="232" t="str">
        <f t="shared" si="113"/>
        <v>7365-Food</v>
      </c>
    </row>
    <row r="1159" spans="1:30">
      <c r="A1159" t="s">
        <v>48</v>
      </c>
      <c r="B1159" t="s">
        <v>549</v>
      </c>
      <c r="C1159" t="s">
        <v>664</v>
      </c>
      <c r="D1159" t="s">
        <v>665</v>
      </c>
      <c r="E1159" t="s">
        <v>667</v>
      </c>
      <c r="F1159" s="220" t="s">
        <v>53</v>
      </c>
      <c r="G1159" s="220">
        <v>45168</v>
      </c>
      <c r="H1159" t="s">
        <v>132</v>
      </c>
      <c r="I1159" t="s">
        <v>55</v>
      </c>
      <c r="J1159" t="s">
        <v>129</v>
      </c>
      <c r="K1159" t="s">
        <v>133</v>
      </c>
      <c r="L1159" s="230" t="s">
        <v>131</v>
      </c>
      <c r="M1159">
        <v>2</v>
      </c>
      <c r="N1159">
        <v>0</v>
      </c>
      <c r="O1159">
        <v>33.38</v>
      </c>
      <c r="P1159">
        <v>66.76</v>
      </c>
      <c r="Q1159">
        <v>3298.91</v>
      </c>
      <c r="R1159">
        <v>3.94</v>
      </c>
      <c r="S1159" s="231" t="str">
        <f>VLOOKUP(U1159,'Cross ref'!I:J,2,0)</f>
        <v>SCL</v>
      </c>
      <c r="T1159" s="231">
        <f t="shared" si="108"/>
        <v>66.76</v>
      </c>
      <c r="U1159" s="231">
        <f>VLOOKUP(VALUE(C1159),'Cross ref'!G:I,3,0)</f>
        <v>7365</v>
      </c>
      <c r="V1159" s="231">
        <f>IFERROR(VLOOKUP(J1159,'Item List (2)'!C:D,2,0),VLOOKUP(K1159,'Item List (2)'!C:D,2,0))</f>
        <v>50007</v>
      </c>
      <c r="W1159" s="231">
        <f>IFERROR(VLOOKUP(J1159,'Item List (2)'!C:E,3,0),VLOOKUP(K1159,'Item List (2)'!C:E,3,0))</f>
        <v>100</v>
      </c>
      <c r="X1159" s="231">
        <f t="shared" si="109"/>
        <v>0</v>
      </c>
      <c r="Y1159" s="231" t="str">
        <f t="shared" si="110"/>
        <v>FRIES, CRISS CUT SEASN</v>
      </c>
      <c r="AA1159" s="232">
        <f t="shared" si="111"/>
        <v>66.76</v>
      </c>
      <c r="AB1159" s="232" t="str">
        <f>VLOOKUP(W1159,'Item List (2)'!$H:$J,2,0)</f>
        <v>Food</v>
      </c>
      <c r="AC1159" s="232">
        <f t="shared" si="112"/>
        <v>7365</v>
      </c>
      <c r="AD1159" s="232" t="str">
        <f t="shared" si="113"/>
        <v>7365-Food</v>
      </c>
    </row>
    <row r="1160" spans="1:30">
      <c r="A1160" t="s">
        <v>48</v>
      </c>
      <c r="B1160" t="s">
        <v>549</v>
      </c>
      <c r="C1160" t="s">
        <v>664</v>
      </c>
      <c r="D1160" t="s">
        <v>665</v>
      </c>
      <c r="E1160" t="s">
        <v>667</v>
      </c>
      <c r="F1160" s="220" t="s">
        <v>53</v>
      </c>
      <c r="G1160" s="220">
        <v>45168</v>
      </c>
      <c r="H1160" t="s">
        <v>134</v>
      </c>
      <c r="I1160" t="s">
        <v>55</v>
      </c>
      <c r="J1160" t="s">
        <v>129</v>
      </c>
      <c r="K1160" t="s">
        <v>135</v>
      </c>
      <c r="L1160" s="230" t="s">
        <v>136</v>
      </c>
      <c r="M1160">
        <v>7</v>
      </c>
      <c r="N1160">
        <v>0</v>
      </c>
      <c r="O1160">
        <v>35.28</v>
      </c>
      <c r="P1160">
        <v>246.96</v>
      </c>
      <c r="Q1160">
        <v>3298.91</v>
      </c>
      <c r="R1160">
        <v>3.94</v>
      </c>
      <c r="S1160" s="231" t="str">
        <f>VLOOKUP(U1160,'Cross ref'!I:J,2,0)</f>
        <v>SCL</v>
      </c>
      <c r="T1160" s="231">
        <f t="shared" si="108"/>
        <v>246.96</v>
      </c>
      <c r="U1160" s="231">
        <f>VLOOKUP(VALUE(C1160),'Cross ref'!G:I,3,0)</f>
        <v>7365</v>
      </c>
      <c r="V1160" s="231">
        <f>IFERROR(VLOOKUP(J1160,'Item List (2)'!C:D,2,0),VLOOKUP(K1160,'Item List (2)'!C:D,2,0))</f>
        <v>50007</v>
      </c>
      <c r="W1160" s="231">
        <f>IFERROR(VLOOKUP(J1160,'Item List (2)'!C:E,3,0),VLOOKUP(K1160,'Item List (2)'!C:E,3,0))</f>
        <v>100</v>
      </c>
      <c r="X1160" s="231">
        <f t="shared" si="109"/>
        <v>0</v>
      </c>
      <c r="Y1160" s="231" t="str">
        <f t="shared" si="110"/>
        <v>FRIES, SS SK ON</v>
      </c>
      <c r="AA1160" s="232">
        <f t="shared" si="111"/>
        <v>246.96</v>
      </c>
      <c r="AB1160" s="232" t="str">
        <f>VLOOKUP(W1160,'Item List (2)'!$H:$J,2,0)</f>
        <v>Food</v>
      </c>
      <c r="AC1160" s="232">
        <f t="shared" si="112"/>
        <v>7365</v>
      </c>
      <c r="AD1160" s="232" t="str">
        <f t="shared" si="113"/>
        <v>7365-Food</v>
      </c>
    </row>
    <row r="1161" spans="1:30">
      <c r="A1161" t="s">
        <v>48</v>
      </c>
      <c r="B1161" t="s">
        <v>549</v>
      </c>
      <c r="C1161" t="s">
        <v>664</v>
      </c>
      <c r="D1161" t="s">
        <v>665</v>
      </c>
      <c r="E1161" t="s">
        <v>667</v>
      </c>
      <c r="F1161" s="220" t="s">
        <v>53</v>
      </c>
      <c r="G1161" s="220">
        <v>45168</v>
      </c>
      <c r="H1161" t="s">
        <v>145</v>
      </c>
      <c r="I1161" t="s">
        <v>55</v>
      </c>
      <c r="J1161" t="s">
        <v>146</v>
      </c>
      <c r="K1161" t="s">
        <v>147</v>
      </c>
      <c r="L1161" s="230" t="s">
        <v>148</v>
      </c>
      <c r="M1161">
        <v>1</v>
      </c>
      <c r="N1161">
        <v>0</v>
      </c>
      <c r="O1161">
        <v>111.01</v>
      </c>
      <c r="P1161">
        <v>111.01</v>
      </c>
      <c r="Q1161">
        <v>3298.91</v>
      </c>
      <c r="R1161">
        <v>3.94</v>
      </c>
      <c r="S1161" s="231" t="str">
        <f>VLOOKUP(U1161,'Cross ref'!I:J,2,0)</f>
        <v>SCL</v>
      </c>
      <c r="T1161" s="231">
        <f t="shared" si="108"/>
        <v>111.01</v>
      </c>
      <c r="U1161" s="231">
        <f>VLOOKUP(VALUE(C1161),'Cross ref'!G:I,3,0)</f>
        <v>7365</v>
      </c>
      <c r="V1161" s="231">
        <f>IFERROR(VLOOKUP(J1161,'Item List (2)'!C:D,2,0),VLOOKUP(K1161,'Item List (2)'!C:D,2,0))</f>
        <v>50007</v>
      </c>
      <c r="W1161" s="231">
        <f>IFERROR(VLOOKUP(J1161,'Item List (2)'!C:E,3,0),VLOOKUP(K1161,'Item List (2)'!C:E,3,0))</f>
        <v>100</v>
      </c>
      <c r="X1161" s="231">
        <f t="shared" si="109"/>
        <v>0</v>
      </c>
      <c r="Y1161" s="231" t="str">
        <f t="shared" si="110"/>
        <v>CHICKEN, TNDRLOIN STRIP 1.5Z</v>
      </c>
      <c r="AA1161" s="232">
        <f t="shared" si="111"/>
        <v>111.01</v>
      </c>
      <c r="AB1161" s="232" t="str">
        <f>VLOOKUP(W1161,'Item List (2)'!$H:$J,2,0)</f>
        <v>Food</v>
      </c>
      <c r="AC1161" s="232">
        <f t="shared" si="112"/>
        <v>7365</v>
      </c>
      <c r="AD1161" s="232" t="str">
        <f t="shared" si="113"/>
        <v>7365-Food</v>
      </c>
    </row>
    <row r="1162" spans="1:30">
      <c r="A1162" t="s">
        <v>48</v>
      </c>
      <c r="B1162" t="s">
        <v>549</v>
      </c>
      <c r="C1162" t="s">
        <v>664</v>
      </c>
      <c r="D1162" t="s">
        <v>665</v>
      </c>
      <c r="E1162" t="s">
        <v>667</v>
      </c>
      <c r="F1162" s="220" t="s">
        <v>53</v>
      </c>
      <c r="G1162" s="220">
        <v>45168</v>
      </c>
      <c r="H1162" t="s">
        <v>149</v>
      </c>
      <c r="I1162" t="s">
        <v>55</v>
      </c>
      <c r="J1162" t="s">
        <v>102</v>
      </c>
      <c r="K1162" t="s">
        <v>150</v>
      </c>
      <c r="L1162" s="230" t="s">
        <v>100</v>
      </c>
      <c r="M1162">
        <v>3</v>
      </c>
      <c r="N1162">
        <v>0</v>
      </c>
      <c r="O1162">
        <v>25.94</v>
      </c>
      <c r="P1162">
        <v>77.82</v>
      </c>
      <c r="Q1162">
        <v>3298.91</v>
      </c>
      <c r="R1162">
        <v>3.94</v>
      </c>
      <c r="S1162" s="231" t="str">
        <f>VLOOKUP(U1162,'Cross ref'!I:J,2,0)</f>
        <v>SCL</v>
      </c>
      <c r="T1162" s="231">
        <f t="shared" si="108"/>
        <v>77.82</v>
      </c>
      <c r="U1162" s="231">
        <f>VLOOKUP(VALUE(C1162),'Cross ref'!G:I,3,0)</f>
        <v>7365</v>
      </c>
      <c r="V1162" s="231">
        <f>IFERROR(VLOOKUP(J1162,'Item List (2)'!C:D,2,0),VLOOKUP(K1162,'Item List (2)'!C:D,2,0))</f>
        <v>50007</v>
      </c>
      <c r="W1162" s="231">
        <f>IFERROR(VLOOKUP(J1162,'Item List (2)'!C:E,3,0),VLOOKUP(K1162,'Item List (2)'!C:E,3,0))</f>
        <v>100</v>
      </c>
      <c r="X1162" s="231">
        <f t="shared" si="109"/>
        <v>0</v>
      </c>
      <c r="Y1162" s="231" t="str">
        <f t="shared" si="110"/>
        <v>SAUCE, BTRMILK RANCH CUP</v>
      </c>
      <c r="AA1162" s="232">
        <f t="shared" si="111"/>
        <v>77.82</v>
      </c>
      <c r="AB1162" s="232" t="str">
        <f>VLOOKUP(W1162,'Item List (2)'!$H:$J,2,0)</f>
        <v>Food</v>
      </c>
      <c r="AC1162" s="232">
        <f t="shared" si="112"/>
        <v>7365</v>
      </c>
      <c r="AD1162" s="232" t="str">
        <f t="shared" si="113"/>
        <v>7365-Food</v>
      </c>
    </row>
    <row r="1163" spans="1:30">
      <c r="A1163" t="s">
        <v>48</v>
      </c>
      <c r="B1163" t="s">
        <v>549</v>
      </c>
      <c r="C1163" t="s">
        <v>664</v>
      </c>
      <c r="D1163" t="s">
        <v>665</v>
      </c>
      <c r="E1163" t="s">
        <v>667</v>
      </c>
      <c r="F1163" s="220" t="s">
        <v>53</v>
      </c>
      <c r="G1163" s="220">
        <v>45168</v>
      </c>
      <c r="H1163" t="s">
        <v>151</v>
      </c>
      <c r="I1163" t="s">
        <v>55</v>
      </c>
      <c r="J1163" t="s">
        <v>152</v>
      </c>
      <c r="K1163" t="s">
        <v>153</v>
      </c>
      <c r="L1163" s="230" t="s">
        <v>154</v>
      </c>
      <c r="M1163">
        <v>1</v>
      </c>
      <c r="N1163">
        <v>0</v>
      </c>
      <c r="O1163">
        <v>11.66</v>
      </c>
      <c r="P1163">
        <v>11.66</v>
      </c>
      <c r="Q1163">
        <v>3298.91</v>
      </c>
      <c r="R1163">
        <v>3.94</v>
      </c>
      <c r="S1163" s="231" t="str">
        <f>VLOOKUP(U1163,'Cross ref'!I:J,2,0)</f>
        <v>SCL</v>
      </c>
      <c r="T1163" s="231">
        <f t="shared" si="108"/>
        <v>11.66</v>
      </c>
      <c r="U1163" s="231">
        <f>VLOOKUP(VALUE(C1163),'Cross ref'!G:I,3,0)</f>
        <v>7365</v>
      </c>
      <c r="V1163" s="231">
        <f>IFERROR(VLOOKUP(J1163,'Item List (2)'!C:D,2,0),VLOOKUP(K1163,'Item List (2)'!C:D,2,0))</f>
        <v>50007</v>
      </c>
      <c r="W1163" s="231">
        <f>IFERROR(VLOOKUP(J1163,'Item List (2)'!C:E,3,0),VLOOKUP(K1163,'Item List (2)'!C:E,3,0))</f>
        <v>100</v>
      </c>
      <c r="X1163" s="231">
        <f t="shared" si="109"/>
        <v>0</v>
      </c>
      <c r="Y1163" s="231" t="str">
        <f t="shared" si="110"/>
        <v>SAUCE, BUFFALO CUP</v>
      </c>
      <c r="AA1163" s="232">
        <f t="shared" si="111"/>
        <v>11.66</v>
      </c>
      <c r="AB1163" s="232" t="str">
        <f>VLOOKUP(W1163,'Item List (2)'!$H:$J,2,0)</f>
        <v>Food</v>
      </c>
      <c r="AC1163" s="232">
        <f t="shared" si="112"/>
        <v>7365</v>
      </c>
      <c r="AD1163" s="232" t="str">
        <f t="shared" si="113"/>
        <v>7365-Food</v>
      </c>
    </row>
    <row r="1164" spans="1:30">
      <c r="A1164" t="s">
        <v>48</v>
      </c>
      <c r="B1164" t="s">
        <v>549</v>
      </c>
      <c r="C1164" t="s">
        <v>664</v>
      </c>
      <c r="D1164" t="s">
        <v>665</v>
      </c>
      <c r="E1164" t="s">
        <v>667</v>
      </c>
      <c r="F1164" s="220" t="s">
        <v>53</v>
      </c>
      <c r="G1164" s="220">
        <v>45168</v>
      </c>
      <c r="H1164" t="s">
        <v>332</v>
      </c>
      <c r="I1164" t="s">
        <v>55</v>
      </c>
      <c r="J1164" t="s">
        <v>244</v>
      </c>
      <c r="K1164" t="s">
        <v>333</v>
      </c>
      <c r="L1164" s="230" t="s">
        <v>334</v>
      </c>
      <c r="M1164">
        <v>1</v>
      </c>
      <c r="N1164">
        <v>0</v>
      </c>
      <c r="O1164">
        <v>31.38</v>
      </c>
      <c r="P1164">
        <v>31.38</v>
      </c>
      <c r="Q1164">
        <v>3298.91</v>
      </c>
      <c r="R1164">
        <v>3.94</v>
      </c>
      <c r="S1164" s="231" t="str">
        <f>VLOOKUP(U1164,'Cross ref'!I:J,2,0)</f>
        <v>SCL</v>
      </c>
      <c r="T1164" s="231">
        <f t="shared" si="108"/>
        <v>31.38</v>
      </c>
      <c r="U1164" s="231">
        <f>VLOOKUP(VALUE(C1164),'Cross ref'!G:I,3,0)</f>
        <v>7365</v>
      </c>
      <c r="V1164" s="231">
        <f>IFERROR(VLOOKUP(J1164,'Item List (2)'!C:D,2,0),VLOOKUP(K1164,'Item List (2)'!C:D,2,0))</f>
        <v>50007</v>
      </c>
      <c r="W1164" s="231">
        <f>IFERROR(VLOOKUP(J1164,'Item List (2)'!C:E,3,0),VLOOKUP(K1164,'Item List (2)'!C:E,3,0))</f>
        <v>100</v>
      </c>
      <c r="X1164" s="231">
        <f t="shared" si="109"/>
        <v>0</v>
      </c>
      <c r="Y1164" s="231" t="str">
        <f t="shared" si="110"/>
        <v>WHIP CREAM, AEROSOL 17Z</v>
      </c>
      <c r="AA1164" s="232">
        <f t="shared" si="111"/>
        <v>31.38</v>
      </c>
      <c r="AB1164" s="232" t="str">
        <f>VLOOKUP(W1164,'Item List (2)'!$H:$J,2,0)</f>
        <v>Food</v>
      </c>
      <c r="AC1164" s="232">
        <f t="shared" si="112"/>
        <v>7365</v>
      </c>
      <c r="AD1164" s="232" t="str">
        <f t="shared" si="113"/>
        <v>7365-Food</v>
      </c>
    </row>
    <row r="1165" spans="1:30">
      <c r="A1165" t="s">
        <v>48</v>
      </c>
      <c r="B1165" t="s">
        <v>549</v>
      </c>
      <c r="C1165" t="s">
        <v>664</v>
      </c>
      <c r="D1165" t="s">
        <v>665</v>
      </c>
      <c r="E1165" t="s">
        <v>667</v>
      </c>
      <c r="F1165" s="220" t="s">
        <v>53</v>
      </c>
      <c r="G1165" s="220">
        <v>45168</v>
      </c>
      <c r="H1165" t="s">
        <v>155</v>
      </c>
      <c r="I1165" t="s">
        <v>55</v>
      </c>
      <c r="J1165" t="s">
        <v>156</v>
      </c>
      <c r="K1165" t="s">
        <v>157</v>
      </c>
      <c r="L1165" s="230" t="s">
        <v>158</v>
      </c>
      <c r="M1165">
        <v>3</v>
      </c>
      <c r="N1165">
        <v>0</v>
      </c>
      <c r="O1165">
        <v>19.78</v>
      </c>
      <c r="P1165">
        <v>59.34</v>
      </c>
      <c r="Q1165">
        <v>3298.91</v>
      </c>
      <c r="R1165">
        <v>3.94</v>
      </c>
      <c r="S1165" s="231" t="str">
        <f>VLOOKUP(U1165,'Cross ref'!I:J,2,0)</f>
        <v>SCL</v>
      </c>
      <c r="T1165" s="231">
        <f t="shared" si="108"/>
        <v>59.34</v>
      </c>
      <c r="U1165" s="231">
        <f>VLOOKUP(VALUE(C1165),'Cross ref'!G:I,3,0)</f>
        <v>7365</v>
      </c>
      <c r="V1165" s="231">
        <f>IFERROR(VLOOKUP(J1165,'Item List (2)'!C:D,2,0),VLOOKUP(K1165,'Item List (2)'!C:D,2,0))</f>
        <v>50007</v>
      </c>
      <c r="W1165" s="231">
        <f>IFERROR(VLOOKUP(J1165,'Item List (2)'!C:E,3,0),VLOOKUP(K1165,'Item List (2)'!C:E,3,0))</f>
        <v>100</v>
      </c>
      <c r="X1165" s="231">
        <f t="shared" si="109"/>
        <v>0</v>
      </c>
      <c r="Y1165" s="231" t="str">
        <f t="shared" si="110"/>
        <v>ICE CREAM, VANILLA SLOW MELT</v>
      </c>
      <c r="AA1165" s="232">
        <f t="shared" si="111"/>
        <v>59.34</v>
      </c>
      <c r="AB1165" s="232" t="str">
        <f>VLOOKUP(W1165,'Item List (2)'!$H:$J,2,0)</f>
        <v>Food</v>
      </c>
      <c r="AC1165" s="232">
        <f t="shared" si="112"/>
        <v>7365</v>
      </c>
      <c r="AD1165" s="232" t="str">
        <f t="shared" si="113"/>
        <v>7365-Food</v>
      </c>
    </row>
    <row r="1166" spans="1:30">
      <c r="A1166" t="s">
        <v>48</v>
      </c>
      <c r="B1166" t="s">
        <v>549</v>
      </c>
      <c r="C1166" t="s">
        <v>664</v>
      </c>
      <c r="D1166" t="s">
        <v>665</v>
      </c>
      <c r="E1166" t="s">
        <v>667</v>
      </c>
      <c r="F1166" s="220" t="s">
        <v>53</v>
      </c>
      <c r="G1166" s="220">
        <v>45168</v>
      </c>
      <c r="H1166" t="s">
        <v>163</v>
      </c>
      <c r="I1166" t="s">
        <v>55</v>
      </c>
      <c r="J1166" t="s">
        <v>146</v>
      </c>
      <c r="K1166" t="s">
        <v>164</v>
      </c>
      <c r="L1166" s="230" t="s">
        <v>165</v>
      </c>
      <c r="M1166">
        <v>2</v>
      </c>
      <c r="N1166">
        <v>0</v>
      </c>
      <c r="O1166">
        <v>37.6</v>
      </c>
      <c r="P1166">
        <v>75.2</v>
      </c>
      <c r="Q1166">
        <v>3298.91</v>
      </c>
      <c r="R1166">
        <v>3.94</v>
      </c>
      <c r="S1166" s="231" t="str">
        <f>VLOOKUP(U1166,'Cross ref'!I:J,2,0)</f>
        <v>SCL</v>
      </c>
      <c r="T1166" s="231">
        <f t="shared" si="108"/>
        <v>75.2</v>
      </c>
      <c r="U1166" s="231">
        <f>VLOOKUP(VALUE(C1166),'Cross ref'!G:I,3,0)</f>
        <v>7365</v>
      </c>
      <c r="V1166" s="231">
        <f>IFERROR(VLOOKUP(J1166,'Item List (2)'!C:D,2,0),VLOOKUP(K1166,'Item List (2)'!C:D,2,0))</f>
        <v>50007</v>
      </c>
      <c r="W1166" s="231">
        <f>IFERROR(VLOOKUP(J1166,'Item List (2)'!C:E,3,0),VLOOKUP(K1166,'Item List (2)'!C:E,3,0))</f>
        <v>100</v>
      </c>
      <c r="X1166" s="231">
        <f t="shared" si="109"/>
        <v>0</v>
      </c>
      <c r="Y1166" s="231" t="str">
        <f t="shared" si="110"/>
        <v>CHICKEN, PTY SPCY 3Z</v>
      </c>
      <c r="AA1166" s="232">
        <f t="shared" si="111"/>
        <v>75.2</v>
      </c>
      <c r="AB1166" s="232" t="str">
        <f>VLOOKUP(W1166,'Item List (2)'!$H:$J,2,0)</f>
        <v>Food</v>
      </c>
      <c r="AC1166" s="232">
        <f t="shared" si="112"/>
        <v>7365</v>
      </c>
      <c r="AD1166" s="232" t="str">
        <f t="shared" si="113"/>
        <v>7365-Food</v>
      </c>
    </row>
    <row r="1167" spans="1:30">
      <c r="A1167" t="s">
        <v>48</v>
      </c>
      <c r="B1167" t="s">
        <v>549</v>
      </c>
      <c r="C1167" t="s">
        <v>664</v>
      </c>
      <c r="D1167" t="s">
        <v>665</v>
      </c>
      <c r="E1167" t="s">
        <v>667</v>
      </c>
      <c r="F1167" s="220" t="s">
        <v>53</v>
      </c>
      <c r="G1167" s="220">
        <v>45168</v>
      </c>
      <c r="H1167" t="s">
        <v>488</v>
      </c>
      <c r="I1167" t="s">
        <v>66</v>
      </c>
      <c r="J1167" t="s">
        <v>109</v>
      </c>
      <c r="K1167" t="s">
        <v>343</v>
      </c>
      <c r="L1167" s="230" t="s">
        <v>111</v>
      </c>
      <c r="M1167">
        <v>1</v>
      </c>
      <c r="N1167">
        <v>0</v>
      </c>
      <c r="O1167">
        <v>3.84</v>
      </c>
      <c r="P1167">
        <v>3.84</v>
      </c>
      <c r="Q1167">
        <v>3298.91</v>
      </c>
      <c r="R1167">
        <v>3.94</v>
      </c>
      <c r="S1167" s="231" t="str">
        <f>VLOOKUP(U1167,'Cross ref'!I:J,2,0)</f>
        <v>SCL</v>
      </c>
      <c r="T1167" s="231">
        <f t="shared" si="108"/>
        <v>3.84</v>
      </c>
      <c r="U1167" s="231">
        <f>VLOOKUP(VALUE(C1167),'Cross ref'!G:I,3,0)</f>
        <v>7365</v>
      </c>
      <c r="V1167" s="231">
        <f>IFERROR(VLOOKUP(J1167,'Item List (2)'!C:D,2,0),VLOOKUP(K1167,'Item List (2)'!C:D,2,0))</f>
        <v>60507</v>
      </c>
      <c r="W1167" s="231">
        <f>IFERROR(VLOOKUP(J1167,'Item List (2)'!C:E,3,0),VLOOKUP(K1167,'Item List (2)'!C:E,3,0))</f>
        <v>1200</v>
      </c>
      <c r="X1167" s="231">
        <f t="shared" si="109"/>
        <v>0</v>
      </c>
      <c r="Y1167" s="231" t="str">
        <f t="shared" si="110"/>
        <v>GLOVE, SYNTH LG</v>
      </c>
      <c r="AA1167" s="232">
        <f t="shared" si="111"/>
        <v>3.84</v>
      </c>
      <c r="AB1167" s="232" t="str">
        <f>VLOOKUP(W1167,'Item List (2)'!$H:$J,2,0)</f>
        <v>Supplies</v>
      </c>
      <c r="AC1167" s="232">
        <f t="shared" si="112"/>
        <v>7365</v>
      </c>
      <c r="AD1167" s="232" t="str">
        <f t="shared" si="113"/>
        <v>7365-Supplies</v>
      </c>
    </row>
    <row r="1168" spans="1:30">
      <c r="A1168" t="s">
        <v>48</v>
      </c>
      <c r="B1168" t="s">
        <v>549</v>
      </c>
      <c r="C1168" t="s">
        <v>664</v>
      </c>
      <c r="D1168" t="s">
        <v>665</v>
      </c>
      <c r="E1168" t="s">
        <v>667</v>
      </c>
      <c r="F1168" s="220" t="s">
        <v>53</v>
      </c>
      <c r="G1168" s="220">
        <v>45168</v>
      </c>
      <c r="H1168" t="s">
        <v>169</v>
      </c>
      <c r="I1168" t="s">
        <v>55</v>
      </c>
      <c r="J1168" t="s">
        <v>170</v>
      </c>
      <c r="K1168" t="s">
        <v>171</v>
      </c>
      <c r="L1168" s="230" t="s">
        <v>172</v>
      </c>
      <c r="M1168">
        <v>3</v>
      </c>
      <c r="N1168">
        <v>0</v>
      </c>
      <c r="O1168">
        <v>90.57</v>
      </c>
      <c r="P1168">
        <v>271.71</v>
      </c>
      <c r="Q1168">
        <v>3298.91</v>
      </c>
      <c r="R1168">
        <v>3.94</v>
      </c>
      <c r="S1168" s="231" t="str">
        <f>VLOOKUP(U1168,'Cross ref'!I:J,2,0)</f>
        <v>SCL</v>
      </c>
      <c r="T1168" s="231">
        <f t="shared" si="108"/>
        <v>271.71</v>
      </c>
      <c r="U1168" s="231">
        <f>VLOOKUP(VALUE(C1168),'Cross ref'!G:I,3,0)</f>
        <v>7365</v>
      </c>
      <c r="V1168" s="231">
        <f>IFERROR(VLOOKUP(J1168,'Item List (2)'!C:D,2,0),VLOOKUP(K1168,'Item List (2)'!C:D,2,0))</f>
        <v>50007</v>
      </c>
      <c r="W1168" s="231">
        <f>IFERROR(VLOOKUP(J1168,'Item List (2)'!C:E,3,0),VLOOKUP(K1168,'Item List (2)'!C:E,3,0))</f>
        <v>100</v>
      </c>
      <c r="X1168" s="231">
        <f t="shared" si="109"/>
        <v>0</v>
      </c>
      <c r="Y1168" s="231" t="str">
        <f t="shared" si="110"/>
        <v>BACON, 500 SLICES FC</v>
      </c>
      <c r="AA1168" s="232">
        <f t="shared" si="111"/>
        <v>271.71</v>
      </c>
      <c r="AB1168" s="232" t="str">
        <f>VLOOKUP(W1168,'Item List (2)'!$H:$J,2,0)</f>
        <v>Food</v>
      </c>
      <c r="AC1168" s="232">
        <f t="shared" si="112"/>
        <v>7365</v>
      </c>
      <c r="AD1168" s="232" t="str">
        <f t="shared" si="113"/>
        <v>7365-Food</v>
      </c>
    </row>
    <row r="1169" spans="1:30">
      <c r="A1169" t="s">
        <v>48</v>
      </c>
      <c r="B1169" t="s">
        <v>549</v>
      </c>
      <c r="C1169" t="s">
        <v>664</v>
      </c>
      <c r="D1169" t="s">
        <v>665</v>
      </c>
      <c r="E1169" t="s">
        <v>667</v>
      </c>
      <c r="F1169" s="220" t="s">
        <v>53</v>
      </c>
      <c r="G1169" s="220">
        <v>45168</v>
      </c>
      <c r="H1169" t="s">
        <v>173</v>
      </c>
      <c r="I1169" t="s">
        <v>55</v>
      </c>
      <c r="J1169" t="s">
        <v>117</v>
      </c>
      <c r="K1169" t="s">
        <v>174</v>
      </c>
      <c r="L1169" s="230" t="s">
        <v>175</v>
      </c>
      <c r="M1169">
        <v>1</v>
      </c>
      <c r="N1169">
        <v>0</v>
      </c>
      <c r="O1169">
        <v>81.59</v>
      </c>
      <c r="P1169">
        <v>81.59</v>
      </c>
      <c r="Q1169">
        <v>3298.91</v>
      </c>
      <c r="R1169">
        <v>3.94</v>
      </c>
      <c r="S1169" s="231" t="str">
        <f>VLOOKUP(U1169,'Cross ref'!I:J,2,0)</f>
        <v>SCL</v>
      </c>
      <c r="T1169" s="231">
        <f t="shared" si="108"/>
        <v>81.59</v>
      </c>
      <c r="U1169" s="231">
        <f>VLOOKUP(VALUE(C1169),'Cross ref'!G:I,3,0)</f>
        <v>7365</v>
      </c>
      <c r="V1169" s="231">
        <f>IFERROR(VLOOKUP(J1169,'Item List (2)'!C:D,2,0),VLOOKUP(K1169,'Item List (2)'!C:D,2,0))</f>
        <v>50007</v>
      </c>
      <c r="W1169" s="231">
        <f>IFERROR(VLOOKUP(J1169,'Item List (2)'!C:E,3,0),VLOOKUP(K1169,'Item List (2)'!C:E,3,0))</f>
        <v>100</v>
      </c>
      <c r="X1169" s="231">
        <f t="shared" si="109"/>
        <v>0</v>
      </c>
      <c r="Y1169" s="231" t="str">
        <f t="shared" si="110"/>
        <v>BEEF, GRND PTY 1.78Z</v>
      </c>
      <c r="AA1169" s="232">
        <f t="shared" si="111"/>
        <v>81.59</v>
      </c>
      <c r="AB1169" s="232" t="str">
        <f>VLOOKUP(W1169,'Item List (2)'!$H:$J,2,0)</f>
        <v>Food</v>
      </c>
      <c r="AC1169" s="232">
        <f t="shared" si="112"/>
        <v>7365</v>
      </c>
      <c r="AD1169" s="232" t="str">
        <f t="shared" si="113"/>
        <v>7365-Food</v>
      </c>
    </row>
    <row r="1170" spans="1:30">
      <c r="A1170" t="s">
        <v>48</v>
      </c>
      <c r="B1170" t="s">
        <v>549</v>
      </c>
      <c r="C1170" t="s">
        <v>664</v>
      </c>
      <c r="D1170" t="s">
        <v>665</v>
      </c>
      <c r="E1170" t="s">
        <v>667</v>
      </c>
      <c r="F1170" s="220" t="s">
        <v>53</v>
      </c>
      <c r="G1170" s="220">
        <v>45168</v>
      </c>
      <c r="H1170" t="s">
        <v>178</v>
      </c>
      <c r="I1170" t="s">
        <v>55</v>
      </c>
      <c r="J1170" t="s">
        <v>179</v>
      </c>
      <c r="K1170" t="s">
        <v>180</v>
      </c>
      <c r="L1170" s="230" t="s">
        <v>148</v>
      </c>
      <c r="M1170">
        <v>1</v>
      </c>
      <c r="N1170">
        <v>0</v>
      </c>
      <c r="O1170">
        <v>77.57</v>
      </c>
      <c r="P1170">
        <v>77.57</v>
      </c>
      <c r="Q1170">
        <v>3298.91</v>
      </c>
      <c r="R1170">
        <v>3.94</v>
      </c>
      <c r="S1170" s="231" t="str">
        <f>VLOOKUP(U1170,'Cross ref'!I:J,2,0)</f>
        <v>SCL</v>
      </c>
      <c r="T1170" s="231">
        <f t="shared" si="108"/>
        <v>77.57</v>
      </c>
      <c r="U1170" s="231">
        <f>VLOOKUP(VALUE(C1170),'Cross ref'!G:I,3,0)</f>
        <v>7365</v>
      </c>
      <c r="V1170" s="231">
        <f>IFERROR(VLOOKUP(J1170,'Item List (2)'!C:D,2,0),VLOOKUP(K1170,'Item List (2)'!C:D,2,0))</f>
        <v>50007</v>
      </c>
      <c r="W1170" s="231">
        <f>IFERROR(VLOOKUP(J1170,'Item List (2)'!C:E,3,0),VLOOKUP(K1170,'Item List (2)'!C:E,3,0))</f>
        <v>100</v>
      </c>
      <c r="X1170" s="231">
        <f t="shared" si="109"/>
        <v>0</v>
      </c>
      <c r="Y1170" s="231" t="str">
        <f t="shared" si="110"/>
        <v>CHEESE, AMER SHRP SLI 144CT</v>
      </c>
      <c r="AA1170" s="232">
        <f t="shared" si="111"/>
        <v>77.57</v>
      </c>
      <c r="AB1170" s="232" t="str">
        <f>VLOOKUP(W1170,'Item List (2)'!$H:$J,2,0)</f>
        <v>Food</v>
      </c>
      <c r="AC1170" s="232">
        <f t="shared" si="112"/>
        <v>7365</v>
      </c>
      <c r="AD1170" s="232" t="str">
        <f t="shared" si="113"/>
        <v>7365-Food</v>
      </c>
    </row>
    <row r="1171" spans="1:30">
      <c r="A1171" t="s">
        <v>48</v>
      </c>
      <c r="B1171" t="s">
        <v>549</v>
      </c>
      <c r="C1171" t="s">
        <v>664</v>
      </c>
      <c r="D1171" t="s">
        <v>665</v>
      </c>
      <c r="E1171" t="s">
        <v>667</v>
      </c>
      <c r="F1171" s="220" t="s">
        <v>53</v>
      </c>
      <c r="G1171" s="220">
        <v>45168</v>
      </c>
      <c r="H1171" t="s">
        <v>181</v>
      </c>
      <c r="I1171" t="s">
        <v>55</v>
      </c>
      <c r="J1171" t="s">
        <v>121</v>
      </c>
      <c r="K1171" t="s">
        <v>182</v>
      </c>
      <c r="L1171" s="230" t="s">
        <v>183</v>
      </c>
      <c r="M1171">
        <v>2</v>
      </c>
      <c r="N1171">
        <v>0</v>
      </c>
      <c r="O1171">
        <v>39.79</v>
      </c>
      <c r="P1171">
        <v>79.58</v>
      </c>
      <c r="Q1171">
        <v>3298.91</v>
      </c>
      <c r="R1171">
        <v>3.94</v>
      </c>
      <c r="S1171" s="231" t="str">
        <f>VLOOKUP(U1171,'Cross ref'!I:J,2,0)</f>
        <v>SCL</v>
      </c>
      <c r="T1171" s="231">
        <f t="shared" si="108"/>
        <v>79.58</v>
      </c>
      <c r="U1171" s="231">
        <f>VLOOKUP(VALUE(C1171),'Cross ref'!G:I,3,0)</f>
        <v>7365</v>
      </c>
      <c r="V1171" s="231">
        <f>IFERROR(VLOOKUP(J1171,'Item List (2)'!C:D,2,0),VLOOKUP(K1171,'Item List (2)'!C:D,2,0))</f>
        <v>50007</v>
      </c>
      <c r="W1171" s="231">
        <f>IFERROR(VLOOKUP(J1171,'Item List (2)'!C:E,3,0),VLOOKUP(K1171,'Item List (2)'!C:E,3,0))</f>
        <v>100</v>
      </c>
      <c r="X1171" s="231">
        <f t="shared" si="109"/>
        <v>0</v>
      </c>
      <c r="Y1171" s="231" t="str">
        <f t="shared" si="110"/>
        <v>APPTZR, JALAPENO BRD CHSE BITE</v>
      </c>
      <c r="AA1171" s="232">
        <f t="shared" si="111"/>
        <v>79.58</v>
      </c>
      <c r="AB1171" s="232" t="str">
        <f>VLOOKUP(W1171,'Item List (2)'!$H:$J,2,0)</f>
        <v>Food</v>
      </c>
      <c r="AC1171" s="232">
        <f t="shared" si="112"/>
        <v>7365</v>
      </c>
      <c r="AD1171" s="232" t="str">
        <f t="shared" si="113"/>
        <v>7365-Food</v>
      </c>
    </row>
    <row r="1172" spans="1:30">
      <c r="A1172" t="s">
        <v>48</v>
      </c>
      <c r="B1172" t="s">
        <v>549</v>
      </c>
      <c r="C1172" t="s">
        <v>664</v>
      </c>
      <c r="D1172" t="s">
        <v>665</v>
      </c>
      <c r="E1172" t="s">
        <v>667</v>
      </c>
      <c r="F1172" s="220" t="s">
        <v>53</v>
      </c>
      <c r="G1172" s="220">
        <v>45168</v>
      </c>
      <c r="H1172" t="s">
        <v>184</v>
      </c>
      <c r="I1172" t="s">
        <v>55</v>
      </c>
      <c r="J1172" t="s">
        <v>117</v>
      </c>
      <c r="K1172" t="s">
        <v>185</v>
      </c>
      <c r="L1172" s="230" t="s">
        <v>186</v>
      </c>
      <c r="M1172">
        <v>1</v>
      </c>
      <c r="N1172">
        <v>0</v>
      </c>
      <c r="O1172">
        <v>76.44</v>
      </c>
      <c r="P1172">
        <v>76.44</v>
      </c>
      <c r="Q1172">
        <v>3298.91</v>
      </c>
      <c r="R1172">
        <v>3.94</v>
      </c>
      <c r="S1172" s="231" t="str">
        <f>VLOOKUP(U1172,'Cross ref'!I:J,2,0)</f>
        <v>SCL</v>
      </c>
      <c r="T1172" s="231">
        <f t="shared" si="108"/>
        <v>76.44</v>
      </c>
      <c r="U1172" s="231">
        <f>VLOOKUP(VALUE(C1172),'Cross ref'!G:I,3,0)</f>
        <v>7365</v>
      </c>
      <c r="V1172" s="231">
        <f>IFERROR(VLOOKUP(J1172,'Item List (2)'!C:D,2,0),VLOOKUP(K1172,'Item List (2)'!C:D,2,0))</f>
        <v>50007</v>
      </c>
      <c r="W1172" s="231">
        <f>IFERROR(VLOOKUP(J1172,'Item List (2)'!C:E,3,0),VLOOKUP(K1172,'Item List (2)'!C:E,3,0))</f>
        <v>100</v>
      </c>
      <c r="X1172" s="231">
        <f t="shared" si="109"/>
        <v>0</v>
      </c>
      <c r="Y1172" s="231" t="str">
        <f t="shared" si="110"/>
        <v>BEEF, GRND PTY 5.33Z ANGUS IQF</v>
      </c>
      <c r="AA1172" s="232">
        <f t="shared" si="111"/>
        <v>76.44</v>
      </c>
      <c r="AB1172" s="232" t="str">
        <f>VLOOKUP(W1172,'Item List (2)'!$H:$J,2,0)</f>
        <v>Food</v>
      </c>
      <c r="AC1172" s="232">
        <f t="shared" si="112"/>
        <v>7365</v>
      </c>
      <c r="AD1172" s="232" t="str">
        <f t="shared" si="113"/>
        <v>7365-Food</v>
      </c>
    </row>
    <row r="1173" spans="1:30">
      <c r="A1173" t="s">
        <v>48</v>
      </c>
      <c r="B1173" t="s">
        <v>549</v>
      </c>
      <c r="C1173" t="s">
        <v>664</v>
      </c>
      <c r="D1173" t="s">
        <v>665</v>
      </c>
      <c r="E1173" t="s">
        <v>667</v>
      </c>
      <c r="F1173" s="220" t="s">
        <v>53</v>
      </c>
      <c r="G1173" s="220">
        <v>45168</v>
      </c>
      <c r="H1173" t="s">
        <v>187</v>
      </c>
      <c r="I1173" t="s">
        <v>55</v>
      </c>
      <c r="J1173" t="s">
        <v>146</v>
      </c>
      <c r="K1173" t="s">
        <v>188</v>
      </c>
      <c r="L1173" s="230" t="s">
        <v>189</v>
      </c>
      <c r="M1173">
        <v>3</v>
      </c>
      <c r="N1173">
        <v>0</v>
      </c>
      <c r="O1173">
        <v>46.88</v>
      </c>
      <c r="P1173">
        <v>140.64</v>
      </c>
      <c r="Q1173">
        <v>3298.91</v>
      </c>
      <c r="R1173">
        <v>3.94</v>
      </c>
      <c r="S1173" s="231" t="str">
        <f>VLOOKUP(U1173,'Cross ref'!I:J,2,0)</f>
        <v>SCL</v>
      </c>
      <c r="T1173" s="231">
        <f t="shared" si="108"/>
        <v>140.64</v>
      </c>
      <c r="U1173" s="231">
        <f>VLOOKUP(VALUE(C1173),'Cross ref'!G:I,3,0)</f>
        <v>7365</v>
      </c>
      <c r="V1173" s="231">
        <f>IFERROR(VLOOKUP(J1173,'Item List (2)'!C:D,2,0),VLOOKUP(K1173,'Item List (2)'!C:D,2,0))</f>
        <v>50007</v>
      </c>
      <c r="W1173" s="231">
        <f>IFERROR(VLOOKUP(J1173,'Item List (2)'!C:E,3,0),VLOOKUP(K1173,'Item List (2)'!C:E,3,0))</f>
        <v>100</v>
      </c>
      <c r="X1173" s="231">
        <f t="shared" si="109"/>
        <v>0</v>
      </c>
      <c r="Y1173" s="231" t="str">
        <f t="shared" si="110"/>
        <v>CHICKEN, NUGGET BRD STAR SHP</v>
      </c>
      <c r="AA1173" s="232">
        <f t="shared" si="111"/>
        <v>140.64</v>
      </c>
      <c r="AB1173" s="232" t="str">
        <f>VLOOKUP(W1173,'Item List (2)'!$H:$J,2,0)</f>
        <v>Food</v>
      </c>
      <c r="AC1173" s="232">
        <f t="shared" si="112"/>
        <v>7365</v>
      </c>
      <c r="AD1173" s="232" t="str">
        <f t="shared" si="113"/>
        <v>7365-Food</v>
      </c>
    </row>
    <row r="1174" spans="1:30">
      <c r="A1174" t="s">
        <v>48</v>
      </c>
      <c r="B1174" t="s">
        <v>549</v>
      </c>
      <c r="C1174" t="s">
        <v>664</v>
      </c>
      <c r="D1174" t="s">
        <v>665</v>
      </c>
      <c r="E1174" t="s">
        <v>667</v>
      </c>
      <c r="F1174" s="220" t="s">
        <v>53</v>
      </c>
      <c r="G1174" s="220">
        <v>45168</v>
      </c>
      <c r="H1174" t="s">
        <v>205</v>
      </c>
      <c r="I1174" t="s">
        <v>55</v>
      </c>
      <c r="J1174" t="s">
        <v>206</v>
      </c>
      <c r="K1174" t="s">
        <v>207</v>
      </c>
      <c r="L1174" s="230" t="s">
        <v>208</v>
      </c>
      <c r="M1174">
        <v>3</v>
      </c>
      <c r="N1174">
        <v>0</v>
      </c>
      <c r="O1174">
        <v>22.17</v>
      </c>
      <c r="P1174">
        <v>66.51</v>
      </c>
      <c r="Q1174">
        <v>3298.91</v>
      </c>
      <c r="R1174">
        <v>3.94</v>
      </c>
      <c r="S1174" s="231" t="str">
        <f>VLOOKUP(U1174,'Cross ref'!I:J,2,0)</f>
        <v>SCL</v>
      </c>
      <c r="T1174" s="231">
        <f t="shared" si="108"/>
        <v>66.51</v>
      </c>
      <c r="U1174" s="231">
        <f>VLOOKUP(VALUE(C1174),'Cross ref'!G:I,3,0)</f>
        <v>7365</v>
      </c>
      <c r="V1174" s="231">
        <f>IFERROR(VLOOKUP(J1174,'Item List (2)'!C:D,2,0),VLOOKUP(K1174,'Item List (2)'!C:D,2,0))</f>
        <v>50007</v>
      </c>
      <c r="W1174" s="231">
        <f>IFERROR(VLOOKUP(J1174,'Item List (2)'!C:E,3,0),VLOOKUP(K1174,'Item List (2)'!C:E,3,0))</f>
        <v>100</v>
      </c>
      <c r="X1174" s="231">
        <f t="shared" si="109"/>
        <v>0</v>
      </c>
      <c r="Y1174" s="231" t="str">
        <f t="shared" si="110"/>
        <v>LETTUCE, LINER</v>
      </c>
      <c r="AA1174" s="232">
        <f t="shared" si="111"/>
        <v>66.51</v>
      </c>
      <c r="AB1174" s="232" t="str">
        <f>VLOOKUP(W1174,'Item List (2)'!$H:$J,2,0)</f>
        <v>Food</v>
      </c>
      <c r="AC1174" s="232">
        <f t="shared" si="112"/>
        <v>7365</v>
      </c>
      <c r="AD1174" s="232" t="str">
        <f t="shared" si="113"/>
        <v>7365-Food</v>
      </c>
    </row>
    <row r="1175" spans="1:30">
      <c r="A1175" t="s">
        <v>48</v>
      </c>
      <c r="B1175" t="s">
        <v>549</v>
      </c>
      <c r="C1175" t="s">
        <v>664</v>
      </c>
      <c r="D1175" t="s">
        <v>665</v>
      </c>
      <c r="E1175" t="s">
        <v>667</v>
      </c>
      <c r="F1175" s="220" t="s">
        <v>53</v>
      </c>
      <c r="G1175" s="220">
        <v>45168</v>
      </c>
      <c r="H1175" t="s">
        <v>209</v>
      </c>
      <c r="I1175" t="s">
        <v>55</v>
      </c>
      <c r="J1175" t="s">
        <v>210</v>
      </c>
      <c r="K1175" t="s">
        <v>211</v>
      </c>
      <c r="L1175" s="230" t="s">
        <v>212</v>
      </c>
      <c r="M1175">
        <v>1</v>
      </c>
      <c r="N1175">
        <v>0</v>
      </c>
      <c r="O1175">
        <v>19.57</v>
      </c>
      <c r="P1175">
        <v>19.57</v>
      </c>
      <c r="Q1175">
        <v>3298.91</v>
      </c>
      <c r="R1175">
        <v>3.94</v>
      </c>
      <c r="S1175" s="231" t="str">
        <f>VLOOKUP(U1175,'Cross ref'!I:J,2,0)</f>
        <v>SCL</v>
      </c>
      <c r="T1175" s="231">
        <f t="shared" si="108"/>
        <v>19.57</v>
      </c>
      <c r="U1175" s="231">
        <f>VLOOKUP(VALUE(C1175),'Cross ref'!G:I,3,0)</f>
        <v>7365</v>
      </c>
      <c r="V1175" s="231">
        <f>IFERROR(VLOOKUP(J1175,'Item List (2)'!C:D,2,0),VLOOKUP(K1175,'Item List (2)'!C:D,2,0))</f>
        <v>50007</v>
      </c>
      <c r="W1175" s="231">
        <f>IFERROR(VLOOKUP(J1175,'Item List (2)'!C:E,3,0),VLOOKUP(K1175,'Item List (2)'!C:E,3,0))</f>
        <v>100</v>
      </c>
      <c r="X1175" s="231">
        <f t="shared" si="109"/>
        <v>0</v>
      </c>
      <c r="Y1175" s="231" t="str">
        <f t="shared" si="110"/>
        <v>TOMATO, RED 5X5 BULK 25LB</v>
      </c>
      <c r="AA1175" s="232">
        <f t="shared" si="111"/>
        <v>19.57</v>
      </c>
      <c r="AB1175" s="232" t="str">
        <f>VLOOKUP(W1175,'Item List (2)'!$H:$J,2,0)</f>
        <v>Food</v>
      </c>
      <c r="AC1175" s="232">
        <f t="shared" si="112"/>
        <v>7365</v>
      </c>
      <c r="AD1175" s="232" t="str">
        <f t="shared" si="113"/>
        <v>7365-Food</v>
      </c>
    </row>
    <row r="1176" spans="1:30">
      <c r="A1176" t="s">
        <v>48</v>
      </c>
      <c r="B1176" t="s">
        <v>549</v>
      </c>
      <c r="C1176" t="s">
        <v>664</v>
      </c>
      <c r="D1176" t="s">
        <v>665</v>
      </c>
      <c r="E1176" t="s">
        <v>667</v>
      </c>
      <c r="F1176" s="220" t="s">
        <v>53</v>
      </c>
      <c r="G1176" s="220">
        <v>45168</v>
      </c>
      <c r="H1176" t="s">
        <v>456</v>
      </c>
      <c r="I1176" t="s">
        <v>55</v>
      </c>
      <c r="J1176" t="s">
        <v>457</v>
      </c>
      <c r="K1176" t="s">
        <v>458</v>
      </c>
      <c r="L1176" s="230" t="s">
        <v>459</v>
      </c>
      <c r="M1176">
        <v>1</v>
      </c>
      <c r="N1176">
        <v>0</v>
      </c>
      <c r="O1176">
        <v>68.6</v>
      </c>
      <c r="P1176">
        <v>68.6</v>
      </c>
      <c r="Q1176">
        <v>3298.91</v>
      </c>
      <c r="R1176">
        <v>3.94</v>
      </c>
      <c r="S1176" s="231" t="str">
        <f>VLOOKUP(U1176,'Cross ref'!I:J,2,0)</f>
        <v>SCL</v>
      </c>
      <c r="T1176" s="231">
        <f t="shared" si="108"/>
        <v>68.6</v>
      </c>
      <c r="U1176" s="231">
        <f>VLOOKUP(VALUE(C1176),'Cross ref'!G:I,3,0)</f>
        <v>7365</v>
      </c>
      <c r="V1176" s="231">
        <f>IFERROR(VLOOKUP(J1176,'Item List (2)'!C:D,2,0),VLOOKUP(K1176,'Item List (2)'!C:D,2,0))</f>
        <v>50007</v>
      </c>
      <c r="W1176" s="231">
        <f>IFERROR(VLOOKUP(J1176,'Item List (2)'!C:E,3,0),VLOOKUP(K1176,'Item List (2)'!C:E,3,0))</f>
        <v>100</v>
      </c>
      <c r="X1176" s="231">
        <f t="shared" si="109"/>
        <v>0</v>
      </c>
      <c r="Y1176" s="231" t="str">
        <f t="shared" si="110"/>
        <v>COOKIE, CHOC CHIP THWSRV 1.25Z</v>
      </c>
      <c r="AA1176" s="232">
        <f t="shared" si="111"/>
        <v>68.6</v>
      </c>
      <c r="AB1176" s="232" t="str">
        <f>VLOOKUP(W1176,'Item List (2)'!$H:$J,2,0)</f>
        <v>Food</v>
      </c>
      <c r="AC1176" s="232">
        <f t="shared" si="112"/>
        <v>7365</v>
      </c>
      <c r="AD1176" s="232" t="str">
        <f t="shared" si="113"/>
        <v>7365-Food</v>
      </c>
    </row>
    <row r="1177" spans="1:30">
      <c r="A1177" t="s">
        <v>48</v>
      </c>
      <c r="B1177" t="s">
        <v>549</v>
      </c>
      <c r="C1177" t="s">
        <v>664</v>
      </c>
      <c r="D1177" t="s">
        <v>665</v>
      </c>
      <c r="E1177" t="s">
        <v>667</v>
      </c>
      <c r="F1177" s="220" t="s">
        <v>53</v>
      </c>
      <c r="G1177" s="220">
        <v>45168</v>
      </c>
      <c r="H1177" t="s">
        <v>375</v>
      </c>
      <c r="I1177" t="s">
        <v>55</v>
      </c>
      <c r="J1177" t="s">
        <v>146</v>
      </c>
      <c r="K1177" t="s">
        <v>376</v>
      </c>
      <c r="L1177" s="230" t="s">
        <v>377</v>
      </c>
      <c r="M1177">
        <v>1</v>
      </c>
      <c r="N1177">
        <v>0</v>
      </c>
      <c r="O1177">
        <v>175.35</v>
      </c>
      <c r="P1177">
        <v>175.35</v>
      </c>
      <c r="Q1177">
        <v>3298.91</v>
      </c>
      <c r="R1177">
        <v>3.94</v>
      </c>
      <c r="S1177" s="231" t="str">
        <f>VLOOKUP(U1177,'Cross ref'!I:J,2,0)</f>
        <v>SCL</v>
      </c>
      <c r="T1177" s="231">
        <f t="shared" si="108"/>
        <v>175.35</v>
      </c>
      <c r="U1177" s="231">
        <f>VLOOKUP(VALUE(C1177),'Cross ref'!G:I,3,0)</f>
        <v>7365</v>
      </c>
      <c r="V1177" s="231">
        <f>IFERROR(VLOOKUP(J1177,'Item List (2)'!C:D,2,0),VLOOKUP(K1177,'Item List (2)'!C:D,2,0))</f>
        <v>50007</v>
      </c>
      <c r="W1177" s="231">
        <f>IFERROR(VLOOKUP(J1177,'Item List (2)'!C:E,3,0),VLOOKUP(K1177,'Item List (2)'!C:E,3,0))</f>
        <v>100</v>
      </c>
      <c r="X1177" s="231">
        <f t="shared" si="109"/>
        <v>0</v>
      </c>
      <c r="Y1177" s="231" t="str">
        <f t="shared" si="110"/>
        <v>CHICKEN, BRST GR SAVOR 4.25Z CARLS JR</v>
      </c>
      <c r="AA1177" s="232">
        <f t="shared" si="111"/>
        <v>175.35</v>
      </c>
      <c r="AB1177" s="232" t="str">
        <f>VLOOKUP(W1177,'Item List (2)'!$H:$J,2,0)</f>
        <v>Food</v>
      </c>
      <c r="AC1177" s="232">
        <f t="shared" si="112"/>
        <v>7365</v>
      </c>
      <c r="AD1177" s="232" t="str">
        <f t="shared" si="113"/>
        <v>7365-Food</v>
      </c>
    </row>
    <row r="1178" spans="1:30">
      <c r="A1178" t="s">
        <v>48</v>
      </c>
      <c r="B1178" t="s">
        <v>549</v>
      </c>
      <c r="C1178" t="s">
        <v>664</v>
      </c>
      <c r="D1178" t="s">
        <v>665</v>
      </c>
      <c r="E1178" t="s">
        <v>667</v>
      </c>
      <c r="F1178" s="220" t="s">
        <v>53</v>
      </c>
      <c r="G1178" s="220">
        <v>45168</v>
      </c>
      <c r="H1178" t="s">
        <v>460</v>
      </c>
      <c r="I1178" t="s">
        <v>66</v>
      </c>
      <c r="J1178" t="s">
        <v>224</v>
      </c>
      <c r="K1178" t="s">
        <v>461</v>
      </c>
      <c r="L1178" s="230" t="s">
        <v>425</v>
      </c>
      <c r="M1178">
        <v>1</v>
      </c>
      <c r="N1178">
        <v>0</v>
      </c>
      <c r="O1178">
        <v>4.92</v>
      </c>
      <c r="P1178">
        <v>4.92</v>
      </c>
      <c r="Q1178">
        <v>3298.91</v>
      </c>
      <c r="R1178">
        <v>3.94</v>
      </c>
      <c r="S1178" s="231" t="str">
        <f>VLOOKUP(U1178,'Cross ref'!I:J,2,0)</f>
        <v>SCL</v>
      </c>
      <c r="T1178" s="231">
        <f t="shared" si="108"/>
        <v>4.92</v>
      </c>
      <c r="U1178" s="231">
        <f>VLOOKUP(VALUE(C1178),'Cross ref'!G:I,3,0)</f>
        <v>7365</v>
      </c>
      <c r="V1178" s="231">
        <f>IFERROR(VLOOKUP(J1178,'Item List (2)'!C:D,2,0),VLOOKUP(K1178,'Item List (2)'!C:D,2,0))</f>
        <v>51001</v>
      </c>
      <c r="W1178" s="231">
        <f>IFERROR(VLOOKUP(J1178,'Item List (2)'!C:E,3,0),VLOOKUP(K1178,'Item List (2)'!C:E,3,0))</f>
        <v>1000</v>
      </c>
      <c r="X1178" s="231">
        <f t="shared" si="109"/>
        <v>0</v>
      </c>
      <c r="Y1178" s="231" t="str">
        <f t="shared" si="110"/>
        <v>LABEL, FRIDAY 1X1 COLD TEMP CARLS JR</v>
      </c>
      <c r="AA1178" s="232">
        <f t="shared" si="111"/>
        <v>4.92</v>
      </c>
      <c r="AB1178" s="232" t="str">
        <f>VLOOKUP(W1178,'Item List (2)'!$H:$J,2,0)</f>
        <v>Paper</v>
      </c>
      <c r="AC1178" s="232">
        <f t="shared" si="112"/>
        <v>7365</v>
      </c>
      <c r="AD1178" s="232" t="str">
        <f t="shared" si="113"/>
        <v>7365-Paper</v>
      </c>
    </row>
    <row r="1179" spans="1:30">
      <c r="A1179" t="s">
        <v>48</v>
      </c>
      <c r="B1179" t="s">
        <v>549</v>
      </c>
      <c r="C1179" t="s">
        <v>664</v>
      </c>
      <c r="D1179" t="s">
        <v>665</v>
      </c>
      <c r="E1179" t="s">
        <v>667</v>
      </c>
      <c r="F1179" s="220" t="s">
        <v>53</v>
      </c>
      <c r="G1179" s="220">
        <v>45168</v>
      </c>
      <c r="H1179" t="s">
        <v>227</v>
      </c>
      <c r="I1179" t="s">
        <v>55</v>
      </c>
      <c r="J1179" t="s">
        <v>228</v>
      </c>
      <c r="K1179" t="s">
        <v>229</v>
      </c>
      <c r="L1179" s="230" t="s">
        <v>230</v>
      </c>
      <c r="M1179">
        <v>1</v>
      </c>
      <c r="N1179">
        <v>0</v>
      </c>
      <c r="O1179">
        <v>30.07</v>
      </c>
      <c r="P1179">
        <v>30.07</v>
      </c>
      <c r="Q1179">
        <v>3298.91</v>
      </c>
      <c r="R1179">
        <v>3.94</v>
      </c>
      <c r="S1179" s="231" t="str">
        <f>VLOOKUP(U1179,'Cross ref'!I:J,2,0)</f>
        <v>SCL</v>
      </c>
      <c r="T1179" s="231">
        <f t="shared" si="108"/>
        <v>30.07</v>
      </c>
      <c r="U1179" s="231">
        <f>VLOOKUP(VALUE(C1179),'Cross ref'!G:I,3,0)</f>
        <v>7365</v>
      </c>
      <c r="V1179" s="231">
        <f>IFERROR(VLOOKUP(J1179,'Item List (2)'!C:D,2,0),VLOOKUP(K1179,'Item List (2)'!C:D,2,0))</f>
        <v>50007</v>
      </c>
      <c r="W1179" s="231">
        <f>IFERROR(VLOOKUP(J1179,'Item List (2)'!C:E,3,0),VLOOKUP(K1179,'Item List (2)'!C:E,3,0))</f>
        <v>100</v>
      </c>
      <c r="X1179" s="231">
        <f t="shared" si="109"/>
        <v>0</v>
      </c>
      <c r="Y1179" s="231" t="str">
        <f t="shared" si="110"/>
        <v>ONION, YLW</v>
      </c>
      <c r="AA1179" s="232">
        <f t="shared" si="111"/>
        <v>30.07</v>
      </c>
      <c r="AB1179" s="232" t="str">
        <f>VLOOKUP(W1179,'Item List (2)'!$H:$J,2,0)</f>
        <v>Food</v>
      </c>
      <c r="AC1179" s="232">
        <f t="shared" si="112"/>
        <v>7365</v>
      </c>
      <c r="AD1179" s="232" t="str">
        <f t="shared" si="113"/>
        <v>7365-Food</v>
      </c>
    </row>
    <row r="1180" spans="1:30">
      <c r="A1180" t="s">
        <v>48</v>
      </c>
      <c r="B1180" t="s">
        <v>549</v>
      </c>
      <c r="C1180" t="s">
        <v>664</v>
      </c>
      <c r="D1180" t="s">
        <v>665</v>
      </c>
      <c r="E1180" t="s">
        <v>667</v>
      </c>
      <c r="F1180" s="220" t="s">
        <v>53</v>
      </c>
      <c r="G1180" s="220">
        <v>45168</v>
      </c>
      <c r="H1180" t="s">
        <v>235</v>
      </c>
      <c r="I1180" t="s">
        <v>201</v>
      </c>
      <c r="J1180" t="s">
        <v>236</v>
      </c>
      <c r="K1180" t="s">
        <v>237</v>
      </c>
      <c r="L1180" s="230" t="s">
        <v>238</v>
      </c>
      <c r="M1180">
        <v>1</v>
      </c>
      <c r="N1180">
        <v>0</v>
      </c>
      <c r="O1180">
        <v>59.26</v>
      </c>
      <c r="P1180">
        <v>59.26</v>
      </c>
      <c r="Q1180">
        <v>3298.91</v>
      </c>
      <c r="R1180">
        <v>3.94</v>
      </c>
      <c r="S1180" s="231" t="str">
        <f>VLOOKUP(U1180,'Cross ref'!I:J,2,0)</f>
        <v>SCL</v>
      </c>
      <c r="T1180" s="231">
        <f t="shared" si="108"/>
        <v>59.26</v>
      </c>
      <c r="U1180" s="231">
        <f>VLOOKUP(VALUE(C1180),'Cross ref'!G:I,3,0)</f>
        <v>7365</v>
      </c>
      <c r="V1180" s="231">
        <f>IFERROR(VLOOKUP(J1180,'Item List (2)'!C:D,2,0),VLOOKUP(K1180,'Item List (2)'!C:D,2,0))</f>
        <v>51001</v>
      </c>
      <c r="W1180" s="231">
        <f>IFERROR(VLOOKUP(J1180,'Item List (2)'!C:E,3,0),VLOOKUP(K1180,'Item List (2)'!C:E,3,0))</f>
        <v>1000</v>
      </c>
      <c r="X1180" s="231">
        <f t="shared" si="109"/>
        <v>0</v>
      </c>
      <c r="Y1180" s="231" t="str">
        <f t="shared" si="110"/>
        <v>CUP, COLD 20Z FLV TRL</v>
      </c>
      <c r="AA1180" s="232">
        <f t="shared" si="111"/>
        <v>59.26</v>
      </c>
      <c r="AB1180" s="232" t="str">
        <f>VLOOKUP(W1180,'Item List (2)'!$H:$J,2,0)</f>
        <v>Paper</v>
      </c>
      <c r="AC1180" s="232">
        <f t="shared" si="112"/>
        <v>7365</v>
      </c>
      <c r="AD1180" s="232" t="str">
        <f t="shared" si="113"/>
        <v>7365-Paper</v>
      </c>
    </row>
    <row r="1181" spans="1:30">
      <c r="A1181" t="s">
        <v>48</v>
      </c>
      <c r="B1181" t="s">
        <v>549</v>
      </c>
      <c r="C1181" t="s">
        <v>664</v>
      </c>
      <c r="D1181" t="s">
        <v>665</v>
      </c>
      <c r="E1181" t="s">
        <v>667</v>
      </c>
      <c r="F1181" s="220" t="s">
        <v>53</v>
      </c>
      <c r="G1181" s="220">
        <v>45168</v>
      </c>
      <c r="H1181" t="s">
        <v>247</v>
      </c>
      <c r="I1181" t="s">
        <v>201</v>
      </c>
      <c r="J1181" t="s">
        <v>240</v>
      </c>
      <c r="K1181" t="s">
        <v>248</v>
      </c>
      <c r="L1181" s="230" t="s">
        <v>249</v>
      </c>
      <c r="M1181">
        <v>1</v>
      </c>
      <c r="N1181">
        <v>0</v>
      </c>
      <c r="O1181">
        <v>16.89</v>
      </c>
      <c r="P1181">
        <v>16.89</v>
      </c>
      <c r="Q1181">
        <v>3298.91</v>
      </c>
      <c r="R1181">
        <v>3.94</v>
      </c>
      <c r="S1181" s="231" t="str">
        <f>VLOOKUP(U1181,'Cross ref'!I:J,2,0)</f>
        <v>SCL</v>
      </c>
      <c r="T1181" s="231">
        <f t="shared" si="108"/>
        <v>16.89</v>
      </c>
      <c r="U1181" s="231">
        <f>VLOOKUP(VALUE(C1181),'Cross ref'!G:I,3,0)</f>
        <v>7365</v>
      </c>
      <c r="V1181" s="231">
        <f>IFERROR(VLOOKUP(J1181,'Item List (2)'!C:D,2,0),VLOOKUP(K1181,'Item List (2)'!C:D,2,0))</f>
        <v>51001</v>
      </c>
      <c r="W1181" s="231">
        <f>IFERROR(VLOOKUP(J1181,'Item List (2)'!C:E,3,0),VLOOKUP(K1181,'Item List (2)'!C:E,3,0))</f>
        <v>1000</v>
      </c>
      <c r="X1181" s="231">
        <f t="shared" si="109"/>
        <v>0</v>
      </c>
      <c r="Y1181" s="231" t="str">
        <f t="shared" si="110"/>
        <v>BAG, #12 FVLR TRAILS</v>
      </c>
      <c r="AA1181" s="232">
        <f t="shared" si="111"/>
        <v>16.89</v>
      </c>
      <c r="AB1181" s="232" t="str">
        <f>VLOOKUP(W1181,'Item List (2)'!$H:$J,2,0)</f>
        <v>Paper</v>
      </c>
      <c r="AC1181" s="232">
        <f t="shared" si="112"/>
        <v>7365</v>
      </c>
      <c r="AD1181" s="232" t="str">
        <f t="shared" si="113"/>
        <v>7365-Paper</v>
      </c>
    </row>
    <row r="1182" spans="1:30">
      <c r="A1182" t="s">
        <v>48</v>
      </c>
      <c r="B1182" t="s">
        <v>549</v>
      </c>
      <c r="C1182" t="s">
        <v>664</v>
      </c>
      <c r="D1182" t="s">
        <v>665</v>
      </c>
      <c r="E1182" t="s">
        <v>667</v>
      </c>
      <c r="F1182" s="220" t="s">
        <v>53</v>
      </c>
      <c r="G1182" s="220">
        <v>45168</v>
      </c>
      <c r="H1182" t="s">
        <v>253</v>
      </c>
      <c r="I1182" t="s">
        <v>201</v>
      </c>
      <c r="J1182" t="s">
        <v>240</v>
      </c>
      <c r="K1182" t="s">
        <v>254</v>
      </c>
      <c r="L1182" s="230" t="s">
        <v>249</v>
      </c>
      <c r="M1182">
        <v>1</v>
      </c>
      <c r="N1182">
        <v>0</v>
      </c>
      <c r="O1182">
        <v>10.7</v>
      </c>
      <c r="P1182">
        <v>10.7</v>
      </c>
      <c r="Q1182">
        <v>3298.91</v>
      </c>
      <c r="R1182">
        <v>3.94</v>
      </c>
      <c r="S1182" s="231" t="str">
        <f>VLOOKUP(U1182,'Cross ref'!I:J,2,0)</f>
        <v>SCL</v>
      </c>
      <c r="T1182" s="231">
        <f t="shared" si="108"/>
        <v>10.7</v>
      </c>
      <c r="U1182" s="231">
        <f>VLOOKUP(VALUE(C1182),'Cross ref'!G:I,3,0)</f>
        <v>7365</v>
      </c>
      <c r="V1182" s="231">
        <f>IFERROR(VLOOKUP(J1182,'Item List (2)'!C:D,2,0),VLOOKUP(K1182,'Item List (2)'!C:D,2,0))</f>
        <v>51001</v>
      </c>
      <c r="W1182" s="231">
        <f>IFERROR(VLOOKUP(J1182,'Item List (2)'!C:E,3,0),VLOOKUP(K1182,'Item List (2)'!C:E,3,0))</f>
        <v>1000</v>
      </c>
      <c r="X1182" s="231">
        <f t="shared" si="109"/>
        <v>0</v>
      </c>
      <c r="Y1182" s="231" t="str">
        <f t="shared" si="110"/>
        <v>BAG, #4 FLVR TRAILS</v>
      </c>
      <c r="AA1182" s="232">
        <f t="shared" si="111"/>
        <v>10.7</v>
      </c>
      <c r="AB1182" s="232" t="str">
        <f>VLOOKUP(W1182,'Item List (2)'!$H:$J,2,0)</f>
        <v>Paper</v>
      </c>
      <c r="AC1182" s="232">
        <f t="shared" si="112"/>
        <v>7365</v>
      </c>
      <c r="AD1182" s="232" t="str">
        <f t="shared" si="113"/>
        <v>7365-Paper</v>
      </c>
    </row>
    <row r="1183" spans="1:30">
      <c r="A1183" t="s">
        <v>48</v>
      </c>
      <c r="B1183" t="s">
        <v>549</v>
      </c>
      <c r="C1183" t="s">
        <v>664</v>
      </c>
      <c r="D1183" t="s">
        <v>665</v>
      </c>
      <c r="E1183" t="s">
        <v>667</v>
      </c>
      <c r="F1183" s="220" t="s">
        <v>53</v>
      </c>
      <c r="G1183" s="220">
        <v>45168</v>
      </c>
      <c r="H1183" t="s">
        <v>258</v>
      </c>
      <c r="I1183" t="s">
        <v>201</v>
      </c>
      <c r="J1183" t="s">
        <v>236</v>
      </c>
      <c r="K1183" t="s">
        <v>259</v>
      </c>
      <c r="L1183" s="230" t="s">
        <v>260</v>
      </c>
      <c r="M1183">
        <v>2</v>
      </c>
      <c r="N1183">
        <v>0</v>
      </c>
      <c r="O1183">
        <v>30.68</v>
      </c>
      <c r="P1183">
        <v>61.36</v>
      </c>
      <c r="Q1183">
        <v>3298.91</v>
      </c>
      <c r="R1183">
        <v>3.94</v>
      </c>
      <c r="S1183" s="231" t="str">
        <f>VLOOKUP(U1183,'Cross ref'!I:J,2,0)</f>
        <v>SCL</v>
      </c>
      <c r="T1183" s="231">
        <f t="shared" si="108"/>
        <v>61.36</v>
      </c>
      <c r="U1183" s="231">
        <f>VLOOKUP(VALUE(C1183),'Cross ref'!G:I,3,0)</f>
        <v>7365</v>
      </c>
      <c r="V1183" s="231">
        <f>IFERROR(VLOOKUP(J1183,'Item List (2)'!C:D,2,0),VLOOKUP(K1183,'Item List (2)'!C:D,2,0))</f>
        <v>51001</v>
      </c>
      <c r="W1183" s="231">
        <f>IFERROR(VLOOKUP(J1183,'Item List (2)'!C:E,3,0),VLOOKUP(K1183,'Item List (2)'!C:E,3,0))</f>
        <v>1000</v>
      </c>
      <c r="X1183" s="231">
        <f t="shared" si="109"/>
        <v>0</v>
      </c>
      <c r="Y1183" s="231" t="str">
        <f t="shared" si="110"/>
        <v>CUP, PLS COLD 32Z FLVR TRAIL</v>
      </c>
      <c r="AA1183" s="232">
        <f t="shared" si="111"/>
        <v>61.36</v>
      </c>
      <c r="AB1183" s="232" t="str">
        <f>VLOOKUP(W1183,'Item List (2)'!$H:$J,2,0)</f>
        <v>Paper</v>
      </c>
      <c r="AC1183" s="232">
        <f t="shared" si="112"/>
        <v>7365</v>
      </c>
      <c r="AD1183" s="232" t="str">
        <f t="shared" si="113"/>
        <v>7365-Paper</v>
      </c>
    </row>
    <row r="1184" spans="1:30">
      <c r="A1184" t="s">
        <v>48</v>
      </c>
      <c r="B1184" t="s">
        <v>549</v>
      </c>
      <c r="C1184" t="s">
        <v>664</v>
      </c>
      <c r="D1184" t="s">
        <v>665</v>
      </c>
      <c r="E1184" t="s">
        <v>667</v>
      </c>
      <c r="F1184" s="220" t="s">
        <v>53</v>
      </c>
      <c r="G1184" s="220">
        <v>45168</v>
      </c>
      <c r="H1184" t="s">
        <v>261</v>
      </c>
      <c r="I1184" t="s">
        <v>55</v>
      </c>
      <c r="J1184" t="s">
        <v>98</v>
      </c>
      <c r="K1184" t="s">
        <v>262</v>
      </c>
      <c r="L1184" s="230" t="s">
        <v>263</v>
      </c>
      <c r="M1184">
        <v>1</v>
      </c>
      <c r="N1184">
        <v>0</v>
      </c>
      <c r="O1184">
        <v>22.91</v>
      </c>
      <c r="P1184">
        <v>22.91</v>
      </c>
      <c r="Q1184">
        <v>3298.91</v>
      </c>
      <c r="R1184">
        <v>3.94</v>
      </c>
      <c r="S1184" s="231" t="str">
        <f>VLOOKUP(U1184,'Cross ref'!I:J,2,0)</f>
        <v>SCL</v>
      </c>
      <c r="T1184" s="231">
        <f t="shared" si="108"/>
        <v>22.91</v>
      </c>
      <c r="U1184" s="231">
        <f>VLOOKUP(VALUE(C1184),'Cross ref'!G:I,3,0)</f>
        <v>7365</v>
      </c>
      <c r="V1184" s="231">
        <f>IFERROR(VLOOKUP(J1184,'Item List (2)'!C:D,2,0),VLOOKUP(K1184,'Item List (2)'!C:D,2,0))</f>
        <v>50007</v>
      </c>
      <c r="W1184" s="231">
        <f>IFERROR(VLOOKUP(J1184,'Item List (2)'!C:E,3,0),VLOOKUP(K1184,'Item List (2)'!C:E,3,0))</f>
        <v>100</v>
      </c>
      <c r="X1184" s="231">
        <f t="shared" si="109"/>
        <v>0</v>
      </c>
      <c r="Y1184" s="231" t="str">
        <f t="shared" si="110"/>
        <v>SAUCE, BBQ</v>
      </c>
      <c r="AA1184" s="232">
        <f t="shared" si="111"/>
        <v>22.91</v>
      </c>
      <c r="AB1184" s="232" t="str">
        <f>VLOOKUP(W1184,'Item List (2)'!$H:$J,2,0)</f>
        <v>Food</v>
      </c>
      <c r="AC1184" s="232">
        <f t="shared" si="112"/>
        <v>7365</v>
      </c>
      <c r="AD1184" s="232" t="str">
        <f t="shared" si="113"/>
        <v>7365-Food</v>
      </c>
    </row>
    <row r="1185" spans="1:30">
      <c r="A1185" t="s">
        <v>48</v>
      </c>
      <c r="B1185" t="s">
        <v>549</v>
      </c>
      <c r="C1185" t="s">
        <v>664</v>
      </c>
      <c r="D1185" t="s">
        <v>665</v>
      </c>
      <c r="E1185" t="s">
        <v>667</v>
      </c>
      <c r="F1185" s="220" t="s">
        <v>53</v>
      </c>
      <c r="G1185" s="220">
        <v>45168</v>
      </c>
      <c r="H1185" t="s">
        <v>264</v>
      </c>
      <c r="I1185" t="s">
        <v>55</v>
      </c>
      <c r="J1185" t="s">
        <v>265</v>
      </c>
      <c r="K1185" t="s">
        <v>266</v>
      </c>
      <c r="L1185" s="230" t="s">
        <v>263</v>
      </c>
      <c r="M1185">
        <v>1</v>
      </c>
      <c r="N1185">
        <v>0</v>
      </c>
      <c r="O1185">
        <v>23.87</v>
      </c>
      <c r="P1185">
        <v>23.87</v>
      </c>
      <c r="Q1185">
        <v>3298.91</v>
      </c>
      <c r="R1185">
        <v>3.94</v>
      </c>
      <c r="S1185" s="231" t="str">
        <f>VLOOKUP(U1185,'Cross ref'!I:J,2,0)</f>
        <v>SCL</v>
      </c>
      <c r="T1185" s="231">
        <f t="shared" si="108"/>
        <v>23.87</v>
      </c>
      <c r="U1185" s="231">
        <f>VLOOKUP(VALUE(C1185),'Cross ref'!G:I,3,0)</f>
        <v>7365</v>
      </c>
      <c r="V1185" s="231">
        <f>IFERROR(VLOOKUP(J1185,'Item List (2)'!C:D,2,0),VLOOKUP(K1185,'Item List (2)'!C:D,2,0))</f>
        <v>50007</v>
      </c>
      <c r="W1185" s="231">
        <f>IFERROR(VLOOKUP(J1185,'Item List (2)'!C:E,3,0),VLOOKUP(K1185,'Item List (2)'!C:E,3,0))</f>
        <v>100</v>
      </c>
      <c r="X1185" s="231">
        <f t="shared" si="109"/>
        <v>0</v>
      </c>
      <c r="Y1185" s="231" t="str">
        <f t="shared" si="110"/>
        <v>SAUCE, SPECIAL</v>
      </c>
      <c r="AA1185" s="232">
        <f t="shared" si="111"/>
        <v>23.87</v>
      </c>
      <c r="AB1185" s="232" t="str">
        <f>VLOOKUP(W1185,'Item List (2)'!$H:$J,2,0)</f>
        <v>Food</v>
      </c>
      <c r="AC1185" s="232">
        <f t="shared" si="112"/>
        <v>7365</v>
      </c>
      <c r="AD1185" s="232" t="str">
        <f t="shared" si="113"/>
        <v>7365-Food</v>
      </c>
    </row>
    <row r="1186" spans="1:30">
      <c r="A1186" t="s">
        <v>48</v>
      </c>
      <c r="B1186" t="s">
        <v>549</v>
      </c>
      <c r="C1186" t="s">
        <v>664</v>
      </c>
      <c r="D1186" t="s">
        <v>665</v>
      </c>
      <c r="E1186" t="s">
        <v>667</v>
      </c>
      <c r="F1186" s="220" t="s">
        <v>53</v>
      </c>
      <c r="G1186" s="220">
        <v>45168</v>
      </c>
      <c r="H1186" t="s">
        <v>267</v>
      </c>
      <c r="I1186" t="s">
        <v>55</v>
      </c>
      <c r="J1186" t="s">
        <v>268</v>
      </c>
      <c r="K1186" t="s">
        <v>269</v>
      </c>
      <c r="L1186" s="230" t="s">
        <v>270</v>
      </c>
      <c r="M1186">
        <v>2</v>
      </c>
      <c r="N1186">
        <v>0</v>
      </c>
      <c r="O1186">
        <v>47.11</v>
      </c>
      <c r="P1186">
        <v>94.22</v>
      </c>
      <c r="Q1186">
        <v>3298.91</v>
      </c>
      <c r="R1186">
        <v>3.94</v>
      </c>
      <c r="S1186" s="231" t="str">
        <f>VLOOKUP(U1186,'Cross ref'!I:J,2,0)</f>
        <v>SCL</v>
      </c>
      <c r="T1186" s="231">
        <f t="shared" si="108"/>
        <v>94.22</v>
      </c>
      <c r="U1186" s="231">
        <f>VLOOKUP(VALUE(C1186),'Cross ref'!G:I,3,0)</f>
        <v>7365</v>
      </c>
      <c r="V1186" s="231">
        <f>IFERROR(VLOOKUP(J1186,'Item List (2)'!C:D,2,0),VLOOKUP(K1186,'Item List (2)'!C:D,2,0))</f>
        <v>50007</v>
      </c>
      <c r="W1186" s="231">
        <f>IFERROR(VLOOKUP(J1186,'Item List (2)'!C:E,3,0),VLOOKUP(K1186,'Item List (2)'!C:E,3,0))</f>
        <v>100</v>
      </c>
      <c r="X1186" s="231">
        <f t="shared" si="109"/>
        <v>0</v>
      </c>
      <c r="Y1186" s="231" t="str">
        <f t="shared" si="110"/>
        <v>MAYONNAISE, 64Z</v>
      </c>
      <c r="AA1186" s="232">
        <f t="shared" si="111"/>
        <v>94.22</v>
      </c>
      <c r="AB1186" s="232" t="str">
        <f>VLOOKUP(W1186,'Item List (2)'!$H:$J,2,0)</f>
        <v>Food</v>
      </c>
      <c r="AC1186" s="232">
        <f t="shared" si="112"/>
        <v>7365</v>
      </c>
      <c r="AD1186" s="232" t="str">
        <f t="shared" si="113"/>
        <v>7365-Food</v>
      </c>
    </row>
    <row r="1187" spans="1:30">
      <c r="A1187" t="s">
        <v>48</v>
      </c>
      <c r="B1187" t="s">
        <v>549</v>
      </c>
      <c r="C1187" t="s">
        <v>664</v>
      </c>
      <c r="D1187" t="s">
        <v>665</v>
      </c>
      <c r="E1187" t="s">
        <v>667</v>
      </c>
      <c r="F1187" s="220" t="s">
        <v>53</v>
      </c>
      <c r="G1187" s="220">
        <v>45168</v>
      </c>
      <c r="H1187" t="s">
        <v>271</v>
      </c>
      <c r="I1187" t="s">
        <v>55</v>
      </c>
      <c r="J1187" t="s">
        <v>272</v>
      </c>
      <c r="K1187" t="s">
        <v>273</v>
      </c>
      <c r="L1187" s="230" t="s">
        <v>274</v>
      </c>
      <c r="M1187">
        <v>1</v>
      </c>
      <c r="N1187">
        <v>0</v>
      </c>
      <c r="O1187">
        <v>39.82</v>
      </c>
      <c r="P1187">
        <v>39.82</v>
      </c>
      <c r="Q1187">
        <v>3298.91</v>
      </c>
      <c r="R1187">
        <v>3.94</v>
      </c>
      <c r="S1187" s="231" t="str">
        <f>VLOOKUP(U1187,'Cross ref'!I:J,2,0)</f>
        <v>SCL</v>
      </c>
      <c r="T1187" s="231">
        <f t="shared" si="108"/>
        <v>39.82</v>
      </c>
      <c r="U1187" s="231">
        <f>VLOOKUP(VALUE(C1187),'Cross ref'!G:I,3,0)</f>
        <v>7365</v>
      </c>
      <c r="V1187" s="231">
        <f>IFERROR(VLOOKUP(J1187,'Item List (2)'!C:D,2,0),VLOOKUP(K1187,'Item List (2)'!C:D,2,0))</f>
        <v>50007</v>
      </c>
      <c r="W1187" s="231">
        <f>IFERROR(VLOOKUP(J1187,'Item List (2)'!C:E,3,0),VLOOKUP(K1187,'Item List (2)'!C:E,3,0))</f>
        <v>100</v>
      </c>
      <c r="X1187" s="231">
        <f t="shared" si="109"/>
        <v>0</v>
      </c>
      <c r="Y1187" s="231" t="str">
        <f t="shared" si="110"/>
        <v>FRENCH TOAST, STICK ORIGINAL CARLS JR</v>
      </c>
      <c r="AA1187" s="232">
        <f t="shared" si="111"/>
        <v>39.82</v>
      </c>
      <c r="AB1187" s="232" t="str">
        <f>VLOOKUP(W1187,'Item List (2)'!$H:$J,2,0)</f>
        <v>Food</v>
      </c>
      <c r="AC1187" s="232">
        <f t="shared" si="112"/>
        <v>7365</v>
      </c>
      <c r="AD1187" s="232" t="str">
        <f t="shared" si="113"/>
        <v>7365-Food</v>
      </c>
    </row>
    <row r="1188" spans="1:30">
      <c r="A1188" t="s">
        <v>48</v>
      </c>
      <c r="B1188" t="s">
        <v>549</v>
      </c>
      <c r="C1188" t="s">
        <v>664</v>
      </c>
      <c r="D1188" t="s">
        <v>665</v>
      </c>
      <c r="E1188" t="s">
        <v>667</v>
      </c>
      <c r="F1188" s="220" t="s">
        <v>53</v>
      </c>
      <c r="G1188" s="220">
        <v>45168</v>
      </c>
      <c r="H1188" t="s">
        <v>275</v>
      </c>
      <c r="I1188" t="s">
        <v>71</v>
      </c>
      <c r="J1188" t="s">
        <v>276</v>
      </c>
      <c r="K1188" t="s">
        <v>277</v>
      </c>
      <c r="L1188" s="230" t="s">
        <v>74</v>
      </c>
      <c r="M1188">
        <v>1</v>
      </c>
      <c r="N1188">
        <v>0</v>
      </c>
      <c r="O1188">
        <v>0</v>
      </c>
      <c r="P1188">
        <v>21.75</v>
      </c>
      <c r="Q1188">
        <v>3298.91</v>
      </c>
      <c r="R1188">
        <v>3.94</v>
      </c>
      <c r="S1188" s="231" t="str">
        <f>VLOOKUP(U1188,'Cross ref'!I:J,2,0)</f>
        <v>SCL</v>
      </c>
      <c r="T1188" s="231">
        <f t="shared" si="108"/>
        <v>21.75</v>
      </c>
      <c r="U1188" s="231">
        <f>VLOOKUP(VALUE(C1188),'Cross ref'!G:I,3,0)</f>
        <v>7365</v>
      </c>
      <c r="V1188" s="231">
        <f>IFERROR(VLOOKUP(J1188,'Item List (2)'!C:D,2,0),VLOOKUP(K1188,'Item List (2)'!C:D,2,0))</f>
        <v>50007</v>
      </c>
      <c r="W1188" s="231">
        <f>IFERROR(VLOOKUP(J1188,'Item List (2)'!C:E,3,0),VLOOKUP(K1188,'Item List (2)'!C:E,3,0))</f>
        <v>100</v>
      </c>
      <c r="X1188" s="231">
        <f t="shared" si="109"/>
        <v>-21.75</v>
      </c>
      <c r="Y1188" s="231" t="str">
        <f t="shared" si="110"/>
        <v>SURCHARGE, FUEL</v>
      </c>
      <c r="AA1188" s="232">
        <f t="shared" si="111"/>
        <v>21.75</v>
      </c>
      <c r="AB1188" s="232" t="str">
        <f>VLOOKUP(W1188,'Item List (2)'!$H:$J,2,0)</f>
        <v>Food</v>
      </c>
      <c r="AC1188" s="232">
        <f t="shared" si="112"/>
        <v>7365</v>
      </c>
      <c r="AD1188" s="232" t="str">
        <f t="shared" si="113"/>
        <v>7365-Food</v>
      </c>
    </row>
    <row r="1189" spans="1:30">
      <c r="A1189" t="s">
        <v>48</v>
      </c>
      <c r="B1189" t="s">
        <v>549</v>
      </c>
      <c r="C1189" t="s">
        <v>668</v>
      </c>
      <c r="D1189" t="s">
        <v>669</v>
      </c>
      <c r="E1189" t="s">
        <v>670</v>
      </c>
      <c r="F1189" s="220" t="s">
        <v>53</v>
      </c>
      <c r="G1189" s="220">
        <v>45167</v>
      </c>
      <c r="H1189" t="s">
        <v>518</v>
      </c>
      <c r="I1189" t="s">
        <v>55</v>
      </c>
      <c r="J1189" t="s">
        <v>76</v>
      </c>
      <c r="K1189" t="s">
        <v>519</v>
      </c>
      <c r="L1189" s="230" t="s">
        <v>78</v>
      </c>
      <c r="M1189">
        <v>1</v>
      </c>
      <c r="N1189">
        <v>0</v>
      </c>
      <c r="O1189">
        <v>99.5</v>
      </c>
      <c r="P1189">
        <v>99.5</v>
      </c>
      <c r="Q1189">
        <v>7489.47</v>
      </c>
      <c r="R1189">
        <v>14.74</v>
      </c>
      <c r="S1189" s="231" t="str">
        <f>VLOOKUP(U1189,'Cross ref'!I:J,2,0)</f>
        <v>SCL</v>
      </c>
      <c r="T1189" s="231">
        <f t="shared" si="108"/>
        <v>99.5</v>
      </c>
      <c r="U1189" s="231">
        <f>VLOOKUP(VALUE(C1189),'Cross ref'!G:I,3,0)</f>
        <v>7366</v>
      </c>
      <c r="V1189" s="231">
        <f>IFERROR(VLOOKUP(J1189,'Item List (2)'!C:D,2,0),VLOOKUP(K1189,'Item List (2)'!C:D,2,0))</f>
        <v>50007</v>
      </c>
      <c r="W1189" s="231">
        <f>IFERROR(VLOOKUP(J1189,'Item List (2)'!C:E,3,0),VLOOKUP(K1189,'Item List (2)'!C:E,3,0))</f>
        <v>100</v>
      </c>
      <c r="X1189" s="231">
        <f t="shared" si="109"/>
        <v>0</v>
      </c>
      <c r="Y1189" s="231" t="str">
        <f t="shared" si="110"/>
        <v>SYRUP, FANTA ORANGE</v>
      </c>
      <c r="AA1189" s="232">
        <f t="shared" si="111"/>
        <v>99.5</v>
      </c>
      <c r="AB1189" s="232" t="str">
        <f>VLOOKUP(W1189,'Item List (2)'!$H:$J,2,0)</f>
        <v>Food</v>
      </c>
      <c r="AC1189" s="232">
        <f t="shared" si="112"/>
        <v>7366</v>
      </c>
      <c r="AD1189" s="232" t="str">
        <f t="shared" si="113"/>
        <v>7366-Food</v>
      </c>
    </row>
    <row r="1190" spans="1:30">
      <c r="A1190" t="s">
        <v>48</v>
      </c>
      <c r="B1190" t="s">
        <v>549</v>
      </c>
      <c r="C1190" t="s">
        <v>668</v>
      </c>
      <c r="D1190" t="s">
        <v>669</v>
      </c>
      <c r="E1190" t="s">
        <v>670</v>
      </c>
      <c r="F1190" s="220" t="s">
        <v>53</v>
      </c>
      <c r="G1190" s="220">
        <v>45167</v>
      </c>
      <c r="H1190" t="s">
        <v>65</v>
      </c>
      <c r="I1190" t="s">
        <v>66</v>
      </c>
      <c r="J1190" t="s">
        <v>67</v>
      </c>
      <c r="K1190" t="s">
        <v>68</v>
      </c>
      <c r="L1190" s="230" t="s">
        <v>69</v>
      </c>
      <c r="M1190">
        <v>2</v>
      </c>
      <c r="N1190">
        <v>0</v>
      </c>
      <c r="O1190">
        <v>3.44</v>
      </c>
      <c r="P1190">
        <v>6.88</v>
      </c>
      <c r="Q1190">
        <v>7489.47</v>
      </c>
      <c r="R1190">
        <v>14.74</v>
      </c>
      <c r="S1190" s="231" t="str">
        <f>VLOOKUP(U1190,'Cross ref'!I:J,2,0)</f>
        <v>SCL</v>
      </c>
      <c r="T1190" s="231">
        <f t="shared" si="108"/>
        <v>6.88</v>
      </c>
      <c r="U1190" s="231">
        <f>VLOOKUP(VALUE(C1190),'Cross ref'!G:I,3,0)</f>
        <v>7366</v>
      </c>
      <c r="V1190" s="231">
        <f>IFERROR(VLOOKUP(J1190,'Item List (2)'!C:D,2,0),VLOOKUP(K1190,'Item List (2)'!C:D,2,0))</f>
        <v>60507</v>
      </c>
      <c r="W1190" s="231">
        <f>IFERROR(VLOOKUP(J1190,'Item List (2)'!C:E,3,0),VLOOKUP(K1190,'Item List (2)'!C:E,3,0))</f>
        <v>1200</v>
      </c>
      <c r="X1190" s="231">
        <f t="shared" si="109"/>
        <v>0</v>
      </c>
      <c r="Y1190" s="231" t="str">
        <f t="shared" si="110"/>
        <v>SEAT COVER, PAPER PERSONAL 1/2 FOLD</v>
      </c>
      <c r="AA1190" s="232">
        <f t="shared" si="111"/>
        <v>6.88</v>
      </c>
      <c r="AB1190" s="232" t="str">
        <f>VLOOKUP(W1190,'Item List (2)'!$H:$J,2,0)</f>
        <v>Supplies</v>
      </c>
      <c r="AC1190" s="232">
        <f t="shared" si="112"/>
        <v>7366</v>
      </c>
      <c r="AD1190" s="232" t="str">
        <f t="shared" si="113"/>
        <v>7366-Supplies</v>
      </c>
    </row>
    <row r="1191" spans="1:30">
      <c r="A1191" t="s">
        <v>48</v>
      </c>
      <c r="B1191" t="s">
        <v>549</v>
      </c>
      <c r="C1191" t="s">
        <v>668</v>
      </c>
      <c r="D1191" t="s">
        <v>669</v>
      </c>
      <c r="E1191" t="s">
        <v>670</v>
      </c>
      <c r="F1191" s="220" t="s">
        <v>53</v>
      </c>
      <c r="G1191" s="220">
        <v>45167</v>
      </c>
      <c r="H1191" t="s">
        <v>70</v>
      </c>
      <c r="I1191" t="s">
        <v>71</v>
      </c>
      <c r="J1191" t="s">
        <v>72</v>
      </c>
      <c r="K1191" t="s">
        <v>73</v>
      </c>
      <c r="L1191" s="230" t="s">
        <v>74</v>
      </c>
      <c r="M1191">
        <v>1</v>
      </c>
      <c r="N1191">
        <v>0</v>
      </c>
      <c r="O1191">
        <v>0</v>
      </c>
      <c r="P1191">
        <v>4.83</v>
      </c>
      <c r="Q1191">
        <v>7489.47</v>
      </c>
      <c r="R1191">
        <v>14.74</v>
      </c>
      <c r="S1191" s="231" t="str">
        <f>VLOOKUP(U1191,'Cross ref'!I:J,2,0)</f>
        <v>SCL</v>
      </c>
      <c r="T1191" s="231">
        <f t="shared" si="108"/>
        <v>4.83</v>
      </c>
      <c r="U1191" s="231">
        <f>VLOOKUP(VALUE(C1191),'Cross ref'!G:I,3,0)</f>
        <v>7366</v>
      </c>
      <c r="V1191" s="231">
        <f>IFERROR(VLOOKUP(J1191,'Item List (2)'!C:D,2,0),VLOOKUP(K1191,'Item List (2)'!C:D,2,0))</f>
        <v>50007</v>
      </c>
      <c r="W1191" s="231">
        <f>IFERROR(VLOOKUP(J1191,'Item List (2)'!C:E,3,0),VLOOKUP(K1191,'Item List (2)'!C:E,3,0))</f>
        <v>100</v>
      </c>
      <c r="X1191" s="231">
        <f t="shared" si="109"/>
        <v>-4.83</v>
      </c>
      <c r="Y1191" s="231" t="str">
        <f t="shared" si="110"/>
        <v>SERVICE - PAYMENT TERMS</v>
      </c>
      <c r="AA1191" s="232">
        <f t="shared" si="111"/>
        <v>4.83</v>
      </c>
      <c r="AB1191" s="232" t="str">
        <f>VLOOKUP(W1191,'Item List (2)'!$H:$J,2,0)</f>
        <v>Food</v>
      </c>
      <c r="AC1191" s="232">
        <f t="shared" si="112"/>
        <v>7366</v>
      </c>
      <c r="AD1191" s="232" t="str">
        <f t="shared" si="113"/>
        <v>7366-Food</v>
      </c>
    </row>
    <row r="1192" spans="1:30">
      <c r="A1192" t="s">
        <v>48</v>
      </c>
      <c r="B1192" t="s">
        <v>549</v>
      </c>
      <c r="C1192" t="s">
        <v>668</v>
      </c>
      <c r="D1192" t="s">
        <v>669</v>
      </c>
      <c r="E1192" t="s">
        <v>670</v>
      </c>
      <c r="F1192" s="220" t="s">
        <v>53</v>
      </c>
      <c r="G1192" s="220">
        <v>45167</v>
      </c>
      <c r="H1192" t="s">
        <v>288</v>
      </c>
      <c r="I1192" t="s">
        <v>55</v>
      </c>
      <c r="J1192" t="s">
        <v>152</v>
      </c>
      <c r="K1192" t="s">
        <v>289</v>
      </c>
      <c r="L1192" s="230" t="s">
        <v>290</v>
      </c>
      <c r="M1192">
        <v>1</v>
      </c>
      <c r="N1192">
        <v>0</v>
      </c>
      <c r="O1192">
        <v>13.17</v>
      </c>
      <c r="P1192">
        <v>13.17</v>
      </c>
      <c r="Q1192">
        <v>7489.47</v>
      </c>
      <c r="R1192">
        <v>14.74</v>
      </c>
      <c r="S1192" s="231" t="str">
        <f>VLOOKUP(U1192,'Cross ref'!I:J,2,0)</f>
        <v>SCL</v>
      </c>
      <c r="T1192" s="231">
        <f t="shared" si="108"/>
        <v>13.17</v>
      </c>
      <c r="U1192" s="231">
        <f>VLOOKUP(VALUE(C1192),'Cross ref'!G:I,3,0)</f>
        <v>7366</v>
      </c>
      <c r="V1192" s="231">
        <f>IFERROR(VLOOKUP(J1192,'Item List (2)'!C:D,2,0),VLOOKUP(K1192,'Item List (2)'!C:D,2,0))</f>
        <v>50007</v>
      </c>
      <c r="W1192" s="231">
        <f>IFERROR(VLOOKUP(J1192,'Item List (2)'!C:E,3,0),VLOOKUP(K1192,'Item List (2)'!C:E,3,0))</f>
        <v>100</v>
      </c>
      <c r="X1192" s="231">
        <f t="shared" si="109"/>
        <v>0</v>
      </c>
      <c r="Y1192" s="231" t="str">
        <f t="shared" si="110"/>
        <v>SAUCE, HOT MEX PC</v>
      </c>
      <c r="AA1192" s="232">
        <f t="shared" si="111"/>
        <v>13.17</v>
      </c>
      <c r="AB1192" s="232" t="str">
        <f>VLOOKUP(W1192,'Item List (2)'!$H:$J,2,0)</f>
        <v>Food</v>
      </c>
      <c r="AC1192" s="232">
        <f t="shared" si="112"/>
        <v>7366</v>
      </c>
      <c r="AD1192" s="232" t="str">
        <f t="shared" si="113"/>
        <v>7366-Food</v>
      </c>
    </row>
    <row r="1193" spans="1:30">
      <c r="A1193" t="s">
        <v>48</v>
      </c>
      <c r="B1193" t="s">
        <v>549</v>
      </c>
      <c r="C1193" t="s">
        <v>668</v>
      </c>
      <c r="D1193" t="s">
        <v>669</v>
      </c>
      <c r="E1193" t="s">
        <v>670</v>
      </c>
      <c r="F1193" s="220" t="s">
        <v>53</v>
      </c>
      <c r="G1193" s="220">
        <v>45167</v>
      </c>
      <c r="H1193" t="s">
        <v>79</v>
      </c>
      <c r="I1193" t="s">
        <v>55</v>
      </c>
      <c r="J1193" t="s">
        <v>80</v>
      </c>
      <c r="K1193" t="s">
        <v>81</v>
      </c>
      <c r="L1193" s="230" t="s">
        <v>78</v>
      </c>
      <c r="M1193">
        <v>1</v>
      </c>
      <c r="N1193">
        <v>0</v>
      </c>
      <c r="O1193">
        <v>99.5</v>
      </c>
      <c r="P1193">
        <v>99.5</v>
      </c>
      <c r="Q1193">
        <v>7489.47</v>
      </c>
      <c r="R1193">
        <v>14.74</v>
      </c>
      <c r="S1193" s="231" t="str">
        <f>VLOOKUP(U1193,'Cross ref'!I:J,2,0)</f>
        <v>SCL</v>
      </c>
      <c r="T1193" s="231">
        <f t="shared" si="108"/>
        <v>99.5</v>
      </c>
      <c r="U1193" s="231">
        <f>VLOOKUP(VALUE(C1193),'Cross ref'!G:I,3,0)</f>
        <v>7366</v>
      </c>
      <c r="V1193" s="231">
        <f>IFERROR(VLOOKUP(J1193,'Item List (2)'!C:D,2,0),VLOOKUP(K1193,'Item List (2)'!C:D,2,0))</f>
        <v>50007</v>
      </c>
      <c r="W1193" s="231">
        <f>IFERROR(VLOOKUP(J1193,'Item List (2)'!C:E,3,0),VLOOKUP(K1193,'Item List (2)'!C:E,3,0))</f>
        <v>100</v>
      </c>
      <c r="X1193" s="231">
        <f t="shared" si="109"/>
        <v>0</v>
      </c>
      <c r="Y1193" s="231" t="str">
        <f t="shared" si="110"/>
        <v>SYRUP, POWERADE MTN BLAST BIB</v>
      </c>
      <c r="AA1193" s="232">
        <f t="shared" si="111"/>
        <v>99.5</v>
      </c>
      <c r="AB1193" s="232" t="str">
        <f>VLOOKUP(W1193,'Item List (2)'!$H:$J,2,0)</f>
        <v>Food</v>
      </c>
      <c r="AC1193" s="232">
        <f t="shared" si="112"/>
        <v>7366</v>
      </c>
      <c r="AD1193" s="232" t="str">
        <f t="shared" si="113"/>
        <v>7366-Food</v>
      </c>
    </row>
    <row r="1194" spans="1:30">
      <c r="A1194" t="s">
        <v>48</v>
      </c>
      <c r="B1194" t="s">
        <v>549</v>
      </c>
      <c r="C1194" t="s">
        <v>668</v>
      </c>
      <c r="D1194" t="s">
        <v>669</v>
      </c>
      <c r="E1194" t="s">
        <v>670</v>
      </c>
      <c r="F1194" s="220" t="s">
        <v>53</v>
      </c>
      <c r="G1194" s="220">
        <v>45167</v>
      </c>
      <c r="H1194" t="s">
        <v>646</v>
      </c>
      <c r="I1194" t="s">
        <v>66</v>
      </c>
      <c r="J1194" t="s">
        <v>67</v>
      </c>
      <c r="K1194" t="s">
        <v>647</v>
      </c>
      <c r="L1194" s="230" t="s">
        <v>648</v>
      </c>
      <c r="M1194">
        <v>1</v>
      </c>
      <c r="N1194">
        <v>0</v>
      </c>
      <c r="O1194">
        <v>24.38</v>
      </c>
      <c r="P1194">
        <v>24.38</v>
      </c>
      <c r="Q1194">
        <v>7489.47</v>
      </c>
      <c r="R1194">
        <v>14.74</v>
      </c>
      <c r="S1194" s="231" t="str">
        <f>VLOOKUP(U1194,'Cross ref'!I:J,2,0)</f>
        <v>SCL</v>
      </c>
      <c r="T1194" s="231">
        <f t="shared" si="108"/>
        <v>24.38</v>
      </c>
      <c r="U1194" s="231">
        <f>VLOOKUP(VALUE(C1194),'Cross ref'!G:I,3,0)</f>
        <v>7366</v>
      </c>
      <c r="V1194" s="231">
        <f>IFERROR(VLOOKUP(J1194,'Item List (2)'!C:D,2,0),VLOOKUP(K1194,'Item List (2)'!C:D,2,0))</f>
        <v>60507</v>
      </c>
      <c r="W1194" s="231">
        <f>IFERROR(VLOOKUP(J1194,'Item List (2)'!C:E,3,0),VLOOKUP(K1194,'Item List (2)'!C:E,3,0))</f>
        <v>1200</v>
      </c>
      <c r="X1194" s="231">
        <f t="shared" si="109"/>
        <v>0</v>
      </c>
      <c r="Y1194" s="231" t="str">
        <f t="shared" si="110"/>
        <v>TISSUE, BATH 1PLY 9" JMBO JR</v>
      </c>
      <c r="AA1194" s="232">
        <f t="shared" si="111"/>
        <v>24.38</v>
      </c>
      <c r="AB1194" s="232" t="str">
        <f>VLOOKUP(W1194,'Item List (2)'!$H:$J,2,0)</f>
        <v>Supplies</v>
      </c>
      <c r="AC1194" s="232">
        <f t="shared" si="112"/>
        <v>7366</v>
      </c>
      <c r="AD1194" s="232" t="str">
        <f t="shared" si="113"/>
        <v>7366-Supplies</v>
      </c>
    </row>
    <row r="1195" spans="1:30">
      <c r="A1195" t="s">
        <v>48</v>
      </c>
      <c r="B1195" t="s">
        <v>549</v>
      </c>
      <c r="C1195" t="s">
        <v>668</v>
      </c>
      <c r="D1195" t="s">
        <v>669</v>
      </c>
      <c r="E1195" t="s">
        <v>670</v>
      </c>
      <c r="F1195" s="220" t="s">
        <v>53</v>
      </c>
      <c r="G1195" s="220">
        <v>45167</v>
      </c>
      <c r="H1195" t="s">
        <v>553</v>
      </c>
      <c r="I1195" t="s">
        <v>55</v>
      </c>
      <c r="J1195" t="s">
        <v>554</v>
      </c>
      <c r="K1195" t="s">
        <v>555</v>
      </c>
      <c r="L1195" s="230" t="s">
        <v>556</v>
      </c>
      <c r="M1195">
        <v>1</v>
      </c>
      <c r="N1195">
        <v>0</v>
      </c>
      <c r="O1195">
        <v>3.65</v>
      </c>
      <c r="P1195">
        <v>3.65</v>
      </c>
      <c r="Q1195">
        <v>7489.47</v>
      </c>
      <c r="R1195">
        <v>14.74</v>
      </c>
      <c r="S1195" s="231" t="str">
        <f>VLOOKUP(U1195,'Cross ref'!I:J,2,0)</f>
        <v>SCL</v>
      </c>
      <c r="T1195" s="231">
        <f t="shared" si="108"/>
        <v>3.65</v>
      </c>
      <c r="U1195" s="231">
        <f>VLOOKUP(VALUE(C1195),'Cross ref'!G:I,3,0)</f>
        <v>7366</v>
      </c>
      <c r="V1195" s="231">
        <f>IFERROR(VLOOKUP(J1195,'Item List (2)'!C:D,2,0),VLOOKUP(K1195,'Item List (2)'!C:D,2,0))</f>
        <v>50007</v>
      </c>
      <c r="W1195" s="231">
        <f>IFERROR(VLOOKUP(J1195,'Item List (2)'!C:E,3,0),VLOOKUP(K1195,'Item List (2)'!C:E,3,0))</f>
        <v>100</v>
      </c>
      <c r="X1195" s="231">
        <f t="shared" si="109"/>
        <v>0</v>
      </c>
      <c r="Y1195" s="231" t="str">
        <f t="shared" si="110"/>
        <v>CILANTRO, CELLO CLEANED</v>
      </c>
      <c r="AA1195" s="232">
        <f t="shared" si="111"/>
        <v>3.65</v>
      </c>
      <c r="AB1195" s="232" t="str">
        <f>VLOOKUP(W1195,'Item List (2)'!$H:$J,2,0)</f>
        <v>Food</v>
      </c>
      <c r="AC1195" s="232">
        <f t="shared" si="112"/>
        <v>7366</v>
      </c>
      <c r="AD1195" s="232" t="str">
        <f t="shared" si="113"/>
        <v>7366-Food</v>
      </c>
    </row>
    <row r="1196" spans="1:30">
      <c r="A1196" t="s">
        <v>48</v>
      </c>
      <c r="B1196" t="s">
        <v>549</v>
      </c>
      <c r="C1196" t="s">
        <v>668</v>
      </c>
      <c r="D1196" t="s">
        <v>669</v>
      </c>
      <c r="E1196" t="s">
        <v>670</v>
      </c>
      <c r="F1196" s="220" t="s">
        <v>53</v>
      </c>
      <c r="G1196" s="220">
        <v>45167</v>
      </c>
      <c r="H1196" t="s">
        <v>82</v>
      </c>
      <c r="I1196" t="s">
        <v>55</v>
      </c>
      <c r="J1196" t="s">
        <v>76</v>
      </c>
      <c r="K1196" t="s">
        <v>83</v>
      </c>
      <c r="L1196" s="230" t="s">
        <v>84</v>
      </c>
      <c r="M1196">
        <v>1</v>
      </c>
      <c r="N1196">
        <v>0</v>
      </c>
      <c r="O1196">
        <v>51.9</v>
      </c>
      <c r="P1196">
        <v>51.9</v>
      </c>
      <c r="Q1196">
        <v>7489.47</v>
      </c>
      <c r="R1196">
        <v>14.74</v>
      </c>
      <c r="S1196" s="231" t="str">
        <f>VLOOKUP(U1196,'Cross ref'!I:J,2,0)</f>
        <v>SCL</v>
      </c>
      <c r="T1196" s="231">
        <f t="shared" si="108"/>
        <v>51.9</v>
      </c>
      <c r="U1196" s="231">
        <f>VLOOKUP(VALUE(C1196),'Cross ref'!G:I,3,0)</f>
        <v>7366</v>
      </c>
      <c r="V1196" s="231">
        <f>IFERROR(VLOOKUP(J1196,'Item List (2)'!C:D,2,0),VLOOKUP(K1196,'Item List (2)'!C:D,2,0))</f>
        <v>50007</v>
      </c>
      <c r="W1196" s="231">
        <f>IFERROR(VLOOKUP(J1196,'Item List (2)'!C:E,3,0),VLOOKUP(K1196,'Item List (2)'!C:E,3,0))</f>
        <v>100</v>
      </c>
      <c r="X1196" s="231">
        <f t="shared" si="109"/>
        <v>0</v>
      </c>
      <c r="Y1196" s="231" t="str">
        <f t="shared" si="110"/>
        <v>SYRUP, COKE ZERO SUGAR BIB</v>
      </c>
      <c r="AA1196" s="232">
        <f t="shared" si="111"/>
        <v>51.9</v>
      </c>
      <c r="AB1196" s="232" t="str">
        <f>VLOOKUP(W1196,'Item List (2)'!$H:$J,2,0)</f>
        <v>Food</v>
      </c>
      <c r="AC1196" s="232">
        <f t="shared" si="112"/>
        <v>7366</v>
      </c>
      <c r="AD1196" s="232" t="str">
        <f t="shared" si="113"/>
        <v>7366-Food</v>
      </c>
    </row>
    <row r="1197" spans="1:30">
      <c r="A1197" t="s">
        <v>48</v>
      </c>
      <c r="B1197" t="s">
        <v>549</v>
      </c>
      <c r="C1197" t="s">
        <v>668</v>
      </c>
      <c r="D1197" t="s">
        <v>669</v>
      </c>
      <c r="E1197" t="s">
        <v>670</v>
      </c>
      <c r="F1197" s="220" t="s">
        <v>53</v>
      </c>
      <c r="G1197" s="220">
        <v>45167</v>
      </c>
      <c r="H1197" t="s">
        <v>87</v>
      </c>
      <c r="I1197" t="s">
        <v>55</v>
      </c>
      <c r="J1197" t="s">
        <v>76</v>
      </c>
      <c r="K1197" t="s">
        <v>88</v>
      </c>
      <c r="L1197" s="230" t="s">
        <v>78</v>
      </c>
      <c r="M1197">
        <v>3</v>
      </c>
      <c r="N1197">
        <v>0</v>
      </c>
      <c r="O1197">
        <v>112.77</v>
      </c>
      <c r="P1197">
        <v>338.31</v>
      </c>
      <c r="Q1197">
        <v>7489.47</v>
      </c>
      <c r="R1197">
        <v>14.74</v>
      </c>
      <c r="S1197" s="231" t="str">
        <f>VLOOKUP(U1197,'Cross ref'!I:J,2,0)</f>
        <v>SCL</v>
      </c>
      <c r="T1197" s="231">
        <f t="shared" si="108"/>
        <v>338.31</v>
      </c>
      <c r="U1197" s="231">
        <f>VLOOKUP(VALUE(C1197),'Cross ref'!G:I,3,0)</f>
        <v>7366</v>
      </c>
      <c r="V1197" s="231">
        <f>IFERROR(VLOOKUP(J1197,'Item List (2)'!C:D,2,0),VLOOKUP(K1197,'Item List (2)'!C:D,2,0))</f>
        <v>50007</v>
      </c>
      <c r="W1197" s="231">
        <f>IFERROR(VLOOKUP(J1197,'Item List (2)'!C:E,3,0),VLOOKUP(K1197,'Item List (2)'!C:E,3,0))</f>
        <v>100</v>
      </c>
      <c r="X1197" s="231">
        <f t="shared" si="109"/>
        <v>0</v>
      </c>
      <c r="Y1197" s="231" t="str">
        <f t="shared" si="110"/>
        <v>SYRUP, COKE CLASC BIB (HYCS)</v>
      </c>
      <c r="AA1197" s="232">
        <f t="shared" si="111"/>
        <v>338.31</v>
      </c>
      <c r="AB1197" s="232" t="str">
        <f>VLOOKUP(W1197,'Item List (2)'!$H:$J,2,0)</f>
        <v>Food</v>
      </c>
      <c r="AC1197" s="232">
        <f t="shared" si="112"/>
        <v>7366</v>
      </c>
      <c r="AD1197" s="232" t="str">
        <f t="shared" si="113"/>
        <v>7366-Food</v>
      </c>
    </row>
    <row r="1198" spans="1:30">
      <c r="A1198" t="s">
        <v>48</v>
      </c>
      <c r="B1198" t="s">
        <v>549</v>
      </c>
      <c r="C1198" t="s">
        <v>668</v>
      </c>
      <c r="D1198" t="s">
        <v>669</v>
      </c>
      <c r="E1198" t="s">
        <v>670</v>
      </c>
      <c r="F1198" s="220" t="s">
        <v>53</v>
      </c>
      <c r="G1198" s="220">
        <v>45167</v>
      </c>
      <c r="H1198" t="s">
        <v>293</v>
      </c>
      <c r="I1198" t="s">
        <v>55</v>
      </c>
      <c r="J1198" t="s">
        <v>76</v>
      </c>
      <c r="K1198" t="s">
        <v>294</v>
      </c>
      <c r="L1198" s="230" t="s">
        <v>78</v>
      </c>
      <c r="M1198">
        <v>1</v>
      </c>
      <c r="N1198">
        <v>0</v>
      </c>
      <c r="O1198">
        <v>116.08</v>
      </c>
      <c r="P1198">
        <v>116.08</v>
      </c>
      <c r="Q1198">
        <v>7489.47</v>
      </c>
      <c r="R1198">
        <v>14.74</v>
      </c>
      <c r="S1198" s="231" t="str">
        <f>VLOOKUP(U1198,'Cross ref'!I:J,2,0)</f>
        <v>SCL</v>
      </c>
      <c r="T1198" s="231">
        <f t="shared" si="108"/>
        <v>116.08</v>
      </c>
      <c r="U1198" s="231">
        <f>VLOOKUP(VALUE(C1198),'Cross ref'!G:I,3,0)</f>
        <v>7366</v>
      </c>
      <c r="V1198" s="231">
        <f>IFERROR(VLOOKUP(J1198,'Item List (2)'!C:D,2,0),VLOOKUP(K1198,'Item List (2)'!C:D,2,0))</f>
        <v>50007</v>
      </c>
      <c r="W1198" s="231">
        <f>IFERROR(VLOOKUP(J1198,'Item List (2)'!C:E,3,0),VLOOKUP(K1198,'Item List (2)'!C:E,3,0))</f>
        <v>100</v>
      </c>
      <c r="X1198" s="231">
        <f t="shared" si="109"/>
        <v>0</v>
      </c>
      <c r="Y1198" s="231" t="str">
        <f t="shared" si="110"/>
        <v>SYRUP, SPRITE BIB (HYCS)</v>
      </c>
      <c r="AA1198" s="232">
        <f t="shared" si="111"/>
        <v>116.08</v>
      </c>
      <c r="AB1198" s="232" t="str">
        <f>VLOOKUP(W1198,'Item List (2)'!$H:$J,2,0)</f>
        <v>Food</v>
      </c>
      <c r="AC1198" s="232">
        <f t="shared" si="112"/>
        <v>7366</v>
      </c>
      <c r="AD1198" s="232" t="str">
        <f t="shared" si="113"/>
        <v>7366-Food</v>
      </c>
    </row>
    <row r="1199" spans="1:30">
      <c r="A1199" t="s">
        <v>48</v>
      </c>
      <c r="B1199" t="s">
        <v>549</v>
      </c>
      <c r="C1199" t="s">
        <v>668</v>
      </c>
      <c r="D1199" t="s">
        <v>669</v>
      </c>
      <c r="E1199" t="s">
        <v>670</v>
      </c>
      <c r="F1199" s="220" t="s">
        <v>53</v>
      </c>
      <c r="G1199" s="220">
        <v>45167</v>
      </c>
      <c r="H1199" t="s">
        <v>298</v>
      </c>
      <c r="I1199" t="s">
        <v>55</v>
      </c>
      <c r="J1199" t="s">
        <v>105</v>
      </c>
      <c r="K1199" t="s">
        <v>299</v>
      </c>
      <c r="L1199" s="230" t="s">
        <v>297</v>
      </c>
      <c r="M1199">
        <v>1</v>
      </c>
      <c r="N1199">
        <v>0</v>
      </c>
      <c r="O1199">
        <v>16.92</v>
      </c>
      <c r="P1199">
        <v>16.92</v>
      </c>
      <c r="Q1199">
        <v>7489.47</v>
      </c>
      <c r="R1199">
        <v>14.74</v>
      </c>
      <c r="S1199" s="231" t="str">
        <f>VLOOKUP(U1199,'Cross ref'!I:J,2,0)</f>
        <v>SCL</v>
      </c>
      <c r="T1199" s="231">
        <f t="shared" si="108"/>
        <v>16.92</v>
      </c>
      <c r="U1199" s="231">
        <f>VLOOKUP(VALUE(C1199),'Cross ref'!G:I,3,0)</f>
        <v>7366</v>
      </c>
      <c r="V1199" s="231">
        <f>IFERROR(VLOOKUP(J1199,'Item List (2)'!C:D,2,0),VLOOKUP(K1199,'Item List (2)'!C:D,2,0))</f>
        <v>50007</v>
      </c>
      <c r="W1199" s="231">
        <f>IFERROR(VLOOKUP(J1199,'Item List (2)'!C:E,3,0),VLOOKUP(K1199,'Item List (2)'!C:E,3,0))</f>
        <v>100</v>
      </c>
      <c r="X1199" s="231">
        <f t="shared" si="109"/>
        <v>0</v>
      </c>
      <c r="Y1199" s="231" t="str">
        <f t="shared" si="110"/>
        <v>MILK, CHOC 1% LF 7Z PLS ESL</v>
      </c>
      <c r="AA1199" s="232">
        <f t="shared" si="111"/>
        <v>16.92</v>
      </c>
      <c r="AB1199" s="232" t="str">
        <f>VLOOKUP(W1199,'Item List (2)'!$H:$J,2,0)</f>
        <v>Food</v>
      </c>
      <c r="AC1199" s="232">
        <f t="shared" si="112"/>
        <v>7366</v>
      </c>
      <c r="AD1199" s="232" t="str">
        <f t="shared" si="113"/>
        <v>7366-Food</v>
      </c>
    </row>
    <row r="1200" spans="1:30">
      <c r="A1200" t="s">
        <v>48</v>
      </c>
      <c r="B1200" t="s">
        <v>549</v>
      </c>
      <c r="C1200" t="s">
        <v>668</v>
      </c>
      <c r="D1200" t="s">
        <v>669</v>
      </c>
      <c r="E1200" t="s">
        <v>670</v>
      </c>
      <c r="F1200" s="220" t="s">
        <v>53</v>
      </c>
      <c r="G1200" s="220">
        <v>45167</v>
      </c>
      <c r="H1200" t="s">
        <v>89</v>
      </c>
      <c r="I1200" t="s">
        <v>55</v>
      </c>
      <c r="J1200" t="s">
        <v>90</v>
      </c>
      <c r="K1200" t="s">
        <v>91</v>
      </c>
      <c r="L1200" s="230" t="s">
        <v>92</v>
      </c>
      <c r="M1200">
        <v>1</v>
      </c>
      <c r="N1200">
        <v>0</v>
      </c>
      <c r="O1200">
        <v>58.17</v>
      </c>
      <c r="P1200">
        <v>58.17</v>
      </c>
      <c r="Q1200">
        <v>7489.47</v>
      </c>
      <c r="R1200">
        <v>14.74</v>
      </c>
      <c r="S1200" s="231" t="str">
        <f>VLOOKUP(U1200,'Cross ref'!I:J,2,0)</f>
        <v>SCL</v>
      </c>
      <c r="T1200" s="231">
        <f t="shared" si="108"/>
        <v>58.17</v>
      </c>
      <c r="U1200" s="231">
        <f>VLOOKUP(VALUE(C1200),'Cross ref'!G:I,3,0)</f>
        <v>7366</v>
      </c>
      <c r="V1200" s="231">
        <f>IFERROR(VLOOKUP(J1200,'Item List (2)'!C:D,2,0),VLOOKUP(K1200,'Item List (2)'!C:D,2,0))</f>
        <v>50007</v>
      </c>
      <c r="W1200" s="231">
        <f>IFERROR(VLOOKUP(J1200,'Item List (2)'!C:E,3,0),VLOOKUP(K1200,'Item List (2)'!C:E,3,0))</f>
        <v>100</v>
      </c>
      <c r="X1200" s="231">
        <f t="shared" si="109"/>
        <v>0</v>
      </c>
      <c r="Y1200" s="231" t="str">
        <f t="shared" si="110"/>
        <v>EGG, LIQ WHL CAGE FREE P12CE</v>
      </c>
      <c r="AA1200" s="232">
        <f t="shared" si="111"/>
        <v>58.17</v>
      </c>
      <c r="AB1200" s="232" t="str">
        <f>VLOOKUP(W1200,'Item List (2)'!$H:$J,2,0)</f>
        <v>Food</v>
      </c>
      <c r="AC1200" s="232">
        <f t="shared" si="112"/>
        <v>7366</v>
      </c>
      <c r="AD1200" s="232" t="str">
        <f t="shared" si="113"/>
        <v>7366-Food</v>
      </c>
    </row>
    <row r="1201" spans="1:30">
      <c r="A1201" t="s">
        <v>48</v>
      </c>
      <c r="B1201" t="s">
        <v>549</v>
      </c>
      <c r="C1201" t="s">
        <v>668</v>
      </c>
      <c r="D1201" t="s">
        <v>669</v>
      </c>
      <c r="E1201" t="s">
        <v>670</v>
      </c>
      <c r="F1201" s="220" t="s">
        <v>53</v>
      </c>
      <c r="G1201" s="220">
        <v>45167</v>
      </c>
      <c r="H1201" t="s">
        <v>93</v>
      </c>
      <c r="I1201" t="s">
        <v>55</v>
      </c>
      <c r="J1201" t="s">
        <v>94</v>
      </c>
      <c r="K1201" t="s">
        <v>95</v>
      </c>
      <c r="L1201" s="230" t="s">
        <v>96</v>
      </c>
      <c r="M1201">
        <v>3</v>
      </c>
      <c r="N1201">
        <v>0</v>
      </c>
      <c r="O1201">
        <v>26.21</v>
      </c>
      <c r="P1201">
        <v>78.63</v>
      </c>
      <c r="Q1201">
        <v>7489.47</v>
      </c>
      <c r="R1201">
        <v>14.74</v>
      </c>
      <c r="S1201" s="231" t="str">
        <f>VLOOKUP(U1201,'Cross ref'!I:J,2,0)</f>
        <v>SCL</v>
      </c>
      <c r="T1201" s="231">
        <f t="shared" si="108"/>
        <v>78.63</v>
      </c>
      <c r="U1201" s="231">
        <f>VLOOKUP(VALUE(C1201),'Cross ref'!G:I,3,0)</f>
        <v>7366</v>
      </c>
      <c r="V1201" s="231">
        <f>IFERROR(VLOOKUP(J1201,'Item List (2)'!C:D,2,0),VLOOKUP(K1201,'Item List (2)'!C:D,2,0))</f>
        <v>50007</v>
      </c>
      <c r="W1201" s="231">
        <f>IFERROR(VLOOKUP(J1201,'Item List (2)'!C:E,3,0),VLOOKUP(K1201,'Item List (2)'!C:E,3,0))</f>
        <v>100</v>
      </c>
      <c r="X1201" s="231">
        <f t="shared" si="109"/>
        <v>0</v>
      </c>
      <c r="Y1201" s="231" t="str">
        <f t="shared" si="110"/>
        <v>JUICE, ORANGE ORIG SIMPLY</v>
      </c>
      <c r="AA1201" s="232">
        <f t="shared" si="111"/>
        <v>78.63</v>
      </c>
      <c r="AB1201" s="232" t="str">
        <f>VLOOKUP(W1201,'Item List (2)'!$H:$J,2,0)</f>
        <v>Food</v>
      </c>
      <c r="AC1201" s="232">
        <f t="shared" si="112"/>
        <v>7366</v>
      </c>
      <c r="AD1201" s="232" t="str">
        <f t="shared" si="113"/>
        <v>7366-Food</v>
      </c>
    </row>
    <row r="1202" spans="1:30">
      <c r="A1202" t="s">
        <v>48</v>
      </c>
      <c r="B1202" t="s">
        <v>549</v>
      </c>
      <c r="C1202" t="s">
        <v>668</v>
      </c>
      <c r="D1202" t="s">
        <v>669</v>
      </c>
      <c r="E1202" t="s">
        <v>670</v>
      </c>
      <c r="F1202" s="220" t="s">
        <v>53</v>
      </c>
      <c r="G1202" s="220">
        <v>45167</v>
      </c>
      <c r="H1202" t="s">
        <v>97</v>
      </c>
      <c r="I1202" t="s">
        <v>55</v>
      </c>
      <c r="J1202" t="s">
        <v>98</v>
      </c>
      <c r="K1202" t="s">
        <v>99</v>
      </c>
      <c r="L1202" s="230" t="s">
        <v>100</v>
      </c>
      <c r="M1202">
        <v>2</v>
      </c>
      <c r="N1202">
        <v>0</v>
      </c>
      <c r="O1202">
        <v>20.03</v>
      </c>
      <c r="P1202">
        <v>40.06</v>
      </c>
      <c r="Q1202">
        <v>7489.47</v>
      </c>
      <c r="R1202">
        <v>14.74</v>
      </c>
      <c r="S1202" s="231" t="str">
        <f>VLOOKUP(U1202,'Cross ref'!I:J,2,0)</f>
        <v>SCL</v>
      </c>
      <c r="T1202" s="231">
        <f t="shared" si="108"/>
        <v>40.06</v>
      </c>
      <c r="U1202" s="231">
        <f>VLOOKUP(VALUE(C1202),'Cross ref'!G:I,3,0)</f>
        <v>7366</v>
      </c>
      <c r="V1202" s="231">
        <f>IFERROR(VLOOKUP(J1202,'Item List (2)'!C:D,2,0),VLOOKUP(K1202,'Item List (2)'!C:D,2,0))</f>
        <v>50007</v>
      </c>
      <c r="W1202" s="231">
        <f>IFERROR(VLOOKUP(J1202,'Item List (2)'!C:E,3,0),VLOOKUP(K1202,'Item List (2)'!C:E,3,0))</f>
        <v>100</v>
      </c>
      <c r="X1202" s="231">
        <f t="shared" si="109"/>
        <v>0</v>
      </c>
      <c r="Y1202" s="231" t="str">
        <f t="shared" si="110"/>
        <v>SAUCE, BBQ SWEET &amp; BOLD CUP</v>
      </c>
      <c r="AA1202" s="232">
        <f t="shared" si="111"/>
        <v>40.06</v>
      </c>
      <c r="AB1202" s="232" t="str">
        <f>VLOOKUP(W1202,'Item List (2)'!$H:$J,2,0)</f>
        <v>Food</v>
      </c>
      <c r="AC1202" s="232">
        <f t="shared" si="112"/>
        <v>7366</v>
      </c>
      <c r="AD1202" s="232" t="str">
        <f t="shared" si="113"/>
        <v>7366-Food</v>
      </c>
    </row>
    <row r="1203" spans="1:30">
      <c r="A1203" t="s">
        <v>48</v>
      </c>
      <c r="B1203" t="s">
        <v>549</v>
      </c>
      <c r="C1203" t="s">
        <v>668</v>
      </c>
      <c r="D1203" t="s">
        <v>669</v>
      </c>
      <c r="E1203" t="s">
        <v>670</v>
      </c>
      <c r="F1203" s="220" t="s">
        <v>53</v>
      </c>
      <c r="G1203" s="220">
        <v>45167</v>
      </c>
      <c r="H1203" t="s">
        <v>104</v>
      </c>
      <c r="I1203" t="s">
        <v>55</v>
      </c>
      <c r="J1203" t="s">
        <v>105</v>
      </c>
      <c r="K1203" t="s">
        <v>106</v>
      </c>
      <c r="L1203" s="230" t="s">
        <v>107</v>
      </c>
      <c r="M1203">
        <v>2</v>
      </c>
      <c r="N1203">
        <v>0</v>
      </c>
      <c r="O1203">
        <v>9.54</v>
      </c>
      <c r="P1203">
        <v>19.08</v>
      </c>
      <c r="Q1203">
        <v>7489.47</v>
      </c>
      <c r="R1203">
        <v>14.74</v>
      </c>
      <c r="S1203" s="231" t="str">
        <f>VLOOKUP(U1203,'Cross ref'!I:J,2,0)</f>
        <v>SCL</v>
      </c>
      <c r="T1203" s="231">
        <f t="shared" si="108"/>
        <v>19.08</v>
      </c>
      <c r="U1203" s="231">
        <f>VLOOKUP(VALUE(C1203),'Cross ref'!G:I,3,0)</f>
        <v>7366</v>
      </c>
      <c r="V1203" s="231">
        <f>IFERROR(VLOOKUP(J1203,'Item List (2)'!C:D,2,0),VLOOKUP(K1203,'Item List (2)'!C:D,2,0))</f>
        <v>50007</v>
      </c>
      <c r="W1203" s="231">
        <f>IFERROR(VLOOKUP(J1203,'Item List (2)'!C:E,3,0),VLOOKUP(K1203,'Item List (2)'!C:E,3,0))</f>
        <v>100</v>
      </c>
      <c r="X1203" s="231">
        <f t="shared" si="109"/>
        <v>0</v>
      </c>
      <c r="Y1203" s="231" t="str">
        <f t="shared" si="110"/>
        <v>MILK, 1%</v>
      </c>
      <c r="AA1203" s="232">
        <f t="shared" si="111"/>
        <v>19.08</v>
      </c>
      <c r="AB1203" s="232" t="str">
        <f>VLOOKUP(W1203,'Item List (2)'!$H:$J,2,0)</f>
        <v>Food</v>
      </c>
      <c r="AC1203" s="232">
        <f t="shared" si="112"/>
        <v>7366</v>
      </c>
      <c r="AD1203" s="232" t="str">
        <f t="shared" si="113"/>
        <v>7366-Food</v>
      </c>
    </row>
    <row r="1204" spans="1:30">
      <c r="A1204" t="s">
        <v>48</v>
      </c>
      <c r="B1204" t="s">
        <v>549</v>
      </c>
      <c r="C1204" t="s">
        <v>668</v>
      </c>
      <c r="D1204" t="s">
        <v>669</v>
      </c>
      <c r="E1204" t="s">
        <v>670</v>
      </c>
      <c r="F1204" s="220" t="s">
        <v>53</v>
      </c>
      <c r="G1204" s="220">
        <v>45167</v>
      </c>
      <c r="H1204" t="s">
        <v>307</v>
      </c>
      <c r="I1204" t="s">
        <v>66</v>
      </c>
      <c r="J1204" t="s">
        <v>109</v>
      </c>
      <c r="K1204" t="s">
        <v>308</v>
      </c>
      <c r="L1204" s="230" t="s">
        <v>111</v>
      </c>
      <c r="M1204">
        <v>1</v>
      </c>
      <c r="N1204">
        <v>0</v>
      </c>
      <c r="O1204">
        <v>16.79</v>
      </c>
      <c r="P1204">
        <v>16.79</v>
      </c>
      <c r="Q1204">
        <v>7489.47</v>
      </c>
      <c r="R1204">
        <v>14.74</v>
      </c>
      <c r="S1204" s="231" t="str">
        <f>VLOOKUP(U1204,'Cross ref'!I:J,2,0)</f>
        <v>SCL</v>
      </c>
      <c r="T1204" s="231">
        <f t="shared" si="108"/>
        <v>16.79</v>
      </c>
      <c r="U1204" s="231">
        <f>VLOOKUP(VALUE(C1204),'Cross ref'!G:I,3,0)</f>
        <v>7366</v>
      </c>
      <c r="V1204" s="231">
        <f>IFERROR(VLOOKUP(J1204,'Item List (2)'!C:D,2,0),VLOOKUP(K1204,'Item List (2)'!C:D,2,0))</f>
        <v>60507</v>
      </c>
      <c r="W1204" s="231">
        <f>IFERROR(VLOOKUP(J1204,'Item List (2)'!C:E,3,0),VLOOKUP(K1204,'Item List (2)'!C:E,3,0))</f>
        <v>1200</v>
      </c>
      <c r="X1204" s="231">
        <f t="shared" si="109"/>
        <v>0</v>
      </c>
      <c r="Y1204" s="231" t="str">
        <f t="shared" si="110"/>
        <v>GLOVE, SYNTH XLG</v>
      </c>
      <c r="AA1204" s="232">
        <f t="shared" si="111"/>
        <v>16.79</v>
      </c>
      <c r="AB1204" s="232" t="str">
        <f>VLOOKUP(W1204,'Item List (2)'!$H:$J,2,0)</f>
        <v>Supplies</v>
      </c>
      <c r="AC1204" s="232">
        <f t="shared" si="112"/>
        <v>7366</v>
      </c>
      <c r="AD1204" s="232" t="str">
        <f t="shared" si="113"/>
        <v>7366-Supplies</v>
      </c>
    </row>
    <row r="1205" spans="1:30">
      <c r="A1205" t="s">
        <v>48</v>
      </c>
      <c r="B1205" t="s">
        <v>549</v>
      </c>
      <c r="C1205" t="s">
        <v>668</v>
      </c>
      <c r="D1205" t="s">
        <v>669</v>
      </c>
      <c r="E1205" t="s">
        <v>670</v>
      </c>
      <c r="F1205" s="220" t="s">
        <v>53</v>
      </c>
      <c r="G1205" s="220">
        <v>45167</v>
      </c>
      <c r="H1205" t="s">
        <v>112</v>
      </c>
      <c r="I1205" t="s">
        <v>55</v>
      </c>
      <c r="J1205" t="s">
        <v>113</v>
      </c>
      <c r="K1205" t="s">
        <v>114</v>
      </c>
      <c r="L1205" s="230" t="s">
        <v>115</v>
      </c>
      <c r="M1205">
        <v>1</v>
      </c>
      <c r="N1205">
        <v>0</v>
      </c>
      <c r="O1205">
        <v>40.54</v>
      </c>
      <c r="P1205">
        <v>40.54</v>
      </c>
      <c r="Q1205">
        <v>7489.47</v>
      </c>
      <c r="R1205">
        <v>14.74</v>
      </c>
      <c r="S1205" s="231" t="str">
        <f>VLOOKUP(U1205,'Cross ref'!I:J,2,0)</f>
        <v>SCL</v>
      </c>
      <c r="T1205" s="231">
        <f t="shared" si="108"/>
        <v>40.54</v>
      </c>
      <c r="U1205" s="231">
        <f>VLOOKUP(VALUE(C1205),'Cross ref'!G:I,3,0)</f>
        <v>7366</v>
      </c>
      <c r="V1205" s="231">
        <f>IFERROR(VLOOKUP(J1205,'Item List (2)'!C:D,2,0),VLOOKUP(K1205,'Item List (2)'!C:D,2,0))</f>
        <v>50007</v>
      </c>
      <c r="W1205" s="231">
        <f>IFERROR(VLOOKUP(J1205,'Item List (2)'!C:E,3,0),VLOOKUP(K1205,'Item List (2)'!C:E,3,0))</f>
        <v>100</v>
      </c>
      <c r="X1205" s="231">
        <f t="shared" si="109"/>
        <v>0</v>
      </c>
      <c r="Y1205" s="231" t="str">
        <f t="shared" si="110"/>
        <v>CHEESECAKE, STAWBRY 3.5Z</v>
      </c>
      <c r="AA1205" s="232">
        <f t="shared" si="111"/>
        <v>40.54</v>
      </c>
      <c r="AB1205" s="232" t="str">
        <f>VLOOKUP(W1205,'Item List (2)'!$H:$J,2,0)</f>
        <v>Food</v>
      </c>
      <c r="AC1205" s="232">
        <f t="shared" si="112"/>
        <v>7366</v>
      </c>
      <c r="AD1205" s="232" t="str">
        <f t="shared" si="113"/>
        <v>7366-Food</v>
      </c>
    </row>
    <row r="1206" spans="1:30">
      <c r="A1206" t="s">
        <v>48</v>
      </c>
      <c r="B1206" t="s">
        <v>549</v>
      </c>
      <c r="C1206" t="s">
        <v>668</v>
      </c>
      <c r="D1206" t="s">
        <v>669</v>
      </c>
      <c r="E1206" t="s">
        <v>670</v>
      </c>
      <c r="F1206" s="220" t="s">
        <v>53</v>
      </c>
      <c r="G1206" s="220">
        <v>45167</v>
      </c>
      <c r="H1206" t="s">
        <v>116</v>
      </c>
      <c r="I1206" t="s">
        <v>55</v>
      </c>
      <c r="J1206" t="s">
        <v>117</v>
      </c>
      <c r="K1206" t="s">
        <v>118</v>
      </c>
      <c r="L1206" s="230" t="s">
        <v>119</v>
      </c>
      <c r="M1206">
        <v>20</v>
      </c>
      <c r="N1206">
        <v>0</v>
      </c>
      <c r="O1206">
        <v>76.78</v>
      </c>
      <c r="P1206">
        <v>1535.6</v>
      </c>
      <c r="Q1206">
        <v>7489.47</v>
      </c>
      <c r="R1206">
        <v>14.74</v>
      </c>
      <c r="S1206" s="231" t="str">
        <f>VLOOKUP(U1206,'Cross ref'!I:J,2,0)</f>
        <v>SCL</v>
      </c>
      <c r="T1206" s="231">
        <f t="shared" si="108"/>
        <v>1535.6</v>
      </c>
      <c r="U1206" s="231">
        <f>VLOOKUP(VALUE(C1206),'Cross ref'!G:I,3,0)</f>
        <v>7366</v>
      </c>
      <c r="V1206" s="231">
        <f>IFERROR(VLOOKUP(J1206,'Item List (2)'!C:D,2,0),VLOOKUP(K1206,'Item List (2)'!C:D,2,0))</f>
        <v>50007</v>
      </c>
      <c r="W1206" s="231">
        <f>IFERROR(VLOOKUP(J1206,'Item List (2)'!C:E,3,0),VLOOKUP(K1206,'Item List (2)'!C:E,3,0))</f>
        <v>100</v>
      </c>
      <c r="X1206" s="231">
        <f t="shared" si="109"/>
        <v>0</v>
      </c>
      <c r="Y1206" s="231" t="str">
        <f t="shared" si="110"/>
        <v>BEEF, GRND PTY 3.5Z</v>
      </c>
      <c r="AA1206" s="232">
        <f t="shared" si="111"/>
        <v>1535.6</v>
      </c>
      <c r="AB1206" s="232" t="str">
        <f>VLOOKUP(W1206,'Item List (2)'!$H:$J,2,0)</f>
        <v>Food</v>
      </c>
      <c r="AC1206" s="232">
        <f t="shared" si="112"/>
        <v>7366</v>
      </c>
      <c r="AD1206" s="232" t="str">
        <f t="shared" si="113"/>
        <v>7366-Food</v>
      </c>
    </row>
    <row r="1207" spans="1:30">
      <c r="A1207" t="s">
        <v>48</v>
      </c>
      <c r="B1207" t="s">
        <v>549</v>
      </c>
      <c r="C1207" t="s">
        <v>668</v>
      </c>
      <c r="D1207" t="s">
        <v>669</v>
      </c>
      <c r="E1207" t="s">
        <v>670</v>
      </c>
      <c r="F1207" s="220" t="s">
        <v>53</v>
      </c>
      <c r="G1207" s="220">
        <v>45167</v>
      </c>
      <c r="H1207" t="s">
        <v>309</v>
      </c>
      <c r="I1207" t="s">
        <v>55</v>
      </c>
      <c r="J1207" t="s">
        <v>310</v>
      </c>
      <c r="K1207" t="s">
        <v>311</v>
      </c>
      <c r="L1207" s="230" t="s">
        <v>312</v>
      </c>
      <c r="M1207">
        <v>2</v>
      </c>
      <c r="N1207">
        <v>0</v>
      </c>
      <c r="O1207">
        <v>11.6</v>
      </c>
      <c r="P1207">
        <v>23.2</v>
      </c>
      <c r="Q1207">
        <v>7489.47</v>
      </c>
      <c r="R1207">
        <v>14.74</v>
      </c>
      <c r="S1207" s="231" t="str">
        <f>VLOOKUP(U1207,'Cross ref'!I:J,2,0)</f>
        <v>SCL</v>
      </c>
      <c r="T1207" s="231">
        <f t="shared" si="108"/>
        <v>23.2</v>
      </c>
      <c r="U1207" s="231">
        <f>VLOOKUP(VALUE(C1207),'Cross ref'!G:I,3,0)</f>
        <v>7366</v>
      </c>
      <c r="V1207" s="231">
        <f>IFERROR(VLOOKUP(J1207,'Item List (2)'!C:D,2,0),VLOOKUP(K1207,'Item List (2)'!C:D,2,0))</f>
        <v>50007</v>
      </c>
      <c r="W1207" s="231">
        <f>IFERROR(VLOOKUP(J1207,'Item List (2)'!C:E,3,0),VLOOKUP(K1207,'Item List (2)'!C:E,3,0))</f>
        <v>100</v>
      </c>
      <c r="X1207" s="231">
        <f t="shared" si="109"/>
        <v>0</v>
      </c>
      <c r="Y1207" s="231" t="str">
        <f t="shared" si="110"/>
        <v>SALSA, PCH .43Z</v>
      </c>
      <c r="AA1207" s="232">
        <f t="shared" si="111"/>
        <v>23.2</v>
      </c>
      <c r="AB1207" s="232" t="str">
        <f>VLOOKUP(W1207,'Item List (2)'!$H:$J,2,0)</f>
        <v>Food</v>
      </c>
      <c r="AC1207" s="232">
        <f t="shared" si="112"/>
        <v>7366</v>
      </c>
      <c r="AD1207" s="232" t="str">
        <f t="shared" si="113"/>
        <v>7366-Food</v>
      </c>
    </row>
    <row r="1208" spans="1:30">
      <c r="A1208" t="s">
        <v>48</v>
      </c>
      <c r="B1208" t="s">
        <v>549</v>
      </c>
      <c r="C1208" t="s">
        <v>668</v>
      </c>
      <c r="D1208" t="s">
        <v>669</v>
      </c>
      <c r="E1208" t="s">
        <v>670</v>
      </c>
      <c r="F1208" s="220" t="s">
        <v>53</v>
      </c>
      <c r="G1208" s="220">
        <v>45167</v>
      </c>
      <c r="H1208" t="s">
        <v>120</v>
      </c>
      <c r="I1208" t="s">
        <v>55</v>
      </c>
      <c r="J1208" t="s">
        <v>121</v>
      </c>
      <c r="K1208" t="s">
        <v>122</v>
      </c>
      <c r="L1208" s="230" t="s">
        <v>123</v>
      </c>
      <c r="M1208">
        <v>3</v>
      </c>
      <c r="N1208">
        <v>0</v>
      </c>
      <c r="O1208">
        <v>30.72</v>
      </c>
      <c r="P1208">
        <v>92.16</v>
      </c>
      <c r="Q1208">
        <v>7489.47</v>
      </c>
      <c r="R1208">
        <v>14.74</v>
      </c>
      <c r="S1208" s="231" t="str">
        <f>VLOOKUP(U1208,'Cross ref'!I:J,2,0)</f>
        <v>SCL</v>
      </c>
      <c r="T1208" s="231">
        <f t="shared" si="108"/>
        <v>92.16</v>
      </c>
      <c r="U1208" s="231">
        <f>VLOOKUP(VALUE(C1208),'Cross ref'!G:I,3,0)</f>
        <v>7366</v>
      </c>
      <c r="V1208" s="231">
        <f>IFERROR(VLOOKUP(J1208,'Item List (2)'!C:D,2,0),VLOOKUP(K1208,'Item List (2)'!C:D,2,0))</f>
        <v>50007</v>
      </c>
      <c r="W1208" s="231">
        <f>IFERROR(VLOOKUP(J1208,'Item List (2)'!C:E,3,0),VLOOKUP(K1208,'Item List (2)'!C:E,3,0))</f>
        <v>100</v>
      </c>
      <c r="X1208" s="231">
        <f t="shared" si="109"/>
        <v>0</v>
      </c>
      <c r="Y1208" s="231" t="str">
        <f t="shared" si="110"/>
        <v>APPTZR, ONION RING</v>
      </c>
      <c r="AA1208" s="232">
        <f t="shared" si="111"/>
        <v>92.16</v>
      </c>
      <c r="AB1208" s="232" t="str">
        <f>VLOOKUP(W1208,'Item List (2)'!$H:$J,2,0)</f>
        <v>Food</v>
      </c>
      <c r="AC1208" s="232">
        <f t="shared" si="112"/>
        <v>7366</v>
      </c>
      <c r="AD1208" s="232" t="str">
        <f t="shared" si="113"/>
        <v>7366-Food</v>
      </c>
    </row>
    <row r="1209" spans="1:30">
      <c r="A1209" t="s">
        <v>48</v>
      </c>
      <c r="B1209" t="s">
        <v>549</v>
      </c>
      <c r="C1209" t="s">
        <v>668</v>
      </c>
      <c r="D1209" t="s">
        <v>669</v>
      </c>
      <c r="E1209" t="s">
        <v>670</v>
      </c>
      <c r="F1209" s="220" t="s">
        <v>53</v>
      </c>
      <c r="G1209" s="220">
        <v>45167</v>
      </c>
      <c r="H1209" t="s">
        <v>124</v>
      </c>
      <c r="I1209" t="s">
        <v>55</v>
      </c>
      <c r="J1209" t="s">
        <v>125</v>
      </c>
      <c r="K1209" t="s">
        <v>126</v>
      </c>
      <c r="L1209" s="230" t="s">
        <v>127</v>
      </c>
      <c r="M1209">
        <v>3</v>
      </c>
      <c r="N1209">
        <v>0</v>
      </c>
      <c r="O1209">
        <v>21.8</v>
      </c>
      <c r="P1209">
        <v>65.4</v>
      </c>
      <c r="Q1209">
        <v>7489.47</v>
      </c>
      <c r="R1209">
        <v>14.74</v>
      </c>
      <c r="S1209" s="231" t="str">
        <f>VLOOKUP(U1209,'Cross ref'!I:J,2,0)</f>
        <v>SCL</v>
      </c>
      <c r="T1209" s="231">
        <f t="shared" si="108"/>
        <v>65.4</v>
      </c>
      <c r="U1209" s="231">
        <f>VLOOKUP(VALUE(C1209),'Cross ref'!G:I,3,0)</f>
        <v>7366</v>
      </c>
      <c r="V1209" s="231">
        <f>IFERROR(VLOOKUP(J1209,'Item List (2)'!C:D,2,0),VLOOKUP(K1209,'Item List (2)'!C:D,2,0))</f>
        <v>50007</v>
      </c>
      <c r="W1209" s="231">
        <f>IFERROR(VLOOKUP(J1209,'Item List (2)'!C:E,3,0),VLOOKUP(K1209,'Item List (2)'!C:E,3,0))</f>
        <v>100</v>
      </c>
      <c r="X1209" s="231">
        <f t="shared" si="109"/>
        <v>0</v>
      </c>
      <c r="Y1209" s="231" t="str">
        <f t="shared" si="110"/>
        <v>KETCHUP, PKT</v>
      </c>
      <c r="AA1209" s="232">
        <f t="shared" si="111"/>
        <v>65.4</v>
      </c>
      <c r="AB1209" s="232" t="str">
        <f>VLOOKUP(W1209,'Item List (2)'!$H:$J,2,0)</f>
        <v>Food</v>
      </c>
      <c r="AC1209" s="232">
        <f t="shared" si="112"/>
        <v>7366</v>
      </c>
      <c r="AD1209" s="232" t="str">
        <f t="shared" si="113"/>
        <v>7366-Food</v>
      </c>
    </row>
    <row r="1210" spans="1:30">
      <c r="A1210" t="s">
        <v>48</v>
      </c>
      <c r="B1210" t="s">
        <v>549</v>
      </c>
      <c r="C1210" t="s">
        <v>671</v>
      </c>
      <c r="D1210" t="s">
        <v>672</v>
      </c>
      <c r="E1210" t="s">
        <v>673</v>
      </c>
      <c r="F1210" s="220" t="s">
        <v>53</v>
      </c>
      <c r="G1210" s="220">
        <v>45167</v>
      </c>
      <c r="H1210" t="s">
        <v>309</v>
      </c>
      <c r="I1210" t="s">
        <v>55</v>
      </c>
      <c r="J1210" t="s">
        <v>310</v>
      </c>
      <c r="K1210" t="s">
        <v>311</v>
      </c>
      <c r="L1210" s="230" t="s">
        <v>312</v>
      </c>
      <c r="M1210">
        <v>1</v>
      </c>
      <c r="N1210">
        <v>0</v>
      </c>
      <c r="O1210">
        <v>11.6</v>
      </c>
      <c r="P1210">
        <v>11.6</v>
      </c>
      <c r="Q1210">
        <v>3255.35</v>
      </c>
      <c r="R1210">
        <v>10.51</v>
      </c>
      <c r="S1210" s="231" t="str">
        <f>VLOOKUP(U1210,'Cross ref'!I:J,2,0)</f>
        <v>SCL</v>
      </c>
      <c r="T1210" s="231">
        <f t="shared" si="108"/>
        <v>11.6</v>
      </c>
      <c r="U1210" s="231">
        <f>VLOOKUP(VALUE(C1210),'Cross ref'!G:I,3,0)</f>
        <v>7368</v>
      </c>
      <c r="V1210" s="231">
        <f>IFERROR(VLOOKUP(J1210,'Item List (2)'!C:D,2,0),VLOOKUP(K1210,'Item List (2)'!C:D,2,0))</f>
        <v>50007</v>
      </c>
      <c r="W1210" s="231">
        <f>IFERROR(VLOOKUP(J1210,'Item List (2)'!C:E,3,0),VLOOKUP(K1210,'Item List (2)'!C:E,3,0))</f>
        <v>100</v>
      </c>
      <c r="X1210" s="231">
        <f t="shared" si="109"/>
        <v>0</v>
      </c>
      <c r="Y1210" s="231" t="str">
        <f t="shared" si="110"/>
        <v>SALSA, PCH .43Z</v>
      </c>
      <c r="AA1210" s="232">
        <f t="shared" si="111"/>
        <v>11.6</v>
      </c>
      <c r="AB1210" s="232" t="str">
        <f>VLOOKUP(W1210,'Item List (2)'!$H:$J,2,0)</f>
        <v>Food</v>
      </c>
      <c r="AC1210" s="232">
        <f t="shared" si="112"/>
        <v>7368</v>
      </c>
      <c r="AD1210" s="232" t="str">
        <f t="shared" si="113"/>
        <v>7368-Food</v>
      </c>
    </row>
    <row r="1211" spans="1:30">
      <c r="A1211" t="s">
        <v>48</v>
      </c>
      <c r="B1211" t="s">
        <v>549</v>
      </c>
      <c r="C1211" t="s">
        <v>668</v>
      </c>
      <c r="D1211" t="s">
        <v>669</v>
      </c>
      <c r="E1211" t="s">
        <v>670</v>
      </c>
      <c r="F1211" s="220" t="s">
        <v>53</v>
      </c>
      <c r="G1211" s="220">
        <v>45167</v>
      </c>
      <c r="H1211" t="s">
        <v>315</v>
      </c>
      <c r="I1211" t="s">
        <v>55</v>
      </c>
      <c r="J1211" t="s">
        <v>316</v>
      </c>
      <c r="K1211" t="s">
        <v>317</v>
      </c>
      <c r="L1211" s="230" t="s">
        <v>212</v>
      </c>
      <c r="M1211">
        <v>1</v>
      </c>
      <c r="N1211">
        <v>0</v>
      </c>
      <c r="O1211">
        <v>17.15</v>
      </c>
      <c r="P1211">
        <v>17.15</v>
      </c>
      <c r="Q1211">
        <v>7489.47</v>
      </c>
      <c r="R1211">
        <v>14.74</v>
      </c>
      <c r="S1211" s="231" t="str">
        <f>VLOOKUP(U1211,'Cross ref'!I:J,2,0)</f>
        <v>SCL</v>
      </c>
      <c r="T1211" s="231">
        <f t="shared" si="108"/>
        <v>17.15</v>
      </c>
      <c r="U1211" s="231">
        <f>VLOOKUP(VALUE(C1211),'Cross ref'!G:I,3,0)</f>
        <v>7366</v>
      </c>
      <c r="V1211" s="231">
        <f>IFERROR(VLOOKUP(J1211,'Item List (2)'!C:D,2,0),VLOOKUP(K1211,'Item List (2)'!C:D,2,0))</f>
        <v>50007</v>
      </c>
      <c r="W1211" s="231">
        <f>IFERROR(VLOOKUP(J1211,'Item List (2)'!C:E,3,0),VLOOKUP(K1211,'Item List (2)'!C:E,3,0))</f>
        <v>100</v>
      </c>
      <c r="X1211" s="231">
        <f t="shared" si="109"/>
        <v>0</v>
      </c>
      <c r="Y1211" s="231" t="str">
        <f t="shared" si="110"/>
        <v>BREADING, CHICK TNDR</v>
      </c>
      <c r="AA1211" s="232">
        <f t="shared" si="111"/>
        <v>17.15</v>
      </c>
      <c r="AB1211" s="232" t="str">
        <f>VLOOKUP(W1211,'Item List (2)'!$H:$J,2,0)</f>
        <v>Food</v>
      </c>
      <c r="AC1211" s="232">
        <f t="shared" si="112"/>
        <v>7366</v>
      </c>
      <c r="AD1211" s="232" t="str">
        <f t="shared" si="113"/>
        <v>7366-Food</v>
      </c>
    </row>
    <row r="1212" spans="1:30">
      <c r="A1212" t="s">
        <v>48</v>
      </c>
      <c r="B1212" t="s">
        <v>549</v>
      </c>
      <c r="C1212" t="s">
        <v>668</v>
      </c>
      <c r="D1212" t="s">
        <v>669</v>
      </c>
      <c r="E1212" t="s">
        <v>670</v>
      </c>
      <c r="F1212" s="220" t="s">
        <v>53</v>
      </c>
      <c r="G1212" s="220">
        <v>45167</v>
      </c>
      <c r="H1212" t="s">
        <v>128</v>
      </c>
      <c r="I1212" t="s">
        <v>55</v>
      </c>
      <c r="J1212" t="s">
        <v>129</v>
      </c>
      <c r="K1212" t="s">
        <v>130</v>
      </c>
      <c r="L1212" s="230" t="s">
        <v>131</v>
      </c>
      <c r="M1212">
        <v>2</v>
      </c>
      <c r="N1212">
        <v>0</v>
      </c>
      <c r="O1212">
        <v>33.38</v>
      </c>
      <c r="P1212">
        <v>66.76</v>
      </c>
      <c r="Q1212">
        <v>7489.47</v>
      </c>
      <c r="R1212">
        <v>14.74</v>
      </c>
      <c r="S1212" s="231" t="str">
        <f>VLOOKUP(U1212,'Cross ref'!I:J,2,0)</f>
        <v>SCL</v>
      </c>
      <c r="T1212" s="231">
        <f t="shared" si="108"/>
        <v>66.76</v>
      </c>
      <c r="U1212" s="231">
        <f>VLOOKUP(VALUE(C1212),'Cross ref'!G:I,3,0)</f>
        <v>7366</v>
      </c>
      <c r="V1212" s="231">
        <f>IFERROR(VLOOKUP(J1212,'Item List (2)'!C:D,2,0),VLOOKUP(K1212,'Item List (2)'!C:D,2,0))</f>
        <v>50007</v>
      </c>
      <c r="W1212" s="231">
        <f>IFERROR(VLOOKUP(J1212,'Item List (2)'!C:E,3,0),VLOOKUP(K1212,'Item List (2)'!C:E,3,0))</f>
        <v>100</v>
      </c>
      <c r="X1212" s="231">
        <f t="shared" si="109"/>
        <v>0</v>
      </c>
      <c r="Y1212" s="231" t="str">
        <f t="shared" si="110"/>
        <v>HASHBROWN, RND ZTF</v>
      </c>
      <c r="AA1212" s="232">
        <f t="shared" si="111"/>
        <v>66.76</v>
      </c>
      <c r="AB1212" s="232" t="str">
        <f>VLOOKUP(W1212,'Item List (2)'!$H:$J,2,0)</f>
        <v>Food</v>
      </c>
      <c r="AC1212" s="232">
        <f t="shared" si="112"/>
        <v>7366</v>
      </c>
      <c r="AD1212" s="232" t="str">
        <f t="shared" si="113"/>
        <v>7366-Food</v>
      </c>
    </row>
    <row r="1213" spans="1:30">
      <c r="A1213" t="s">
        <v>48</v>
      </c>
      <c r="B1213" t="s">
        <v>549</v>
      </c>
      <c r="C1213" t="s">
        <v>668</v>
      </c>
      <c r="D1213" t="s">
        <v>669</v>
      </c>
      <c r="E1213" t="s">
        <v>670</v>
      </c>
      <c r="F1213" s="220" t="s">
        <v>53</v>
      </c>
      <c r="G1213" s="220">
        <v>45167</v>
      </c>
      <c r="H1213" t="s">
        <v>132</v>
      </c>
      <c r="I1213" t="s">
        <v>55</v>
      </c>
      <c r="J1213" t="s">
        <v>129</v>
      </c>
      <c r="K1213" t="s">
        <v>133</v>
      </c>
      <c r="L1213" s="230" t="s">
        <v>131</v>
      </c>
      <c r="M1213">
        <v>3</v>
      </c>
      <c r="N1213">
        <v>0</v>
      </c>
      <c r="O1213">
        <v>33.38</v>
      </c>
      <c r="P1213">
        <v>100.14</v>
      </c>
      <c r="Q1213">
        <v>7489.47</v>
      </c>
      <c r="R1213">
        <v>14.74</v>
      </c>
      <c r="S1213" s="231" t="str">
        <f>VLOOKUP(U1213,'Cross ref'!I:J,2,0)</f>
        <v>SCL</v>
      </c>
      <c r="T1213" s="231">
        <f t="shared" si="108"/>
        <v>100.14</v>
      </c>
      <c r="U1213" s="231">
        <f>VLOOKUP(VALUE(C1213),'Cross ref'!G:I,3,0)</f>
        <v>7366</v>
      </c>
      <c r="V1213" s="231">
        <f>IFERROR(VLOOKUP(J1213,'Item List (2)'!C:D,2,0),VLOOKUP(K1213,'Item List (2)'!C:D,2,0))</f>
        <v>50007</v>
      </c>
      <c r="W1213" s="231">
        <f>IFERROR(VLOOKUP(J1213,'Item List (2)'!C:E,3,0),VLOOKUP(K1213,'Item List (2)'!C:E,3,0))</f>
        <v>100</v>
      </c>
      <c r="X1213" s="231">
        <f t="shared" si="109"/>
        <v>0</v>
      </c>
      <c r="Y1213" s="231" t="str">
        <f t="shared" si="110"/>
        <v>FRIES, CRISS CUT SEASN</v>
      </c>
      <c r="AA1213" s="232">
        <f t="shared" si="111"/>
        <v>100.14</v>
      </c>
      <c r="AB1213" s="232" t="str">
        <f>VLOOKUP(W1213,'Item List (2)'!$H:$J,2,0)</f>
        <v>Food</v>
      </c>
      <c r="AC1213" s="232">
        <f t="shared" si="112"/>
        <v>7366</v>
      </c>
      <c r="AD1213" s="232" t="str">
        <f t="shared" si="113"/>
        <v>7366-Food</v>
      </c>
    </row>
    <row r="1214" spans="1:30">
      <c r="A1214" t="s">
        <v>48</v>
      </c>
      <c r="B1214" t="s">
        <v>549</v>
      </c>
      <c r="C1214" t="s">
        <v>668</v>
      </c>
      <c r="D1214" t="s">
        <v>669</v>
      </c>
      <c r="E1214" t="s">
        <v>670</v>
      </c>
      <c r="F1214" s="220" t="s">
        <v>53</v>
      </c>
      <c r="G1214" s="220">
        <v>45167</v>
      </c>
      <c r="H1214" t="s">
        <v>134</v>
      </c>
      <c r="I1214" t="s">
        <v>55</v>
      </c>
      <c r="J1214" t="s">
        <v>129</v>
      </c>
      <c r="K1214" t="s">
        <v>135</v>
      </c>
      <c r="L1214" s="230" t="s">
        <v>136</v>
      </c>
      <c r="M1214">
        <v>17</v>
      </c>
      <c r="N1214">
        <v>0</v>
      </c>
      <c r="O1214">
        <v>35.28</v>
      </c>
      <c r="P1214">
        <v>599.76</v>
      </c>
      <c r="Q1214">
        <v>7489.47</v>
      </c>
      <c r="R1214">
        <v>14.74</v>
      </c>
      <c r="S1214" s="231" t="str">
        <f>VLOOKUP(U1214,'Cross ref'!I:J,2,0)</f>
        <v>SCL</v>
      </c>
      <c r="T1214" s="231">
        <f t="shared" si="108"/>
        <v>599.76</v>
      </c>
      <c r="U1214" s="231">
        <f>VLOOKUP(VALUE(C1214),'Cross ref'!G:I,3,0)</f>
        <v>7366</v>
      </c>
      <c r="V1214" s="231">
        <f>IFERROR(VLOOKUP(J1214,'Item List (2)'!C:D,2,0),VLOOKUP(K1214,'Item List (2)'!C:D,2,0))</f>
        <v>50007</v>
      </c>
      <c r="W1214" s="231">
        <f>IFERROR(VLOOKUP(J1214,'Item List (2)'!C:E,3,0),VLOOKUP(K1214,'Item List (2)'!C:E,3,0))</f>
        <v>100</v>
      </c>
      <c r="X1214" s="231">
        <f t="shared" si="109"/>
        <v>0</v>
      </c>
      <c r="Y1214" s="231" t="str">
        <f t="shared" si="110"/>
        <v>FRIES, SS SK ON</v>
      </c>
      <c r="AA1214" s="232">
        <f t="shared" si="111"/>
        <v>599.76</v>
      </c>
      <c r="AB1214" s="232" t="str">
        <f>VLOOKUP(W1214,'Item List (2)'!$H:$J,2,0)</f>
        <v>Food</v>
      </c>
      <c r="AC1214" s="232">
        <f t="shared" si="112"/>
        <v>7366</v>
      </c>
      <c r="AD1214" s="232" t="str">
        <f t="shared" si="113"/>
        <v>7366-Food</v>
      </c>
    </row>
    <row r="1215" spans="1:30">
      <c r="A1215" t="s">
        <v>48</v>
      </c>
      <c r="B1215" t="s">
        <v>549</v>
      </c>
      <c r="C1215" t="s">
        <v>668</v>
      </c>
      <c r="D1215" t="s">
        <v>669</v>
      </c>
      <c r="E1215" t="s">
        <v>670</v>
      </c>
      <c r="F1215" s="220" t="s">
        <v>53</v>
      </c>
      <c r="G1215" s="220">
        <v>45167</v>
      </c>
      <c r="H1215" t="s">
        <v>137</v>
      </c>
      <c r="I1215" t="s">
        <v>55</v>
      </c>
      <c r="J1215" t="s">
        <v>138</v>
      </c>
      <c r="K1215" t="s">
        <v>139</v>
      </c>
      <c r="L1215" s="230" t="s">
        <v>140</v>
      </c>
      <c r="M1215">
        <v>1</v>
      </c>
      <c r="N1215">
        <v>0</v>
      </c>
      <c r="O1215">
        <v>32.57</v>
      </c>
      <c r="P1215">
        <v>32.57</v>
      </c>
      <c r="Q1215">
        <v>7489.47</v>
      </c>
      <c r="R1215">
        <v>14.74</v>
      </c>
      <c r="S1215" s="231" t="str">
        <f>VLOOKUP(U1215,'Cross ref'!I:J,2,0)</f>
        <v>SCL</v>
      </c>
      <c r="T1215" s="231">
        <f t="shared" si="108"/>
        <v>32.57</v>
      </c>
      <c r="U1215" s="231">
        <f>VLOOKUP(VALUE(C1215),'Cross ref'!G:I,3,0)</f>
        <v>7366</v>
      </c>
      <c r="V1215" s="231">
        <f>IFERROR(VLOOKUP(J1215,'Item List (2)'!C:D,2,0),VLOOKUP(K1215,'Item List (2)'!C:D,2,0))</f>
        <v>50007</v>
      </c>
      <c r="W1215" s="231">
        <f>IFERROR(VLOOKUP(J1215,'Item List (2)'!C:E,3,0),VLOOKUP(K1215,'Item List (2)'!C:E,3,0))</f>
        <v>100</v>
      </c>
      <c r="X1215" s="231">
        <f t="shared" si="109"/>
        <v>0</v>
      </c>
      <c r="Y1215" s="231" t="str">
        <f t="shared" si="110"/>
        <v>SYRUP, SHAKE STRAWBRY</v>
      </c>
      <c r="AA1215" s="232">
        <f t="shared" si="111"/>
        <v>32.57</v>
      </c>
      <c r="AB1215" s="232" t="str">
        <f>VLOOKUP(W1215,'Item List (2)'!$H:$J,2,0)</f>
        <v>Food</v>
      </c>
      <c r="AC1215" s="232">
        <f t="shared" si="112"/>
        <v>7366</v>
      </c>
      <c r="AD1215" s="232" t="str">
        <f t="shared" si="113"/>
        <v>7366-Food</v>
      </c>
    </row>
    <row r="1216" spans="1:30">
      <c r="A1216" t="s">
        <v>48</v>
      </c>
      <c r="B1216" t="s">
        <v>549</v>
      </c>
      <c r="C1216" t="s">
        <v>668</v>
      </c>
      <c r="D1216" t="s">
        <v>669</v>
      </c>
      <c r="E1216" t="s">
        <v>670</v>
      </c>
      <c r="F1216" s="220" t="s">
        <v>53</v>
      </c>
      <c r="G1216" s="220">
        <v>45167</v>
      </c>
      <c r="H1216" t="s">
        <v>324</v>
      </c>
      <c r="I1216" t="s">
        <v>55</v>
      </c>
      <c r="J1216" t="s">
        <v>325</v>
      </c>
      <c r="K1216" t="s">
        <v>326</v>
      </c>
      <c r="L1216" s="230" t="s">
        <v>327</v>
      </c>
      <c r="M1216">
        <v>1</v>
      </c>
      <c r="N1216">
        <v>0</v>
      </c>
      <c r="O1216">
        <v>31.31</v>
      </c>
      <c r="P1216">
        <v>31.31</v>
      </c>
      <c r="Q1216">
        <v>7489.47</v>
      </c>
      <c r="R1216">
        <v>14.74</v>
      </c>
      <c r="S1216" s="231" t="str">
        <f>VLOOKUP(U1216,'Cross ref'!I:J,2,0)</f>
        <v>SCL</v>
      </c>
      <c r="T1216" s="231">
        <f t="shared" si="108"/>
        <v>31.31</v>
      </c>
      <c r="U1216" s="231">
        <f>VLOOKUP(VALUE(C1216),'Cross ref'!G:I,3,0)</f>
        <v>7366</v>
      </c>
      <c r="V1216" s="231">
        <f>IFERROR(VLOOKUP(J1216,'Item List (2)'!C:D,2,0),VLOOKUP(K1216,'Item List (2)'!C:D,2,0))</f>
        <v>50007</v>
      </c>
      <c r="W1216" s="231">
        <f>IFERROR(VLOOKUP(J1216,'Item List (2)'!C:E,3,0),VLOOKUP(K1216,'Item List (2)'!C:E,3,0))</f>
        <v>100</v>
      </c>
      <c r="X1216" s="231">
        <f t="shared" si="109"/>
        <v>0</v>
      </c>
      <c r="Y1216" s="231" t="str">
        <f t="shared" si="110"/>
        <v>TORTILLA, FLOUR 10" FZN</v>
      </c>
      <c r="AA1216" s="232">
        <f t="shared" si="111"/>
        <v>31.31</v>
      </c>
      <c r="AB1216" s="232" t="str">
        <f>VLOOKUP(W1216,'Item List (2)'!$H:$J,2,0)</f>
        <v>Food</v>
      </c>
      <c r="AC1216" s="232">
        <f t="shared" si="112"/>
        <v>7366</v>
      </c>
      <c r="AD1216" s="232" t="str">
        <f t="shared" si="113"/>
        <v>7366-Food</v>
      </c>
    </row>
    <row r="1217" spans="1:30">
      <c r="A1217" t="s">
        <v>48</v>
      </c>
      <c r="B1217" t="s">
        <v>549</v>
      </c>
      <c r="C1217" t="s">
        <v>668</v>
      </c>
      <c r="D1217" t="s">
        <v>669</v>
      </c>
      <c r="E1217" t="s">
        <v>670</v>
      </c>
      <c r="F1217" s="220" t="s">
        <v>53</v>
      </c>
      <c r="G1217" s="220">
        <v>45167</v>
      </c>
      <c r="H1217" t="s">
        <v>145</v>
      </c>
      <c r="I1217" t="s">
        <v>55</v>
      </c>
      <c r="J1217" t="s">
        <v>146</v>
      </c>
      <c r="K1217" t="s">
        <v>147</v>
      </c>
      <c r="L1217" s="230" t="s">
        <v>148</v>
      </c>
      <c r="M1217">
        <v>2</v>
      </c>
      <c r="N1217">
        <v>0</v>
      </c>
      <c r="O1217">
        <v>111.01</v>
      </c>
      <c r="P1217">
        <v>222.02</v>
      </c>
      <c r="Q1217">
        <v>7489.47</v>
      </c>
      <c r="R1217">
        <v>14.74</v>
      </c>
      <c r="S1217" s="231" t="str">
        <f>VLOOKUP(U1217,'Cross ref'!I:J,2,0)</f>
        <v>SCL</v>
      </c>
      <c r="T1217" s="231">
        <f t="shared" si="108"/>
        <v>222.02</v>
      </c>
      <c r="U1217" s="231">
        <f>VLOOKUP(VALUE(C1217),'Cross ref'!G:I,3,0)</f>
        <v>7366</v>
      </c>
      <c r="V1217" s="231">
        <f>IFERROR(VLOOKUP(J1217,'Item List (2)'!C:D,2,0),VLOOKUP(K1217,'Item List (2)'!C:D,2,0))</f>
        <v>50007</v>
      </c>
      <c r="W1217" s="231">
        <f>IFERROR(VLOOKUP(J1217,'Item List (2)'!C:E,3,0),VLOOKUP(K1217,'Item List (2)'!C:E,3,0))</f>
        <v>100</v>
      </c>
      <c r="X1217" s="231">
        <f t="shared" si="109"/>
        <v>0</v>
      </c>
      <c r="Y1217" s="231" t="str">
        <f t="shared" si="110"/>
        <v>CHICKEN, TNDRLOIN STRIP 1.5Z</v>
      </c>
      <c r="AA1217" s="232">
        <f t="shared" si="111"/>
        <v>222.02</v>
      </c>
      <c r="AB1217" s="232" t="str">
        <f>VLOOKUP(W1217,'Item List (2)'!$H:$J,2,0)</f>
        <v>Food</v>
      </c>
      <c r="AC1217" s="232">
        <f t="shared" si="112"/>
        <v>7366</v>
      </c>
      <c r="AD1217" s="232" t="str">
        <f t="shared" si="113"/>
        <v>7366-Food</v>
      </c>
    </row>
    <row r="1218" spans="1:30">
      <c r="A1218" t="s">
        <v>48</v>
      </c>
      <c r="B1218" t="s">
        <v>549</v>
      </c>
      <c r="C1218" t="s">
        <v>668</v>
      </c>
      <c r="D1218" t="s">
        <v>669</v>
      </c>
      <c r="E1218" t="s">
        <v>670</v>
      </c>
      <c r="F1218" s="220" t="s">
        <v>53</v>
      </c>
      <c r="G1218" s="220">
        <v>45167</v>
      </c>
      <c r="H1218" t="s">
        <v>328</v>
      </c>
      <c r="I1218" t="s">
        <v>66</v>
      </c>
      <c r="J1218" t="s">
        <v>329</v>
      </c>
      <c r="K1218" t="s">
        <v>330</v>
      </c>
      <c r="L1218" s="230" t="s">
        <v>331</v>
      </c>
      <c r="M1218">
        <v>1</v>
      </c>
      <c r="N1218">
        <v>0</v>
      </c>
      <c r="O1218">
        <v>17.57</v>
      </c>
      <c r="P1218">
        <v>17.57</v>
      </c>
      <c r="Q1218">
        <v>7489.47</v>
      </c>
      <c r="R1218">
        <v>14.74</v>
      </c>
      <c r="S1218" s="231" t="str">
        <f>VLOOKUP(U1218,'Cross ref'!I:J,2,0)</f>
        <v>SCL</v>
      </c>
      <c r="T1218" s="231">
        <f t="shared" ref="T1218:T1281" si="114">P1218</f>
        <v>17.57</v>
      </c>
      <c r="U1218" s="231">
        <f>VLOOKUP(VALUE(C1218),'Cross ref'!G:I,3,0)</f>
        <v>7366</v>
      </c>
      <c r="V1218" s="231">
        <f>IFERROR(VLOOKUP(J1218,'Item List (2)'!C:D,2,0),VLOOKUP(K1218,'Item List (2)'!C:D,2,0))</f>
        <v>60507</v>
      </c>
      <c r="W1218" s="231">
        <f>IFERROR(VLOOKUP(J1218,'Item List (2)'!C:E,3,0),VLOOKUP(K1218,'Item List (2)'!C:E,3,0))</f>
        <v>1200</v>
      </c>
      <c r="X1218" s="231">
        <f t="shared" ref="X1218:X1281" si="115">IF(_xlfn.NUMBERVALUE(O1218),M1218*O1218-P1218,-P1218)</f>
        <v>0</v>
      </c>
      <c r="Y1218" s="231" t="str">
        <f t="shared" ref="Y1218:Y1281" si="116">K1218</f>
        <v>LINER, CAN 38X44 BLK</v>
      </c>
      <c r="AA1218" s="232">
        <f t="shared" ref="AA1218:AA1281" si="117">P1218</f>
        <v>17.57</v>
      </c>
      <c r="AB1218" s="232" t="str">
        <f>VLOOKUP(W1218,'Item List (2)'!$H:$J,2,0)</f>
        <v>Supplies</v>
      </c>
      <c r="AC1218" s="232">
        <f t="shared" ref="AC1218:AC1281" si="118">U1218</f>
        <v>7366</v>
      </c>
      <c r="AD1218" s="232" t="str">
        <f t="shared" ref="AD1218:AD1281" si="119">AC1218&amp;"-"&amp;AB1218</f>
        <v>7366-Supplies</v>
      </c>
    </row>
    <row r="1219" spans="1:30">
      <c r="A1219" t="s">
        <v>48</v>
      </c>
      <c r="B1219" t="s">
        <v>549</v>
      </c>
      <c r="C1219" t="s">
        <v>668</v>
      </c>
      <c r="D1219" t="s">
        <v>669</v>
      </c>
      <c r="E1219" t="s">
        <v>670</v>
      </c>
      <c r="F1219" s="220" t="s">
        <v>53</v>
      </c>
      <c r="G1219" s="220">
        <v>45167</v>
      </c>
      <c r="H1219" t="s">
        <v>149</v>
      </c>
      <c r="I1219" t="s">
        <v>55</v>
      </c>
      <c r="J1219" t="s">
        <v>102</v>
      </c>
      <c r="K1219" t="s">
        <v>150</v>
      </c>
      <c r="L1219" s="230" t="s">
        <v>100</v>
      </c>
      <c r="M1219">
        <v>6</v>
      </c>
      <c r="N1219">
        <v>0</v>
      </c>
      <c r="O1219">
        <v>25.94</v>
      </c>
      <c r="P1219">
        <v>155.64</v>
      </c>
      <c r="Q1219">
        <v>7489.47</v>
      </c>
      <c r="R1219">
        <v>14.74</v>
      </c>
      <c r="S1219" s="231" t="str">
        <f>VLOOKUP(U1219,'Cross ref'!I:J,2,0)</f>
        <v>SCL</v>
      </c>
      <c r="T1219" s="231">
        <f t="shared" si="114"/>
        <v>155.64</v>
      </c>
      <c r="U1219" s="231">
        <f>VLOOKUP(VALUE(C1219),'Cross ref'!G:I,3,0)</f>
        <v>7366</v>
      </c>
      <c r="V1219" s="231">
        <f>IFERROR(VLOOKUP(J1219,'Item List (2)'!C:D,2,0),VLOOKUP(K1219,'Item List (2)'!C:D,2,0))</f>
        <v>50007</v>
      </c>
      <c r="W1219" s="231">
        <f>IFERROR(VLOOKUP(J1219,'Item List (2)'!C:E,3,0),VLOOKUP(K1219,'Item List (2)'!C:E,3,0))</f>
        <v>100</v>
      </c>
      <c r="X1219" s="231">
        <f t="shared" si="115"/>
        <v>0</v>
      </c>
      <c r="Y1219" s="231" t="str">
        <f t="shared" si="116"/>
        <v>SAUCE, BTRMILK RANCH CUP</v>
      </c>
      <c r="AA1219" s="232">
        <f t="shared" si="117"/>
        <v>155.64</v>
      </c>
      <c r="AB1219" s="232" t="str">
        <f>VLOOKUP(W1219,'Item List (2)'!$H:$J,2,0)</f>
        <v>Food</v>
      </c>
      <c r="AC1219" s="232">
        <f t="shared" si="118"/>
        <v>7366</v>
      </c>
      <c r="AD1219" s="232" t="str">
        <f t="shared" si="119"/>
        <v>7366-Food</v>
      </c>
    </row>
    <row r="1220" spans="1:30">
      <c r="A1220" t="s">
        <v>48</v>
      </c>
      <c r="B1220" t="s">
        <v>549</v>
      </c>
      <c r="C1220" t="s">
        <v>668</v>
      </c>
      <c r="D1220" t="s">
        <v>669</v>
      </c>
      <c r="E1220" t="s">
        <v>670</v>
      </c>
      <c r="F1220" s="220" t="s">
        <v>53</v>
      </c>
      <c r="G1220" s="220">
        <v>45167</v>
      </c>
      <c r="H1220" t="s">
        <v>151</v>
      </c>
      <c r="I1220" t="s">
        <v>55</v>
      </c>
      <c r="J1220" t="s">
        <v>152</v>
      </c>
      <c r="K1220" t="s">
        <v>153</v>
      </c>
      <c r="L1220" s="230" t="s">
        <v>154</v>
      </c>
      <c r="M1220">
        <v>1</v>
      </c>
      <c r="N1220">
        <v>0</v>
      </c>
      <c r="O1220">
        <v>11.66</v>
      </c>
      <c r="P1220">
        <v>11.66</v>
      </c>
      <c r="Q1220">
        <v>7489.47</v>
      </c>
      <c r="R1220">
        <v>14.74</v>
      </c>
      <c r="S1220" s="231" t="str">
        <f>VLOOKUP(U1220,'Cross ref'!I:J,2,0)</f>
        <v>SCL</v>
      </c>
      <c r="T1220" s="231">
        <f t="shared" si="114"/>
        <v>11.66</v>
      </c>
      <c r="U1220" s="231">
        <f>VLOOKUP(VALUE(C1220),'Cross ref'!G:I,3,0)</f>
        <v>7366</v>
      </c>
      <c r="V1220" s="231">
        <f>IFERROR(VLOOKUP(J1220,'Item List (2)'!C:D,2,0),VLOOKUP(K1220,'Item List (2)'!C:D,2,0))</f>
        <v>50007</v>
      </c>
      <c r="W1220" s="231">
        <f>IFERROR(VLOOKUP(J1220,'Item List (2)'!C:E,3,0),VLOOKUP(K1220,'Item List (2)'!C:E,3,0))</f>
        <v>100</v>
      </c>
      <c r="X1220" s="231">
        <f t="shared" si="115"/>
        <v>0</v>
      </c>
      <c r="Y1220" s="231" t="str">
        <f t="shared" si="116"/>
        <v>SAUCE, BUFFALO CUP</v>
      </c>
      <c r="AA1220" s="232">
        <f t="shared" si="117"/>
        <v>11.66</v>
      </c>
      <c r="AB1220" s="232" t="str">
        <f>VLOOKUP(W1220,'Item List (2)'!$H:$J,2,0)</f>
        <v>Food</v>
      </c>
      <c r="AC1220" s="232">
        <f t="shared" si="118"/>
        <v>7366</v>
      </c>
      <c r="AD1220" s="232" t="str">
        <f t="shared" si="119"/>
        <v>7366-Food</v>
      </c>
    </row>
    <row r="1221" spans="1:30">
      <c r="A1221" t="s">
        <v>48</v>
      </c>
      <c r="B1221" t="s">
        <v>549</v>
      </c>
      <c r="C1221" t="s">
        <v>668</v>
      </c>
      <c r="D1221" t="s">
        <v>669</v>
      </c>
      <c r="E1221" t="s">
        <v>670</v>
      </c>
      <c r="F1221" s="220" t="s">
        <v>53</v>
      </c>
      <c r="G1221" s="220">
        <v>45167</v>
      </c>
      <c r="H1221" t="s">
        <v>332</v>
      </c>
      <c r="I1221" t="s">
        <v>55</v>
      </c>
      <c r="J1221" t="s">
        <v>244</v>
      </c>
      <c r="K1221" t="s">
        <v>333</v>
      </c>
      <c r="L1221" s="230" t="s">
        <v>334</v>
      </c>
      <c r="M1221">
        <v>1</v>
      </c>
      <c r="N1221">
        <v>0</v>
      </c>
      <c r="O1221">
        <v>31.38</v>
      </c>
      <c r="P1221">
        <v>31.38</v>
      </c>
      <c r="Q1221">
        <v>7489.47</v>
      </c>
      <c r="R1221">
        <v>14.74</v>
      </c>
      <c r="S1221" s="231" t="str">
        <f>VLOOKUP(U1221,'Cross ref'!I:J,2,0)</f>
        <v>SCL</v>
      </c>
      <c r="T1221" s="231">
        <f t="shared" si="114"/>
        <v>31.38</v>
      </c>
      <c r="U1221" s="231">
        <f>VLOOKUP(VALUE(C1221),'Cross ref'!G:I,3,0)</f>
        <v>7366</v>
      </c>
      <c r="V1221" s="231">
        <f>IFERROR(VLOOKUP(J1221,'Item List (2)'!C:D,2,0),VLOOKUP(K1221,'Item List (2)'!C:D,2,0))</f>
        <v>50007</v>
      </c>
      <c r="W1221" s="231">
        <f>IFERROR(VLOOKUP(J1221,'Item List (2)'!C:E,3,0),VLOOKUP(K1221,'Item List (2)'!C:E,3,0))</f>
        <v>100</v>
      </c>
      <c r="X1221" s="231">
        <f t="shared" si="115"/>
        <v>0</v>
      </c>
      <c r="Y1221" s="231" t="str">
        <f t="shared" si="116"/>
        <v>WHIP CREAM, AEROSOL 17Z</v>
      </c>
      <c r="AA1221" s="232">
        <f t="shared" si="117"/>
        <v>31.38</v>
      </c>
      <c r="AB1221" s="232" t="str">
        <f>VLOOKUP(W1221,'Item List (2)'!$H:$J,2,0)</f>
        <v>Food</v>
      </c>
      <c r="AC1221" s="232">
        <f t="shared" si="118"/>
        <v>7366</v>
      </c>
      <c r="AD1221" s="232" t="str">
        <f t="shared" si="119"/>
        <v>7366-Food</v>
      </c>
    </row>
    <row r="1222" spans="1:30">
      <c r="A1222" t="s">
        <v>48</v>
      </c>
      <c r="B1222" t="s">
        <v>549</v>
      </c>
      <c r="C1222" t="s">
        <v>668</v>
      </c>
      <c r="D1222" t="s">
        <v>669</v>
      </c>
      <c r="E1222" t="s">
        <v>670</v>
      </c>
      <c r="F1222" s="220" t="s">
        <v>53</v>
      </c>
      <c r="G1222" s="220">
        <v>45167</v>
      </c>
      <c r="H1222" t="s">
        <v>155</v>
      </c>
      <c r="I1222" t="s">
        <v>55</v>
      </c>
      <c r="J1222" t="s">
        <v>156</v>
      </c>
      <c r="K1222" t="s">
        <v>157</v>
      </c>
      <c r="L1222" s="230" t="s">
        <v>158</v>
      </c>
      <c r="M1222">
        <v>4</v>
      </c>
      <c r="N1222">
        <v>0</v>
      </c>
      <c r="O1222">
        <v>19.78</v>
      </c>
      <c r="P1222">
        <v>79.12</v>
      </c>
      <c r="Q1222">
        <v>7489.47</v>
      </c>
      <c r="R1222">
        <v>14.74</v>
      </c>
      <c r="S1222" s="231" t="str">
        <f>VLOOKUP(U1222,'Cross ref'!I:J,2,0)</f>
        <v>SCL</v>
      </c>
      <c r="T1222" s="231">
        <f t="shared" si="114"/>
        <v>79.12</v>
      </c>
      <c r="U1222" s="231">
        <f>VLOOKUP(VALUE(C1222),'Cross ref'!G:I,3,0)</f>
        <v>7366</v>
      </c>
      <c r="V1222" s="231">
        <f>IFERROR(VLOOKUP(J1222,'Item List (2)'!C:D,2,0),VLOOKUP(K1222,'Item List (2)'!C:D,2,0))</f>
        <v>50007</v>
      </c>
      <c r="W1222" s="231">
        <f>IFERROR(VLOOKUP(J1222,'Item List (2)'!C:E,3,0),VLOOKUP(K1222,'Item List (2)'!C:E,3,0))</f>
        <v>100</v>
      </c>
      <c r="X1222" s="231">
        <f t="shared" si="115"/>
        <v>0</v>
      </c>
      <c r="Y1222" s="231" t="str">
        <f t="shared" si="116"/>
        <v>ICE CREAM, VANILLA SLOW MELT</v>
      </c>
      <c r="AA1222" s="232">
        <f t="shared" si="117"/>
        <v>79.12</v>
      </c>
      <c r="AB1222" s="232" t="str">
        <f>VLOOKUP(W1222,'Item List (2)'!$H:$J,2,0)</f>
        <v>Food</v>
      </c>
      <c r="AC1222" s="232">
        <f t="shared" si="118"/>
        <v>7366</v>
      </c>
      <c r="AD1222" s="232" t="str">
        <f t="shared" si="119"/>
        <v>7366-Food</v>
      </c>
    </row>
    <row r="1223" spans="1:30">
      <c r="A1223" t="s">
        <v>48</v>
      </c>
      <c r="B1223" t="s">
        <v>549</v>
      </c>
      <c r="C1223" t="s">
        <v>668</v>
      </c>
      <c r="D1223" t="s">
        <v>669</v>
      </c>
      <c r="E1223" t="s">
        <v>670</v>
      </c>
      <c r="F1223" s="220" t="s">
        <v>53</v>
      </c>
      <c r="G1223" s="220">
        <v>45167</v>
      </c>
      <c r="H1223" t="s">
        <v>159</v>
      </c>
      <c r="I1223" t="s">
        <v>55</v>
      </c>
      <c r="J1223" t="s">
        <v>160</v>
      </c>
      <c r="K1223" t="s">
        <v>161</v>
      </c>
      <c r="L1223" s="230" t="s">
        <v>162</v>
      </c>
      <c r="M1223">
        <v>8</v>
      </c>
      <c r="N1223">
        <v>0</v>
      </c>
      <c r="O1223">
        <v>36.91</v>
      </c>
      <c r="P1223">
        <v>295.28</v>
      </c>
      <c r="Q1223">
        <v>7489.47</v>
      </c>
      <c r="R1223">
        <v>14.74</v>
      </c>
      <c r="S1223" s="231" t="str">
        <f>VLOOKUP(U1223,'Cross ref'!I:J,2,0)</f>
        <v>SCL</v>
      </c>
      <c r="T1223" s="231">
        <f t="shared" si="114"/>
        <v>295.28</v>
      </c>
      <c r="U1223" s="231">
        <f>VLOOKUP(VALUE(C1223),'Cross ref'!G:I,3,0)</f>
        <v>7366</v>
      </c>
      <c r="V1223" s="231">
        <f>IFERROR(VLOOKUP(J1223,'Item List (2)'!C:D,2,0),VLOOKUP(K1223,'Item List (2)'!C:D,2,0))</f>
        <v>50007</v>
      </c>
      <c r="W1223" s="231">
        <f>IFERROR(VLOOKUP(J1223,'Item List (2)'!C:E,3,0),VLOOKUP(K1223,'Item List (2)'!C:E,3,0))</f>
        <v>100</v>
      </c>
      <c r="X1223" s="231">
        <f t="shared" si="115"/>
        <v>0</v>
      </c>
      <c r="Y1223" s="231" t="str">
        <f t="shared" si="116"/>
        <v>SHORTENING, LIQ FRY PREM</v>
      </c>
      <c r="AA1223" s="232">
        <f t="shared" si="117"/>
        <v>295.28</v>
      </c>
      <c r="AB1223" s="232" t="str">
        <f>VLOOKUP(W1223,'Item List (2)'!$H:$J,2,0)</f>
        <v>Food</v>
      </c>
      <c r="AC1223" s="232">
        <f t="shared" si="118"/>
        <v>7366</v>
      </c>
      <c r="AD1223" s="232" t="str">
        <f t="shared" si="119"/>
        <v>7366-Food</v>
      </c>
    </row>
    <row r="1224" spans="1:30">
      <c r="A1224" t="s">
        <v>48</v>
      </c>
      <c r="B1224" t="s">
        <v>549</v>
      </c>
      <c r="C1224" t="s">
        <v>668</v>
      </c>
      <c r="D1224" t="s">
        <v>669</v>
      </c>
      <c r="E1224" t="s">
        <v>670</v>
      </c>
      <c r="F1224" s="220" t="s">
        <v>53</v>
      </c>
      <c r="G1224" s="220">
        <v>45167</v>
      </c>
      <c r="H1224" t="s">
        <v>416</v>
      </c>
      <c r="I1224" t="s">
        <v>55</v>
      </c>
      <c r="J1224" t="s">
        <v>417</v>
      </c>
      <c r="K1224" t="s">
        <v>418</v>
      </c>
      <c r="L1224" s="230" t="s">
        <v>419</v>
      </c>
      <c r="M1224">
        <v>1</v>
      </c>
      <c r="N1224">
        <v>0</v>
      </c>
      <c r="O1224">
        <v>33.71</v>
      </c>
      <c r="P1224">
        <v>33.71</v>
      </c>
      <c r="Q1224">
        <v>7489.47</v>
      </c>
      <c r="R1224">
        <v>14.74</v>
      </c>
      <c r="S1224" s="231" t="str">
        <f>VLOOKUP(U1224,'Cross ref'!I:J,2,0)</f>
        <v>SCL</v>
      </c>
      <c r="T1224" s="231">
        <f t="shared" si="114"/>
        <v>33.71</v>
      </c>
      <c r="U1224" s="231">
        <f>VLOOKUP(VALUE(C1224),'Cross ref'!G:I,3,0)</f>
        <v>7366</v>
      </c>
      <c r="V1224" s="231">
        <f>IFERROR(VLOOKUP(J1224,'Item List (2)'!C:D,2,0),VLOOKUP(K1224,'Item List (2)'!C:D,2,0))</f>
        <v>50007</v>
      </c>
      <c r="W1224" s="231">
        <f>IFERROR(VLOOKUP(J1224,'Item List (2)'!C:E,3,0),VLOOKUP(K1224,'Item List (2)'!C:E,3,0))</f>
        <v>100</v>
      </c>
      <c r="X1224" s="231">
        <f t="shared" si="115"/>
        <v>0</v>
      </c>
      <c r="Y1224" s="231" t="str">
        <f t="shared" si="116"/>
        <v>PEPPER, JALAPENO NACHO SLI</v>
      </c>
      <c r="AA1224" s="232">
        <f t="shared" si="117"/>
        <v>33.71</v>
      </c>
      <c r="AB1224" s="232" t="str">
        <f>VLOOKUP(W1224,'Item List (2)'!$H:$J,2,0)</f>
        <v>Food</v>
      </c>
      <c r="AC1224" s="232">
        <f t="shared" si="118"/>
        <v>7366</v>
      </c>
      <c r="AD1224" s="232" t="str">
        <f t="shared" si="119"/>
        <v>7366-Food</v>
      </c>
    </row>
    <row r="1225" spans="1:30">
      <c r="A1225" t="s">
        <v>48</v>
      </c>
      <c r="B1225" t="s">
        <v>549</v>
      </c>
      <c r="C1225" t="s">
        <v>668</v>
      </c>
      <c r="D1225" t="s">
        <v>669</v>
      </c>
      <c r="E1225" t="s">
        <v>670</v>
      </c>
      <c r="F1225" s="220" t="s">
        <v>53</v>
      </c>
      <c r="G1225" s="220">
        <v>45167</v>
      </c>
      <c r="H1225" t="s">
        <v>339</v>
      </c>
      <c r="I1225" t="s">
        <v>201</v>
      </c>
      <c r="J1225" t="s">
        <v>232</v>
      </c>
      <c r="K1225" t="s">
        <v>340</v>
      </c>
      <c r="L1225" s="230" t="s">
        <v>341</v>
      </c>
      <c r="M1225">
        <v>1</v>
      </c>
      <c r="N1225">
        <v>0</v>
      </c>
      <c r="O1225">
        <v>28.75</v>
      </c>
      <c r="P1225">
        <v>28.75</v>
      </c>
      <c r="Q1225">
        <v>7489.47</v>
      </c>
      <c r="R1225">
        <v>14.74</v>
      </c>
      <c r="S1225" s="231" t="str">
        <f>VLOOKUP(U1225,'Cross ref'!I:J,2,0)</f>
        <v>SCL</v>
      </c>
      <c r="T1225" s="231">
        <f t="shared" si="114"/>
        <v>28.75</v>
      </c>
      <c r="U1225" s="231">
        <f>VLOOKUP(VALUE(C1225),'Cross ref'!G:I,3,0)</f>
        <v>7366</v>
      </c>
      <c r="V1225" s="231">
        <f>IFERROR(VLOOKUP(J1225,'Item List (2)'!C:D,2,0),VLOOKUP(K1225,'Item List (2)'!C:D,2,0))</f>
        <v>51001</v>
      </c>
      <c r="W1225" s="231">
        <f>IFERROR(VLOOKUP(J1225,'Item List (2)'!C:E,3,0),VLOOKUP(K1225,'Item List (2)'!C:E,3,0))</f>
        <v>1000</v>
      </c>
      <c r="X1225" s="231">
        <f t="shared" si="115"/>
        <v>0</v>
      </c>
      <c r="Y1225" s="231" t="str">
        <f t="shared" si="116"/>
        <v>LID, CUP CRUISER 32Z</v>
      </c>
      <c r="AA1225" s="232">
        <f t="shared" si="117"/>
        <v>28.75</v>
      </c>
      <c r="AB1225" s="232" t="str">
        <f>VLOOKUP(W1225,'Item List (2)'!$H:$J,2,0)</f>
        <v>Paper</v>
      </c>
      <c r="AC1225" s="232">
        <f t="shared" si="118"/>
        <v>7366</v>
      </c>
      <c r="AD1225" s="232" t="str">
        <f t="shared" si="119"/>
        <v>7366-Paper</v>
      </c>
    </row>
    <row r="1226" spans="1:30">
      <c r="A1226" t="s">
        <v>48</v>
      </c>
      <c r="B1226" t="s">
        <v>549</v>
      </c>
      <c r="C1226" t="s">
        <v>668</v>
      </c>
      <c r="D1226" t="s">
        <v>669</v>
      </c>
      <c r="E1226" t="s">
        <v>670</v>
      </c>
      <c r="F1226" s="220" t="s">
        <v>53</v>
      </c>
      <c r="G1226" s="220">
        <v>45167</v>
      </c>
      <c r="H1226" t="s">
        <v>420</v>
      </c>
      <c r="I1226" t="s">
        <v>55</v>
      </c>
      <c r="J1226" t="s">
        <v>421</v>
      </c>
      <c r="K1226" t="s">
        <v>422</v>
      </c>
      <c r="L1226" s="230" t="s">
        <v>263</v>
      </c>
      <c r="M1226">
        <v>1</v>
      </c>
      <c r="N1226">
        <v>0</v>
      </c>
      <c r="O1226">
        <v>69.22</v>
      </c>
      <c r="P1226">
        <v>69.22</v>
      </c>
      <c r="Q1226">
        <v>7489.47</v>
      </c>
      <c r="R1226">
        <v>14.74</v>
      </c>
      <c r="S1226" s="231" t="str">
        <f>VLOOKUP(U1226,'Cross ref'!I:J,2,0)</f>
        <v>SCL</v>
      </c>
      <c r="T1226" s="231">
        <f t="shared" si="114"/>
        <v>69.22</v>
      </c>
      <c r="U1226" s="231">
        <f>VLOOKUP(VALUE(C1226),'Cross ref'!G:I,3,0)</f>
        <v>7366</v>
      </c>
      <c r="V1226" s="231">
        <f>IFERROR(VLOOKUP(J1226,'Item List (2)'!C:D,2,0),VLOOKUP(K1226,'Item List (2)'!C:D,2,0))</f>
        <v>50007</v>
      </c>
      <c r="W1226" s="231">
        <f>IFERROR(VLOOKUP(J1226,'Item List (2)'!C:E,3,0),VLOOKUP(K1226,'Item List (2)'!C:E,3,0))</f>
        <v>100</v>
      </c>
      <c r="X1226" s="231">
        <f t="shared" si="115"/>
        <v>0</v>
      </c>
      <c r="Y1226" s="231" t="str">
        <f t="shared" si="116"/>
        <v>LEMONADE, FZN</v>
      </c>
      <c r="AA1226" s="232">
        <f t="shared" si="117"/>
        <v>69.22</v>
      </c>
      <c r="AB1226" s="232" t="str">
        <f>VLOOKUP(W1226,'Item List (2)'!$H:$J,2,0)</f>
        <v>Food</v>
      </c>
      <c r="AC1226" s="232">
        <f t="shared" si="118"/>
        <v>7366</v>
      </c>
      <c r="AD1226" s="232" t="str">
        <f t="shared" si="119"/>
        <v>7366-Food</v>
      </c>
    </row>
    <row r="1227" spans="1:30">
      <c r="A1227" t="s">
        <v>48</v>
      </c>
      <c r="B1227" t="s">
        <v>549</v>
      </c>
      <c r="C1227" t="s">
        <v>668</v>
      </c>
      <c r="D1227" t="s">
        <v>669</v>
      </c>
      <c r="E1227" t="s">
        <v>670</v>
      </c>
      <c r="F1227" s="220" t="s">
        <v>53</v>
      </c>
      <c r="G1227" s="220">
        <v>45167</v>
      </c>
      <c r="H1227" t="s">
        <v>163</v>
      </c>
      <c r="I1227" t="s">
        <v>55</v>
      </c>
      <c r="J1227" t="s">
        <v>146</v>
      </c>
      <c r="K1227" t="s">
        <v>164</v>
      </c>
      <c r="L1227" s="230" t="s">
        <v>165</v>
      </c>
      <c r="M1227">
        <v>4</v>
      </c>
      <c r="N1227">
        <v>0</v>
      </c>
      <c r="O1227">
        <v>37.6</v>
      </c>
      <c r="P1227">
        <v>150.4</v>
      </c>
      <c r="Q1227">
        <v>7489.47</v>
      </c>
      <c r="R1227">
        <v>14.74</v>
      </c>
      <c r="S1227" s="231" t="str">
        <f>VLOOKUP(U1227,'Cross ref'!I:J,2,0)</f>
        <v>SCL</v>
      </c>
      <c r="T1227" s="231">
        <f t="shared" si="114"/>
        <v>150.4</v>
      </c>
      <c r="U1227" s="231">
        <f>VLOOKUP(VALUE(C1227),'Cross ref'!G:I,3,0)</f>
        <v>7366</v>
      </c>
      <c r="V1227" s="231">
        <f>IFERROR(VLOOKUP(J1227,'Item List (2)'!C:D,2,0),VLOOKUP(K1227,'Item List (2)'!C:D,2,0))</f>
        <v>50007</v>
      </c>
      <c r="W1227" s="231">
        <f>IFERROR(VLOOKUP(J1227,'Item List (2)'!C:E,3,0),VLOOKUP(K1227,'Item List (2)'!C:E,3,0))</f>
        <v>100</v>
      </c>
      <c r="X1227" s="231">
        <f t="shared" si="115"/>
        <v>0</v>
      </c>
      <c r="Y1227" s="231" t="str">
        <f t="shared" si="116"/>
        <v>CHICKEN, PTY SPCY 3Z</v>
      </c>
      <c r="AA1227" s="232">
        <f t="shared" si="117"/>
        <v>150.4</v>
      </c>
      <c r="AB1227" s="232" t="str">
        <f>VLOOKUP(W1227,'Item List (2)'!$H:$J,2,0)</f>
        <v>Food</v>
      </c>
      <c r="AC1227" s="232">
        <f t="shared" si="118"/>
        <v>7366</v>
      </c>
      <c r="AD1227" s="232" t="str">
        <f t="shared" si="119"/>
        <v>7366-Food</v>
      </c>
    </row>
    <row r="1228" spans="1:30">
      <c r="A1228" t="s">
        <v>48</v>
      </c>
      <c r="B1228" t="s">
        <v>549</v>
      </c>
      <c r="C1228" t="s">
        <v>668</v>
      </c>
      <c r="D1228" t="s">
        <v>669</v>
      </c>
      <c r="E1228" t="s">
        <v>670</v>
      </c>
      <c r="F1228" s="220" t="s">
        <v>53</v>
      </c>
      <c r="G1228" s="220">
        <v>45167</v>
      </c>
      <c r="H1228" t="s">
        <v>166</v>
      </c>
      <c r="I1228" t="s">
        <v>55</v>
      </c>
      <c r="J1228" t="s">
        <v>121</v>
      </c>
      <c r="K1228" t="s">
        <v>167</v>
      </c>
      <c r="L1228" s="230" t="s">
        <v>168</v>
      </c>
      <c r="M1228">
        <v>1</v>
      </c>
      <c r="N1228">
        <v>0</v>
      </c>
      <c r="O1228">
        <v>29.39</v>
      </c>
      <c r="P1228">
        <v>29.39</v>
      </c>
      <c r="Q1228">
        <v>7489.47</v>
      </c>
      <c r="R1228">
        <v>14.74</v>
      </c>
      <c r="S1228" s="231" t="str">
        <f>VLOOKUP(U1228,'Cross ref'!I:J,2,0)</f>
        <v>SCL</v>
      </c>
      <c r="T1228" s="231">
        <f t="shared" si="114"/>
        <v>29.39</v>
      </c>
      <c r="U1228" s="231">
        <f>VLOOKUP(VALUE(C1228),'Cross ref'!G:I,3,0)</f>
        <v>7366</v>
      </c>
      <c r="V1228" s="231">
        <f>IFERROR(VLOOKUP(J1228,'Item List (2)'!C:D,2,0),VLOOKUP(K1228,'Item List (2)'!C:D,2,0))</f>
        <v>50007</v>
      </c>
      <c r="W1228" s="231">
        <f>IFERROR(VLOOKUP(J1228,'Item List (2)'!C:E,3,0),VLOOKUP(K1228,'Item List (2)'!C:E,3,0))</f>
        <v>100</v>
      </c>
      <c r="X1228" s="231">
        <f t="shared" si="115"/>
        <v>0</v>
      </c>
      <c r="Y1228" s="231" t="str">
        <f t="shared" si="116"/>
        <v>SQUASH, ZUCCHINI BRD SLI</v>
      </c>
      <c r="AA1228" s="232">
        <f t="shared" si="117"/>
        <v>29.39</v>
      </c>
      <c r="AB1228" s="232" t="str">
        <f>VLOOKUP(W1228,'Item List (2)'!$H:$J,2,0)</f>
        <v>Food</v>
      </c>
      <c r="AC1228" s="232">
        <f t="shared" si="118"/>
        <v>7366</v>
      </c>
      <c r="AD1228" s="232" t="str">
        <f t="shared" si="119"/>
        <v>7366-Food</v>
      </c>
    </row>
    <row r="1229" spans="1:30">
      <c r="A1229" t="s">
        <v>48</v>
      </c>
      <c r="B1229" t="s">
        <v>549</v>
      </c>
      <c r="C1229" t="s">
        <v>668</v>
      </c>
      <c r="D1229" t="s">
        <v>669</v>
      </c>
      <c r="E1229" t="s">
        <v>670</v>
      </c>
      <c r="F1229" s="220" t="s">
        <v>53</v>
      </c>
      <c r="G1229" s="220">
        <v>45167</v>
      </c>
      <c r="H1229" t="s">
        <v>169</v>
      </c>
      <c r="I1229" t="s">
        <v>55</v>
      </c>
      <c r="J1229" t="s">
        <v>170</v>
      </c>
      <c r="K1229" t="s">
        <v>171</v>
      </c>
      <c r="L1229" s="230" t="s">
        <v>172</v>
      </c>
      <c r="M1229">
        <v>4</v>
      </c>
      <c r="N1229">
        <v>0</v>
      </c>
      <c r="O1229">
        <v>90.57</v>
      </c>
      <c r="P1229">
        <v>362.28</v>
      </c>
      <c r="Q1229">
        <v>7489.47</v>
      </c>
      <c r="R1229">
        <v>14.74</v>
      </c>
      <c r="S1229" s="231" t="str">
        <f>VLOOKUP(U1229,'Cross ref'!I:J,2,0)</f>
        <v>SCL</v>
      </c>
      <c r="T1229" s="231">
        <f t="shared" si="114"/>
        <v>362.28</v>
      </c>
      <c r="U1229" s="231">
        <f>VLOOKUP(VALUE(C1229),'Cross ref'!G:I,3,0)</f>
        <v>7366</v>
      </c>
      <c r="V1229" s="231">
        <f>IFERROR(VLOOKUP(J1229,'Item List (2)'!C:D,2,0),VLOOKUP(K1229,'Item List (2)'!C:D,2,0))</f>
        <v>50007</v>
      </c>
      <c r="W1229" s="231">
        <f>IFERROR(VLOOKUP(J1229,'Item List (2)'!C:E,3,0),VLOOKUP(K1229,'Item List (2)'!C:E,3,0))</f>
        <v>100</v>
      </c>
      <c r="X1229" s="231">
        <f t="shared" si="115"/>
        <v>0</v>
      </c>
      <c r="Y1229" s="231" t="str">
        <f t="shared" si="116"/>
        <v>BACON, 500 SLICES FC</v>
      </c>
      <c r="AA1229" s="232">
        <f t="shared" si="117"/>
        <v>362.28</v>
      </c>
      <c r="AB1229" s="232" t="str">
        <f>VLOOKUP(W1229,'Item List (2)'!$H:$J,2,0)</f>
        <v>Food</v>
      </c>
      <c r="AC1229" s="232">
        <f t="shared" si="118"/>
        <v>7366</v>
      </c>
      <c r="AD1229" s="232" t="str">
        <f t="shared" si="119"/>
        <v>7366-Food</v>
      </c>
    </row>
    <row r="1230" spans="1:30">
      <c r="A1230" t="s">
        <v>48</v>
      </c>
      <c r="B1230" t="s">
        <v>549</v>
      </c>
      <c r="C1230" t="s">
        <v>668</v>
      </c>
      <c r="D1230" t="s">
        <v>669</v>
      </c>
      <c r="E1230" t="s">
        <v>670</v>
      </c>
      <c r="F1230" s="220" t="s">
        <v>53</v>
      </c>
      <c r="G1230" s="220">
        <v>45167</v>
      </c>
      <c r="H1230" t="s">
        <v>173</v>
      </c>
      <c r="I1230" t="s">
        <v>55</v>
      </c>
      <c r="J1230" t="s">
        <v>117</v>
      </c>
      <c r="K1230" t="s">
        <v>174</v>
      </c>
      <c r="L1230" s="230" t="s">
        <v>175</v>
      </c>
      <c r="M1230">
        <v>1</v>
      </c>
      <c r="N1230">
        <v>0</v>
      </c>
      <c r="O1230">
        <v>81.59</v>
      </c>
      <c r="P1230">
        <v>81.59</v>
      </c>
      <c r="Q1230">
        <v>7489.47</v>
      </c>
      <c r="R1230">
        <v>14.74</v>
      </c>
      <c r="S1230" s="231" t="str">
        <f>VLOOKUP(U1230,'Cross ref'!I:J,2,0)</f>
        <v>SCL</v>
      </c>
      <c r="T1230" s="231">
        <f t="shared" si="114"/>
        <v>81.59</v>
      </c>
      <c r="U1230" s="231">
        <f>VLOOKUP(VALUE(C1230),'Cross ref'!G:I,3,0)</f>
        <v>7366</v>
      </c>
      <c r="V1230" s="231">
        <f>IFERROR(VLOOKUP(J1230,'Item List (2)'!C:D,2,0),VLOOKUP(K1230,'Item List (2)'!C:D,2,0))</f>
        <v>50007</v>
      </c>
      <c r="W1230" s="231">
        <f>IFERROR(VLOOKUP(J1230,'Item List (2)'!C:E,3,0),VLOOKUP(K1230,'Item List (2)'!C:E,3,0))</f>
        <v>100</v>
      </c>
      <c r="X1230" s="231">
        <f t="shared" si="115"/>
        <v>0</v>
      </c>
      <c r="Y1230" s="231" t="str">
        <f t="shared" si="116"/>
        <v>BEEF, GRND PTY 1.78Z</v>
      </c>
      <c r="AA1230" s="232">
        <f t="shared" si="117"/>
        <v>81.59</v>
      </c>
      <c r="AB1230" s="232" t="str">
        <f>VLOOKUP(W1230,'Item List (2)'!$H:$J,2,0)</f>
        <v>Food</v>
      </c>
      <c r="AC1230" s="232">
        <f t="shared" si="118"/>
        <v>7366</v>
      </c>
      <c r="AD1230" s="232" t="str">
        <f t="shared" si="119"/>
        <v>7366-Food</v>
      </c>
    </row>
    <row r="1231" spans="1:30">
      <c r="A1231" t="s">
        <v>48</v>
      </c>
      <c r="B1231" t="s">
        <v>549</v>
      </c>
      <c r="C1231" t="s">
        <v>668</v>
      </c>
      <c r="D1231" t="s">
        <v>669</v>
      </c>
      <c r="E1231" t="s">
        <v>670</v>
      </c>
      <c r="F1231" s="220" t="s">
        <v>53</v>
      </c>
      <c r="G1231" s="220">
        <v>45167</v>
      </c>
      <c r="H1231" t="s">
        <v>344</v>
      </c>
      <c r="I1231" t="s">
        <v>55</v>
      </c>
      <c r="J1231" t="s">
        <v>345</v>
      </c>
      <c r="K1231" t="s">
        <v>346</v>
      </c>
      <c r="L1231" s="230" t="s">
        <v>347</v>
      </c>
      <c r="M1231">
        <v>1</v>
      </c>
      <c r="N1231">
        <v>0</v>
      </c>
      <c r="O1231">
        <v>25.95</v>
      </c>
      <c r="P1231">
        <v>25.95</v>
      </c>
      <c r="Q1231">
        <v>7489.47</v>
      </c>
      <c r="R1231">
        <v>14.74</v>
      </c>
      <c r="S1231" s="231" t="str">
        <f>VLOOKUP(U1231,'Cross ref'!I:J,2,0)</f>
        <v>SCL</v>
      </c>
      <c r="T1231" s="231">
        <f t="shared" si="114"/>
        <v>25.95</v>
      </c>
      <c r="U1231" s="231">
        <f>VLOOKUP(VALUE(C1231),'Cross ref'!G:I,3,0)</f>
        <v>7366</v>
      </c>
      <c r="V1231" s="231">
        <f>IFERROR(VLOOKUP(J1231,'Item List (2)'!C:D,2,0),VLOOKUP(K1231,'Item List (2)'!C:D,2,0))</f>
        <v>50007</v>
      </c>
      <c r="W1231" s="231">
        <f>IFERROR(VLOOKUP(J1231,'Item List (2)'!C:E,3,0),VLOOKUP(K1231,'Item List (2)'!C:E,3,0))</f>
        <v>100</v>
      </c>
      <c r="X1231" s="231">
        <f t="shared" si="115"/>
        <v>0</v>
      </c>
      <c r="Y1231" s="231" t="str">
        <f t="shared" si="116"/>
        <v>BREAD, SOURDOUGH THICKER SLI</v>
      </c>
      <c r="AA1231" s="232">
        <f t="shared" si="117"/>
        <v>25.95</v>
      </c>
      <c r="AB1231" s="232" t="str">
        <f>VLOOKUP(W1231,'Item List (2)'!$H:$J,2,0)</f>
        <v>Food</v>
      </c>
      <c r="AC1231" s="232">
        <f t="shared" si="118"/>
        <v>7366</v>
      </c>
      <c r="AD1231" s="232" t="str">
        <f t="shared" si="119"/>
        <v>7366-Food</v>
      </c>
    </row>
    <row r="1232" spans="1:30">
      <c r="A1232" t="s">
        <v>48</v>
      </c>
      <c r="B1232" t="s">
        <v>549</v>
      </c>
      <c r="C1232" t="s">
        <v>668</v>
      </c>
      <c r="D1232" t="s">
        <v>669</v>
      </c>
      <c r="E1232" t="s">
        <v>670</v>
      </c>
      <c r="F1232" s="220" t="s">
        <v>53</v>
      </c>
      <c r="G1232" s="220">
        <v>45167</v>
      </c>
      <c r="H1232" t="s">
        <v>176</v>
      </c>
      <c r="I1232" t="s">
        <v>55</v>
      </c>
      <c r="J1232" t="s">
        <v>76</v>
      </c>
      <c r="K1232" t="s">
        <v>177</v>
      </c>
      <c r="L1232" s="230" t="s">
        <v>78</v>
      </c>
      <c r="M1232">
        <v>1</v>
      </c>
      <c r="N1232">
        <v>0</v>
      </c>
      <c r="O1232">
        <v>99.5</v>
      </c>
      <c r="P1232">
        <v>99.5</v>
      </c>
      <c r="Q1232">
        <v>7489.47</v>
      </c>
      <c r="R1232">
        <v>14.74</v>
      </c>
      <c r="S1232" s="231" t="str">
        <f>VLOOKUP(U1232,'Cross ref'!I:J,2,0)</f>
        <v>SCL</v>
      </c>
      <c r="T1232" s="231">
        <f t="shared" si="114"/>
        <v>99.5</v>
      </c>
      <c r="U1232" s="231">
        <f>VLOOKUP(VALUE(C1232),'Cross ref'!G:I,3,0)</f>
        <v>7366</v>
      </c>
      <c r="V1232" s="231">
        <f>IFERROR(VLOOKUP(J1232,'Item List (2)'!C:D,2,0),VLOOKUP(K1232,'Item List (2)'!C:D,2,0))</f>
        <v>50007</v>
      </c>
      <c r="W1232" s="231">
        <f>IFERROR(VLOOKUP(J1232,'Item List (2)'!C:E,3,0),VLOOKUP(K1232,'Item List (2)'!C:E,3,0))</f>
        <v>100</v>
      </c>
      <c r="X1232" s="231">
        <f t="shared" si="115"/>
        <v>0</v>
      </c>
      <c r="Y1232" s="231" t="str">
        <f t="shared" si="116"/>
        <v>SYRUP, DR PEPPER BIB</v>
      </c>
      <c r="AA1232" s="232">
        <f t="shared" si="117"/>
        <v>99.5</v>
      </c>
      <c r="AB1232" s="232" t="str">
        <f>VLOOKUP(W1232,'Item List (2)'!$H:$J,2,0)</f>
        <v>Food</v>
      </c>
      <c r="AC1232" s="232">
        <f t="shared" si="118"/>
        <v>7366</v>
      </c>
      <c r="AD1232" s="232" t="str">
        <f t="shared" si="119"/>
        <v>7366-Food</v>
      </c>
    </row>
    <row r="1233" spans="1:30">
      <c r="A1233" t="s">
        <v>48</v>
      </c>
      <c r="B1233" t="s">
        <v>549</v>
      </c>
      <c r="C1233" t="s">
        <v>668</v>
      </c>
      <c r="D1233" t="s">
        <v>669</v>
      </c>
      <c r="E1233" t="s">
        <v>670</v>
      </c>
      <c r="F1233" s="220" t="s">
        <v>53</v>
      </c>
      <c r="G1233" s="220">
        <v>45167</v>
      </c>
      <c r="H1233" t="s">
        <v>674</v>
      </c>
      <c r="I1233" t="s">
        <v>66</v>
      </c>
      <c r="J1233" t="s">
        <v>600</v>
      </c>
      <c r="K1233" t="s">
        <v>675</v>
      </c>
      <c r="L1233" s="230" t="s">
        <v>602</v>
      </c>
      <c r="M1233">
        <v>1</v>
      </c>
      <c r="N1233">
        <v>0</v>
      </c>
      <c r="O1233">
        <v>22.63</v>
      </c>
      <c r="P1233">
        <v>22.63</v>
      </c>
      <c r="Q1233">
        <v>7489.47</v>
      </c>
      <c r="R1233">
        <v>14.74</v>
      </c>
      <c r="S1233" s="231" t="str">
        <f>VLOOKUP(U1233,'Cross ref'!I:J,2,0)</f>
        <v>SCL</v>
      </c>
      <c r="T1233" s="231">
        <f t="shared" si="114"/>
        <v>22.63</v>
      </c>
      <c r="U1233" s="231">
        <f>VLOOKUP(VALUE(C1233),'Cross ref'!G:I,3,0)</f>
        <v>7366</v>
      </c>
      <c r="V1233" s="231">
        <f>IFERROR(VLOOKUP(J1233,'Item List (2)'!C:D,2,0),VLOOKUP(K1233,'Item List (2)'!C:D,2,0))</f>
        <v>60507</v>
      </c>
      <c r="W1233" s="231">
        <f>IFERROR(VLOOKUP(J1233,'Item List (2)'!C:E,3,0),VLOOKUP(K1233,'Item List (2)'!C:E,3,0))</f>
        <v>1200</v>
      </c>
      <c r="X1233" s="231">
        <f t="shared" si="115"/>
        <v>0</v>
      </c>
      <c r="Y1233" s="231" t="str">
        <f t="shared" si="116"/>
        <v>TOWEL, DRK BLUE</v>
      </c>
      <c r="AA1233" s="232">
        <f t="shared" si="117"/>
        <v>22.63</v>
      </c>
      <c r="AB1233" s="232" t="str">
        <f>VLOOKUP(W1233,'Item List (2)'!$H:$J,2,0)</f>
        <v>Supplies</v>
      </c>
      <c r="AC1233" s="232">
        <f t="shared" si="118"/>
        <v>7366</v>
      </c>
      <c r="AD1233" s="232" t="str">
        <f t="shared" si="119"/>
        <v>7366-Supplies</v>
      </c>
    </row>
    <row r="1234" spans="1:30">
      <c r="A1234" t="s">
        <v>48</v>
      </c>
      <c r="B1234" t="s">
        <v>549</v>
      </c>
      <c r="C1234" t="s">
        <v>668</v>
      </c>
      <c r="D1234" t="s">
        <v>669</v>
      </c>
      <c r="E1234" t="s">
        <v>670</v>
      </c>
      <c r="F1234" s="220" t="s">
        <v>53</v>
      </c>
      <c r="G1234" s="220">
        <v>45167</v>
      </c>
      <c r="H1234" t="s">
        <v>178</v>
      </c>
      <c r="I1234" t="s">
        <v>55</v>
      </c>
      <c r="J1234" t="s">
        <v>179</v>
      </c>
      <c r="K1234" t="s">
        <v>180</v>
      </c>
      <c r="L1234" s="230" t="s">
        <v>148</v>
      </c>
      <c r="M1234">
        <v>1</v>
      </c>
      <c r="N1234">
        <v>0</v>
      </c>
      <c r="O1234">
        <v>77.57</v>
      </c>
      <c r="P1234">
        <v>77.57</v>
      </c>
      <c r="Q1234">
        <v>7489.47</v>
      </c>
      <c r="R1234">
        <v>14.74</v>
      </c>
      <c r="S1234" s="231" t="str">
        <f>VLOOKUP(U1234,'Cross ref'!I:J,2,0)</f>
        <v>SCL</v>
      </c>
      <c r="T1234" s="231">
        <f t="shared" si="114"/>
        <v>77.57</v>
      </c>
      <c r="U1234" s="231">
        <f>VLOOKUP(VALUE(C1234),'Cross ref'!G:I,3,0)</f>
        <v>7366</v>
      </c>
      <c r="V1234" s="231">
        <f>IFERROR(VLOOKUP(J1234,'Item List (2)'!C:D,2,0),VLOOKUP(K1234,'Item List (2)'!C:D,2,0))</f>
        <v>50007</v>
      </c>
      <c r="W1234" s="231">
        <f>IFERROR(VLOOKUP(J1234,'Item List (2)'!C:E,3,0),VLOOKUP(K1234,'Item List (2)'!C:E,3,0))</f>
        <v>100</v>
      </c>
      <c r="X1234" s="231">
        <f t="shared" si="115"/>
        <v>0</v>
      </c>
      <c r="Y1234" s="231" t="str">
        <f t="shared" si="116"/>
        <v>CHEESE, AMER SHRP SLI 144CT</v>
      </c>
      <c r="AA1234" s="232">
        <f t="shared" si="117"/>
        <v>77.57</v>
      </c>
      <c r="AB1234" s="232" t="str">
        <f>VLOOKUP(W1234,'Item List (2)'!$H:$J,2,0)</f>
        <v>Food</v>
      </c>
      <c r="AC1234" s="232">
        <f t="shared" si="118"/>
        <v>7366</v>
      </c>
      <c r="AD1234" s="232" t="str">
        <f t="shared" si="119"/>
        <v>7366-Food</v>
      </c>
    </row>
    <row r="1235" spans="1:30">
      <c r="A1235" t="s">
        <v>48</v>
      </c>
      <c r="B1235" t="s">
        <v>549</v>
      </c>
      <c r="C1235" t="s">
        <v>668</v>
      </c>
      <c r="D1235" t="s">
        <v>669</v>
      </c>
      <c r="E1235" t="s">
        <v>670</v>
      </c>
      <c r="F1235" s="220" t="s">
        <v>53</v>
      </c>
      <c r="G1235" s="220">
        <v>45167</v>
      </c>
      <c r="H1235" t="s">
        <v>592</v>
      </c>
      <c r="I1235" t="s">
        <v>55</v>
      </c>
      <c r="J1235" t="s">
        <v>593</v>
      </c>
      <c r="K1235" t="s">
        <v>594</v>
      </c>
      <c r="L1235" s="230" t="s">
        <v>595</v>
      </c>
      <c r="M1235">
        <v>1</v>
      </c>
      <c r="N1235">
        <v>0</v>
      </c>
      <c r="O1235">
        <v>102.99</v>
      </c>
      <c r="P1235">
        <v>102.99</v>
      </c>
      <c r="Q1235">
        <v>7489.47</v>
      </c>
      <c r="R1235">
        <v>14.74</v>
      </c>
      <c r="S1235" s="231" t="str">
        <f>VLOOKUP(U1235,'Cross ref'!I:J,2,0)</f>
        <v>SCL</v>
      </c>
      <c r="T1235" s="231">
        <f t="shared" si="114"/>
        <v>102.99</v>
      </c>
      <c r="U1235" s="231">
        <f>VLOOKUP(VALUE(C1235),'Cross ref'!G:I,3,0)</f>
        <v>7366</v>
      </c>
      <c r="V1235" s="231">
        <f>IFERROR(VLOOKUP(J1235,'Item List (2)'!C:D,2,0),VLOOKUP(K1235,'Item List (2)'!C:D,2,0))</f>
        <v>50007</v>
      </c>
      <c r="W1235" s="231">
        <f>IFERROR(VLOOKUP(J1235,'Item List (2)'!C:E,3,0),VLOOKUP(K1235,'Item List (2)'!C:E,3,0))</f>
        <v>100</v>
      </c>
      <c r="X1235" s="231">
        <f t="shared" si="115"/>
        <v>0</v>
      </c>
      <c r="Y1235" s="231" t="str">
        <f t="shared" si="116"/>
        <v>COFFEE, DRK RST BLND</v>
      </c>
      <c r="AA1235" s="232">
        <f t="shared" si="117"/>
        <v>102.99</v>
      </c>
      <c r="AB1235" s="232" t="str">
        <f>VLOOKUP(W1235,'Item List (2)'!$H:$J,2,0)</f>
        <v>Food</v>
      </c>
      <c r="AC1235" s="232">
        <f t="shared" si="118"/>
        <v>7366</v>
      </c>
      <c r="AD1235" s="232" t="str">
        <f t="shared" si="119"/>
        <v>7366-Food</v>
      </c>
    </row>
    <row r="1236" spans="1:30">
      <c r="A1236" t="s">
        <v>48</v>
      </c>
      <c r="B1236" t="s">
        <v>549</v>
      </c>
      <c r="C1236" t="s">
        <v>668</v>
      </c>
      <c r="D1236" t="s">
        <v>669</v>
      </c>
      <c r="E1236" t="s">
        <v>670</v>
      </c>
      <c r="F1236" s="220" t="s">
        <v>53</v>
      </c>
      <c r="G1236" s="220">
        <v>45167</v>
      </c>
      <c r="H1236" t="s">
        <v>181</v>
      </c>
      <c r="I1236" t="s">
        <v>55</v>
      </c>
      <c r="J1236" t="s">
        <v>121</v>
      </c>
      <c r="K1236" t="s">
        <v>182</v>
      </c>
      <c r="L1236" s="230" t="s">
        <v>183</v>
      </c>
      <c r="M1236">
        <v>3</v>
      </c>
      <c r="N1236">
        <v>0</v>
      </c>
      <c r="O1236">
        <v>39.79</v>
      </c>
      <c r="P1236">
        <v>119.37</v>
      </c>
      <c r="Q1236">
        <v>7489.47</v>
      </c>
      <c r="R1236">
        <v>14.74</v>
      </c>
      <c r="S1236" s="231" t="str">
        <f>VLOOKUP(U1236,'Cross ref'!I:J,2,0)</f>
        <v>SCL</v>
      </c>
      <c r="T1236" s="231">
        <f t="shared" si="114"/>
        <v>119.37</v>
      </c>
      <c r="U1236" s="231">
        <f>VLOOKUP(VALUE(C1236),'Cross ref'!G:I,3,0)</f>
        <v>7366</v>
      </c>
      <c r="V1236" s="231">
        <f>IFERROR(VLOOKUP(J1236,'Item List (2)'!C:D,2,0),VLOOKUP(K1236,'Item List (2)'!C:D,2,0))</f>
        <v>50007</v>
      </c>
      <c r="W1236" s="231">
        <f>IFERROR(VLOOKUP(J1236,'Item List (2)'!C:E,3,0),VLOOKUP(K1236,'Item List (2)'!C:E,3,0))</f>
        <v>100</v>
      </c>
      <c r="X1236" s="231">
        <f t="shared" si="115"/>
        <v>0</v>
      </c>
      <c r="Y1236" s="231" t="str">
        <f t="shared" si="116"/>
        <v>APPTZR, JALAPENO BRD CHSE BITE</v>
      </c>
      <c r="AA1236" s="232">
        <f t="shared" si="117"/>
        <v>119.37</v>
      </c>
      <c r="AB1236" s="232" t="str">
        <f>VLOOKUP(W1236,'Item List (2)'!$H:$J,2,0)</f>
        <v>Food</v>
      </c>
      <c r="AC1236" s="232">
        <f t="shared" si="118"/>
        <v>7366</v>
      </c>
      <c r="AD1236" s="232" t="str">
        <f t="shared" si="119"/>
        <v>7366-Food</v>
      </c>
    </row>
    <row r="1237" spans="1:30">
      <c r="A1237" t="s">
        <v>48</v>
      </c>
      <c r="B1237" t="s">
        <v>549</v>
      </c>
      <c r="C1237" t="s">
        <v>668</v>
      </c>
      <c r="D1237" t="s">
        <v>669</v>
      </c>
      <c r="E1237" t="s">
        <v>670</v>
      </c>
      <c r="F1237" s="220" t="s">
        <v>53</v>
      </c>
      <c r="G1237" s="220">
        <v>45167</v>
      </c>
      <c r="H1237" t="s">
        <v>184</v>
      </c>
      <c r="I1237" t="s">
        <v>55</v>
      </c>
      <c r="J1237" t="s">
        <v>117</v>
      </c>
      <c r="K1237" t="s">
        <v>185</v>
      </c>
      <c r="L1237" s="230" t="s">
        <v>186</v>
      </c>
      <c r="M1237">
        <v>1</v>
      </c>
      <c r="N1237">
        <v>0</v>
      </c>
      <c r="O1237">
        <v>76.44</v>
      </c>
      <c r="P1237">
        <v>76.44</v>
      </c>
      <c r="Q1237">
        <v>7489.47</v>
      </c>
      <c r="R1237">
        <v>14.74</v>
      </c>
      <c r="S1237" s="231" t="str">
        <f>VLOOKUP(U1237,'Cross ref'!I:J,2,0)</f>
        <v>SCL</v>
      </c>
      <c r="T1237" s="231">
        <f t="shared" si="114"/>
        <v>76.44</v>
      </c>
      <c r="U1237" s="231">
        <f>VLOOKUP(VALUE(C1237),'Cross ref'!G:I,3,0)</f>
        <v>7366</v>
      </c>
      <c r="V1237" s="231">
        <f>IFERROR(VLOOKUP(J1237,'Item List (2)'!C:D,2,0),VLOOKUP(K1237,'Item List (2)'!C:D,2,0))</f>
        <v>50007</v>
      </c>
      <c r="W1237" s="231">
        <f>IFERROR(VLOOKUP(J1237,'Item List (2)'!C:E,3,0),VLOOKUP(K1237,'Item List (2)'!C:E,3,0))</f>
        <v>100</v>
      </c>
      <c r="X1237" s="231">
        <f t="shared" si="115"/>
        <v>0</v>
      </c>
      <c r="Y1237" s="231" t="str">
        <f t="shared" si="116"/>
        <v>BEEF, GRND PTY 5.33Z ANGUS IQF</v>
      </c>
      <c r="AA1237" s="232">
        <f t="shared" si="117"/>
        <v>76.44</v>
      </c>
      <c r="AB1237" s="232" t="str">
        <f>VLOOKUP(W1237,'Item List (2)'!$H:$J,2,0)</f>
        <v>Food</v>
      </c>
      <c r="AC1237" s="232">
        <f t="shared" si="118"/>
        <v>7366</v>
      </c>
      <c r="AD1237" s="232" t="str">
        <f t="shared" si="119"/>
        <v>7366-Food</v>
      </c>
    </row>
    <row r="1238" spans="1:30">
      <c r="A1238" t="s">
        <v>48</v>
      </c>
      <c r="B1238" t="s">
        <v>549</v>
      </c>
      <c r="C1238" t="s">
        <v>668</v>
      </c>
      <c r="D1238" t="s">
        <v>669</v>
      </c>
      <c r="E1238" t="s">
        <v>670</v>
      </c>
      <c r="F1238" s="220" t="s">
        <v>53</v>
      </c>
      <c r="G1238" s="220">
        <v>45167</v>
      </c>
      <c r="H1238" t="s">
        <v>187</v>
      </c>
      <c r="I1238" t="s">
        <v>55</v>
      </c>
      <c r="J1238" t="s">
        <v>146</v>
      </c>
      <c r="K1238" t="s">
        <v>188</v>
      </c>
      <c r="L1238" s="230" t="s">
        <v>189</v>
      </c>
      <c r="M1238">
        <v>5</v>
      </c>
      <c r="N1238">
        <v>0</v>
      </c>
      <c r="O1238">
        <v>46.88</v>
      </c>
      <c r="P1238">
        <v>234.4</v>
      </c>
      <c r="Q1238">
        <v>7489.47</v>
      </c>
      <c r="R1238">
        <v>14.74</v>
      </c>
      <c r="S1238" s="231" t="str">
        <f>VLOOKUP(U1238,'Cross ref'!I:J,2,0)</f>
        <v>SCL</v>
      </c>
      <c r="T1238" s="231">
        <f t="shared" si="114"/>
        <v>234.4</v>
      </c>
      <c r="U1238" s="231">
        <f>VLOOKUP(VALUE(C1238),'Cross ref'!G:I,3,0)</f>
        <v>7366</v>
      </c>
      <c r="V1238" s="231">
        <f>IFERROR(VLOOKUP(J1238,'Item List (2)'!C:D,2,0),VLOOKUP(K1238,'Item List (2)'!C:D,2,0))</f>
        <v>50007</v>
      </c>
      <c r="W1238" s="231">
        <f>IFERROR(VLOOKUP(J1238,'Item List (2)'!C:E,3,0),VLOOKUP(K1238,'Item List (2)'!C:E,3,0))</f>
        <v>100</v>
      </c>
      <c r="X1238" s="231">
        <f t="shared" si="115"/>
        <v>0</v>
      </c>
      <c r="Y1238" s="231" t="str">
        <f t="shared" si="116"/>
        <v>CHICKEN, NUGGET BRD STAR SHP</v>
      </c>
      <c r="AA1238" s="232">
        <f t="shared" si="117"/>
        <v>234.4</v>
      </c>
      <c r="AB1238" s="232" t="str">
        <f>VLOOKUP(W1238,'Item List (2)'!$H:$J,2,0)</f>
        <v>Food</v>
      </c>
      <c r="AC1238" s="232">
        <f t="shared" si="118"/>
        <v>7366</v>
      </c>
      <c r="AD1238" s="232" t="str">
        <f t="shared" si="119"/>
        <v>7366-Food</v>
      </c>
    </row>
    <row r="1239" spans="1:30">
      <c r="A1239" t="s">
        <v>48</v>
      </c>
      <c r="B1239" t="s">
        <v>549</v>
      </c>
      <c r="C1239" t="s">
        <v>668</v>
      </c>
      <c r="D1239" t="s">
        <v>669</v>
      </c>
      <c r="E1239" t="s">
        <v>670</v>
      </c>
      <c r="F1239" s="220" t="s">
        <v>53</v>
      </c>
      <c r="G1239" s="220">
        <v>45167</v>
      </c>
      <c r="H1239" t="s">
        <v>357</v>
      </c>
      <c r="I1239" t="s">
        <v>55</v>
      </c>
      <c r="J1239" t="s">
        <v>358</v>
      </c>
      <c r="K1239" t="s">
        <v>359</v>
      </c>
      <c r="L1239" s="230" t="s">
        <v>360</v>
      </c>
      <c r="M1239">
        <v>2</v>
      </c>
      <c r="N1239">
        <v>0</v>
      </c>
      <c r="O1239">
        <v>24.1</v>
      </c>
      <c r="P1239">
        <v>48.2</v>
      </c>
      <c r="Q1239">
        <v>7489.47</v>
      </c>
      <c r="R1239">
        <v>14.74</v>
      </c>
      <c r="S1239" s="231" t="str">
        <f>VLOOKUP(U1239,'Cross ref'!I:J,2,0)</f>
        <v>SCL</v>
      </c>
      <c r="T1239" s="231">
        <f t="shared" si="114"/>
        <v>48.2</v>
      </c>
      <c r="U1239" s="231">
        <f>VLOOKUP(VALUE(C1239),'Cross ref'!G:I,3,0)</f>
        <v>7366</v>
      </c>
      <c r="V1239" s="231">
        <f>IFERROR(VLOOKUP(J1239,'Item List (2)'!C:D,2,0),VLOOKUP(K1239,'Item List (2)'!C:D,2,0))</f>
        <v>50007</v>
      </c>
      <c r="W1239" s="231">
        <f>IFERROR(VLOOKUP(J1239,'Item List (2)'!C:E,3,0),VLOOKUP(K1239,'Item List (2)'!C:E,3,0))</f>
        <v>100</v>
      </c>
      <c r="X1239" s="231">
        <f t="shared" si="115"/>
        <v>0</v>
      </c>
      <c r="Y1239" s="231" t="str">
        <f t="shared" si="116"/>
        <v>BISCUIT, BUTTERMILK PARBKD</v>
      </c>
      <c r="AA1239" s="232">
        <f t="shared" si="117"/>
        <v>48.2</v>
      </c>
      <c r="AB1239" s="232" t="str">
        <f>VLOOKUP(W1239,'Item List (2)'!$H:$J,2,0)</f>
        <v>Food</v>
      </c>
      <c r="AC1239" s="232">
        <f t="shared" si="118"/>
        <v>7366</v>
      </c>
      <c r="AD1239" s="232" t="str">
        <f t="shared" si="119"/>
        <v>7366-Food</v>
      </c>
    </row>
    <row r="1240" spans="1:30">
      <c r="A1240" t="s">
        <v>48</v>
      </c>
      <c r="B1240" t="s">
        <v>549</v>
      </c>
      <c r="C1240" t="s">
        <v>668</v>
      </c>
      <c r="D1240" t="s">
        <v>669</v>
      </c>
      <c r="E1240" t="s">
        <v>670</v>
      </c>
      <c r="F1240" s="220" t="s">
        <v>53</v>
      </c>
      <c r="G1240" s="220">
        <v>45167</v>
      </c>
      <c r="H1240" t="s">
        <v>194</v>
      </c>
      <c r="I1240" t="s">
        <v>55</v>
      </c>
      <c r="J1240" t="s">
        <v>179</v>
      </c>
      <c r="K1240" t="s">
        <v>195</v>
      </c>
      <c r="L1240" s="230" t="s">
        <v>148</v>
      </c>
      <c r="M1240">
        <v>1</v>
      </c>
      <c r="N1240">
        <v>0</v>
      </c>
      <c r="O1240">
        <v>77.97</v>
      </c>
      <c r="P1240">
        <v>77.97</v>
      </c>
      <c r="Q1240">
        <v>7489.47</v>
      </c>
      <c r="R1240">
        <v>14.74</v>
      </c>
      <c r="S1240" s="231" t="str">
        <f>VLOOKUP(U1240,'Cross ref'!I:J,2,0)</f>
        <v>SCL</v>
      </c>
      <c r="T1240" s="231">
        <f t="shared" si="114"/>
        <v>77.97</v>
      </c>
      <c r="U1240" s="231">
        <f>VLOOKUP(VALUE(C1240),'Cross ref'!G:I,3,0)</f>
        <v>7366</v>
      </c>
      <c r="V1240" s="231">
        <f>IFERROR(VLOOKUP(J1240,'Item List (2)'!C:D,2,0),VLOOKUP(K1240,'Item List (2)'!C:D,2,0))</f>
        <v>50007</v>
      </c>
      <c r="W1240" s="231">
        <f>IFERROR(VLOOKUP(J1240,'Item List (2)'!C:E,3,0),VLOOKUP(K1240,'Item List (2)'!C:E,3,0))</f>
        <v>100</v>
      </c>
      <c r="X1240" s="231">
        <f t="shared" si="115"/>
        <v>0</v>
      </c>
      <c r="Y1240" s="231" t="str">
        <f t="shared" si="116"/>
        <v>CHEESE, AMER SHRP SLI 200CT SM</v>
      </c>
      <c r="AA1240" s="232">
        <f t="shared" si="117"/>
        <v>77.97</v>
      </c>
      <c r="AB1240" s="232" t="str">
        <f>VLOOKUP(W1240,'Item List (2)'!$H:$J,2,0)</f>
        <v>Food</v>
      </c>
      <c r="AC1240" s="232">
        <f t="shared" si="118"/>
        <v>7366</v>
      </c>
      <c r="AD1240" s="232" t="str">
        <f t="shared" si="119"/>
        <v>7366-Food</v>
      </c>
    </row>
    <row r="1241" spans="1:30">
      <c r="A1241" t="s">
        <v>48</v>
      </c>
      <c r="B1241" t="s">
        <v>549</v>
      </c>
      <c r="C1241" t="s">
        <v>668</v>
      </c>
      <c r="D1241" t="s">
        <v>669</v>
      </c>
      <c r="E1241" t="s">
        <v>670</v>
      </c>
      <c r="F1241" s="220" t="s">
        <v>53</v>
      </c>
      <c r="G1241" s="220">
        <v>45167</v>
      </c>
      <c r="H1241" t="s">
        <v>361</v>
      </c>
      <c r="I1241" t="s">
        <v>55</v>
      </c>
      <c r="J1241" t="s">
        <v>362</v>
      </c>
      <c r="K1241" t="s">
        <v>363</v>
      </c>
      <c r="L1241" s="230" t="s">
        <v>364</v>
      </c>
      <c r="M1241">
        <v>1</v>
      </c>
      <c r="N1241">
        <v>0</v>
      </c>
      <c r="O1241">
        <v>107.29</v>
      </c>
      <c r="P1241">
        <v>107.29</v>
      </c>
      <c r="Q1241">
        <v>7489.47</v>
      </c>
      <c r="R1241">
        <v>14.74</v>
      </c>
      <c r="S1241" s="231" t="str">
        <f>VLOOKUP(U1241,'Cross ref'!I:J,2,0)</f>
        <v>SCL</v>
      </c>
      <c r="T1241" s="231">
        <f t="shared" si="114"/>
        <v>107.29</v>
      </c>
      <c r="U1241" s="231">
        <f>VLOOKUP(VALUE(C1241),'Cross ref'!G:I,3,0)</f>
        <v>7366</v>
      </c>
      <c r="V1241" s="231">
        <f>IFERROR(VLOOKUP(J1241,'Item List (2)'!C:D,2,0),VLOOKUP(K1241,'Item List (2)'!C:D,2,0))</f>
        <v>50007</v>
      </c>
      <c r="W1241" s="231">
        <f>IFERROR(VLOOKUP(J1241,'Item List (2)'!C:E,3,0),VLOOKUP(K1241,'Item List (2)'!C:E,3,0))</f>
        <v>100</v>
      </c>
      <c r="X1241" s="231">
        <f t="shared" si="115"/>
        <v>0</v>
      </c>
      <c r="Y1241" s="231" t="str">
        <f t="shared" si="116"/>
        <v>BURGER, BEYOND MEAT 3.7Z</v>
      </c>
      <c r="AA1241" s="232">
        <f t="shared" si="117"/>
        <v>107.29</v>
      </c>
      <c r="AB1241" s="232" t="str">
        <f>VLOOKUP(W1241,'Item List (2)'!$H:$J,2,0)</f>
        <v>Food</v>
      </c>
      <c r="AC1241" s="232">
        <f t="shared" si="118"/>
        <v>7366</v>
      </c>
      <c r="AD1241" s="232" t="str">
        <f t="shared" si="119"/>
        <v>7366-Food</v>
      </c>
    </row>
    <row r="1242" spans="1:30">
      <c r="A1242" t="s">
        <v>48</v>
      </c>
      <c r="B1242" t="s">
        <v>549</v>
      </c>
      <c r="C1242" t="s">
        <v>668</v>
      </c>
      <c r="D1242" t="s">
        <v>669</v>
      </c>
      <c r="E1242" t="s">
        <v>670</v>
      </c>
      <c r="F1242" s="220" t="s">
        <v>53</v>
      </c>
      <c r="G1242" s="220">
        <v>45167</v>
      </c>
      <c r="H1242" t="s">
        <v>205</v>
      </c>
      <c r="I1242" t="s">
        <v>55</v>
      </c>
      <c r="J1242" t="s">
        <v>206</v>
      </c>
      <c r="K1242" t="s">
        <v>207</v>
      </c>
      <c r="L1242" s="230" t="s">
        <v>208</v>
      </c>
      <c r="M1242">
        <v>5</v>
      </c>
      <c r="N1242">
        <v>0</v>
      </c>
      <c r="O1242">
        <v>22.17</v>
      </c>
      <c r="P1242">
        <v>110.85</v>
      </c>
      <c r="Q1242">
        <v>7489.47</v>
      </c>
      <c r="R1242">
        <v>14.74</v>
      </c>
      <c r="S1242" s="231" t="str">
        <f>VLOOKUP(U1242,'Cross ref'!I:J,2,0)</f>
        <v>SCL</v>
      </c>
      <c r="T1242" s="231">
        <f t="shared" si="114"/>
        <v>110.85</v>
      </c>
      <c r="U1242" s="231">
        <f>VLOOKUP(VALUE(C1242),'Cross ref'!G:I,3,0)</f>
        <v>7366</v>
      </c>
      <c r="V1242" s="231">
        <f>IFERROR(VLOOKUP(J1242,'Item List (2)'!C:D,2,0),VLOOKUP(K1242,'Item List (2)'!C:D,2,0))</f>
        <v>50007</v>
      </c>
      <c r="W1242" s="231">
        <f>IFERROR(VLOOKUP(J1242,'Item List (2)'!C:E,3,0),VLOOKUP(K1242,'Item List (2)'!C:E,3,0))</f>
        <v>100</v>
      </c>
      <c r="X1242" s="231">
        <f t="shared" si="115"/>
        <v>0</v>
      </c>
      <c r="Y1242" s="231" t="str">
        <f t="shared" si="116"/>
        <v>LETTUCE, LINER</v>
      </c>
      <c r="AA1242" s="232">
        <f t="shared" si="117"/>
        <v>110.85</v>
      </c>
      <c r="AB1242" s="232" t="str">
        <f>VLOOKUP(W1242,'Item List (2)'!$H:$J,2,0)</f>
        <v>Food</v>
      </c>
      <c r="AC1242" s="232">
        <f t="shared" si="118"/>
        <v>7366</v>
      </c>
      <c r="AD1242" s="232" t="str">
        <f t="shared" si="119"/>
        <v>7366-Food</v>
      </c>
    </row>
    <row r="1243" spans="1:30">
      <c r="A1243" t="s">
        <v>48</v>
      </c>
      <c r="B1243" t="s">
        <v>549</v>
      </c>
      <c r="C1243" t="s">
        <v>668</v>
      </c>
      <c r="D1243" t="s">
        <v>669</v>
      </c>
      <c r="E1243" t="s">
        <v>670</v>
      </c>
      <c r="F1243" s="220" t="s">
        <v>53</v>
      </c>
      <c r="G1243" s="220">
        <v>45167</v>
      </c>
      <c r="H1243" t="s">
        <v>209</v>
      </c>
      <c r="I1243" t="s">
        <v>55</v>
      </c>
      <c r="J1243" t="s">
        <v>210</v>
      </c>
      <c r="K1243" t="s">
        <v>211</v>
      </c>
      <c r="L1243" s="230" t="s">
        <v>212</v>
      </c>
      <c r="M1243">
        <v>6</v>
      </c>
      <c r="N1243">
        <v>0</v>
      </c>
      <c r="O1243">
        <v>19.57</v>
      </c>
      <c r="P1243">
        <v>117.42</v>
      </c>
      <c r="Q1243">
        <v>7489.47</v>
      </c>
      <c r="R1243">
        <v>14.74</v>
      </c>
      <c r="S1243" s="231" t="str">
        <f>VLOOKUP(U1243,'Cross ref'!I:J,2,0)</f>
        <v>SCL</v>
      </c>
      <c r="T1243" s="231">
        <f t="shared" si="114"/>
        <v>117.42</v>
      </c>
      <c r="U1243" s="231">
        <f>VLOOKUP(VALUE(C1243),'Cross ref'!G:I,3,0)</f>
        <v>7366</v>
      </c>
      <c r="V1243" s="231">
        <f>IFERROR(VLOOKUP(J1243,'Item List (2)'!C:D,2,0),VLOOKUP(K1243,'Item List (2)'!C:D,2,0))</f>
        <v>50007</v>
      </c>
      <c r="W1243" s="231">
        <f>IFERROR(VLOOKUP(J1243,'Item List (2)'!C:E,3,0),VLOOKUP(K1243,'Item List (2)'!C:E,3,0))</f>
        <v>100</v>
      </c>
      <c r="X1243" s="231">
        <f t="shared" si="115"/>
        <v>0</v>
      </c>
      <c r="Y1243" s="231" t="str">
        <f t="shared" si="116"/>
        <v>TOMATO, RED 5X5 BULK 25LB</v>
      </c>
      <c r="AA1243" s="232">
        <f t="shared" si="117"/>
        <v>117.42</v>
      </c>
      <c r="AB1243" s="232" t="str">
        <f>VLOOKUP(W1243,'Item List (2)'!$H:$J,2,0)</f>
        <v>Food</v>
      </c>
      <c r="AC1243" s="232">
        <f t="shared" si="118"/>
        <v>7366</v>
      </c>
      <c r="AD1243" s="232" t="str">
        <f t="shared" si="119"/>
        <v>7366-Food</v>
      </c>
    </row>
    <row r="1244" spans="1:30">
      <c r="A1244" t="s">
        <v>48</v>
      </c>
      <c r="B1244" t="s">
        <v>549</v>
      </c>
      <c r="C1244" t="s">
        <v>668</v>
      </c>
      <c r="D1244" t="s">
        <v>669</v>
      </c>
      <c r="E1244" t="s">
        <v>670</v>
      </c>
      <c r="F1244" s="220" t="s">
        <v>53</v>
      </c>
      <c r="G1244" s="220">
        <v>45167</v>
      </c>
      <c r="H1244" t="s">
        <v>213</v>
      </c>
      <c r="I1244" t="s">
        <v>55</v>
      </c>
      <c r="J1244" t="s">
        <v>214</v>
      </c>
      <c r="K1244" t="s">
        <v>215</v>
      </c>
      <c r="L1244" s="230" t="s">
        <v>78</v>
      </c>
      <c r="M1244">
        <v>1</v>
      </c>
      <c r="N1244">
        <v>0</v>
      </c>
      <c r="O1244">
        <v>27.07</v>
      </c>
      <c r="P1244">
        <v>27.07</v>
      </c>
      <c r="Q1244">
        <v>7489.47</v>
      </c>
      <c r="R1244">
        <v>14.74</v>
      </c>
      <c r="S1244" s="231" t="str">
        <f>VLOOKUP(U1244,'Cross ref'!I:J,2,0)</f>
        <v>SCL</v>
      </c>
      <c r="T1244" s="231">
        <f t="shared" si="114"/>
        <v>27.07</v>
      </c>
      <c r="U1244" s="231">
        <f>VLOOKUP(VALUE(C1244),'Cross ref'!G:I,3,0)</f>
        <v>7366</v>
      </c>
      <c r="V1244" s="231">
        <f>IFERROR(VLOOKUP(J1244,'Item List (2)'!C:D,2,0),VLOOKUP(K1244,'Item List (2)'!C:D,2,0))</f>
        <v>50007</v>
      </c>
      <c r="W1244" s="231">
        <f>IFERROR(VLOOKUP(J1244,'Item List (2)'!C:E,3,0),VLOOKUP(K1244,'Item List (2)'!C:E,3,0))</f>
        <v>100</v>
      </c>
      <c r="X1244" s="231">
        <f t="shared" si="115"/>
        <v>0</v>
      </c>
      <c r="Y1244" s="231" t="str">
        <f t="shared" si="116"/>
        <v>PICKLE, CHIP DELI 3/16" CC</v>
      </c>
      <c r="AA1244" s="232">
        <f t="shared" si="117"/>
        <v>27.07</v>
      </c>
      <c r="AB1244" s="232" t="str">
        <f>VLOOKUP(W1244,'Item List (2)'!$H:$J,2,0)</f>
        <v>Food</v>
      </c>
      <c r="AC1244" s="232">
        <f t="shared" si="118"/>
        <v>7366</v>
      </c>
      <c r="AD1244" s="232" t="str">
        <f t="shared" si="119"/>
        <v>7366-Food</v>
      </c>
    </row>
    <row r="1245" spans="1:30">
      <c r="A1245" t="s">
        <v>48</v>
      </c>
      <c r="B1245" t="s">
        <v>549</v>
      </c>
      <c r="C1245" t="s">
        <v>668</v>
      </c>
      <c r="D1245" t="s">
        <v>669</v>
      </c>
      <c r="E1245" t="s">
        <v>670</v>
      </c>
      <c r="F1245" s="220" t="s">
        <v>53</v>
      </c>
      <c r="G1245" s="220">
        <v>45167</v>
      </c>
      <c r="H1245" t="s">
        <v>285</v>
      </c>
      <c r="I1245" t="s">
        <v>55</v>
      </c>
      <c r="J1245" t="s">
        <v>146</v>
      </c>
      <c r="K1245" t="s">
        <v>286</v>
      </c>
      <c r="L1245" s="230" t="s">
        <v>148</v>
      </c>
      <c r="M1245">
        <v>1</v>
      </c>
      <c r="N1245">
        <v>0</v>
      </c>
      <c r="O1245">
        <v>117.62</v>
      </c>
      <c r="P1245">
        <v>117.62</v>
      </c>
      <c r="Q1245">
        <v>7489.47</v>
      </c>
      <c r="R1245">
        <v>14.74</v>
      </c>
      <c r="S1245" s="231" t="str">
        <f>VLOOKUP(U1245,'Cross ref'!I:J,2,0)</f>
        <v>SCL</v>
      </c>
      <c r="T1245" s="231">
        <f t="shared" si="114"/>
        <v>117.62</v>
      </c>
      <c r="U1245" s="231">
        <f>VLOOKUP(VALUE(C1245),'Cross ref'!G:I,3,0)</f>
        <v>7366</v>
      </c>
      <c r="V1245" s="231">
        <f>IFERROR(VLOOKUP(J1245,'Item List (2)'!C:D,2,0),VLOOKUP(K1245,'Item List (2)'!C:D,2,0))</f>
        <v>50007</v>
      </c>
      <c r="W1245" s="231">
        <f>IFERROR(VLOOKUP(J1245,'Item List (2)'!C:E,3,0),VLOOKUP(K1245,'Item List (2)'!C:E,3,0))</f>
        <v>100</v>
      </c>
      <c r="X1245" s="231">
        <f t="shared" si="115"/>
        <v>0</v>
      </c>
      <c r="Y1245" s="231" t="str">
        <f t="shared" si="116"/>
        <v>CHICKEN, BRST FLT MARNTD 3.5Z FZN</v>
      </c>
      <c r="AA1245" s="232">
        <f t="shared" si="117"/>
        <v>117.62</v>
      </c>
      <c r="AB1245" s="232" t="str">
        <f>VLOOKUP(W1245,'Item List (2)'!$H:$J,2,0)</f>
        <v>Food</v>
      </c>
      <c r="AC1245" s="232">
        <f t="shared" si="118"/>
        <v>7366</v>
      </c>
      <c r="AD1245" s="232" t="str">
        <f t="shared" si="119"/>
        <v>7366-Food</v>
      </c>
    </row>
    <row r="1246" spans="1:30">
      <c r="A1246" t="s">
        <v>48</v>
      </c>
      <c r="B1246" t="s">
        <v>549</v>
      </c>
      <c r="C1246" t="s">
        <v>668</v>
      </c>
      <c r="D1246" t="s">
        <v>669</v>
      </c>
      <c r="E1246" t="s">
        <v>670</v>
      </c>
      <c r="F1246" s="220" t="s">
        <v>53</v>
      </c>
      <c r="G1246" s="220">
        <v>45167</v>
      </c>
      <c r="H1246" t="s">
        <v>375</v>
      </c>
      <c r="I1246" t="s">
        <v>55</v>
      </c>
      <c r="J1246" t="s">
        <v>146</v>
      </c>
      <c r="K1246" t="s">
        <v>376</v>
      </c>
      <c r="L1246" s="230" t="s">
        <v>377</v>
      </c>
      <c r="M1246">
        <v>1</v>
      </c>
      <c r="N1246">
        <v>0</v>
      </c>
      <c r="O1246">
        <v>175.35</v>
      </c>
      <c r="P1246">
        <v>175.35</v>
      </c>
      <c r="Q1246">
        <v>7489.47</v>
      </c>
      <c r="R1246">
        <v>14.74</v>
      </c>
      <c r="S1246" s="231" t="str">
        <f>VLOOKUP(U1246,'Cross ref'!I:J,2,0)</f>
        <v>SCL</v>
      </c>
      <c r="T1246" s="231">
        <f t="shared" si="114"/>
        <v>175.35</v>
      </c>
      <c r="U1246" s="231">
        <f>VLOOKUP(VALUE(C1246),'Cross ref'!G:I,3,0)</f>
        <v>7366</v>
      </c>
      <c r="V1246" s="231">
        <f>IFERROR(VLOOKUP(J1246,'Item List (2)'!C:D,2,0),VLOOKUP(K1246,'Item List (2)'!C:D,2,0))</f>
        <v>50007</v>
      </c>
      <c r="W1246" s="231">
        <f>IFERROR(VLOOKUP(J1246,'Item List (2)'!C:E,3,0),VLOOKUP(K1246,'Item List (2)'!C:E,3,0))</f>
        <v>100</v>
      </c>
      <c r="X1246" s="231">
        <f t="shared" si="115"/>
        <v>0</v>
      </c>
      <c r="Y1246" s="231" t="str">
        <f t="shared" si="116"/>
        <v>CHICKEN, BRST GR SAVOR 4.25Z CARLS JR</v>
      </c>
      <c r="AA1246" s="232">
        <f t="shared" si="117"/>
        <v>175.35</v>
      </c>
      <c r="AB1246" s="232" t="str">
        <f>VLOOKUP(W1246,'Item List (2)'!$H:$J,2,0)</f>
        <v>Food</v>
      </c>
      <c r="AC1246" s="232">
        <f t="shared" si="118"/>
        <v>7366</v>
      </c>
      <c r="AD1246" s="232" t="str">
        <f t="shared" si="119"/>
        <v>7366-Food</v>
      </c>
    </row>
    <row r="1247" spans="1:30">
      <c r="A1247" t="s">
        <v>48</v>
      </c>
      <c r="B1247" t="s">
        <v>549</v>
      </c>
      <c r="C1247" t="s">
        <v>668</v>
      </c>
      <c r="D1247" t="s">
        <v>669</v>
      </c>
      <c r="E1247" t="s">
        <v>670</v>
      </c>
      <c r="F1247" s="220" t="s">
        <v>53</v>
      </c>
      <c r="G1247" s="220">
        <v>45167</v>
      </c>
      <c r="H1247" t="s">
        <v>219</v>
      </c>
      <c r="I1247" t="s">
        <v>55</v>
      </c>
      <c r="J1247" t="s">
        <v>220</v>
      </c>
      <c r="K1247" t="s">
        <v>221</v>
      </c>
      <c r="L1247" s="230" t="s">
        <v>222</v>
      </c>
      <c r="M1247">
        <v>1</v>
      </c>
      <c r="N1247">
        <v>0</v>
      </c>
      <c r="O1247">
        <v>13.66</v>
      </c>
      <c r="P1247">
        <v>13.66</v>
      </c>
      <c r="Q1247">
        <v>7489.47</v>
      </c>
      <c r="R1247">
        <v>14.74</v>
      </c>
      <c r="S1247" s="231" t="str">
        <f>VLOOKUP(U1247,'Cross ref'!I:J,2,0)</f>
        <v>SCL</v>
      </c>
      <c r="T1247" s="231">
        <f t="shared" si="114"/>
        <v>13.66</v>
      </c>
      <c r="U1247" s="231">
        <f>VLOOKUP(VALUE(C1247),'Cross ref'!G:I,3,0)</f>
        <v>7366</v>
      </c>
      <c r="V1247" s="231">
        <f>IFERROR(VLOOKUP(J1247,'Item List (2)'!C:D,2,0),VLOOKUP(K1247,'Item List (2)'!C:D,2,0))</f>
        <v>50007</v>
      </c>
      <c r="W1247" s="231">
        <f>IFERROR(VLOOKUP(J1247,'Item List (2)'!C:E,3,0),VLOOKUP(K1247,'Item List (2)'!C:E,3,0))</f>
        <v>100</v>
      </c>
      <c r="X1247" s="231">
        <f t="shared" si="115"/>
        <v>0</v>
      </c>
      <c r="Y1247" s="231" t="str">
        <f t="shared" si="116"/>
        <v>WATER, PURIFIED 16.9Z DASANI</v>
      </c>
      <c r="AA1247" s="232">
        <f t="shared" si="117"/>
        <v>13.66</v>
      </c>
      <c r="AB1247" s="232" t="str">
        <f>VLOOKUP(W1247,'Item List (2)'!$H:$J,2,0)</f>
        <v>Food</v>
      </c>
      <c r="AC1247" s="232">
        <f t="shared" si="118"/>
        <v>7366</v>
      </c>
      <c r="AD1247" s="232" t="str">
        <f t="shared" si="119"/>
        <v>7366-Food</v>
      </c>
    </row>
    <row r="1248" spans="1:30">
      <c r="A1248" t="s">
        <v>48</v>
      </c>
      <c r="B1248" t="s">
        <v>549</v>
      </c>
      <c r="C1248" t="s">
        <v>668</v>
      </c>
      <c r="D1248" t="s">
        <v>669</v>
      </c>
      <c r="E1248" t="s">
        <v>670</v>
      </c>
      <c r="F1248" s="220" t="s">
        <v>53</v>
      </c>
      <c r="G1248" s="220">
        <v>45167</v>
      </c>
      <c r="H1248" t="s">
        <v>223</v>
      </c>
      <c r="I1248" t="s">
        <v>201</v>
      </c>
      <c r="J1248" t="s">
        <v>224</v>
      </c>
      <c r="K1248" t="s">
        <v>225</v>
      </c>
      <c r="L1248" s="230" t="s">
        <v>226</v>
      </c>
      <c r="M1248">
        <v>1</v>
      </c>
      <c r="N1248">
        <v>0</v>
      </c>
      <c r="O1248">
        <v>12.07</v>
      </c>
      <c r="P1248">
        <v>12.07</v>
      </c>
      <c r="Q1248">
        <v>7489.47</v>
      </c>
      <c r="R1248">
        <v>14.74</v>
      </c>
      <c r="S1248" s="231" t="str">
        <f>VLOOKUP(U1248,'Cross ref'!I:J,2,0)</f>
        <v>SCL</v>
      </c>
      <c r="T1248" s="231">
        <f t="shared" si="114"/>
        <v>12.07</v>
      </c>
      <c r="U1248" s="231">
        <f>VLOOKUP(VALUE(C1248),'Cross ref'!G:I,3,0)</f>
        <v>7366</v>
      </c>
      <c r="V1248" s="231">
        <f>IFERROR(VLOOKUP(J1248,'Item List (2)'!C:D,2,0),VLOOKUP(K1248,'Item List (2)'!C:D,2,0))</f>
        <v>51001</v>
      </c>
      <c r="W1248" s="231">
        <f>IFERROR(VLOOKUP(J1248,'Item List (2)'!C:E,3,0),VLOOKUP(K1248,'Item List (2)'!C:E,3,0))</f>
        <v>1000</v>
      </c>
      <c r="X1248" s="231">
        <f t="shared" si="115"/>
        <v>0</v>
      </c>
      <c r="Y1248" s="231" t="str">
        <f t="shared" si="116"/>
        <v>LABEL, DELIVERY 2.5X8" SECUREIT CARLS JR</v>
      </c>
      <c r="AA1248" s="232">
        <f t="shared" si="117"/>
        <v>12.07</v>
      </c>
      <c r="AB1248" s="232" t="str">
        <f>VLOOKUP(W1248,'Item List (2)'!$H:$J,2,0)</f>
        <v>Paper</v>
      </c>
      <c r="AC1248" s="232">
        <f t="shared" si="118"/>
        <v>7366</v>
      </c>
      <c r="AD1248" s="232" t="str">
        <f t="shared" si="119"/>
        <v>7366-Paper</v>
      </c>
    </row>
    <row r="1249" spans="1:30">
      <c r="A1249" t="s">
        <v>48</v>
      </c>
      <c r="B1249" t="s">
        <v>549</v>
      </c>
      <c r="C1249" t="s">
        <v>668</v>
      </c>
      <c r="D1249" t="s">
        <v>669</v>
      </c>
      <c r="E1249" t="s">
        <v>670</v>
      </c>
      <c r="F1249" s="220" t="s">
        <v>53</v>
      </c>
      <c r="G1249" s="220">
        <v>45167</v>
      </c>
      <c r="H1249" t="s">
        <v>227</v>
      </c>
      <c r="I1249" t="s">
        <v>55</v>
      </c>
      <c r="J1249" t="s">
        <v>228</v>
      </c>
      <c r="K1249" t="s">
        <v>229</v>
      </c>
      <c r="L1249" s="230" t="s">
        <v>230</v>
      </c>
      <c r="M1249">
        <v>1</v>
      </c>
      <c r="N1249">
        <v>0</v>
      </c>
      <c r="O1249">
        <v>30.07</v>
      </c>
      <c r="P1249">
        <v>30.07</v>
      </c>
      <c r="Q1249">
        <v>7489.47</v>
      </c>
      <c r="R1249">
        <v>14.74</v>
      </c>
      <c r="S1249" s="231" t="str">
        <f>VLOOKUP(U1249,'Cross ref'!I:J,2,0)</f>
        <v>SCL</v>
      </c>
      <c r="T1249" s="231">
        <f t="shared" si="114"/>
        <v>30.07</v>
      </c>
      <c r="U1249" s="231">
        <f>VLOOKUP(VALUE(C1249),'Cross ref'!G:I,3,0)</f>
        <v>7366</v>
      </c>
      <c r="V1249" s="231">
        <f>IFERROR(VLOOKUP(J1249,'Item List (2)'!C:D,2,0),VLOOKUP(K1249,'Item List (2)'!C:D,2,0))</f>
        <v>50007</v>
      </c>
      <c r="W1249" s="231">
        <f>IFERROR(VLOOKUP(J1249,'Item List (2)'!C:E,3,0),VLOOKUP(K1249,'Item List (2)'!C:E,3,0))</f>
        <v>100</v>
      </c>
      <c r="X1249" s="231">
        <f t="shared" si="115"/>
        <v>0</v>
      </c>
      <c r="Y1249" s="231" t="str">
        <f t="shared" si="116"/>
        <v>ONION, YLW</v>
      </c>
      <c r="AA1249" s="232">
        <f t="shared" si="117"/>
        <v>30.07</v>
      </c>
      <c r="AB1249" s="232" t="str">
        <f>VLOOKUP(W1249,'Item List (2)'!$H:$J,2,0)</f>
        <v>Food</v>
      </c>
      <c r="AC1249" s="232">
        <f t="shared" si="118"/>
        <v>7366</v>
      </c>
      <c r="AD1249" s="232" t="str">
        <f t="shared" si="119"/>
        <v>7366-Food</v>
      </c>
    </row>
    <row r="1250" spans="1:30">
      <c r="A1250" t="s">
        <v>48</v>
      </c>
      <c r="B1250" t="s">
        <v>549</v>
      </c>
      <c r="C1250" t="s">
        <v>668</v>
      </c>
      <c r="D1250" t="s">
        <v>669</v>
      </c>
      <c r="E1250" t="s">
        <v>670</v>
      </c>
      <c r="F1250" s="220" t="s">
        <v>53</v>
      </c>
      <c r="G1250" s="220">
        <v>45167</v>
      </c>
      <c r="H1250" t="s">
        <v>231</v>
      </c>
      <c r="I1250" t="s">
        <v>201</v>
      </c>
      <c r="J1250" t="s">
        <v>232</v>
      </c>
      <c r="K1250" t="s">
        <v>233</v>
      </c>
      <c r="L1250" s="230" t="s">
        <v>234</v>
      </c>
      <c r="M1250">
        <v>1</v>
      </c>
      <c r="N1250">
        <v>0</v>
      </c>
      <c r="O1250">
        <v>25.97</v>
      </c>
      <c r="P1250">
        <v>25.97</v>
      </c>
      <c r="Q1250">
        <v>7489.47</v>
      </c>
      <c r="R1250">
        <v>14.74</v>
      </c>
      <c r="S1250" s="231" t="str">
        <f>VLOOKUP(U1250,'Cross ref'!I:J,2,0)</f>
        <v>SCL</v>
      </c>
      <c r="T1250" s="231">
        <f t="shared" si="114"/>
        <v>25.97</v>
      </c>
      <c r="U1250" s="231">
        <f>VLOOKUP(VALUE(C1250),'Cross ref'!G:I,3,0)</f>
        <v>7366</v>
      </c>
      <c r="V1250" s="231">
        <f>IFERROR(VLOOKUP(J1250,'Item List (2)'!C:D,2,0),VLOOKUP(K1250,'Item List (2)'!C:D,2,0))</f>
        <v>51001</v>
      </c>
      <c r="W1250" s="231">
        <f>IFERROR(VLOOKUP(J1250,'Item List (2)'!C:E,3,0),VLOOKUP(K1250,'Item List (2)'!C:E,3,0))</f>
        <v>1000</v>
      </c>
      <c r="X1250" s="231">
        <f t="shared" si="115"/>
        <v>0</v>
      </c>
      <c r="Y1250" s="231" t="str">
        <f t="shared" si="116"/>
        <v>LID, 12-24Z</v>
      </c>
      <c r="AA1250" s="232">
        <f t="shared" si="117"/>
        <v>25.97</v>
      </c>
      <c r="AB1250" s="232" t="str">
        <f>VLOOKUP(W1250,'Item List (2)'!$H:$J,2,0)</f>
        <v>Paper</v>
      </c>
      <c r="AC1250" s="232">
        <f t="shared" si="118"/>
        <v>7366</v>
      </c>
      <c r="AD1250" s="232" t="str">
        <f t="shared" si="119"/>
        <v>7366-Paper</v>
      </c>
    </row>
    <row r="1251" spans="1:30">
      <c r="A1251" t="s">
        <v>48</v>
      </c>
      <c r="B1251" t="s">
        <v>549</v>
      </c>
      <c r="C1251" t="s">
        <v>668</v>
      </c>
      <c r="D1251" t="s">
        <v>669</v>
      </c>
      <c r="E1251" t="s">
        <v>670</v>
      </c>
      <c r="F1251" s="220" t="s">
        <v>53</v>
      </c>
      <c r="G1251" s="220">
        <v>45167</v>
      </c>
      <c r="H1251" t="s">
        <v>676</v>
      </c>
      <c r="I1251" t="s">
        <v>201</v>
      </c>
      <c r="J1251" t="s">
        <v>677</v>
      </c>
      <c r="K1251" t="s">
        <v>678</v>
      </c>
      <c r="L1251" s="230" t="s">
        <v>396</v>
      </c>
      <c r="M1251">
        <v>1</v>
      </c>
      <c r="N1251">
        <v>0</v>
      </c>
      <c r="O1251">
        <v>16.06</v>
      </c>
      <c r="P1251">
        <v>16.06</v>
      </c>
      <c r="Q1251">
        <v>7489.47</v>
      </c>
      <c r="R1251">
        <v>14.74</v>
      </c>
      <c r="S1251" s="231" t="str">
        <f>VLOOKUP(U1251,'Cross ref'!I:J,2,0)</f>
        <v>SCL</v>
      </c>
      <c r="T1251" s="231">
        <f t="shared" si="114"/>
        <v>16.06</v>
      </c>
      <c r="U1251" s="231">
        <f>VLOOKUP(VALUE(C1251),'Cross ref'!G:I,3,0)</f>
        <v>7366</v>
      </c>
      <c r="V1251" s="231">
        <f>IFERROR(VLOOKUP(J1251,'Item List (2)'!C:D,2,0),VLOOKUP(K1251,'Item List (2)'!C:D,2,0))</f>
        <v>51001</v>
      </c>
      <c r="W1251" s="231">
        <f>IFERROR(VLOOKUP(J1251,'Item List (2)'!C:E,3,0),VLOOKUP(K1251,'Item List (2)'!C:E,3,0))</f>
        <v>1000</v>
      </c>
      <c r="X1251" s="231">
        <f t="shared" si="115"/>
        <v>0</v>
      </c>
      <c r="Y1251" s="231" t="str">
        <f t="shared" si="116"/>
        <v>TRAYLINER, FLVR TRAIL CARLS JR</v>
      </c>
      <c r="AA1251" s="232">
        <f t="shared" si="117"/>
        <v>16.06</v>
      </c>
      <c r="AB1251" s="232" t="str">
        <f>VLOOKUP(W1251,'Item List (2)'!$H:$J,2,0)</f>
        <v>Paper</v>
      </c>
      <c r="AC1251" s="232">
        <f t="shared" si="118"/>
        <v>7366</v>
      </c>
      <c r="AD1251" s="232" t="str">
        <f t="shared" si="119"/>
        <v>7366-Paper</v>
      </c>
    </row>
    <row r="1252" spans="1:30">
      <c r="A1252" t="s">
        <v>48</v>
      </c>
      <c r="B1252" t="s">
        <v>549</v>
      </c>
      <c r="C1252" t="s">
        <v>668</v>
      </c>
      <c r="D1252" t="s">
        <v>669</v>
      </c>
      <c r="E1252" t="s">
        <v>670</v>
      </c>
      <c r="F1252" s="220" t="s">
        <v>53</v>
      </c>
      <c r="G1252" s="220">
        <v>45167</v>
      </c>
      <c r="H1252" t="s">
        <v>390</v>
      </c>
      <c r="I1252" t="s">
        <v>201</v>
      </c>
      <c r="J1252" t="s">
        <v>240</v>
      </c>
      <c r="K1252" t="s">
        <v>391</v>
      </c>
      <c r="L1252" s="230" t="s">
        <v>234</v>
      </c>
      <c r="M1252">
        <v>1</v>
      </c>
      <c r="N1252">
        <v>0</v>
      </c>
      <c r="O1252">
        <v>58.44</v>
      </c>
      <c r="P1252">
        <v>58.44</v>
      </c>
      <c r="Q1252">
        <v>7489.47</v>
      </c>
      <c r="R1252">
        <v>14.74</v>
      </c>
      <c r="S1252" s="231" t="str">
        <f>VLOOKUP(U1252,'Cross ref'!I:J,2,0)</f>
        <v>SCL</v>
      </c>
      <c r="T1252" s="231">
        <f t="shared" si="114"/>
        <v>58.44</v>
      </c>
      <c r="U1252" s="231">
        <f>VLOOKUP(VALUE(C1252),'Cross ref'!G:I,3,0)</f>
        <v>7366</v>
      </c>
      <c r="V1252" s="231">
        <f>IFERROR(VLOOKUP(J1252,'Item List (2)'!C:D,2,0),VLOOKUP(K1252,'Item List (2)'!C:D,2,0))</f>
        <v>51001</v>
      </c>
      <c r="W1252" s="231">
        <f>IFERROR(VLOOKUP(J1252,'Item List (2)'!C:E,3,0),VLOOKUP(K1252,'Item List (2)'!C:E,3,0))</f>
        <v>1000</v>
      </c>
      <c r="X1252" s="231">
        <f t="shared" si="115"/>
        <v>0</v>
      </c>
      <c r="Y1252" s="231" t="str">
        <f t="shared" si="116"/>
        <v>CARTON, FFRY MED FLVR TRAIL</v>
      </c>
      <c r="AA1252" s="232">
        <f t="shared" si="117"/>
        <v>58.44</v>
      </c>
      <c r="AB1252" s="232" t="str">
        <f>VLOOKUP(W1252,'Item List (2)'!$H:$J,2,0)</f>
        <v>Paper</v>
      </c>
      <c r="AC1252" s="232">
        <f t="shared" si="118"/>
        <v>7366</v>
      </c>
      <c r="AD1252" s="232" t="str">
        <f t="shared" si="119"/>
        <v>7366-Paper</v>
      </c>
    </row>
    <row r="1253" spans="1:30">
      <c r="A1253" t="s">
        <v>48</v>
      </c>
      <c r="B1253" t="s">
        <v>549</v>
      </c>
      <c r="C1253" t="s">
        <v>668</v>
      </c>
      <c r="D1253" t="s">
        <v>669</v>
      </c>
      <c r="E1253" t="s">
        <v>670</v>
      </c>
      <c r="F1253" s="220" t="s">
        <v>53</v>
      </c>
      <c r="G1253" s="220">
        <v>45167</v>
      </c>
      <c r="H1253" t="s">
        <v>243</v>
      </c>
      <c r="I1253" t="s">
        <v>55</v>
      </c>
      <c r="J1253" t="s">
        <v>244</v>
      </c>
      <c r="K1253" t="s">
        <v>245</v>
      </c>
      <c r="L1253" s="230" t="s">
        <v>246</v>
      </c>
      <c r="M1253">
        <v>2</v>
      </c>
      <c r="N1253">
        <v>0</v>
      </c>
      <c r="O1253">
        <v>19.99</v>
      </c>
      <c r="P1253">
        <v>39.98</v>
      </c>
      <c r="Q1253">
        <v>7489.47</v>
      </c>
      <c r="R1253">
        <v>14.74</v>
      </c>
      <c r="S1253" s="231" t="str">
        <f>VLOOKUP(U1253,'Cross ref'!I:J,2,0)</f>
        <v>SCL</v>
      </c>
      <c r="T1253" s="231">
        <f t="shared" si="114"/>
        <v>39.98</v>
      </c>
      <c r="U1253" s="231">
        <f>VLOOKUP(VALUE(C1253),'Cross ref'!G:I,3,0)</f>
        <v>7366</v>
      </c>
      <c r="V1253" s="231">
        <f>IFERROR(VLOOKUP(J1253,'Item List (2)'!C:D,2,0),VLOOKUP(K1253,'Item List (2)'!C:D,2,0))</f>
        <v>50007</v>
      </c>
      <c r="W1253" s="231">
        <f>IFERROR(VLOOKUP(J1253,'Item List (2)'!C:E,3,0),VLOOKUP(K1253,'Item List (2)'!C:E,3,0))</f>
        <v>100</v>
      </c>
      <c r="X1253" s="231">
        <f t="shared" si="115"/>
        <v>0</v>
      </c>
      <c r="Y1253" s="231" t="str">
        <f t="shared" si="116"/>
        <v>CREAMER, HALF &amp; HALF</v>
      </c>
      <c r="AA1253" s="232">
        <f t="shared" si="117"/>
        <v>39.98</v>
      </c>
      <c r="AB1253" s="232" t="str">
        <f>VLOOKUP(W1253,'Item List (2)'!$H:$J,2,0)</f>
        <v>Food</v>
      </c>
      <c r="AC1253" s="232">
        <f t="shared" si="118"/>
        <v>7366</v>
      </c>
      <c r="AD1253" s="232" t="str">
        <f t="shared" si="119"/>
        <v>7366-Food</v>
      </c>
    </row>
    <row r="1254" spans="1:30">
      <c r="A1254" t="s">
        <v>48</v>
      </c>
      <c r="B1254" t="s">
        <v>549</v>
      </c>
      <c r="C1254" t="s">
        <v>668</v>
      </c>
      <c r="D1254" t="s">
        <v>669</v>
      </c>
      <c r="E1254" t="s">
        <v>670</v>
      </c>
      <c r="F1254" s="220" t="s">
        <v>53</v>
      </c>
      <c r="G1254" s="220">
        <v>45167</v>
      </c>
      <c r="H1254" t="s">
        <v>498</v>
      </c>
      <c r="I1254" t="s">
        <v>201</v>
      </c>
      <c r="J1254" t="s">
        <v>202</v>
      </c>
      <c r="K1254" t="s">
        <v>499</v>
      </c>
      <c r="L1254" s="230" t="s">
        <v>500</v>
      </c>
      <c r="M1254">
        <v>1</v>
      </c>
      <c r="N1254">
        <v>0</v>
      </c>
      <c r="O1254">
        <v>56.84</v>
      </c>
      <c r="P1254">
        <v>56.84</v>
      </c>
      <c r="Q1254">
        <v>7489.47</v>
      </c>
      <c r="R1254">
        <v>14.74</v>
      </c>
      <c r="S1254" s="231" t="str">
        <f>VLOOKUP(U1254,'Cross ref'!I:J,2,0)</f>
        <v>SCL</v>
      </c>
      <c r="T1254" s="231">
        <f t="shared" si="114"/>
        <v>56.84</v>
      </c>
      <c r="U1254" s="231">
        <f>VLOOKUP(VALUE(C1254),'Cross ref'!G:I,3,0)</f>
        <v>7366</v>
      </c>
      <c r="V1254" s="231">
        <f>IFERROR(VLOOKUP(J1254,'Item List (2)'!C:D,2,0),VLOOKUP(K1254,'Item List (2)'!C:D,2,0))</f>
        <v>51001</v>
      </c>
      <c r="W1254" s="231">
        <f>IFERROR(VLOOKUP(J1254,'Item List (2)'!C:E,3,0),VLOOKUP(K1254,'Item List (2)'!C:E,3,0))</f>
        <v>1000</v>
      </c>
      <c r="X1254" s="231">
        <f t="shared" si="115"/>
        <v>0</v>
      </c>
      <c r="Y1254" s="231" t="str">
        <f t="shared" si="116"/>
        <v>WRAP, QUICK HAPPY STAR</v>
      </c>
      <c r="AA1254" s="232">
        <f t="shared" si="117"/>
        <v>56.84</v>
      </c>
      <c r="AB1254" s="232" t="str">
        <f>VLOOKUP(W1254,'Item List (2)'!$H:$J,2,0)</f>
        <v>Paper</v>
      </c>
      <c r="AC1254" s="232">
        <f t="shared" si="118"/>
        <v>7366</v>
      </c>
      <c r="AD1254" s="232" t="str">
        <f t="shared" si="119"/>
        <v>7366-Paper</v>
      </c>
    </row>
    <row r="1255" spans="1:30">
      <c r="A1255" t="s">
        <v>48</v>
      </c>
      <c r="B1255" t="s">
        <v>549</v>
      </c>
      <c r="C1255" t="s">
        <v>668</v>
      </c>
      <c r="D1255" t="s">
        <v>669</v>
      </c>
      <c r="E1255" t="s">
        <v>670</v>
      </c>
      <c r="F1255" s="220" t="s">
        <v>53</v>
      </c>
      <c r="G1255" s="220">
        <v>45167</v>
      </c>
      <c r="H1255" t="s">
        <v>247</v>
      </c>
      <c r="I1255" t="s">
        <v>201</v>
      </c>
      <c r="J1255" t="s">
        <v>240</v>
      </c>
      <c r="K1255" t="s">
        <v>248</v>
      </c>
      <c r="L1255" s="230" t="s">
        <v>249</v>
      </c>
      <c r="M1255">
        <v>1</v>
      </c>
      <c r="N1255">
        <v>0</v>
      </c>
      <c r="O1255">
        <v>16.89</v>
      </c>
      <c r="P1255">
        <v>16.89</v>
      </c>
      <c r="Q1255">
        <v>7489.47</v>
      </c>
      <c r="R1255">
        <v>14.74</v>
      </c>
      <c r="S1255" s="231" t="str">
        <f>VLOOKUP(U1255,'Cross ref'!I:J,2,0)</f>
        <v>SCL</v>
      </c>
      <c r="T1255" s="231">
        <f t="shared" si="114"/>
        <v>16.89</v>
      </c>
      <c r="U1255" s="231">
        <f>VLOOKUP(VALUE(C1255),'Cross ref'!G:I,3,0)</f>
        <v>7366</v>
      </c>
      <c r="V1255" s="231">
        <f>IFERROR(VLOOKUP(J1255,'Item List (2)'!C:D,2,0),VLOOKUP(K1255,'Item List (2)'!C:D,2,0))</f>
        <v>51001</v>
      </c>
      <c r="W1255" s="231">
        <f>IFERROR(VLOOKUP(J1255,'Item List (2)'!C:E,3,0),VLOOKUP(K1255,'Item List (2)'!C:E,3,0))</f>
        <v>1000</v>
      </c>
      <c r="X1255" s="231">
        <f t="shared" si="115"/>
        <v>0</v>
      </c>
      <c r="Y1255" s="231" t="str">
        <f t="shared" si="116"/>
        <v>BAG, #12 FVLR TRAILS</v>
      </c>
      <c r="AA1255" s="232">
        <f t="shared" si="117"/>
        <v>16.89</v>
      </c>
      <c r="AB1255" s="232" t="str">
        <f>VLOOKUP(W1255,'Item List (2)'!$H:$J,2,0)</f>
        <v>Paper</v>
      </c>
      <c r="AC1255" s="232">
        <f t="shared" si="118"/>
        <v>7366</v>
      </c>
      <c r="AD1255" s="232" t="str">
        <f t="shared" si="119"/>
        <v>7366-Paper</v>
      </c>
    </row>
    <row r="1256" spans="1:30">
      <c r="A1256" t="s">
        <v>48</v>
      </c>
      <c r="B1256" t="s">
        <v>549</v>
      </c>
      <c r="C1256" t="s">
        <v>668</v>
      </c>
      <c r="D1256" t="s">
        <v>669</v>
      </c>
      <c r="E1256" t="s">
        <v>670</v>
      </c>
      <c r="F1256" s="220" t="s">
        <v>53</v>
      </c>
      <c r="G1256" s="220">
        <v>45167</v>
      </c>
      <c r="H1256" t="s">
        <v>250</v>
      </c>
      <c r="I1256" t="s">
        <v>201</v>
      </c>
      <c r="J1256" t="s">
        <v>240</v>
      </c>
      <c r="K1256" t="s">
        <v>251</v>
      </c>
      <c r="L1256" s="230" t="s">
        <v>252</v>
      </c>
      <c r="M1256">
        <v>1</v>
      </c>
      <c r="N1256">
        <v>0</v>
      </c>
      <c r="O1256">
        <v>26.37</v>
      </c>
      <c r="P1256">
        <v>26.37</v>
      </c>
      <c r="Q1256">
        <v>7489.47</v>
      </c>
      <c r="R1256">
        <v>14.74</v>
      </c>
      <c r="S1256" s="231" t="str">
        <f>VLOOKUP(U1256,'Cross ref'!I:J,2,0)</f>
        <v>SCL</v>
      </c>
      <c r="T1256" s="231">
        <f t="shared" si="114"/>
        <v>26.37</v>
      </c>
      <c r="U1256" s="231">
        <f>VLOOKUP(VALUE(C1256),'Cross ref'!G:I,3,0)</f>
        <v>7366</v>
      </c>
      <c r="V1256" s="231">
        <f>IFERROR(VLOOKUP(J1256,'Item List (2)'!C:D,2,0),VLOOKUP(K1256,'Item List (2)'!C:D,2,0))</f>
        <v>51001</v>
      </c>
      <c r="W1256" s="231">
        <f>IFERROR(VLOOKUP(J1256,'Item List (2)'!C:E,3,0),VLOOKUP(K1256,'Item List (2)'!C:E,3,0))</f>
        <v>1000</v>
      </c>
      <c r="X1256" s="231">
        <f t="shared" si="115"/>
        <v>0</v>
      </c>
      <c r="Y1256" s="231" t="str">
        <f t="shared" si="116"/>
        <v>BAG, #8 FLVR TRAILS</v>
      </c>
      <c r="AA1256" s="232">
        <f t="shared" si="117"/>
        <v>26.37</v>
      </c>
      <c r="AB1256" s="232" t="str">
        <f>VLOOKUP(W1256,'Item List (2)'!$H:$J,2,0)</f>
        <v>Paper</v>
      </c>
      <c r="AC1256" s="232">
        <f t="shared" si="118"/>
        <v>7366</v>
      </c>
      <c r="AD1256" s="232" t="str">
        <f t="shared" si="119"/>
        <v>7366-Paper</v>
      </c>
    </row>
    <row r="1257" spans="1:30">
      <c r="A1257" t="s">
        <v>48</v>
      </c>
      <c r="B1257" t="s">
        <v>549</v>
      </c>
      <c r="C1257" t="s">
        <v>668</v>
      </c>
      <c r="D1257" t="s">
        <v>669</v>
      </c>
      <c r="E1257" t="s">
        <v>670</v>
      </c>
      <c r="F1257" s="220" t="s">
        <v>53</v>
      </c>
      <c r="G1257" s="220">
        <v>45167</v>
      </c>
      <c r="H1257" t="s">
        <v>394</v>
      </c>
      <c r="I1257" t="s">
        <v>201</v>
      </c>
      <c r="J1257" t="s">
        <v>240</v>
      </c>
      <c r="K1257" t="s">
        <v>395</v>
      </c>
      <c r="L1257" s="230" t="s">
        <v>396</v>
      </c>
      <c r="M1257">
        <v>1</v>
      </c>
      <c r="N1257">
        <v>0</v>
      </c>
      <c r="O1257">
        <v>27.95</v>
      </c>
      <c r="P1257">
        <v>27.95</v>
      </c>
      <c r="Q1257">
        <v>7489.47</v>
      </c>
      <c r="R1257">
        <v>14.74</v>
      </c>
      <c r="S1257" s="231" t="str">
        <f>VLOOKUP(U1257,'Cross ref'!I:J,2,0)</f>
        <v>SCL</v>
      </c>
      <c r="T1257" s="231">
        <f t="shared" si="114"/>
        <v>27.95</v>
      </c>
      <c r="U1257" s="231">
        <f>VLOOKUP(VALUE(C1257),'Cross ref'!G:I,3,0)</f>
        <v>7366</v>
      </c>
      <c r="V1257" s="231">
        <f>IFERROR(VLOOKUP(J1257,'Item List (2)'!C:D,2,0),VLOOKUP(K1257,'Item List (2)'!C:D,2,0))</f>
        <v>51001</v>
      </c>
      <c r="W1257" s="231">
        <f>IFERROR(VLOOKUP(J1257,'Item List (2)'!C:E,3,0),VLOOKUP(K1257,'Item List (2)'!C:E,3,0))</f>
        <v>1000</v>
      </c>
      <c r="X1257" s="231">
        <f t="shared" si="115"/>
        <v>0</v>
      </c>
      <c r="Y1257" s="231" t="str">
        <f t="shared" si="116"/>
        <v>BAG, ALL PURPOSE FLVR TRAILS</v>
      </c>
      <c r="AA1257" s="232">
        <f t="shared" si="117"/>
        <v>27.95</v>
      </c>
      <c r="AB1257" s="232" t="str">
        <f>VLOOKUP(W1257,'Item List (2)'!$H:$J,2,0)</f>
        <v>Paper</v>
      </c>
      <c r="AC1257" s="232">
        <f t="shared" si="118"/>
        <v>7366</v>
      </c>
      <c r="AD1257" s="232" t="str">
        <f t="shared" si="119"/>
        <v>7366-Paper</v>
      </c>
    </row>
    <row r="1258" spans="1:30">
      <c r="A1258" t="s">
        <v>48</v>
      </c>
      <c r="B1258" t="s">
        <v>549</v>
      </c>
      <c r="C1258" t="s">
        <v>668</v>
      </c>
      <c r="D1258" t="s">
        <v>669</v>
      </c>
      <c r="E1258" t="s">
        <v>670</v>
      </c>
      <c r="F1258" s="220" t="s">
        <v>53</v>
      </c>
      <c r="G1258" s="220">
        <v>45167</v>
      </c>
      <c r="H1258" t="s">
        <v>258</v>
      </c>
      <c r="I1258" t="s">
        <v>201</v>
      </c>
      <c r="J1258" t="s">
        <v>236</v>
      </c>
      <c r="K1258" t="s">
        <v>259</v>
      </c>
      <c r="L1258" s="230" t="s">
        <v>260</v>
      </c>
      <c r="M1258">
        <v>1</v>
      </c>
      <c r="N1258">
        <v>0</v>
      </c>
      <c r="O1258">
        <v>30.68</v>
      </c>
      <c r="P1258">
        <v>30.68</v>
      </c>
      <c r="Q1258">
        <v>7489.47</v>
      </c>
      <c r="R1258">
        <v>14.74</v>
      </c>
      <c r="S1258" s="231" t="str">
        <f>VLOOKUP(U1258,'Cross ref'!I:J,2,0)</f>
        <v>SCL</v>
      </c>
      <c r="T1258" s="231">
        <f t="shared" si="114"/>
        <v>30.68</v>
      </c>
      <c r="U1258" s="231">
        <f>VLOOKUP(VALUE(C1258),'Cross ref'!G:I,3,0)</f>
        <v>7366</v>
      </c>
      <c r="V1258" s="231">
        <f>IFERROR(VLOOKUP(J1258,'Item List (2)'!C:D,2,0),VLOOKUP(K1258,'Item List (2)'!C:D,2,0))</f>
        <v>51001</v>
      </c>
      <c r="W1258" s="231">
        <f>IFERROR(VLOOKUP(J1258,'Item List (2)'!C:E,3,0),VLOOKUP(K1258,'Item List (2)'!C:E,3,0))</f>
        <v>1000</v>
      </c>
      <c r="X1258" s="231">
        <f t="shared" si="115"/>
        <v>0</v>
      </c>
      <c r="Y1258" s="231" t="str">
        <f t="shared" si="116"/>
        <v>CUP, PLS COLD 32Z FLVR TRAIL</v>
      </c>
      <c r="AA1258" s="232">
        <f t="shared" si="117"/>
        <v>30.68</v>
      </c>
      <c r="AB1258" s="232" t="str">
        <f>VLOOKUP(W1258,'Item List (2)'!$H:$J,2,0)</f>
        <v>Paper</v>
      </c>
      <c r="AC1258" s="232">
        <f t="shared" si="118"/>
        <v>7366</v>
      </c>
      <c r="AD1258" s="232" t="str">
        <f t="shared" si="119"/>
        <v>7366-Paper</v>
      </c>
    </row>
    <row r="1259" spans="1:30">
      <c r="A1259" t="s">
        <v>48</v>
      </c>
      <c r="B1259" t="s">
        <v>549</v>
      </c>
      <c r="C1259" t="s">
        <v>668</v>
      </c>
      <c r="D1259" t="s">
        <v>669</v>
      </c>
      <c r="E1259" t="s">
        <v>670</v>
      </c>
      <c r="F1259" s="220" t="s">
        <v>53</v>
      </c>
      <c r="G1259" s="220">
        <v>45167</v>
      </c>
      <c r="H1259" t="s">
        <v>397</v>
      </c>
      <c r="I1259" t="s">
        <v>55</v>
      </c>
      <c r="J1259" t="s">
        <v>179</v>
      </c>
      <c r="K1259" t="s">
        <v>398</v>
      </c>
      <c r="L1259" s="230" t="s">
        <v>123</v>
      </c>
      <c r="M1259">
        <v>1</v>
      </c>
      <c r="N1259">
        <v>0</v>
      </c>
      <c r="O1259">
        <v>43.47</v>
      </c>
      <c r="P1259">
        <v>43.47</v>
      </c>
      <c r="Q1259">
        <v>7489.47</v>
      </c>
      <c r="R1259">
        <v>14.74</v>
      </c>
      <c r="S1259" s="231" t="str">
        <f>VLOOKUP(U1259,'Cross ref'!I:J,2,0)</f>
        <v>SCL</v>
      </c>
      <c r="T1259" s="231">
        <f t="shared" si="114"/>
        <v>43.47</v>
      </c>
      <c r="U1259" s="231">
        <f>VLOOKUP(VALUE(C1259),'Cross ref'!G:I,3,0)</f>
        <v>7366</v>
      </c>
      <c r="V1259" s="231">
        <f>IFERROR(VLOOKUP(J1259,'Item List (2)'!C:D,2,0),VLOOKUP(K1259,'Item List (2)'!C:D,2,0))</f>
        <v>50007</v>
      </c>
      <c r="W1259" s="231">
        <f>IFERROR(VLOOKUP(J1259,'Item List (2)'!C:E,3,0),VLOOKUP(K1259,'Item List (2)'!C:E,3,0))</f>
        <v>100</v>
      </c>
      <c r="X1259" s="231">
        <f t="shared" si="115"/>
        <v>0</v>
      </c>
      <c r="Y1259" s="231" t="str">
        <f t="shared" si="116"/>
        <v>CHEESE, PEPPERJACK 160CT</v>
      </c>
      <c r="AA1259" s="232">
        <f t="shared" si="117"/>
        <v>43.47</v>
      </c>
      <c r="AB1259" s="232" t="str">
        <f>VLOOKUP(W1259,'Item List (2)'!$H:$J,2,0)</f>
        <v>Food</v>
      </c>
      <c r="AC1259" s="232">
        <f t="shared" si="118"/>
        <v>7366</v>
      </c>
      <c r="AD1259" s="232" t="str">
        <f t="shared" si="119"/>
        <v>7366-Food</v>
      </c>
    </row>
    <row r="1260" spans="1:30">
      <c r="A1260" t="s">
        <v>48</v>
      </c>
      <c r="B1260" t="s">
        <v>549</v>
      </c>
      <c r="C1260" t="s">
        <v>668</v>
      </c>
      <c r="D1260" t="s">
        <v>669</v>
      </c>
      <c r="E1260" t="s">
        <v>670</v>
      </c>
      <c r="F1260" s="220" t="s">
        <v>53</v>
      </c>
      <c r="G1260" s="220">
        <v>45167</v>
      </c>
      <c r="H1260" t="s">
        <v>503</v>
      </c>
      <c r="I1260" t="s">
        <v>55</v>
      </c>
      <c r="J1260" t="s">
        <v>265</v>
      </c>
      <c r="K1260" t="s">
        <v>504</v>
      </c>
      <c r="L1260" s="230" t="s">
        <v>263</v>
      </c>
      <c r="M1260">
        <v>1</v>
      </c>
      <c r="N1260">
        <v>0</v>
      </c>
      <c r="O1260">
        <v>32.25</v>
      </c>
      <c r="P1260">
        <v>32.25</v>
      </c>
      <c r="Q1260">
        <v>7489.47</v>
      </c>
      <c r="R1260">
        <v>14.74</v>
      </c>
      <c r="S1260" s="231" t="str">
        <f>VLOOKUP(U1260,'Cross ref'!I:J,2,0)</f>
        <v>SCL</v>
      </c>
      <c r="T1260" s="231">
        <f t="shared" si="114"/>
        <v>32.25</v>
      </c>
      <c r="U1260" s="231">
        <f>VLOOKUP(VALUE(C1260),'Cross ref'!G:I,3,0)</f>
        <v>7366</v>
      </c>
      <c r="V1260" s="231">
        <f>IFERROR(VLOOKUP(J1260,'Item List (2)'!C:D,2,0),VLOOKUP(K1260,'Item List (2)'!C:D,2,0))</f>
        <v>50007</v>
      </c>
      <c r="W1260" s="231">
        <f>IFERROR(VLOOKUP(J1260,'Item List (2)'!C:E,3,0),VLOOKUP(K1260,'Item List (2)'!C:E,3,0))</f>
        <v>100</v>
      </c>
      <c r="X1260" s="231">
        <f t="shared" si="115"/>
        <v>0</v>
      </c>
      <c r="Y1260" s="231" t="str">
        <f t="shared" si="116"/>
        <v>SAUCE, CLASSIC</v>
      </c>
      <c r="AA1260" s="232">
        <f t="shared" si="117"/>
        <v>32.25</v>
      </c>
      <c r="AB1260" s="232" t="str">
        <f>VLOOKUP(W1260,'Item List (2)'!$H:$J,2,0)</f>
        <v>Food</v>
      </c>
      <c r="AC1260" s="232">
        <f t="shared" si="118"/>
        <v>7366</v>
      </c>
      <c r="AD1260" s="232" t="str">
        <f t="shared" si="119"/>
        <v>7366-Food</v>
      </c>
    </row>
    <row r="1261" spans="1:30">
      <c r="A1261" t="s">
        <v>48</v>
      </c>
      <c r="B1261" t="s">
        <v>549</v>
      </c>
      <c r="C1261" t="s">
        <v>668</v>
      </c>
      <c r="D1261" t="s">
        <v>669</v>
      </c>
      <c r="E1261" t="s">
        <v>670</v>
      </c>
      <c r="F1261" s="220" t="s">
        <v>53</v>
      </c>
      <c r="G1261" s="220">
        <v>45167</v>
      </c>
      <c r="H1261" t="s">
        <v>261</v>
      </c>
      <c r="I1261" t="s">
        <v>55</v>
      </c>
      <c r="J1261" t="s">
        <v>98</v>
      </c>
      <c r="K1261" t="s">
        <v>262</v>
      </c>
      <c r="L1261" s="230" t="s">
        <v>263</v>
      </c>
      <c r="M1261">
        <v>2</v>
      </c>
      <c r="N1261">
        <v>0</v>
      </c>
      <c r="O1261">
        <v>22.91</v>
      </c>
      <c r="P1261">
        <v>45.82</v>
      </c>
      <c r="Q1261">
        <v>7489.47</v>
      </c>
      <c r="R1261">
        <v>14.74</v>
      </c>
      <c r="S1261" s="231" t="str">
        <f>VLOOKUP(U1261,'Cross ref'!I:J,2,0)</f>
        <v>SCL</v>
      </c>
      <c r="T1261" s="231">
        <f t="shared" si="114"/>
        <v>45.82</v>
      </c>
      <c r="U1261" s="231">
        <f>VLOOKUP(VALUE(C1261),'Cross ref'!G:I,3,0)</f>
        <v>7366</v>
      </c>
      <c r="V1261" s="231">
        <f>IFERROR(VLOOKUP(J1261,'Item List (2)'!C:D,2,0),VLOOKUP(K1261,'Item List (2)'!C:D,2,0))</f>
        <v>50007</v>
      </c>
      <c r="W1261" s="231">
        <f>IFERROR(VLOOKUP(J1261,'Item List (2)'!C:E,3,0),VLOOKUP(K1261,'Item List (2)'!C:E,3,0))</f>
        <v>100</v>
      </c>
      <c r="X1261" s="231">
        <f t="shared" si="115"/>
        <v>0</v>
      </c>
      <c r="Y1261" s="231" t="str">
        <f t="shared" si="116"/>
        <v>SAUCE, BBQ</v>
      </c>
      <c r="AA1261" s="232">
        <f t="shared" si="117"/>
        <v>45.82</v>
      </c>
      <c r="AB1261" s="232" t="str">
        <f>VLOOKUP(W1261,'Item List (2)'!$H:$J,2,0)</f>
        <v>Food</v>
      </c>
      <c r="AC1261" s="232">
        <f t="shared" si="118"/>
        <v>7366</v>
      </c>
      <c r="AD1261" s="232" t="str">
        <f t="shared" si="119"/>
        <v>7366-Food</v>
      </c>
    </row>
    <row r="1262" spans="1:30">
      <c r="A1262" t="s">
        <v>48</v>
      </c>
      <c r="B1262" t="s">
        <v>549</v>
      </c>
      <c r="C1262" t="s">
        <v>668</v>
      </c>
      <c r="D1262" t="s">
        <v>669</v>
      </c>
      <c r="E1262" t="s">
        <v>670</v>
      </c>
      <c r="F1262" s="220" t="s">
        <v>53</v>
      </c>
      <c r="G1262" s="220">
        <v>45167</v>
      </c>
      <c r="H1262" t="s">
        <v>264</v>
      </c>
      <c r="I1262" t="s">
        <v>55</v>
      </c>
      <c r="J1262" t="s">
        <v>265</v>
      </c>
      <c r="K1262" t="s">
        <v>266</v>
      </c>
      <c r="L1262" s="230" t="s">
        <v>263</v>
      </c>
      <c r="M1262">
        <v>1</v>
      </c>
      <c r="N1262">
        <v>0</v>
      </c>
      <c r="O1262">
        <v>23.87</v>
      </c>
      <c r="P1262">
        <v>23.87</v>
      </c>
      <c r="Q1262">
        <v>7489.47</v>
      </c>
      <c r="R1262">
        <v>14.74</v>
      </c>
      <c r="S1262" s="231" t="str">
        <f>VLOOKUP(U1262,'Cross ref'!I:J,2,0)</f>
        <v>SCL</v>
      </c>
      <c r="T1262" s="231">
        <f t="shared" si="114"/>
        <v>23.87</v>
      </c>
      <c r="U1262" s="231">
        <f>VLOOKUP(VALUE(C1262),'Cross ref'!G:I,3,0)</f>
        <v>7366</v>
      </c>
      <c r="V1262" s="231">
        <f>IFERROR(VLOOKUP(J1262,'Item List (2)'!C:D,2,0),VLOOKUP(K1262,'Item List (2)'!C:D,2,0))</f>
        <v>50007</v>
      </c>
      <c r="W1262" s="231">
        <f>IFERROR(VLOOKUP(J1262,'Item List (2)'!C:E,3,0),VLOOKUP(K1262,'Item List (2)'!C:E,3,0))</f>
        <v>100</v>
      </c>
      <c r="X1262" s="231">
        <f t="shared" si="115"/>
        <v>0</v>
      </c>
      <c r="Y1262" s="231" t="str">
        <f t="shared" si="116"/>
        <v>SAUCE, SPECIAL</v>
      </c>
      <c r="AA1262" s="232">
        <f t="shared" si="117"/>
        <v>23.87</v>
      </c>
      <c r="AB1262" s="232" t="str">
        <f>VLOOKUP(W1262,'Item List (2)'!$H:$J,2,0)</f>
        <v>Food</v>
      </c>
      <c r="AC1262" s="232">
        <f t="shared" si="118"/>
        <v>7366</v>
      </c>
      <c r="AD1262" s="232" t="str">
        <f t="shared" si="119"/>
        <v>7366-Food</v>
      </c>
    </row>
    <row r="1263" spans="1:30">
      <c r="A1263" t="s">
        <v>48</v>
      </c>
      <c r="B1263" t="s">
        <v>549</v>
      </c>
      <c r="C1263" t="s">
        <v>668</v>
      </c>
      <c r="D1263" t="s">
        <v>669</v>
      </c>
      <c r="E1263" t="s">
        <v>670</v>
      </c>
      <c r="F1263" s="220" t="s">
        <v>53</v>
      </c>
      <c r="G1263" s="220">
        <v>45167</v>
      </c>
      <c r="H1263" t="s">
        <v>267</v>
      </c>
      <c r="I1263" t="s">
        <v>55</v>
      </c>
      <c r="J1263" t="s">
        <v>268</v>
      </c>
      <c r="K1263" t="s">
        <v>269</v>
      </c>
      <c r="L1263" s="230" t="s">
        <v>270</v>
      </c>
      <c r="M1263">
        <v>2</v>
      </c>
      <c r="N1263">
        <v>0</v>
      </c>
      <c r="O1263">
        <v>47.11</v>
      </c>
      <c r="P1263">
        <v>94.22</v>
      </c>
      <c r="Q1263">
        <v>7489.47</v>
      </c>
      <c r="R1263">
        <v>14.74</v>
      </c>
      <c r="S1263" s="231" t="str">
        <f>VLOOKUP(U1263,'Cross ref'!I:J,2,0)</f>
        <v>SCL</v>
      </c>
      <c r="T1263" s="231">
        <f t="shared" si="114"/>
        <v>94.22</v>
      </c>
      <c r="U1263" s="231">
        <f>VLOOKUP(VALUE(C1263),'Cross ref'!G:I,3,0)</f>
        <v>7366</v>
      </c>
      <c r="V1263" s="231">
        <f>IFERROR(VLOOKUP(J1263,'Item List (2)'!C:D,2,0),VLOOKUP(K1263,'Item List (2)'!C:D,2,0))</f>
        <v>50007</v>
      </c>
      <c r="W1263" s="231">
        <f>IFERROR(VLOOKUP(J1263,'Item List (2)'!C:E,3,0),VLOOKUP(K1263,'Item List (2)'!C:E,3,0))</f>
        <v>100</v>
      </c>
      <c r="X1263" s="231">
        <f t="shared" si="115"/>
        <v>0</v>
      </c>
      <c r="Y1263" s="231" t="str">
        <f t="shared" si="116"/>
        <v>MAYONNAISE, 64Z</v>
      </c>
      <c r="AA1263" s="232">
        <f t="shared" si="117"/>
        <v>94.22</v>
      </c>
      <c r="AB1263" s="232" t="str">
        <f>VLOOKUP(W1263,'Item List (2)'!$H:$J,2,0)</f>
        <v>Food</v>
      </c>
      <c r="AC1263" s="232">
        <f t="shared" si="118"/>
        <v>7366</v>
      </c>
      <c r="AD1263" s="232" t="str">
        <f t="shared" si="119"/>
        <v>7366-Food</v>
      </c>
    </row>
    <row r="1264" spans="1:30">
      <c r="A1264" t="s">
        <v>48</v>
      </c>
      <c r="B1264" t="s">
        <v>549</v>
      </c>
      <c r="C1264" t="s">
        <v>668</v>
      </c>
      <c r="D1264" t="s">
        <v>669</v>
      </c>
      <c r="E1264" t="s">
        <v>670</v>
      </c>
      <c r="F1264" s="220" t="s">
        <v>53</v>
      </c>
      <c r="G1264" s="220">
        <v>45167</v>
      </c>
      <c r="H1264" t="s">
        <v>399</v>
      </c>
      <c r="I1264" t="s">
        <v>201</v>
      </c>
      <c r="J1264" t="s">
        <v>400</v>
      </c>
      <c r="K1264" t="s">
        <v>401</v>
      </c>
      <c r="L1264" s="230" t="s">
        <v>402</v>
      </c>
      <c r="M1264">
        <v>2</v>
      </c>
      <c r="N1264">
        <v>0</v>
      </c>
      <c r="O1264">
        <v>45.4</v>
      </c>
      <c r="P1264">
        <v>90.8</v>
      </c>
      <c r="Q1264">
        <v>7489.47</v>
      </c>
      <c r="R1264">
        <v>14.74</v>
      </c>
      <c r="S1264" s="231" t="str">
        <f>VLOOKUP(U1264,'Cross ref'!I:J,2,0)</f>
        <v>SCL</v>
      </c>
      <c r="T1264" s="231">
        <f t="shared" si="114"/>
        <v>90.8</v>
      </c>
      <c r="U1264" s="231">
        <f>VLOOKUP(VALUE(C1264),'Cross ref'!G:I,3,0)</f>
        <v>7366</v>
      </c>
      <c r="V1264" s="231">
        <f>IFERROR(VLOOKUP(J1264,'Item List (2)'!C:D,2,0),VLOOKUP(K1264,'Item List (2)'!C:D,2,0))</f>
        <v>51001</v>
      </c>
      <c r="W1264" s="231">
        <f>IFERROR(VLOOKUP(J1264,'Item List (2)'!C:E,3,0),VLOOKUP(K1264,'Item List (2)'!C:E,3,0))</f>
        <v>1000</v>
      </c>
      <c r="X1264" s="231">
        <f t="shared" si="115"/>
        <v>0</v>
      </c>
      <c r="Y1264" s="231" t="str">
        <f t="shared" si="116"/>
        <v>NAPKIN, 13X8.5 BRN</v>
      </c>
      <c r="AA1264" s="232">
        <f t="shared" si="117"/>
        <v>90.8</v>
      </c>
      <c r="AB1264" s="232" t="str">
        <f>VLOOKUP(W1264,'Item List (2)'!$H:$J,2,0)</f>
        <v>Paper</v>
      </c>
      <c r="AC1264" s="232">
        <f t="shared" si="118"/>
        <v>7366</v>
      </c>
      <c r="AD1264" s="232" t="str">
        <f t="shared" si="119"/>
        <v>7366-Paper</v>
      </c>
    </row>
    <row r="1265" spans="1:30">
      <c r="A1265" t="s">
        <v>48</v>
      </c>
      <c r="B1265" t="s">
        <v>549</v>
      </c>
      <c r="C1265" t="s">
        <v>668</v>
      </c>
      <c r="D1265" t="s">
        <v>669</v>
      </c>
      <c r="E1265" t="s">
        <v>670</v>
      </c>
      <c r="F1265" s="220" t="s">
        <v>53</v>
      </c>
      <c r="G1265" s="220">
        <v>45167</v>
      </c>
      <c r="H1265" t="s">
        <v>271</v>
      </c>
      <c r="I1265" t="s">
        <v>55</v>
      </c>
      <c r="J1265" t="s">
        <v>272</v>
      </c>
      <c r="K1265" t="s">
        <v>273</v>
      </c>
      <c r="L1265" s="230" t="s">
        <v>274</v>
      </c>
      <c r="M1265">
        <v>1</v>
      </c>
      <c r="N1265">
        <v>0</v>
      </c>
      <c r="O1265">
        <v>39.82</v>
      </c>
      <c r="P1265">
        <v>39.82</v>
      </c>
      <c r="Q1265">
        <v>7489.47</v>
      </c>
      <c r="R1265">
        <v>14.74</v>
      </c>
      <c r="S1265" s="231" t="str">
        <f>VLOOKUP(U1265,'Cross ref'!I:J,2,0)</f>
        <v>SCL</v>
      </c>
      <c r="T1265" s="231">
        <f t="shared" si="114"/>
        <v>39.82</v>
      </c>
      <c r="U1265" s="231">
        <f>VLOOKUP(VALUE(C1265),'Cross ref'!G:I,3,0)</f>
        <v>7366</v>
      </c>
      <c r="V1265" s="231">
        <f>IFERROR(VLOOKUP(J1265,'Item List (2)'!C:D,2,0),VLOOKUP(K1265,'Item List (2)'!C:D,2,0))</f>
        <v>50007</v>
      </c>
      <c r="W1265" s="231">
        <f>IFERROR(VLOOKUP(J1265,'Item List (2)'!C:E,3,0),VLOOKUP(K1265,'Item List (2)'!C:E,3,0))</f>
        <v>100</v>
      </c>
      <c r="X1265" s="231">
        <f t="shared" si="115"/>
        <v>0</v>
      </c>
      <c r="Y1265" s="231" t="str">
        <f t="shared" si="116"/>
        <v>FRENCH TOAST, STICK ORIGINAL CARLS JR</v>
      </c>
      <c r="AA1265" s="232">
        <f t="shared" si="117"/>
        <v>39.82</v>
      </c>
      <c r="AB1265" s="232" t="str">
        <f>VLOOKUP(W1265,'Item List (2)'!$H:$J,2,0)</f>
        <v>Food</v>
      </c>
      <c r="AC1265" s="232">
        <f t="shared" si="118"/>
        <v>7366</v>
      </c>
      <c r="AD1265" s="232" t="str">
        <f t="shared" si="119"/>
        <v>7366-Food</v>
      </c>
    </row>
    <row r="1266" spans="1:30">
      <c r="A1266" t="s">
        <v>48</v>
      </c>
      <c r="B1266" t="s">
        <v>549</v>
      </c>
      <c r="C1266" t="s">
        <v>668</v>
      </c>
      <c r="D1266" t="s">
        <v>669</v>
      </c>
      <c r="E1266" t="s">
        <v>670</v>
      </c>
      <c r="F1266" s="220" t="s">
        <v>53</v>
      </c>
      <c r="G1266" s="220">
        <v>45167</v>
      </c>
      <c r="H1266" t="s">
        <v>275</v>
      </c>
      <c r="I1266" t="s">
        <v>71</v>
      </c>
      <c r="J1266" t="s">
        <v>276</v>
      </c>
      <c r="K1266" t="s">
        <v>277</v>
      </c>
      <c r="L1266" s="230" t="s">
        <v>74</v>
      </c>
      <c r="M1266">
        <v>1</v>
      </c>
      <c r="N1266">
        <v>0</v>
      </c>
      <c r="O1266">
        <v>0</v>
      </c>
      <c r="P1266">
        <v>48.43</v>
      </c>
      <c r="Q1266">
        <v>7489.47</v>
      </c>
      <c r="R1266">
        <v>14.74</v>
      </c>
      <c r="S1266" s="231" t="str">
        <f>VLOOKUP(U1266,'Cross ref'!I:J,2,0)</f>
        <v>SCL</v>
      </c>
      <c r="T1266" s="231">
        <f t="shared" si="114"/>
        <v>48.43</v>
      </c>
      <c r="U1266" s="231">
        <f>VLOOKUP(VALUE(C1266),'Cross ref'!G:I,3,0)</f>
        <v>7366</v>
      </c>
      <c r="V1266" s="231">
        <f>IFERROR(VLOOKUP(J1266,'Item List (2)'!C:D,2,0),VLOOKUP(K1266,'Item List (2)'!C:D,2,0))</f>
        <v>50007</v>
      </c>
      <c r="W1266" s="231">
        <f>IFERROR(VLOOKUP(J1266,'Item List (2)'!C:E,3,0),VLOOKUP(K1266,'Item List (2)'!C:E,3,0))</f>
        <v>100</v>
      </c>
      <c r="X1266" s="231">
        <f t="shared" si="115"/>
        <v>-48.43</v>
      </c>
      <c r="Y1266" s="231" t="str">
        <f t="shared" si="116"/>
        <v>SURCHARGE, FUEL</v>
      </c>
      <c r="AA1266" s="232">
        <f t="shared" si="117"/>
        <v>48.43</v>
      </c>
      <c r="AB1266" s="232" t="str">
        <f>VLOOKUP(W1266,'Item List (2)'!$H:$J,2,0)</f>
        <v>Food</v>
      </c>
      <c r="AC1266" s="232">
        <f t="shared" si="118"/>
        <v>7366</v>
      </c>
      <c r="AD1266" s="232" t="str">
        <f t="shared" si="119"/>
        <v>7366-Food</v>
      </c>
    </row>
    <row r="1267" spans="1:30">
      <c r="A1267" t="s">
        <v>48</v>
      </c>
      <c r="B1267" t="s">
        <v>549</v>
      </c>
      <c r="C1267" t="s">
        <v>671</v>
      </c>
      <c r="D1267" t="s">
        <v>672</v>
      </c>
      <c r="E1267" t="s">
        <v>673</v>
      </c>
      <c r="F1267" s="220" t="s">
        <v>53</v>
      </c>
      <c r="G1267" s="220">
        <v>45167</v>
      </c>
      <c r="H1267" t="s">
        <v>65</v>
      </c>
      <c r="I1267" t="s">
        <v>66</v>
      </c>
      <c r="J1267" t="s">
        <v>67</v>
      </c>
      <c r="K1267" t="s">
        <v>68</v>
      </c>
      <c r="L1267" s="230" t="s">
        <v>69</v>
      </c>
      <c r="M1267">
        <v>2</v>
      </c>
      <c r="N1267">
        <v>0</v>
      </c>
      <c r="O1267">
        <v>3.44</v>
      </c>
      <c r="P1267">
        <v>6.88</v>
      </c>
      <c r="Q1267">
        <v>3255.35</v>
      </c>
      <c r="R1267">
        <v>10.51</v>
      </c>
      <c r="S1267" s="231" t="str">
        <f>VLOOKUP(U1267,'Cross ref'!I:J,2,0)</f>
        <v>SCL</v>
      </c>
      <c r="T1267" s="231">
        <f t="shared" si="114"/>
        <v>6.88</v>
      </c>
      <c r="U1267" s="231">
        <f>VLOOKUP(VALUE(C1267),'Cross ref'!G:I,3,0)</f>
        <v>7368</v>
      </c>
      <c r="V1267" s="231">
        <f>IFERROR(VLOOKUP(J1267,'Item List (2)'!C:D,2,0),VLOOKUP(K1267,'Item List (2)'!C:D,2,0))</f>
        <v>60507</v>
      </c>
      <c r="W1267" s="231">
        <f>IFERROR(VLOOKUP(J1267,'Item List (2)'!C:E,3,0),VLOOKUP(K1267,'Item List (2)'!C:E,3,0))</f>
        <v>1200</v>
      </c>
      <c r="X1267" s="231">
        <f t="shared" si="115"/>
        <v>0</v>
      </c>
      <c r="Y1267" s="231" t="str">
        <f t="shared" si="116"/>
        <v>SEAT COVER, PAPER PERSONAL 1/2 FOLD</v>
      </c>
      <c r="AA1267" s="232">
        <f t="shared" si="117"/>
        <v>6.88</v>
      </c>
      <c r="AB1267" s="232" t="str">
        <f>VLOOKUP(W1267,'Item List (2)'!$H:$J,2,0)</f>
        <v>Supplies</v>
      </c>
      <c r="AC1267" s="232">
        <f t="shared" si="118"/>
        <v>7368</v>
      </c>
      <c r="AD1267" s="232" t="str">
        <f t="shared" si="119"/>
        <v>7368-Supplies</v>
      </c>
    </row>
    <row r="1268" spans="1:30">
      <c r="A1268" t="s">
        <v>48</v>
      </c>
      <c r="B1268" t="s">
        <v>549</v>
      </c>
      <c r="C1268" t="s">
        <v>671</v>
      </c>
      <c r="D1268" t="s">
        <v>672</v>
      </c>
      <c r="E1268" t="s">
        <v>673</v>
      </c>
      <c r="F1268" s="220" t="s">
        <v>53</v>
      </c>
      <c r="G1268" s="220">
        <v>45167</v>
      </c>
      <c r="H1268" t="s">
        <v>70</v>
      </c>
      <c r="I1268" t="s">
        <v>71</v>
      </c>
      <c r="J1268" t="s">
        <v>72</v>
      </c>
      <c r="K1268" t="s">
        <v>73</v>
      </c>
      <c r="L1268" s="230" t="s">
        <v>74</v>
      </c>
      <c r="M1268">
        <v>1</v>
      </c>
      <c r="N1268">
        <v>0</v>
      </c>
      <c r="O1268">
        <v>0</v>
      </c>
      <c r="P1268">
        <v>2.43</v>
      </c>
      <c r="Q1268">
        <v>3255.35</v>
      </c>
      <c r="R1268">
        <v>10.51</v>
      </c>
      <c r="S1268" s="231" t="str">
        <f>VLOOKUP(U1268,'Cross ref'!I:J,2,0)</f>
        <v>SCL</v>
      </c>
      <c r="T1268" s="231">
        <f t="shared" si="114"/>
        <v>2.43</v>
      </c>
      <c r="U1268" s="231">
        <f>VLOOKUP(VALUE(C1268),'Cross ref'!G:I,3,0)</f>
        <v>7368</v>
      </c>
      <c r="V1268" s="231">
        <f>IFERROR(VLOOKUP(J1268,'Item List (2)'!C:D,2,0),VLOOKUP(K1268,'Item List (2)'!C:D,2,0))</f>
        <v>50007</v>
      </c>
      <c r="W1268" s="231">
        <f>IFERROR(VLOOKUP(J1268,'Item List (2)'!C:E,3,0),VLOOKUP(K1268,'Item List (2)'!C:E,3,0))</f>
        <v>100</v>
      </c>
      <c r="X1268" s="231">
        <f t="shared" si="115"/>
        <v>-2.43</v>
      </c>
      <c r="Y1268" s="231" t="str">
        <f t="shared" si="116"/>
        <v>SERVICE - PAYMENT TERMS</v>
      </c>
      <c r="AA1268" s="232">
        <f t="shared" si="117"/>
        <v>2.43</v>
      </c>
      <c r="AB1268" s="232" t="str">
        <f>VLOOKUP(W1268,'Item List (2)'!$H:$J,2,0)</f>
        <v>Food</v>
      </c>
      <c r="AC1268" s="232">
        <f t="shared" si="118"/>
        <v>7368</v>
      </c>
      <c r="AD1268" s="232" t="str">
        <f t="shared" si="119"/>
        <v>7368-Food</v>
      </c>
    </row>
    <row r="1269" spans="1:30">
      <c r="A1269" t="s">
        <v>48</v>
      </c>
      <c r="B1269" t="s">
        <v>549</v>
      </c>
      <c r="C1269" t="s">
        <v>671</v>
      </c>
      <c r="D1269" t="s">
        <v>672</v>
      </c>
      <c r="E1269" t="s">
        <v>673</v>
      </c>
      <c r="F1269" s="220" t="s">
        <v>53</v>
      </c>
      <c r="G1269" s="220">
        <v>45167</v>
      </c>
      <c r="H1269" t="s">
        <v>79</v>
      </c>
      <c r="I1269" t="s">
        <v>55</v>
      </c>
      <c r="J1269" t="s">
        <v>80</v>
      </c>
      <c r="K1269" t="s">
        <v>81</v>
      </c>
      <c r="L1269" s="230" t="s">
        <v>78</v>
      </c>
      <c r="M1269">
        <v>1</v>
      </c>
      <c r="N1269">
        <v>0</v>
      </c>
      <c r="O1269">
        <v>99.5</v>
      </c>
      <c r="P1269">
        <v>99.5</v>
      </c>
      <c r="Q1269">
        <v>3255.35</v>
      </c>
      <c r="R1269">
        <v>10.51</v>
      </c>
      <c r="S1269" s="231" t="str">
        <f>VLOOKUP(U1269,'Cross ref'!I:J,2,0)</f>
        <v>SCL</v>
      </c>
      <c r="T1269" s="231">
        <f t="shared" si="114"/>
        <v>99.5</v>
      </c>
      <c r="U1269" s="231">
        <f>VLOOKUP(VALUE(C1269),'Cross ref'!G:I,3,0)</f>
        <v>7368</v>
      </c>
      <c r="V1269" s="231">
        <f>IFERROR(VLOOKUP(J1269,'Item List (2)'!C:D,2,0),VLOOKUP(K1269,'Item List (2)'!C:D,2,0))</f>
        <v>50007</v>
      </c>
      <c r="W1269" s="231">
        <f>IFERROR(VLOOKUP(J1269,'Item List (2)'!C:E,3,0),VLOOKUP(K1269,'Item List (2)'!C:E,3,0))</f>
        <v>100</v>
      </c>
      <c r="X1269" s="231">
        <f t="shared" si="115"/>
        <v>0</v>
      </c>
      <c r="Y1269" s="231" t="str">
        <f t="shared" si="116"/>
        <v>SYRUP, POWERADE MTN BLAST BIB</v>
      </c>
      <c r="AA1269" s="232">
        <f t="shared" si="117"/>
        <v>99.5</v>
      </c>
      <c r="AB1269" s="232" t="str">
        <f>VLOOKUP(W1269,'Item List (2)'!$H:$J,2,0)</f>
        <v>Food</v>
      </c>
      <c r="AC1269" s="232">
        <f t="shared" si="118"/>
        <v>7368</v>
      </c>
      <c r="AD1269" s="232" t="str">
        <f t="shared" si="119"/>
        <v>7368-Food</v>
      </c>
    </row>
    <row r="1270" spans="1:30">
      <c r="A1270" t="s">
        <v>48</v>
      </c>
      <c r="B1270" t="s">
        <v>549</v>
      </c>
      <c r="C1270" t="s">
        <v>671</v>
      </c>
      <c r="D1270" t="s">
        <v>672</v>
      </c>
      <c r="E1270" t="s">
        <v>673</v>
      </c>
      <c r="F1270" s="220" t="s">
        <v>53</v>
      </c>
      <c r="G1270" s="220">
        <v>45167</v>
      </c>
      <c r="H1270" t="s">
        <v>438</v>
      </c>
      <c r="I1270" t="s">
        <v>66</v>
      </c>
      <c r="J1270" t="s">
        <v>439</v>
      </c>
      <c r="K1270" t="s">
        <v>440</v>
      </c>
      <c r="L1270" s="230" t="s">
        <v>441</v>
      </c>
      <c r="M1270">
        <v>1</v>
      </c>
      <c r="N1270">
        <v>0</v>
      </c>
      <c r="O1270">
        <v>22.14</v>
      </c>
      <c r="P1270">
        <v>22.14</v>
      </c>
      <c r="Q1270">
        <v>3255.35</v>
      </c>
      <c r="R1270">
        <v>10.51</v>
      </c>
      <c r="S1270" s="231" t="str">
        <f>VLOOKUP(U1270,'Cross ref'!I:J,2,0)</f>
        <v>SCL</v>
      </c>
      <c r="T1270" s="231">
        <f t="shared" si="114"/>
        <v>22.14</v>
      </c>
      <c r="U1270" s="231">
        <f>VLOOKUP(VALUE(C1270),'Cross ref'!G:I,3,0)</f>
        <v>7368</v>
      </c>
      <c r="V1270" s="231">
        <f>IFERROR(VLOOKUP(J1270,'Item List (2)'!C:D,2,0),VLOOKUP(K1270,'Item List (2)'!C:D,2,0))</f>
        <v>60507</v>
      </c>
      <c r="W1270" s="231">
        <f>IFERROR(VLOOKUP(J1270,'Item List (2)'!C:E,3,0),VLOOKUP(K1270,'Item List (2)'!C:E,3,0))</f>
        <v>1200</v>
      </c>
      <c r="X1270" s="231">
        <f t="shared" si="115"/>
        <v>0</v>
      </c>
      <c r="Y1270" s="231" t="str">
        <f t="shared" si="116"/>
        <v>TOWEL, PAPER MULTIFOLD BRN EF</v>
      </c>
      <c r="AA1270" s="232">
        <f t="shared" si="117"/>
        <v>22.14</v>
      </c>
      <c r="AB1270" s="232" t="str">
        <f>VLOOKUP(W1270,'Item List (2)'!$H:$J,2,0)</f>
        <v>Supplies</v>
      </c>
      <c r="AC1270" s="232">
        <f t="shared" si="118"/>
        <v>7368</v>
      </c>
      <c r="AD1270" s="232" t="str">
        <f t="shared" si="119"/>
        <v>7368-Supplies</v>
      </c>
    </row>
    <row r="1271" spans="1:30">
      <c r="A1271" t="s">
        <v>48</v>
      </c>
      <c r="B1271" t="s">
        <v>549</v>
      </c>
      <c r="C1271" t="s">
        <v>671</v>
      </c>
      <c r="D1271" t="s">
        <v>672</v>
      </c>
      <c r="E1271" t="s">
        <v>673</v>
      </c>
      <c r="F1271" s="220" t="s">
        <v>53</v>
      </c>
      <c r="G1271" s="220">
        <v>45167</v>
      </c>
      <c r="H1271" t="s">
        <v>89</v>
      </c>
      <c r="I1271" t="s">
        <v>55</v>
      </c>
      <c r="J1271" t="s">
        <v>90</v>
      </c>
      <c r="K1271" t="s">
        <v>91</v>
      </c>
      <c r="L1271" s="230" t="s">
        <v>92</v>
      </c>
      <c r="M1271">
        <v>1</v>
      </c>
      <c r="N1271">
        <v>0</v>
      </c>
      <c r="O1271">
        <v>58.17</v>
      </c>
      <c r="P1271">
        <v>58.17</v>
      </c>
      <c r="Q1271">
        <v>3255.35</v>
      </c>
      <c r="R1271">
        <v>10.51</v>
      </c>
      <c r="S1271" s="231" t="str">
        <f>VLOOKUP(U1271,'Cross ref'!I:J,2,0)</f>
        <v>SCL</v>
      </c>
      <c r="T1271" s="231">
        <f t="shared" si="114"/>
        <v>58.17</v>
      </c>
      <c r="U1271" s="231">
        <f>VLOOKUP(VALUE(C1271),'Cross ref'!G:I,3,0)</f>
        <v>7368</v>
      </c>
      <c r="V1271" s="231">
        <f>IFERROR(VLOOKUP(J1271,'Item List (2)'!C:D,2,0),VLOOKUP(K1271,'Item List (2)'!C:D,2,0))</f>
        <v>50007</v>
      </c>
      <c r="W1271" s="231">
        <f>IFERROR(VLOOKUP(J1271,'Item List (2)'!C:E,3,0),VLOOKUP(K1271,'Item List (2)'!C:E,3,0))</f>
        <v>100</v>
      </c>
      <c r="X1271" s="231">
        <f t="shared" si="115"/>
        <v>0</v>
      </c>
      <c r="Y1271" s="231" t="str">
        <f t="shared" si="116"/>
        <v>EGG, LIQ WHL CAGE FREE P12CE</v>
      </c>
      <c r="AA1271" s="232">
        <f t="shared" si="117"/>
        <v>58.17</v>
      </c>
      <c r="AB1271" s="232" t="str">
        <f>VLOOKUP(W1271,'Item List (2)'!$H:$J,2,0)</f>
        <v>Food</v>
      </c>
      <c r="AC1271" s="232">
        <f t="shared" si="118"/>
        <v>7368</v>
      </c>
      <c r="AD1271" s="232" t="str">
        <f t="shared" si="119"/>
        <v>7368-Food</v>
      </c>
    </row>
    <row r="1272" spans="1:30">
      <c r="A1272" t="s">
        <v>48</v>
      </c>
      <c r="B1272" t="s">
        <v>549</v>
      </c>
      <c r="C1272" t="s">
        <v>671</v>
      </c>
      <c r="D1272" t="s">
        <v>672</v>
      </c>
      <c r="E1272" t="s">
        <v>673</v>
      </c>
      <c r="F1272" s="220" t="s">
        <v>53</v>
      </c>
      <c r="G1272" s="220">
        <v>45167</v>
      </c>
      <c r="H1272" t="s">
        <v>93</v>
      </c>
      <c r="I1272" t="s">
        <v>55</v>
      </c>
      <c r="J1272" t="s">
        <v>94</v>
      </c>
      <c r="K1272" t="s">
        <v>95</v>
      </c>
      <c r="L1272" s="230" t="s">
        <v>96</v>
      </c>
      <c r="M1272">
        <v>1</v>
      </c>
      <c r="N1272">
        <v>0</v>
      </c>
      <c r="O1272">
        <v>26.21</v>
      </c>
      <c r="P1272">
        <v>26.21</v>
      </c>
      <c r="Q1272">
        <v>3255.35</v>
      </c>
      <c r="R1272">
        <v>10.51</v>
      </c>
      <c r="S1272" s="231" t="str">
        <f>VLOOKUP(U1272,'Cross ref'!I:J,2,0)</f>
        <v>SCL</v>
      </c>
      <c r="T1272" s="231">
        <f t="shared" si="114"/>
        <v>26.21</v>
      </c>
      <c r="U1272" s="231">
        <f>VLOOKUP(VALUE(C1272),'Cross ref'!G:I,3,0)</f>
        <v>7368</v>
      </c>
      <c r="V1272" s="231">
        <f>IFERROR(VLOOKUP(J1272,'Item List (2)'!C:D,2,0),VLOOKUP(K1272,'Item List (2)'!C:D,2,0))</f>
        <v>50007</v>
      </c>
      <c r="W1272" s="231">
        <f>IFERROR(VLOOKUP(J1272,'Item List (2)'!C:E,3,0),VLOOKUP(K1272,'Item List (2)'!C:E,3,0))</f>
        <v>100</v>
      </c>
      <c r="X1272" s="231">
        <f t="shared" si="115"/>
        <v>0</v>
      </c>
      <c r="Y1272" s="231" t="str">
        <f t="shared" si="116"/>
        <v>JUICE, ORANGE ORIG SIMPLY</v>
      </c>
      <c r="AA1272" s="232">
        <f t="shared" si="117"/>
        <v>26.21</v>
      </c>
      <c r="AB1272" s="232" t="str">
        <f>VLOOKUP(W1272,'Item List (2)'!$H:$J,2,0)</f>
        <v>Food</v>
      </c>
      <c r="AC1272" s="232">
        <f t="shared" si="118"/>
        <v>7368</v>
      </c>
      <c r="AD1272" s="232" t="str">
        <f t="shared" si="119"/>
        <v>7368-Food</v>
      </c>
    </row>
    <row r="1273" spans="1:30">
      <c r="A1273" t="s">
        <v>48</v>
      </c>
      <c r="B1273" t="s">
        <v>549</v>
      </c>
      <c r="C1273" t="s">
        <v>671</v>
      </c>
      <c r="D1273" t="s">
        <v>672</v>
      </c>
      <c r="E1273" t="s">
        <v>673</v>
      </c>
      <c r="F1273" s="220" t="s">
        <v>53</v>
      </c>
      <c r="G1273" s="220">
        <v>45167</v>
      </c>
      <c r="H1273" t="s">
        <v>97</v>
      </c>
      <c r="I1273" t="s">
        <v>55</v>
      </c>
      <c r="J1273" t="s">
        <v>98</v>
      </c>
      <c r="K1273" t="s">
        <v>99</v>
      </c>
      <c r="L1273" s="230" t="s">
        <v>100</v>
      </c>
      <c r="M1273">
        <v>1</v>
      </c>
      <c r="N1273">
        <v>0</v>
      </c>
      <c r="O1273">
        <v>20.03</v>
      </c>
      <c r="P1273">
        <v>20.03</v>
      </c>
      <c r="Q1273">
        <v>3255.35</v>
      </c>
      <c r="R1273">
        <v>10.51</v>
      </c>
      <c r="S1273" s="231" t="str">
        <f>VLOOKUP(U1273,'Cross ref'!I:J,2,0)</f>
        <v>SCL</v>
      </c>
      <c r="T1273" s="231">
        <f t="shared" si="114"/>
        <v>20.03</v>
      </c>
      <c r="U1273" s="231">
        <f>VLOOKUP(VALUE(C1273),'Cross ref'!G:I,3,0)</f>
        <v>7368</v>
      </c>
      <c r="V1273" s="231">
        <f>IFERROR(VLOOKUP(J1273,'Item List (2)'!C:D,2,0),VLOOKUP(K1273,'Item List (2)'!C:D,2,0))</f>
        <v>50007</v>
      </c>
      <c r="W1273" s="231">
        <f>IFERROR(VLOOKUP(J1273,'Item List (2)'!C:E,3,0),VLOOKUP(K1273,'Item List (2)'!C:E,3,0))</f>
        <v>100</v>
      </c>
      <c r="X1273" s="231">
        <f t="shared" si="115"/>
        <v>0</v>
      </c>
      <c r="Y1273" s="231" t="str">
        <f t="shared" si="116"/>
        <v>SAUCE, BBQ SWEET &amp; BOLD CUP</v>
      </c>
      <c r="AA1273" s="232">
        <f t="shared" si="117"/>
        <v>20.03</v>
      </c>
      <c r="AB1273" s="232" t="str">
        <f>VLOOKUP(W1273,'Item List (2)'!$H:$J,2,0)</f>
        <v>Food</v>
      </c>
      <c r="AC1273" s="232">
        <f t="shared" si="118"/>
        <v>7368</v>
      </c>
      <c r="AD1273" s="232" t="str">
        <f t="shared" si="119"/>
        <v>7368-Food</v>
      </c>
    </row>
    <row r="1274" spans="1:30">
      <c r="A1274" t="s">
        <v>48</v>
      </c>
      <c r="B1274" t="s">
        <v>549</v>
      </c>
      <c r="C1274" t="s">
        <v>671</v>
      </c>
      <c r="D1274" t="s">
        <v>672</v>
      </c>
      <c r="E1274" t="s">
        <v>673</v>
      </c>
      <c r="F1274" s="220" t="s">
        <v>53</v>
      </c>
      <c r="G1274" s="220">
        <v>45167</v>
      </c>
      <c r="H1274" t="s">
        <v>304</v>
      </c>
      <c r="I1274" t="s">
        <v>55</v>
      </c>
      <c r="J1274" t="s">
        <v>305</v>
      </c>
      <c r="K1274" t="s">
        <v>306</v>
      </c>
      <c r="L1274" s="230" t="s">
        <v>100</v>
      </c>
      <c r="M1274">
        <v>1</v>
      </c>
      <c r="N1274">
        <v>0</v>
      </c>
      <c r="O1274">
        <v>30.8</v>
      </c>
      <c r="P1274">
        <v>30.8</v>
      </c>
      <c r="Q1274">
        <v>3255.35</v>
      </c>
      <c r="R1274">
        <v>10.51</v>
      </c>
      <c r="S1274" s="231" t="str">
        <f>VLOOKUP(U1274,'Cross ref'!I:J,2,0)</f>
        <v>SCL</v>
      </c>
      <c r="T1274" s="231">
        <f t="shared" si="114"/>
        <v>30.8</v>
      </c>
      <c r="U1274" s="231">
        <f>VLOOKUP(VALUE(C1274),'Cross ref'!G:I,3,0)</f>
        <v>7368</v>
      </c>
      <c r="V1274" s="231">
        <f>IFERROR(VLOOKUP(J1274,'Item List (2)'!C:D,2,0),VLOOKUP(K1274,'Item List (2)'!C:D,2,0))</f>
        <v>50007</v>
      </c>
      <c r="W1274" s="231">
        <f>IFERROR(VLOOKUP(J1274,'Item List (2)'!C:E,3,0),VLOOKUP(K1274,'Item List (2)'!C:E,3,0))</f>
        <v>100</v>
      </c>
      <c r="X1274" s="231">
        <f t="shared" si="115"/>
        <v>0</v>
      </c>
      <c r="Y1274" s="231" t="str">
        <f t="shared" si="116"/>
        <v>SAUCE, HNY MUST CUP</v>
      </c>
      <c r="AA1274" s="232">
        <f t="shared" si="117"/>
        <v>30.8</v>
      </c>
      <c r="AB1274" s="232" t="str">
        <f>VLOOKUP(W1274,'Item List (2)'!$H:$J,2,0)</f>
        <v>Food</v>
      </c>
      <c r="AC1274" s="232">
        <f t="shared" si="118"/>
        <v>7368</v>
      </c>
      <c r="AD1274" s="232" t="str">
        <f t="shared" si="119"/>
        <v>7368-Food</v>
      </c>
    </row>
    <row r="1275" spans="1:30">
      <c r="A1275" t="s">
        <v>48</v>
      </c>
      <c r="B1275" t="s">
        <v>549</v>
      </c>
      <c r="C1275" t="s">
        <v>671</v>
      </c>
      <c r="D1275" t="s">
        <v>672</v>
      </c>
      <c r="E1275" t="s">
        <v>673</v>
      </c>
      <c r="F1275" s="220" t="s">
        <v>53</v>
      </c>
      <c r="G1275" s="220">
        <v>45167</v>
      </c>
      <c r="H1275" t="s">
        <v>104</v>
      </c>
      <c r="I1275" t="s">
        <v>55</v>
      </c>
      <c r="J1275" t="s">
        <v>105</v>
      </c>
      <c r="K1275" t="s">
        <v>106</v>
      </c>
      <c r="L1275" s="230" t="s">
        <v>107</v>
      </c>
      <c r="M1275">
        <v>1</v>
      </c>
      <c r="N1275">
        <v>0</v>
      </c>
      <c r="O1275">
        <v>9.54</v>
      </c>
      <c r="P1275">
        <v>9.54</v>
      </c>
      <c r="Q1275">
        <v>3255.35</v>
      </c>
      <c r="R1275">
        <v>10.51</v>
      </c>
      <c r="S1275" s="231" t="str">
        <f>VLOOKUP(U1275,'Cross ref'!I:J,2,0)</f>
        <v>SCL</v>
      </c>
      <c r="T1275" s="231">
        <f t="shared" si="114"/>
        <v>9.54</v>
      </c>
      <c r="U1275" s="231">
        <f>VLOOKUP(VALUE(C1275),'Cross ref'!G:I,3,0)</f>
        <v>7368</v>
      </c>
      <c r="V1275" s="231">
        <f>IFERROR(VLOOKUP(J1275,'Item List (2)'!C:D,2,0),VLOOKUP(K1275,'Item List (2)'!C:D,2,0))</f>
        <v>50007</v>
      </c>
      <c r="W1275" s="231">
        <f>IFERROR(VLOOKUP(J1275,'Item List (2)'!C:E,3,0),VLOOKUP(K1275,'Item List (2)'!C:E,3,0))</f>
        <v>100</v>
      </c>
      <c r="X1275" s="231">
        <f t="shared" si="115"/>
        <v>0</v>
      </c>
      <c r="Y1275" s="231" t="str">
        <f t="shared" si="116"/>
        <v>MILK, 1%</v>
      </c>
      <c r="AA1275" s="232">
        <f t="shared" si="117"/>
        <v>9.54</v>
      </c>
      <c r="AB1275" s="232" t="str">
        <f>VLOOKUP(W1275,'Item List (2)'!$H:$J,2,0)</f>
        <v>Food</v>
      </c>
      <c r="AC1275" s="232">
        <f t="shared" si="118"/>
        <v>7368</v>
      </c>
      <c r="AD1275" s="232" t="str">
        <f t="shared" si="119"/>
        <v>7368-Food</v>
      </c>
    </row>
    <row r="1276" spans="1:30">
      <c r="A1276" t="s">
        <v>48</v>
      </c>
      <c r="B1276" t="s">
        <v>549</v>
      </c>
      <c r="C1276" t="s">
        <v>671</v>
      </c>
      <c r="D1276" t="s">
        <v>672</v>
      </c>
      <c r="E1276" t="s">
        <v>673</v>
      </c>
      <c r="F1276" s="220" t="s">
        <v>53</v>
      </c>
      <c r="G1276" s="220">
        <v>45167</v>
      </c>
      <c r="H1276" t="s">
        <v>572</v>
      </c>
      <c r="I1276" t="s">
        <v>66</v>
      </c>
      <c r="J1276" t="s">
        <v>109</v>
      </c>
      <c r="K1276" t="s">
        <v>110</v>
      </c>
      <c r="L1276" s="230" t="s">
        <v>111</v>
      </c>
      <c r="M1276">
        <v>3</v>
      </c>
      <c r="N1276">
        <v>0</v>
      </c>
      <c r="O1276">
        <v>3.85</v>
      </c>
      <c r="P1276">
        <v>11.55</v>
      </c>
      <c r="Q1276">
        <v>3255.35</v>
      </c>
      <c r="R1276">
        <v>10.51</v>
      </c>
      <c r="S1276" s="231" t="str">
        <f>VLOOKUP(U1276,'Cross ref'!I:J,2,0)</f>
        <v>SCL</v>
      </c>
      <c r="T1276" s="231">
        <f t="shared" si="114"/>
        <v>11.55</v>
      </c>
      <c r="U1276" s="231">
        <f>VLOOKUP(VALUE(C1276),'Cross ref'!G:I,3,0)</f>
        <v>7368</v>
      </c>
      <c r="V1276" s="231">
        <f>IFERROR(VLOOKUP(J1276,'Item List (2)'!C:D,2,0),VLOOKUP(K1276,'Item List (2)'!C:D,2,0))</f>
        <v>60507</v>
      </c>
      <c r="W1276" s="231">
        <f>IFERROR(VLOOKUP(J1276,'Item List (2)'!C:E,3,0),VLOOKUP(K1276,'Item List (2)'!C:E,3,0))</f>
        <v>1200</v>
      </c>
      <c r="X1276" s="231">
        <f t="shared" si="115"/>
        <v>0</v>
      </c>
      <c r="Y1276" s="231" t="str">
        <f t="shared" si="116"/>
        <v>GLOVE, SYNTH MED</v>
      </c>
      <c r="AA1276" s="232">
        <f t="shared" si="117"/>
        <v>11.55</v>
      </c>
      <c r="AB1276" s="232" t="str">
        <f>VLOOKUP(W1276,'Item List (2)'!$H:$J,2,0)</f>
        <v>Supplies</v>
      </c>
      <c r="AC1276" s="232">
        <f t="shared" si="118"/>
        <v>7368</v>
      </c>
      <c r="AD1276" s="232" t="str">
        <f t="shared" si="119"/>
        <v>7368-Supplies</v>
      </c>
    </row>
    <row r="1277" spans="1:30">
      <c r="A1277" t="s">
        <v>48</v>
      </c>
      <c r="B1277" t="s">
        <v>549</v>
      </c>
      <c r="C1277" t="s">
        <v>671</v>
      </c>
      <c r="D1277" t="s">
        <v>672</v>
      </c>
      <c r="E1277" t="s">
        <v>673</v>
      </c>
      <c r="F1277" s="220" t="s">
        <v>53</v>
      </c>
      <c r="G1277" s="220">
        <v>45167</v>
      </c>
      <c r="H1277" t="s">
        <v>481</v>
      </c>
      <c r="I1277" t="s">
        <v>66</v>
      </c>
      <c r="J1277" t="s">
        <v>109</v>
      </c>
      <c r="K1277" t="s">
        <v>308</v>
      </c>
      <c r="L1277" s="230" t="s">
        <v>111</v>
      </c>
      <c r="M1277">
        <v>3</v>
      </c>
      <c r="N1277">
        <v>0</v>
      </c>
      <c r="O1277">
        <v>3.85</v>
      </c>
      <c r="P1277">
        <v>11.55</v>
      </c>
      <c r="Q1277">
        <v>3255.35</v>
      </c>
      <c r="R1277">
        <v>10.51</v>
      </c>
      <c r="S1277" s="231" t="str">
        <f>VLOOKUP(U1277,'Cross ref'!I:J,2,0)</f>
        <v>SCL</v>
      </c>
      <c r="T1277" s="231">
        <f t="shared" si="114"/>
        <v>11.55</v>
      </c>
      <c r="U1277" s="231">
        <f>VLOOKUP(VALUE(C1277),'Cross ref'!G:I,3,0)</f>
        <v>7368</v>
      </c>
      <c r="V1277" s="231">
        <f>IFERROR(VLOOKUP(J1277,'Item List (2)'!C:D,2,0),VLOOKUP(K1277,'Item List (2)'!C:D,2,0))</f>
        <v>60507</v>
      </c>
      <c r="W1277" s="231">
        <f>IFERROR(VLOOKUP(J1277,'Item List (2)'!C:E,3,0),VLOOKUP(K1277,'Item List (2)'!C:E,3,0))</f>
        <v>1200</v>
      </c>
      <c r="X1277" s="231">
        <f t="shared" si="115"/>
        <v>0</v>
      </c>
      <c r="Y1277" s="231" t="str">
        <f t="shared" si="116"/>
        <v>GLOVE, SYNTH XLG</v>
      </c>
      <c r="AA1277" s="232">
        <f t="shared" si="117"/>
        <v>11.55</v>
      </c>
      <c r="AB1277" s="232" t="str">
        <f>VLOOKUP(W1277,'Item List (2)'!$H:$J,2,0)</f>
        <v>Supplies</v>
      </c>
      <c r="AC1277" s="232">
        <f t="shared" si="118"/>
        <v>7368</v>
      </c>
      <c r="AD1277" s="232" t="str">
        <f t="shared" si="119"/>
        <v>7368-Supplies</v>
      </c>
    </row>
    <row r="1278" spans="1:30">
      <c r="A1278" t="s">
        <v>48</v>
      </c>
      <c r="B1278" t="s">
        <v>549</v>
      </c>
      <c r="C1278" t="s">
        <v>671</v>
      </c>
      <c r="D1278" t="s">
        <v>672</v>
      </c>
      <c r="E1278" t="s">
        <v>673</v>
      </c>
      <c r="F1278" s="220" t="s">
        <v>53</v>
      </c>
      <c r="G1278" s="220">
        <v>45167</v>
      </c>
      <c r="H1278" t="s">
        <v>116</v>
      </c>
      <c r="I1278" t="s">
        <v>55</v>
      </c>
      <c r="J1278" t="s">
        <v>117</v>
      </c>
      <c r="K1278" t="s">
        <v>118</v>
      </c>
      <c r="L1278" s="230" t="s">
        <v>119</v>
      </c>
      <c r="M1278">
        <v>4</v>
      </c>
      <c r="N1278">
        <v>0</v>
      </c>
      <c r="O1278">
        <v>76.78</v>
      </c>
      <c r="P1278">
        <v>307.12</v>
      </c>
      <c r="Q1278">
        <v>3255.35</v>
      </c>
      <c r="R1278">
        <v>10.51</v>
      </c>
      <c r="S1278" s="231" t="str">
        <f>VLOOKUP(U1278,'Cross ref'!I:J,2,0)</f>
        <v>SCL</v>
      </c>
      <c r="T1278" s="231">
        <f t="shared" si="114"/>
        <v>307.12</v>
      </c>
      <c r="U1278" s="231">
        <f>VLOOKUP(VALUE(C1278),'Cross ref'!G:I,3,0)</f>
        <v>7368</v>
      </c>
      <c r="V1278" s="231">
        <f>IFERROR(VLOOKUP(J1278,'Item List (2)'!C:D,2,0),VLOOKUP(K1278,'Item List (2)'!C:D,2,0))</f>
        <v>50007</v>
      </c>
      <c r="W1278" s="231">
        <f>IFERROR(VLOOKUP(J1278,'Item List (2)'!C:E,3,0),VLOOKUP(K1278,'Item List (2)'!C:E,3,0))</f>
        <v>100</v>
      </c>
      <c r="X1278" s="231">
        <f t="shared" si="115"/>
        <v>0</v>
      </c>
      <c r="Y1278" s="231" t="str">
        <f t="shared" si="116"/>
        <v>BEEF, GRND PTY 3.5Z</v>
      </c>
      <c r="AA1278" s="232">
        <f t="shared" si="117"/>
        <v>307.12</v>
      </c>
      <c r="AB1278" s="232" t="str">
        <f>VLOOKUP(W1278,'Item List (2)'!$H:$J,2,0)</f>
        <v>Food</v>
      </c>
      <c r="AC1278" s="232">
        <f t="shared" si="118"/>
        <v>7368</v>
      </c>
      <c r="AD1278" s="232" t="str">
        <f t="shared" si="119"/>
        <v>7368-Food</v>
      </c>
    </row>
    <row r="1279" spans="1:30">
      <c r="A1279" t="s">
        <v>48</v>
      </c>
      <c r="B1279" t="s">
        <v>549</v>
      </c>
      <c r="C1279" t="s">
        <v>671</v>
      </c>
      <c r="D1279" t="s">
        <v>672</v>
      </c>
      <c r="E1279" t="s">
        <v>673</v>
      </c>
      <c r="F1279" s="220" t="s">
        <v>53</v>
      </c>
      <c r="G1279" s="220">
        <v>45167</v>
      </c>
      <c r="H1279" t="s">
        <v>120</v>
      </c>
      <c r="I1279" t="s">
        <v>55</v>
      </c>
      <c r="J1279" t="s">
        <v>121</v>
      </c>
      <c r="K1279" t="s">
        <v>122</v>
      </c>
      <c r="L1279" s="230" t="s">
        <v>123</v>
      </c>
      <c r="M1279">
        <v>3</v>
      </c>
      <c r="N1279">
        <v>0</v>
      </c>
      <c r="O1279">
        <v>30.72</v>
      </c>
      <c r="P1279">
        <v>92.16</v>
      </c>
      <c r="Q1279">
        <v>3255.35</v>
      </c>
      <c r="R1279">
        <v>10.51</v>
      </c>
      <c r="S1279" s="231" t="str">
        <f>VLOOKUP(U1279,'Cross ref'!I:J,2,0)</f>
        <v>SCL</v>
      </c>
      <c r="T1279" s="231">
        <f t="shared" si="114"/>
        <v>92.16</v>
      </c>
      <c r="U1279" s="231">
        <f>VLOOKUP(VALUE(C1279),'Cross ref'!G:I,3,0)</f>
        <v>7368</v>
      </c>
      <c r="V1279" s="231">
        <f>IFERROR(VLOOKUP(J1279,'Item List (2)'!C:D,2,0),VLOOKUP(K1279,'Item List (2)'!C:D,2,0))</f>
        <v>50007</v>
      </c>
      <c r="W1279" s="231">
        <f>IFERROR(VLOOKUP(J1279,'Item List (2)'!C:E,3,0),VLOOKUP(K1279,'Item List (2)'!C:E,3,0))</f>
        <v>100</v>
      </c>
      <c r="X1279" s="231">
        <f t="shared" si="115"/>
        <v>0</v>
      </c>
      <c r="Y1279" s="231" t="str">
        <f t="shared" si="116"/>
        <v>APPTZR, ONION RING</v>
      </c>
      <c r="AA1279" s="232">
        <f t="shared" si="117"/>
        <v>92.16</v>
      </c>
      <c r="AB1279" s="232" t="str">
        <f>VLOOKUP(W1279,'Item List (2)'!$H:$J,2,0)</f>
        <v>Food</v>
      </c>
      <c r="AC1279" s="232">
        <f t="shared" si="118"/>
        <v>7368</v>
      </c>
      <c r="AD1279" s="232" t="str">
        <f t="shared" si="119"/>
        <v>7368-Food</v>
      </c>
    </row>
    <row r="1280" spans="1:30">
      <c r="A1280" t="s">
        <v>48</v>
      </c>
      <c r="B1280" t="s">
        <v>549</v>
      </c>
      <c r="C1280" t="s">
        <v>671</v>
      </c>
      <c r="D1280" t="s">
        <v>672</v>
      </c>
      <c r="E1280" t="s">
        <v>673</v>
      </c>
      <c r="F1280" s="220" t="s">
        <v>53</v>
      </c>
      <c r="G1280" s="220">
        <v>45167</v>
      </c>
      <c r="H1280" t="s">
        <v>124</v>
      </c>
      <c r="I1280" t="s">
        <v>55</v>
      </c>
      <c r="J1280" t="s">
        <v>125</v>
      </c>
      <c r="K1280" t="s">
        <v>126</v>
      </c>
      <c r="L1280" s="230" t="s">
        <v>127</v>
      </c>
      <c r="M1280">
        <v>2</v>
      </c>
      <c r="N1280">
        <v>0</v>
      </c>
      <c r="O1280">
        <v>21.8</v>
      </c>
      <c r="P1280">
        <v>43.6</v>
      </c>
      <c r="Q1280">
        <v>3255.35</v>
      </c>
      <c r="R1280">
        <v>10.51</v>
      </c>
      <c r="S1280" s="231" t="str">
        <f>VLOOKUP(U1280,'Cross ref'!I:J,2,0)</f>
        <v>SCL</v>
      </c>
      <c r="T1280" s="231">
        <f t="shared" si="114"/>
        <v>43.6</v>
      </c>
      <c r="U1280" s="231">
        <f>VLOOKUP(VALUE(C1280),'Cross ref'!G:I,3,0)</f>
        <v>7368</v>
      </c>
      <c r="V1280" s="231">
        <f>IFERROR(VLOOKUP(J1280,'Item List (2)'!C:D,2,0),VLOOKUP(K1280,'Item List (2)'!C:D,2,0))</f>
        <v>50007</v>
      </c>
      <c r="W1280" s="231">
        <f>IFERROR(VLOOKUP(J1280,'Item List (2)'!C:E,3,0),VLOOKUP(K1280,'Item List (2)'!C:E,3,0))</f>
        <v>100</v>
      </c>
      <c r="X1280" s="231">
        <f t="shared" si="115"/>
        <v>0</v>
      </c>
      <c r="Y1280" s="231" t="str">
        <f t="shared" si="116"/>
        <v>KETCHUP, PKT</v>
      </c>
      <c r="AA1280" s="232">
        <f t="shared" si="117"/>
        <v>43.6</v>
      </c>
      <c r="AB1280" s="232" t="str">
        <f>VLOOKUP(W1280,'Item List (2)'!$H:$J,2,0)</f>
        <v>Food</v>
      </c>
      <c r="AC1280" s="232">
        <f t="shared" si="118"/>
        <v>7368</v>
      </c>
      <c r="AD1280" s="232" t="str">
        <f t="shared" si="119"/>
        <v>7368-Food</v>
      </c>
    </row>
    <row r="1281" spans="1:30">
      <c r="A1281" t="s">
        <v>48</v>
      </c>
      <c r="B1281" t="s">
        <v>549</v>
      </c>
      <c r="C1281" t="s">
        <v>671</v>
      </c>
      <c r="D1281" t="s">
        <v>672</v>
      </c>
      <c r="E1281" t="s">
        <v>673</v>
      </c>
      <c r="F1281" s="220" t="s">
        <v>53</v>
      </c>
      <c r="G1281" s="220">
        <v>45167</v>
      </c>
      <c r="H1281" t="s">
        <v>128</v>
      </c>
      <c r="I1281" t="s">
        <v>55</v>
      </c>
      <c r="J1281" t="s">
        <v>129</v>
      </c>
      <c r="K1281" t="s">
        <v>130</v>
      </c>
      <c r="L1281" s="230" t="s">
        <v>131</v>
      </c>
      <c r="M1281">
        <v>1</v>
      </c>
      <c r="N1281">
        <v>0</v>
      </c>
      <c r="O1281">
        <v>33.38</v>
      </c>
      <c r="P1281">
        <v>33.38</v>
      </c>
      <c r="Q1281">
        <v>3255.35</v>
      </c>
      <c r="R1281">
        <v>10.51</v>
      </c>
      <c r="S1281" s="231" t="str">
        <f>VLOOKUP(U1281,'Cross ref'!I:J,2,0)</f>
        <v>SCL</v>
      </c>
      <c r="T1281" s="231">
        <f t="shared" si="114"/>
        <v>33.38</v>
      </c>
      <c r="U1281" s="231">
        <f>VLOOKUP(VALUE(C1281),'Cross ref'!G:I,3,0)</f>
        <v>7368</v>
      </c>
      <c r="V1281" s="231">
        <f>IFERROR(VLOOKUP(J1281,'Item List (2)'!C:D,2,0),VLOOKUP(K1281,'Item List (2)'!C:D,2,0))</f>
        <v>50007</v>
      </c>
      <c r="W1281" s="231">
        <f>IFERROR(VLOOKUP(J1281,'Item List (2)'!C:E,3,0),VLOOKUP(K1281,'Item List (2)'!C:E,3,0))</f>
        <v>100</v>
      </c>
      <c r="X1281" s="231">
        <f t="shared" si="115"/>
        <v>0</v>
      </c>
      <c r="Y1281" s="231" t="str">
        <f t="shared" si="116"/>
        <v>HASHBROWN, RND ZTF</v>
      </c>
      <c r="AA1281" s="232">
        <f t="shared" si="117"/>
        <v>33.38</v>
      </c>
      <c r="AB1281" s="232" t="str">
        <f>VLOOKUP(W1281,'Item List (2)'!$H:$J,2,0)</f>
        <v>Food</v>
      </c>
      <c r="AC1281" s="232">
        <f t="shared" si="118"/>
        <v>7368</v>
      </c>
      <c r="AD1281" s="232" t="str">
        <f t="shared" si="119"/>
        <v>7368-Food</v>
      </c>
    </row>
    <row r="1282" spans="1:30">
      <c r="A1282" t="s">
        <v>48</v>
      </c>
      <c r="B1282" t="s">
        <v>549</v>
      </c>
      <c r="C1282" t="s">
        <v>671</v>
      </c>
      <c r="D1282" t="s">
        <v>672</v>
      </c>
      <c r="E1282" t="s">
        <v>673</v>
      </c>
      <c r="F1282" s="220" t="s">
        <v>53</v>
      </c>
      <c r="G1282" s="220">
        <v>45167</v>
      </c>
      <c r="H1282" t="s">
        <v>134</v>
      </c>
      <c r="I1282" t="s">
        <v>55</v>
      </c>
      <c r="J1282" t="s">
        <v>129</v>
      </c>
      <c r="K1282" t="s">
        <v>135</v>
      </c>
      <c r="L1282" s="230" t="s">
        <v>136</v>
      </c>
      <c r="M1282">
        <v>6</v>
      </c>
      <c r="N1282">
        <v>0</v>
      </c>
      <c r="O1282">
        <v>35.28</v>
      </c>
      <c r="P1282">
        <v>211.68</v>
      </c>
      <c r="Q1282">
        <v>3255.35</v>
      </c>
      <c r="R1282">
        <v>10.51</v>
      </c>
      <c r="S1282" s="231" t="str">
        <f>VLOOKUP(U1282,'Cross ref'!I:J,2,0)</f>
        <v>SCL</v>
      </c>
      <c r="T1282" s="231">
        <f t="shared" ref="T1282:T1345" si="120">P1282</f>
        <v>211.68</v>
      </c>
      <c r="U1282" s="231">
        <f>VLOOKUP(VALUE(C1282),'Cross ref'!G:I,3,0)</f>
        <v>7368</v>
      </c>
      <c r="V1282" s="231">
        <f>IFERROR(VLOOKUP(J1282,'Item List (2)'!C:D,2,0),VLOOKUP(K1282,'Item List (2)'!C:D,2,0))</f>
        <v>50007</v>
      </c>
      <c r="W1282" s="231">
        <f>IFERROR(VLOOKUP(J1282,'Item List (2)'!C:E,3,0),VLOOKUP(K1282,'Item List (2)'!C:E,3,0))</f>
        <v>100</v>
      </c>
      <c r="X1282" s="231">
        <f t="shared" ref="X1282:X1345" si="121">IF(_xlfn.NUMBERVALUE(O1282),M1282*O1282-P1282,-P1282)</f>
        <v>0</v>
      </c>
      <c r="Y1282" s="231" t="str">
        <f t="shared" ref="Y1282:Y1345" si="122">K1282</f>
        <v>FRIES, SS SK ON</v>
      </c>
      <c r="AA1282" s="232">
        <f t="shared" ref="AA1282:AA1345" si="123">P1282</f>
        <v>211.68</v>
      </c>
      <c r="AB1282" s="232" t="str">
        <f>VLOOKUP(W1282,'Item List (2)'!$H:$J,2,0)</f>
        <v>Food</v>
      </c>
      <c r="AC1282" s="232">
        <f t="shared" ref="AC1282:AC1345" si="124">U1282</f>
        <v>7368</v>
      </c>
      <c r="AD1282" s="232" t="str">
        <f t="shared" ref="AD1282:AD1345" si="125">AC1282&amp;"-"&amp;AB1282</f>
        <v>7368-Food</v>
      </c>
    </row>
    <row r="1283" spans="1:30">
      <c r="A1283" t="s">
        <v>48</v>
      </c>
      <c r="B1283" t="s">
        <v>549</v>
      </c>
      <c r="C1283" t="s">
        <v>671</v>
      </c>
      <c r="D1283" t="s">
        <v>672</v>
      </c>
      <c r="E1283" t="s">
        <v>673</v>
      </c>
      <c r="F1283" s="220" t="s">
        <v>53</v>
      </c>
      <c r="G1283" s="220">
        <v>45167</v>
      </c>
      <c r="H1283" t="s">
        <v>145</v>
      </c>
      <c r="I1283" t="s">
        <v>55</v>
      </c>
      <c r="J1283" t="s">
        <v>146</v>
      </c>
      <c r="K1283" t="s">
        <v>147</v>
      </c>
      <c r="L1283" s="230" t="s">
        <v>148</v>
      </c>
      <c r="M1283">
        <v>1</v>
      </c>
      <c r="N1283">
        <v>0</v>
      </c>
      <c r="O1283">
        <v>111.01</v>
      </c>
      <c r="P1283">
        <v>111.01</v>
      </c>
      <c r="Q1283">
        <v>3255.35</v>
      </c>
      <c r="R1283">
        <v>10.51</v>
      </c>
      <c r="S1283" s="231" t="str">
        <f>VLOOKUP(U1283,'Cross ref'!I:J,2,0)</f>
        <v>SCL</v>
      </c>
      <c r="T1283" s="231">
        <f t="shared" si="120"/>
        <v>111.01</v>
      </c>
      <c r="U1283" s="231">
        <f>VLOOKUP(VALUE(C1283),'Cross ref'!G:I,3,0)</f>
        <v>7368</v>
      </c>
      <c r="V1283" s="231">
        <f>IFERROR(VLOOKUP(J1283,'Item List (2)'!C:D,2,0),VLOOKUP(K1283,'Item List (2)'!C:D,2,0))</f>
        <v>50007</v>
      </c>
      <c r="W1283" s="231">
        <f>IFERROR(VLOOKUP(J1283,'Item List (2)'!C:E,3,0),VLOOKUP(K1283,'Item List (2)'!C:E,3,0))</f>
        <v>100</v>
      </c>
      <c r="X1283" s="231">
        <f t="shared" si="121"/>
        <v>0</v>
      </c>
      <c r="Y1283" s="231" t="str">
        <f t="shared" si="122"/>
        <v>CHICKEN, TNDRLOIN STRIP 1.5Z</v>
      </c>
      <c r="AA1283" s="232">
        <f t="shared" si="123"/>
        <v>111.01</v>
      </c>
      <c r="AB1283" s="232" t="str">
        <f>VLOOKUP(W1283,'Item List (2)'!$H:$J,2,0)</f>
        <v>Food</v>
      </c>
      <c r="AC1283" s="232">
        <f t="shared" si="124"/>
        <v>7368</v>
      </c>
      <c r="AD1283" s="232" t="str">
        <f t="shared" si="125"/>
        <v>7368-Food</v>
      </c>
    </row>
    <row r="1284" spans="1:30">
      <c r="A1284" t="s">
        <v>48</v>
      </c>
      <c r="B1284" t="s">
        <v>549</v>
      </c>
      <c r="C1284" t="s">
        <v>671</v>
      </c>
      <c r="D1284" t="s">
        <v>672</v>
      </c>
      <c r="E1284" t="s">
        <v>673</v>
      </c>
      <c r="F1284" s="220" t="s">
        <v>53</v>
      </c>
      <c r="G1284" s="220">
        <v>45167</v>
      </c>
      <c r="H1284" t="s">
        <v>328</v>
      </c>
      <c r="I1284" t="s">
        <v>66</v>
      </c>
      <c r="J1284" t="s">
        <v>329</v>
      </c>
      <c r="K1284" t="s">
        <v>330</v>
      </c>
      <c r="L1284" s="230" t="s">
        <v>331</v>
      </c>
      <c r="M1284">
        <v>1</v>
      </c>
      <c r="N1284">
        <v>0</v>
      </c>
      <c r="O1284">
        <v>17.57</v>
      </c>
      <c r="P1284">
        <v>17.57</v>
      </c>
      <c r="Q1284">
        <v>3255.35</v>
      </c>
      <c r="R1284">
        <v>10.51</v>
      </c>
      <c r="S1284" s="231" t="str">
        <f>VLOOKUP(U1284,'Cross ref'!I:J,2,0)</f>
        <v>SCL</v>
      </c>
      <c r="T1284" s="231">
        <f t="shared" si="120"/>
        <v>17.57</v>
      </c>
      <c r="U1284" s="231">
        <f>VLOOKUP(VALUE(C1284),'Cross ref'!G:I,3,0)</f>
        <v>7368</v>
      </c>
      <c r="V1284" s="231">
        <f>IFERROR(VLOOKUP(J1284,'Item List (2)'!C:D,2,0),VLOOKUP(K1284,'Item List (2)'!C:D,2,0))</f>
        <v>60507</v>
      </c>
      <c r="W1284" s="231">
        <f>IFERROR(VLOOKUP(J1284,'Item List (2)'!C:E,3,0),VLOOKUP(K1284,'Item List (2)'!C:E,3,0))</f>
        <v>1200</v>
      </c>
      <c r="X1284" s="231">
        <f t="shared" si="121"/>
        <v>0</v>
      </c>
      <c r="Y1284" s="231" t="str">
        <f t="shared" si="122"/>
        <v>LINER, CAN 38X44 BLK</v>
      </c>
      <c r="AA1284" s="232">
        <f t="shared" si="123"/>
        <v>17.57</v>
      </c>
      <c r="AB1284" s="232" t="str">
        <f>VLOOKUP(W1284,'Item List (2)'!$H:$J,2,0)</f>
        <v>Supplies</v>
      </c>
      <c r="AC1284" s="232">
        <f t="shared" si="124"/>
        <v>7368</v>
      </c>
      <c r="AD1284" s="232" t="str">
        <f t="shared" si="125"/>
        <v>7368-Supplies</v>
      </c>
    </row>
    <row r="1285" spans="1:30">
      <c r="A1285" t="s">
        <v>48</v>
      </c>
      <c r="B1285" t="s">
        <v>549</v>
      </c>
      <c r="C1285" t="s">
        <v>671</v>
      </c>
      <c r="D1285" t="s">
        <v>672</v>
      </c>
      <c r="E1285" t="s">
        <v>673</v>
      </c>
      <c r="F1285" s="220" t="s">
        <v>53</v>
      </c>
      <c r="G1285" s="220">
        <v>45167</v>
      </c>
      <c r="H1285" t="s">
        <v>149</v>
      </c>
      <c r="I1285" t="s">
        <v>55</v>
      </c>
      <c r="J1285" t="s">
        <v>102</v>
      </c>
      <c r="K1285" t="s">
        <v>150</v>
      </c>
      <c r="L1285" s="230" t="s">
        <v>100</v>
      </c>
      <c r="M1285">
        <v>1</v>
      </c>
      <c r="N1285">
        <v>0</v>
      </c>
      <c r="O1285">
        <v>25.94</v>
      </c>
      <c r="P1285">
        <v>25.94</v>
      </c>
      <c r="Q1285">
        <v>3255.35</v>
      </c>
      <c r="R1285">
        <v>10.51</v>
      </c>
      <c r="S1285" s="231" t="str">
        <f>VLOOKUP(U1285,'Cross ref'!I:J,2,0)</f>
        <v>SCL</v>
      </c>
      <c r="T1285" s="231">
        <f t="shared" si="120"/>
        <v>25.94</v>
      </c>
      <c r="U1285" s="231">
        <f>VLOOKUP(VALUE(C1285),'Cross ref'!G:I,3,0)</f>
        <v>7368</v>
      </c>
      <c r="V1285" s="231">
        <f>IFERROR(VLOOKUP(J1285,'Item List (2)'!C:D,2,0),VLOOKUP(K1285,'Item List (2)'!C:D,2,0))</f>
        <v>50007</v>
      </c>
      <c r="W1285" s="231">
        <f>IFERROR(VLOOKUP(J1285,'Item List (2)'!C:E,3,0),VLOOKUP(K1285,'Item List (2)'!C:E,3,0))</f>
        <v>100</v>
      </c>
      <c r="X1285" s="231">
        <f t="shared" si="121"/>
        <v>0</v>
      </c>
      <c r="Y1285" s="231" t="str">
        <f t="shared" si="122"/>
        <v>SAUCE, BTRMILK RANCH CUP</v>
      </c>
      <c r="AA1285" s="232">
        <f t="shared" si="123"/>
        <v>25.94</v>
      </c>
      <c r="AB1285" s="232" t="str">
        <f>VLOOKUP(W1285,'Item List (2)'!$H:$J,2,0)</f>
        <v>Food</v>
      </c>
      <c r="AC1285" s="232">
        <f t="shared" si="124"/>
        <v>7368</v>
      </c>
      <c r="AD1285" s="232" t="str">
        <f t="shared" si="125"/>
        <v>7368-Food</v>
      </c>
    </row>
    <row r="1286" spans="1:30">
      <c r="A1286" t="s">
        <v>48</v>
      </c>
      <c r="B1286" t="s">
        <v>549</v>
      </c>
      <c r="C1286" t="s">
        <v>671</v>
      </c>
      <c r="D1286" t="s">
        <v>672</v>
      </c>
      <c r="E1286" t="s">
        <v>673</v>
      </c>
      <c r="F1286" s="220" t="s">
        <v>53</v>
      </c>
      <c r="G1286" s="220">
        <v>45167</v>
      </c>
      <c r="H1286" t="s">
        <v>151</v>
      </c>
      <c r="I1286" t="s">
        <v>55</v>
      </c>
      <c r="J1286" t="s">
        <v>152</v>
      </c>
      <c r="K1286" t="s">
        <v>153</v>
      </c>
      <c r="L1286" s="230" t="s">
        <v>154</v>
      </c>
      <c r="M1286">
        <v>1</v>
      </c>
      <c r="N1286">
        <v>0</v>
      </c>
      <c r="O1286">
        <v>11.66</v>
      </c>
      <c r="P1286">
        <v>11.66</v>
      </c>
      <c r="Q1286">
        <v>3255.35</v>
      </c>
      <c r="R1286">
        <v>10.51</v>
      </c>
      <c r="S1286" s="231" t="str">
        <f>VLOOKUP(U1286,'Cross ref'!I:J,2,0)</f>
        <v>SCL</v>
      </c>
      <c r="T1286" s="231">
        <f t="shared" si="120"/>
        <v>11.66</v>
      </c>
      <c r="U1286" s="231">
        <f>VLOOKUP(VALUE(C1286),'Cross ref'!G:I,3,0)</f>
        <v>7368</v>
      </c>
      <c r="V1286" s="231">
        <f>IFERROR(VLOOKUP(J1286,'Item List (2)'!C:D,2,0),VLOOKUP(K1286,'Item List (2)'!C:D,2,0))</f>
        <v>50007</v>
      </c>
      <c r="W1286" s="231">
        <f>IFERROR(VLOOKUP(J1286,'Item List (2)'!C:E,3,0),VLOOKUP(K1286,'Item List (2)'!C:E,3,0))</f>
        <v>100</v>
      </c>
      <c r="X1286" s="231">
        <f t="shared" si="121"/>
        <v>0</v>
      </c>
      <c r="Y1286" s="231" t="str">
        <f t="shared" si="122"/>
        <v>SAUCE, BUFFALO CUP</v>
      </c>
      <c r="AA1286" s="232">
        <f t="shared" si="123"/>
        <v>11.66</v>
      </c>
      <c r="AB1286" s="232" t="str">
        <f>VLOOKUP(W1286,'Item List (2)'!$H:$J,2,0)</f>
        <v>Food</v>
      </c>
      <c r="AC1286" s="232">
        <f t="shared" si="124"/>
        <v>7368</v>
      </c>
      <c r="AD1286" s="232" t="str">
        <f t="shared" si="125"/>
        <v>7368-Food</v>
      </c>
    </row>
    <row r="1287" spans="1:30">
      <c r="A1287" t="s">
        <v>48</v>
      </c>
      <c r="B1287" t="s">
        <v>549</v>
      </c>
      <c r="C1287" t="s">
        <v>671</v>
      </c>
      <c r="D1287" t="s">
        <v>672</v>
      </c>
      <c r="E1287" t="s">
        <v>673</v>
      </c>
      <c r="F1287" s="220" t="s">
        <v>53</v>
      </c>
      <c r="G1287" s="220">
        <v>45167</v>
      </c>
      <c r="H1287" t="s">
        <v>155</v>
      </c>
      <c r="I1287" t="s">
        <v>55</v>
      </c>
      <c r="J1287" t="s">
        <v>156</v>
      </c>
      <c r="K1287" t="s">
        <v>157</v>
      </c>
      <c r="L1287" s="230" t="s">
        <v>158</v>
      </c>
      <c r="M1287">
        <v>3</v>
      </c>
      <c r="N1287">
        <v>0</v>
      </c>
      <c r="O1287">
        <v>19.78</v>
      </c>
      <c r="P1287">
        <v>59.34</v>
      </c>
      <c r="Q1287">
        <v>3255.35</v>
      </c>
      <c r="R1287">
        <v>10.51</v>
      </c>
      <c r="S1287" s="231" t="str">
        <f>VLOOKUP(U1287,'Cross ref'!I:J,2,0)</f>
        <v>SCL</v>
      </c>
      <c r="T1287" s="231">
        <f t="shared" si="120"/>
        <v>59.34</v>
      </c>
      <c r="U1287" s="231">
        <f>VLOOKUP(VALUE(C1287),'Cross ref'!G:I,3,0)</f>
        <v>7368</v>
      </c>
      <c r="V1287" s="231">
        <f>IFERROR(VLOOKUP(J1287,'Item List (2)'!C:D,2,0),VLOOKUP(K1287,'Item List (2)'!C:D,2,0))</f>
        <v>50007</v>
      </c>
      <c r="W1287" s="231">
        <f>IFERROR(VLOOKUP(J1287,'Item List (2)'!C:E,3,0),VLOOKUP(K1287,'Item List (2)'!C:E,3,0))</f>
        <v>100</v>
      </c>
      <c r="X1287" s="231">
        <f t="shared" si="121"/>
        <v>0</v>
      </c>
      <c r="Y1287" s="231" t="str">
        <f t="shared" si="122"/>
        <v>ICE CREAM, VANILLA SLOW MELT</v>
      </c>
      <c r="AA1287" s="232">
        <f t="shared" si="123"/>
        <v>59.34</v>
      </c>
      <c r="AB1287" s="232" t="str">
        <f>VLOOKUP(W1287,'Item List (2)'!$H:$J,2,0)</f>
        <v>Food</v>
      </c>
      <c r="AC1287" s="232">
        <f t="shared" si="124"/>
        <v>7368</v>
      </c>
      <c r="AD1287" s="232" t="str">
        <f t="shared" si="125"/>
        <v>7368-Food</v>
      </c>
    </row>
    <row r="1288" spans="1:30">
      <c r="A1288" t="s">
        <v>48</v>
      </c>
      <c r="B1288" t="s">
        <v>549</v>
      </c>
      <c r="C1288" t="s">
        <v>671</v>
      </c>
      <c r="D1288" t="s">
        <v>672</v>
      </c>
      <c r="E1288" t="s">
        <v>673</v>
      </c>
      <c r="F1288" s="220" t="s">
        <v>53</v>
      </c>
      <c r="G1288" s="220">
        <v>45167</v>
      </c>
      <c r="H1288" t="s">
        <v>159</v>
      </c>
      <c r="I1288" t="s">
        <v>55</v>
      </c>
      <c r="J1288" t="s">
        <v>160</v>
      </c>
      <c r="K1288" t="s">
        <v>161</v>
      </c>
      <c r="L1288" s="230" t="s">
        <v>162</v>
      </c>
      <c r="M1288">
        <v>4</v>
      </c>
      <c r="N1288">
        <v>0</v>
      </c>
      <c r="O1288">
        <v>36.91</v>
      </c>
      <c r="P1288">
        <v>147.64</v>
      </c>
      <c r="Q1288">
        <v>3255.35</v>
      </c>
      <c r="R1288">
        <v>10.51</v>
      </c>
      <c r="S1288" s="231" t="str">
        <f>VLOOKUP(U1288,'Cross ref'!I:J,2,0)</f>
        <v>SCL</v>
      </c>
      <c r="T1288" s="231">
        <f t="shared" si="120"/>
        <v>147.64</v>
      </c>
      <c r="U1288" s="231">
        <f>VLOOKUP(VALUE(C1288),'Cross ref'!G:I,3,0)</f>
        <v>7368</v>
      </c>
      <c r="V1288" s="231">
        <f>IFERROR(VLOOKUP(J1288,'Item List (2)'!C:D,2,0),VLOOKUP(K1288,'Item List (2)'!C:D,2,0))</f>
        <v>50007</v>
      </c>
      <c r="W1288" s="231">
        <f>IFERROR(VLOOKUP(J1288,'Item List (2)'!C:E,3,0),VLOOKUP(K1288,'Item List (2)'!C:E,3,0))</f>
        <v>100</v>
      </c>
      <c r="X1288" s="231">
        <f t="shared" si="121"/>
        <v>0</v>
      </c>
      <c r="Y1288" s="231" t="str">
        <f t="shared" si="122"/>
        <v>SHORTENING, LIQ FRY PREM</v>
      </c>
      <c r="AA1288" s="232">
        <f t="shared" si="123"/>
        <v>147.64</v>
      </c>
      <c r="AB1288" s="232" t="str">
        <f>VLOOKUP(W1288,'Item List (2)'!$H:$J,2,0)</f>
        <v>Food</v>
      </c>
      <c r="AC1288" s="232">
        <f t="shared" si="124"/>
        <v>7368</v>
      </c>
      <c r="AD1288" s="232" t="str">
        <f t="shared" si="125"/>
        <v>7368-Food</v>
      </c>
    </row>
    <row r="1289" spans="1:30">
      <c r="A1289" t="s">
        <v>48</v>
      </c>
      <c r="B1289" t="s">
        <v>549</v>
      </c>
      <c r="C1289" t="s">
        <v>671</v>
      </c>
      <c r="D1289" t="s">
        <v>672</v>
      </c>
      <c r="E1289" t="s">
        <v>673</v>
      </c>
      <c r="F1289" s="220" t="s">
        <v>53</v>
      </c>
      <c r="G1289" s="220">
        <v>45167</v>
      </c>
      <c r="H1289" t="s">
        <v>416</v>
      </c>
      <c r="I1289" t="s">
        <v>55</v>
      </c>
      <c r="J1289" t="s">
        <v>417</v>
      </c>
      <c r="K1289" t="s">
        <v>418</v>
      </c>
      <c r="L1289" s="230" t="s">
        <v>419</v>
      </c>
      <c r="M1289">
        <v>1</v>
      </c>
      <c r="N1289">
        <v>0</v>
      </c>
      <c r="O1289">
        <v>33.71</v>
      </c>
      <c r="P1289">
        <v>33.71</v>
      </c>
      <c r="Q1289">
        <v>3255.35</v>
      </c>
      <c r="R1289">
        <v>10.51</v>
      </c>
      <c r="S1289" s="231" t="str">
        <f>VLOOKUP(U1289,'Cross ref'!I:J,2,0)</f>
        <v>SCL</v>
      </c>
      <c r="T1289" s="231">
        <f t="shared" si="120"/>
        <v>33.71</v>
      </c>
      <c r="U1289" s="231">
        <f>VLOOKUP(VALUE(C1289),'Cross ref'!G:I,3,0)</f>
        <v>7368</v>
      </c>
      <c r="V1289" s="231">
        <f>IFERROR(VLOOKUP(J1289,'Item List (2)'!C:D,2,0),VLOOKUP(K1289,'Item List (2)'!C:D,2,0))</f>
        <v>50007</v>
      </c>
      <c r="W1289" s="231">
        <f>IFERROR(VLOOKUP(J1289,'Item List (2)'!C:E,3,0),VLOOKUP(K1289,'Item List (2)'!C:E,3,0))</f>
        <v>100</v>
      </c>
      <c r="X1289" s="231">
        <f t="shared" si="121"/>
        <v>0</v>
      </c>
      <c r="Y1289" s="231" t="str">
        <f t="shared" si="122"/>
        <v>PEPPER, JALAPENO NACHO SLI</v>
      </c>
      <c r="AA1289" s="232">
        <f t="shared" si="123"/>
        <v>33.71</v>
      </c>
      <c r="AB1289" s="232" t="str">
        <f>VLOOKUP(W1289,'Item List (2)'!$H:$J,2,0)</f>
        <v>Food</v>
      </c>
      <c r="AC1289" s="232">
        <f t="shared" si="124"/>
        <v>7368</v>
      </c>
      <c r="AD1289" s="232" t="str">
        <f t="shared" si="125"/>
        <v>7368-Food</v>
      </c>
    </row>
    <row r="1290" spans="1:30">
      <c r="A1290" t="s">
        <v>48</v>
      </c>
      <c r="B1290" t="s">
        <v>549</v>
      </c>
      <c r="C1290" t="s">
        <v>671</v>
      </c>
      <c r="D1290" t="s">
        <v>672</v>
      </c>
      <c r="E1290" t="s">
        <v>673</v>
      </c>
      <c r="F1290" s="220" t="s">
        <v>53</v>
      </c>
      <c r="G1290" s="220">
        <v>45167</v>
      </c>
      <c r="H1290" t="s">
        <v>488</v>
      </c>
      <c r="I1290" t="s">
        <v>66</v>
      </c>
      <c r="J1290" t="s">
        <v>109</v>
      </c>
      <c r="K1290" t="s">
        <v>343</v>
      </c>
      <c r="L1290" s="230" t="s">
        <v>111</v>
      </c>
      <c r="M1290">
        <v>3</v>
      </c>
      <c r="N1290">
        <v>0</v>
      </c>
      <c r="O1290">
        <v>3.84</v>
      </c>
      <c r="P1290">
        <v>11.52</v>
      </c>
      <c r="Q1290">
        <v>3255.35</v>
      </c>
      <c r="R1290">
        <v>10.51</v>
      </c>
      <c r="S1290" s="231" t="str">
        <f>VLOOKUP(U1290,'Cross ref'!I:J,2,0)</f>
        <v>SCL</v>
      </c>
      <c r="T1290" s="231">
        <f t="shared" si="120"/>
        <v>11.52</v>
      </c>
      <c r="U1290" s="231">
        <f>VLOOKUP(VALUE(C1290),'Cross ref'!G:I,3,0)</f>
        <v>7368</v>
      </c>
      <c r="V1290" s="231">
        <f>IFERROR(VLOOKUP(J1290,'Item List (2)'!C:D,2,0),VLOOKUP(K1290,'Item List (2)'!C:D,2,0))</f>
        <v>60507</v>
      </c>
      <c r="W1290" s="231">
        <f>IFERROR(VLOOKUP(J1290,'Item List (2)'!C:E,3,0),VLOOKUP(K1290,'Item List (2)'!C:E,3,0))</f>
        <v>1200</v>
      </c>
      <c r="X1290" s="231">
        <f t="shared" si="121"/>
        <v>0</v>
      </c>
      <c r="Y1290" s="231" t="str">
        <f t="shared" si="122"/>
        <v>GLOVE, SYNTH LG</v>
      </c>
      <c r="AA1290" s="232">
        <f t="shared" si="123"/>
        <v>11.52</v>
      </c>
      <c r="AB1290" s="232" t="str">
        <f>VLOOKUP(W1290,'Item List (2)'!$H:$J,2,0)</f>
        <v>Supplies</v>
      </c>
      <c r="AC1290" s="232">
        <f t="shared" si="124"/>
        <v>7368</v>
      </c>
      <c r="AD1290" s="232" t="str">
        <f t="shared" si="125"/>
        <v>7368-Supplies</v>
      </c>
    </row>
    <row r="1291" spans="1:30">
      <c r="A1291" t="s">
        <v>48</v>
      </c>
      <c r="B1291" t="s">
        <v>549</v>
      </c>
      <c r="C1291" t="s">
        <v>671</v>
      </c>
      <c r="D1291" t="s">
        <v>672</v>
      </c>
      <c r="E1291" t="s">
        <v>673</v>
      </c>
      <c r="F1291" s="220" t="s">
        <v>53</v>
      </c>
      <c r="G1291" s="220">
        <v>45167</v>
      </c>
      <c r="H1291" t="s">
        <v>169</v>
      </c>
      <c r="I1291" t="s">
        <v>55</v>
      </c>
      <c r="J1291" t="s">
        <v>170</v>
      </c>
      <c r="K1291" t="s">
        <v>171</v>
      </c>
      <c r="L1291" s="230" t="s">
        <v>172</v>
      </c>
      <c r="M1291">
        <v>1</v>
      </c>
      <c r="N1291">
        <v>0</v>
      </c>
      <c r="O1291">
        <v>90.57</v>
      </c>
      <c r="P1291">
        <v>90.57</v>
      </c>
      <c r="Q1291">
        <v>3255.35</v>
      </c>
      <c r="R1291">
        <v>10.51</v>
      </c>
      <c r="S1291" s="231" t="str">
        <f>VLOOKUP(U1291,'Cross ref'!I:J,2,0)</f>
        <v>SCL</v>
      </c>
      <c r="T1291" s="231">
        <f t="shared" si="120"/>
        <v>90.57</v>
      </c>
      <c r="U1291" s="231">
        <f>VLOOKUP(VALUE(C1291),'Cross ref'!G:I,3,0)</f>
        <v>7368</v>
      </c>
      <c r="V1291" s="231">
        <f>IFERROR(VLOOKUP(J1291,'Item List (2)'!C:D,2,0),VLOOKUP(K1291,'Item List (2)'!C:D,2,0))</f>
        <v>50007</v>
      </c>
      <c r="W1291" s="231">
        <f>IFERROR(VLOOKUP(J1291,'Item List (2)'!C:E,3,0),VLOOKUP(K1291,'Item List (2)'!C:E,3,0))</f>
        <v>100</v>
      </c>
      <c r="X1291" s="231">
        <f t="shared" si="121"/>
        <v>0</v>
      </c>
      <c r="Y1291" s="231" t="str">
        <f t="shared" si="122"/>
        <v>BACON, 500 SLICES FC</v>
      </c>
      <c r="AA1291" s="232">
        <f t="shared" si="123"/>
        <v>90.57</v>
      </c>
      <c r="AB1291" s="232" t="str">
        <f>VLOOKUP(W1291,'Item List (2)'!$H:$J,2,0)</f>
        <v>Food</v>
      </c>
      <c r="AC1291" s="232">
        <f t="shared" si="124"/>
        <v>7368</v>
      </c>
      <c r="AD1291" s="232" t="str">
        <f t="shared" si="125"/>
        <v>7368-Food</v>
      </c>
    </row>
    <row r="1292" spans="1:30">
      <c r="A1292" t="s">
        <v>48</v>
      </c>
      <c r="B1292" t="s">
        <v>549</v>
      </c>
      <c r="C1292" t="s">
        <v>671</v>
      </c>
      <c r="D1292" t="s">
        <v>672</v>
      </c>
      <c r="E1292" t="s">
        <v>673</v>
      </c>
      <c r="F1292" s="220" t="s">
        <v>53</v>
      </c>
      <c r="G1292" s="220">
        <v>45167</v>
      </c>
      <c r="H1292" t="s">
        <v>173</v>
      </c>
      <c r="I1292" t="s">
        <v>55</v>
      </c>
      <c r="J1292" t="s">
        <v>117</v>
      </c>
      <c r="K1292" t="s">
        <v>174</v>
      </c>
      <c r="L1292" s="230" t="s">
        <v>175</v>
      </c>
      <c r="M1292">
        <v>1</v>
      </c>
      <c r="N1292">
        <v>0</v>
      </c>
      <c r="O1292">
        <v>81.59</v>
      </c>
      <c r="P1292">
        <v>81.59</v>
      </c>
      <c r="Q1292">
        <v>3255.35</v>
      </c>
      <c r="R1292">
        <v>10.51</v>
      </c>
      <c r="S1292" s="231" t="str">
        <f>VLOOKUP(U1292,'Cross ref'!I:J,2,0)</f>
        <v>SCL</v>
      </c>
      <c r="T1292" s="231">
        <f t="shared" si="120"/>
        <v>81.59</v>
      </c>
      <c r="U1292" s="231">
        <f>VLOOKUP(VALUE(C1292),'Cross ref'!G:I,3,0)</f>
        <v>7368</v>
      </c>
      <c r="V1292" s="231">
        <f>IFERROR(VLOOKUP(J1292,'Item List (2)'!C:D,2,0),VLOOKUP(K1292,'Item List (2)'!C:D,2,0))</f>
        <v>50007</v>
      </c>
      <c r="W1292" s="231">
        <f>IFERROR(VLOOKUP(J1292,'Item List (2)'!C:E,3,0),VLOOKUP(K1292,'Item List (2)'!C:E,3,0))</f>
        <v>100</v>
      </c>
      <c r="X1292" s="231">
        <f t="shared" si="121"/>
        <v>0</v>
      </c>
      <c r="Y1292" s="231" t="str">
        <f t="shared" si="122"/>
        <v>BEEF, GRND PTY 1.78Z</v>
      </c>
      <c r="AA1292" s="232">
        <f t="shared" si="123"/>
        <v>81.59</v>
      </c>
      <c r="AB1292" s="232" t="str">
        <f>VLOOKUP(W1292,'Item List (2)'!$H:$J,2,0)</f>
        <v>Food</v>
      </c>
      <c r="AC1292" s="232">
        <f t="shared" si="124"/>
        <v>7368</v>
      </c>
      <c r="AD1292" s="232" t="str">
        <f t="shared" si="125"/>
        <v>7368-Food</v>
      </c>
    </row>
    <row r="1293" spans="1:30">
      <c r="A1293" t="s">
        <v>48</v>
      </c>
      <c r="B1293" t="s">
        <v>549</v>
      </c>
      <c r="C1293" t="s">
        <v>671</v>
      </c>
      <c r="D1293" t="s">
        <v>672</v>
      </c>
      <c r="E1293" t="s">
        <v>673</v>
      </c>
      <c r="F1293" s="220" t="s">
        <v>53</v>
      </c>
      <c r="G1293" s="220">
        <v>45167</v>
      </c>
      <c r="H1293" t="s">
        <v>176</v>
      </c>
      <c r="I1293" t="s">
        <v>55</v>
      </c>
      <c r="J1293" t="s">
        <v>76</v>
      </c>
      <c r="K1293" t="s">
        <v>177</v>
      </c>
      <c r="L1293" s="230" t="s">
        <v>78</v>
      </c>
      <c r="M1293">
        <v>1</v>
      </c>
      <c r="N1293">
        <v>0</v>
      </c>
      <c r="O1293">
        <v>99.5</v>
      </c>
      <c r="P1293">
        <v>99.5</v>
      </c>
      <c r="Q1293">
        <v>3255.35</v>
      </c>
      <c r="R1293">
        <v>10.51</v>
      </c>
      <c r="S1293" s="231" t="str">
        <f>VLOOKUP(U1293,'Cross ref'!I:J,2,0)</f>
        <v>SCL</v>
      </c>
      <c r="T1293" s="231">
        <f t="shared" si="120"/>
        <v>99.5</v>
      </c>
      <c r="U1293" s="231">
        <f>VLOOKUP(VALUE(C1293),'Cross ref'!G:I,3,0)</f>
        <v>7368</v>
      </c>
      <c r="V1293" s="231">
        <f>IFERROR(VLOOKUP(J1293,'Item List (2)'!C:D,2,0),VLOOKUP(K1293,'Item List (2)'!C:D,2,0))</f>
        <v>50007</v>
      </c>
      <c r="W1293" s="231">
        <f>IFERROR(VLOOKUP(J1293,'Item List (2)'!C:E,3,0),VLOOKUP(K1293,'Item List (2)'!C:E,3,0))</f>
        <v>100</v>
      </c>
      <c r="X1293" s="231">
        <f t="shared" si="121"/>
        <v>0</v>
      </c>
      <c r="Y1293" s="231" t="str">
        <f t="shared" si="122"/>
        <v>SYRUP, DR PEPPER BIB</v>
      </c>
      <c r="AA1293" s="232">
        <f t="shared" si="123"/>
        <v>99.5</v>
      </c>
      <c r="AB1293" s="232" t="str">
        <f>VLOOKUP(W1293,'Item List (2)'!$H:$J,2,0)</f>
        <v>Food</v>
      </c>
      <c r="AC1293" s="232">
        <f t="shared" si="124"/>
        <v>7368</v>
      </c>
      <c r="AD1293" s="232" t="str">
        <f t="shared" si="125"/>
        <v>7368-Food</v>
      </c>
    </row>
    <row r="1294" spans="1:30">
      <c r="A1294" t="s">
        <v>48</v>
      </c>
      <c r="B1294" t="s">
        <v>549</v>
      </c>
      <c r="C1294" t="s">
        <v>671</v>
      </c>
      <c r="D1294" t="s">
        <v>672</v>
      </c>
      <c r="E1294" t="s">
        <v>673</v>
      </c>
      <c r="F1294" s="220" t="s">
        <v>53</v>
      </c>
      <c r="G1294" s="220">
        <v>45167</v>
      </c>
      <c r="H1294" t="s">
        <v>178</v>
      </c>
      <c r="I1294" t="s">
        <v>55</v>
      </c>
      <c r="J1294" t="s">
        <v>179</v>
      </c>
      <c r="K1294" t="s">
        <v>180</v>
      </c>
      <c r="L1294" s="230" t="s">
        <v>148</v>
      </c>
      <c r="M1294">
        <v>1</v>
      </c>
      <c r="N1294">
        <v>0</v>
      </c>
      <c r="O1294">
        <v>77.57</v>
      </c>
      <c r="P1294">
        <v>77.57</v>
      </c>
      <c r="Q1294">
        <v>3255.35</v>
      </c>
      <c r="R1294">
        <v>10.51</v>
      </c>
      <c r="S1294" s="231" t="str">
        <f>VLOOKUP(U1294,'Cross ref'!I:J,2,0)</f>
        <v>SCL</v>
      </c>
      <c r="T1294" s="231">
        <f t="shared" si="120"/>
        <v>77.57</v>
      </c>
      <c r="U1294" s="231">
        <f>VLOOKUP(VALUE(C1294),'Cross ref'!G:I,3,0)</f>
        <v>7368</v>
      </c>
      <c r="V1294" s="231">
        <f>IFERROR(VLOOKUP(J1294,'Item List (2)'!C:D,2,0),VLOOKUP(K1294,'Item List (2)'!C:D,2,0))</f>
        <v>50007</v>
      </c>
      <c r="W1294" s="231">
        <f>IFERROR(VLOOKUP(J1294,'Item List (2)'!C:E,3,0),VLOOKUP(K1294,'Item List (2)'!C:E,3,0))</f>
        <v>100</v>
      </c>
      <c r="X1294" s="231">
        <f t="shared" si="121"/>
        <v>0</v>
      </c>
      <c r="Y1294" s="231" t="str">
        <f t="shared" si="122"/>
        <v>CHEESE, AMER SHRP SLI 144CT</v>
      </c>
      <c r="AA1294" s="232">
        <f t="shared" si="123"/>
        <v>77.57</v>
      </c>
      <c r="AB1294" s="232" t="str">
        <f>VLOOKUP(W1294,'Item List (2)'!$H:$J,2,0)</f>
        <v>Food</v>
      </c>
      <c r="AC1294" s="232">
        <f t="shared" si="124"/>
        <v>7368</v>
      </c>
      <c r="AD1294" s="232" t="str">
        <f t="shared" si="125"/>
        <v>7368-Food</v>
      </c>
    </row>
    <row r="1295" spans="1:30">
      <c r="A1295" t="s">
        <v>48</v>
      </c>
      <c r="B1295" t="s">
        <v>549</v>
      </c>
      <c r="C1295" t="s">
        <v>671</v>
      </c>
      <c r="D1295" t="s">
        <v>672</v>
      </c>
      <c r="E1295" t="s">
        <v>673</v>
      </c>
      <c r="F1295" s="220" t="s">
        <v>53</v>
      </c>
      <c r="G1295" s="220">
        <v>45167</v>
      </c>
      <c r="H1295" t="s">
        <v>181</v>
      </c>
      <c r="I1295" t="s">
        <v>55</v>
      </c>
      <c r="J1295" t="s">
        <v>121</v>
      </c>
      <c r="K1295" t="s">
        <v>182</v>
      </c>
      <c r="L1295" s="230" t="s">
        <v>183</v>
      </c>
      <c r="M1295">
        <v>2</v>
      </c>
      <c r="N1295">
        <v>0</v>
      </c>
      <c r="O1295">
        <v>39.79</v>
      </c>
      <c r="P1295">
        <v>79.58</v>
      </c>
      <c r="Q1295">
        <v>3255.35</v>
      </c>
      <c r="R1295">
        <v>10.51</v>
      </c>
      <c r="S1295" s="231" t="str">
        <f>VLOOKUP(U1295,'Cross ref'!I:J,2,0)</f>
        <v>SCL</v>
      </c>
      <c r="T1295" s="231">
        <f t="shared" si="120"/>
        <v>79.58</v>
      </c>
      <c r="U1295" s="231">
        <f>VLOOKUP(VALUE(C1295),'Cross ref'!G:I,3,0)</f>
        <v>7368</v>
      </c>
      <c r="V1295" s="231">
        <f>IFERROR(VLOOKUP(J1295,'Item List (2)'!C:D,2,0),VLOOKUP(K1295,'Item List (2)'!C:D,2,0))</f>
        <v>50007</v>
      </c>
      <c r="W1295" s="231">
        <f>IFERROR(VLOOKUP(J1295,'Item List (2)'!C:E,3,0),VLOOKUP(K1295,'Item List (2)'!C:E,3,0))</f>
        <v>100</v>
      </c>
      <c r="X1295" s="231">
        <f t="shared" si="121"/>
        <v>0</v>
      </c>
      <c r="Y1295" s="231" t="str">
        <f t="shared" si="122"/>
        <v>APPTZR, JALAPENO BRD CHSE BITE</v>
      </c>
      <c r="AA1295" s="232">
        <f t="shared" si="123"/>
        <v>79.58</v>
      </c>
      <c r="AB1295" s="232" t="str">
        <f>VLOOKUP(W1295,'Item List (2)'!$H:$J,2,0)</f>
        <v>Food</v>
      </c>
      <c r="AC1295" s="232">
        <f t="shared" si="124"/>
        <v>7368</v>
      </c>
      <c r="AD1295" s="232" t="str">
        <f t="shared" si="125"/>
        <v>7368-Food</v>
      </c>
    </row>
    <row r="1296" spans="1:30">
      <c r="A1296" t="s">
        <v>48</v>
      </c>
      <c r="B1296" t="s">
        <v>549</v>
      </c>
      <c r="C1296" t="s">
        <v>671</v>
      </c>
      <c r="D1296" t="s">
        <v>672</v>
      </c>
      <c r="E1296" t="s">
        <v>673</v>
      </c>
      <c r="F1296" s="220" t="s">
        <v>53</v>
      </c>
      <c r="G1296" s="220">
        <v>45167</v>
      </c>
      <c r="H1296" t="s">
        <v>184</v>
      </c>
      <c r="I1296" t="s">
        <v>55</v>
      </c>
      <c r="J1296" t="s">
        <v>117</v>
      </c>
      <c r="K1296" t="s">
        <v>185</v>
      </c>
      <c r="L1296" s="230" t="s">
        <v>186</v>
      </c>
      <c r="M1296">
        <v>4</v>
      </c>
      <c r="N1296">
        <v>0</v>
      </c>
      <c r="O1296">
        <v>76.44</v>
      </c>
      <c r="P1296">
        <v>305.76</v>
      </c>
      <c r="Q1296">
        <v>3255.35</v>
      </c>
      <c r="R1296">
        <v>10.51</v>
      </c>
      <c r="S1296" s="231" t="str">
        <f>VLOOKUP(U1296,'Cross ref'!I:J,2,0)</f>
        <v>SCL</v>
      </c>
      <c r="T1296" s="231">
        <f t="shared" si="120"/>
        <v>305.76</v>
      </c>
      <c r="U1296" s="231">
        <f>VLOOKUP(VALUE(C1296),'Cross ref'!G:I,3,0)</f>
        <v>7368</v>
      </c>
      <c r="V1296" s="231">
        <f>IFERROR(VLOOKUP(J1296,'Item List (2)'!C:D,2,0),VLOOKUP(K1296,'Item List (2)'!C:D,2,0))</f>
        <v>50007</v>
      </c>
      <c r="W1296" s="231">
        <f>IFERROR(VLOOKUP(J1296,'Item List (2)'!C:E,3,0),VLOOKUP(K1296,'Item List (2)'!C:E,3,0))</f>
        <v>100</v>
      </c>
      <c r="X1296" s="231">
        <f t="shared" si="121"/>
        <v>0</v>
      </c>
      <c r="Y1296" s="231" t="str">
        <f t="shared" si="122"/>
        <v>BEEF, GRND PTY 5.33Z ANGUS IQF</v>
      </c>
      <c r="AA1296" s="232">
        <f t="shared" si="123"/>
        <v>305.76</v>
      </c>
      <c r="AB1296" s="232" t="str">
        <f>VLOOKUP(W1296,'Item List (2)'!$H:$J,2,0)</f>
        <v>Food</v>
      </c>
      <c r="AC1296" s="232">
        <f t="shared" si="124"/>
        <v>7368</v>
      </c>
      <c r="AD1296" s="232" t="str">
        <f t="shared" si="125"/>
        <v>7368-Food</v>
      </c>
    </row>
    <row r="1297" spans="1:30">
      <c r="A1297" t="s">
        <v>48</v>
      </c>
      <c r="B1297" t="s">
        <v>549</v>
      </c>
      <c r="C1297" t="s">
        <v>671</v>
      </c>
      <c r="D1297" t="s">
        <v>672</v>
      </c>
      <c r="E1297" t="s">
        <v>673</v>
      </c>
      <c r="F1297" s="220" t="s">
        <v>53</v>
      </c>
      <c r="G1297" s="220">
        <v>45167</v>
      </c>
      <c r="H1297" t="s">
        <v>187</v>
      </c>
      <c r="I1297" t="s">
        <v>55</v>
      </c>
      <c r="J1297" t="s">
        <v>146</v>
      </c>
      <c r="K1297" t="s">
        <v>188</v>
      </c>
      <c r="L1297" s="230" t="s">
        <v>189</v>
      </c>
      <c r="M1297">
        <v>1</v>
      </c>
      <c r="N1297">
        <v>0</v>
      </c>
      <c r="O1297">
        <v>46.88</v>
      </c>
      <c r="P1297">
        <v>46.88</v>
      </c>
      <c r="Q1297">
        <v>3255.35</v>
      </c>
      <c r="R1297">
        <v>10.51</v>
      </c>
      <c r="S1297" s="231" t="str">
        <f>VLOOKUP(U1297,'Cross ref'!I:J,2,0)</f>
        <v>SCL</v>
      </c>
      <c r="T1297" s="231">
        <f t="shared" si="120"/>
        <v>46.88</v>
      </c>
      <c r="U1297" s="231">
        <f>VLOOKUP(VALUE(C1297),'Cross ref'!G:I,3,0)</f>
        <v>7368</v>
      </c>
      <c r="V1297" s="231">
        <f>IFERROR(VLOOKUP(J1297,'Item List (2)'!C:D,2,0),VLOOKUP(K1297,'Item List (2)'!C:D,2,0))</f>
        <v>50007</v>
      </c>
      <c r="W1297" s="231">
        <f>IFERROR(VLOOKUP(J1297,'Item List (2)'!C:E,3,0),VLOOKUP(K1297,'Item List (2)'!C:E,3,0))</f>
        <v>100</v>
      </c>
      <c r="X1297" s="231">
        <f t="shared" si="121"/>
        <v>0</v>
      </c>
      <c r="Y1297" s="231" t="str">
        <f t="shared" si="122"/>
        <v>CHICKEN, NUGGET BRD STAR SHP</v>
      </c>
      <c r="AA1297" s="232">
        <f t="shared" si="123"/>
        <v>46.88</v>
      </c>
      <c r="AB1297" s="232" t="str">
        <f>VLOOKUP(W1297,'Item List (2)'!$H:$J,2,0)</f>
        <v>Food</v>
      </c>
      <c r="AC1297" s="232">
        <f t="shared" si="124"/>
        <v>7368</v>
      </c>
      <c r="AD1297" s="232" t="str">
        <f t="shared" si="125"/>
        <v>7368-Food</v>
      </c>
    </row>
    <row r="1298" spans="1:30">
      <c r="A1298" t="s">
        <v>48</v>
      </c>
      <c r="B1298" t="s">
        <v>549</v>
      </c>
      <c r="C1298" t="s">
        <v>671</v>
      </c>
      <c r="D1298" t="s">
        <v>672</v>
      </c>
      <c r="E1298" t="s">
        <v>673</v>
      </c>
      <c r="F1298" s="220" t="s">
        <v>53</v>
      </c>
      <c r="G1298" s="220">
        <v>45167</v>
      </c>
      <c r="H1298" t="s">
        <v>357</v>
      </c>
      <c r="I1298" t="s">
        <v>55</v>
      </c>
      <c r="J1298" t="s">
        <v>358</v>
      </c>
      <c r="K1298" t="s">
        <v>359</v>
      </c>
      <c r="L1298" s="230" t="s">
        <v>360</v>
      </c>
      <c r="M1298">
        <v>1</v>
      </c>
      <c r="N1298">
        <v>0</v>
      </c>
      <c r="O1298">
        <v>24.1</v>
      </c>
      <c r="P1298">
        <v>24.1</v>
      </c>
      <c r="Q1298">
        <v>3255.35</v>
      </c>
      <c r="R1298">
        <v>10.51</v>
      </c>
      <c r="S1298" s="231" t="str">
        <f>VLOOKUP(U1298,'Cross ref'!I:J,2,0)</f>
        <v>SCL</v>
      </c>
      <c r="T1298" s="231">
        <f t="shared" si="120"/>
        <v>24.1</v>
      </c>
      <c r="U1298" s="231">
        <f>VLOOKUP(VALUE(C1298),'Cross ref'!G:I,3,0)</f>
        <v>7368</v>
      </c>
      <c r="V1298" s="231">
        <f>IFERROR(VLOOKUP(J1298,'Item List (2)'!C:D,2,0),VLOOKUP(K1298,'Item List (2)'!C:D,2,0))</f>
        <v>50007</v>
      </c>
      <c r="W1298" s="231">
        <f>IFERROR(VLOOKUP(J1298,'Item List (2)'!C:E,3,0),VLOOKUP(K1298,'Item List (2)'!C:E,3,0))</f>
        <v>100</v>
      </c>
      <c r="X1298" s="231">
        <f t="shared" si="121"/>
        <v>0</v>
      </c>
      <c r="Y1298" s="231" t="str">
        <f t="shared" si="122"/>
        <v>BISCUIT, BUTTERMILK PARBKD</v>
      </c>
      <c r="AA1298" s="232">
        <f t="shared" si="123"/>
        <v>24.1</v>
      </c>
      <c r="AB1298" s="232" t="str">
        <f>VLOOKUP(W1298,'Item List (2)'!$H:$J,2,0)</f>
        <v>Food</v>
      </c>
      <c r="AC1298" s="232">
        <f t="shared" si="124"/>
        <v>7368</v>
      </c>
      <c r="AD1298" s="232" t="str">
        <f t="shared" si="125"/>
        <v>7368-Food</v>
      </c>
    </row>
    <row r="1299" spans="1:30">
      <c r="A1299" t="s">
        <v>48</v>
      </c>
      <c r="B1299" t="s">
        <v>549</v>
      </c>
      <c r="C1299" t="s">
        <v>671</v>
      </c>
      <c r="D1299" t="s">
        <v>672</v>
      </c>
      <c r="E1299" t="s">
        <v>673</v>
      </c>
      <c r="F1299" s="220" t="s">
        <v>53</v>
      </c>
      <c r="G1299" s="220">
        <v>45167</v>
      </c>
      <c r="H1299" t="s">
        <v>282</v>
      </c>
      <c r="I1299" t="s">
        <v>55</v>
      </c>
      <c r="J1299" t="s">
        <v>105</v>
      </c>
      <c r="K1299" t="s">
        <v>283</v>
      </c>
      <c r="L1299" s="230" t="s">
        <v>284</v>
      </c>
      <c r="M1299">
        <v>1</v>
      </c>
      <c r="N1299">
        <v>0</v>
      </c>
      <c r="O1299">
        <v>12.91</v>
      </c>
      <c r="P1299">
        <v>12.91</v>
      </c>
      <c r="Q1299">
        <v>3255.35</v>
      </c>
      <c r="R1299">
        <v>10.51</v>
      </c>
      <c r="S1299" s="231" t="str">
        <f>VLOOKUP(U1299,'Cross ref'!I:J,2,0)</f>
        <v>SCL</v>
      </c>
      <c r="T1299" s="231">
        <f t="shared" si="120"/>
        <v>12.91</v>
      </c>
      <c r="U1299" s="231">
        <f>VLOOKUP(VALUE(C1299),'Cross ref'!G:I,3,0)</f>
        <v>7368</v>
      </c>
      <c r="V1299" s="231">
        <f>IFERROR(VLOOKUP(J1299,'Item List (2)'!C:D,2,0),VLOOKUP(K1299,'Item List (2)'!C:D,2,0))</f>
        <v>50007</v>
      </c>
      <c r="W1299" s="231">
        <f>IFERROR(VLOOKUP(J1299,'Item List (2)'!C:E,3,0),VLOOKUP(K1299,'Item List (2)'!C:E,3,0))</f>
        <v>100</v>
      </c>
      <c r="X1299" s="231">
        <f t="shared" si="121"/>
        <v>0</v>
      </c>
      <c r="Y1299" s="231" t="str">
        <f t="shared" si="122"/>
        <v>BUTTERMILK, 1% LF</v>
      </c>
      <c r="AA1299" s="232">
        <f t="shared" si="123"/>
        <v>12.91</v>
      </c>
      <c r="AB1299" s="232" t="str">
        <f>VLOOKUP(W1299,'Item List (2)'!$H:$J,2,0)</f>
        <v>Food</v>
      </c>
      <c r="AC1299" s="232">
        <f t="shared" si="124"/>
        <v>7368</v>
      </c>
      <c r="AD1299" s="232" t="str">
        <f t="shared" si="125"/>
        <v>7368-Food</v>
      </c>
    </row>
    <row r="1300" spans="1:30">
      <c r="A1300" t="s">
        <v>48</v>
      </c>
      <c r="B1300" t="s">
        <v>549</v>
      </c>
      <c r="C1300" t="s">
        <v>671</v>
      </c>
      <c r="D1300" t="s">
        <v>672</v>
      </c>
      <c r="E1300" t="s">
        <v>673</v>
      </c>
      <c r="F1300" s="220" t="s">
        <v>53</v>
      </c>
      <c r="G1300" s="220">
        <v>45167</v>
      </c>
      <c r="H1300" t="s">
        <v>361</v>
      </c>
      <c r="I1300" t="s">
        <v>55</v>
      </c>
      <c r="J1300" t="s">
        <v>362</v>
      </c>
      <c r="K1300" t="s">
        <v>363</v>
      </c>
      <c r="L1300" s="230" t="s">
        <v>364</v>
      </c>
      <c r="M1300">
        <v>1</v>
      </c>
      <c r="N1300">
        <v>0</v>
      </c>
      <c r="O1300">
        <v>107.29</v>
      </c>
      <c r="P1300">
        <v>107.29</v>
      </c>
      <c r="Q1300">
        <v>3255.35</v>
      </c>
      <c r="R1300">
        <v>10.51</v>
      </c>
      <c r="S1300" s="231" t="str">
        <f>VLOOKUP(U1300,'Cross ref'!I:J,2,0)</f>
        <v>SCL</v>
      </c>
      <c r="T1300" s="231">
        <f t="shared" si="120"/>
        <v>107.29</v>
      </c>
      <c r="U1300" s="231">
        <f>VLOOKUP(VALUE(C1300),'Cross ref'!G:I,3,0)</f>
        <v>7368</v>
      </c>
      <c r="V1300" s="231">
        <f>IFERROR(VLOOKUP(J1300,'Item List (2)'!C:D,2,0),VLOOKUP(K1300,'Item List (2)'!C:D,2,0))</f>
        <v>50007</v>
      </c>
      <c r="W1300" s="231">
        <f>IFERROR(VLOOKUP(J1300,'Item List (2)'!C:E,3,0),VLOOKUP(K1300,'Item List (2)'!C:E,3,0))</f>
        <v>100</v>
      </c>
      <c r="X1300" s="231">
        <f t="shared" si="121"/>
        <v>0</v>
      </c>
      <c r="Y1300" s="231" t="str">
        <f t="shared" si="122"/>
        <v>BURGER, BEYOND MEAT 3.7Z</v>
      </c>
      <c r="AA1300" s="232">
        <f t="shared" si="123"/>
        <v>107.29</v>
      </c>
      <c r="AB1300" s="232" t="str">
        <f>VLOOKUP(W1300,'Item List (2)'!$H:$J,2,0)</f>
        <v>Food</v>
      </c>
      <c r="AC1300" s="232">
        <f t="shared" si="124"/>
        <v>7368</v>
      </c>
      <c r="AD1300" s="232" t="str">
        <f t="shared" si="125"/>
        <v>7368-Food</v>
      </c>
    </row>
    <row r="1301" spans="1:30">
      <c r="A1301" t="s">
        <v>48</v>
      </c>
      <c r="B1301" t="s">
        <v>549</v>
      </c>
      <c r="C1301" t="s">
        <v>671</v>
      </c>
      <c r="D1301" t="s">
        <v>672</v>
      </c>
      <c r="E1301" t="s">
        <v>673</v>
      </c>
      <c r="F1301" s="220" t="s">
        <v>53</v>
      </c>
      <c r="G1301" s="220">
        <v>45167</v>
      </c>
      <c r="H1301" t="s">
        <v>205</v>
      </c>
      <c r="I1301" t="s">
        <v>55</v>
      </c>
      <c r="J1301" t="s">
        <v>206</v>
      </c>
      <c r="K1301" t="s">
        <v>207</v>
      </c>
      <c r="L1301" s="230" t="s">
        <v>208</v>
      </c>
      <c r="M1301">
        <v>1</v>
      </c>
      <c r="N1301">
        <v>0</v>
      </c>
      <c r="O1301">
        <v>22.17</v>
      </c>
      <c r="P1301">
        <v>22.17</v>
      </c>
      <c r="Q1301">
        <v>3255.35</v>
      </c>
      <c r="R1301">
        <v>10.51</v>
      </c>
      <c r="S1301" s="231" t="str">
        <f>VLOOKUP(U1301,'Cross ref'!I:J,2,0)</f>
        <v>SCL</v>
      </c>
      <c r="T1301" s="231">
        <f t="shared" si="120"/>
        <v>22.17</v>
      </c>
      <c r="U1301" s="231">
        <f>VLOOKUP(VALUE(C1301),'Cross ref'!G:I,3,0)</f>
        <v>7368</v>
      </c>
      <c r="V1301" s="231">
        <f>IFERROR(VLOOKUP(J1301,'Item List (2)'!C:D,2,0),VLOOKUP(K1301,'Item List (2)'!C:D,2,0))</f>
        <v>50007</v>
      </c>
      <c r="W1301" s="231">
        <f>IFERROR(VLOOKUP(J1301,'Item List (2)'!C:E,3,0),VLOOKUP(K1301,'Item List (2)'!C:E,3,0))</f>
        <v>100</v>
      </c>
      <c r="X1301" s="231">
        <f t="shared" si="121"/>
        <v>0</v>
      </c>
      <c r="Y1301" s="231" t="str">
        <f t="shared" si="122"/>
        <v>LETTUCE, LINER</v>
      </c>
      <c r="AA1301" s="232">
        <f t="shared" si="123"/>
        <v>22.17</v>
      </c>
      <c r="AB1301" s="232" t="str">
        <f>VLOOKUP(W1301,'Item List (2)'!$H:$J,2,0)</f>
        <v>Food</v>
      </c>
      <c r="AC1301" s="232">
        <f t="shared" si="124"/>
        <v>7368</v>
      </c>
      <c r="AD1301" s="232" t="str">
        <f t="shared" si="125"/>
        <v>7368-Food</v>
      </c>
    </row>
    <row r="1302" spans="1:30">
      <c r="A1302" t="s">
        <v>48</v>
      </c>
      <c r="B1302" t="s">
        <v>549</v>
      </c>
      <c r="C1302" t="s">
        <v>671</v>
      </c>
      <c r="D1302" t="s">
        <v>672</v>
      </c>
      <c r="E1302" t="s">
        <v>673</v>
      </c>
      <c r="F1302" s="220" t="s">
        <v>53</v>
      </c>
      <c r="G1302" s="220">
        <v>45167</v>
      </c>
      <c r="H1302" t="s">
        <v>209</v>
      </c>
      <c r="I1302" t="s">
        <v>55</v>
      </c>
      <c r="J1302" t="s">
        <v>210</v>
      </c>
      <c r="K1302" t="s">
        <v>211</v>
      </c>
      <c r="L1302" s="230" t="s">
        <v>212</v>
      </c>
      <c r="M1302">
        <v>3</v>
      </c>
      <c r="N1302">
        <v>0</v>
      </c>
      <c r="O1302">
        <v>19.57</v>
      </c>
      <c r="P1302">
        <v>58.71</v>
      </c>
      <c r="Q1302">
        <v>3255.35</v>
      </c>
      <c r="R1302">
        <v>10.51</v>
      </c>
      <c r="S1302" s="231" t="str">
        <f>VLOOKUP(U1302,'Cross ref'!I:J,2,0)</f>
        <v>SCL</v>
      </c>
      <c r="T1302" s="231">
        <f t="shared" si="120"/>
        <v>58.71</v>
      </c>
      <c r="U1302" s="231">
        <f>VLOOKUP(VALUE(C1302),'Cross ref'!G:I,3,0)</f>
        <v>7368</v>
      </c>
      <c r="V1302" s="231">
        <f>IFERROR(VLOOKUP(J1302,'Item List (2)'!C:D,2,0),VLOOKUP(K1302,'Item List (2)'!C:D,2,0))</f>
        <v>50007</v>
      </c>
      <c r="W1302" s="231">
        <f>IFERROR(VLOOKUP(J1302,'Item List (2)'!C:E,3,0),VLOOKUP(K1302,'Item List (2)'!C:E,3,0))</f>
        <v>100</v>
      </c>
      <c r="X1302" s="231">
        <f t="shared" si="121"/>
        <v>0</v>
      </c>
      <c r="Y1302" s="231" t="str">
        <f t="shared" si="122"/>
        <v>TOMATO, RED 5X5 BULK 25LB</v>
      </c>
      <c r="AA1302" s="232">
        <f t="shared" si="123"/>
        <v>58.71</v>
      </c>
      <c r="AB1302" s="232" t="str">
        <f>VLOOKUP(W1302,'Item List (2)'!$H:$J,2,0)</f>
        <v>Food</v>
      </c>
      <c r="AC1302" s="232">
        <f t="shared" si="124"/>
        <v>7368</v>
      </c>
      <c r="AD1302" s="232" t="str">
        <f t="shared" si="125"/>
        <v>7368-Food</v>
      </c>
    </row>
    <row r="1303" spans="1:30">
      <c r="A1303" t="s">
        <v>48</v>
      </c>
      <c r="B1303" t="s">
        <v>549</v>
      </c>
      <c r="C1303" t="s">
        <v>671</v>
      </c>
      <c r="D1303" t="s">
        <v>672</v>
      </c>
      <c r="E1303" t="s">
        <v>673</v>
      </c>
      <c r="F1303" s="220" t="s">
        <v>53</v>
      </c>
      <c r="G1303" s="220">
        <v>45167</v>
      </c>
      <c r="H1303" t="s">
        <v>213</v>
      </c>
      <c r="I1303" t="s">
        <v>55</v>
      </c>
      <c r="J1303" t="s">
        <v>214</v>
      </c>
      <c r="K1303" t="s">
        <v>215</v>
      </c>
      <c r="L1303" s="230" t="s">
        <v>78</v>
      </c>
      <c r="M1303">
        <v>1</v>
      </c>
      <c r="N1303">
        <v>0</v>
      </c>
      <c r="O1303">
        <v>27.07</v>
      </c>
      <c r="P1303">
        <v>27.07</v>
      </c>
      <c r="Q1303">
        <v>3255.35</v>
      </c>
      <c r="R1303">
        <v>10.51</v>
      </c>
      <c r="S1303" s="231" t="str">
        <f>VLOOKUP(U1303,'Cross ref'!I:J,2,0)</f>
        <v>SCL</v>
      </c>
      <c r="T1303" s="231">
        <f t="shared" si="120"/>
        <v>27.07</v>
      </c>
      <c r="U1303" s="231">
        <f>VLOOKUP(VALUE(C1303),'Cross ref'!G:I,3,0)</f>
        <v>7368</v>
      </c>
      <c r="V1303" s="231">
        <f>IFERROR(VLOOKUP(J1303,'Item List (2)'!C:D,2,0),VLOOKUP(K1303,'Item List (2)'!C:D,2,0))</f>
        <v>50007</v>
      </c>
      <c r="W1303" s="231">
        <f>IFERROR(VLOOKUP(J1303,'Item List (2)'!C:E,3,0),VLOOKUP(K1303,'Item List (2)'!C:E,3,0))</f>
        <v>100</v>
      </c>
      <c r="X1303" s="231">
        <f t="shared" si="121"/>
        <v>0</v>
      </c>
      <c r="Y1303" s="231" t="str">
        <f t="shared" si="122"/>
        <v>PICKLE, CHIP DELI 3/16" CC</v>
      </c>
      <c r="AA1303" s="232">
        <f t="shared" si="123"/>
        <v>27.07</v>
      </c>
      <c r="AB1303" s="232" t="str">
        <f>VLOOKUP(W1303,'Item List (2)'!$H:$J,2,0)</f>
        <v>Food</v>
      </c>
      <c r="AC1303" s="232">
        <f t="shared" si="124"/>
        <v>7368</v>
      </c>
      <c r="AD1303" s="232" t="str">
        <f t="shared" si="125"/>
        <v>7368-Food</v>
      </c>
    </row>
    <row r="1304" spans="1:30">
      <c r="A1304" t="s">
        <v>48</v>
      </c>
      <c r="B1304" t="s">
        <v>549</v>
      </c>
      <c r="C1304" t="s">
        <v>671</v>
      </c>
      <c r="D1304" t="s">
        <v>672</v>
      </c>
      <c r="E1304" t="s">
        <v>673</v>
      </c>
      <c r="F1304" s="220" t="s">
        <v>53</v>
      </c>
      <c r="G1304" s="220">
        <v>45167</v>
      </c>
      <c r="H1304" t="s">
        <v>285</v>
      </c>
      <c r="I1304" t="s">
        <v>55</v>
      </c>
      <c r="J1304" t="s">
        <v>146</v>
      </c>
      <c r="K1304" t="s">
        <v>286</v>
      </c>
      <c r="L1304" s="230" t="s">
        <v>148</v>
      </c>
      <c r="M1304">
        <v>1</v>
      </c>
      <c r="N1304">
        <v>0</v>
      </c>
      <c r="O1304">
        <v>117.62</v>
      </c>
      <c r="P1304">
        <v>117.62</v>
      </c>
      <c r="Q1304">
        <v>3255.35</v>
      </c>
      <c r="R1304">
        <v>10.51</v>
      </c>
      <c r="S1304" s="231" t="str">
        <f>VLOOKUP(U1304,'Cross ref'!I:J,2,0)</f>
        <v>SCL</v>
      </c>
      <c r="T1304" s="231">
        <f t="shared" si="120"/>
        <v>117.62</v>
      </c>
      <c r="U1304" s="231">
        <f>VLOOKUP(VALUE(C1304),'Cross ref'!G:I,3,0)</f>
        <v>7368</v>
      </c>
      <c r="V1304" s="231">
        <f>IFERROR(VLOOKUP(J1304,'Item List (2)'!C:D,2,0),VLOOKUP(K1304,'Item List (2)'!C:D,2,0))</f>
        <v>50007</v>
      </c>
      <c r="W1304" s="231">
        <f>IFERROR(VLOOKUP(J1304,'Item List (2)'!C:E,3,0),VLOOKUP(K1304,'Item List (2)'!C:E,3,0))</f>
        <v>100</v>
      </c>
      <c r="X1304" s="231">
        <f t="shared" si="121"/>
        <v>0</v>
      </c>
      <c r="Y1304" s="231" t="str">
        <f t="shared" si="122"/>
        <v>CHICKEN, BRST FLT MARNTD 3.5Z FZN</v>
      </c>
      <c r="AA1304" s="232">
        <f t="shared" si="123"/>
        <v>117.62</v>
      </c>
      <c r="AB1304" s="232" t="str">
        <f>VLOOKUP(W1304,'Item List (2)'!$H:$J,2,0)</f>
        <v>Food</v>
      </c>
      <c r="AC1304" s="232">
        <f t="shared" si="124"/>
        <v>7368</v>
      </c>
      <c r="AD1304" s="232" t="str">
        <f t="shared" si="125"/>
        <v>7368-Food</v>
      </c>
    </row>
    <row r="1305" spans="1:30">
      <c r="A1305" t="s">
        <v>48</v>
      </c>
      <c r="B1305" t="s">
        <v>549</v>
      </c>
      <c r="C1305" t="s">
        <v>671</v>
      </c>
      <c r="D1305" t="s">
        <v>672</v>
      </c>
      <c r="E1305" t="s">
        <v>673</v>
      </c>
      <c r="F1305" s="220" t="s">
        <v>53</v>
      </c>
      <c r="G1305" s="220">
        <v>45167</v>
      </c>
      <c r="H1305" t="s">
        <v>375</v>
      </c>
      <c r="I1305" t="s">
        <v>55</v>
      </c>
      <c r="J1305" t="s">
        <v>146</v>
      </c>
      <c r="K1305" t="s">
        <v>376</v>
      </c>
      <c r="L1305" s="230" t="s">
        <v>377</v>
      </c>
      <c r="M1305">
        <v>1</v>
      </c>
      <c r="N1305">
        <v>0</v>
      </c>
      <c r="O1305">
        <v>175.35</v>
      </c>
      <c r="P1305">
        <v>175.35</v>
      </c>
      <c r="Q1305">
        <v>3255.35</v>
      </c>
      <c r="R1305">
        <v>10.51</v>
      </c>
      <c r="S1305" s="231" t="str">
        <f>VLOOKUP(U1305,'Cross ref'!I:J,2,0)</f>
        <v>SCL</v>
      </c>
      <c r="T1305" s="231">
        <f t="shared" si="120"/>
        <v>175.35</v>
      </c>
      <c r="U1305" s="231">
        <f>VLOOKUP(VALUE(C1305),'Cross ref'!G:I,3,0)</f>
        <v>7368</v>
      </c>
      <c r="V1305" s="231">
        <f>IFERROR(VLOOKUP(J1305,'Item List (2)'!C:D,2,0),VLOOKUP(K1305,'Item List (2)'!C:D,2,0))</f>
        <v>50007</v>
      </c>
      <c r="W1305" s="231">
        <f>IFERROR(VLOOKUP(J1305,'Item List (2)'!C:E,3,0),VLOOKUP(K1305,'Item List (2)'!C:E,3,0))</f>
        <v>100</v>
      </c>
      <c r="X1305" s="231">
        <f t="shared" si="121"/>
        <v>0</v>
      </c>
      <c r="Y1305" s="231" t="str">
        <f t="shared" si="122"/>
        <v>CHICKEN, BRST GR SAVOR 4.25Z CARLS JR</v>
      </c>
      <c r="AA1305" s="232">
        <f t="shared" si="123"/>
        <v>175.35</v>
      </c>
      <c r="AB1305" s="232" t="str">
        <f>VLOOKUP(W1305,'Item List (2)'!$H:$J,2,0)</f>
        <v>Food</v>
      </c>
      <c r="AC1305" s="232">
        <f t="shared" si="124"/>
        <v>7368</v>
      </c>
      <c r="AD1305" s="232" t="str">
        <f t="shared" si="125"/>
        <v>7368-Food</v>
      </c>
    </row>
    <row r="1306" spans="1:30">
      <c r="A1306" t="s">
        <v>48</v>
      </c>
      <c r="B1306" t="s">
        <v>549</v>
      </c>
      <c r="C1306" t="s">
        <v>671</v>
      </c>
      <c r="D1306" t="s">
        <v>672</v>
      </c>
      <c r="E1306" t="s">
        <v>673</v>
      </c>
      <c r="F1306" s="220" t="s">
        <v>53</v>
      </c>
      <c r="G1306" s="220">
        <v>45167</v>
      </c>
      <c r="H1306" t="s">
        <v>219</v>
      </c>
      <c r="I1306" t="s">
        <v>55</v>
      </c>
      <c r="J1306" t="s">
        <v>220</v>
      </c>
      <c r="K1306" t="s">
        <v>221</v>
      </c>
      <c r="L1306" s="230" t="s">
        <v>222</v>
      </c>
      <c r="M1306">
        <v>1</v>
      </c>
      <c r="N1306">
        <v>0</v>
      </c>
      <c r="O1306">
        <v>13.66</v>
      </c>
      <c r="P1306">
        <v>13.66</v>
      </c>
      <c r="Q1306">
        <v>3255.35</v>
      </c>
      <c r="R1306">
        <v>10.51</v>
      </c>
      <c r="S1306" s="231" t="str">
        <f>VLOOKUP(U1306,'Cross ref'!I:J,2,0)</f>
        <v>SCL</v>
      </c>
      <c r="T1306" s="231">
        <f t="shared" si="120"/>
        <v>13.66</v>
      </c>
      <c r="U1306" s="231">
        <f>VLOOKUP(VALUE(C1306),'Cross ref'!G:I,3,0)</f>
        <v>7368</v>
      </c>
      <c r="V1306" s="231">
        <f>IFERROR(VLOOKUP(J1306,'Item List (2)'!C:D,2,0),VLOOKUP(K1306,'Item List (2)'!C:D,2,0))</f>
        <v>50007</v>
      </c>
      <c r="W1306" s="231">
        <f>IFERROR(VLOOKUP(J1306,'Item List (2)'!C:E,3,0),VLOOKUP(K1306,'Item List (2)'!C:E,3,0))</f>
        <v>100</v>
      </c>
      <c r="X1306" s="231">
        <f t="shared" si="121"/>
        <v>0</v>
      </c>
      <c r="Y1306" s="231" t="str">
        <f t="shared" si="122"/>
        <v>WATER, PURIFIED 16.9Z DASANI</v>
      </c>
      <c r="AA1306" s="232">
        <f t="shared" si="123"/>
        <v>13.66</v>
      </c>
      <c r="AB1306" s="232" t="str">
        <f>VLOOKUP(W1306,'Item List (2)'!$H:$J,2,0)</f>
        <v>Food</v>
      </c>
      <c r="AC1306" s="232">
        <f t="shared" si="124"/>
        <v>7368</v>
      </c>
      <c r="AD1306" s="232" t="str">
        <f t="shared" si="125"/>
        <v>7368-Food</v>
      </c>
    </row>
    <row r="1307" spans="1:30">
      <c r="A1307" t="s">
        <v>48</v>
      </c>
      <c r="B1307" t="s">
        <v>549</v>
      </c>
      <c r="C1307" t="s">
        <v>671</v>
      </c>
      <c r="D1307" t="s">
        <v>672</v>
      </c>
      <c r="E1307" t="s">
        <v>673</v>
      </c>
      <c r="F1307" s="220" t="s">
        <v>53</v>
      </c>
      <c r="G1307" s="220">
        <v>45167</v>
      </c>
      <c r="H1307" t="s">
        <v>383</v>
      </c>
      <c r="I1307" t="s">
        <v>55</v>
      </c>
      <c r="J1307" t="s">
        <v>265</v>
      </c>
      <c r="K1307" t="s">
        <v>384</v>
      </c>
      <c r="L1307" s="230" t="s">
        <v>263</v>
      </c>
      <c r="M1307">
        <v>1</v>
      </c>
      <c r="N1307">
        <v>0</v>
      </c>
      <c r="O1307">
        <v>32.32</v>
      </c>
      <c r="P1307">
        <v>32.32</v>
      </c>
      <c r="Q1307">
        <v>3255.35</v>
      </c>
      <c r="R1307">
        <v>10.51</v>
      </c>
      <c r="S1307" s="231" t="str">
        <f>VLOOKUP(U1307,'Cross ref'!I:J,2,0)</f>
        <v>SCL</v>
      </c>
      <c r="T1307" s="231">
        <f t="shared" si="120"/>
        <v>32.32</v>
      </c>
      <c r="U1307" s="231">
        <f>VLOOKUP(VALUE(C1307),'Cross ref'!G:I,3,0)</f>
        <v>7368</v>
      </c>
      <c r="V1307" s="231">
        <f>IFERROR(VLOOKUP(J1307,'Item List (2)'!C:D,2,0),VLOOKUP(K1307,'Item List (2)'!C:D,2,0))</f>
        <v>50007</v>
      </c>
      <c r="W1307" s="231">
        <f>IFERROR(VLOOKUP(J1307,'Item List (2)'!C:E,3,0),VLOOKUP(K1307,'Item List (2)'!C:E,3,0))</f>
        <v>100</v>
      </c>
      <c r="X1307" s="231">
        <f t="shared" si="121"/>
        <v>0</v>
      </c>
      <c r="Y1307" s="231" t="str">
        <f t="shared" si="122"/>
        <v>SAUCE, SANTA FE W-CAGE FREE EGG</v>
      </c>
      <c r="AA1307" s="232">
        <f t="shared" si="123"/>
        <v>32.32</v>
      </c>
      <c r="AB1307" s="232" t="str">
        <f>VLOOKUP(W1307,'Item List (2)'!$H:$J,2,0)</f>
        <v>Food</v>
      </c>
      <c r="AC1307" s="232">
        <f t="shared" si="124"/>
        <v>7368</v>
      </c>
      <c r="AD1307" s="232" t="str">
        <f t="shared" si="125"/>
        <v>7368-Food</v>
      </c>
    </row>
    <row r="1308" spans="1:30">
      <c r="A1308" t="s">
        <v>48</v>
      </c>
      <c r="B1308" t="s">
        <v>549</v>
      </c>
      <c r="C1308" t="s">
        <v>671</v>
      </c>
      <c r="D1308" t="s">
        <v>672</v>
      </c>
      <c r="E1308" t="s">
        <v>673</v>
      </c>
      <c r="F1308" s="220" t="s">
        <v>53</v>
      </c>
      <c r="G1308" s="220">
        <v>45167</v>
      </c>
      <c r="H1308" t="s">
        <v>227</v>
      </c>
      <c r="I1308" t="s">
        <v>55</v>
      </c>
      <c r="J1308" t="s">
        <v>228</v>
      </c>
      <c r="K1308" t="s">
        <v>229</v>
      </c>
      <c r="L1308" s="230" t="s">
        <v>230</v>
      </c>
      <c r="M1308">
        <v>1</v>
      </c>
      <c r="N1308">
        <v>0</v>
      </c>
      <c r="O1308">
        <v>30.07</v>
      </c>
      <c r="P1308">
        <v>30.07</v>
      </c>
      <c r="Q1308">
        <v>3255.35</v>
      </c>
      <c r="R1308">
        <v>10.51</v>
      </c>
      <c r="S1308" s="231" t="str">
        <f>VLOOKUP(U1308,'Cross ref'!I:J,2,0)</f>
        <v>SCL</v>
      </c>
      <c r="T1308" s="231">
        <f t="shared" si="120"/>
        <v>30.07</v>
      </c>
      <c r="U1308" s="231">
        <f>VLOOKUP(VALUE(C1308),'Cross ref'!G:I,3,0)</f>
        <v>7368</v>
      </c>
      <c r="V1308" s="231">
        <f>IFERROR(VLOOKUP(J1308,'Item List (2)'!C:D,2,0),VLOOKUP(K1308,'Item List (2)'!C:D,2,0))</f>
        <v>50007</v>
      </c>
      <c r="W1308" s="231">
        <f>IFERROR(VLOOKUP(J1308,'Item List (2)'!C:E,3,0),VLOOKUP(K1308,'Item List (2)'!C:E,3,0))</f>
        <v>100</v>
      </c>
      <c r="X1308" s="231">
        <f t="shared" si="121"/>
        <v>0</v>
      </c>
      <c r="Y1308" s="231" t="str">
        <f t="shared" si="122"/>
        <v>ONION, YLW</v>
      </c>
      <c r="AA1308" s="232">
        <f t="shared" si="123"/>
        <v>30.07</v>
      </c>
      <c r="AB1308" s="232" t="str">
        <f>VLOOKUP(W1308,'Item List (2)'!$H:$J,2,0)</f>
        <v>Food</v>
      </c>
      <c r="AC1308" s="232">
        <f t="shared" si="124"/>
        <v>7368</v>
      </c>
      <c r="AD1308" s="232" t="str">
        <f t="shared" si="125"/>
        <v>7368-Food</v>
      </c>
    </row>
    <row r="1309" spans="1:30">
      <c r="A1309" t="s">
        <v>48</v>
      </c>
      <c r="B1309" t="s">
        <v>549</v>
      </c>
      <c r="C1309" t="s">
        <v>671</v>
      </c>
      <c r="D1309" t="s">
        <v>672</v>
      </c>
      <c r="E1309" t="s">
        <v>673</v>
      </c>
      <c r="F1309" s="220" t="s">
        <v>53</v>
      </c>
      <c r="G1309" s="220">
        <v>45167</v>
      </c>
      <c r="H1309" t="s">
        <v>235</v>
      </c>
      <c r="I1309" t="s">
        <v>201</v>
      </c>
      <c r="J1309" t="s">
        <v>236</v>
      </c>
      <c r="K1309" t="s">
        <v>237</v>
      </c>
      <c r="L1309" s="230" t="s">
        <v>238</v>
      </c>
      <c r="M1309">
        <v>1</v>
      </c>
      <c r="N1309">
        <v>0</v>
      </c>
      <c r="O1309">
        <v>59.26</v>
      </c>
      <c r="P1309">
        <v>59.26</v>
      </c>
      <c r="Q1309">
        <v>3255.35</v>
      </c>
      <c r="R1309">
        <v>10.51</v>
      </c>
      <c r="S1309" s="231" t="str">
        <f>VLOOKUP(U1309,'Cross ref'!I:J,2,0)</f>
        <v>SCL</v>
      </c>
      <c r="T1309" s="231">
        <f t="shared" si="120"/>
        <v>59.26</v>
      </c>
      <c r="U1309" s="231">
        <f>VLOOKUP(VALUE(C1309),'Cross ref'!G:I,3,0)</f>
        <v>7368</v>
      </c>
      <c r="V1309" s="231">
        <f>IFERROR(VLOOKUP(J1309,'Item List (2)'!C:D,2,0),VLOOKUP(K1309,'Item List (2)'!C:D,2,0))</f>
        <v>51001</v>
      </c>
      <c r="W1309" s="231">
        <f>IFERROR(VLOOKUP(J1309,'Item List (2)'!C:E,3,0),VLOOKUP(K1309,'Item List (2)'!C:E,3,0))</f>
        <v>1000</v>
      </c>
      <c r="X1309" s="231">
        <f t="shared" si="121"/>
        <v>0</v>
      </c>
      <c r="Y1309" s="231" t="str">
        <f t="shared" si="122"/>
        <v>CUP, COLD 20Z FLV TRL</v>
      </c>
      <c r="AA1309" s="232">
        <f t="shared" si="123"/>
        <v>59.26</v>
      </c>
      <c r="AB1309" s="232" t="str">
        <f>VLOOKUP(W1309,'Item List (2)'!$H:$J,2,0)</f>
        <v>Paper</v>
      </c>
      <c r="AC1309" s="232">
        <f t="shared" si="124"/>
        <v>7368</v>
      </c>
      <c r="AD1309" s="232" t="str">
        <f t="shared" si="125"/>
        <v>7368-Paper</v>
      </c>
    </row>
    <row r="1310" spans="1:30">
      <c r="A1310" t="s">
        <v>48</v>
      </c>
      <c r="B1310" t="s">
        <v>549</v>
      </c>
      <c r="C1310" t="s">
        <v>671</v>
      </c>
      <c r="D1310" t="s">
        <v>672</v>
      </c>
      <c r="E1310" t="s">
        <v>673</v>
      </c>
      <c r="F1310" s="220" t="s">
        <v>53</v>
      </c>
      <c r="G1310" s="220">
        <v>45167</v>
      </c>
      <c r="H1310" t="s">
        <v>247</v>
      </c>
      <c r="I1310" t="s">
        <v>201</v>
      </c>
      <c r="J1310" t="s">
        <v>240</v>
      </c>
      <c r="K1310" t="s">
        <v>248</v>
      </c>
      <c r="L1310" s="230" t="s">
        <v>249</v>
      </c>
      <c r="M1310">
        <v>1</v>
      </c>
      <c r="N1310">
        <v>0</v>
      </c>
      <c r="O1310">
        <v>16.89</v>
      </c>
      <c r="P1310">
        <v>16.89</v>
      </c>
      <c r="Q1310">
        <v>3255.35</v>
      </c>
      <c r="R1310">
        <v>10.51</v>
      </c>
      <c r="S1310" s="231" t="str">
        <f>VLOOKUP(U1310,'Cross ref'!I:J,2,0)</f>
        <v>SCL</v>
      </c>
      <c r="T1310" s="231">
        <f t="shared" si="120"/>
        <v>16.89</v>
      </c>
      <c r="U1310" s="231">
        <f>VLOOKUP(VALUE(C1310),'Cross ref'!G:I,3,0)</f>
        <v>7368</v>
      </c>
      <c r="V1310" s="231">
        <f>IFERROR(VLOOKUP(J1310,'Item List (2)'!C:D,2,0),VLOOKUP(K1310,'Item List (2)'!C:D,2,0))</f>
        <v>51001</v>
      </c>
      <c r="W1310" s="231">
        <f>IFERROR(VLOOKUP(J1310,'Item List (2)'!C:E,3,0),VLOOKUP(K1310,'Item List (2)'!C:E,3,0))</f>
        <v>1000</v>
      </c>
      <c r="X1310" s="231">
        <f t="shared" si="121"/>
        <v>0</v>
      </c>
      <c r="Y1310" s="231" t="str">
        <f t="shared" si="122"/>
        <v>BAG, #12 FVLR TRAILS</v>
      </c>
      <c r="AA1310" s="232">
        <f t="shared" si="123"/>
        <v>16.89</v>
      </c>
      <c r="AB1310" s="232" t="str">
        <f>VLOOKUP(W1310,'Item List (2)'!$H:$J,2,0)</f>
        <v>Paper</v>
      </c>
      <c r="AC1310" s="232">
        <f t="shared" si="124"/>
        <v>7368</v>
      </c>
      <c r="AD1310" s="232" t="str">
        <f t="shared" si="125"/>
        <v>7368-Paper</v>
      </c>
    </row>
    <row r="1311" spans="1:30">
      <c r="A1311" t="s">
        <v>48</v>
      </c>
      <c r="B1311" t="s">
        <v>549</v>
      </c>
      <c r="C1311" t="s">
        <v>671</v>
      </c>
      <c r="D1311" t="s">
        <v>672</v>
      </c>
      <c r="E1311" t="s">
        <v>673</v>
      </c>
      <c r="F1311" s="220" t="s">
        <v>53</v>
      </c>
      <c r="G1311" s="220">
        <v>45167</v>
      </c>
      <c r="H1311" t="s">
        <v>250</v>
      </c>
      <c r="I1311" t="s">
        <v>201</v>
      </c>
      <c r="J1311" t="s">
        <v>240</v>
      </c>
      <c r="K1311" t="s">
        <v>251</v>
      </c>
      <c r="L1311" s="230" t="s">
        <v>252</v>
      </c>
      <c r="M1311">
        <v>1</v>
      </c>
      <c r="N1311">
        <v>0</v>
      </c>
      <c r="O1311">
        <v>26.37</v>
      </c>
      <c r="P1311">
        <v>26.37</v>
      </c>
      <c r="Q1311">
        <v>3255.35</v>
      </c>
      <c r="R1311">
        <v>10.51</v>
      </c>
      <c r="S1311" s="231" t="str">
        <f>VLOOKUP(U1311,'Cross ref'!I:J,2,0)</f>
        <v>SCL</v>
      </c>
      <c r="T1311" s="231">
        <f t="shared" si="120"/>
        <v>26.37</v>
      </c>
      <c r="U1311" s="231">
        <f>VLOOKUP(VALUE(C1311),'Cross ref'!G:I,3,0)</f>
        <v>7368</v>
      </c>
      <c r="V1311" s="231">
        <f>IFERROR(VLOOKUP(J1311,'Item List (2)'!C:D,2,0),VLOOKUP(K1311,'Item List (2)'!C:D,2,0))</f>
        <v>51001</v>
      </c>
      <c r="W1311" s="231">
        <f>IFERROR(VLOOKUP(J1311,'Item List (2)'!C:E,3,0),VLOOKUP(K1311,'Item List (2)'!C:E,3,0))</f>
        <v>1000</v>
      </c>
      <c r="X1311" s="231">
        <f t="shared" si="121"/>
        <v>0</v>
      </c>
      <c r="Y1311" s="231" t="str">
        <f t="shared" si="122"/>
        <v>BAG, #8 FLVR TRAILS</v>
      </c>
      <c r="AA1311" s="232">
        <f t="shared" si="123"/>
        <v>26.37</v>
      </c>
      <c r="AB1311" s="232" t="str">
        <f>VLOOKUP(W1311,'Item List (2)'!$H:$J,2,0)</f>
        <v>Paper</v>
      </c>
      <c r="AC1311" s="232">
        <f t="shared" si="124"/>
        <v>7368</v>
      </c>
      <c r="AD1311" s="232" t="str">
        <f t="shared" si="125"/>
        <v>7368-Paper</v>
      </c>
    </row>
    <row r="1312" spans="1:30">
      <c r="A1312" t="s">
        <v>48</v>
      </c>
      <c r="B1312" t="s">
        <v>549</v>
      </c>
      <c r="C1312" t="s">
        <v>671</v>
      </c>
      <c r="D1312" t="s">
        <v>672</v>
      </c>
      <c r="E1312" t="s">
        <v>673</v>
      </c>
      <c r="F1312" s="220" t="s">
        <v>53</v>
      </c>
      <c r="G1312" s="220">
        <v>45167</v>
      </c>
      <c r="H1312" t="s">
        <v>255</v>
      </c>
      <c r="I1312" t="s">
        <v>201</v>
      </c>
      <c r="J1312" t="s">
        <v>236</v>
      </c>
      <c r="K1312" t="s">
        <v>256</v>
      </c>
      <c r="L1312" s="230" t="s">
        <v>257</v>
      </c>
      <c r="M1312">
        <v>1</v>
      </c>
      <c r="N1312">
        <v>0</v>
      </c>
      <c r="O1312">
        <v>66.19</v>
      </c>
      <c r="P1312">
        <v>66.19</v>
      </c>
      <c r="Q1312">
        <v>3255.35</v>
      </c>
      <c r="R1312">
        <v>10.51</v>
      </c>
      <c r="S1312" s="231" t="str">
        <f>VLOOKUP(U1312,'Cross ref'!I:J,2,0)</f>
        <v>SCL</v>
      </c>
      <c r="T1312" s="231">
        <f t="shared" si="120"/>
        <v>66.19</v>
      </c>
      <c r="U1312" s="231">
        <f>VLOOKUP(VALUE(C1312),'Cross ref'!G:I,3,0)</f>
        <v>7368</v>
      </c>
      <c r="V1312" s="231">
        <f>IFERROR(VLOOKUP(J1312,'Item List (2)'!C:D,2,0),VLOOKUP(K1312,'Item List (2)'!C:D,2,0))</f>
        <v>51001</v>
      </c>
      <c r="W1312" s="231">
        <f>IFERROR(VLOOKUP(J1312,'Item List (2)'!C:E,3,0),VLOOKUP(K1312,'Item List (2)'!C:E,3,0))</f>
        <v>1000</v>
      </c>
      <c r="X1312" s="231">
        <f t="shared" si="121"/>
        <v>0</v>
      </c>
      <c r="Y1312" s="231" t="str">
        <f t="shared" si="122"/>
        <v>CUP, COLD 24Z FLVR TRAIL</v>
      </c>
      <c r="AA1312" s="232">
        <f t="shared" si="123"/>
        <v>66.19</v>
      </c>
      <c r="AB1312" s="232" t="str">
        <f>VLOOKUP(W1312,'Item List (2)'!$H:$J,2,0)</f>
        <v>Paper</v>
      </c>
      <c r="AC1312" s="232">
        <f t="shared" si="124"/>
        <v>7368</v>
      </c>
      <c r="AD1312" s="232" t="str">
        <f t="shared" si="125"/>
        <v>7368-Paper</v>
      </c>
    </row>
    <row r="1313" spans="1:30">
      <c r="A1313" t="s">
        <v>48</v>
      </c>
      <c r="B1313" t="s">
        <v>549</v>
      </c>
      <c r="C1313" t="s">
        <v>671</v>
      </c>
      <c r="D1313" t="s">
        <v>672</v>
      </c>
      <c r="E1313" t="s">
        <v>673</v>
      </c>
      <c r="F1313" s="220" t="s">
        <v>53</v>
      </c>
      <c r="G1313" s="220">
        <v>45167</v>
      </c>
      <c r="H1313" t="s">
        <v>258</v>
      </c>
      <c r="I1313" t="s">
        <v>201</v>
      </c>
      <c r="J1313" t="s">
        <v>236</v>
      </c>
      <c r="K1313" t="s">
        <v>259</v>
      </c>
      <c r="L1313" s="230" t="s">
        <v>260</v>
      </c>
      <c r="M1313">
        <v>2</v>
      </c>
      <c r="N1313">
        <v>0</v>
      </c>
      <c r="O1313">
        <v>30.68</v>
      </c>
      <c r="P1313">
        <v>61.36</v>
      </c>
      <c r="Q1313">
        <v>3255.35</v>
      </c>
      <c r="R1313">
        <v>10.51</v>
      </c>
      <c r="S1313" s="231" t="str">
        <f>VLOOKUP(U1313,'Cross ref'!I:J,2,0)</f>
        <v>SCL</v>
      </c>
      <c r="T1313" s="231">
        <f t="shared" si="120"/>
        <v>61.36</v>
      </c>
      <c r="U1313" s="231">
        <f>VLOOKUP(VALUE(C1313),'Cross ref'!G:I,3,0)</f>
        <v>7368</v>
      </c>
      <c r="V1313" s="231">
        <f>IFERROR(VLOOKUP(J1313,'Item List (2)'!C:D,2,0),VLOOKUP(K1313,'Item List (2)'!C:D,2,0))</f>
        <v>51001</v>
      </c>
      <c r="W1313" s="231">
        <f>IFERROR(VLOOKUP(J1313,'Item List (2)'!C:E,3,0),VLOOKUP(K1313,'Item List (2)'!C:E,3,0))</f>
        <v>1000</v>
      </c>
      <c r="X1313" s="231">
        <f t="shared" si="121"/>
        <v>0</v>
      </c>
      <c r="Y1313" s="231" t="str">
        <f t="shared" si="122"/>
        <v>CUP, PLS COLD 32Z FLVR TRAIL</v>
      </c>
      <c r="AA1313" s="232">
        <f t="shared" si="123"/>
        <v>61.36</v>
      </c>
      <c r="AB1313" s="232" t="str">
        <f>VLOOKUP(W1313,'Item List (2)'!$H:$J,2,0)</f>
        <v>Paper</v>
      </c>
      <c r="AC1313" s="232">
        <f t="shared" si="124"/>
        <v>7368</v>
      </c>
      <c r="AD1313" s="232" t="str">
        <f t="shared" si="125"/>
        <v>7368-Paper</v>
      </c>
    </row>
    <row r="1314" spans="1:30">
      <c r="A1314" t="s">
        <v>48</v>
      </c>
      <c r="B1314" t="s">
        <v>549</v>
      </c>
      <c r="C1314" t="s">
        <v>671</v>
      </c>
      <c r="D1314" t="s">
        <v>672</v>
      </c>
      <c r="E1314" t="s">
        <v>673</v>
      </c>
      <c r="F1314" s="220" t="s">
        <v>53</v>
      </c>
      <c r="G1314" s="220">
        <v>45167</v>
      </c>
      <c r="H1314" t="s">
        <v>503</v>
      </c>
      <c r="I1314" t="s">
        <v>55</v>
      </c>
      <c r="J1314" t="s">
        <v>265</v>
      </c>
      <c r="K1314" t="s">
        <v>504</v>
      </c>
      <c r="L1314" s="230" t="s">
        <v>263</v>
      </c>
      <c r="M1314">
        <v>1</v>
      </c>
      <c r="N1314">
        <v>0</v>
      </c>
      <c r="O1314">
        <v>32.25</v>
      </c>
      <c r="P1314">
        <v>32.25</v>
      </c>
      <c r="Q1314">
        <v>3255.35</v>
      </c>
      <c r="R1314">
        <v>10.51</v>
      </c>
      <c r="S1314" s="231" t="str">
        <f>VLOOKUP(U1314,'Cross ref'!I:J,2,0)</f>
        <v>SCL</v>
      </c>
      <c r="T1314" s="231">
        <f t="shared" si="120"/>
        <v>32.25</v>
      </c>
      <c r="U1314" s="231">
        <f>VLOOKUP(VALUE(C1314),'Cross ref'!G:I,3,0)</f>
        <v>7368</v>
      </c>
      <c r="V1314" s="231">
        <f>IFERROR(VLOOKUP(J1314,'Item List (2)'!C:D,2,0),VLOOKUP(K1314,'Item List (2)'!C:D,2,0))</f>
        <v>50007</v>
      </c>
      <c r="W1314" s="231">
        <f>IFERROR(VLOOKUP(J1314,'Item List (2)'!C:E,3,0),VLOOKUP(K1314,'Item List (2)'!C:E,3,0))</f>
        <v>100</v>
      </c>
      <c r="X1314" s="231">
        <f t="shared" si="121"/>
        <v>0</v>
      </c>
      <c r="Y1314" s="231" t="str">
        <f t="shared" si="122"/>
        <v>SAUCE, CLASSIC</v>
      </c>
      <c r="AA1314" s="232">
        <f t="shared" si="123"/>
        <v>32.25</v>
      </c>
      <c r="AB1314" s="232" t="str">
        <f>VLOOKUP(W1314,'Item List (2)'!$H:$J,2,0)</f>
        <v>Food</v>
      </c>
      <c r="AC1314" s="232">
        <f t="shared" si="124"/>
        <v>7368</v>
      </c>
      <c r="AD1314" s="232" t="str">
        <f t="shared" si="125"/>
        <v>7368-Food</v>
      </c>
    </row>
    <row r="1315" spans="1:30">
      <c r="A1315" t="s">
        <v>48</v>
      </c>
      <c r="B1315" t="s">
        <v>549</v>
      </c>
      <c r="C1315" t="s">
        <v>671</v>
      </c>
      <c r="D1315" t="s">
        <v>672</v>
      </c>
      <c r="E1315" t="s">
        <v>673</v>
      </c>
      <c r="F1315" s="220" t="s">
        <v>53</v>
      </c>
      <c r="G1315" s="220">
        <v>45167</v>
      </c>
      <c r="H1315" t="s">
        <v>261</v>
      </c>
      <c r="I1315" t="s">
        <v>55</v>
      </c>
      <c r="J1315" t="s">
        <v>98</v>
      </c>
      <c r="K1315" t="s">
        <v>262</v>
      </c>
      <c r="L1315" s="230" t="s">
        <v>263</v>
      </c>
      <c r="M1315">
        <v>1</v>
      </c>
      <c r="N1315">
        <v>0</v>
      </c>
      <c r="O1315">
        <v>22.91</v>
      </c>
      <c r="P1315">
        <v>22.91</v>
      </c>
      <c r="Q1315">
        <v>3255.35</v>
      </c>
      <c r="R1315">
        <v>10.51</v>
      </c>
      <c r="S1315" s="231" t="str">
        <f>VLOOKUP(U1315,'Cross ref'!I:J,2,0)</f>
        <v>SCL</v>
      </c>
      <c r="T1315" s="231">
        <f t="shared" si="120"/>
        <v>22.91</v>
      </c>
      <c r="U1315" s="231">
        <f>VLOOKUP(VALUE(C1315),'Cross ref'!G:I,3,0)</f>
        <v>7368</v>
      </c>
      <c r="V1315" s="231">
        <f>IFERROR(VLOOKUP(J1315,'Item List (2)'!C:D,2,0),VLOOKUP(K1315,'Item List (2)'!C:D,2,0))</f>
        <v>50007</v>
      </c>
      <c r="W1315" s="231">
        <f>IFERROR(VLOOKUP(J1315,'Item List (2)'!C:E,3,0),VLOOKUP(K1315,'Item List (2)'!C:E,3,0))</f>
        <v>100</v>
      </c>
      <c r="X1315" s="231">
        <f t="shared" si="121"/>
        <v>0</v>
      </c>
      <c r="Y1315" s="231" t="str">
        <f t="shared" si="122"/>
        <v>SAUCE, BBQ</v>
      </c>
      <c r="AA1315" s="232">
        <f t="shared" si="123"/>
        <v>22.91</v>
      </c>
      <c r="AB1315" s="232" t="str">
        <f>VLOOKUP(W1315,'Item List (2)'!$H:$J,2,0)</f>
        <v>Food</v>
      </c>
      <c r="AC1315" s="232">
        <f t="shared" si="124"/>
        <v>7368</v>
      </c>
      <c r="AD1315" s="232" t="str">
        <f t="shared" si="125"/>
        <v>7368-Food</v>
      </c>
    </row>
    <row r="1316" spans="1:30">
      <c r="A1316" t="s">
        <v>48</v>
      </c>
      <c r="B1316" t="s">
        <v>549</v>
      </c>
      <c r="C1316" t="s">
        <v>671</v>
      </c>
      <c r="D1316" t="s">
        <v>672</v>
      </c>
      <c r="E1316" t="s">
        <v>673</v>
      </c>
      <c r="F1316" s="220" t="s">
        <v>53</v>
      </c>
      <c r="G1316" s="220">
        <v>45167</v>
      </c>
      <c r="H1316" t="s">
        <v>264</v>
      </c>
      <c r="I1316" t="s">
        <v>55</v>
      </c>
      <c r="J1316" t="s">
        <v>265</v>
      </c>
      <c r="K1316" t="s">
        <v>266</v>
      </c>
      <c r="L1316" s="230" t="s">
        <v>263</v>
      </c>
      <c r="M1316">
        <v>1</v>
      </c>
      <c r="N1316">
        <v>0</v>
      </c>
      <c r="O1316">
        <v>23.87</v>
      </c>
      <c r="P1316">
        <v>23.87</v>
      </c>
      <c r="Q1316">
        <v>3255.35</v>
      </c>
      <c r="R1316">
        <v>10.51</v>
      </c>
      <c r="S1316" s="231" t="str">
        <f>VLOOKUP(U1316,'Cross ref'!I:J,2,0)</f>
        <v>SCL</v>
      </c>
      <c r="T1316" s="231">
        <f t="shared" si="120"/>
        <v>23.87</v>
      </c>
      <c r="U1316" s="231">
        <f>VLOOKUP(VALUE(C1316),'Cross ref'!G:I,3,0)</f>
        <v>7368</v>
      </c>
      <c r="V1316" s="231">
        <f>IFERROR(VLOOKUP(J1316,'Item List (2)'!C:D,2,0),VLOOKUP(K1316,'Item List (2)'!C:D,2,0))</f>
        <v>50007</v>
      </c>
      <c r="W1316" s="231">
        <f>IFERROR(VLOOKUP(J1316,'Item List (2)'!C:E,3,0),VLOOKUP(K1316,'Item List (2)'!C:E,3,0))</f>
        <v>100</v>
      </c>
      <c r="X1316" s="231">
        <f t="shared" si="121"/>
        <v>0</v>
      </c>
      <c r="Y1316" s="231" t="str">
        <f t="shared" si="122"/>
        <v>SAUCE, SPECIAL</v>
      </c>
      <c r="AA1316" s="232">
        <f t="shared" si="123"/>
        <v>23.87</v>
      </c>
      <c r="AB1316" s="232" t="str">
        <f>VLOOKUP(W1316,'Item List (2)'!$H:$J,2,0)</f>
        <v>Food</v>
      </c>
      <c r="AC1316" s="232">
        <f t="shared" si="124"/>
        <v>7368</v>
      </c>
      <c r="AD1316" s="232" t="str">
        <f t="shared" si="125"/>
        <v>7368-Food</v>
      </c>
    </row>
    <row r="1317" spans="1:30">
      <c r="A1317" t="s">
        <v>48</v>
      </c>
      <c r="B1317" t="s">
        <v>549</v>
      </c>
      <c r="C1317" t="s">
        <v>671</v>
      </c>
      <c r="D1317" t="s">
        <v>672</v>
      </c>
      <c r="E1317" t="s">
        <v>673</v>
      </c>
      <c r="F1317" s="220" t="s">
        <v>53</v>
      </c>
      <c r="G1317" s="220">
        <v>45167</v>
      </c>
      <c r="H1317" t="s">
        <v>267</v>
      </c>
      <c r="I1317" t="s">
        <v>55</v>
      </c>
      <c r="J1317" t="s">
        <v>268</v>
      </c>
      <c r="K1317" t="s">
        <v>269</v>
      </c>
      <c r="L1317" s="230" t="s">
        <v>270</v>
      </c>
      <c r="M1317">
        <v>1</v>
      </c>
      <c r="N1317">
        <v>0</v>
      </c>
      <c r="O1317">
        <v>47.11</v>
      </c>
      <c r="P1317">
        <v>47.11</v>
      </c>
      <c r="Q1317">
        <v>3255.35</v>
      </c>
      <c r="R1317">
        <v>10.51</v>
      </c>
      <c r="S1317" s="231" t="str">
        <f>VLOOKUP(U1317,'Cross ref'!I:J,2,0)</f>
        <v>SCL</v>
      </c>
      <c r="T1317" s="231">
        <f t="shared" si="120"/>
        <v>47.11</v>
      </c>
      <c r="U1317" s="231">
        <f>VLOOKUP(VALUE(C1317),'Cross ref'!G:I,3,0)</f>
        <v>7368</v>
      </c>
      <c r="V1317" s="231">
        <f>IFERROR(VLOOKUP(J1317,'Item List (2)'!C:D,2,0),VLOOKUP(K1317,'Item List (2)'!C:D,2,0))</f>
        <v>50007</v>
      </c>
      <c r="W1317" s="231">
        <f>IFERROR(VLOOKUP(J1317,'Item List (2)'!C:E,3,0),VLOOKUP(K1317,'Item List (2)'!C:E,3,0))</f>
        <v>100</v>
      </c>
      <c r="X1317" s="231">
        <f t="shared" si="121"/>
        <v>0</v>
      </c>
      <c r="Y1317" s="231" t="str">
        <f t="shared" si="122"/>
        <v>MAYONNAISE, 64Z</v>
      </c>
      <c r="AA1317" s="232">
        <f t="shared" si="123"/>
        <v>47.11</v>
      </c>
      <c r="AB1317" s="232" t="str">
        <f>VLOOKUP(W1317,'Item List (2)'!$H:$J,2,0)</f>
        <v>Food</v>
      </c>
      <c r="AC1317" s="232">
        <f t="shared" si="124"/>
        <v>7368</v>
      </c>
      <c r="AD1317" s="232" t="str">
        <f t="shared" si="125"/>
        <v>7368-Food</v>
      </c>
    </row>
    <row r="1318" spans="1:30">
      <c r="A1318" t="s">
        <v>48</v>
      </c>
      <c r="B1318" t="s">
        <v>549</v>
      </c>
      <c r="C1318" t="s">
        <v>671</v>
      </c>
      <c r="D1318" t="s">
        <v>672</v>
      </c>
      <c r="E1318" t="s">
        <v>673</v>
      </c>
      <c r="F1318" s="220" t="s">
        <v>53</v>
      </c>
      <c r="G1318" s="220">
        <v>45167</v>
      </c>
      <c r="H1318" t="s">
        <v>399</v>
      </c>
      <c r="I1318" t="s">
        <v>201</v>
      </c>
      <c r="J1318" t="s">
        <v>400</v>
      </c>
      <c r="K1318" t="s">
        <v>401</v>
      </c>
      <c r="L1318" s="230" t="s">
        <v>402</v>
      </c>
      <c r="M1318">
        <v>1</v>
      </c>
      <c r="N1318">
        <v>0</v>
      </c>
      <c r="O1318">
        <v>45.4</v>
      </c>
      <c r="P1318">
        <v>45.4</v>
      </c>
      <c r="Q1318">
        <v>3255.35</v>
      </c>
      <c r="R1318">
        <v>10.51</v>
      </c>
      <c r="S1318" s="231" t="str">
        <f>VLOOKUP(U1318,'Cross ref'!I:J,2,0)</f>
        <v>SCL</v>
      </c>
      <c r="T1318" s="231">
        <f t="shared" si="120"/>
        <v>45.4</v>
      </c>
      <c r="U1318" s="231">
        <f>VLOOKUP(VALUE(C1318),'Cross ref'!G:I,3,0)</f>
        <v>7368</v>
      </c>
      <c r="V1318" s="231">
        <f>IFERROR(VLOOKUP(J1318,'Item List (2)'!C:D,2,0),VLOOKUP(K1318,'Item List (2)'!C:D,2,0))</f>
        <v>51001</v>
      </c>
      <c r="W1318" s="231">
        <f>IFERROR(VLOOKUP(J1318,'Item List (2)'!C:E,3,0),VLOOKUP(K1318,'Item List (2)'!C:E,3,0))</f>
        <v>1000</v>
      </c>
      <c r="X1318" s="231">
        <f t="shared" si="121"/>
        <v>0</v>
      </c>
      <c r="Y1318" s="231" t="str">
        <f t="shared" si="122"/>
        <v>NAPKIN, 13X8.5 BRN</v>
      </c>
      <c r="AA1318" s="232">
        <f t="shared" si="123"/>
        <v>45.4</v>
      </c>
      <c r="AB1318" s="232" t="str">
        <f>VLOOKUP(W1318,'Item List (2)'!$H:$J,2,0)</f>
        <v>Paper</v>
      </c>
      <c r="AC1318" s="232">
        <f t="shared" si="124"/>
        <v>7368</v>
      </c>
      <c r="AD1318" s="232" t="str">
        <f t="shared" si="125"/>
        <v>7368-Paper</v>
      </c>
    </row>
    <row r="1319" spans="1:30">
      <c r="A1319" t="s">
        <v>48</v>
      </c>
      <c r="B1319" t="s">
        <v>549</v>
      </c>
      <c r="C1319" t="s">
        <v>671</v>
      </c>
      <c r="D1319" t="s">
        <v>672</v>
      </c>
      <c r="E1319" t="s">
        <v>673</v>
      </c>
      <c r="F1319" s="220" t="s">
        <v>53</v>
      </c>
      <c r="G1319" s="220">
        <v>45167</v>
      </c>
      <c r="H1319" t="s">
        <v>275</v>
      </c>
      <c r="I1319" t="s">
        <v>71</v>
      </c>
      <c r="J1319" t="s">
        <v>276</v>
      </c>
      <c r="K1319" t="s">
        <v>277</v>
      </c>
      <c r="L1319" s="230" t="s">
        <v>74</v>
      </c>
      <c r="M1319">
        <v>1</v>
      </c>
      <c r="N1319">
        <v>0</v>
      </c>
      <c r="O1319">
        <v>0</v>
      </c>
      <c r="P1319">
        <v>23.78</v>
      </c>
      <c r="Q1319">
        <v>3255.35</v>
      </c>
      <c r="R1319">
        <v>10.51</v>
      </c>
      <c r="S1319" s="231" t="str">
        <f>VLOOKUP(U1319,'Cross ref'!I:J,2,0)</f>
        <v>SCL</v>
      </c>
      <c r="T1319" s="231">
        <f t="shared" si="120"/>
        <v>23.78</v>
      </c>
      <c r="U1319" s="231">
        <f>VLOOKUP(VALUE(C1319),'Cross ref'!G:I,3,0)</f>
        <v>7368</v>
      </c>
      <c r="V1319" s="231">
        <f>IFERROR(VLOOKUP(J1319,'Item List (2)'!C:D,2,0),VLOOKUP(K1319,'Item List (2)'!C:D,2,0))</f>
        <v>50007</v>
      </c>
      <c r="W1319" s="231">
        <f>IFERROR(VLOOKUP(J1319,'Item List (2)'!C:E,3,0),VLOOKUP(K1319,'Item List (2)'!C:E,3,0))</f>
        <v>100</v>
      </c>
      <c r="X1319" s="231">
        <f t="shared" si="121"/>
        <v>-23.78</v>
      </c>
      <c r="Y1319" s="231" t="str">
        <f t="shared" si="122"/>
        <v>SURCHARGE, FUEL</v>
      </c>
      <c r="AA1319" s="232">
        <f t="shared" si="123"/>
        <v>23.78</v>
      </c>
      <c r="AB1319" s="232" t="str">
        <f>VLOOKUP(W1319,'Item List (2)'!$H:$J,2,0)</f>
        <v>Food</v>
      </c>
      <c r="AC1319" s="232">
        <f t="shared" si="124"/>
        <v>7368</v>
      </c>
      <c r="AD1319" s="232" t="str">
        <f t="shared" si="125"/>
        <v>7368-Food</v>
      </c>
    </row>
    <row r="1320" spans="1:30">
      <c r="A1320" t="s">
        <v>48</v>
      </c>
      <c r="B1320" t="s">
        <v>549</v>
      </c>
      <c r="C1320" t="s">
        <v>671</v>
      </c>
      <c r="D1320" t="s">
        <v>672</v>
      </c>
      <c r="E1320" t="s">
        <v>679</v>
      </c>
      <c r="F1320" s="220" t="s">
        <v>53</v>
      </c>
      <c r="G1320" s="220">
        <v>45170</v>
      </c>
      <c r="H1320" t="s">
        <v>518</v>
      </c>
      <c r="I1320" t="s">
        <v>55</v>
      </c>
      <c r="J1320" t="s">
        <v>76</v>
      </c>
      <c r="K1320" t="s">
        <v>519</v>
      </c>
      <c r="L1320" s="230" t="s">
        <v>78</v>
      </c>
      <c r="M1320">
        <v>1</v>
      </c>
      <c r="N1320">
        <v>0</v>
      </c>
      <c r="O1320">
        <v>99.5</v>
      </c>
      <c r="P1320">
        <v>99.5</v>
      </c>
      <c r="Q1320">
        <v>6670.74</v>
      </c>
      <c r="R1320">
        <v>19.51</v>
      </c>
      <c r="S1320" s="231" t="str">
        <f>VLOOKUP(U1320,'Cross ref'!I:J,2,0)</f>
        <v>SCL</v>
      </c>
      <c r="T1320" s="231">
        <f t="shared" si="120"/>
        <v>99.5</v>
      </c>
      <c r="U1320" s="231">
        <f>VLOOKUP(VALUE(C1320),'Cross ref'!G:I,3,0)</f>
        <v>7368</v>
      </c>
      <c r="V1320" s="231">
        <f>IFERROR(VLOOKUP(J1320,'Item List (2)'!C:D,2,0),VLOOKUP(K1320,'Item List (2)'!C:D,2,0))</f>
        <v>50007</v>
      </c>
      <c r="W1320" s="231">
        <f>IFERROR(VLOOKUP(J1320,'Item List (2)'!C:E,3,0),VLOOKUP(K1320,'Item List (2)'!C:E,3,0))</f>
        <v>100</v>
      </c>
      <c r="X1320" s="231">
        <f t="shared" si="121"/>
        <v>0</v>
      </c>
      <c r="Y1320" s="231" t="str">
        <f t="shared" si="122"/>
        <v>SYRUP, FANTA ORANGE</v>
      </c>
      <c r="AA1320" s="232">
        <f t="shared" si="123"/>
        <v>99.5</v>
      </c>
      <c r="AB1320" s="232" t="str">
        <f>VLOOKUP(W1320,'Item List (2)'!$H:$J,2,0)</f>
        <v>Food</v>
      </c>
      <c r="AC1320" s="232">
        <f t="shared" si="124"/>
        <v>7368</v>
      </c>
      <c r="AD1320" s="232" t="str">
        <f t="shared" si="125"/>
        <v>7368-Food</v>
      </c>
    </row>
    <row r="1321" spans="1:30">
      <c r="A1321" t="s">
        <v>48</v>
      </c>
      <c r="B1321" t="s">
        <v>549</v>
      </c>
      <c r="C1321" t="s">
        <v>671</v>
      </c>
      <c r="D1321" t="s">
        <v>672</v>
      </c>
      <c r="E1321" t="s">
        <v>679</v>
      </c>
      <c r="F1321" s="220" t="s">
        <v>53</v>
      </c>
      <c r="G1321" s="220">
        <v>45170</v>
      </c>
      <c r="H1321" t="s">
        <v>65</v>
      </c>
      <c r="I1321" t="s">
        <v>66</v>
      </c>
      <c r="J1321" t="s">
        <v>67</v>
      </c>
      <c r="K1321" t="s">
        <v>68</v>
      </c>
      <c r="L1321" s="230" t="s">
        <v>69</v>
      </c>
      <c r="M1321">
        <v>2</v>
      </c>
      <c r="N1321">
        <v>0</v>
      </c>
      <c r="O1321">
        <v>3.44</v>
      </c>
      <c r="P1321">
        <v>6.88</v>
      </c>
      <c r="Q1321">
        <v>6670.74</v>
      </c>
      <c r="R1321">
        <v>19.51</v>
      </c>
      <c r="S1321" s="231" t="str">
        <f>VLOOKUP(U1321,'Cross ref'!I:J,2,0)</f>
        <v>SCL</v>
      </c>
      <c r="T1321" s="231">
        <f t="shared" si="120"/>
        <v>6.88</v>
      </c>
      <c r="U1321" s="231">
        <f>VLOOKUP(VALUE(C1321),'Cross ref'!G:I,3,0)</f>
        <v>7368</v>
      </c>
      <c r="V1321" s="231">
        <f>IFERROR(VLOOKUP(J1321,'Item List (2)'!C:D,2,0),VLOOKUP(K1321,'Item List (2)'!C:D,2,0))</f>
        <v>60507</v>
      </c>
      <c r="W1321" s="231">
        <f>IFERROR(VLOOKUP(J1321,'Item List (2)'!C:E,3,0),VLOOKUP(K1321,'Item List (2)'!C:E,3,0))</f>
        <v>1200</v>
      </c>
      <c r="X1321" s="231">
        <f t="shared" si="121"/>
        <v>0</v>
      </c>
      <c r="Y1321" s="231" t="str">
        <f t="shared" si="122"/>
        <v>SEAT COVER, PAPER PERSONAL 1/2 FOLD</v>
      </c>
      <c r="AA1321" s="232">
        <f t="shared" si="123"/>
        <v>6.88</v>
      </c>
      <c r="AB1321" s="232" t="str">
        <f>VLOOKUP(W1321,'Item List (2)'!$H:$J,2,0)</f>
        <v>Supplies</v>
      </c>
      <c r="AC1321" s="232">
        <f t="shared" si="124"/>
        <v>7368</v>
      </c>
      <c r="AD1321" s="232" t="str">
        <f t="shared" si="125"/>
        <v>7368-Supplies</v>
      </c>
    </row>
    <row r="1322" spans="1:30">
      <c r="A1322" t="s">
        <v>48</v>
      </c>
      <c r="B1322" t="s">
        <v>549</v>
      </c>
      <c r="C1322" t="s">
        <v>671</v>
      </c>
      <c r="D1322" t="s">
        <v>672</v>
      </c>
      <c r="E1322" t="s">
        <v>679</v>
      </c>
      <c r="F1322" s="220" t="s">
        <v>53</v>
      </c>
      <c r="G1322" s="220">
        <v>45170</v>
      </c>
      <c r="H1322" t="s">
        <v>70</v>
      </c>
      <c r="I1322" t="s">
        <v>71</v>
      </c>
      <c r="J1322" t="s">
        <v>72</v>
      </c>
      <c r="K1322" t="s">
        <v>73</v>
      </c>
      <c r="L1322" s="230" t="s">
        <v>74</v>
      </c>
      <c r="M1322">
        <v>1</v>
      </c>
      <c r="N1322">
        <v>0</v>
      </c>
      <c r="O1322">
        <v>0</v>
      </c>
      <c r="P1322">
        <v>4.26</v>
      </c>
      <c r="Q1322">
        <v>6670.74</v>
      </c>
      <c r="R1322">
        <v>19.51</v>
      </c>
      <c r="S1322" s="231" t="str">
        <f>VLOOKUP(U1322,'Cross ref'!I:J,2,0)</f>
        <v>SCL</v>
      </c>
      <c r="T1322" s="231">
        <f t="shared" si="120"/>
        <v>4.26</v>
      </c>
      <c r="U1322" s="231">
        <f>VLOOKUP(VALUE(C1322),'Cross ref'!G:I,3,0)</f>
        <v>7368</v>
      </c>
      <c r="V1322" s="231">
        <f>IFERROR(VLOOKUP(J1322,'Item List (2)'!C:D,2,0),VLOOKUP(K1322,'Item List (2)'!C:D,2,0))</f>
        <v>50007</v>
      </c>
      <c r="W1322" s="231">
        <f>IFERROR(VLOOKUP(J1322,'Item List (2)'!C:E,3,0),VLOOKUP(K1322,'Item List (2)'!C:E,3,0))</f>
        <v>100</v>
      </c>
      <c r="X1322" s="231">
        <f t="shared" si="121"/>
        <v>-4.26</v>
      </c>
      <c r="Y1322" s="231" t="str">
        <f t="shared" si="122"/>
        <v>SERVICE - PAYMENT TERMS</v>
      </c>
      <c r="AA1322" s="232">
        <f t="shared" si="123"/>
        <v>4.26</v>
      </c>
      <c r="AB1322" s="232" t="str">
        <f>VLOOKUP(W1322,'Item List (2)'!$H:$J,2,0)</f>
        <v>Food</v>
      </c>
      <c r="AC1322" s="232">
        <f t="shared" si="124"/>
        <v>7368</v>
      </c>
      <c r="AD1322" s="232" t="str">
        <f t="shared" si="125"/>
        <v>7368-Food</v>
      </c>
    </row>
    <row r="1323" spans="1:30">
      <c r="A1323" t="s">
        <v>48</v>
      </c>
      <c r="B1323" t="s">
        <v>549</v>
      </c>
      <c r="C1323" t="s">
        <v>671</v>
      </c>
      <c r="D1323" t="s">
        <v>672</v>
      </c>
      <c r="E1323" t="s">
        <v>679</v>
      </c>
      <c r="F1323" s="220" t="s">
        <v>53</v>
      </c>
      <c r="G1323" s="220">
        <v>45170</v>
      </c>
      <c r="H1323" t="s">
        <v>75</v>
      </c>
      <c r="I1323" t="s">
        <v>55</v>
      </c>
      <c r="J1323" t="s">
        <v>76</v>
      </c>
      <c r="K1323" t="s">
        <v>77</v>
      </c>
      <c r="L1323" s="230" t="s">
        <v>78</v>
      </c>
      <c r="M1323">
        <v>1</v>
      </c>
      <c r="N1323">
        <v>0</v>
      </c>
      <c r="O1323">
        <v>99.5</v>
      </c>
      <c r="P1323">
        <v>99.5</v>
      </c>
      <c r="Q1323">
        <v>6670.74</v>
      </c>
      <c r="R1323">
        <v>19.51</v>
      </c>
      <c r="S1323" s="231" t="str">
        <f>VLOOKUP(U1323,'Cross ref'!I:J,2,0)</f>
        <v>SCL</v>
      </c>
      <c r="T1323" s="231">
        <f t="shared" si="120"/>
        <v>99.5</v>
      </c>
      <c r="U1323" s="231">
        <f>VLOOKUP(VALUE(C1323),'Cross ref'!G:I,3,0)</f>
        <v>7368</v>
      </c>
      <c r="V1323" s="231">
        <f>IFERROR(VLOOKUP(J1323,'Item List (2)'!C:D,2,0),VLOOKUP(K1323,'Item List (2)'!C:D,2,0))</f>
        <v>50007</v>
      </c>
      <c r="W1323" s="231">
        <f>IFERROR(VLOOKUP(J1323,'Item List (2)'!C:E,3,0),VLOOKUP(K1323,'Item List (2)'!C:E,3,0))</f>
        <v>100</v>
      </c>
      <c r="X1323" s="231">
        <f t="shared" si="121"/>
        <v>0</v>
      </c>
      <c r="Y1323" s="231" t="str">
        <f t="shared" si="122"/>
        <v>SYRUP, SODA CHERRY COKE BIB</v>
      </c>
      <c r="AA1323" s="232">
        <f t="shared" si="123"/>
        <v>99.5</v>
      </c>
      <c r="AB1323" s="232" t="str">
        <f>VLOOKUP(W1323,'Item List (2)'!$H:$J,2,0)</f>
        <v>Food</v>
      </c>
      <c r="AC1323" s="232">
        <f t="shared" si="124"/>
        <v>7368</v>
      </c>
      <c r="AD1323" s="232" t="str">
        <f t="shared" si="125"/>
        <v>7368-Food</v>
      </c>
    </row>
    <row r="1324" spans="1:30">
      <c r="A1324" t="s">
        <v>48</v>
      </c>
      <c r="B1324" t="s">
        <v>549</v>
      </c>
      <c r="C1324" t="s">
        <v>671</v>
      </c>
      <c r="D1324" t="s">
        <v>672</v>
      </c>
      <c r="E1324" t="s">
        <v>679</v>
      </c>
      <c r="F1324" s="220" t="s">
        <v>53</v>
      </c>
      <c r="G1324" s="220">
        <v>45170</v>
      </c>
      <c r="H1324" t="s">
        <v>82</v>
      </c>
      <c r="I1324" t="s">
        <v>55</v>
      </c>
      <c r="J1324" t="s">
        <v>76</v>
      </c>
      <c r="K1324" t="s">
        <v>83</v>
      </c>
      <c r="L1324" s="230" t="s">
        <v>84</v>
      </c>
      <c r="M1324">
        <v>1</v>
      </c>
      <c r="N1324">
        <v>0</v>
      </c>
      <c r="O1324">
        <v>51.9</v>
      </c>
      <c r="P1324">
        <v>51.9</v>
      </c>
      <c r="Q1324">
        <v>6670.74</v>
      </c>
      <c r="R1324">
        <v>19.51</v>
      </c>
      <c r="S1324" s="231" t="str">
        <f>VLOOKUP(U1324,'Cross ref'!I:J,2,0)</f>
        <v>SCL</v>
      </c>
      <c r="T1324" s="231">
        <f t="shared" si="120"/>
        <v>51.9</v>
      </c>
      <c r="U1324" s="231">
        <f>VLOOKUP(VALUE(C1324),'Cross ref'!G:I,3,0)</f>
        <v>7368</v>
      </c>
      <c r="V1324" s="231">
        <f>IFERROR(VLOOKUP(J1324,'Item List (2)'!C:D,2,0),VLOOKUP(K1324,'Item List (2)'!C:D,2,0))</f>
        <v>50007</v>
      </c>
      <c r="W1324" s="231">
        <f>IFERROR(VLOOKUP(J1324,'Item List (2)'!C:E,3,0),VLOOKUP(K1324,'Item List (2)'!C:E,3,0))</f>
        <v>100</v>
      </c>
      <c r="X1324" s="231">
        <f t="shared" si="121"/>
        <v>0</v>
      </c>
      <c r="Y1324" s="231" t="str">
        <f t="shared" si="122"/>
        <v>SYRUP, COKE ZERO SUGAR BIB</v>
      </c>
      <c r="AA1324" s="232">
        <f t="shared" si="123"/>
        <v>51.9</v>
      </c>
      <c r="AB1324" s="232" t="str">
        <f>VLOOKUP(W1324,'Item List (2)'!$H:$J,2,0)</f>
        <v>Food</v>
      </c>
      <c r="AC1324" s="232">
        <f t="shared" si="124"/>
        <v>7368</v>
      </c>
      <c r="AD1324" s="232" t="str">
        <f t="shared" si="125"/>
        <v>7368-Food</v>
      </c>
    </row>
    <row r="1325" spans="1:30">
      <c r="A1325" t="s">
        <v>48</v>
      </c>
      <c r="B1325" t="s">
        <v>549</v>
      </c>
      <c r="C1325" t="s">
        <v>671</v>
      </c>
      <c r="D1325" t="s">
        <v>672</v>
      </c>
      <c r="E1325" t="s">
        <v>679</v>
      </c>
      <c r="F1325" s="220" t="s">
        <v>53</v>
      </c>
      <c r="G1325" s="220">
        <v>45170</v>
      </c>
      <c r="H1325" t="s">
        <v>680</v>
      </c>
      <c r="I1325" t="s">
        <v>66</v>
      </c>
      <c r="J1325" t="s">
        <v>67</v>
      </c>
      <c r="K1325" t="s">
        <v>681</v>
      </c>
      <c r="L1325" s="230" t="s">
        <v>682</v>
      </c>
      <c r="M1325">
        <v>1</v>
      </c>
      <c r="N1325">
        <v>0</v>
      </c>
      <c r="O1325">
        <v>55.28</v>
      </c>
      <c r="P1325">
        <v>55.28</v>
      </c>
      <c r="Q1325">
        <v>6670.74</v>
      </c>
      <c r="R1325">
        <v>19.51</v>
      </c>
      <c r="S1325" s="231" t="str">
        <f>VLOOKUP(U1325,'Cross ref'!I:J,2,0)</f>
        <v>SCL</v>
      </c>
      <c r="T1325" s="231">
        <f t="shared" si="120"/>
        <v>55.28</v>
      </c>
      <c r="U1325" s="231">
        <f>VLOOKUP(VALUE(C1325),'Cross ref'!G:I,3,0)</f>
        <v>7368</v>
      </c>
      <c r="V1325" s="231">
        <f>IFERROR(VLOOKUP(J1325,'Item List (2)'!C:D,2,0),VLOOKUP(K1325,'Item List (2)'!C:D,2,0))</f>
        <v>60507</v>
      </c>
      <c r="W1325" s="231">
        <f>IFERROR(VLOOKUP(J1325,'Item List (2)'!C:E,3,0),VLOOKUP(K1325,'Item List (2)'!C:E,3,0))</f>
        <v>1200</v>
      </c>
      <c r="X1325" s="231">
        <f t="shared" si="121"/>
        <v>0</v>
      </c>
      <c r="Y1325" s="231" t="str">
        <f t="shared" si="122"/>
        <v>TISSUE, BATH 1PLY STND WHT</v>
      </c>
      <c r="AA1325" s="232">
        <f t="shared" si="123"/>
        <v>55.28</v>
      </c>
      <c r="AB1325" s="232" t="str">
        <f>VLOOKUP(W1325,'Item List (2)'!$H:$J,2,0)</f>
        <v>Supplies</v>
      </c>
      <c r="AC1325" s="232">
        <f t="shared" si="124"/>
        <v>7368</v>
      </c>
      <c r="AD1325" s="232" t="str">
        <f t="shared" si="125"/>
        <v>7368-Supplies</v>
      </c>
    </row>
    <row r="1326" spans="1:30">
      <c r="A1326" t="s">
        <v>48</v>
      </c>
      <c r="B1326" t="s">
        <v>549</v>
      </c>
      <c r="C1326" t="s">
        <v>671</v>
      </c>
      <c r="D1326" t="s">
        <v>672</v>
      </c>
      <c r="E1326" t="s">
        <v>679</v>
      </c>
      <c r="F1326" s="220" t="s">
        <v>53</v>
      </c>
      <c r="G1326" s="220">
        <v>45170</v>
      </c>
      <c r="H1326" t="s">
        <v>87</v>
      </c>
      <c r="I1326" t="s">
        <v>55</v>
      </c>
      <c r="J1326" t="s">
        <v>76</v>
      </c>
      <c r="K1326" t="s">
        <v>88</v>
      </c>
      <c r="L1326" s="230" t="s">
        <v>78</v>
      </c>
      <c r="M1326">
        <v>2</v>
      </c>
      <c r="N1326">
        <v>0</v>
      </c>
      <c r="O1326">
        <v>112.77</v>
      </c>
      <c r="P1326">
        <v>225.54</v>
      </c>
      <c r="Q1326">
        <v>6670.74</v>
      </c>
      <c r="R1326">
        <v>19.51</v>
      </c>
      <c r="S1326" s="231" t="str">
        <f>VLOOKUP(U1326,'Cross ref'!I:J,2,0)</f>
        <v>SCL</v>
      </c>
      <c r="T1326" s="231">
        <f t="shared" si="120"/>
        <v>225.54</v>
      </c>
      <c r="U1326" s="231">
        <f>VLOOKUP(VALUE(C1326),'Cross ref'!G:I,3,0)</f>
        <v>7368</v>
      </c>
      <c r="V1326" s="231">
        <f>IFERROR(VLOOKUP(J1326,'Item List (2)'!C:D,2,0),VLOOKUP(K1326,'Item List (2)'!C:D,2,0))</f>
        <v>50007</v>
      </c>
      <c r="W1326" s="231">
        <f>IFERROR(VLOOKUP(J1326,'Item List (2)'!C:E,3,0),VLOOKUP(K1326,'Item List (2)'!C:E,3,0))</f>
        <v>100</v>
      </c>
      <c r="X1326" s="231">
        <f t="shared" si="121"/>
        <v>0</v>
      </c>
      <c r="Y1326" s="231" t="str">
        <f t="shared" si="122"/>
        <v>SYRUP, COKE CLASC BIB (HYCS)</v>
      </c>
      <c r="AA1326" s="232">
        <f t="shared" si="123"/>
        <v>225.54</v>
      </c>
      <c r="AB1326" s="232" t="str">
        <f>VLOOKUP(W1326,'Item List (2)'!$H:$J,2,0)</f>
        <v>Food</v>
      </c>
      <c r="AC1326" s="232">
        <f t="shared" si="124"/>
        <v>7368</v>
      </c>
      <c r="AD1326" s="232" t="str">
        <f t="shared" si="125"/>
        <v>7368-Food</v>
      </c>
    </row>
    <row r="1327" spans="1:30">
      <c r="A1327" t="s">
        <v>48</v>
      </c>
      <c r="B1327" t="s">
        <v>549</v>
      </c>
      <c r="C1327" t="s">
        <v>671</v>
      </c>
      <c r="D1327" t="s">
        <v>672</v>
      </c>
      <c r="E1327" t="s">
        <v>679</v>
      </c>
      <c r="F1327" s="220" t="s">
        <v>53</v>
      </c>
      <c r="G1327" s="220">
        <v>45170</v>
      </c>
      <c r="H1327" t="s">
        <v>293</v>
      </c>
      <c r="I1327" t="s">
        <v>55</v>
      </c>
      <c r="J1327" t="s">
        <v>76</v>
      </c>
      <c r="K1327" t="s">
        <v>294</v>
      </c>
      <c r="L1327" s="230" t="s">
        <v>78</v>
      </c>
      <c r="M1327">
        <v>1</v>
      </c>
      <c r="N1327">
        <v>0</v>
      </c>
      <c r="O1327">
        <v>116.08</v>
      </c>
      <c r="P1327">
        <v>116.08</v>
      </c>
      <c r="Q1327">
        <v>6670.74</v>
      </c>
      <c r="R1327">
        <v>19.51</v>
      </c>
      <c r="S1327" s="231" t="str">
        <f>VLOOKUP(U1327,'Cross ref'!I:J,2,0)</f>
        <v>SCL</v>
      </c>
      <c r="T1327" s="231">
        <f t="shared" si="120"/>
        <v>116.08</v>
      </c>
      <c r="U1327" s="231">
        <f>VLOOKUP(VALUE(C1327),'Cross ref'!G:I,3,0)</f>
        <v>7368</v>
      </c>
      <c r="V1327" s="231">
        <f>IFERROR(VLOOKUP(J1327,'Item List (2)'!C:D,2,0),VLOOKUP(K1327,'Item List (2)'!C:D,2,0))</f>
        <v>50007</v>
      </c>
      <c r="W1327" s="231">
        <f>IFERROR(VLOOKUP(J1327,'Item List (2)'!C:E,3,0),VLOOKUP(K1327,'Item List (2)'!C:E,3,0))</f>
        <v>100</v>
      </c>
      <c r="X1327" s="231">
        <f t="shared" si="121"/>
        <v>0</v>
      </c>
      <c r="Y1327" s="231" t="str">
        <f t="shared" si="122"/>
        <v>SYRUP, SPRITE BIB (HYCS)</v>
      </c>
      <c r="AA1327" s="232">
        <f t="shared" si="123"/>
        <v>116.08</v>
      </c>
      <c r="AB1327" s="232" t="str">
        <f>VLOOKUP(W1327,'Item List (2)'!$H:$J,2,0)</f>
        <v>Food</v>
      </c>
      <c r="AC1327" s="232">
        <f t="shared" si="124"/>
        <v>7368</v>
      </c>
      <c r="AD1327" s="232" t="str">
        <f t="shared" si="125"/>
        <v>7368-Food</v>
      </c>
    </row>
    <row r="1328" spans="1:30">
      <c r="A1328" t="s">
        <v>48</v>
      </c>
      <c r="B1328" t="s">
        <v>549</v>
      </c>
      <c r="C1328" t="s">
        <v>671</v>
      </c>
      <c r="D1328" t="s">
        <v>672</v>
      </c>
      <c r="E1328" t="s">
        <v>679</v>
      </c>
      <c r="F1328" s="220" t="s">
        <v>53</v>
      </c>
      <c r="G1328" s="220">
        <v>45170</v>
      </c>
      <c r="H1328" t="s">
        <v>436</v>
      </c>
      <c r="I1328" t="s">
        <v>55</v>
      </c>
      <c r="J1328" t="s">
        <v>179</v>
      </c>
      <c r="K1328" t="s">
        <v>437</v>
      </c>
      <c r="L1328" s="230" t="s">
        <v>123</v>
      </c>
      <c r="M1328">
        <v>1</v>
      </c>
      <c r="N1328">
        <v>0</v>
      </c>
      <c r="O1328">
        <v>47.48</v>
      </c>
      <c r="P1328">
        <v>47.48</v>
      </c>
      <c r="Q1328">
        <v>6670.74</v>
      </c>
      <c r="R1328">
        <v>19.51</v>
      </c>
      <c r="S1328" s="231" t="str">
        <f>VLOOKUP(U1328,'Cross ref'!I:J,2,0)</f>
        <v>SCL</v>
      </c>
      <c r="T1328" s="231">
        <f t="shared" si="120"/>
        <v>47.48</v>
      </c>
      <c r="U1328" s="231">
        <f>VLOOKUP(VALUE(C1328),'Cross ref'!G:I,3,0)</f>
        <v>7368</v>
      </c>
      <c r="V1328" s="231">
        <f>IFERROR(VLOOKUP(J1328,'Item List (2)'!C:D,2,0),VLOOKUP(K1328,'Item List (2)'!C:D,2,0))</f>
        <v>50007</v>
      </c>
      <c r="W1328" s="231">
        <f>IFERROR(VLOOKUP(J1328,'Item List (2)'!C:E,3,0),VLOOKUP(K1328,'Item List (2)'!C:E,3,0))</f>
        <v>100</v>
      </c>
      <c r="X1328" s="231">
        <f t="shared" si="121"/>
        <v>0</v>
      </c>
      <c r="Y1328" s="231" t="str">
        <f t="shared" si="122"/>
        <v>CHEESE, MEXICAN BLND SHRD FCY</v>
      </c>
      <c r="AA1328" s="232">
        <f t="shared" si="123"/>
        <v>47.48</v>
      </c>
      <c r="AB1328" s="232" t="str">
        <f>VLOOKUP(W1328,'Item List (2)'!$H:$J,2,0)</f>
        <v>Food</v>
      </c>
      <c r="AC1328" s="232">
        <f t="shared" si="124"/>
        <v>7368</v>
      </c>
      <c r="AD1328" s="232" t="str">
        <f t="shared" si="125"/>
        <v>7368-Food</v>
      </c>
    </row>
    <row r="1329" spans="1:30">
      <c r="A1329" t="s">
        <v>48</v>
      </c>
      <c r="B1329" t="s">
        <v>549</v>
      </c>
      <c r="C1329" t="s">
        <v>671</v>
      </c>
      <c r="D1329" t="s">
        <v>672</v>
      </c>
      <c r="E1329" t="s">
        <v>679</v>
      </c>
      <c r="F1329" s="220" t="s">
        <v>53</v>
      </c>
      <c r="G1329" s="220">
        <v>45170</v>
      </c>
      <c r="H1329" t="s">
        <v>438</v>
      </c>
      <c r="I1329" t="s">
        <v>66</v>
      </c>
      <c r="J1329" t="s">
        <v>439</v>
      </c>
      <c r="K1329" t="s">
        <v>440</v>
      </c>
      <c r="L1329" s="230" t="s">
        <v>441</v>
      </c>
      <c r="M1329">
        <v>1</v>
      </c>
      <c r="N1329">
        <v>0</v>
      </c>
      <c r="O1329">
        <v>22.14</v>
      </c>
      <c r="P1329">
        <v>22.14</v>
      </c>
      <c r="Q1329">
        <v>6670.74</v>
      </c>
      <c r="R1329">
        <v>19.51</v>
      </c>
      <c r="S1329" s="231" t="str">
        <f>VLOOKUP(U1329,'Cross ref'!I:J,2,0)</f>
        <v>SCL</v>
      </c>
      <c r="T1329" s="231">
        <f t="shared" si="120"/>
        <v>22.14</v>
      </c>
      <c r="U1329" s="231">
        <f>VLOOKUP(VALUE(C1329),'Cross ref'!G:I,3,0)</f>
        <v>7368</v>
      </c>
      <c r="V1329" s="231">
        <f>IFERROR(VLOOKUP(J1329,'Item List (2)'!C:D,2,0),VLOOKUP(K1329,'Item List (2)'!C:D,2,0))</f>
        <v>60507</v>
      </c>
      <c r="W1329" s="231">
        <f>IFERROR(VLOOKUP(J1329,'Item List (2)'!C:E,3,0),VLOOKUP(K1329,'Item List (2)'!C:E,3,0))</f>
        <v>1200</v>
      </c>
      <c r="X1329" s="231">
        <f t="shared" si="121"/>
        <v>0</v>
      </c>
      <c r="Y1329" s="231" t="str">
        <f t="shared" si="122"/>
        <v>TOWEL, PAPER MULTIFOLD BRN EF</v>
      </c>
      <c r="AA1329" s="232">
        <f t="shared" si="123"/>
        <v>22.14</v>
      </c>
      <c r="AB1329" s="232" t="str">
        <f>VLOOKUP(W1329,'Item List (2)'!$H:$J,2,0)</f>
        <v>Supplies</v>
      </c>
      <c r="AC1329" s="232">
        <f t="shared" si="124"/>
        <v>7368</v>
      </c>
      <c r="AD1329" s="232" t="str">
        <f t="shared" si="125"/>
        <v>7368-Supplies</v>
      </c>
    </row>
    <row r="1330" spans="1:30">
      <c r="A1330" t="s">
        <v>48</v>
      </c>
      <c r="B1330" t="s">
        <v>549</v>
      </c>
      <c r="C1330" t="s">
        <v>671</v>
      </c>
      <c r="D1330" t="s">
        <v>672</v>
      </c>
      <c r="E1330" t="s">
        <v>679</v>
      </c>
      <c r="F1330" s="220" t="s">
        <v>53</v>
      </c>
      <c r="G1330" s="220">
        <v>45170</v>
      </c>
      <c r="H1330" t="s">
        <v>93</v>
      </c>
      <c r="I1330" t="s">
        <v>55</v>
      </c>
      <c r="J1330" t="s">
        <v>94</v>
      </c>
      <c r="K1330" t="s">
        <v>95</v>
      </c>
      <c r="L1330" s="230" t="s">
        <v>96</v>
      </c>
      <c r="M1330">
        <v>2</v>
      </c>
      <c r="N1330">
        <v>0</v>
      </c>
      <c r="O1330">
        <v>26.21</v>
      </c>
      <c r="P1330">
        <v>52.42</v>
      </c>
      <c r="Q1330">
        <v>6670.74</v>
      </c>
      <c r="R1330">
        <v>19.51</v>
      </c>
      <c r="S1330" s="231" t="str">
        <f>VLOOKUP(U1330,'Cross ref'!I:J,2,0)</f>
        <v>SCL</v>
      </c>
      <c r="T1330" s="231">
        <f t="shared" si="120"/>
        <v>52.42</v>
      </c>
      <c r="U1330" s="231">
        <f>VLOOKUP(VALUE(C1330),'Cross ref'!G:I,3,0)</f>
        <v>7368</v>
      </c>
      <c r="V1330" s="231">
        <f>IFERROR(VLOOKUP(J1330,'Item List (2)'!C:D,2,0),VLOOKUP(K1330,'Item List (2)'!C:D,2,0))</f>
        <v>50007</v>
      </c>
      <c r="W1330" s="231">
        <f>IFERROR(VLOOKUP(J1330,'Item List (2)'!C:E,3,0),VLOOKUP(K1330,'Item List (2)'!C:E,3,0))</f>
        <v>100</v>
      </c>
      <c r="X1330" s="231">
        <f t="shared" si="121"/>
        <v>0</v>
      </c>
      <c r="Y1330" s="231" t="str">
        <f t="shared" si="122"/>
        <v>JUICE, ORANGE ORIG SIMPLY</v>
      </c>
      <c r="AA1330" s="232">
        <f t="shared" si="123"/>
        <v>52.42</v>
      </c>
      <c r="AB1330" s="232" t="str">
        <f>VLOOKUP(W1330,'Item List (2)'!$H:$J,2,0)</f>
        <v>Food</v>
      </c>
      <c r="AC1330" s="232">
        <f t="shared" si="124"/>
        <v>7368</v>
      </c>
      <c r="AD1330" s="232" t="str">
        <f t="shared" si="125"/>
        <v>7368-Food</v>
      </c>
    </row>
    <row r="1331" spans="1:30">
      <c r="A1331" t="s">
        <v>48</v>
      </c>
      <c r="B1331" t="s">
        <v>549</v>
      </c>
      <c r="C1331" t="s">
        <v>671</v>
      </c>
      <c r="D1331" t="s">
        <v>672</v>
      </c>
      <c r="E1331" t="s">
        <v>679</v>
      </c>
      <c r="F1331" s="220" t="s">
        <v>53</v>
      </c>
      <c r="G1331" s="220">
        <v>45170</v>
      </c>
      <c r="H1331" t="s">
        <v>97</v>
      </c>
      <c r="I1331" t="s">
        <v>55</v>
      </c>
      <c r="J1331" t="s">
        <v>98</v>
      </c>
      <c r="K1331" t="s">
        <v>99</v>
      </c>
      <c r="L1331" s="230" t="s">
        <v>100</v>
      </c>
      <c r="M1331">
        <v>2</v>
      </c>
      <c r="N1331">
        <v>0</v>
      </c>
      <c r="O1331">
        <v>20.03</v>
      </c>
      <c r="P1331">
        <v>40.06</v>
      </c>
      <c r="Q1331">
        <v>6670.74</v>
      </c>
      <c r="R1331">
        <v>19.51</v>
      </c>
      <c r="S1331" s="231" t="str">
        <f>VLOOKUP(U1331,'Cross ref'!I:J,2,0)</f>
        <v>SCL</v>
      </c>
      <c r="T1331" s="231">
        <f t="shared" si="120"/>
        <v>40.06</v>
      </c>
      <c r="U1331" s="231">
        <f>VLOOKUP(VALUE(C1331),'Cross ref'!G:I,3,0)</f>
        <v>7368</v>
      </c>
      <c r="V1331" s="231">
        <f>IFERROR(VLOOKUP(J1331,'Item List (2)'!C:D,2,0),VLOOKUP(K1331,'Item List (2)'!C:D,2,0))</f>
        <v>50007</v>
      </c>
      <c r="W1331" s="231">
        <f>IFERROR(VLOOKUP(J1331,'Item List (2)'!C:E,3,0),VLOOKUP(K1331,'Item List (2)'!C:E,3,0))</f>
        <v>100</v>
      </c>
      <c r="X1331" s="231">
        <f t="shared" si="121"/>
        <v>0</v>
      </c>
      <c r="Y1331" s="231" t="str">
        <f t="shared" si="122"/>
        <v>SAUCE, BBQ SWEET &amp; BOLD CUP</v>
      </c>
      <c r="AA1331" s="232">
        <f t="shared" si="123"/>
        <v>40.06</v>
      </c>
      <c r="AB1331" s="232" t="str">
        <f>VLOOKUP(W1331,'Item List (2)'!$H:$J,2,0)</f>
        <v>Food</v>
      </c>
      <c r="AC1331" s="232">
        <f t="shared" si="124"/>
        <v>7368</v>
      </c>
      <c r="AD1331" s="232" t="str">
        <f t="shared" si="125"/>
        <v>7368-Food</v>
      </c>
    </row>
    <row r="1332" spans="1:30">
      <c r="A1332" t="s">
        <v>48</v>
      </c>
      <c r="B1332" t="s">
        <v>549</v>
      </c>
      <c r="C1332" t="s">
        <v>671</v>
      </c>
      <c r="D1332" t="s">
        <v>672</v>
      </c>
      <c r="E1332" t="s">
        <v>679</v>
      </c>
      <c r="F1332" s="220" t="s">
        <v>53</v>
      </c>
      <c r="G1332" s="220">
        <v>45170</v>
      </c>
      <c r="H1332" t="s">
        <v>304</v>
      </c>
      <c r="I1332" t="s">
        <v>55</v>
      </c>
      <c r="J1332" t="s">
        <v>305</v>
      </c>
      <c r="K1332" t="s">
        <v>306</v>
      </c>
      <c r="L1332" s="230" t="s">
        <v>100</v>
      </c>
      <c r="M1332">
        <v>1</v>
      </c>
      <c r="N1332">
        <v>0</v>
      </c>
      <c r="O1332">
        <v>30.8</v>
      </c>
      <c r="P1332">
        <v>30.8</v>
      </c>
      <c r="Q1332">
        <v>6670.74</v>
      </c>
      <c r="R1332">
        <v>19.51</v>
      </c>
      <c r="S1332" s="231" t="str">
        <f>VLOOKUP(U1332,'Cross ref'!I:J,2,0)</f>
        <v>SCL</v>
      </c>
      <c r="T1332" s="231">
        <f t="shared" si="120"/>
        <v>30.8</v>
      </c>
      <c r="U1332" s="231">
        <f>VLOOKUP(VALUE(C1332),'Cross ref'!G:I,3,0)</f>
        <v>7368</v>
      </c>
      <c r="V1332" s="231">
        <f>IFERROR(VLOOKUP(J1332,'Item List (2)'!C:D,2,0),VLOOKUP(K1332,'Item List (2)'!C:D,2,0))</f>
        <v>50007</v>
      </c>
      <c r="W1332" s="231">
        <f>IFERROR(VLOOKUP(J1332,'Item List (2)'!C:E,3,0),VLOOKUP(K1332,'Item List (2)'!C:E,3,0))</f>
        <v>100</v>
      </c>
      <c r="X1332" s="231">
        <f t="shared" si="121"/>
        <v>0</v>
      </c>
      <c r="Y1332" s="231" t="str">
        <f t="shared" si="122"/>
        <v>SAUCE, HNY MUST CUP</v>
      </c>
      <c r="AA1332" s="232">
        <f t="shared" si="123"/>
        <v>30.8</v>
      </c>
      <c r="AB1332" s="232" t="str">
        <f>VLOOKUP(W1332,'Item List (2)'!$H:$J,2,0)</f>
        <v>Food</v>
      </c>
      <c r="AC1332" s="232">
        <f t="shared" si="124"/>
        <v>7368</v>
      </c>
      <c r="AD1332" s="232" t="str">
        <f t="shared" si="125"/>
        <v>7368-Food</v>
      </c>
    </row>
    <row r="1333" spans="1:30">
      <c r="A1333" t="s">
        <v>48</v>
      </c>
      <c r="B1333" t="s">
        <v>549</v>
      </c>
      <c r="C1333" t="s">
        <v>671</v>
      </c>
      <c r="D1333" t="s">
        <v>672</v>
      </c>
      <c r="E1333" t="s">
        <v>679</v>
      </c>
      <c r="F1333" s="220" t="s">
        <v>53</v>
      </c>
      <c r="G1333" s="220">
        <v>45170</v>
      </c>
      <c r="H1333" t="s">
        <v>104</v>
      </c>
      <c r="I1333" t="s">
        <v>55</v>
      </c>
      <c r="J1333" t="s">
        <v>105</v>
      </c>
      <c r="K1333" t="s">
        <v>106</v>
      </c>
      <c r="L1333" s="230" t="s">
        <v>107</v>
      </c>
      <c r="M1333">
        <v>3</v>
      </c>
      <c r="N1333">
        <v>0</v>
      </c>
      <c r="O1333">
        <v>9.54</v>
      </c>
      <c r="P1333">
        <v>28.62</v>
      </c>
      <c r="Q1333">
        <v>6670.74</v>
      </c>
      <c r="R1333">
        <v>19.51</v>
      </c>
      <c r="S1333" s="231" t="str">
        <f>VLOOKUP(U1333,'Cross ref'!I:J,2,0)</f>
        <v>SCL</v>
      </c>
      <c r="T1333" s="231">
        <f t="shared" si="120"/>
        <v>28.62</v>
      </c>
      <c r="U1333" s="231">
        <f>VLOOKUP(VALUE(C1333),'Cross ref'!G:I,3,0)</f>
        <v>7368</v>
      </c>
      <c r="V1333" s="231">
        <f>IFERROR(VLOOKUP(J1333,'Item List (2)'!C:D,2,0),VLOOKUP(K1333,'Item List (2)'!C:D,2,0))</f>
        <v>50007</v>
      </c>
      <c r="W1333" s="231">
        <f>IFERROR(VLOOKUP(J1333,'Item List (2)'!C:E,3,0),VLOOKUP(K1333,'Item List (2)'!C:E,3,0))</f>
        <v>100</v>
      </c>
      <c r="X1333" s="231">
        <f t="shared" si="121"/>
        <v>0</v>
      </c>
      <c r="Y1333" s="231" t="str">
        <f t="shared" si="122"/>
        <v>MILK, 1%</v>
      </c>
      <c r="AA1333" s="232">
        <f t="shared" si="123"/>
        <v>28.62</v>
      </c>
      <c r="AB1333" s="232" t="str">
        <f>VLOOKUP(W1333,'Item List (2)'!$H:$J,2,0)</f>
        <v>Food</v>
      </c>
      <c r="AC1333" s="232">
        <f t="shared" si="124"/>
        <v>7368</v>
      </c>
      <c r="AD1333" s="232" t="str">
        <f t="shared" si="125"/>
        <v>7368-Food</v>
      </c>
    </row>
    <row r="1334" spans="1:30">
      <c r="A1334" t="s">
        <v>48</v>
      </c>
      <c r="B1334" t="s">
        <v>549</v>
      </c>
      <c r="C1334" t="s">
        <v>671</v>
      </c>
      <c r="D1334" t="s">
        <v>672</v>
      </c>
      <c r="E1334" t="s">
        <v>679</v>
      </c>
      <c r="F1334" s="220" t="s">
        <v>53</v>
      </c>
      <c r="G1334" s="220">
        <v>45170</v>
      </c>
      <c r="H1334" t="s">
        <v>108</v>
      </c>
      <c r="I1334" t="s">
        <v>66</v>
      </c>
      <c r="J1334" t="s">
        <v>109</v>
      </c>
      <c r="K1334" t="s">
        <v>110</v>
      </c>
      <c r="L1334" s="230" t="s">
        <v>111</v>
      </c>
      <c r="M1334">
        <v>1</v>
      </c>
      <c r="N1334">
        <v>0</v>
      </c>
      <c r="O1334">
        <v>16.79</v>
      </c>
      <c r="P1334">
        <v>16.79</v>
      </c>
      <c r="Q1334">
        <v>6670.74</v>
      </c>
      <c r="R1334">
        <v>19.51</v>
      </c>
      <c r="S1334" s="231" t="str">
        <f>VLOOKUP(U1334,'Cross ref'!I:J,2,0)</f>
        <v>SCL</v>
      </c>
      <c r="T1334" s="231">
        <f t="shared" si="120"/>
        <v>16.79</v>
      </c>
      <c r="U1334" s="231">
        <f>VLOOKUP(VALUE(C1334),'Cross ref'!G:I,3,0)</f>
        <v>7368</v>
      </c>
      <c r="V1334" s="231">
        <f>IFERROR(VLOOKUP(J1334,'Item List (2)'!C:D,2,0),VLOOKUP(K1334,'Item List (2)'!C:D,2,0))</f>
        <v>60507</v>
      </c>
      <c r="W1334" s="231">
        <f>IFERROR(VLOOKUP(J1334,'Item List (2)'!C:E,3,0),VLOOKUP(K1334,'Item List (2)'!C:E,3,0))</f>
        <v>1200</v>
      </c>
      <c r="X1334" s="231">
        <f t="shared" si="121"/>
        <v>0</v>
      </c>
      <c r="Y1334" s="231" t="str">
        <f t="shared" si="122"/>
        <v>GLOVE, SYNTH MED</v>
      </c>
      <c r="AA1334" s="232">
        <f t="shared" si="123"/>
        <v>16.79</v>
      </c>
      <c r="AB1334" s="232" t="str">
        <f>VLOOKUP(W1334,'Item List (2)'!$H:$J,2,0)</f>
        <v>Supplies</v>
      </c>
      <c r="AC1334" s="232">
        <f t="shared" si="124"/>
        <v>7368</v>
      </c>
      <c r="AD1334" s="232" t="str">
        <f t="shared" si="125"/>
        <v>7368-Supplies</v>
      </c>
    </row>
    <row r="1335" spans="1:30">
      <c r="A1335" t="s">
        <v>48</v>
      </c>
      <c r="B1335" t="s">
        <v>549</v>
      </c>
      <c r="C1335" t="s">
        <v>671</v>
      </c>
      <c r="D1335" t="s">
        <v>672</v>
      </c>
      <c r="E1335" t="s">
        <v>679</v>
      </c>
      <c r="F1335" s="220" t="s">
        <v>53</v>
      </c>
      <c r="G1335" s="220">
        <v>45170</v>
      </c>
      <c r="H1335" t="s">
        <v>307</v>
      </c>
      <c r="I1335" t="s">
        <v>66</v>
      </c>
      <c r="J1335" t="s">
        <v>109</v>
      </c>
      <c r="K1335" t="s">
        <v>308</v>
      </c>
      <c r="L1335" s="230" t="s">
        <v>111</v>
      </c>
      <c r="M1335">
        <v>1</v>
      </c>
      <c r="N1335">
        <v>0</v>
      </c>
      <c r="O1335">
        <v>16.79</v>
      </c>
      <c r="P1335">
        <v>16.79</v>
      </c>
      <c r="Q1335">
        <v>6670.74</v>
      </c>
      <c r="R1335">
        <v>19.51</v>
      </c>
      <c r="S1335" s="231" t="str">
        <f>VLOOKUP(U1335,'Cross ref'!I:J,2,0)</f>
        <v>SCL</v>
      </c>
      <c r="T1335" s="231">
        <f t="shared" si="120"/>
        <v>16.79</v>
      </c>
      <c r="U1335" s="231">
        <f>VLOOKUP(VALUE(C1335),'Cross ref'!G:I,3,0)</f>
        <v>7368</v>
      </c>
      <c r="V1335" s="231">
        <f>IFERROR(VLOOKUP(J1335,'Item List (2)'!C:D,2,0),VLOOKUP(K1335,'Item List (2)'!C:D,2,0))</f>
        <v>60507</v>
      </c>
      <c r="W1335" s="231">
        <f>IFERROR(VLOOKUP(J1335,'Item List (2)'!C:E,3,0),VLOOKUP(K1335,'Item List (2)'!C:E,3,0))</f>
        <v>1200</v>
      </c>
      <c r="X1335" s="231">
        <f t="shared" si="121"/>
        <v>0</v>
      </c>
      <c r="Y1335" s="231" t="str">
        <f t="shared" si="122"/>
        <v>GLOVE, SYNTH XLG</v>
      </c>
      <c r="AA1335" s="232">
        <f t="shared" si="123"/>
        <v>16.79</v>
      </c>
      <c r="AB1335" s="232" t="str">
        <f>VLOOKUP(W1335,'Item List (2)'!$H:$J,2,0)</f>
        <v>Supplies</v>
      </c>
      <c r="AC1335" s="232">
        <f t="shared" si="124"/>
        <v>7368</v>
      </c>
      <c r="AD1335" s="232" t="str">
        <f t="shared" si="125"/>
        <v>7368-Supplies</v>
      </c>
    </row>
    <row r="1336" spans="1:30">
      <c r="A1336" t="s">
        <v>48</v>
      </c>
      <c r="B1336" t="s">
        <v>549</v>
      </c>
      <c r="C1336" t="s">
        <v>671</v>
      </c>
      <c r="D1336" t="s">
        <v>672</v>
      </c>
      <c r="E1336" t="s">
        <v>679</v>
      </c>
      <c r="F1336" s="220" t="s">
        <v>53</v>
      </c>
      <c r="G1336" s="220">
        <v>45170</v>
      </c>
      <c r="H1336" t="s">
        <v>54</v>
      </c>
      <c r="I1336" t="s">
        <v>55</v>
      </c>
      <c r="J1336" t="s">
        <v>56</v>
      </c>
      <c r="K1336" t="s">
        <v>57</v>
      </c>
      <c r="L1336" s="230" t="s">
        <v>58</v>
      </c>
      <c r="M1336">
        <v>1</v>
      </c>
      <c r="N1336">
        <v>0</v>
      </c>
      <c r="O1336">
        <v>42.61</v>
      </c>
      <c r="P1336">
        <v>42.61</v>
      </c>
      <c r="Q1336">
        <v>6670.74</v>
      </c>
      <c r="R1336">
        <v>19.51</v>
      </c>
      <c r="S1336" s="231" t="str">
        <f>VLOOKUP(U1336,'Cross ref'!I:J,2,0)</f>
        <v>SCL</v>
      </c>
      <c r="T1336" s="231">
        <f t="shared" si="120"/>
        <v>42.61</v>
      </c>
      <c r="U1336" s="231">
        <f>VLOOKUP(VALUE(C1336),'Cross ref'!G:I,3,0)</f>
        <v>7368</v>
      </c>
      <c r="V1336" s="231">
        <f>IFERROR(VLOOKUP(J1336,'Item List (2)'!C:D,2,0),VLOOKUP(K1336,'Item List (2)'!C:D,2,0))</f>
        <v>50007</v>
      </c>
      <c r="W1336" s="231">
        <f>IFERROR(VLOOKUP(J1336,'Item List (2)'!C:E,3,0),VLOOKUP(K1336,'Item List (2)'!C:E,3,0))</f>
        <v>100</v>
      </c>
      <c r="X1336" s="231">
        <f t="shared" si="121"/>
        <v>0</v>
      </c>
      <c r="Y1336" s="231" t="str">
        <f t="shared" si="122"/>
        <v>PEPPER, CHILE GRN STRIP</v>
      </c>
      <c r="AA1336" s="232">
        <f t="shared" si="123"/>
        <v>42.61</v>
      </c>
      <c r="AB1336" s="232" t="str">
        <f>VLOOKUP(W1336,'Item List (2)'!$H:$J,2,0)</f>
        <v>Food</v>
      </c>
      <c r="AC1336" s="232">
        <f t="shared" si="124"/>
        <v>7368</v>
      </c>
      <c r="AD1336" s="232" t="str">
        <f t="shared" si="125"/>
        <v>7368-Food</v>
      </c>
    </row>
    <row r="1337" spans="1:30">
      <c r="A1337" t="s">
        <v>48</v>
      </c>
      <c r="B1337" t="s">
        <v>549</v>
      </c>
      <c r="C1337" t="s">
        <v>671</v>
      </c>
      <c r="D1337" t="s">
        <v>672</v>
      </c>
      <c r="E1337" t="s">
        <v>679</v>
      </c>
      <c r="F1337" s="220" t="s">
        <v>53</v>
      </c>
      <c r="G1337" s="220">
        <v>45170</v>
      </c>
      <c r="H1337" t="s">
        <v>116</v>
      </c>
      <c r="I1337" t="s">
        <v>55</v>
      </c>
      <c r="J1337" t="s">
        <v>117</v>
      </c>
      <c r="K1337" t="s">
        <v>118</v>
      </c>
      <c r="L1337" s="230" t="s">
        <v>119</v>
      </c>
      <c r="M1337">
        <v>18</v>
      </c>
      <c r="N1337">
        <v>0</v>
      </c>
      <c r="O1337">
        <v>76.78</v>
      </c>
      <c r="P1337">
        <v>1382.04</v>
      </c>
      <c r="Q1337">
        <v>6670.74</v>
      </c>
      <c r="R1337">
        <v>19.51</v>
      </c>
      <c r="S1337" s="231" t="str">
        <f>VLOOKUP(U1337,'Cross ref'!I:J,2,0)</f>
        <v>SCL</v>
      </c>
      <c r="T1337" s="231">
        <f t="shared" si="120"/>
        <v>1382.04</v>
      </c>
      <c r="U1337" s="231">
        <f>VLOOKUP(VALUE(C1337),'Cross ref'!G:I,3,0)</f>
        <v>7368</v>
      </c>
      <c r="V1337" s="231">
        <f>IFERROR(VLOOKUP(J1337,'Item List (2)'!C:D,2,0),VLOOKUP(K1337,'Item List (2)'!C:D,2,0))</f>
        <v>50007</v>
      </c>
      <c r="W1337" s="231">
        <f>IFERROR(VLOOKUP(J1337,'Item List (2)'!C:E,3,0),VLOOKUP(K1337,'Item List (2)'!C:E,3,0))</f>
        <v>100</v>
      </c>
      <c r="X1337" s="231">
        <f t="shared" si="121"/>
        <v>0</v>
      </c>
      <c r="Y1337" s="231" t="str">
        <f t="shared" si="122"/>
        <v>BEEF, GRND PTY 3.5Z</v>
      </c>
      <c r="AA1337" s="232">
        <f t="shared" si="123"/>
        <v>1382.04</v>
      </c>
      <c r="AB1337" s="232" t="str">
        <f>VLOOKUP(W1337,'Item List (2)'!$H:$J,2,0)</f>
        <v>Food</v>
      </c>
      <c r="AC1337" s="232">
        <f t="shared" si="124"/>
        <v>7368</v>
      </c>
      <c r="AD1337" s="232" t="str">
        <f t="shared" si="125"/>
        <v>7368-Food</v>
      </c>
    </row>
    <row r="1338" spans="1:30">
      <c r="A1338" t="s">
        <v>48</v>
      </c>
      <c r="B1338" t="s">
        <v>549</v>
      </c>
      <c r="C1338" t="s">
        <v>671</v>
      </c>
      <c r="D1338" t="s">
        <v>672</v>
      </c>
      <c r="E1338" t="s">
        <v>679</v>
      </c>
      <c r="F1338" s="220" t="s">
        <v>53</v>
      </c>
      <c r="G1338" s="220">
        <v>45170</v>
      </c>
      <c r="H1338" t="s">
        <v>120</v>
      </c>
      <c r="I1338" t="s">
        <v>55</v>
      </c>
      <c r="J1338" t="s">
        <v>121</v>
      </c>
      <c r="K1338" t="s">
        <v>122</v>
      </c>
      <c r="L1338" s="230" t="s">
        <v>123</v>
      </c>
      <c r="M1338">
        <v>3</v>
      </c>
      <c r="N1338">
        <v>0</v>
      </c>
      <c r="O1338">
        <v>30.72</v>
      </c>
      <c r="P1338">
        <v>92.16</v>
      </c>
      <c r="Q1338">
        <v>6670.74</v>
      </c>
      <c r="R1338">
        <v>19.51</v>
      </c>
      <c r="S1338" s="231" t="str">
        <f>VLOOKUP(U1338,'Cross ref'!I:J,2,0)</f>
        <v>SCL</v>
      </c>
      <c r="T1338" s="231">
        <f t="shared" si="120"/>
        <v>92.16</v>
      </c>
      <c r="U1338" s="231">
        <f>VLOOKUP(VALUE(C1338),'Cross ref'!G:I,3,0)</f>
        <v>7368</v>
      </c>
      <c r="V1338" s="231">
        <f>IFERROR(VLOOKUP(J1338,'Item List (2)'!C:D,2,0),VLOOKUP(K1338,'Item List (2)'!C:D,2,0))</f>
        <v>50007</v>
      </c>
      <c r="W1338" s="231">
        <f>IFERROR(VLOOKUP(J1338,'Item List (2)'!C:E,3,0),VLOOKUP(K1338,'Item List (2)'!C:E,3,0))</f>
        <v>100</v>
      </c>
      <c r="X1338" s="231">
        <f t="shared" si="121"/>
        <v>0</v>
      </c>
      <c r="Y1338" s="231" t="str">
        <f t="shared" si="122"/>
        <v>APPTZR, ONION RING</v>
      </c>
      <c r="AA1338" s="232">
        <f t="shared" si="123"/>
        <v>92.16</v>
      </c>
      <c r="AB1338" s="232" t="str">
        <f>VLOOKUP(W1338,'Item List (2)'!$H:$J,2,0)</f>
        <v>Food</v>
      </c>
      <c r="AC1338" s="232">
        <f t="shared" si="124"/>
        <v>7368</v>
      </c>
      <c r="AD1338" s="232" t="str">
        <f t="shared" si="125"/>
        <v>7368-Food</v>
      </c>
    </row>
    <row r="1339" spans="1:30">
      <c r="A1339" t="s">
        <v>48</v>
      </c>
      <c r="B1339" t="s">
        <v>549</v>
      </c>
      <c r="C1339" t="s">
        <v>671</v>
      </c>
      <c r="D1339" t="s">
        <v>672</v>
      </c>
      <c r="E1339" t="s">
        <v>679</v>
      </c>
      <c r="F1339" s="220" t="s">
        <v>53</v>
      </c>
      <c r="G1339" s="220">
        <v>45170</v>
      </c>
      <c r="H1339" t="s">
        <v>124</v>
      </c>
      <c r="I1339" t="s">
        <v>55</v>
      </c>
      <c r="J1339" t="s">
        <v>125</v>
      </c>
      <c r="K1339" t="s">
        <v>126</v>
      </c>
      <c r="L1339" s="230" t="s">
        <v>127</v>
      </c>
      <c r="M1339">
        <v>3</v>
      </c>
      <c r="N1339">
        <v>0</v>
      </c>
      <c r="O1339">
        <v>21.8</v>
      </c>
      <c r="P1339">
        <v>65.4</v>
      </c>
      <c r="Q1339">
        <v>6670.74</v>
      </c>
      <c r="R1339">
        <v>19.51</v>
      </c>
      <c r="S1339" s="231" t="str">
        <f>VLOOKUP(U1339,'Cross ref'!I:J,2,0)</f>
        <v>SCL</v>
      </c>
      <c r="T1339" s="231">
        <f t="shared" si="120"/>
        <v>65.4</v>
      </c>
      <c r="U1339" s="231">
        <f>VLOOKUP(VALUE(C1339),'Cross ref'!G:I,3,0)</f>
        <v>7368</v>
      </c>
      <c r="V1339" s="231">
        <f>IFERROR(VLOOKUP(J1339,'Item List (2)'!C:D,2,0),VLOOKUP(K1339,'Item List (2)'!C:D,2,0))</f>
        <v>50007</v>
      </c>
      <c r="W1339" s="231">
        <f>IFERROR(VLOOKUP(J1339,'Item List (2)'!C:E,3,0),VLOOKUP(K1339,'Item List (2)'!C:E,3,0))</f>
        <v>100</v>
      </c>
      <c r="X1339" s="231">
        <f t="shared" si="121"/>
        <v>0</v>
      </c>
      <c r="Y1339" s="231" t="str">
        <f t="shared" si="122"/>
        <v>KETCHUP, PKT</v>
      </c>
      <c r="AA1339" s="232">
        <f t="shared" si="123"/>
        <v>65.4</v>
      </c>
      <c r="AB1339" s="232" t="str">
        <f>VLOOKUP(W1339,'Item List (2)'!$H:$J,2,0)</f>
        <v>Food</v>
      </c>
      <c r="AC1339" s="232">
        <f t="shared" si="124"/>
        <v>7368</v>
      </c>
      <c r="AD1339" s="232" t="str">
        <f t="shared" si="125"/>
        <v>7368-Food</v>
      </c>
    </row>
    <row r="1340" spans="1:30">
      <c r="A1340" t="s">
        <v>48</v>
      </c>
      <c r="B1340" t="s">
        <v>549</v>
      </c>
      <c r="C1340" t="s">
        <v>671</v>
      </c>
      <c r="D1340" t="s">
        <v>672</v>
      </c>
      <c r="E1340" t="s">
        <v>679</v>
      </c>
      <c r="F1340" s="220" t="s">
        <v>53</v>
      </c>
      <c r="G1340" s="220">
        <v>45170</v>
      </c>
      <c r="H1340" t="s">
        <v>315</v>
      </c>
      <c r="I1340" t="s">
        <v>55</v>
      </c>
      <c r="J1340" t="s">
        <v>316</v>
      </c>
      <c r="K1340" t="s">
        <v>317</v>
      </c>
      <c r="L1340" s="230" t="s">
        <v>212</v>
      </c>
      <c r="M1340">
        <v>1</v>
      </c>
      <c r="N1340">
        <v>0</v>
      </c>
      <c r="O1340">
        <v>17.15</v>
      </c>
      <c r="P1340">
        <v>17.15</v>
      </c>
      <c r="Q1340">
        <v>6670.74</v>
      </c>
      <c r="R1340">
        <v>19.51</v>
      </c>
      <c r="S1340" s="231" t="str">
        <f>VLOOKUP(U1340,'Cross ref'!I:J,2,0)</f>
        <v>SCL</v>
      </c>
      <c r="T1340" s="231">
        <f t="shared" si="120"/>
        <v>17.15</v>
      </c>
      <c r="U1340" s="231">
        <f>VLOOKUP(VALUE(C1340),'Cross ref'!G:I,3,0)</f>
        <v>7368</v>
      </c>
      <c r="V1340" s="231">
        <f>IFERROR(VLOOKUP(J1340,'Item List (2)'!C:D,2,0),VLOOKUP(K1340,'Item List (2)'!C:D,2,0))</f>
        <v>50007</v>
      </c>
      <c r="W1340" s="231">
        <f>IFERROR(VLOOKUP(J1340,'Item List (2)'!C:E,3,0),VLOOKUP(K1340,'Item List (2)'!C:E,3,0))</f>
        <v>100</v>
      </c>
      <c r="X1340" s="231">
        <f t="shared" si="121"/>
        <v>0</v>
      </c>
      <c r="Y1340" s="231" t="str">
        <f t="shared" si="122"/>
        <v>BREADING, CHICK TNDR</v>
      </c>
      <c r="AA1340" s="232">
        <f t="shared" si="123"/>
        <v>17.15</v>
      </c>
      <c r="AB1340" s="232" t="str">
        <f>VLOOKUP(W1340,'Item List (2)'!$H:$J,2,0)</f>
        <v>Food</v>
      </c>
      <c r="AC1340" s="232">
        <f t="shared" si="124"/>
        <v>7368</v>
      </c>
      <c r="AD1340" s="232" t="str">
        <f t="shared" si="125"/>
        <v>7368-Food</v>
      </c>
    </row>
    <row r="1341" spans="1:30">
      <c r="A1341" t="s">
        <v>48</v>
      </c>
      <c r="B1341" t="s">
        <v>549</v>
      </c>
      <c r="C1341" t="s">
        <v>671</v>
      </c>
      <c r="D1341" t="s">
        <v>672</v>
      </c>
      <c r="E1341" t="s">
        <v>679</v>
      </c>
      <c r="F1341" s="220" t="s">
        <v>53</v>
      </c>
      <c r="G1341" s="220">
        <v>45170</v>
      </c>
      <c r="H1341" t="s">
        <v>128</v>
      </c>
      <c r="I1341" t="s">
        <v>55</v>
      </c>
      <c r="J1341" t="s">
        <v>129</v>
      </c>
      <c r="K1341" t="s">
        <v>130</v>
      </c>
      <c r="L1341" s="230" t="s">
        <v>131</v>
      </c>
      <c r="M1341">
        <v>1</v>
      </c>
      <c r="N1341">
        <v>0</v>
      </c>
      <c r="O1341">
        <v>33.38</v>
      </c>
      <c r="P1341">
        <v>33.38</v>
      </c>
      <c r="Q1341">
        <v>6670.74</v>
      </c>
      <c r="R1341">
        <v>19.51</v>
      </c>
      <c r="S1341" s="231" t="str">
        <f>VLOOKUP(U1341,'Cross ref'!I:J,2,0)</f>
        <v>SCL</v>
      </c>
      <c r="T1341" s="231">
        <f t="shared" si="120"/>
        <v>33.38</v>
      </c>
      <c r="U1341" s="231">
        <f>VLOOKUP(VALUE(C1341),'Cross ref'!G:I,3,0)</f>
        <v>7368</v>
      </c>
      <c r="V1341" s="231">
        <f>IFERROR(VLOOKUP(J1341,'Item List (2)'!C:D,2,0),VLOOKUP(K1341,'Item List (2)'!C:D,2,0))</f>
        <v>50007</v>
      </c>
      <c r="W1341" s="231">
        <f>IFERROR(VLOOKUP(J1341,'Item List (2)'!C:E,3,0),VLOOKUP(K1341,'Item List (2)'!C:E,3,0))</f>
        <v>100</v>
      </c>
      <c r="X1341" s="231">
        <f t="shared" si="121"/>
        <v>0</v>
      </c>
      <c r="Y1341" s="231" t="str">
        <f t="shared" si="122"/>
        <v>HASHBROWN, RND ZTF</v>
      </c>
      <c r="AA1341" s="232">
        <f t="shared" si="123"/>
        <v>33.38</v>
      </c>
      <c r="AB1341" s="232" t="str">
        <f>VLOOKUP(W1341,'Item List (2)'!$H:$J,2,0)</f>
        <v>Food</v>
      </c>
      <c r="AC1341" s="232">
        <f t="shared" si="124"/>
        <v>7368</v>
      </c>
      <c r="AD1341" s="232" t="str">
        <f t="shared" si="125"/>
        <v>7368-Food</v>
      </c>
    </row>
    <row r="1342" spans="1:30">
      <c r="A1342" t="s">
        <v>48</v>
      </c>
      <c r="B1342" t="s">
        <v>549</v>
      </c>
      <c r="C1342" t="s">
        <v>671</v>
      </c>
      <c r="D1342" t="s">
        <v>672</v>
      </c>
      <c r="E1342" t="s">
        <v>679</v>
      </c>
      <c r="F1342" s="220" t="s">
        <v>53</v>
      </c>
      <c r="G1342" s="220">
        <v>45170</v>
      </c>
      <c r="H1342" t="s">
        <v>132</v>
      </c>
      <c r="I1342" t="s">
        <v>55</v>
      </c>
      <c r="J1342" t="s">
        <v>129</v>
      </c>
      <c r="K1342" t="s">
        <v>133</v>
      </c>
      <c r="L1342" s="230" t="s">
        <v>131</v>
      </c>
      <c r="M1342">
        <v>4</v>
      </c>
      <c r="N1342">
        <v>0</v>
      </c>
      <c r="O1342">
        <v>33.38</v>
      </c>
      <c r="P1342">
        <v>133.52</v>
      </c>
      <c r="Q1342">
        <v>6670.74</v>
      </c>
      <c r="R1342">
        <v>19.51</v>
      </c>
      <c r="S1342" s="231" t="str">
        <f>VLOOKUP(U1342,'Cross ref'!I:J,2,0)</f>
        <v>SCL</v>
      </c>
      <c r="T1342" s="231">
        <f t="shared" si="120"/>
        <v>133.52</v>
      </c>
      <c r="U1342" s="231">
        <f>VLOOKUP(VALUE(C1342),'Cross ref'!G:I,3,0)</f>
        <v>7368</v>
      </c>
      <c r="V1342" s="231">
        <f>IFERROR(VLOOKUP(J1342,'Item List (2)'!C:D,2,0),VLOOKUP(K1342,'Item List (2)'!C:D,2,0))</f>
        <v>50007</v>
      </c>
      <c r="W1342" s="231">
        <f>IFERROR(VLOOKUP(J1342,'Item List (2)'!C:E,3,0),VLOOKUP(K1342,'Item List (2)'!C:E,3,0))</f>
        <v>100</v>
      </c>
      <c r="X1342" s="231">
        <f t="shared" si="121"/>
        <v>0</v>
      </c>
      <c r="Y1342" s="231" t="str">
        <f t="shared" si="122"/>
        <v>FRIES, CRISS CUT SEASN</v>
      </c>
      <c r="AA1342" s="232">
        <f t="shared" si="123"/>
        <v>133.52</v>
      </c>
      <c r="AB1342" s="232" t="str">
        <f>VLOOKUP(W1342,'Item List (2)'!$H:$J,2,0)</f>
        <v>Food</v>
      </c>
      <c r="AC1342" s="232">
        <f t="shared" si="124"/>
        <v>7368</v>
      </c>
      <c r="AD1342" s="232" t="str">
        <f t="shared" si="125"/>
        <v>7368-Food</v>
      </c>
    </row>
    <row r="1343" spans="1:30">
      <c r="A1343" t="s">
        <v>48</v>
      </c>
      <c r="B1343" t="s">
        <v>549</v>
      </c>
      <c r="C1343" t="s">
        <v>671</v>
      </c>
      <c r="D1343" t="s">
        <v>672</v>
      </c>
      <c r="E1343" t="s">
        <v>679</v>
      </c>
      <c r="F1343" s="220" t="s">
        <v>53</v>
      </c>
      <c r="G1343" s="220">
        <v>45170</v>
      </c>
      <c r="H1343" t="s">
        <v>134</v>
      </c>
      <c r="I1343" t="s">
        <v>55</v>
      </c>
      <c r="J1343" t="s">
        <v>129</v>
      </c>
      <c r="K1343" t="s">
        <v>135</v>
      </c>
      <c r="L1343" s="230" t="s">
        <v>136</v>
      </c>
      <c r="M1343">
        <v>16</v>
      </c>
      <c r="N1343">
        <v>0</v>
      </c>
      <c r="O1343">
        <v>35.28</v>
      </c>
      <c r="P1343">
        <v>564.48</v>
      </c>
      <c r="Q1343">
        <v>6670.74</v>
      </c>
      <c r="R1343">
        <v>19.51</v>
      </c>
      <c r="S1343" s="231" t="str">
        <f>VLOOKUP(U1343,'Cross ref'!I:J,2,0)</f>
        <v>SCL</v>
      </c>
      <c r="T1343" s="231">
        <f t="shared" si="120"/>
        <v>564.48</v>
      </c>
      <c r="U1343" s="231">
        <f>VLOOKUP(VALUE(C1343),'Cross ref'!G:I,3,0)</f>
        <v>7368</v>
      </c>
      <c r="V1343" s="231">
        <f>IFERROR(VLOOKUP(J1343,'Item List (2)'!C:D,2,0),VLOOKUP(K1343,'Item List (2)'!C:D,2,0))</f>
        <v>50007</v>
      </c>
      <c r="W1343" s="231">
        <f>IFERROR(VLOOKUP(J1343,'Item List (2)'!C:E,3,0),VLOOKUP(K1343,'Item List (2)'!C:E,3,0))</f>
        <v>100</v>
      </c>
      <c r="X1343" s="231">
        <f t="shared" si="121"/>
        <v>0</v>
      </c>
      <c r="Y1343" s="231" t="str">
        <f t="shared" si="122"/>
        <v>FRIES, SS SK ON</v>
      </c>
      <c r="AA1343" s="232">
        <f t="shared" si="123"/>
        <v>564.48</v>
      </c>
      <c r="AB1343" s="232" t="str">
        <f>VLOOKUP(W1343,'Item List (2)'!$H:$J,2,0)</f>
        <v>Food</v>
      </c>
      <c r="AC1343" s="232">
        <f t="shared" si="124"/>
        <v>7368</v>
      </c>
      <c r="AD1343" s="232" t="str">
        <f t="shared" si="125"/>
        <v>7368-Food</v>
      </c>
    </row>
    <row r="1344" spans="1:30">
      <c r="A1344" t="s">
        <v>48</v>
      </c>
      <c r="B1344" t="s">
        <v>549</v>
      </c>
      <c r="C1344" t="s">
        <v>671</v>
      </c>
      <c r="D1344" t="s">
        <v>672</v>
      </c>
      <c r="E1344" t="s">
        <v>679</v>
      </c>
      <c r="F1344" s="220" t="s">
        <v>53</v>
      </c>
      <c r="G1344" s="220">
        <v>45170</v>
      </c>
      <c r="H1344" t="s">
        <v>324</v>
      </c>
      <c r="I1344" t="s">
        <v>55</v>
      </c>
      <c r="J1344" t="s">
        <v>325</v>
      </c>
      <c r="K1344" t="s">
        <v>326</v>
      </c>
      <c r="L1344" s="230" t="s">
        <v>327</v>
      </c>
      <c r="M1344">
        <v>1</v>
      </c>
      <c r="N1344">
        <v>0</v>
      </c>
      <c r="O1344">
        <v>31.31</v>
      </c>
      <c r="P1344">
        <v>31.31</v>
      </c>
      <c r="Q1344">
        <v>6670.74</v>
      </c>
      <c r="R1344">
        <v>19.51</v>
      </c>
      <c r="S1344" s="231" t="str">
        <f>VLOOKUP(U1344,'Cross ref'!I:J,2,0)</f>
        <v>SCL</v>
      </c>
      <c r="T1344" s="231">
        <f t="shared" si="120"/>
        <v>31.31</v>
      </c>
      <c r="U1344" s="231">
        <f>VLOOKUP(VALUE(C1344),'Cross ref'!G:I,3,0)</f>
        <v>7368</v>
      </c>
      <c r="V1344" s="231">
        <f>IFERROR(VLOOKUP(J1344,'Item List (2)'!C:D,2,0),VLOOKUP(K1344,'Item List (2)'!C:D,2,0))</f>
        <v>50007</v>
      </c>
      <c r="W1344" s="231">
        <f>IFERROR(VLOOKUP(J1344,'Item List (2)'!C:E,3,0),VLOOKUP(K1344,'Item List (2)'!C:E,3,0))</f>
        <v>100</v>
      </c>
      <c r="X1344" s="231">
        <f t="shared" si="121"/>
        <v>0</v>
      </c>
      <c r="Y1344" s="231" t="str">
        <f t="shared" si="122"/>
        <v>TORTILLA, FLOUR 10" FZN</v>
      </c>
      <c r="AA1344" s="232">
        <f t="shared" si="123"/>
        <v>31.31</v>
      </c>
      <c r="AB1344" s="232" t="str">
        <f>VLOOKUP(W1344,'Item List (2)'!$H:$J,2,0)</f>
        <v>Food</v>
      </c>
      <c r="AC1344" s="232">
        <f t="shared" si="124"/>
        <v>7368</v>
      </c>
      <c r="AD1344" s="232" t="str">
        <f t="shared" si="125"/>
        <v>7368-Food</v>
      </c>
    </row>
    <row r="1345" spans="1:30">
      <c r="A1345" t="s">
        <v>48</v>
      </c>
      <c r="B1345" t="s">
        <v>549</v>
      </c>
      <c r="C1345" t="s">
        <v>671</v>
      </c>
      <c r="D1345" t="s">
        <v>672</v>
      </c>
      <c r="E1345" t="s">
        <v>679</v>
      </c>
      <c r="F1345" s="220" t="s">
        <v>53</v>
      </c>
      <c r="G1345" s="220">
        <v>45170</v>
      </c>
      <c r="H1345" t="s">
        <v>145</v>
      </c>
      <c r="I1345" t="s">
        <v>55</v>
      </c>
      <c r="J1345" t="s">
        <v>146</v>
      </c>
      <c r="K1345" t="s">
        <v>147</v>
      </c>
      <c r="L1345" s="230" t="s">
        <v>148</v>
      </c>
      <c r="M1345">
        <v>1</v>
      </c>
      <c r="N1345">
        <v>0</v>
      </c>
      <c r="O1345">
        <v>112.38</v>
      </c>
      <c r="P1345">
        <v>112.38</v>
      </c>
      <c r="Q1345">
        <v>6670.74</v>
      </c>
      <c r="R1345">
        <v>19.51</v>
      </c>
      <c r="S1345" s="231" t="str">
        <f>VLOOKUP(U1345,'Cross ref'!I:J,2,0)</f>
        <v>SCL</v>
      </c>
      <c r="T1345" s="231">
        <f t="shared" si="120"/>
        <v>112.38</v>
      </c>
      <c r="U1345" s="231">
        <f>VLOOKUP(VALUE(C1345),'Cross ref'!G:I,3,0)</f>
        <v>7368</v>
      </c>
      <c r="V1345" s="231">
        <f>IFERROR(VLOOKUP(J1345,'Item List (2)'!C:D,2,0),VLOOKUP(K1345,'Item List (2)'!C:D,2,0))</f>
        <v>50007</v>
      </c>
      <c r="W1345" s="231">
        <f>IFERROR(VLOOKUP(J1345,'Item List (2)'!C:E,3,0),VLOOKUP(K1345,'Item List (2)'!C:E,3,0))</f>
        <v>100</v>
      </c>
      <c r="X1345" s="231">
        <f t="shared" si="121"/>
        <v>0</v>
      </c>
      <c r="Y1345" s="231" t="str">
        <f t="shared" si="122"/>
        <v>CHICKEN, TNDRLOIN STRIP 1.5Z</v>
      </c>
      <c r="AA1345" s="232">
        <f t="shared" si="123"/>
        <v>112.38</v>
      </c>
      <c r="AB1345" s="232" t="str">
        <f>VLOOKUP(W1345,'Item List (2)'!$H:$J,2,0)</f>
        <v>Food</v>
      </c>
      <c r="AC1345" s="232">
        <f t="shared" si="124"/>
        <v>7368</v>
      </c>
      <c r="AD1345" s="232" t="str">
        <f t="shared" si="125"/>
        <v>7368-Food</v>
      </c>
    </row>
    <row r="1346" spans="1:30">
      <c r="A1346" t="s">
        <v>48</v>
      </c>
      <c r="B1346" t="s">
        <v>549</v>
      </c>
      <c r="C1346" t="s">
        <v>671</v>
      </c>
      <c r="D1346" t="s">
        <v>672</v>
      </c>
      <c r="E1346" t="s">
        <v>679</v>
      </c>
      <c r="F1346" s="220" t="s">
        <v>53</v>
      </c>
      <c r="G1346" s="220">
        <v>45170</v>
      </c>
      <c r="H1346" t="s">
        <v>683</v>
      </c>
      <c r="I1346" t="s">
        <v>55</v>
      </c>
      <c r="J1346" t="s">
        <v>541</v>
      </c>
      <c r="K1346" t="s">
        <v>684</v>
      </c>
      <c r="L1346" s="230" t="s">
        <v>396</v>
      </c>
      <c r="M1346">
        <v>1</v>
      </c>
      <c r="N1346">
        <v>0</v>
      </c>
      <c r="O1346">
        <v>14.16</v>
      </c>
      <c r="P1346">
        <v>14.16</v>
      </c>
      <c r="Q1346">
        <v>6670.74</v>
      </c>
      <c r="R1346">
        <v>19.51</v>
      </c>
      <c r="S1346" s="231" t="str">
        <f>VLOOKUP(U1346,'Cross ref'!I:J,2,0)</f>
        <v>SCL</v>
      </c>
      <c r="T1346" s="231">
        <f t="shared" ref="T1346:T1409" si="126">P1346</f>
        <v>14.16</v>
      </c>
      <c r="U1346" s="231">
        <f>VLOOKUP(VALUE(C1346),'Cross ref'!G:I,3,0)</f>
        <v>7368</v>
      </c>
      <c r="V1346" s="231">
        <f>IFERROR(VLOOKUP(J1346,'Item List (2)'!C:D,2,0),VLOOKUP(K1346,'Item List (2)'!C:D,2,0))</f>
        <v>50007</v>
      </c>
      <c r="W1346" s="231">
        <f>IFERROR(VLOOKUP(J1346,'Item List (2)'!C:E,3,0),VLOOKUP(K1346,'Item List (2)'!C:E,3,0))</f>
        <v>100</v>
      </c>
      <c r="X1346" s="231">
        <f t="shared" ref="X1346:X1409" si="127">IF(_xlfn.NUMBERVALUE(O1346),M1346*O1346-P1346,-P1346)</f>
        <v>0</v>
      </c>
      <c r="Y1346" s="231" t="str">
        <f t="shared" ref="Y1346:Y1409" si="128">K1346</f>
        <v>SWEETENER, SACCHARIN PINK ECOSTICK</v>
      </c>
      <c r="AA1346" s="232">
        <f t="shared" ref="AA1346:AA1409" si="129">P1346</f>
        <v>14.16</v>
      </c>
      <c r="AB1346" s="232" t="str">
        <f>VLOOKUP(W1346,'Item List (2)'!$H:$J,2,0)</f>
        <v>Food</v>
      </c>
      <c r="AC1346" s="232">
        <f t="shared" ref="AC1346:AC1409" si="130">U1346</f>
        <v>7368</v>
      </c>
      <c r="AD1346" s="232" t="str">
        <f t="shared" ref="AD1346:AD1409" si="131">AC1346&amp;"-"&amp;AB1346</f>
        <v>7368-Food</v>
      </c>
    </row>
    <row r="1347" spans="1:30">
      <c r="A1347" t="s">
        <v>48</v>
      </c>
      <c r="B1347" t="s">
        <v>549</v>
      </c>
      <c r="C1347" t="s">
        <v>671</v>
      </c>
      <c r="D1347" t="s">
        <v>672</v>
      </c>
      <c r="E1347" t="s">
        <v>679</v>
      </c>
      <c r="F1347" s="220" t="s">
        <v>53</v>
      </c>
      <c r="G1347" s="220">
        <v>45170</v>
      </c>
      <c r="H1347" t="s">
        <v>685</v>
      </c>
      <c r="I1347" t="s">
        <v>55</v>
      </c>
      <c r="J1347" t="s">
        <v>541</v>
      </c>
      <c r="K1347" t="s">
        <v>686</v>
      </c>
      <c r="L1347" s="230" t="s">
        <v>396</v>
      </c>
      <c r="M1347">
        <v>1</v>
      </c>
      <c r="N1347">
        <v>0</v>
      </c>
      <c r="O1347">
        <v>15.37</v>
      </c>
      <c r="P1347">
        <v>15.37</v>
      </c>
      <c r="Q1347">
        <v>6670.74</v>
      </c>
      <c r="R1347">
        <v>19.51</v>
      </c>
      <c r="S1347" s="231" t="str">
        <f>VLOOKUP(U1347,'Cross ref'!I:J,2,0)</f>
        <v>SCL</v>
      </c>
      <c r="T1347" s="231">
        <f t="shared" si="126"/>
        <v>15.37</v>
      </c>
      <c r="U1347" s="231">
        <f>VLOOKUP(VALUE(C1347),'Cross ref'!G:I,3,0)</f>
        <v>7368</v>
      </c>
      <c r="V1347" s="231">
        <f>IFERROR(VLOOKUP(J1347,'Item List (2)'!C:D,2,0),VLOOKUP(K1347,'Item List (2)'!C:D,2,0))</f>
        <v>50007</v>
      </c>
      <c r="W1347" s="231">
        <f>IFERROR(VLOOKUP(J1347,'Item List (2)'!C:E,3,0),VLOOKUP(K1347,'Item List (2)'!C:E,3,0))</f>
        <v>100</v>
      </c>
      <c r="X1347" s="231">
        <f t="shared" si="127"/>
        <v>0</v>
      </c>
      <c r="Y1347" s="231" t="str">
        <f t="shared" si="128"/>
        <v>SWEETENER, SACCHARIN YLW ECOSTICK</v>
      </c>
      <c r="AA1347" s="232">
        <f t="shared" si="129"/>
        <v>15.37</v>
      </c>
      <c r="AB1347" s="232" t="str">
        <f>VLOOKUP(W1347,'Item List (2)'!$H:$J,2,0)</f>
        <v>Food</v>
      </c>
      <c r="AC1347" s="232">
        <f t="shared" si="130"/>
        <v>7368</v>
      </c>
      <c r="AD1347" s="232" t="str">
        <f t="shared" si="131"/>
        <v>7368-Food</v>
      </c>
    </row>
    <row r="1348" spans="1:30">
      <c r="A1348" t="s">
        <v>48</v>
      </c>
      <c r="B1348" t="s">
        <v>549</v>
      </c>
      <c r="C1348" t="s">
        <v>671</v>
      </c>
      <c r="D1348" t="s">
        <v>672</v>
      </c>
      <c r="E1348" t="s">
        <v>679</v>
      </c>
      <c r="F1348" s="220" t="s">
        <v>53</v>
      </c>
      <c r="G1348" s="220">
        <v>45170</v>
      </c>
      <c r="H1348" t="s">
        <v>149</v>
      </c>
      <c r="I1348" t="s">
        <v>55</v>
      </c>
      <c r="J1348" t="s">
        <v>102</v>
      </c>
      <c r="K1348" t="s">
        <v>150</v>
      </c>
      <c r="L1348" s="230" t="s">
        <v>100</v>
      </c>
      <c r="M1348">
        <v>5</v>
      </c>
      <c r="N1348">
        <v>0</v>
      </c>
      <c r="O1348">
        <v>25.94</v>
      </c>
      <c r="P1348">
        <v>129.7</v>
      </c>
      <c r="Q1348">
        <v>6670.74</v>
      </c>
      <c r="R1348">
        <v>19.51</v>
      </c>
      <c r="S1348" s="231" t="str">
        <f>VLOOKUP(U1348,'Cross ref'!I:J,2,0)</f>
        <v>SCL</v>
      </c>
      <c r="T1348" s="231">
        <f t="shared" si="126"/>
        <v>129.7</v>
      </c>
      <c r="U1348" s="231">
        <f>VLOOKUP(VALUE(C1348),'Cross ref'!G:I,3,0)</f>
        <v>7368</v>
      </c>
      <c r="V1348" s="231">
        <f>IFERROR(VLOOKUP(J1348,'Item List (2)'!C:D,2,0),VLOOKUP(K1348,'Item List (2)'!C:D,2,0))</f>
        <v>50007</v>
      </c>
      <c r="W1348" s="231">
        <f>IFERROR(VLOOKUP(J1348,'Item List (2)'!C:E,3,0),VLOOKUP(K1348,'Item List (2)'!C:E,3,0))</f>
        <v>100</v>
      </c>
      <c r="X1348" s="231">
        <f t="shared" si="127"/>
        <v>0</v>
      </c>
      <c r="Y1348" s="231" t="str">
        <f t="shared" si="128"/>
        <v>SAUCE, BTRMILK RANCH CUP</v>
      </c>
      <c r="AA1348" s="232">
        <f t="shared" si="129"/>
        <v>129.7</v>
      </c>
      <c r="AB1348" s="232" t="str">
        <f>VLOOKUP(W1348,'Item List (2)'!$H:$J,2,0)</f>
        <v>Food</v>
      </c>
      <c r="AC1348" s="232">
        <f t="shared" si="130"/>
        <v>7368</v>
      </c>
      <c r="AD1348" s="232" t="str">
        <f t="shared" si="131"/>
        <v>7368-Food</v>
      </c>
    </row>
    <row r="1349" spans="1:30">
      <c r="A1349" t="s">
        <v>48</v>
      </c>
      <c r="B1349" t="s">
        <v>549</v>
      </c>
      <c r="C1349" t="s">
        <v>671</v>
      </c>
      <c r="D1349" t="s">
        <v>672</v>
      </c>
      <c r="E1349" t="s">
        <v>679</v>
      </c>
      <c r="F1349" s="220" t="s">
        <v>53</v>
      </c>
      <c r="G1349" s="220">
        <v>45170</v>
      </c>
      <c r="H1349" t="s">
        <v>332</v>
      </c>
      <c r="I1349" t="s">
        <v>55</v>
      </c>
      <c r="J1349" t="s">
        <v>244</v>
      </c>
      <c r="K1349" t="s">
        <v>333</v>
      </c>
      <c r="L1349" s="230" t="s">
        <v>334</v>
      </c>
      <c r="M1349">
        <v>1</v>
      </c>
      <c r="N1349">
        <v>0</v>
      </c>
      <c r="O1349">
        <v>31.38</v>
      </c>
      <c r="P1349">
        <v>31.38</v>
      </c>
      <c r="Q1349">
        <v>6670.74</v>
      </c>
      <c r="R1349">
        <v>19.51</v>
      </c>
      <c r="S1349" s="231" t="str">
        <f>VLOOKUP(U1349,'Cross ref'!I:J,2,0)</f>
        <v>SCL</v>
      </c>
      <c r="T1349" s="231">
        <f t="shared" si="126"/>
        <v>31.38</v>
      </c>
      <c r="U1349" s="231">
        <f>VLOOKUP(VALUE(C1349),'Cross ref'!G:I,3,0)</f>
        <v>7368</v>
      </c>
      <c r="V1349" s="231">
        <f>IFERROR(VLOOKUP(J1349,'Item List (2)'!C:D,2,0),VLOOKUP(K1349,'Item List (2)'!C:D,2,0))</f>
        <v>50007</v>
      </c>
      <c r="W1349" s="231">
        <f>IFERROR(VLOOKUP(J1349,'Item List (2)'!C:E,3,0),VLOOKUP(K1349,'Item List (2)'!C:E,3,0))</f>
        <v>100</v>
      </c>
      <c r="X1349" s="231">
        <f t="shared" si="127"/>
        <v>0</v>
      </c>
      <c r="Y1349" s="231" t="str">
        <f t="shared" si="128"/>
        <v>WHIP CREAM, AEROSOL 17Z</v>
      </c>
      <c r="AA1349" s="232">
        <f t="shared" si="129"/>
        <v>31.38</v>
      </c>
      <c r="AB1349" s="232" t="str">
        <f>VLOOKUP(W1349,'Item List (2)'!$H:$J,2,0)</f>
        <v>Food</v>
      </c>
      <c r="AC1349" s="232">
        <f t="shared" si="130"/>
        <v>7368</v>
      </c>
      <c r="AD1349" s="232" t="str">
        <f t="shared" si="131"/>
        <v>7368-Food</v>
      </c>
    </row>
    <row r="1350" spans="1:30">
      <c r="A1350" t="s">
        <v>48</v>
      </c>
      <c r="B1350" t="s">
        <v>549</v>
      </c>
      <c r="C1350" t="s">
        <v>671</v>
      </c>
      <c r="D1350" t="s">
        <v>672</v>
      </c>
      <c r="E1350" t="s">
        <v>679</v>
      </c>
      <c r="F1350" s="220" t="s">
        <v>53</v>
      </c>
      <c r="G1350" s="220">
        <v>45170</v>
      </c>
      <c r="H1350" t="s">
        <v>155</v>
      </c>
      <c r="I1350" t="s">
        <v>55</v>
      </c>
      <c r="J1350" t="s">
        <v>156</v>
      </c>
      <c r="K1350" t="s">
        <v>157</v>
      </c>
      <c r="L1350" s="230" t="s">
        <v>158</v>
      </c>
      <c r="M1350">
        <v>5</v>
      </c>
      <c r="N1350">
        <v>0</v>
      </c>
      <c r="O1350">
        <v>19.78</v>
      </c>
      <c r="P1350">
        <v>98.9</v>
      </c>
      <c r="Q1350">
        <v>6670.74</v>
      </c>
      <c r="R1350">
        <v>19.51</v>
      </c>
      <c r="S1350" s="231" t="str">
        <f>VLOOKUP(U1350,'Cross ref'!I:J,2,0)</f>
        <v>SCL</v>
      </c>
      <c r="T1350" s="231">
        <f t="shared" si="126"/>
        <v>98.9</v>
      </c>
      <c r="U1350" s="231">
        <f>VLOOKUP(VALUE(C1350),'Cross ref'!G:I,3,0)</f>
        <v>7368</v>
      </c>
      <c r="V1350" s="231">
        <f>IFERROR(VLOOKUP(J1350,'Item List (2)'!C:D,2,0),VLOOKUP(K1350,'Item List (2)'!C:D,2,0))</f>
        <v>50007</v>
      </c>
      <c r="W1350" s="231">
        <f>IFERROR(VLOOKUP(J1350,'Item List (2)'!C:E,3,0),VLOOKUP(K1350,'Item List (2)'!C:E,3,0))</f>
        <v>100</v>
      </c>
      <c r="X1350" s="231">
        <f t="shared" si="127"/>
        <v>0</v>
      </c>
      <c r="Y1350" s="231" t="str">
        <f t="shared" si="128"/>
        <v>ICE CREAM, VANILLA SLOW MELT</v>
      </c>
      <c r="AA1350" s="232">
        <f t="shared" si="129"/>
        <v>98.9</v>
      </c>
      <c r="AB1350" s="232" t="str">
        <f>VLOOKUP(W1350,'Item List (2)'!$H:$J,2,0)</f>
        <v>Food</v>
      </c>
      <c r="AC1350" s="232">
        <f t="shared" si="130"/>
        <v>7368</v>
      </c>
      <c r="AD1350" s="232" t="str">
        <f t="shared" si="131"/>
        <v>7368-Food</v>
      </c>
    </row>
    <row r="1351" spans="1:30">
      <c r="A1351" t="s">
        <v>48</v>
      </c>
      <c r="B1351" t="s">
        <v>549</v>
      </c>
      <c r="C1351" t="s">
        <v>671</v>
      </c>
      <c r="D1351" t="s">
        <v>672</v>
      </c>
      <c r="E1351" t="s">
        <v>679</v>
      </c>
      <c r="F1351" s="220" t="s">
        <v>53</v>
      </c>
      <c r="G1351" s="220">
        <v>45170</v>
      </c>
      <c r="H1351" t="s">
        <v>159</v>
      </c>
      <c r="I1351" t="s">
        <v>55</v>
      </c>
      <c r="J1351" t="s">
        <v>160</v>
      </c>
      <c r="K1351" t="s">
        <v>161</v>
      </c>
      <c r="L1351" s="230" t="s">
        <v>162</v>
      </c>
      <c r="M1351">
        <v>8</v>
      </c>
      <c r="N1351">
        <v>0</v>
      </c>
      <c r="O1351">
        <v>36.5</v>
      </c>
      <c r="P1351">
        <v>292</v>
      </c>
      <c r="Q1351">
        <v>6670.74</v>
      </c>
      <c r="R1351">
        <v>19.51</v>
      </c>
      <c r="S1351" s="231" t="str">
        <f>VLOOKUP(U1351,'Cross ref'!I:J,2,0)</f>
        <v>SCL</v>
      </c>
      <c r="T1351" s="231">
        <f t="shared" si="126"/>
        <v>292</v>
      </c>
      <c r="U1351" s="231">
        <f>VLOOKUP(VALUE(C1351),'Cross ref'!G:I,3,0)</f>
        <v>7368</v>
      </c>
      <c r="V1351" s="231">
        <f>IFERROR(VLOOKUP(J1351,'Item List (2)'!C:D,2,0),VLOOKUP(K1351,'Item List (2)'!C:D,2,0))</f>
        <v>50007</v>
      </c>
      <c r="W1351" s="231">
        <f>IFERROR(VLOOKUP(J1351,'Item List (2)'!C:E,3,0),VLOOKUP(K1351,'Item List (2)'!C:E,3,0))</f>
        <v>100</v>
      </c>
      <c r="X1351" s="231">
        <f t="shared" si="127"/>
        <v>0</v>
      </c>
      <c r="Y1351" s="231" t="str">
        <f t="shared" si="128"/>
        <v>SHORTENING, LIQ FRY PREM</v>
      </c>
      <c r="AA1351" s="232">
        <f t="shared" si="129"/>
        <v>292</v>
      </c>
      <c r="AB1351" s="232" t="str">
        <f>VLOOKUP(W1351,'Item List (2)'!$H:$J,2,0)</f>
        <v>Food</v>
      </c>
      <c r="AC1351" s="232">
        <f t="shared" si="130"/>
        <v>7368</v>
      </c>
      <c r="AD1351" s="232" t="str">
        <f t="shared" si="131"/>
        <v>7368-Food</v>
      </c>
    </row>
    <row r="1352" spans="1:30">
      <c r="A1352" t="s">
        <v>48</v>
      </c>
      <c r="B1352" t="s">
        <v>549</v>
      </c>
      <c r="C1352" t="s">
        <v>671</v>
      </c>
      <c r="D1352" t="s">
        <v>672</v>
      </c>
      <c r="E1352" t="s">
        <v>679</v>
      </c>
      <c r="F1352" s="220" t="s">
        <v>53</v>
      </c>
      <c r="G1352" s="220">
        <v>45170</v>
      </c>
      <c r="H1352" t="s">
        <v>420</v>
      </c>
      <c r="I1352" t="s">
        <v>55</v>
      </c>
      <c r="J1352" t="s">
        <v>421</v>
      </c>
      <c r="K1352" t="s">
        <v>422</v>
      </c>
      <c r="L1352" s="230" t="s">
        <v>263</v>
      </c>
      <c r="M1352">
        <v>1</v>
      </c>
      <c r="N1352">
        <v>0</v>
      </c>
      <c r="O1352">
        <v>69.22</v>
      </c>
      <c r="P1352">
        <v>69.22</v>
      </c>
      <c r="Q1352">
        <v>6670.74</v>
      </c>
      <c r="R1352">
        <v>19.51</v>
      </c>
      <c r="S1352" s="231" t="str">
        <f>VLOOKUP(U1352,'Cross ref'!I:J,2,0)</f>
        <v>SCL</v>
      </c>
      <c r="T1352" s="231">
        <f t="shared" si="126"/>
        <v>69.22</v>
      </c>
      <c r="U1352" s="231">
        <f>VLOOKUP(VALUE(C1352),'Cross ref'!G:I,3,0)</f>
        <v>7368</v>
      </c>
      <c r="V1352" s="231">
        <f>IFERROR(VLOOKUP(J1352,'Item List (2)'!C:D,2,0),VLOOKUP(K1352,'Item List (2)'!C:D,2,0))</f>
        <v>50007</v>
      </c>
      <c r="W1352" s="231">
        <f>IFERROR(VLOOKUP(J1352,'Item List (2)'!C:E,3,0),VLOOKUP(K1352,'Item List (2)'!C:E,3,0))</f>
        <v>100</v>
      </c>
      <c r="X1352" s="231">
        <f t="shared" si="127"/>
        <v>0</v>
      </c>
      <c r="Y1352" s="231" t="str">
        <f t="shared" si="128"/>
        <v>LEMONADE, FZN</v>
      </c>
      <c r="AA1352" s="232">
        <f t="shared" si="129"/>
        <v>69.22</v>
      </c>
      <c r="AB1352" s="232" t="str">
        <f>VLOOKUP(W1352,'Item List (2)'!$H:$J,2,0)</f>
        <v>Food</v>
      </c>
      <c r="AC1352" s="232">
        <f t="shared" si="130"/>
        <v>7368</v>
      </c>
      <c r="AD1352" s="232" t="str">
        <f t="shared" si="131"/>
        <v>7368-Food</v>
      </c>
    </row>
    <row r="1353" spans="1:30">
      <c r="A1353" t="s">
        <v>48</v>
      </c>
      <c r="B1353" t="s">
        <v>549</v>
      </c>
      <c r="C1353" t="s">
        <v>671</v>
      </c>
      <c r="D1353" t="s">
        <v>672</v>
      </c>
      <c r="E1353" t="s">
        <v>679</v>
      </c>
      <c r="F1353" s="220" t="s">
        <v>53</v>
      </c>
      <c r="G1353" s="220">
        <v>45170</v>
      </c>
      <c r="H1353" t="s">
        <v>163</v>
      </c>
      <c r="I1353" t="s">
        <v>55</v>
      </c>
      <c r="J1353" t="s">
        <v>146</v>
      </c>
      <c r="K1353" t="s">
        <v>164</v>
      </c>
      <c r="L1353" s="230" t="s">
        <v>165</v>
      </c>
      <c r="M1353">
        <v>3</v>
      </c>
      <c r="N1353">
        <v>0</v>
      </c>
      <c r="O1353">
        <v>37.6</v>
      </c>
      <c r="P1353">
        <v>112.8</v>
      </c>
      <c r="Q1353">
        <v>6670.74</v>
      </c>
      <c r="R1353">
        <v>19.51</v>
      </c>
      <c r="S1353" s="231" t="str">
        <f>VLOOKUP(U1353,'Cross ref'!I:J,2,0)</f>
        <v>SCL</v>
      </c>
      <c r="T1353" s="231">
        <f t="shared" si="126"/>
        <v>112.8</v>
      </c>
      <c r="U1353" s="231">
        <f>VLOOKUP(VALUE(C1353),'Cross ref'!G:I,3,0)</f>
        <v>7368</v>
      </c>
      <c r="V1353" s="231">
        <f>IFERROR(VLOOKUP(J1353,'Item List (2)'!C:D,2,0),VLOOKUP(K1353,'Item List (2)'!C:D,2,0))</f>
        <v>50007</v>
      </c>
      <c r="W1353" s="231">
        <f>IFERROR(VLOOKUP(J1353,'Item List (2)'!C:E,3,0),VLOOKUP(K1353,'Item List (2)'!C:E,3,0))</f>
        <v>100</v>
      </c>
      <c r="X1353" s="231">
        <f t="shared" si="127"/>
        <v>0</v>
      </c>
      <c r="Y1353" s="231" t="str">
        <f t="shared" si="128"/>
        <v>CHICKEN, PTY SPCY 3Z</v>
      </c>
      <c r="AA1353" s="232">
        <f t="shared" si="129"/>
        <v>112.8</v>
      </c>
      <c r="AB1353" s="232" t="str">
        <f>VLOOKUP(W1353,'Item List (2)'!$H:$J,2,0)</f>
        <v>Food</v>
      </c>
      <c r="AC1353" s="232">
        <f t="shared" si="130"/>
        <v>7368</v>
      </c>
      <c r="AD1353" s="232" t="str">
        <f t="shared" si="131"/>
        <v>7368-Food</v>
      </c>
    </row>
    <row r="1354" spans="1:30">
      <c r="A1354" t="s">
        <v>48</v>
      </c>
      <c r="B1354" t="s">
        <v>549</v>
      </c>
      <c r="C1354" t="s">
        <v>671</v>
      </c>
      <c r="D1354" t="s">
        <v>672</v>
      </c>
      <c r="E1354" t="s">
        <v>679</v>
      </c>
      <c r="F1354" s="220" t="s">
        <v>53</v>
      </c>
      <c r="G1354" s="220">
        <v>45170</v>
      </c>
      <c r="H1354" t="s">
        <v>342</v>
      </c>
      <c r="I1354" t="s">
        <v>66</v>
      </c>
      <c r="J1354" t="s">
        <v>109</v>
      </c>
      <c r="K1354" t="s">
        <v>343</v>
      </c>
      <c r="L1354" s="230" t="s">
        <v>111</v>
      </c>
      <c r="M1354">
        <v>1</v>
      </c>
      <c r="N1354">
        <v>0</v>
      </c>
      <c r="O1354">
        <v>16.79</v>
      </c>
      <c r="P1354">
        <v>16.79</v>
      </c>
      <c r="Q1354">
        <v>6670.74</v>
      </c>
      <c r="R1354">
        <v>19.51</v>
      </c>
      <c r="S1354" s="231" t="str">
        <f>VLOOKUP(U1354,'Cross ref'!I:J,2,0)</f>
        <v>SCL</v>
      </c>
      <c r="T1354" s="231">
        <f t="shared" si="126"/>
        <v>16.79</v>
      </c>
      <c r="U1354" s="231">
        <f>VLOOKUP(VALUE(C1354),'Cross ref'!G:I,3,0)</f>
        <v>7368</v>
      </c>
      <c r="V1354" s="231">
        <f>IFERROR(VLOOKUP(J1354,'Item List (2)'!C:D,2,0),VLOOKUP(K1354,'Item List (2)'!C:D,2,0))</f>
        <v>60507</v>
      </c>
      <c r="W1354" s="231">
        <f>IFERROR(VLOOKUP(J1354,'Item List (2)'!C:E,3,0),VLOOKUP(K1354,'Item List (2)'!C:E,3,0))</f>
        <v>1200</v>
      </c>
      <c r="X1354" s="231">
        <f t="shared" si="127"/>
        <v>0</v>
      </c>
      <c r="Y1354" s="231" t="str">
        <f t="shared" si="128"/>
        <v>GLOVE, SYNTH LG</v>
      </c>
      <c r="AA1354" s="232">
        <f t="shared" si="129"/>
        <v>16.79</v>
      </c>
      <c r="AB1354" s="232" t="str">
        <f>VLOOKUP(W1354,'Item List (2)'!$H:$J,2,0)</f>
        <v>Supplies</v>
      </c>
      <c r="AC1354" s="232">
        <f t="shared" si="130"/>
        <v>7368</v>
      </c>
      <c r="AD1354" s="232" t="str">
        <f t="shared" si="131"/>
        <v>7368-Supplies</v>
      </c>
    </row>
    <row r="1355" spans="1:30">
      <c r="A1355" t="s">
        <v>48</v>
      </c>
      <c r="B1355" t="s">
        <v>549</v>
      </c>
      <c r="C1355" t="s">
        <v>671</v>
      </c>
      <c r="D1355" t="s">
        <v>672</v>
      </c>
      <c r="E1355" t="s">
        <v>679</v>
      </c>
      <c r="F1355" s="220" t="s">
        <v>53</v>
      </c>
      <c r="G1355" s="220">
        <v>45170</v>
      </c>
      <c r="H1355" t="s">
        <v>166</v>
      </c>
      <c r="I1355" t="s">
        <v>55</v>
      </c>
      <c r="J1355" t="s">
        <v>121</v>
      </c>
      <c r="K1355" t="s">
        <v>167</v>
      </c>
      <c r="L1355" s="230" t="s">
        <v>168</v>
      </c>
      <c r="M1355">
        <v>0</v>
      </c>
      <c r="N1355">
        <v>0</v>
      </c>
      <c r="O1355">
        <v>29.39</v>
      </c>
      <c r="P1355">
        <v>0</v>
      </c>
      <c r="Q1355">
        <v>6670.74</v>
      </c>
      <c r="R1355">
        <v>19.51</v>
      </c>
      <c r="S1355" s="231" t="str">
        <f>VLOOKUP(U1355,'Cross ref'!I:J,2,0)</f>
        <v>SCL</v>
      </c>
      <c r="T1355" s="231">
        <f t="shared" si="126"/>
        <v>0</v>
      </c>
      <c r="U1355" s="231">
        <f>VLOOKUP(VALUE(C1355),'Cross ref'!G:I,3,0)</f>
        <v>7368</v>
      </c>
      <c r="V1355" s="231">
        <f>IFERROR(VLOOKUP(J1355,'Item List (2)'!C:D,2,0),VLOOKUP(K1355,'Item List (2)'!C:D,2,0))</f>
        <v>50007</v>
      </c>
      <c r="W1355" s="231">
        <f>IFERROR(VLOOKUP(J1355,'Item List (2)'!C:E,3,0),VLOOKUP(K1355,'Item List (2)'!C:E,3,0))</f>
        <v>100</v>
      </c>
      <c r="X1355" s="231">
        <f t="shared" si="127"/>
        <v>0</v>
      </c>
      <c r="Y1355" s="231" t="str">
        <f t="shared" si="128"/>
        <v>SQUASH, ZUCCHINI BRD SLI</v>
      </c>
      <c r="AA1355" s="232">
        <f t="shared" si="129"/>
        <v>0</v>
      </c>
      <c r="AB1355" s="232" t="str">
        <f>VLOOKUP(W1355,'Item List (2)'!$H:$J,2,0)</f>
        <v>Food</v>
      </c>
      <c r="AC1355" s="232">
        <f t="shared" si="130"/>
        <v>7368</v>
      </c>
      <c r="AD1355" s="232" t="str">
        <f t="shared" si="131"/>
        <v>7368-Food</v>
      </c>
    </row>
    <row r="1356" spans="1:30">
      <c r="A1356" t="s">
        <v>48</v>
      </c>
      <c r="B1356" t="s">
        <v>549</v>
      </c>
      <c r="C1356" t="s">
        <v>671</v>
      </c>
      <c r="D1356" t="s">
        <v>672</v>
      </c>
      <c r="E1356" t="s">
        <v>679</v>
      </c>
      <c r="F1356" s="220" t="s">
        <v>53</v>
      </c>
      <c r="G1356" s="220">
        <v>45170</v>
      </c>
      <c r="H1356" t="s">
        <v>169</v>
      </c>
      <c r="I1356" t="s">
        <v>55</v>
      </c>
      <c r="J1356" t="s">
        <v>170</v>
      </c>
      <c r="K1356" t="s">
        <v>171</v>
      </c>
      <c r="L1356" s="230" t="s">
        <v>172</v>
      </c>
      <c r="M1356">
        <v>4</v>
      </c>
      <c r="N1356">
        <v>0</v>
      </c>
      <c r="O1356">
        <v>90.57</v>
      </c>
      <c r="P1356">
        <v>362.28</v>
      </c>
      <c r="Q1356">
        <v>6670.74</v>
      </c>
      <c r="R1356">
        <v>19.51</v>
      </c>
      <c r="S1356" s="231" t="str">
        <f>VLOOKUP(U1356,'Cross ref'!I:J,2,0)</f>
        <v>SCL</v>
      </c>
      <c r="T1356" s="231">
        <f t="shared" si="126"/>
        <v>362.28</v>
      </c>
      <c r="U1356" s="231">
        <f>VLOOKUP(VALUE(C1356),'Cross ref'!G:I,3,0)</f>
        <v>7368</v>
      </c>
      <c r="V1356" s="231">
        <f>IFERROR(VLOOKUP(J1356,'Item List (2)'!C:D,2,0),VLOOKUP(K1356,'Item List (2)'!C:D,2,0))</f>
        <v>50007</v>
      </c>
      <c r="W1356" s="231">
        <f>IFERROR(VLOOKUP(J1356,'Item List (2)'!C:E,3,0),VLOOKUP(K1356,'Item List (2)'!C:E,3,0))</f>
        <v>100</v>
      </c>
      <c r="X1356" s="231">
        <f t="shared" si="127"/>
        <v>0</v>
      </c>
      <c r="Y1356" s="231" t="str">
        <f t="shared" si="128"/>
        <v>BACON, 500 SLICES FC</v>
      </c>
      <c r="AA1356" s="232">
        <f t="shared" si="129"/>
        <v>362.28</v>
      </c>
      <c r="AB1356" s="232" t="str">
        <f>VLOOKUP(W1356,'Item List (2)'!$H:$J,2,0)</f>
        <v>Food</v>
      </c>
      <c r="AC1356" s="232">
        <f t="shared" si="130"/>
        <v>7368</v>
      </c>
      <c r="AD1356" s="232" t="str">
        <f t="shared" si="131"/>
        <v>7368-Food</v>
      </c>
    </row>
    <row r="1357" spans="1:30">
      <c r="A1357" t="s">
        <v>48</v>
      </c>
      <c r="B1357" t="s">
        <v>549</v>
      </c>
      <c r="C1357" t="s">
        <v>671</v>
      </c>
      <c r="D1357" t="s">
        <v>672</v>
      </c>
      <c r="E1357" t="s">
        <v>679</v>
      </c>
      <c r="F1357" s="220" t="s">
        <v>53</v>
      </c>
      <c r="G1357" s="220">
        <v>45170</v>
      </c>
      <c r="H1357" t="s">
        <v>173</v>
      </c>
      <c r="I1357" t="s">
        <v>55</v>
      </c>
      <c r="J1357" t="s">
        <v>117</v>
      </c>
      <c r="K1357" t="s">
        <v>174</v>
      </c>
      <c r="L1357" s="230" t="s">
        <v>175</v>
      </c>
      <c r="M1357">
        <v>2</v>
      </c>
      <c r="N1357">
        <v>0</v>
      </c>
      <c r="O1357">
        <v>81.59</v>
      </c>
      <c r="P1357">
        <v>163.18</v>
      </c>
      <c r="Q1357">
        <v>6670.74</v>
      </c>
      <c r="R1357">
        <v>19.51</v>
      </c>
      <c r="S1357" s="231" t="str">
        <f>VLOOKUP(U1357,'Cross ref'!I:J,2,0)</f>
        <v>SCL</v>
      </c>
      <c r="T1357" s="231">
        <f t="shared" si="126"/>
        <v>163.18</v>
      </c>
      <c r="U1357" s="231">
        <f>VLOOKUP(VALUE(C1357),'Cross ref'!G:I,3,0)</f>
        <v>7368</v>
      </c>
      <c r="V1357" s="231">
        <f>IFERROR(VLOOKUP(J1357,'Item List (2)'!C:D,2,0),VLOOKUP(K1357,'Item List (2)'!C:D,2,0))</f>
        <v>50007</v>
      </c>
      <c r="W1357" s="231">
        <f>IFERROR(VLOOKUP(J1357,'Item List (2)'!C:E,3,0),VLOOKUP(K1357,'Item List (2)'!C:E,3,0))</f>
        <v>100</v>
      </c>
      <c r="X1357" s="231">
        <f t="shared" si="127"/>
        <v>0</v>
      </c>
      <c r="Y1357" s="231" t="str">
        <f t="shared" si="128"/>
        <v>BEEF, GRND PTY 1.78Z</v>
      </c>
      <c r="AA1357" s="232">
        <f t="shared" si="129"/>
        <v>163.18</v>
      </c>
      <c r="AB1357" s="232" t="str">
        <f>VLOOKUP(W1357,'Item List (2)'!$H:$J,2,0)</f>
        <v>Food</v>
      </c>
      <c r="AC1357" s="232">
        <f t="shared" si="130"/>
        <v>7368</v>
      </c>
      <c r="AD1357" s="232" t="str">
        <f t="shared" si="131"/>
        <v>7368-Food</v>
      </c>
    </row>
    <row r="1358" spans="1:30">
      <c r="A1358" t="s">
        <v>48</v>
      </c>
      <c r="B1358" t="s">
        <v>549</v>
      </c>
      <c r="C1358" t="s">
        <v>671</v>
      </c>
      <c r="D1358" t="s">
        <v>672</v>
      </c>
      <c r="E1358" t="s">
        <v>679</v>
      </c>
      <c r="F1358" s="220" t="s">
        <v>53</v>
      </c>
      <c r="G1358" s="220">
        <v>45170</v>
      </c>
      <c r="H1358" t="s">
        <v>344</v>
      </c>
      <c r="I1358" t="s">
        <v>55</v>
      </c>
      <c r="J1358" t="s">
        <v>345</v>
      </c>
      <c r="K1358" t="s">
        <v>346</v>
      </c>
      <c r="L1358" s="230" t="s">
        <v>347</v>
      </c>
      <c r="M1358">
        <v>1</v>
      </c>
      <c r="N1358">
        <v>0</v>
      </c>
      <c r="O1358">
        <v>25.95</v>
      </c>
      <c r="P1358">
        <v>25.95</v>
      </c>
      <c r="Q1358">
        <v>6670.74</v>
      </c>
      <c r="R1358">
        <v>19.51</v>
      </c>
      <c r="S1358" s="231" t="str">
        <f>VLOOKUP(U1358,'Cross ref'!I:J,2,0)</f>
        <v>SCL</v>
      </c>
      <c r="T1358" s="231">
        <f t="shared" si="126"/>
        <v>25.95</v>
      </c>
      <c r="U1358" s="231">
        <f>VLOOKUP(VALUE(C1358),'Cross ref'!G:I,3,0)</f>
        <v>7368</v>
      </c>
      <c r="V1358" s="231">
        <f>IFERROR(VLOOKUP(J1358,'Item List (2)'!C:D,2,0),VLOOKUP(K1358,'Item List (2)'!C:D,2,0))</f>
        <v>50007</v>
      </c>
      <c r="W1358" s="231">
        <f>IFERROR(VLOOKUP(J1358,'Item List (2)'!C:E,3,0),VLOOKUP(K1358,'Item List (2)'!C:E,3,0))</f>
        <v>100</v>
      </c>
      <c r="X1358" s="231">
        <f t="shared" si="127"/>
        <v>0</v>
      </c>
      <c r="Y1358" s="231" t="str">
        <f t="shared" si="128"/>
        <v>BREAD, SOURDOUGH THICKER SLI</v>
      </c>
      <c r="AA1358" s="232">
        <f t="shared" si="129"/>
        <v>25.95</v>
      </c>
      <c r="AB1358" s="232" t="str">
        <f>VLOOKUP(W1358,'Item List (2)'!$H:$J,2,0)</f>
        <v>Food</v>
      </c>
      <c r="AC1358" s="232">
        <f t="shared" si="130"/>
        <v>7368</v>
      </c>
      <c r="AD1358" s="232" t="str">
        <f t="shared" si="131"/>
        <v>7368-Food</v>
      </c>
    </row>
    <row r="1359" spans="1:30">
      <c r="A1359" t="s">
        <v>48</v>
      </c>
      <c r="B1359" t="s">
        <v>549</v>
      </c>
      <c r="C1359" t="s">
        <v>671</v>
      </c>
      <c r="D1359" t="s">
        <v>672</v>
      </c>
      <c r="E1359" t="s">
        <v>679</v>
      </c>
      <c r="F1359" s="220" t="s">
        <v>53</v>
      </c>
      <c r="G1359" s="220">
        <v>45170</v>
      </c>
      <c r="H1359" t="s">
        <v>178</v>
      </c>
      <c r="I1359" t="s">
        <v>55</v>
      </c>
      <c r="J1359" t="s">
        <v>179</v>
      </c>
      <c r="K1359" t="s">
        <v>180</v>
      </c>
      <c r="L1359" s="230" t="s">
        <v>148</v>
      </c>
      <c r="M1359">
        <v>1</v>
      </c>
      <c r="N1359">
        <v>0</v>
      </c>
      <c r="O1359">
        <v>87.91</v>
      </c>
      <c r="P1359">
        <v>87.91</v>
      </c>
      <c r="Q1359">
        <v>6670.74</v>
      </c>
      <c r="R1359">
        <v>19.51</v>
      </c>
      <c r="S1359" s="231" t="str">
        <f>VLOOKUP(U1359,'Cross ref'!I:J,2,0)</f>
        <v>SCL</v>
      </c>
      <c r="T1359" s="231">
        <f t="shared" si="126"/>
        <v>87.91</v>
      </c>
      <c r="U1359" s="231">
        <f>VLOOKUP(VALUE(C1359),'Cross ref'!G:I,3,0)</f>
        <v>7368</v>
      </c>
      <c r="V1359" s="231">
        <f>IFERROR(VLOOKUP(J1359,'Item List (2)'!C:D,2,0),VLOOKUP(K1359,'Item List (2)'!C:D,2,0))</f>
        <v>50007</v>
      </c>
      <c r="W1359" s="231">
        <f>IFERROR(VLOOKUP(J1359,'Item List (2)'!C:E,3,0),VLOOKUP(K1359,'Item List (2)'!C:E,3,0))</f>
        <v>100</v>
      </c>
      <c r="X1359" s="231">
        <f t="shared" si="127"/>
        <v>0</v>
      </c>
      <c r="Y1359" s="231" t="str">
        <f t="shared" si="128"/>
        <v>CHEESE, AMER SHRP SLI 144CT</v>
      </c>
      <c r="AA1359" s="232">
        <f t="shared" si="129"/>
        <v>87.91</v>
      </c>
      <c r="AB1359" s="232" t="str">
        <f>VLOOKUP(W1359,'Item List (2)'!$H:$J,2,0)</f>
        <v>Food</v>
      </c>
      <c r="AC1359" s="232">
        <f t="shared" si="130"/>
        <v>7368</v>
      </c>
      <c r="AD1359" s="232" t="str">
        <f t="shared" si="131"/>
        <v>7368-Food</v>
      </c>
    </row>
    <row r="1360" spans="1:30">
      <c r="A1360" t="s">
        <v>48</v>
      </c>
      <c r="B1360" t="s">
        <v>549</v>
      </c>
      <c r="C1360" t="s">
        <v>671</v>
      </c>
      <c r="D1360" t="s">
        <v>672</v>
      </c>
      <c r="E1360" t="s">
        <v>679</v>
      </c>
      <c r="F1360" s="220" t="s">
        <v>53</v>
      </c>
      <c r="G1360" s="220">
        <v>45170</v>
      </c>
      <c r="H1360" t="s">
        <v>181</v>
      </c>
      <c r="I1360" t="s">
        <v>55</v>
      </c>
      <c r="J1360" t="s">
        <v>121</v>
      </c>
      <c r="K1360" t="s">
        <v>182</v>
      </c>
      <c r="L1360" s="230" t="s">
        <v>183</v>
      </c>
      <c r="M1360">
        <v>2</v>
      </c>
      <c r="N1360">
        <v>0</v>
      </c>
      <c r="O1360">
        <v>39.79</v>
      </c>
      <c r="P1360">
        <v>79.58</v>
      </c>
      <c r="Q1360">
        <v>6670.74</v>
      </c>
      <c r="R1360">
        <v>19.51</v>
      </c>
      <c r="S1360" s="231" t="str">
        <f>VLOOKUP(U1360,'Cross ref'!I:J,2,0)</f>
        <v>SCL</v>
      </c>
      <c r="T1360" s="231">
        <f t="shared" si="126"/>
        <v>79.58</v>
      </c>
      <c r="U1360" s="231">
        <f>VLOOKUP(VALUE(C1360),'Cross ref'!G:I,3,0)</f>
        <v>7368</v>
      </c>
      <c r="V1360" s="231">
        <f>IFERROR(VLOOKUP(J1360,'Item List (2)'!C:D,2,0),VLOOKUP(K1360,'Item List (2)'!C:D,2,0))</f>
        <v>50007</v>
      </c>
      <c r="W1360" s="231">
        <f>IFERROR(VLOOKUP(J1360,'Item List (2)'!C:E,3,0),VLOOKUP(K1360,'Item List (2)'!C:E,3,0))</f>
        <v>100</v>
      </c>
      <c r="X1360" s="231">
        <f t="shared" si="127"/>
        <v>0</v>
      </c>
      <c r="Y1360" s="231" t="str">
        <f t="shared" si="128"/>
        <v>APPTZR, JALAPENO BRD CHSE BITE</v>
      </c>
      <c r="AA1360" s="232">
        <f t="shared" si="129"/>
        <v>79.58</v>
      </c>
      <c r="AB1360" s="232" t="str">
        <f>VLOOKUP(W1360,'Item List (2)'!$H:$J,2,0)</f>
        <v>Food</v>
      </c>
      <c r="AC1360" s="232">
        <f t="shared" si="130"/>
        <v>7368</v>
      </c>
      <c r="AD1360" s="232" t="str">
        <f t="shared" si="131"/>
        <v>7368-Food</v>
      </c>
    </row>
    <row r="1361" spans="1:30">
      <c r="A1361" t="s">
        <v>48</v>
      </c>
      <c r="B1361" t="s">
        <v>549</v>
      </c>
      <c r="C1361" t="s">
        <v>671</v>
      </c>
      <c r="D1361" t="s">
        <v>672</v>
      </c>
      <c r="E1361" t="s">
        <v>679</v>
      </c>
      <c r="F1361" s="220" t="s">
        <v>53</v>
      </c>
      <c r="G1361" s="220">
        <v>45170</v>
      </c>
      <c r="H1361" t="s">
        <v>184</v>
      </c>
      <c r="I1361" t="s">
        <v>55</v>
      </c>
      <c r="J1361" t="s">
        <v>117</v>
      </c>
      <c r="K1361" t="s">
        <v>185</v>
      </c>
      <c r="L1361" s="230" t="s">
        <v>186</v>
      </c>
      <c r="M1361">
        <v>7</v>
      </c>
      <c r="N1361">
        <v>0</v>
      </c>
      <c r="O1361">
        <v>76.44</v>
      </c>
      <c r="P1361">
        <v>535.08</v>
      </c>
      <c r="Q1361">
        <v>6670.74</v>
      </c>
      <c r="R1361">
        <v>19.51</v>
      </c>
      <c r="S1361" s="231" t="str">
        <f>VLOOKUP(U1361,'Cross ref'!I:J,2,0)</f>
        <v>SCL</v>
      </c>
      <c r="T1361" s="231">
        <f t="shared" si="126"/>
        <v>535.08</v>
      </c>
      <c r="U1361" s="231">
        <f>VLOOKUP(VALUE(C1361),'Cross ref'!G:I,3,0)</f>
        <v>7368</v>
      </c>
      <c r="V1361" s="231">
        <f>IFERROR(VLOOKUP(J1361,'Item List (2)'!C:D,2,0),VLOOKUP(K1361,'Item List (2)'!C:D,2,0))</f>
        <v>50007</v>
      </c>
      <c r="W1361" s="231">
        <f>IFERROR(VLOOKUP(J1361,'Item List (2)'!C:E,3,0),VLOOKUP(K1361,'Item List (2)'!C:E,3,0))</f>
        <v>100</v>
      </c>
      <c r="X1361" s="231">
        <f t="shared" si="127"/>
        <v>0</v>
      </c>
      <c r="Y1361" s="231" t="str">
        <f t="shared" si="128"/>
        <v>BEEF, GRND PTY 5.33Z ANGUS IQF</v>
      </c>
      <c r="AA1361" s="232">
        <f t="shared" si="129"/>
        <v>535.08</v>
      </c>
      <c r="AB1361" s="232" t="str">
        <f>VLOOKUP(W1361,'Item List (2)'!$H:$J,2,0)</f>
        <v>Food</v>
      </c>
      <c r="AC1361" s="232">
        <f t="shared" si="130"/>
        <v>7368</v>
      </c>
      <c r="AD1361" s="232" t="str">
        <f t="shared" si="131"/>
        <v>7368-Food</v>
      </c>
    </row>
    <row r="1362" spans="1:30">
      <c r="A1362" t="s">
        <v>48</v>
      </c>
      <c r="B1362" t="s">
        <v>549</v>
      </c>
      <c r="C1362" t="s">
        <v>671</v>
      </c>
      <c r="D1362" t="s">
        <v>672</v>
      </c>
      <c r="E1362" t="s">
        <v>679</v>
      </c>
      <c r="F1362" s="220" t="s">
        <v>53</v>
      </c>
      <c r="G1362" s="220">
        <v>45170</v>
      </c>
      <c r="H1362" t="s">
        <v>187</v>
      </c>
      <c r="I1362" t="s">
        <v>55</v>
      </c>
      <c r="J1362" t="s">
        <v>146</v>
      </c>
      <c r="K1362" t="s">
        <v>188</v>
      </c>
      <c r="L1362" s="230" t="s">
        <v>189</v>
      </c>
      <c r="M1362">
        <v>4</v>
      </c>
      <c r="N1362">
        <v>0</v>
      </c>
      <c r="O1362">
        <v>46.88</v>
      </c>
      <c r="P1362">
        <v>187.52</v>
      </c>
      <c r="Q1362">
        <v>6670.74</v>
      </c>
      <c r="R1362">
        <v>19.51</v>
      </c>
      <c r="S1362" s="231" t="str">
        <f>VLOOKUP(U1362,'Cross ref'!I:J,2,0)</f>
        <v>SCL</v>
      </c>
      <c r="T1362" s="231">
        <f t="shared" si="126"/>
        <v>187.52</v>
      </c>
      <c r="U1362" s="231">
        <f>VLOOKUP(VALUE(C1362),'Cross ref'!G:I,3,0)</f>
        <v>7368</v>
      </c>
      <c r="V1362" s="231">
        <f>IFERROR(VLOOKUP(J1362,'Item List (2)'!C:D,2,0),VLOOKUP(K1362,'Item List (2)'!C:D,2,0))</f>
        <v>50007</v>
      </c>
      <c r="W1362" s="231">
        <f>IFERROR(VLOOKUP(J1362,'Item List (2)'!C:E,3,0),VLOOKUP(K1362,'Item List (2)'!C:E,3,0))</f>
        <v>100</v>
      </c>
      <c r="X1362" s="231">
        <f t="shared" si="127"/>
        <v>0</v>
      </c>
      <c r="Y1362" s="231" t="str">
        <f t="shared" si="128"/>
        <v>CHICKEN, NUGGET BRD STAR SHP</v>
      </c>
      <c r="AA1362" s="232">
        <f t="shared" si="129"/>
        <v>187.52</v>
      </c>
      <c r="AB1362" s="232" t="str">
        <f>VLOOKUP(W1362,'Item List (2)'!$H:$J,2,0)</f>
        <v>Food</v>
      </c>
      <c r="AC1362" s="232">
        <f t="shared" si="130"/>
        <v>7368</v>
      </c>
      <c r="AD1362" s="232" t="str">
        <f t="shared" si="131"/>
        <v>7368-Food</v>
      </c>
    </row>
    <row r="1363" spans="1:30">
      <c r="A1363" t="s">
        <v>48</v>
      </c>
      <c r="B1363" t="s">
        <v>549</v>
      </c>
      <c r="C1363" t="s">
        <v>671</v>
      </c>
      <c r="D1363" t="s">
        <v>672</v>
      </c>
      <c r="E1363" t="s">
        <v>679</v>
      </c>
      <c r="F1363" s="220" t="s">
        <v>53</v>
      </c>
      <c r="G1363" s="220">
        <v>45170</v>
      </c>
      <c r="H1363" t="s">
        <v>361</v>
      </c>
      <c r="I1363" t="s">
        <v>55</v>
      </c>
      <c r="J1363" t="s">
        <v>362</v>
      </c>
      <c r="K1363" t="s">
        <v>363</v>
      </c>
      <c r="L1363" s="230" t="s">
        <v>364</v>
      </c>
      <c r="M1363">
        <v>2</v>
      </c>
      <c r="N1363">
        <v>0</v>
      </c>
      <c r="O1363">
        <v>107.29</v>
      </c>
      <c r="P1363">
        <v>214.58</v>
      </c>
      <c r="Q1363">
        <v>6670.74</v>
      </c>
      <c r="R1363">
        <v>19.51</v>
      </c>
      <c r="S1363" s="231" t="str">
        <f>VLOOKUP(U1363,'Cross ref'!I:J,2,0)</f>
        <v>SCL</v>
      </c>
      <c r="T1363" s="231">
        <f t="shared" si="126"/>
        <v>214.58</v>
      </c>
      <c r="U1363" s="231">
        <f>VLOOKUP(VALUE(C1363),'Cross ref'!G:I,3,0)</f>
        <v>7368</v>
      </c>
      <c r="V1363" s="231">
        <f>IFERROR(VLOOKUP(J1363,'Item List (2)'!C:D,2,0),VLOOKUP(K1363,'Item List (2)'!C:D,2,0))</f>
        <v>50007</v>
      </c>
      <c r="W1363" s="231">
        <f>IFERROR(VLOOKUP(J1363,'Item List (2)'!C:E,3,0),VLOOKUP(K1363,'Item List (2)'!C:E,3,0))</f>
        <v>100</v>
      </c>
      <c r="X1363" s="231">
        <f t="shared" si="127"/>
        <v>0</v>
      </c>
      <c r="Y1363" s="231" t="str">
        <f t="shared" si="128"/>
        <v>BURGER, BEYOND MEAT 3.7Z</v>
      </c>
      <c r="AA1363" s="232">
        <f t="shared" si="129"/>
        <v>214.58</v>
      </c>
      <c r="AB1363" s="232" t="str">
        <f>VLOOKUP(W1363,'Item List (2)'!$H:$J,2,0)</f>
        <v>Food</v>
      </c>
      <c r="AC1363" s="232">
        <f t="shared" si="130"/>
        <v>7368</v>
      </c>
      <c r="AD1363" s="232" t="str">
        <f t="shared" si="131"/>
        <v>7368-Food</v>
      </c>
    </row>
    <row r="1364" spans="1:30">
      <c r="A1364" t="s">
        <v>48</v>
      </c>
      <c r="B1364" t="s">
        <v>549</v>
      </c>
      <c r="C1364" t="s">
        <v>671</v>
      </c>
      <c r="D1364" t="s">
        <v>672</v>
      </c>
      <c r="E1364" t="s">
        <v>679</v>
      </c>
      <c r="F1364" s="220" t="s">
        <v>53</v>
      </c>
      <c r="G1364" s="220">
        <v>45170</v>
      </c>
      <c r="H1364" t="s">
        <v>543</v>
      </c>
      <c r="I1364" t="s">
        <v>201</v>
      </c>
      <c r="J1364" t="s">
        <v>202</v>
      </c>
      <c r="K1364" t="s">
        <v>544</v>
      </c>
      <c r="L1364" s="230" t="s">
        <v>500</v>
      </c>
      <c r="M1364">
        <v>1</v>
      </c>
      <c r="N1364">
        <v>0</v>
      </c>
      <c r="O1364">
        <v>71.87</v>
      </c>
      <c r="P1364">
        <v>71.87</v>
      </c>
      <c r="Q1364">
        <v>6670.74</v>
      </c>
      <c r="R1364">
        <v>19.51</v>
      </c>
      <c r="S1364" s="231" t="str">
        <f>VLOOKUP(U1364,'Cross ref'!I:J,2,0)</f>
        <v>SCL</v>
      </c>
      <c r="T1364" s="231">
        <f t="shared" si="126"/>
        <v>71.87</v>
      </c>
      <c r="U1364" s="231">
        <f>VLOOKUP(VALUE(C1364),'Cross ref'!G:I,3,0)</f>
        <v>7368</v>
      </c>
      <c r="V1364" s="231">
        <f>IFERROR(VLOOKUP(J1364,'Item List (2)'!C:D,2,0),VLOOKUP(K1364,'Item List (2)'!C:D,2,0))</f>
        <v>51001</v>
      </c>
      <c r="W1364" s="231">
        <f>IFERROR(VLOOKUP(J1364,'Item List (2)'!C:E,3,0),VLOOKUP(K1364,'Item List (2)'!C:E,3,0))</f>
        <v>1000</v>
      </c>
      <c r="X1364" s="231">
        <f t="shared" si="127"/>
        <v>0</v>
      </c>
      <c r="Y1364" s="231" t="str">
        <f t="shared" si="128"/>
        <v>WRAP, PAPR FAMOUS BIG 4</v>
      </c>
      <c r="AA1364" s="232">
        <f t="shared" si="129"/>
        <v>71.87</v>
      </c>
      <c r="AB1364" s="232" t="str">
        <f>VLOOKUP(W1364,'Item List (2)'!$H:$J,2,0)</f>
        <v>Paper</v>
      </c>
      <c r="AC1364" s="232">
        <f t="shared" si="130"/>
        <v>7368</v>
      </c>
      <c r="AD1364" s="232" t="str">
        <f t="shared" si="131"/>
        <v>7368-Paper</v>
      </c>
    </row>
    <row r="1365" spans="1:30">
      <c r="A1365" t="s">
        <v>48</v>
      </c>
      <c r="B1365" t="s">
        <v>549</v>
      </c>
      <c r="C1365" t="s">
        <v>671</v>
      </c>
      <c r="D1365" t="s">
        <v>672</v>
      </c>
      <c r="E1365" t="s">
        <v>679</v>
      </c>
      <c r="F1365" s="220" t="s">
        <v>53</v>
      </c>
      <c r="G1365" s="220">
        <v>45170</v>
      </c>
      <c r="H1365" t="s">
        <v>687</v>
      </c>
      <c r="I1365" t="s">
        <v>201</v>
      </c>
      <c r="J1365" t="s">
        <v>202</v>
      </c>
      <c r="K1365" t="s">
        <v>688</v>
      </c>
      <c r="L1365" s="230" t="s">
        <v>204</v>
      </c>
      <c r="M1365">
        <v>1</v>
      </c>
      <c r="N1365">
        <v>0</v>
      </c>
      <c r="O1365">
        <v>70.17</v>
      </c>
      <c r="P1365">
        <v>70.17</v>
      </c>
      <c r="Q1365">
        <v>6670.74</v>
      </c>
      <c r="R1365">
        <v>19.51</v>
      </c>
      <c r="S1365" s="231" t="str">
        <f>VLOOKUP(U1365,'Cross ref'!I:J,2,0)</f>
        <v>SCL</v>
      </c>
      <c r="T1365" s="231">
        <f t="shared" si="126"/>
        <v>70.17</v>
      </c>
      <c r="U1365" s="231">
        <f>VLOOKUP(VALUE(C1365),'Cross ref'!G:I,3,0)</f>
        <v>7368</v>
      </c>
      <c r="V1365" s="231">
        <f>IFERROR(VLOOKUP(J1365,'Item List (2)'!C:D,2,0),VLOOKUP(K1365,'Item List (2)'!C:D,2,0))</f>
        <v>51001</v>
      </c>
      <c r="W1365" s="231">
        <f>IFERROR(VLOOKUP(J1365,'Item List (2)'!C:E,3,0),VLOOKUP(K1365,'Item List (2)'!C:E,3,0))</f>
        <v>1000</v>
      </c>
      <c r="X1365" s="231">
        <f t="shared" si="127"/>
        <v>0</v>
      </c>
      <c r="Y1365" s="231" t="str">
        <f t="shared" si="128"/>
        <v>WRAP, PAPR BIG CARL PROMO</v>
      </c>
      <c r="AA1365" s="232">
        <f t="shared" si="129"/>
        <v>70.17</v>
      </c>
      <c r="AB1365" s="232" t="str">
        <f>VLOOKUP(W1365,'Item List (2)'!$H:$J,2,0)</f>
        <v>Paper</v>
      </c>
      <c r="AC1365" s="232">
        <f t="shared" si="130"/>
        <v>7368</v>
      </c>
      <c r="AD1365" s="232" t="str">
        <f t="shared" si="131"/>
        <v>7368-Paper</v>
      </c>
    </row>
    <row r="1366" spans="1:30">
      <c r="A1366" t="s">
        <v>48</v>
      </c>
      <c r="B1366" t="s">
        <v>549</v>
      </c>
      <c r="C1366" t="s">
        <v>671</v>
      </c>
      <c r="D1366" t="s">
        <v>672</v>
      </c>
      <c r="E1366" t="s">
        <v>679</v>
      </c>
      <c r="F1366" s="220" t="s">
        <v>53</v>
      </c>
      <c r="G1366" s="220">
        <v>45170</v>
      </c>
      <c r="H1366" t="s">
        <v>205</v>
      </c>
      <c r="I1366" t="s">
        <v>55</v>
      </c>
      <c r="J1366" t="s">
        <v>206</v>
      </c>
      <c r="K1366" t="s">
        <v>207</v>
      </c>
      <c r="L1366" s="230" t="s">
        <v>208</v>
      </c>
      <c r="M1366">
        <v>5</v>
      </c>
      <c r="N1366">
        <v>0</v>
      </c>
      <c r="O1366">
        <v>22.17</v>
      </c>
      <c r="P1366">
        <v>110.85</v>
      </c>
      <c r="Q1366">
        <v>6670.74</v>
      </c>
      <c r="R1366">
        <v>19.51</v>
      </c>
      <c r="S1366" s="231" t="str">
        <f>VLOOKUP(U1366,'Cross ref'!I:J,2,0)</f>
        <v>SCL</v>
      </c>
      <c r="T1366" s="231">
        <f t="shared" si="126"/>
        <v>110.85</v>
      </c>
      <c r="U1366" s="231">
        <f>VLOOKUP(VALUE(C1366),'Cross ref'!G:I,3,0)</f>
        <v>7368</v>
      </c>
      <c r="V1366" s="231">
        <f>IFERROR(VLOOKUP(J1366,'Item List (2)'!C:D,2,0),VLOOKUP(K1366,'Item List (2)'!C:D,2,0))</f>
        <v>50007</v>
      </c>
      <c r="W1366" s="231">
        <f>IFERROR(VLOOKUP(J1366,'Item List (2)'!C:E,3,0),VLOOKUP(K1366,'Item List (2)'!C:E,3,0))</f>
        <v>100</v>
      </c>
      <c r="X1366" s="231">
        <f t="shared" si="127"/>
        <v>0</v>
      </c>
      <c r="Y1366" s="231" t="str">
        <f t="shared" si="128"/>
        <v>LETTUCE, LINER</v>
      </c>
      <c r="AA1366" s="232">
        <f t="shared" si="129"/>
        <v>110.85</v>
      </c>
      <c r="AB1366" s="232" t="str">
        <f>VLOOKUP(W1366,'Item List (2)'!$H:$J,2,0)</f>
        <v>Food</v>
      </c>
      <c r="AC1366" s="232">
        <f t="shared" si="130"/>
        <v>7368</v>
      </c>
      <c r="AD1366" s="232" t="str">
        <f t="shared" si="131"/>
        <v>7368-Food</v>
      </c>
    </row>
    <row r="1367" spans="1:30">
      <c r="A1367" t="s">
        <v>48</v>
      </c>
      <c r="B1367" t="s">
        <v>549</v>
      </c>
      <c r="C1367" t="s">
        <v>671</v>
      </c>
      <c r="D1367" t="s">
        <v>672</v>
      </c>
      <c r="E1367" t="s">
        <v>679</v>
      </c>
      <c r="F1367" s="220" t="s">
        <v>53</v>
      </c>
      <c r="G1367" s="220">
        <v>45170</v>
      </c>
      <c r="H1367" t="s">
        <v>209</v>
      </c>
      <c r="I1367" t="s">
        <v>55</v>
      </c>
      <c r="J1367" t="s">
        <v>210</v>
      </c>
      <c r="K1367" t="s">
        <v>211</v>
      </c>
      <c r="L1367" s="230" t="s">
        <v>212</v>
      </c>
      <c r="M1367">
        <v>3</v>
      </c>
      <c r="N1367">
        <v>0</v>
      </c>
      <c r="O1367">
        <v>19.57</v>
      </c>
      <c r="P1367">
        <v>58.71</v>
      </c>
      <c r="Q1367">
        <v>6670.74</v>
      </c>
      <c r="R1367">
        <v>19.51</v>
      </c>
      <c r="S1367" s="231" t="str">
        <f>VLOOKUP(U1367,'Cross ref'!I:J,2,0)</f>
        <v>SCL</v>
      </c>
      <c r="T1367" s="231">
        <f t="shared" si="126"/>
        <v>58.71</v>
      </c>
      <c r="U1367" s="231">
        <f>VLOOKUP(VALUE(C1367),'Cross ref'!G:I,3,0)</f>
        <v>7368</v>
      </c>
      <c r="V1367" s="231">
        <f>IFERROR(VLOOKUP(J1367,'Item List (2)'!C:D,2,0),VLOOKUP(K1367,'Item List (2)'!C:D,2,0))</f>
        <v>50007</v>
      </c>
      <c r="W1367" s="231">
        <f>IFERROR(VLOOKUP(J1367,'Item List (2)'!C:E,3,0),VLOOKUP(K1367,'Item List (2)'!C:E,3,0))</f>
        <v>100</v>
      </c>
      <c r="X1367" s="231">
        <f t="shared" si="127"/>
        <v>0</v>
      </c>
      <c r="Y1367" s="231" t="str">
        <f t="shared" si="128"/>
        <v>TOMATO, RED 5X5 BULK 25LB</v>
      </c>
      <c r="AA1367" s="232">
        <f t="shared" si="129"/>
        <v>58.71</v>
      </c>
      <c r="AB1367" s="232" t="str">
        <f>VLOOKUP(W1367,'Item List (2)'!$H:$J,2,0)</f>
        <v>Food</v>
      </c>
      <c r="AC1367" s="232">
        <f t="shared" si="130"/>
        <v>7368</v>
      </c>
      <c r="AD1367" s="232" t="str">
        <f t="shared" si="131"/>
        <v>7368-Food</v>
      </c>
    </row>
    <row r="1368" spans="1:30">
      <c r="A1368" t="s">
        <v>48</v>
      </c>
      <c r="B1368" t="s">
        <v>549</v>
      </c>
      <c r="C1368" t="s">
        <v>671</v>
      </c>
      <c r="D1368" t="s">
        <v>672</v>
      </c>
      <c r="E1368" t="s">
        <v>679</v>
      </c>
      <c r="F1368" s="220" t="s">
        <v>53</v>
      </c>
      <c r="G1368" s="220">
        <v>45170</v>
      </c>
      <c r="H1368" t="s">
        <v>213</v>
      </c>
      <c r="I1368" t="s">
        <v>55</v>
      </c>
      <c r="J1368" t="s">
        <v>214</v>
      </c>
      <c r="K1368" t="s">
        <v>215</v>
      </c>
      <c r="L1368" s="230" t="s">
        <v>78</v>
      </c>
      <c r="M1368">
        <v>1</v>
      </c>
      <c r="N1368">
        <v>0</v>
      </c>
      <c r="O1368">
        <v>27.07</v>
      </c>
      <c r="P1368">
        <v>27.07</v>
      </c>
      <c r="Q1368">
        <v>6670.74</v>
      </c>
      <c r="R1368">
        <v>19.51</v>
      </c>
      <c r="S1368" s="231" t="str">
        <f>VLOOKUP(U1368,'Cross ref'!I:J,2,0)</f>
        <v>SCL</v>
      </c>
      <c r="T1368" s="231">
        <f t="shared" si="126"/>
        <v>27.07</v>
      </c>
      <c r="U1368" s="231">
        <f>VLOOKUP(VALUE(C1368),'Cross ref'!G:I,3,0)</f>
        <v>7368</v>
      </c>
      <c r="V1368" s="231">
        <f>IFERROR(VLOOKUP(J1368,'Item List (2)'!C:D,2,0),VLOOKUP(K1368,'Item List (2)'!C:D,2,0))</f>
        <v>50007</v>
      </c>
      <c r="W1368" s="231">
        <f>IFERROR(VLOOKUP(J1368,'Item List (2)'!C:E,3,0),VLOOKUP(K1368,'Item List (2)'!C:E,3,0))</f>
        <v>100</v>
      </c>
      <c r="X1368" s="231">
        <f t="shared" si="127"/>
        <v>0</v>
      </c>
      <c r="Y1368" s="231" t="str">
        <f t="shared" si="128"/>
        <v>PICKLE, CHIP DELI 3/16" CC</v>
      </c>
      <c r="AA1368" s="232">
        <f t="shared" si="129"/>
        <v>27.07</v>
      </c>
      <c r="AB1368" s="232" t="str">
        <f>VLOOKUP(W1368,'Item List (2)'!$H:$J,2,0)</f>
        <v>Food</v>
      </c>
      <c r="AC1368" s="232">
        <f t="shared" si="130"/>
        <v>7368</v>
      </c>
      <c r="AD1368" s="232" t="str">
        <f t="shared" si="131"/>
        <v>7368-Food</v>
      </c>
    </row>
    <row r="1369" spans="1:30">
      <c r="A1369" t="s">
        <v>48</v>
      </c>
      <c r="B1369" t="s">
        <v>549</v>
      </c>
      <c r="C1369" t="s">
        <v>671</v>
      </c>
      <c r="D1369" t="s">
        <v>672</v>
      </c>
      <c r="E1369" t="s">
        <v>679</v>
      </c>
      <c r="F1369" s="220" t="s">
        <v>53</v>
      </c>
      <c r="G1369" s="220">
        <v>45170</v>
      </c>
      <c r="H1369" t="s">
        <v>219</v>
      </c>
      <c r="I1369" t="s">
        <v>55</v>
      </c>
      <c r="J1369" t="s">
        <v>220</v>
      </c>
      <c r="K1369" t="s">
        <v>221</v>
      </c>
      <c r="L1369" s="230" t="s">
        <v>222</v>
      </c>
      <c r="M1369">
        <v>1</v>
      </c>
      <c r="N1369">
        <v>0</v>
      </c>
      <c r="O1369">
        <v>13.66</v>
      </c>
      <c r="P1369">
        <v>13.66</v>
      </c>
      <c r="Q1369">
        <v>6670.74</v>
      </c>
      <c r="R1369">
        <v>19.51</v>
      </c>
      <c r="S1369" s="231" t="str">
        <f>VLOOKUP(U1369,'Cross ref'!I:J,2,0)</f>
        <v>SCL</v>
      </c>
      <c r="T1369" s="231">
        <f t="shared" si="126"/>
        <v>13.66</v>
      </c>
      <c r="U1369" s="231">
        <f>VLOOKUP(VALUE(C1369),'Cross ref'!G:I,3,0)</f>
        <v>7368</v>
      </c>
      <c r="V1369" s="231">
        <f>IFERROR(VLOOKUP(J1369,'Item List (2)'!C:D,2,0),VLOOKUP(K1369,'Item List (2)'!C:D,2,0))</f>
        <v>50007</v>
      </c>
      <c r="W1369" s="231">
        <f>IFERROR(VLOOKUP(J1369,'Item List (2)'!C:E,3,0),VLOOKUP(K1369,'Item List (2)'!C:E,3,0))</f>
        <v>100</v>
      </c>
      <c r="X1369" s="231">
        <f t="shared" si="127"/>
        <v>0</v>
      </c>
      <c r="Y1369" s="231" t="str">
        <f t="shared" si="128"/>
        <v>WATER, PURIFIED 16.9Z DASANI</v>
      </c>
      <c r="AA1369" s="232">
        <f t="shared" si="129"/>
        <v>13.66</v>
      </c>
      <c r="AB1369" s="232" t="str">
        <f>VLOOKUP(W1369,'Item List (2)'!$H:$J,2,0)</f>
        <v>Food</v>
      </c>
      <c r="AC1369" s="232">
        <f t="shared" si="130"/>
        <v>7368</v>
      </c>
      <c r="AD1369" s="232" t="str">
        <f t="shared" si="131"/>
        <v>7368-Food</v>
      </c>
    </row>
    <row r="1370" spans="1:30">
      <c r="A1370" t="s">
        <v>48</v>
      </c>
      <c r="B1370" t="s">
        <v>549</v>
      </c>
      <c r="C1370" t="s">
        <v>671</v>
      </c>
      <c r="D1370" t="s">
        <v>672</v>
      </c>
      <c r="E1370" t="s">
        <v>679</v>
      </c>
      <c r="F1370" s="220" t="s">
        <v>53</v>
      </c>
      <c r="G1370" s="220">
        <v>45170</v>
      </c>
      <c r="H1370" t="s">
        <v>223</v>
      </c>
      <c r="I1370" t="s">
        <v>201</v>
      </c>
      <c r="J1370" t="s">
        <v>224</v>
      </c>
      <c r="K1370" t="s">
        <v>225</v>
      </c>
      <c r="L1370" s="230" t="s">
        <v>226</v>
      </c>
      <c r="M1370">
        <v>1</v>
      </c>
      <c r="N1370">
        <v>0</v>
      </c>
      <c r="O1370">
        <v>12.07</v>
      </c>
      <c r="P1370">
        <v>12.07</v>
      </c>
      <c r="Q1370">
        <v>6670.74</v>
      </c>
      <c r="R1370">
        <v>19.51</v>
      </c>
      <c r="S1370" s="231" t="str">
        <f>VLOOKUP(U1370,'Cross ref'!I:J,2,0)</f>
        <v>SCL</v>
      </c>
      <c r="T1370" s="231">
        <f t="shared" si="126"/>
        <v>12.07</v>
      </c>
      <c r="U1370" s="231">
        <f>VLOOKUP(VALUE(C1370),'Cross ref'!G:I,3,0)</f>
        <v>7368</v>
      </c>
      <c r="V1370" s="231">
        <f>IFERROR(VLOOKUP(J1370,'Item List (2)'!C:D,2,0),VLOOKUP(K1370,'Item List (2)'!C:D,2,0))</f>
        <v>51001</v>
      </c>
      <c r="W1370" s="231">
        <f>IFERROR(VLOOKUP(J1370,'Item List (2)'!C:E,3,0),VLOOKUP(K1370,'Item List (2)'!C:E,3,0))</f>
        <v>1000</v>
      </c>
      <c r="X1370" s="231">
        <f t="shared" si="127"/>
        <v>0</v>
      </c>
      <c r="Y1370" s="231" t="str">
        <f t="shared" si="128"/>
        <v>LABEL, DELIVERY 2.5X8" SECUREIT CARLS JR</v>
      </c>
      <c r="AA1370" s="232">
        <f t="shared" si="129"/>
        <v>12.07</v>
      </c>
      <c r="AB1370" s="232" t="str">
        <f>VLOOKUP(W1370,'Item List (2)'!$H:$J,2,0)</f>
        <v>Paper</v>
      </c>
      <c r="AC1370" s="232">
        <f t="shared" si="130"/>
        <v>7368</v>
      </c>
      <c r="AD1370" s="232" t="str">
        <f t="shared" si="131"/>
        <v>7368-Paper</v>
      </c>
    </row>
    <row r="1371" spans="1:30">
      <c r="A1371" t="s">
        <v>48</v>
      </c>
      <c r="B1371" t="s">
        <v>549</v>
      </c>
      <c r="C1371" t="s">
        <v>671</v>
      </c>
      <c r="D1371" t="s">
        <v>672</v>
      </c>
      <c r="E1371" t="s">
        <v>679</v>
      </c>
      <c r="F1371" s="220" t="s">
        <v>53</v>
      </c>
      <c r="G1371" s="220">
        <v>45170</v>
      </c>
      <c r="H1371" t="s">
        <v>616</v>
      </c>
      <c r="I1371" t="s">
        <v>201</v>
      </c>
      <c r="J1371" t="s">
        <v>224</v>
      </c>
      <c r="K1371" t="s">
        <v>617</v>
      </c>
      <c r="L1371" s="230" t="s">
        <v>425</v>
      </c>
      <c r="M1371">
        <v>2</v>
      </c>
      <c r="N1371">
        <v>0</v>
      </c>
      <c r="O1371">
        <v>5.2</v>
      </c>
      <c r="P1371">
        <v>10.4</v>
      </c>
      <c r="Q1371">
        <v>6670.74</v>
      </c>
      <c r="R1371">
        <v>19.51</v>
      </c>
      <c r="S1371" s="231" t="str">
        <f>VLOOKUP(U1371,'Cross ref'!I:J,2,0)</f>
        <v>SCL</v>
      </c>
      <c r="T1371" s="231">
        <f t="shared" si="126"/>
        <v>10.4</v>
      </c>
      <c r="U1371" s="231">
        <f>VLOOKUP(VALUE(C1371),'Cross ref'!G:I,3,0)</f>
        <v>7368</v>
      </c>
      <c r="V1371" s="231">
        <f>IFERROR(VLOOKUP(J1371,'Item List (2)'!C:D,2,0),VLOOKUP(K1371,'Item List (2)'!C:D,2,0))</f>
        <v>51001</v>
      </c>
      <c r="W1371" s="231">
        <f>IFERROR(VLOOKUP(J1371,'Item List (2)'!C:E,3,0),VLOOKUP(K1371,'Item List (2)'!C:E,3,0))</f>
        <v>1000</v>
      </c>
      <c r="X1371" s="231">
        <f t="shared" si="127"/>
        <v>0</v>
      </c>
      <c r="Y1371" s="231" t="str">
        <f t="shared" si="128"/>
        <v>LABEL, SPECIAL CARLS JR</v>
      </c>
      <c r="AA1371" s="232">
        <f t="shared" si="129"/>
        <v>10.4</v>
      </c>
      <c r="AB1371" s="232" t="str">
        <f>VLOOKUP(W1371,'Item List (2)'!$H:$J,2,0)</f>
        <v>Paper</v>
      </c>
      <c r="AC1371" s="232">
        <f t="shared" si="130"/>
        <v>7368</v>
      </c>
      <c r="AD1371" s="232" t="str">
        <f t="shared" si="131"/>
        <v>7368-Paper</v>
      </c>
    </row>
    <row r="1372" spans="1:30">
      <c r="A1372" t="s">
        <v>48</v>
      </c>
      <c r="B1372" t="s">
        <v>549</v>
      </c>
      <c r="C1372" t="s">
        <v>671</v>
      </c>
      <c r="D1372" t="s">
        <v>672</v>
      </c>
      <c r="E1372" t="s">
        <v>679</v>
      </c>
      <c r="F1372" s="220" t="s">
        <v>53</v>
      </c>
      <c r="G1372" s="220">
        <v>45170</v>
      </c>
      <c r="H1372" t="s">
        <v>689</v>
      </c>
      <c r="I1372" t="s">
        <v>66</v>
      </c>
      <c r="J1372" t="s">
        <v>224</v>
      </c>
      <c r="K1372" t="s">
        <v>690</v>
      </c>
      <c r="L1372" s="230" t="s">
        <v>691</v>
      </c>
      <c r="M1372">
        <v>1</v>
      </c>
      <c r="N1372">
        <v>0</v>
      </c>
      <c r="O1372">
        <v>6.04</v>
      </c>
      <c r="P1372">
        <v>6.04</v>
      </c>
      <c r="Q1372">
        <v>6670.74</v>
      </c>
      <c r="R1372">
        <v>19.51</v>
      </c>
      <c r="S1372" s="231" t="str">
        <f>VLOOKUP(U1372,'Cross ref'!I:J,2,0)</f>
        <v>SCL</v>
      </c>
      <c r="T1372" s="231">
        <f t="shared" si="126"/>
        <v>6.04</v>
      </c>
      <c r="U1372" s="231">
        <f>VLOOKUP(VALUE(C1372),'Cross ref'!G:I,3,0)</f>
        <v>7368</v>
      </c>
      <c r="V1372" s="231">
        <f>IFERROR(VLOOKUP(J1372,'Item List (2)'!C:D,2,0),VLOOKUP(K1372,'Item List (2)'!C:D,2,0))</f>
        <v>51001</v>
      </c>
      <c r="W1372" s="231">
        <f>IFERROR(VLOOKUP(J1372,'Item List (2)'!C:E,3,0),VLOOKUP(K1372,'Item List (2)'!C:E,3,0))</f>
        <v>1000</v>
      </c>
      <c r="X1372" s="231">
        <f t="shared" si="127"/>
        <v>0</v>
      </c>
      <c r="Y1372" s="231" t="str">
        <f t="shared" si="128"/>
        <v>LABEL, USE FIRST CARLS JR</v>
      </c>
      <c r="AA1372" s="232">
        <f t="shared" si="129"/>
        <v>6.04</v>
      </c>
      <c r="AB1372" s="232" t="str">
        <f>VLOOKUP(W1372,'Item List (2)'!$H:$J,2,0)</f>
        <v>Paper</v>
      </c>
      <c r="AC1372" s="232">
        <f t="shared" si="130"/>
        <v>7368</v>
      </c>
      <c r="AD1372" s="232" t="str">
        <f t="shared" si="131"/>
        <v>7368-Paper</v>
      </c>
    </row>
    <row r="1373" spans="1:30">
      <c r="A1373" t="s">
        <v>48</v>
      </c>
      <c r="B1373" t="s">
        <v>549</v>
      </c>
      <c r="C1373" t="s">
        <v>671</v>
      </c>
      <c r="D1373" t="s">
        <v>672</v>
      </c>
      <c r="E1373" t="s">
        <v>679</v>
      </c>
      <c r="F1373" s="220" t="s">
        <v>53</v>
      </c>
      <c r="G1373" s="220">
        <v>45170</v>
      </c>
      <c r="H1373" t="s">
        <v>231</v>
      </c>
      <c r="I1373" t="s">
        <v>201</v>
      </c>
      <c r="J1373" t="s">
        <v>232</v>
      </c>
      <c r="K1373" t="s">
        <v>233</v>
      </c>
      <c r="L1373" s="230" t="s">
        <v>234</v>
      </c>
      <c r="M1373">
        <v>1</v>
      </c>
      <c r="N1373">
        <v>0</v>
      </c>
      <c r="O1373">
        <v>25.89</v>
      </c>
      <c r="P1373">
        <v>25.89</v>
      </c>
      <c r="Q1373">
        <v>6670.74</v>
      </c>
      <c r="R1373">
        <v>19.51</v>
      </c>
      <c r="S1373" s="231" t="str">
        <f>VLOOKUP(U1373,'Cross ref'!I:J,2,0)</f>
        <v>SCL</v>
      </c>
      <c r="T1373" s="231">
        <f t="shared" si="126"/>
        <v>25.89</v>
      </c>
      <c r="U1373" s="231">
        <f>VLOOKUP(VALUE(C1373),'Cross ref'!G:I,3,0)</f>
        <v>7368</v>
      </c>
      <c r="V1373" s="231">
        <f>IFERROR(VLOOKUP(J1373,'Item List (2)'!C:D,2,0),VLOOKUP(K1373,'Item List (2)'!C:D,2,0))</f>
        <v>51001</v>
      </c>
      <c r="W1373" s="231">
        <f>IFERROR(VLOOKUP(J1373,'Item List (2)'!C:E,3,0),VLOOKUP(K1373,'Item List (2)'!C:E,3,0))</f>
        <v>1000</v>
      </c>
      <c r="X1373" s="231">
        <f t="shared" si="127"/>
        <v>0</v>
      </c>
      <c r="Y1373" s="231" t="str">
        <f t="shared" si="128"/>
        <v>LID, 12-24Z</v>
      </c>
      <c r="AA1373" s="232">
        <f t="shared" si="129"/>
        <v>25.89</v>
      </c>
      <c r="AB1373" s="232" t="str">
        <f>VLOOKUP(W1373,'Item List (2)'!$H:$J,2,0)</f>
        <v>Paper</v>
      </c>
      <c r="AC1373" s="232">
        <f t="shared" si="130"/>
        <v>7368</v>
      </c>
      <c r="AD1373" s="232" t="str">
        <f t="shared" si="131"/>
        <v>7368-Paper</v>
      </c>
    </row>
    <row r="1374" spans="1:30">
      <c r="A1374" t="s">
        <v>48</v>
      </c>
      <c r="B1374" t="s">
        <v>549</v>
      </c>
      <c r="C1374" t="s">
        <v>671</v>
      </c>
      <c r="D1374" t="s">
        <v>672</v>
      </c>
      <c r="E1374" t="s">
        <v>679</v>
      </c>
      <c r="F1374" s="220" t="s">
        <v>53</v>
      </c>
      <c r="G1374" s="220">
        <v>45170</v>
      </c>
      <c r="H1374" t="s">
        <v>676</v>
      </c>
      <c r="I1374" t="s">
        <v>201</v>
      </c>
      <c r="J1374" t="s">
        <v>677</v>
      </c>
      <c r="K1374" t="s">
        <v>678</v>
      </c>
      <c r="L1374" s="230" t="s">
        <v>396</v>
      </c>
      <c r="M1374">
        <v>1</v>
      </c>
      <c r="N1374">
        <v>0</v>
      </c>
      <c r="O1374">
        <v>16.06</v>
      </c>
      <c r="P1374">
        <v>16.06</v>
      </c>
      <c r="Q1374">
        <v>6670.74</v>
      </c>
      <c r="R1374">
        <v>19.51</v>
      </c>
      <c r="S1374" s="231" t="str">
        <f>VLOOKUP(U1374,'Cross ref'!I:J,2,0)</f>
        <v>SCL</v>
      </c>
      <c r="T1374" s="231">
        <f t="shared" si="126"/>
        <v>16.06</v>
      </c>
      <c r="U1374" s="231">
        <f>VLOOKUP(VALUE(C1374),'Cross ref'!G:I,3,0)</f>
        <v>7368</v>
      </c>
      <c r="V1374" s="231">
        <f>IFERROR(VLOOKUP(J1374,'Item List (2)'!C:D,2,0),VLOOKUP(K1374,'Item List (2)'!C:D,2,0))</f>
        <v>51001</v>
      </c>
      <c r="W1374" s="231">
        <f>IFERROR(VLOOKUP(J1374,'Item List (2)'!C:E,3,0),VLOOKUP(K1374,'Item List (2)'!C:E,3,0))</f>
        <v>1000</v>
      </c>
      <c r="X1374" s="231">
        <f t="shared" si="127"/>
        <v>0</v>
      </c>
      <c r="Y1374" s="231" t="str">
        <f t="shared" si="128"/>
        <v>TRAYLINER, FLVR TRAIL CARLS JR</v>
      </c>
      <c r="AA1374" s="232">
        <f t="shared" si="129"/>
        <v>16.06</v>
      </c>
      <c r="AB1374" s="232" t="str">
        <f>VLOOKUP(W1374,'Item List (2)'!$H:$J,2,0)</f>
        <v>Paper</v>
      </c>
      <c r="AC1374" s="232">
        <f t="shared" si="130"/>
        <v>7368</v>
      </c>
      <c r="AD1374" s="232" t="str">
        <f t="shared" si="131"/>
        <v>7368-Paper</v>
      </c>
    </row>
    <row r="1375" spans="1:30">
      <c r="A1375" t="s">
        <v>48</v>
      </c>
      <c r="B1375" t="s">
        <v>549</v>
      </c>
      <c r="C1375" t="s">
        <v>671</v>
      </c>
      <c r="D1375" t="s">
        <v>672</v>
      </c>
      <c r="E1375" t="s">
        <v>679</v>
      </c>
      <c r="F1375" s="220" t="s">
        <v>53</v>
      </c>
      <c r="G1375" s="220">
        <v>45170</v>
      </c>
      <c r="H1375" t="s">
        <v>239</v>
      </c>
      <c r="I1375" t="s">
        <v>201</v>
      </c>
      <c r="J1375" t="s">
        <v>240</v>
      </c>
      <c r="K1375" t="s">
        <v>241</v>
      </c>
      <c r="L1375" s="230" t="s">
        <v>242</v>
      </c>
      <c r="M1375">
        <v>1</v>
      </c>
      <c r="N1375">
        <v>0</v>
      </c>
      <c r="O1375">
        <v>47.64</v>
      </c>
      <c r="P1375">
        <v>47.64</v>
      </c>
      <c r="Q1375">
        <v>6670.74</v>
      </c>
      <c r="R1375">
        <v>19.51</v>
      </c>
      <c r="S1375" s="231" t="str">
        <f>VLOOKUP(U1375,'Cross ref'!I:J,2,0)</f>
        <v>SCL</v>
      </c>
      <c r="T1375" s="231">
        <f t="shared" si="126"/>
        <v>47.64</v>
      </c>
      <c r="U1375" s="231">
        <f>VLOOKUP(VALUE(C1375),'Cross ref'!G:I,3,0)</f>
        <v>7368</v>
      </c>
      <c r="V1375" s="231">
        <f>IFERROR(VLOOKUP(J1375,'Item List (2)'!C:D,2,0),VLOOKUP(K1375,'Item List (2)'!C:D,2,0))</f>
        <v>51001</v>
      </c>
      <c r="W1375" s="231">
        <f>IFERROR(VLOOKUP(J1375,'Item List (2)'!C:E,3,0),VLOOKUP(K1375,'Item List (2)'!C:E,3,0))</f>
        <v>1000</v>
      </c>
      <c r="X1375" s="231">
        <f t="shared" si="127"/>
        <v>0</v>
      </c>
      <c r="Y1375" s="231" t="str">
        <f t="shared" si="128"/>
        <v>CARTON, FFRY SM FLVR TRAIL</v>
      </c>
      <c r="AA1375" s="232">
        <f t="shared" si="129"/>
        <v>47.64</v>
      </c>
      <c r="AB1375" s="232" t="str">
        <f>VLOOKUP(W1375,'Item List (2)'!$H:$J,2,0)</f>
        <v>Paper</v>
      </c>
      <c r="AC1375" s="232">
        <f t="shared" si="130"/>
        <v>7368</v>
      </c>
      <c r="AD1375" s="232" t="str">
        <f t="shared" si="131"/>
        <v>7368-Paper</v>
      </c>
    </row>
    <row r="1376" spans="1:30">
      <c r="A1376" t="s">
        <v>48</v>
      </c>
      <c r="B1376" t="s">
        <v>549</v>
      </c>
      <c r="C1376" t="s">
        <v>671</v>
      </c>
      <c r="D1376" t="s">
        <v>672</v>
      </c>
      <c r="E1376" t="s">
        <v>679</v>
      </c>
      <c r="F1376" s="220" t="s">
        <v>53</v>
      </c>
      <c r="G1376" s="220">
        <v>45170</v>
      </c>
      <c r="H1376" t="s">
        <v>247</v>
      </c>
      <c r="I1376" t="s">
        <v>201</v>
      </c>
      <c r="J1376" t="s">
        <v>240</v>
      </c>
      <c r="K1376" t="s">
        <v>248</v>
      </c>
      <c r="L1376" s="230" t="s">
        <v>249</v>
      </c>
      <c r="M1376">
        <v>1</v>
      </c>
      <c r="N1376">
        <v>0</v>
      </c>
      <c r="O1376">
        <v>16.89</v>
      </c>
      <c r="P1376">
        <v>16.89</v>
      </c>
      <c r="Q1376">
        <v>6670.74</v>
      </c>
      <c r="R1376">
        <v>19.51</v>
      </c>
      <c r="S1376" s="231" t="str">
        <f>VLOOKUP(U1376,'Cross ref'!I:J,2,0)</f>
        <v>SCL</v>
      </c>
      <c r="T1376" s="231">
        <f t="shared" si="126"/>
        <v>16.89</v>
      </c>
      <c r="U1376" s="231">
        <f>VLOOKUP(VALUE(C1376),'Cross ref'!G:I,3,0)</f>
        <v>7368</v>
      </c>
      <c r="V1376" s="231">
        <f>IFERROR(VLOOKUP(J1376,'Item List (2)'!C:D,2,0),VLOOKUP(K1376,'Item List (2)'!C:D,2,0))</f>
        <v>51001</v>
      </c>
      <c r="W1376" s="231">
        <f>IFERROR(VLOOKUP(J1376,'Item List (2)'!C:E,3,0),VLOOKUP(K1376,'Item List (2)'!C:E,3,0))</f>
        <v>1000</v>
      </c>
      <c r="X1376" s="231">
        <f t="shared" si="127"/>
        <v>0</v>
      </c>
      <c r="Y1376" s="231" t="str">
        <f t="shared" si="128"/>
        <v>BAG, #12 FVLR TRAILS</v>
      </c>
      <c r="AA1376" s="232">
        <f t="shared" si="129"/>
        <v>16.89</v>
      </c>
      <c r="AB1376" s="232" t="str">
        <f>VLOOKUP(W1376,'Item List (2)'!$H:$J,2,0)</f>
        <v>Paper</v>
      </c>
      <c r="AC1376" s="232">
        <f t="shared" si="130"/>
        <v>7368</v>
      </c>
      <c r="AD1376" s="232" t="str">
        <f t="shared" si="131"/>
        <v>7368-Paper</v>
      </c>
    </row>
    <row r="1377" spans="1:30">
      <c r="A1377" t="s">
        <v>48</v>
      </c>
      <c r="B1377" t="s">
        <v>549</v>
      </c>
      <c r="C1377" t="s">
        <v>671</v>
      </c>
      <c r="D1377" t="s">
        <v>672</v>
      </c>
      <c r="E1377" t="s">
        <v>679</v>
      </c>
      <c r="F1377" s="220" t="s">
        <v>53</v>
      </c>
      <c r="G1377" s="220">
        <v>45170</v>
      </c>
      <c r="H1377" t="s">
        <v>250</v>
      </c>
      <c r="I1377" t="s">
        <v>201</v>
      </c>
      <c r="J1377" t="s">
        <v>240</v>
      </c>
      <c r="K1377" t="s">
        <v>251</v>
      </c>
      <c r="L1377" s="230" t="s">
        <v>252</v>
      </c>
      <c r="M1377">
        <v>1</v>
      </c>
      <c r="N1377">
        <v>0</v>
      </c>
      <c r="O1377">
        <v>26.37</v>
      </c>
      <c r="P1377">
        <v>26.37</v>
      </c>
      <c r="Q1377">
        <v>6670.74</v>
      </c>
      <c r="R1377">
        <v>19.51</v>
      </c>
      <c r="S1377" s="231" t="str">
        <f>VLOOKUP(U1377,'Cross ref'!I:J,2,0)</f>
        <v>SCL</v>
      </c>
      <c r="T1377" s="231">
        <f t="shared" si="126"/>
        <v>26.37</v>
      </c>
      <c r="U1377" s="231">
        <f>VLOOKUP(VALUE(C1377),'Cross ref'!G:I,3,0)</f>
        <v>7368</v>
      </c>
      <c r="V1377" s="231">
        <f>IFERROR(VLOOKUP(J1377,'Item List (2)'!C:D,2,0),VLOOKUP(K1377,'Item List (2)'!C:D,2,0))</f>
        <v>51001</v>
      </c>
      <c r="W1377" s="231">
        <f>IFERROR(VLOOKUP(J1377,'Item List (2)'!C:E,3,0),VLOOKUP(K1377,'Item List (2)'!C:E,3,0))</f>
        <v>1000</v>
      </c>
      <c r="X1377" s="231">
        <f t="shared" si="127"/>
        <v>0</v>
      </c>
      <c r="Y1377" s="231" t="str">
        <f t="shared" si="128"/>
        <v>BAG, #8 FLVR TRAILS</v>
      </c>
      <c r="AA1377" s="232">
        <f t="shared" si="129"/>
        <v>26.37</v>
      </c>
      <c r="AB1377" s="232" t="str">
        <f>VLOOKUP(W1377,'Item List (2)'!$H:$J,2,0)</f>
        <v>Paper</v>
      </c>
      <c r="AC1377" s="232">
        <f t="shared" si="130"/>
        <v>7368</v>
      </c>
      <c r="AD1377" s="232" t="str">
        <f t="shared" si="131"/>
        <v>7368-Paper</v>
      </c>
    </row>
    <row r="1378" spans="1:30">
      <c r="A1378" t="s">
        <v>48</v>
      </c>
      <c r="B1378" t="s">
        <v>549</v>
      </c>
      <c r="C1378" t="s">
        <v>671</v>
      </c>
      <c r="D1378" t="s">
        <v>672</v>
      </c>
      <c r="E1378" t="s">
        <v>679</v>
      </c>
      <c r="F1378" s="220" t="s">
        <v>53</v>
      </c>
      <c r="G1378" s="220">
        <v>45170</v>
      </c>
      <c r="H1378" t="s">
        <v>397</v>
      </c>
      <c r="I1378" t="s">
        <v>55</v>
      </c>
      <c r="J1378" t="s">
        <v>179</v>
      </c>
      <c r="K1378" t="s">
        <v>398</v>
      </c>
      <c r="L1378" s="230" t="s">
        <v>123</v>
      </c>
      <c r="M1378">
        <v>1</v>
      </c>
      <c r="N1378">
        <v>0</v>
      </c>
      <c r="O1378">
        <v>48.64</v>
      </c>
      <c r="P1378">
        <v>48.64</v>
      </c>
      <c r="Q1378">
        <v>6670.74</v>
      </c>
      <c r="R1378">
        <v>19.51</v>
      </c>
      <c r="S1378" s="231" t="str">
        <f>VLOOKUP(U1378,'Cross ref'!I:J,2,0)</f>
        <v>SCL</v>
      </c>
      <c r="T1378" s="231">
        <f t="shared" si="126"/>
        <v>48.64</v>
      </c>
      <c r="U1378" s="231">
        <f>VLOOKUP(VALUE(C1378),'Cross ref'!G:I,3,0)</f>
        <v>7368</v>
      </c>
      <c r="V1378" s="231">
        <f>IFERROR(VLOOKUP(J1378,'Item List (2)'!C:D,2,0),VLOOKUP(K1378,'Item List (2)'!C:D,2,0))</f>
        <v>50007</v>
      </c>
      <c r="W1378" s="231">
        <f>IFERROR(VLOOKUP(J1378,'Item List (2)'!C:E,3,0),VLOOKUP(K1378,'Item List (2)'!C:E,3,0))</f>
        <v>100</v>
      </c>
      <c r="X1378" s="231">
        <f t="shared" si="127"/>
        <v>0</v>
      </c>
      <c r="Y1378" s="231" t="str">
        <f t="shared" si="128"/>
        <v>CHEESE, PEPPERJACK 160CT</v>
      </c>
      <c r="AA1378" s="232">
        <f t="shared" si="129"/>
        <v>48.64</v>
      </c>
      <c r="AB1378" s="232" t="str">
        <f>VLOOKUP(W1378,'Item List (2)'!$H:$J,2,0)</f>
        <v>Food</v>
      </c>
      <c r="AC1378" s="232">
        <f t="shared" si="130"/>
        <v>7368</v>
      </c>
      <c r="AD1378" s="232" t="str">
        <f t="shared" si="131"/>
        <v>7368-Food</v>
      </c>
    </row>
    <row r="1379" spans="1:30">
      <c r="A1379" t="s">
        <v>48</v>
      </c>
      <c r="B1379" t="s">
        <v>549</v>
      </c>
      <c r="C1379" t="s">
        <v>671</v>
      </c>
      <c r="D1379" t="s">
        <v>672</v>
      </c>
      <c r="E1379" t="s">
        <v>679</v>
      </c>
      <c r="F1379" s="220" t="s">
        <v>53</v>
      </c>
      <c r="G1379" s="220">
        <v>45170</v>
      </c>
      <c r="H1379" t="s">
        <v>261</v>
      </c>
      <c r="I1379" t="s">
        <v>55</v>
      </c>
      <c r="J1379" t="s">
        <v>98</v>
      </c>
      <c r="K1379" t="s">
        <v>262</v>
      </c>
      <c r="L1379" s="230" t="s">
        <v>263</v>
      </c>
      <c r="M1379">
        <v>1</v>
      </c>
      <c r="N1379">
        <v>0</v>
      </c>
      <c r="O1379">
        <v>22.91</v>
      </c>
      <c r="P1379">
        <v>22.91</v>
      </c>
      <c r="Q1379">
        <v>6670.74</v>
      </c>
      <c r="R1379">
        <v>19.51</v>
      </c>
      <c r="S1379" s="231" t="str">
        <f>VLOOKUP(U1379,'Cross ref'!I:J,2,0)</f>
        <v>SCL</v>
      </c>
      <c r="T1379" s="231">
        <f t="shared" si="126"/>
        <v>22.91</v>
      </c>
      <c r="U1379" s="231">
        <f>VLOOKUP(VALUE(C1379),'Cross ref'!G:I,3,0)</f>
        <v>7368</v>
      </c>
      <c r="V1379" s="231">
        <f>IFERROR(VLOOKUP(J1379,'Item List (2)'!C:D,2,0),VLOOKUP(K1379,'Item List (2)'!C:D,2,0))</f>
        <v>50007</v>
      </c>
      <c r="W1379" s="231">
        <f>IFERROR(VLOOKUP(J1379,'Item List (2)'!C:E,3,0),VLOOKUP(K1379,'Item List (2)'!C:E,3,0))</f>
        <v>100</v>
      </c>
      <c r="X1379" s="231">
        <f t="shared" si="127"/>
        <v>0</v>
      </c>
      <c r="Y1379" s="231" t="str">
        <f t="shared" si="128"/>
        <v>SAUCE, BBQ</v>
      </c>
      <c r="AA1379" s="232">
        <f t="shared" si="129"/>
        <v>22.91</v>
      </c>
      <c r="AB1379" s="232" t="str">
        <f>VLOOKUP(W1379,'Item List (2)'!$H:$J,2,0)</f>
        <v>Food</v>
      </c>
      <c r="AC1379" s="232">
        <f t="shared" si="130"/>
        <v>7368</v>
      </c>
      <c r="AD1379" s="232" t="str">
        <f t="shared" si="131"/>
        <v>7368-Food</v>
      </c>
    </row>
    <row r="1380" spans="1:30">
      <c r="A1380" t="s">
        <v>48</v>
      </c>
      <c r="B1380" t="s">
        <v>549</v>
      </c>
      <c r="C1380" t="s">
        <v>671</v>
      </c>
      <c r="D1380" t="s">
        <v>672</v>
      </c>
      <c r="E1380" t="s">
        <v>679</v>
      </c>
      <c r="F1380" s="220" t="s">
        <v>53</v>
      </c>
      <c r="G1380" s="220">
        <v>45170</v>
      </c>
      <c r="H1380" t="s">
        <v>264</v>
      </c>
      <c r="I1380" t="s">
        <v>55</v>
      </c>
      <c r="J1380" t="s">
        <v>265</v>
      </c>
      <c r="K1380" t="s">
        <v>266</v>
      </c>
      <c r="L1380" s="230" t="s">
        <v>263</v>
      </c>
      <c r="M1380">
        <v>1</v>
      </c>
      <c r="N1380">
        <v>0</v>
      </c>
      <c r="O1380">
        <v>23.87</v>
      </c>
      <c r="P1380">
        <v>23.87</v>
      </c>
      <c r="Q1380">
        <v>6670.74</v>
      </c>
      <c r="R1380">
        <v>19.51</v>
      </c>
      <c r="S1380" s="231" t="str">
        <f>VLOOKUP(U1380,'Cross ref'!I:J,2,0)</f>
        <v>SCL</v>
      </c>
      <c r="T1380" s="231">
        <f t="shared" si="126"/>
        <v>23.87</v>
      </c>
      <c r="U1380" s="231">
        <f>VLOOKUP(VALUE(C1380),'Cross ref'!G:I,3,0)</f>
        <v>7368</v>
      </c>
      <c r="V1380" s="231">
        <f>IFERROR(VLOOKUP(J1380,'Item List (2)'!C:D,2,0),VLOOKUP(K1380,'Item List (2)'!C:D,2,0))</f>
        <v>50007</v>
      </c>
      <c r="W1380" s="231">
        <f>IFERROR(VLOOKUP(J1380,'Item List (2)'!C:E,3,0),VLOOKUP(K1380,'Item List (2)'!C:E,3,0))</f>
        <v>100</v>
      </c>
      <c r="X1380" s="231">
        <f t="shared" si="127"/>
        <v>0</v>
      </c>
      <c r="Y1380" s="231" t="str">
        <f t="shared" si="128"/>
        <v>SAUCE, SPECIAL</v>
      </c>
      <c r="AA1380" s="232">
        <f t="shared" si="129"/>
        <v>23.87</v>
      </c>
      <c r="AB1380" s="232" t="str">
        <f>VLOOKUP(W1380,'Item List (2)'!$H:$J,2,0)</f>
        <v>Food</v>
      </c>
      <c r="AC1380" s="232">
        <f t="shared" si="130"/>
        <v>7368</v>
      </c>
      <c r="AD1380" s="232" t="str">
        <f t="shared" si="131"/>
        <v>7368-Food</v>
      </c>
    </row>
    <row r="1381" spans="1:30">
      <c r="A1381" t="s">
        <v>48</v>
      </c>
      <c r="B1381" t="s">
        <v>549</v>
      </c>
      <c r="C1381" t="s">
        <v>671</v>
      </c>
      <c r="D1381" t="s">
        <v>672</v>
      </c>
      <c r="E1381" t="s">
        <v>679</v>
      </c>
      <c r="F1381" s="220" t="s">
        <v>53</v>
      </c>
      <c r="G1381" s="220">
        <v>45170</v>
      </c>
      <c r="H1381" t="s">
        <v>267</v>
      </c>
      <c r="I1381" t="s">
        <v>55</v>
      </c>
      <c r="J1381" t="s">
        <v>268</v>
      </c>
      <c r="K1381" t="s">
        <v>269</v>
      </c>
      <c r="L1381" s="230" t="s">
        <v>270</v>
      </c>
      <c r="M1381">
        <v>2</v>
      </c>
      <c r="N1381">
        <v>0</v>
      </c>
      <c r="O1381">
        <v>44.7</v>
      </c>
      <c r="P1381">
        <v>89.4</v>
      </c>
      <c r="Q1381">
        <v>6670.74</v>
      </c>
      <c r="R1381">
        <v>19.51</v>
      </c>
      <c r="S1381" s="231" t="str">
        <f>VLOOKUP(U1381,'Cross ref'!I:J,2,0)</f>
        <v>SCL</v>
      </c>
      <c r="T1381" s="231">
        <f t="shared" si="126"/>
        <v>89.4</v>
      </c>
      <c r="U1381" s="231">
        <f>VLOOKUP(VALUE(C1381),'Cross ref'!G:I,3,0)</f>
        <v>7368</v>
      </c>
      <c r="V1381" s="231">
        <f>IFERROR(VLOOKUP(J1381,'Item List (2)'!C:D,2,0),VLOOKUP(K1381,'Item List (2)'!C:D,2,0))</f>
        <v>50007</v>
      </c>
      <c r="W1381" s="231">
        <f>IFERROR(VLOOKUP(J1381,'Item List (2)'!C:E,3,0),VLOOKUP(K1381,'Item List (2)'!C:E,3,0))</f>
        <v>100</v>
      </c>
      <c r="X1381" s="231">
        <f t="shared" si="127"/>
        <v>0</v>
      </c>
      <c r="Y1381" s="231" t="str">
        <f t="shared" si="128"/>
        <v>MAYONNAISE, 64Z</v>
      </c>
      <c r="AA1381" s="232">
        <f t="shared" si="129"/>
        <v>89.4</v>
      </c>
      <c r="AB1381" s="232" t="str">
        <f>VLOOKUP(W1381,'Item List (2)'!$H:$J,2,0)</f>
        <v>Food</v>
      </c>
      <c r="AC1381" s="232">
        <f t="shared" si="130"/>
        <v>7368</v>
      </c>
      <c r="AD1381" s="232" t="str">
        <f t="shared" si="131"/>
        <v>7368-Food</v>
      </c>
    </row>
    <row r="1382" spans="1:30">
      <c r="A1382" t="s">
        <v>48</v>
      </c>
      <c r="B1382" t="s">
        <v>549</v>
      </c>
      <c r="C1382" t="s">
        <v>671</v>
      </c>
      <c r="D1382" t="s">
        <v>672</v>
      </c>
      <c r="E1382" t="s">
        <v>679</v>
      </c>
      <c r="F1382" s="220" t="s">
        <v>53</v>
      </c>
      <c r="G1382" s="220">
        <v>45170</v>
      </c>
      <c r="H1382" t="s">
        <v>399</v>
      </c>
      <c r="I1382" t="s">
        <v>201</v>
      </c>
      <c r="J1382" t="s">
        <v>400</v>
      </c>
      <c r="K1382" t="s">
        <v>401</v>
      </c>
      <c r="L1382" s="230" t="s">
        <v>402</v>
      </c>
      <c r="M1382">
        <v>1</v>
      </c>
      <c r="N1382">
        <v>0</v>
      </c>
      <c r="O1382">
        <v>45.4</v>
      </c>
      <c r="P1382">
        <v>45.4</v>
      </c>
      <c r="Q1382">
        <v>6670.74</v>
      </c>
      <c r="R1382">
        <v>19.51</v>
      </c>
      <c r="S1382" s="231" t="str">
        <f>VLOOKUP(U1382,'Cross ref'!I:J,2,0)</f>
        <v>SCL</v>
      </c>
      <c r="T1382" s="231">
        <f t="shared" si="126"/>
        <v>45.4</v>
      </c>
      <c r="U1382" s="231">
        <f>VLOOKUP(VALUE(C1382),'Cross ref'!G:I,3,0)</f>
        <v>7368</v>
      </c>
      <c r="V1382" s="231">
        <f>IFERROR(VLOOKUP(J1382,'Item List (2)'!C:D,2,0),VLOOKUP(K1382,'Item List (2)'!C:D,2,0))</f>
        <v>51001</v>
      </c>
      <c r="W1382" s="231">
        <f>IFERROR(VLOOKUP(J1382,'Item List (2)'!C:E,3,0),VLOOKUP(K1382,'Item List (2)'!C:E,3,0))</f>
        <v>1000</v>
      </c>
      <c r="X1382" s="231">
        <f t="shared" si="127"/>
        <v>0</v>
      </c>
      <c r="Y1382" s="231" t="str">
        <f t="shared" si="128"/>
        <v>NAPKIN, 13X8.5 BRN</v>
      </c>
      <c r="AA1382" s="232">
        <f t="shared" si="129"/>
        <v>45.4</v>
      </c>
      <c r="AB1382" s="232" t="str">
        <f>VLOOKUP(W1382,'Item List (2)'!$H:$J,2,0)</f>
        <v>Paper</v>
      </c>
      <c r="AC1382" s="232">
        <f t="shared" si="130"/>
        <v>7368</v>
      </c>
      <c r="AD1382" s="232" t="str">
        <f t="shared" si="131"/>
        <v>7368-Paper</v>
      </c>
    </row>
    <row r="1383" spans="1:30">
      <c r="A1383" t="s">
        <v>48</v>
      </c>
      <c r="B1383" t="s">
        <v>549</v>
      </c>
      <c r="C1383" t="s">
        <v>671</v>
      </c>
      <c r="D1383" t="s">
        <v>672</v>
      </c>
      <c r="E1383" t="s">
        <v>679</v>
      </c>
      <c r="F1383" s="220" t="s">
        <v>53</v>
      </c>
      <c r="G1383" s="220">
        <v>45170</v>
      </c>
      <c r="H1383" t="s">
        <v>271</v>
      </c>
      <c r="I1383" t="s">
        <v>55</v>
      </c>
      <c r="J1383" t="s">
        <v>272</v>
      </c>
      <c r="K1383" t="s">
        <v>273</v>
      </c>
      <c r="L1383" s="230" t="s">
        <v>274</v>
      </c>
      <c r="M1383">
        <v>1</v>
      </c>
      <c r="N1383">
        <v>0</v>
      </c>
      <c r="O1383">
        <v>39.82</v>
      </c>
      <c r="P1383">
        <v>39.82</v>
      </c>
      <c r="Q1383">
        <v>6670.74</v>
      </c>
      <c r="R1383">
        <v>19.51</v>
      </c>
      <c r="S1383" s="231" t="str">
        <f>VLOOKUP(U1383,'Cross ref'!I:J,2,0)</f>
        <v>SCL</v>
      </c>
      <c r="T1383" s="231">
        <f t="shared" si="126"/>
        <v>39.82</v>
      </c>
      <c r="U1383" s="231">
        <f>VLOOKUP(VALUE(C1383),'Cross ref'!G:I,3,0)</f>
        <v>7368</v>
      </c>
      <c r="V1383" s="231">
        <f>IFERROR(VLOOKUP(J1383,'Item List (2)'!C:D,2,0),VLOOKUP(K1383,'Item List (2)'!C:D,2,0))</f>
        <v>50007</v>
      </c>
      <c r="W1383" s="231">
        <f>IFERROR(VLOOKUP(J1383,'Item List (2)'!C:E,3,0),VLOOKUP(K1383,'Item List (2)'!C:E,3,0))</f>
        <v>100</v>
      </c>
      <c r="X1383" s="231">
        <f t="shared" si="127"/>
        <v>0</v>
      </c>
      <c r="Y1383" s="231" t="str">
        <f t="shared" si="128"/>
        <v>FRENCH TOAST, STICK ORIGINAL CARLS JR</v>
      </c>
      <c r="AA1383" s="232">
        <f t="shared" si="129"/>
        <v>39.82</v>
      </c>
      <c r="AB1383" s="232" t="str">
        <f>VLOOKUP(W1383,'Item List (2)'!$H:$J,2,0)</f>
        <v>Food</v>
      </c>
      <c r="AC1383" s="232">
        <f t="shared" si="130"/>
        <v>7368</v>
      </c>
      <c r="AD1383" s="232" t="str">
        <f t="shared" si="131"/>
        <v>7368-Food</v>
      </c>
    </row>
    <row r="1384" spans="1:30">
      <c r="A1384" t="s">
        <v>48</v>
      </c>
      <c r="B1384" t="s">
        <v>549</v>
      </c>
      <c r="C1384" t="s">
        <v>671</v>
      </c>
      <c r="D1384" t="s">
        <v>672</v>
      </c>
      <c r="E1384" t="s">
        <v>679</v>
      </c>
      <c r="F1384" s="220" t="s">
        <v>53</v>
      </c>
      <c r="G1384" s="220">
        <v>45170</v>
      </c>
      <c r="H1384" t="s">
        <v>275</v>
      </c>
      <c r="I1384" t="s">
        <v>71</v>
      </c>
      <c r="J1384" t="s">
        <v>276</v>
      </c>
      <c r="K1384" t="s">
        <v>277</v>
      </c>
      <c r="L1384" s="230" t="s">
        <v>74</v>
      </c>
      <c r="M1384">
        <v>1</v>
      </c>
      <c r="N1384">
        <v>0</v>
      </c>
      <c r="O1384">
        <v>0</v>
      </c>
      <c r="P1384">
        <v>42.63</v>
      </c>
      <c r="Q1384">
        <v>6670.74</v>
      </c>
      <c r="R1384">
        <v>19.51</v>
      </c>
      <c r="S1384" s="231" t="str">
        <f>VLOOKUP(U1384,'Cross ref'!I:J,2,0)</f>
        <v>SCL</v>
      </c>
      <c r="T1384" s="231">
        <f t="shared" si="126"/>
        <v>42.63</v>
      </c>
      <c r="U1384" s="231">
        <f>VLOOKUP(VALUE(C1384),'Cross ref'!G:I,3,0)</f>
        <v>7368</v>
      </c>
      <c r="V1384" s="231">
        <f>IFERROR(VLOOKUP(J1384,'Item List (2)'!C:D,2,0),VLOOKUP(K1384,'Item List (2)'!C:D,2,0))</f>
        <v>50007</v>
      </c>
      <c r="W1384" s="231">
        <f>IFERROR(VLOOKUP(J1384,'Item List (2)'!C:E,3,0),VLOOKUP(K1384,'Item List (2)'!C:E,3,0))</f>
        <v>100</v>
      </c>
      <c r="X1384" s="231">
        <f t="shared" si="127"/>
        <v>-42.63</v>
      </c>
      <c r="Y1384" s="231" t="str">
        <f t="shared" si="128"/>
        <v>SURCHARGE, FUEL</v>
      </c>
      <c r="AA1384" s="232">
        <f t="shared" si="129"/>
        <v>42.63</v>
      </c>
      <c r="AB1384" s="232" t="str">
        <f>VLOOKUP(W1384,'Item List (2)'!$H:$J,2,0)</f>
        <v>Food</v>
      </c>
      <c r="AC1384" s="232">
        <f t="shared" si="130"/>
        <v>7368</v>
      </c>
      <c r="AD1384" s="232" t="str">
        <f t="shared" si="131"/>
        <v>7368-Food</v>
      </c>
    </row>
    <row r="1385" spans="1:30">
      <c r="A1385" t="s">
        <v>48</v>
      </c>
      <c r="B1385" t="s">
        <v>549</v>
      </c>
      <c r="C1385" t="s">
        <v>692</v>
      </c>
      <c r="D1385" t="s">
        <v>693</v>
      </c>
      <c r="E1385" t="s">
        <v>694</v>
      </c>
      <c r="F1385" s="220" t="s">
        <v>53</v>
      </c>
      <c r="G1385" s="220">
        <v>45168</v>
      </c>
      <c r="H1385" t="s">
        <v>54</v>
      </c>
      <c r="I1385" t="s">
        <v>55</v>
      </c>
      <c r="J1385" t="s">
        <v>56</v>
      </c>
      <c r="K1385" t="s">
        <v>57</v>
      </c>
      <c r="L1385" s="230" t="s">
        <v>58</v>
      </c>
      <c r="M1385">
        <v>1</v>
      </c>
      <c r="N1385">
        <v>0</v>
      </c>
      <c r="O1385">
        <v>42.61</v>
      </c>
      <c r="P1385">
        <v>42.61</v>
      </c>
      <c r="Q1385">
        <v>42.61</v>
      </c>
      <c r="R1385">
        <v>0</v>
      </c>
      <c r="S1385" s="231" t="str">
        <f>VLOOKUP(U1385,'Cross ref'!I:J,2,0)</f>
        <v>SCL</v>
      </c>
      <c r="T1385" s="231">
        <f t="shared" si="126"/>
        <v>42.61</v>
      </c>
      <c r="U1385" s="231">
        <f>VLOOKUP(VALUE(C1385),'Cross ref'!G:I,3,0)</f>
        <v>7369</v>
      </c>
      <c r="V1385" s="231">
        <f>IFERROR(VLOOKUP(J1385,'Item List (2)'!C:D,2,0),VLOOKUP(K1385,'Item List (2)'!C:D,2,0))</f>
        <v>50007</v>
      </c>
      <c r="W1385" s="231">
        <f>IFERROR(VLOOKUP(J1385,'Item List (2)'!C:E,3,0),VLOOKUP(K1385,'Item List (2)'!C:E,3,0))</f>
        <v>100</v>
      </c>
      <c r="X1385" s="231">
        <f t="shared" si="127"/>
        <v>0</v>
      </c>
      <c r="Y1385" s="231" t="str">
        <f t="shared" si="128"/>
        <v>PEPPER, CHILE GRN STRIP</v>
      </c>
      <c r="AA1385" s="232">
        <f t="shared" si="129"/>
        <v>42.61</v>
      </c>
      <c r="AB1385" s="232" t="str">
        <f>VLOOKUP(W1385,'Item List (2)'!$H:$J,2,0)</f>
        <v>Food</v>
      </c>
      <c r="AC1385" s="232">
        <f t="shared" si="130"/>
        <v>7369</v>
      </c>
      <c r="AD1385" s="232" t="str">
        <f t="shared" si="131"/>
        <v>7369-Food</v>
      </c>
    </row>
    <row r="1386" spans="1:30">
      <c r="A1386" t="s">
        <v>48</v>
      </c>
      <c r="B1386" t="s">
        <v>549</v>
      </c>
      <c r="C1386" t="s">
        <v>692</v>
      </c>
      <c r="D1386" t="s">
        <v>693</v>
      </c>
      <c r="E1386" t="s">
        <v>695</v>
      </c>
      <c r="F1386" s="220" t="s">
        <v>53</v>
      </c>
      <c r="G1386" s="220">
        <v>45168</v>
      </c>
      <c r="H1386" t="s">
        <v>70</v>
      </c>
      <c r="I1386" t="s">
        <v>71</v>
      </c>
      <c r="J1386" t="s">
        <v>72</v>
      </c>
      <c r="K1386" t="s">
        <v>73</v>
      </c>
      <c r="L1386" s="230" t="s">
        <v>74</v>
      </c>
      <c r="M1386">
        <v>1</v>
      </c>
      <c r="N1386">
        <v>0</v>
      </c>
      <c r="O1386">
        <v>0</v>
      </c>
      <c r="P1386">
        <v>2.28</v>
      </c>
      <c r="Q1386">
        <v>3691.19</v>
      </c>
      <c r="R1386">
        <v>5.23</v>
      </c>
      <c r="S1386" s="231" t="str">
        <f>VLOOKUP(U1386,'Cross ref'!I:J,2,0)</f>
        <v>SCL</v>
      </c>
      <c r="T1386" s="231">
        <f t="shared" si="126"/>
        <v>2.28</v>
      </c>
      <c r="U1386" s="231">
        <f>VLOOKUP(VALUE(C1386),'Cross ref'!G:I,3,0)</f>
        <v>7369</v>
      </c>
      <c r="V1386" s="231">
        <f>IFERROR(VLOOKUP(J1386,'Item List (2)'!C:D,2,0),VLOOKUP(K1386,'Item List (2)'!C:D,2,0))</f>
        <v>50007</v>
      </c>
      <c r="W1386" s="231">
        <f>IFERROR(VLOOKUP(J1386,'Item List (2)'!C:E,3,0),VLOOKUP(K1386,'Item List (2)'!C:E,3,0))</f>
        <v>100</v>
      </c>
      <c r="X1386" s="231">
        <f t="shared" si="127"/>
        <v>-2.28</v>
      </c>
      <c r="Y1386" s="231" t="str">
        <f t="shared" si="128"/>
        <v>SERVICE - PAYMENT TERMS</v>
      </c>
      <c r="AA1386" s="232">
        <f t="shared" si="129"/>
        <v>2.28</v>
      </c>
      <c r="AB1386" s="232" t="str">
        <f>VLOOKUP(W1386,'Item List (2)'!$H:$J,2,0)</f>
        <v>Food</v>
      </c>
      <c r="AC1386" s="232">
        <f t="shared" si="130"/>
        <v>7369</v>
      </c>
      <c r="AD1386" s="232" t="str">
        <f t="shared" si="131"/>
        <v>7369-Food</v>
      </c>
    </row>
    <row r="1387" spans="1:30">
      <c r="A1387" t="s">
        <v>48</v>
      </c>
      <c r="B1387" t="s">
        <v>549</v>
      </c>
      <c r="C1387" t="s">
        <v>692</v>
      </c>
      <c r="D1387" t="s">
        <v>693</v>
      </c>
      <c r="E1387" t="s">
        <v>695</v>
      </c>
      <c r="F1387" s="220" t="s">
        <v>53</v>
      </c>
      <c r="G1387" s="220">
        <v>45168</v>
      </c>
      <c r="H1387" t="s">
        <v>79</v>
      </c>
      <c r="I1387" t="s">
        <v>55</v>
      </c>
      <c r="J1387" t="s">
        <v>80</v>
      </c>
      <c r="K1387" t="s">
        <v>81</v>
      </c>
      <c r="L1387" s="230" t="s">
        <v>78</v>
      </c>
      <c r="M1387">
        <v>1</v>
      </c>
      <c r="N1387">
        <v>0</v>
      </c>
      <c r="O1387">
        <v>99.5</v>
      </c>
      <c r="P1387">
        <v>99.5</v>
      </c>
      <c r="Q1387">
        <v>3691.19</v>
      </c>
      <c r="R1387">
        <v>5.23</v>
      </c>
      <c r="S1387" s="231" t="str">
        <f>VLOOKUP(U1387,'Cross ref'!I:J,2,0)</f>
        <v>SCL</v>
      </c>
      <c r="T1387" s="231">
        <f t="shared" si="126"/>
        <v>99.5</v>
      </c>
      <c r="U1387" s="231">
        <f>VLOOKUP(VALUE(C1387),'Cross ref'!G:I,3,0)</f>
        <v>7369</v>
      </c>
      <c r="V1387" s="231">
        <f>IFERROR(VLOOKUP(J1387,'Item List (2)'!C:D,2,0),VLOOKUP(K1387,'Item List (2)'!C:D,2,0))</f>
        <v>50007</v>
      </c>
      <c r="W1387" s="231">
        <f>IFERROR(VLOOKUP(J1387,'Item List (2)'!C:E,3,0),VLOOKUP(K1387,'Item List (2)'!C:E,3,0))</f>
        <v>100</v>
      </c>
      <c r="X1387" s="231">
        <f t="shared" si="127"/>
        <v>0</v>
      </c>
      <c r="Y1387" s="231" t="str">
        <f t="shared" si="128"/>
        <v>SYRUP, POWERADE MTN BLAST BIB</v>
      </c>
      <c r="AA1387" s="232">
        <f t="shared" si="129"/>
        <v>99.5</v>
      </c>
      <c r="AB1387" s="232" t="str">
        <f>VLOOKUP(W1387,'Item List (2)'!$H:$J,2,0)</f>
        <v>Food</v>
      </c>
      <c r="AC1387" s="232">
        <f t="shared" si="130"/>
        <v>7369</v>
      </c>
      <c r="AD1387" s="232" t="str">
        <f t="shared" si="131"/>
        <v>7369-Food</v>
      </c>
    </row>
    <row r="1388" spans="1:30">
      <c r="A1388" t="s">
        <v>48</v>
      </c>
      <c r="B1388" t="s">
        <v>549</v>
      </c>
      <c r="C1388" t="s">
        <v>692</v>
      </c>
      <c r="D1388" t="s">
        <v>693</v>
      </c>
      <c r="E1388" t="s">
        <v>695</v>
      </c>
      <c r="F1388" s="220" t="s">
        <v>53</v>
      </c>
      <c r="G1388" s="220">
        <v>45168</v>
      </c>
      <c r="H1388" t="s">
        <v>85</v>
      </c>
      <c r="I1388" t="s">
        <v>55</v>
      </c>
      <c r="J1388" t="s">
        <v>76</v>
      </c>
      <c r="K1388" t="s">
        <v>86</v>
      </c>
      <c r="L1388" s="230" t="s">
        <v>78</v>
      </c>
      <c r="M1388">
        <v>1</v>
      </c>
      <c r="N1388">
        <v>0</v>
      </c>
      <c r="O1388">
        <v>145.42</v>
      </c>
      <c r="P1388">
        <v>145.42</v>
      </c>
      <c r="Q1388">
        <v>3691.19</v>
      </c>
      <c r="R1388">
        <v>5.23</v>
      </c>
      <c r="S1388" s="231" t="str">
        <f>VLOOKUP(U1388,'Cross ref'!I:J,2,0)</f>
        <v>SCL</v>
      </c>
      <c r="T1388" s="231">
        <f t="shared" si="126"/>
        <v>145.42</v>
      </c>
      <c r="U1388" s="231">
        <f>VLOOKUP(VALUE(C1388),'Cross ref'!G:I,3,0)</f>
        <v>7369</v>
      </c>
      <c r="V1388" s="231">
        <f>IFERROR(VLOOKUP(J1388,'Item List (2)'!C:D,2,0),VLOOKUP(K1388,'Item List (2)'!C:D,2,0))</f>
        <v>50007</v>
      </c>
      <c r="W1388" s="231">
        <f>IFERROR(VLOOKUP(J1388,'Item List (2)'!C:E,3,0),VLOOKUP(K1388,'Item List (2)'!C:E,3,0))</f>
        <v>100</v>
      </c>
      <c r="X1388" s="231">
        <f t="shared" si="127"/>
        <v>0</v>
      </c>
      <c r="Y1388" s="231" t="str">
        <f t="shared" si="128"/>
        <v>SYRUP, COKE DIET HIYLD BIB</v>
      </c>
      <c r="AA1388" s="232">
        <f t="shared" si="129"/>
        <v>145.42</v>
      </c>
      <c r="AB1388" s="232" t="str">
        <f>VLOOKUP(W1388,'Item List (2)'!$H:$J,2,0)</f>
        <v>Food</v>
      </c>
      <c r="AC1388" s="232">
        <f t="shared" si="130"/>
        <v>7369</v>
      </c>
      <c r="AD1388" s="232" t="str">
        <f t="shared" si="131"/>
        <v>7369-Food</v>
      </c>
    </row>
    <row r="1389" spans="1:30">
      <c r="A1389" t="s">
        <v>48</v>
      </c>
      <c r="B1389" t="s">
        <v>549</v>
      </c>
      <c r="C1389" t="s">
        <v>692</v>
      </c>
      <c r="D1389" t="s">
        <v>693</v>
      </c>
      <c r="E1389" t="s">
        <v>695</v>
      </c>
      <c r="F1389" s="220" t="s">
        <v>53</v>
      </c>
      <c r="G1389" s="220">
        <v>45168</v>
      </c>
      <c r="H1389" t="s">
        <v>87</v>
      </c>
      <c r="I1389" t="s">
        <v>55</v>
      </c>
      <c r="J1389" t="s">
        <v>76</v>
      </c>
      <c r="K1389" t="s">
        <v>88</v>
      </c>
      <c r="L1389" s="230" t="s">
        <v>78</v>
      </c>
      <c r="M1389">
        <v>2</v>
      </c>
      <c r="N1389">
        <v>0</v>
      </c>
      <c r="O1389">
        <v>112.77</v>
      </c>
      <c r="P1389">
        <v>225.54</v>
      </c>
      <c r="Q1389">
        <v>3691.19</v>
      </c>
      <c r="R1389">
        <v>5.23</v>
      </c>
      <c r="S1389" s="231" t="str">
        <f>VLOOKUP(U1389,'Cross ref'!I:J,2,0)</f>
        <v>SCL</v>
      </c>
      <c r="T1389" s="231">
        <f t="shared" si="126"/>
        <v>225.54</v>
      </c>
      <c r="U1389" s="231">
        <f>VLOOKUP(VALUE(C1389),'Cross ref'!G:I,3,0)</f>
        <v>7369</v>
      </c>
      <c r="V1389" s="231">
        <f>IFERROR(VLOOKUP(J1389,'Item List (2)'!C:D,2,0),VLOOKUP(K1389,'Item List (2)'!C:D,2,0))</f>
        <v>50007</v>
      </c>
      <c r="W1389" s="231">
        <f>IFERROR(VLOOKUP(J1389,'Item List (2)'!C:E,3,0),VLOOKUP(K1389,'Item List (2)'!C:E,3,0))</f>
        <v>100</v>
      </c>
      <c r="X1389" s="231">
        <f t="shared" si="127"/>
        <v>0</v>
      </c>
      <c r="Y1389" s="231" t="str">
        <f t="shared" si="128"/>
        <v>SYRUP, COKE CLASC BIB (HYCS)</v>
      </c>
      <c r="AA1389" s="232">
        <f t="shared" si="129"/>
        <v>225.54</v>
      </c>
      <c r="AB1389" s="232" t="str">
        <f>VLOOKUP(W1389,'Item List (2)'!$H:$J,2,0)</f>
        <v>Food</v>
      </c>
      <c r="AC1389" s="232">
        <f t="shared" si="130"/>
        <v>7369</v>
      </c>
      <c r="AD1389" s="232" t="str">
        <f t="shared" si="131"/>
        <v>7369-Food</v>
      </c>
    </row>
    <row r="1390" spans="1:30">
      <c r="A1390" t="s">
        <v>48</v>
      </c>
      <c r="B1390" t="s">
        <v>549</v>
      </c>
      <c r="C1390" t="s">
        <v>692</v>
      </c>
      <c r="D1390" t="s">
        <v>693</v>
      </c>
      <c r="E1390" t="s">
        <v>695</v>
      </c>
      <c r="F1390" s="220" t="s">
        <v>53</v>
      </c>
      <c r="G1390" s="220">
        <v>45168</v>
      </c>
      <c r="H1390" t="s">
        <v>293</v>
      </c>
      <c r="I1390" t="s">
        <v>55</v>
      </c>
      <c r="J1390" t="s">
        <v>76</v>
      </c>
      <c r="K1390" t="s">
        <v>294</v>
      </c>
      <c r="L1390" s="230" t="s">
        <v>78</v>
      </c>
      <c r="M1390">
        <v>1</v>
      </c>
      <c r="N1390">
        <v>0</v>
      </c>
      <c r="O1390">
        <v>116.08</v>
      </c>
      <c r="P1390">
        <v>116.08</v>
      </c>
      <c r="Q1390">
        <v>3691.19</v>
      </c>
      <c r="R1390">
        <v>5.23</v>
      </c>
      <c r="S1390" s="231" t="str">
        <f>VLOOKUP(U1390,'Cross ref'!I:J,2,0)</f>
        <v>SCL</v>
      </c>
      <c r="T1390" s="231">
        <f t="shared" si="126"/>
        <v>116.08</v>
      </c>
      <c r="U1390" s="231">
        <f>VLOOKUP(VALUE(C1390),'Cross ref'!G:I,3,0)</f>
        <v>7369</v>
      </c>
      <c r="V1390" s="231">
        <f>IFERROR(VLOOKUP(J1390,'Item List (2)'!C:D,2,0),VLOOKUP(K1390,'Item List (2)'!C:D,2,0))</f>
        <v>50007</v>
      </c>
      <c r="W1390" s="231">
        <f>IFERROR(VLOOKUP(J1390,'Item List (2)'!C:E,3,0),VLOOKUP(K1390,'Item List (2)'!C:E,3,0))</f>
        <v>100</v>
      </c>
      <c r="X1390" s="231">
        <f t="shared" si="127"/>
        <v>0</v>
      </c>
      <c r="Y1390" s="231" t="str">
        <f t="shared" si="128"/>
        <v>SYRUP, SPRITE BIB (HYCS)</v>
      </c>
      <c r="AA1390" s="232">
        <f t="shared" si="129"/>
        <v>116.08</v>
      </c>
      <c r="AB1390" s="232" t="str">
        <f>VLOOKUP(W1390,'Item List (2)'!$H:$J,2,0)</f>
        <v>Food</v>
      </c>
      <c r="AC1390" s="232">
        <f t="shared" si="130"/>
        <v>7369</v>
      </c>
      <c r="AD1390" s="232" t="str">
        <f t="shared" si="131"/>
        <v>7369-Food</v>
      </c>
    </row>
    <row r="1391" spans="1:30">
      <c r="A1391" t="s">
        <v>48</v>
      </c>
      <c r="B1391" t="s">
        <v>549</v>
      </c>
      <c r="C1391" t="s">
        <v>692</v>
      </c>
      <c r="D1391" t="s">
        <v>693</v>
      </c>
      <c r="E1391" t="s">
        <v>695</v>
      </c>
      <c r="F1391" s="220" t="s">
        <v>53</v>
      </c>
      <c r="G1391" s="220">
        <v>45168</v>
      </c>
      <c r="H1391" t="s">
        <v>438</v>
      </c>
      <c r="I1391" t="s">
        <v>66</v>
      </c>
      <c r="J1391" t="s">
        <v>439</v>
      </c>
      <c r="K1391" t="s">
        <v>440</v>
      </c>
      <c r="L1391" s="230" t="s">
        <v>441</v>
      </c>
      <c r="M1391">
        <v>1</v>
      </c>
      <c r="N1391">
        <v>0</v>
      </c>
      <c r="O1391">
        <v>22.14</v>
      </c>
      <c r="P1391">
        <v>22.14</v>
      </c>
      <c r="Q1391">
        <v>3691.19</v>
      </c>
      <c r="R1391">
        <v>5.23</v>
      </c>
      <c r="S1391" s="231" t="str">
        <f>VLOOKUP(U1391,'Cross ref'!I:J,2,0)</f>
        <v>SCL</v>
      </c>
      <c r="T1391" s="231">
        <f t="shared" si="126"/>
        <v>22.14</v>
      </c>
      <c r="U1391" s="231">
        <f>VLOOKUP(VALUE(C1391),'Cross ref'!G:I,3,0)</f>
        <v>7369</v>
      </c>
      <c r="V1391" s="231">
        <f>IFERROR(VLOOKUP(J1391,'Item List (2)'!C:D,2,0),VLOOKUP(K1391,'Item List (2)'!C:D,2,0))</f>
        <v>60507</v>
      </c>
      <c r="W1391" s="231">
        <f>IFERROR(VLOOKUP(J1391,'Item List (2)'!C:E,3,0),VLOOKUP(K1391,'Item List (2)'!C:E,3,0))</f>
        <v>1200</v>
      </c>
      <c r="X1391" s="231">
        <f t="shared" si="127"/>
        <v>0</v>
      </c>
      <c r="Y1391" s="231" t="str">
        <f t="shared" si="128"/>
        <v>TOWEL, PAPER MULTIFOLD BRN EF</v>
      </c>
      <c r="AA1391" s="232">
        <f t="shared" si="129"/>
        <v>22.14</v>
      </c>
      <c r="AB1391" s="232" t="str">
        <f>VLOOKUP(W1391,'Item List (2)'!$H:$J,2,0)</f>
        <v>Supplies</v>
      </c>
      <c r="AC1391" s="232">
        <f t="shared" si="130"/>
        <v>7369</v>
      </c>
      <c r="AD1391" s="232" t="str">
        <f t="shared" si="131"/>
        <v>7369-Supplies</v>
      </c>
    </row>
    <row r="1392" spans="1:30">
      <c r="A1392" t="s">
        <v>48</v>
      </c>
      <c r="B1392" t="s">
        <v>549</v>
      </c>
      <c r="C1392" t="s">
        <v>692</v>
      </c>
      <c r="D1392" t="s">
        <v>693</v>
      </c>
      <c r="E1392" t="s">
        <v>695</v>
      </c>
      <c r="F1392" s="220" t="s">
        <v>53</v>
      </c>
      <c r="G1392" s="220">
        <v>45168</v>
      </c>
      <c r="H1392" t="s">
        <v>89</v>
      </c>
      <c r="I1392" t="s">
        <v>55</v>
      </c>
      <c r="J1392" t="s">
        <v>90</v>
      </c>
      <c r="K1392" t="s">
        <v>91</v>
      </c>
      <c r="L1392" s="230" t="s">
        <v>92</v>
      </c>
      <c r="M1392">
        <v>1</v>
      </c>
      <c r="N1392">
        <v>0</v>
      </c>
      <c r="O1392">
        <v>58.17</v>
      </c>
      <c r="P1392">
        <v>58.17</v>
      </c>
      <c r="Q1392">
        <v>3691.19</v>
      </c>
      <c r="R1392">
        <v>5.23</v>
      </c>
      <c r="S1392" s="231" t="str">
        <f>VLOOKUP(U1392,'Cross ref'!I:J,2,0)</f>
        <v>SCL</v>
      </c>
      <c r="T1392" s="231">
        <f t="shared" si="126"/>
        <v>58.17</v>
      </c>
      <c r="U1392" s="231">
        <f>VLOOKUP(VALUE(C1392),'Cross ref'!G:I,3,0)</f>
        <v>7369</v>
      </c>
      <c r="V1392" s="231">
        <f>IFERROR(VLOOKUP(J1392,'Item List (2)'!C:D,2,0),VLOOKUP(K1392,'Item List (2)'!C:D,2,0))</f>
        <v>50007</v>
      </c>
      <c r="W1392" s="231">
        <f>IFERROR(VLOOKUP(J1392,'Item List (2)'!C:E,3,0),VLOOKUP(K1392,'Item List (2)'!C:E,3,0))</f>
        <v>100</v>
      </c>
      <c r="X1392" s="231">
        <f t="shared" si="127"/>
        <v>0</v>
      </c>
      <c r="Y1392" s="231" t="str">
        <f t="shared" si="128"/>
        <v>EGG, LIQ WHL CAGE FREE P12CE</v>
      </c>
      <c r="AA1392" s="232">
        <f t="shared" si="129"/>
        <v>58.17</v>
      </c>
      <c r="AB1392" s="232" t="str">
        <f>VLOOKUP(W1392,'Item List (2)'!$H:$J,2,0)</f>
        <v>Food</v>
      </c>
      <c r="AC1392" s="232">
        <f t="shared" si="130"/>
        <v>7369</v>
      </c>
      <c r="AD1392" s="232" t="str">
        <f t="shared" si="131"/>
        <v>7369-Food</v>
      </c>
    </row>
    <row r="1393" spans="1:30">
      <c r="A1393" t="s">
        <v>48</v>
      </c>
      <c r="B1393" t="s">
        <v>549</v>
      </c>
      <c r="C1393" t="s">
        <v>692</v>
      </c>
      <c r="D1393" t="s">
        <v>693</v>
      </c>
      <c r="E1393" t="s">
        <v>695</v>
      </c>
      <c r="F1393" s="220" t="s">
        <v>53</v>
      </c>
      <c r="G1393" s="220">
        <v>45168</v>
      </c>
      <c r="H1393" t="s">
        <v>97</v>
      </c>
      <c r="I1393" t="s">
        <v>55</v>
      </c>
      <c r="J1393" t="s">
        <v>98</v>
      </c>
      <c r="K1393" t="s">
        <v>99</v>
      </c>
      <c r="L1393" s="230" t="s">
        <v>100</v>
      </c>
      <c r="M1393">
        <v>2</v>
      </c>
      <c r="N1393">
        <v>0</v>
      </c>
      <c r="O1393">
        <v>20.03</v>
      </c>
      <c r="P1393">
        <v>40.06</v>
      </c>
      <c r="Q1393">
        <v>3691.19</v>
      </c>
      <c r="R1393">
        <v>5.23</v>
      </c>
      <c r="S1393" s="231" t="str">
        <f>VLOOKUP(U1393,'Cross ref'!I:J,2,0)</f>
        <v>SCL</v>
      </c>
      <c r="T1393" s="231">
        <f t="shared" si="126"/>
        <v>40.06</v>
      </c>
      <c r="U1393" s="231">
        <f>VLOOKUP(VALUE(C1393),'Cross ref'!G:I,3,0)</f>
        <v>7369</v>
      </c>
      <c r="V1393" s="231">
        <f>IFERROR(VLOOKUP(J1393,'Item List (2)'!C:D,2,0),VLOOKUP(K1393,'Item List (2)'!C:D,2,0))</f>
        <v>50007</v>
      </c>
      <c r="W1393" s="231">
        <f>IFERROR(VLOOKUP(J1393,'Item List (2)'!C:E,3,0),VLOOKUP(K1393,'Item List (2)'!C:E,3,0))</f>
        <v>100</v>
      </c>
      <c r="X1393" s="231">
        <f t="shared" si="127"/>
        <v>0</v>
      </c>
      <c r="Y1393" s="231" t="str">
        <f t="shared" si="128"/>
        <v>SAUCE, BBQ SWEET &amp; BOLD CUP</v>
      </c>
      <c r="AA1393" s="232">
        <f t="shared" si="129"/>
        <v>40.06</v>
      </c>
      <c r="AB1393" s="232" t="str">
        <f>VLOOKUP(W1393,'Item List (2)'!$H:$J,2,0)</f>
        <v>Food</v>
      </c>
      <c r="AC1393" s="232">
        <f t="shared" si="130"/>
        <v>7369</v>
      </c>
      <c r="AD1393" s="232" t="str">
        <f t="shared" si="131"/>
        <v>7369-Food</v>
      </c>
    </row>
    <row r="1394" spans="1:30">
      <c r="A1394" t="s">
        <v>48</v>
      </c>
      <c r="B1394" t="s">
        <v>549</v>
      </c>
      <c r="C1394" t="s">
        <v>692</v>
      </c>
      <c r="D1394" t="s">
        <v>693</v>
      </c>
      <c r="E1394" t="s">
        <v>695</v>
      </c>
      <c r="F1394" s="220" t="s">
        <v>53</v>
      </c>
      <c r="G1394" s="220">
        <v>45168</v>
      </c>
      <c r="H1394" t="s">
        <v>304</v>
      </c>
      <c r="I1394" t="s">
        <v>55</v>
      </c>
      <c r="J1394" t="s">
        <v>305</v>
      </c>
      <c r="K1394" t="s">
        <v>306</v>
      </c>
      <c r="L1394" s="230" t="s">
        <v>100</v>
      </c>
      <c r="M1394">
        <v>1</v>
      </c>
      <c r="N1394">
        <v>0</v>
      </c>
      <c r="O1394">
        <v>30.8</v>
      </c>
      <c r="P1394">
        <v>30.8</v>
      </c>
      <c r="Q1394">
        <v>3691.19</v>
      </c>
      <c r="R1394">
        <v>5.23</v>
      </c>
      <c r="S1394" s="231" t="str">
        <f>VLOOKUP(U1394,'Cross ref'!I:J,2,0)</f>
        <v>SCL</v>
      </c>
      <c r="T1394" s="231">
        <f t="shared" si="126"/>
        <v>30.8</v>
      </c>
      <c r="U1394" s="231">
        <f>VLOOKUP(VALUE(C1394),'Cross ref'!G:I,3,0)</f>
        <v>7369</v>
      </c>
      <c r="V1394" s="231">
        <f>IFERROR(VLOOKUP(J1394,'Item List (2)'!C:D,2,0),VLOOKUP(K1394,'Item List (2)'!C:D,2,0))</f>
        <v>50007</v>
      </c>
      <c r="W1394" s="231">
        <f>IFERROR(VLOOKUP(J1394,'Item List (2)'!C:E,3,0),VLOOKUP(K1394,'Item List (2)'!C:E,3,0))</f>
        <v>100</v>
      </c>
      <c r="X1394" s="231">
        <f t="shared" si="127"/>
        <v>0</v>
      </c>
      <c r="Y1394" s="231" t="str">
        <f t="shared" si="128"/>
        <v>SAUCE, HNY MUST CUP</v>
      </c>
      <c r="AA1394" s="232">
        <f t="shared" si="129"/>
        <v>30.8</v>
      </c>
      <c r="AB1394" s="232" t="str">
        <f>VLOOKUP(W1394,'Item List (2)'!$H:$J,2,0)</f>
        <v>Food</v>
      </c>
      <c r="AC1394" s="232">
        <f t="shared" si="130"/>
        <v>7369</v>
      </c>
      <c r="AD1394" s="232" t="str">
        <f t="shared" si="131"/>
        <v>7369-Food</v>
      </c>
    </row>
    <row r="1395" spans="1:30">
      <c r="A1395" t="s">
        <v>48</v>
      </c>
      <c r="B1395" t="s">
        <v>549</v>
      </c>
      <c r="C1395" t="s">
        <v>692</v>
      </c>
      <c r="D1395" t="s">
        <v>693</v>
      </c>
      <c r="E1395" t="s">
        <v>695</v>
      </c>
      <c r="F1395" s="220" t="s">
        <v>53</v>
      </c>
      <c r="G1395" s="220">
        <v>45168</v>
      </c>
      <c r="H1395" t="s">
        <v>104</v>
      </c>
      <c r="I1395" t="s">
        <v>55</v>
      </c>
      <c r="J1395" t="s">
        <v>105</v>
      </c>
      <c r="K1395" t="s">
        <v>106</v>
      </c>
      <c r="L1395" s="230" t="s">
        <v>107</v>
      </c>
      <c r="M1395">
        <v>1</v>
      </c>
      <c r="N1395">
        <v>0</v>
      </c>
      <c r="O1395">
        <v>9.54</v>
      </c>
      <c r="P1395">
        <v>9.54</v>
      </c>
      <c r="Q1395">
        <v>3691.19</v>
      </c>
      <c r="R1395">
        <v>5.23</v>
      </c>
      <c r="S1395" s="231" t="str">
        <f>VLOOKUP(U1395,'Cross ref'!I:J,2,0)</f>
        <v>SCL</v>
      </c>
      <c r="T1395" s="231">
        <f t="shared" si="126"/>
        <v>9.54</v>
      </c>
      <c r="U1395" s="231">
        <f>VLOOKUP(VALUE(C1395),'Cross ref'!G:I,3,0)</f>
        <v>7369</v>
      </c>
      <c r="V1395" s="231">
        <f>IFERROR(VLOOKUP(J1395,'Item List (2)'!C:D,2,0),VLOOKUP(K1395,'Item List (2)'!C:D,2,0))</f>
        <v>50007</v>
      </c>
      <c r="W1395" s="231">
        <f>IFERROR(VLOOKUP(J1395,'Item List (2)'!C:E,3,0),VLOOKUP(K1395,'Item List (2)'!C:E,3,0))</f>
        <v>100</v>
      </c>
      <c r="X1395" s="231">
        <f t="shared" si="127"/>
        <v>0</v>
      </c>
      <c r="Y1395" s="231" t="str">
        <f t="shared" si="128"/>
        <v>MILK, 1%</v>
      </c>
      <c r="AA1395" s="232">
        <f t="shared" si="129"/>
        <v>9.54</v>
      </c>
      <c r="AB1395" s="232" t="str">
        <f>VLOOKUP(W1395,'Item List (2)'!$H:$J,2,0)</f>
        <v>Food</v>
      </c>
      <c r="AC1395" s="232">
        <f t="shared" si="130"/>
        <v>7369</v>
      </c>
      <c r="AD1395" s="232" t="str">
        <f t="shared" si="131"/>
        <v>7369-Food</v>
      </c>
    </row>
    <row r="1396" spans="1:30">
      <c r="A1396" t="s">
        <v>48</v>
      </c>
      <c r="B1396" t="s">
        <v>549</v>
      </c>
      <c r="C1396" t="s">
        <v>692</v>
      </c>
      <c r="D1396" t="s">
        <v>693</v>
      </c>
      <c r="E1396" t="s">
        <v>695</v>
      </c>
      <c r="F1396" s="220" t="s">
        <v>53</v>
      </c>
      <c r="G1396" s="220">
        <v>45168</v>
      </c>
      <c r="H1396" t="s">
        <v>572</v>
      </c>
      <c r="I1396" t="s">
        <v>66</v>
      </c>
      <c r="J1396" t="s">
        <v>109</v>
      </c>
      <c r="K1396" t="s">
        <v>110</v>
      </c>
      <c r="L1396" s="230" t="s">
        <v>111</v>
      </c>
      <c r="M1396">
        <v>2</v>
      </c>
      <c r="N1396">
        <v>0</v>
      </c>
      <c r="O1396">
        <v>3.85</v>
      </c>
      <c r="P1396">
        <v>7.7</v>
      </c>
      <c r="Q1396">
        <v>3691.19</v>
      </c>
      <c r="R1396">
        <v>5.23</v>
      </c>
      <c r="S1396" s="231" t="str">
        <f>VLOOKUP(U1396,'Cross ref'!I:J,2,0)</f>
        <v>SCL</v>
      </c>
      <c r="T1396" s="231">
        <f t="shared" si="126"/>
        <v>7.7</v>
      </c>
      <c r="U1396" s="231">
        <f>VLOOKUP(VALUE(C1396),'Cross ref'!G:I,3,0)</f>
        <v>7369</v>
      </c>
      <c r="V1396" s="231">
        <f>IFERROR(VLOOKUP(J1396,'Item List (2)'!C:D,2,0),VLOOKUP(K1396,'Item List (2)'!C:D,2,0))</f>
        <v>60507</v>
      </c>
      <c r="W1396" s="231">
        <f>IFERROR(VLOOKUP(J1396,'Item List (2)'!C:E,3,0),VLOOKUP(K1396,'Item List (2)'!C:E,3,0))</f>
        <v>1200</v>
      </c>
      <c r="X1396" s="231">
        <f t="shared" si="127"/>
        <v>0</v>
      </c>
      <c r="Y1396" s="231" t="str">
        <f t="shared" si="128"/>
        <v>GLOVE, SYNTH MED</v>
      </c>
      <c r="AA1396" s="232">
        <f t="shared" si="129"/>
        <v>7.7</v>
      </c>
      <c r="AB1396" s="232" t="str">
        <f>VLOOKUP(W1396,'Item List (2)'!$H:$J,2,0)</f>
        <v>Supplies</v>
      </c>
      <c r="AC1396" s="232">
        <f t="shared" si="130"/>
        <v>7369</v>
      </c>
      <c r="AD1396" s="232" t="str">
        <f t="shared" si="131"/>
        <v>7369-Supplies</v>
      </c>
    </row>
    <row r="1397" spans="1:30">
      <c r="A1397" t="s">
        <v>48</v>
      </c>
      <c r="B1397" t="s">
        <v>549</v>
      </c>
      <c r="C1397" t="s">
        <v>692</v>
      </c>
      <c r="D1397" t="s">
        <v>693</v>
      </c>
      <c r="E1397" t="s">
        <v>695</v>
      </c>
      <c r="F1397" s="220" t="s">
        <v>53</v>
      </c>
      <c r="G1397" s="220">
        <v>45168</v>
      </c>
      <c r="H1397" t="s">
        <v>54</v>
      </c>
      <c r="I1397" t="s">
        <v>55</v>
      </c>
      <c r="J1397" t="s">
        <v>56</v>
      </c>
      <c r="K1397" t="s">
        <v>57</v>
      </c>
      <c r="L1397" s="230" t="s">
        <v>58</v>
      </c>
      <c r="M1397">
        <v>0</v>
      </c>
      <c r="N1397">
        <v>0</v>
      </c>
      <c r="O1397">
        <v>42.61</v>
      </c>
      <c r="P1397">
        <v>0</v>
      </c>
      <c r="Q1397">
        <v>3691.19</v>
      </c>
      <c r="R1397">
        <v>5.23</v>
      </c>
      <c r="S1397" s="231" t="str">
        <f>VLOOKUP(U1397,'Cross ref'!I:J,2,0)</f>
        <v>SCL</v>
      </c>
      <c r="T1397" s="231">
        <f t="shared" si="126"/>
        <v>0</v>
      </c>
      <c r="U1397" s="231">
        <f>VLOOKUP(VALUE(C1397),'Cross ref'!G:I,3,0)</f>
        <v>7369</v>
      </c>
      <c r="V1397" s="231">
        <f>IFERROR(VLOOKUP(J1397,'Item List (2)'!C:D,2,0),VLOOKUP(K1397,'Item List (2)'!C:D,2,0))</f>
        <v>50007</v>
      </c>
      <c r="W1397" s="231">
        <f>IFERROR(VLOOKUP(J1397,'Item List (2)'!C:E,3,0),VLOOKUP(K1397,'Item List (2)'!C:E,3,0))</f>
        <v>100</v>
      </c>
      <c r="X1397" s="231">
        <f t="shared" si="127"/>
        <v>0</v>
      </c>
      <c r="Y1397" s="231" t="str">
        <f t="shared" si="128"/>
        <v>PEPPER, CHILE GRN STRIP</v>
      </c>
      <c r="AA1397" s="232">
        <f t="shared" si="129"/>
        <v>0</v>
      </c>
      <c r="AB1397" s="232" t="str">
        <f>VLOOKUP(W1397,'Item List (2)'!$H:$J,2,0)</f>
        <v>Food</v>
      </c>
      <c r="AC1397" s="232">
        <f t="shared" si="130"/>
        <v>7369</v>
      </c>
      <c r="AD1397" s="232" t="str">
        <f t="shared" si="131"/>
        <v>7369-Food</v>
      </c>
    </row>
    <row r="1398" spans="1:30">
      <c r="A1398" t="s">
        <v>48</v>
      </c>
      <c r="B1398" t="s">
        <v>549</v>
      </c>
      <c r="C1398" t="s">
        <v>692</v>
      </c>
      <c r="D1398" t="s">
        <v>693</v>
      </c>
      <c r="E1398" t="s">
        <v>695</v>
      </c>
      <c r="F1398" s="220" t="s">
        <v>53</v>
      </c>
      <c r="G1398" s="220">
        <v>45168</v>
      </c>
      <c r="H1398" t="s">
        <v>116</v>
      </c>
      <c r="I1398" t="s">
        <v>55</v>
      </c>
      <c r="J1398" t="s">
        <v>117</v>
      </c>
      <c r="K1398" t="s">
        <v>118</v>
      </c>
      <c r="L1398" s="230" t="s">
        <v>119</v>
      </c>
      <c r="M1398">
        <v>10</v>
      </c>
      <c r="N1398">
        <v>0</v>
      </c>
      <c r="O1398">
        <v>76.78</v>
      </c>
      <c r="P1398">
        <v>767.8</v>
      </c>
      <c r="Q1398">
        <v>3691.19</v>
      </c>
      <c r="R1398">
        <v>5.23</v>
      </c>
      <c r="S1398" s="231" t="str">
        <f>VLOOKUP(U1398,'Cross ref'!I:J,2,0)</f>
        <v>SCL</v>
      </c>
      <c r="T1398" s="231">
        <f t="shared" si="126"/>
        <v>767.8</v>
      </c>
      <c r="U1398" s="231">
        <f>VLOOKUP(VALUE(C1398),'Cross ref'!G:I,3,0)</f>
        <v>7369</v>
      </c>
      <c r="V1398" s="231">
        <f>IFERROR(VLOOKUP(J1398,'Item List (2)'!C:D,2,0),VLOOKUP(K1398,'Item List (2)'!C:D,2,0))</f>
        <v>50007</v>
      </c>
      <c r="W1398" s="231">
        <f>IFERROR(VLOOKUP(J1398,'Item List (2)'!C:E,3,0),VLOOKUP(K1398,'Item List (2)'!C:E,3,0))</f>
        <v>100</v>
      </c>
      <c r="X1398" s="231">
        <f t="shared" si="127"/>
        <v>0</v>
      </c>
      <c r="Y1398" s="231" t="str">
        <f t="shared" si="128"/>
        <v>BEEF, GRND PTY 3.5Z</v>
      </c>
      <c r="AA1398" s="232">
        <f t="shared" si="129"/>
        <v>767.8</v>
      </c>
      <c r="AB1398" s="232" t="str">
        <f>VLOOKUP(W1398,'Item List (2)'!$H:$J,2,0)</f>
        <v>Food</v>
      </c>
      <c r="AC1398" s="232">
        <f t="shared" si="130"/>
        <v>7369</v>
      </c>
      <c r="AD1398" s="232" t="str">
        <f t="shared" si="131"/>
        <v>7369-Food</v>
      </c>
    </row>
    <row r="1399" spans="1:30">
      <c r="A1399" t="s">
        <v>48</v>
      </c>
      <c r="B1399" t="s">
        <v>549</v>
      </c>
      <c r="C1399" t="s">
        <v>692</v>
      </c>
      <c r="D1399" t="s">
        <v>693</v>
      </c>
      <c r="E1399" t="s">
        <v>695</v>
      </c>
      <c r="F1399" s="220" t="s">
        <v>53</v>
      </c>
      <c r="G1399" s="220">
        <v>45168</v>
      </c>
      <c r="H1399" t="s">
        <v>120</v>
      </c>
      <c r="I1399" t="s">
        <v>55</v>
      </c>
      <c r="J1399" t="s">
        <v>121</v>
      </c>
      <c r="K1399" t="s">
        <v>122</v>
      </c>
      <c r="L1399" s="230" t="s">
        <v>123</v>
      </c>
      <c r="M1399">
        <v>2</v>
      </c>
      <c r="N1399">
        <v>0</v>
      </c>
      <c r="O1399">
        <v>30.72</v>
      </c>
      <c r="P1399">
        <v>61.44</v>
      </c>
      <c r="Q1399">
        <v>3691.19</v>
      </c>
      <c r="R1399">
        <v>5.23</v>
      </c>
      <c r="S1399" s="231" t="str">
        <f>VLOOKUP(U1399,'Cross ref'!I:J,2,0)</f>
        <v>SCL</v>
      </c>
      <c r="T1399" s="231">
        <f t="shared" si="126"/>
        <v>61.44</v>
      </c>
      <c r="U1399" s="231">
        <f>VLOOKUP(VALUE(C1399),'Cross ref'!G:I,3,0)</f>
        <v>7369</v>
      </c>
      <c r="V1399" s="231">
        <f>IFERROR(VLOOKUP(J1399,'Item List (2)'!C:D,2,0),VLOOKUP(K1399,'Item List (2)'!C:D,2,0))</f>
        <v>50007</v>
      </c>
      <c r="W1399" s="231">
        <f>IFERROR(VLOOKUP(J1399,'Item List (2)'!C:E,3,0),VLOOKUP(K1399,'Item List (2)'!C:E,3,0))</f>
        <v>100</v>
      </c>
      <c r="X1399" s="231">
        <f t="shared" si="127"/>
        <v>0</v>
      </c>
      <c r="Y1399" s="231" t="str">
        <f t="shared" si="128"/>
        <v>APPTZR, ONION RING</v>
      </c>
      <c r="AA1399" s="232">
        <f t="shared" si="129"/>
        <v>61.44</v>
      </c>
      <c r="AB1399" s="232" t="str">
        <f>VLOOKUP(W1399,'Item List (2)'!$H:$J,2,0)</f>
        <v>Food</v>
      </c>
      <c r="AC1399" s="232">
        <f t="shared" si="130"/>
        <v>7369</v>
      </c>
      <c r="AD1399" s="232" t="str">
        <f t="shared" si="131"/>
        <v>7369-Food</v>
      </c>
    </row>
    <row r="1400" spans="1:30">
      <c r="A1400" t="s">
        <v>48</v>
      </c>
      <c r="B1400" t="s">
        <v>549</v>
      </c>
      <c r="C1400" t="s">
        <v>692</v>
      </c>
      <c r="D1400" t="s">
        <v>693</v>
      </c>
      <c r="E1400" t="s">
        <v>695</v>
      </c>
      <c r="F1400" s="220" t="s">
        <v>53</v>
      </c>
      <c r="G1400" s="220">
        <v>45168</v>
      </c>
      <c r="H1400" t="s">
        <v>124</v>
      </c>
      <c r="I1400" t="s">
        <v>55</v>
      </c>
      <c r="J1400" t="s">
        <v>125</v>
      </c>
      <c r="K1400" t="s">
        <v>126</v>
      </c>
      <c r="L1400" s="230" t="s">
        <v>127</v>
      </c>
      <c r="M1400">
        <v>2</v>
      </c>
      <c r="N1400">
        <v>0</v>
      </c>
      <c r="O1400">
        <v>21.8</v>
      </c>
      <c r="P1400">
        <v>43.6</v>
      </c>
      <c r="Q1400">
        <v>3691.19</v>
      </c>
      <c r="R1400">
        <v>5.23</v>
      </c>
      <c r="S1400" s="231" t="str">
        <f>VLOOKUP(U1400,'Cross ref'!I:J,2,0)</f>
        <v>SCL</v>
      </c>
      <c r="T1400" s="231">
        <f t="shared" si="126"/>
        <v>43.6</v>
      </c>
      <c r="U1400" s="231">
        <f>VLOOKUP(VALUE(C1400),'Cross ref'!G:I,3,0)</f>
        <v>7369</v>
      </c>
      <c r="V1400" s="231">
        <f>IFERROR(VLOOKUP(J1400,'Item List (2)'!C:D,2,0),VLOOKUP(K1400,'Item List (2)'!C:D,2,0))</f>
        <v>50007</v>
      </c>
      <c r="W1400" s="231">
        <f>IFERROR(VLOOKUP(J1400,'Item List (2)'!C:E,3,0),VLOOKUP(K1400,'Item List (2)'!C:E,3,0))</f>
        <v>100</v>
      </c>
      <c r="X1400" s="231">
        <f t="shared" si="127"/>
        <v>0</v>
      </c>
      <c r="Y1400" s="231" t="str">
        <f t="shared" si="128"/>
        <v>KETCHUP, PKT</v>
      </c>
      <c r="AA1400" s="232">
        <f t="shared" si="129"/>
        <v>43.6</v>
      </c>
      <c r="AB1400" s="232" t="str">
        <f>VLOOKUP(W1400,'Item List (2)'!$H:$J,2,0)</f>
        <v>Food</v>
      </c>
      <c r="AC1400" s="232">
        <f t="shared" si="130"/>
        <v>7369</v>
      </c>
      <c r="AD1400" s="232" t="str">
        <f t="shared" si="131"/>
        <v>7369-Food</v>
      </c>
    </row>
    <row r="1401" spans="1:30">
      <c r="A1401" t="s">
        <v>48</v>
      </c>
      <c r="B1401" t="s">
        <v>549</v>
      </c>
      <c r="C1401" t="s">
        <v>692</v>
      </c>
      <c r="D1401" t="s">
        <v>693</v>
      </c>
      <c r="E1401" t="s">
        <v>695</v>
      </c>
      <c r="F1401" s="220" t="s">
        <v>53</v>
      </c>
      <c r="G1401" s="220">
        <v>45168</v>
      </c>
      <c r="H1401" t="s">
        <v>128</v>
      </c>
      <c r="I1401" t="s">
        <v>55</v>
      </c>
      <c r="J1401" t="s">
        <v>129</v>
      </c>
      <c r="K1401" t="s">
        <v>130</v>
      </c>
      <c r="L1401" s="230" t="s">
        <v>131</v>
      </c>
      <c r="M1401">
        <v>1</v>
      </c>
      <c r="N1401">
        <v>0</v>
      </c>
      <c r="O1401">
        <v>33.38</v>
      </c>
      <c r="P1401">
        <v>33.38</v>
      </c>
      <c r="Q1401">
        <v>3691.19</v>
      </c>
      <c r="R1401">
        <v>5.23</v>
      </c>
      <c r="S1401" s="231" t="str">
        <f>VLOOKUP(U1401,'Cross ref'!I:J,2,0)</f>
        <v>SCL</v>
      </c>
      <c r="T1401" s="231">
        <f t="shared" si="126"/>
        <v>33.38</v>
      </c>
      <c r="U1401" s="231">
        <f>VLOOKUP(VALUE(C1401),'Cross ref'!G:I,3,0)</f>
        <v>7369</v>
      </c>
      <c r="V1401" s="231">
        <f>IFERROR(VLOOKUP(J1401,'Item List (2)'!C:D,2,0),VLOOKUP(K1401,'Item List (2)'!C:D,2,0))</f>
        <v>50007</v>
      </c>
      <c r="W1401" s="231">
        <f>IFERROR(VLOOKUP(J1401,'Item List (2)'!C:E,3,0),VLOOKUP(K1401,'Item List (2)'!C:E,3,0))</f>
        <v>100</v>
      </c>
      <c r="X1401" s="231">
        <f t="shared" si="127"/>
        <v>0</v>
      </c>
      <c r="Y1401" s="231" t="str">
        <f t="shared" si="128"/>
        <v>HASHBROWN, RND ZTF</v>
      </c>
      <c r="AA1401" s="232">
        <f t="shared" si="129"/>
        <v>33.38</v>
      </c>
      <c r="AB1401" s="232" t="str">
        <f>VLOOKUP(W1401,'Item List (2)'!$H:$J,2,0)</f>
        <v>Food</v>
      </c>
      <c r="AC1401" s="232">
        <f t="shared" si="130"/>
        <v>7369</v>
      </c>
      <c r="AD1401" s="232" t="str">
        <f t="shared" si="131"/>
        <v>7369-Food</v>
      </c>
    </row>
    <row r="1402" spans="1:30">
      <c r="A1402" t="s">
        <v>48</v>
      </c>
      <c r="B1402" t="s">
        <v>549</v>
      </c>
      <c r="C1402" t="s">
        <v>692</v>
      </c>
      <c r="D1402" t="s">
        <v>693</v>
      </c>
      <c r="E1402" t="s">
        <v>695</v>
      </c>
      <c r="F1402" s="220" t="s">
        <v>53</v>
      </c>
      <c r="G1402" s="220">
        <v>45168</v>
      </c>
      <c r="H1402" t="s">
        <v>132</v>
      </c>
      <c r="I1402" t="s">
        <v>55</v>
      </c>
      <c r="J1402" t="s">
        <v>129</v>
      </c>
      <c r="K1402" t="s">
        <v>133</v>
      </c>
      <c r="L1402" s="230" t="s">
        <v>131</v>
      </c>
      <c r="M1402">
        <v>2</v>
      </c>
      <c r="N1402">
        <v>0</v>
      </c>
      <c r="O1402">
        <v>33.38</v>
      </c>
      <c r="P1402">
        <v>66.76</v>
      </c>
      <c r="Q1402">
        <v>3691.19</v>
      </c>
      <c r="R1402">
        <v>5.23</v>
      </c>
      <c r="S1402" s="231" t="str">
        <f>VLOOKUP(U1402,'Cross ref'!I:J,2,0)</f>
        <v>SCL</v>
      </c>
      <c r="T1402" s="231">
        <f t="shared" si="126"/>
        <v>66.76</v>
      </c>
      <c r="U1402" s="231">
        <f>VLOOKUP(VALUE(C1402),'Cross ref'!G:I,3,0)</f>
        <v>7369</v>
      </c>
      <c r="V1402" s="231">
        <f>IFERROR(VLOOKUP(J1402,'Item List (2)'!C:D,2,0),VLOOKUP(K1402,'Item List (2)'!C:D,2,0))</f>
        <v>50007</v>
      </c>
      <c r="W1402" s="231">
        <f>IFERROR(VLOOKUP(J1402,'Item List (2)'!C:E,3,0),VLOOKUP(K1402,'Item List (2)'!C:E,3,0))</f>
        <v>100</v>
      </c>
      <c r="X1402" s="231">
        <f t="shared" si="127"/>
        <v>0</v>
      </c>
      <c r="Y1402" s="231" t="str">
        <f t="shared" si="128"/>
        <v>FRIES, CRISS CUT SEASN</v>
      </c>
      <c r="AA1402" s="232">
        <f t="shared" si="129"/>
        <v>66.76</v>
      </c>
      <c r="AB1402" s="232" t="str">
        <f>VLOOKUP(W1402,'Item List (2)'!$H:$J,2,0)</f>
        <v>Food</v>
      </c>
      <c r="AC1402" s="232">
        <f t="shared" si="130"/>
        <v>7369</v>
      </c>
      <c r="AD1402" s="232" t="str">
        <f t="shared" si="131"/>
        <v>7369-Food</v>
      </c>
    </row>
    <row r="1403" spans="1:30">
      <c r="A1403" t="s">
        <v>48</v>
      </c>
      <c r="B1403" t="s">
        <v>549</v>
      </c>
      <c r="C1403" t="s">
        <v>692</v>
      </c>
      <c r="D1403" t="s">
        <v>693</v>
      </c>
      <c r="E1403" t="s">
        <v>695</v>
      </c>
      <c r="F1403" s="220" t="s">
        <v>53</v>
      </c>
      <c r="G1403" s="220">
        <v>45168</v>
      </c>
      <c r="H1403" t="s">
        <v>134</v>
      </c>
      <c r="I1403" t="s">
        <v>55</v>
      </c>
      <c r="J1403" t="s">
        <v>129</v>
      </c>
      <c r="K1403" t="s">
        <v>135</v>
      </c>
      <c r="L1403" s="230" t="s">
        <v>136</v>
      </c>
      <c r="M1403">
        <v>8</v>
      </c>
      <c r="N1403">
        <v>0</v>
      </c>
      <c r="O1403">
        <v>35.28</v>
      </c>
      <c r="P1403">
        <v>282.24</v>
      </c>
      <c r="Q1403">
        <v>3691.19</v>
      </c>
      <c r="R1403">
        <v>5.23</v>
      </c>
      <c r="S1403" s="231" t="str">
        <f>VLOOKUP(U1403,'Cross ref'!I:J,2,0)</f>
        <v>SCL</v>
      </c>
      <c r="T1403" s="231">
        <f t="shared" si="126"/>
        <v>282.24</v>
      </c>
      <c r="U1403" s="231">
        <f>VLOOKUP(VALUE(C1403),'Cross ref'!G:I,3,0)</f>
        <v>7369</v>
      </c>
      <c r="V1403" s="231">
        <f>IFERROR(VLOOKUP(J1403,'Item List (2)'!C:D,2,0),VLOOKUP(K1403,'Item List (2)'!C:D,2,0))</f>
        <v>50007</v>
      </c>
      <c r="W1403" s="231">
        <f>IFERROR(VLOOKUP(J1403,'Item List (2)'!C:E,3,0),VLOOKUP(K1403,'Item List (2)'!C:E,3,0))</f>
        <v>100</v>
      </c>
      <c r="X1403" s="231">
        <f t="shared" si="127"/>
        <v>0</v>
      </c>
      <c r="Y1403" s="231" t="str">
        <f t="shared" si="128"/>
        <v>FRIES, SS SK ON</v>
      </c>
      <c r="AA1403" s="232">
        <f t="shared" si="129"/>
        <v>282.24</v>
      </c>
      <c r="AB1403" s="232" t="str">
        <f>VLOOKUP(W1403,'Item List (2)'!$H:$J,2,0)</f>
        <v>Food</v>
      </c>
      <c r="AC1403" s="232">
        <f t="shared" si="130"/>
        <v>7369</v>
      </c>
      <c r="AD1403" s="232" t="str">
        <f t="shared" si="131"/>
        <v>7369-Food</v>
      </c>
    </row>
    <row r="1404" spans="1:30">
      <c r="A1404" t="s">
        <v>48</v>
      </c>
      <c r="B1404" t="s">
        <v>549</v>
      </c>
      <c r="C1404" t="s">
        <v>692</v>
      </c>
      <c r="D1404" t="s">
        <v>693</v>
      </c>
      <c r="E1404" t="s">
        <v>695</v>
      </c>
      <c r="F1404" s="220" t="s">
        <v>53</v>
      </c>
      <c r="G1404" s="220">
        <v>45168</v>
      </c>
      <c r="H1404" t="s">
        <v>324</v>
      </c>
      <c r="I1404" t="s">
        <v>55</v>
      </c>
      <c r="J1404" t="s">
        <v>325</v>
      </c>
      <c r="K1404" t="s">
        <v>326</v>
      </c>
      <c r="L1404" s="230" t="s">
        <v>327</v>
      </c>
      <c r="M1404">
        <v>1</v>
      </c>
      <c r="N1404">
        <v>0</v>
      </c>
      <c r="O1404">
        <v>31.31</v>
      </c>
      <c r="P1404">
        <v>31.31</v>
      </c>
      <c r="Q1404">
        <v>3691.19</v>
      </c>
      <c r="R1404">
        <v>5.23</v>
      </c>
      <c r="S1404" s="231" t="str">
        <f>VLOOKUP(U1404,'Cross ref'!I:J,2,0)</f>
        <v>SCL</v>
      </c>
      <c r="T1404" s="231">
        <f t="shared" si="126"/>
        <v>31.31</v>
      </c>
      <c r="U1404" s="231">
        <f>VLOOKUP(VALUE(C1404),'Cross ref'!G:I,3,0)</f>
        <v>7369</v>
      </c>
      <c r="V1404" s="231">
        <f>IFERROR(VLOOKUP(J1404,'Item List (2)'!C:D,2,0),VLOOKUP(K1404,'Item List (2)'!C:D,2,0))</f>
        <v>50007</v>
      </c>
      <c r="W1404" s="231">
        <f>IFERROR(VLOOKUP(J1404,'Item List (2)'!C:E,3,0),VLOOKUP(K1404,'Item List (2)'!C:E,3,0))</f>
        <v>100</v>
      </c>
      <c r="X1404" s="231">
        <f t="shared" si="127"/>
        <v>0</v>
      </c>
      <c r="Y1404" s="231" t="str">
        <f t="shared" si="128"/>
        <v>TORTILLA, FLOUR 10" FZN</v>
      </c>
      <c r="AA1404" s="232">
        <f t="shared" si="129"/>
        <v>31.31</v>
      </c>
      <c r="AB1404" s="232" t="str">
        <f>VLOOKUP(W1404,'Item List (2)'!$H:$J,2,0)</f>
        <v>Food</v>
      </c>
      <c r="AC1404" s="232">
        <f t="shared" si="130"/>
        <v>7369</v>
      </c>
      <c r="AD1404" s="232" t="str">
        <f t="shared" si="131"/>
        <v>7369-Food</v>
      </c>
    </row>
    <row r="1405" spans="1:30">
      <c r="A1405" t="s">
        <v>48</v>
      </c>
      <c r="B1405" t="s">
        <v>549</v>
      </c>
      <c r="C1405" t="s">
        <v>692</v>
      </c>
      <c r="D1405" t="s">
        <v>693</v>
      </c>
      <c r="E1405" t="s">
        <v>695</v>
      </c>
      <c r="F1405" s="220" t="s">
        <v>53</v>
      </c>
      <c r="G1405" s="220">
        <v>45168</v>
      </c>
      <c r="H1405" t="s">
        <v>141</v>
      </c>
      <c r="I1405" t="s">
        <v>55</v>
      </c>
      <c r="J1405" t="s">
        <v>142</v>
      </c>
      <c r="K1405" t="s">
        <v>143</v>
      </c>
      <c r="L1405" s="230" t="s">
        <v>144</v>
      </c>
      <c r="M1405">
        <v>1</v>
      </c>
      <c r="N1405">
        <v>0</v>
      </c>
      <c r="O1405">
        <v>29.7</v>
      </c>
      <c r="P1405">
        <v>29.7</v>
      </c>
      <c r="Q1405">
        <v>3691.19</v>
      </c>
      <c r="R1405">
        <v>5.23</v>
      </c>
      <c r="S1405" s="231" t="str">
        <f>VLOOKUP(U1405,'Cross ref'!I:J,2,0)</f>
        <v>SCL</v>
      </c>
      <c r="T1405" s="231">
        <f t="shared" si="126"/>
        <v>29.7</v>
      </c>
      <c r="U1405" s="231">
        <f>VLOOKUP(VALUE(C1405),'Cross ref'!G:I,3,0)</f>
        <v>7369</v>
      </c>
      <c r="V1405" s="231">
        <f>IFERROR(VLOOKUP(J1405,'Item List (2)'!C:D,2,0),VLOOKUP(K1405,'Item List (2)'!C:D,2,0))</f>
        <v>50007</v>
      </c>
      <c r="W1405" s="231">
        <f>IFERROR(VLOOKUP(J1405,'Item List (2)'!C:E,3,0),VLOOKUP(K1405,'Item List (2)'!C:E,3,0))</f>
        <v>100</v>
      </c>
      <c r="X1405" s="231">
        <f t="shared" si="127"/>
        <v>0</v>
      </c>
      <c r="Y1405" s="231" t="str">
        <f t="shared" si="128"/>
        <v>CAKE, CHOC DOME</v>
      </c>
      <c r="AA1405" s="232">
        <f t="shared" si="129"/>
        <v>29.7</v>
      </c>
      <c r="AB1405" s="232" t="str">
        <f>VLOOKUP(W1405,'Item List (2)'!$H:$J,2,0)</f>
        <v>Food</v>
      </c>
      <c r="AC1405" s="232">
        <f t="shared" si="130"/>
        <v>7369</v>
      </c>
      <c r="AD1405" s="232" t="str">
        <f t="shared" si="131"/>
        <v>7369-Food</v>
      </c>
    </row>
    <row r="1406" spans="1:30">
      <c r="A1406" t="s">
        <v>48</v>
      </c>
      <c r="B1406" t="s">
        <v>549</v>
      </c>
      <c r="C1406" t="s">
        <v>692</v>
      </c>
      <c r="D1406" t="s">
        <v>693</v>
      </c>
      <c r="E1406" t="s">
        <v>695</v>
      </c>
      <c r="F1406" s="220" t="s">
        <v>53</v>
      </c>
      <c r="G1406" s="220">
        <v>45168</v>
      </c>
      <c r="H1406" t="s">
        <v>145</v>
      </c>
      <c r="I1406" t="s">
        <v>55</v>
      </c>
      <c r="J1406" t="s">
        <v>146</v>
      </c>
      <c r="K1406" t="s">
        <v>147</v>
      </c>
      <c r="L1406" s="230" t="s">
        <v>148</v>
      </c>
      <c r="M1406">
        <v>1</v>
      </c>
      <c r="N1406">
        <v>0</v>
      </c>
      <c r="O1406">
        <v>111.01</v>
      </c>
      <c r="P1406">
        <v>111.01</v>
      </c>
      <c r="Q1406">
        <v>3691.19</v>
      </c>
      <c r="R1406">
        <v>5.23</v>
      </c>
      <c r="S1406" s="231" t="str">
        <f>VLOOKUP(U1406,'Cross ref'!I:J,2,0)</f>
        <v>SCL</v>
      </c>
      <c r="T1406" s="231">
        <f t="shared" si="126"/>
        <v>111.01</v>
      </c>
      <c r="U1406" s="231">
        <f>VLOOKUP(VALUE(C1406),'Cross ref'!G:I,3,0)</f>
        <v>7369</v>
      </c>
      <c r="V1406" s="231">
        <f>IFERROR(VLOOKUP(J1406,'Item List (2)'!C:D,2,0),VLOOKUP(K1406,'Item List (2)'!C:D,2,0))</f>
        <v>50007</v>
      </c>
      <c r="W1406" s="231">
        <f>IFERROR(VLOOKUP(J1406,'Item List (2)'!C:E,3,0),VLOOKUP(K1406,'Item List (2)'!C:E,3,0))</f>
        <v>100</v>
      </c>
      <c r="X1406" s="231">
        <f t="shared" si="127"/>
        <v>0</v>
      </c>
      <c r="Y1406" s="231" t="str">
        <f t="shared" si="128"/>
        <v>CHICKEN, TNDRLOIN STRIP 1.5Z</v>
      </c>
      <c r="AA1406" s="232">
        <f t="shared" si="129"/>
        <v>111.01</v>
      </c>
      <c r="AB1406" s="232" t="str">
        <f>VLOOKUP(W1406,'Item List (2)'!$H:$J,2,0)</f>
        <v>Food</v>
      </c>
      <c r="AC1406" s="232">
        <f t="shared" si="130"/>
        <v>7369</v>
      </c>
      <c r="AD1406" s="232" t="str">
        <f t="shared" si="131"/>
        <v>7369-Food</v>
      </c>
    </row>
    <row r="1407" spans="1:30">
      <c r="A1407" t="s">
        <v>48</v>
      </c>
      <c r="B1407" t="s">
        <v>549</v>
      </c>
      <c r="C1407" t="s">
        <v>692</v>
      </c>
      <c r="D1407" t="s">
        <v>693</v>
      </c>
      <c r="E1407" t="s">
        <v>695</v>
      </c>
      <c r="F1407" s="220" t="s">
        <v>53</v>
      </c>
      <c r="G1407" s="220">
        <v>45168</v>
      </c>
      <c r="H1407" t="s">
        <v>328</v>
      </c>
      <c r="I1407" t="s">
        <v>66</v>
      </c>
      <c r="J1407" t="s">
        <v>329</v>
      </c>
      <c r="K1407" t="s">
        <v>330</v>
      </c>
      <c r="L1407" s="230" t="s">
        <v>331</v>
      </c>
      <c r="M1407">
        <v>1</v>
      </c>
      <c r="N1407">
        <v>0</v>
      </c>
      <c r="O1407">
        <v>17.57</v>
      </c>
      <c r="P1407">
        <v>17.57</v>
      </c>
      <c r="Q1407">
        <v>3691.19</v>
      </c>
      <c r="R1407">
        <v>5.23</v>
      </c>
      <c r="S1407" s="231" t="str">
        <f>VLOOKUP(U1407,'Cross ref'!I:J,2,0)</f>
        <v>SCL</v>
      </c>
      <c r="T1407" s="231">
        <f t="shared" si="126"/>
        <v>17.57</v>
      </c>
      <c r="U1407" s="231">
        <f>VLOOKUP(VALUE(C1407),'Cross ref'!G:I,3,0)</f>
        <v>7369</v>
      </c>
      <c r="V1407" s="231">
        <f>IFERROR(VLOOKUP(J1407,'Item List (2)'!C:D,2,0),VLOOKUP(K1407,'Item List (2)'!C:D,2,0))</f>
        <v>60507</v>
      </c>
      <c r="W1407" s="231">
        <f>IFERROR(VLOOKUP(J1407,'Item List (2)'!C:E,3,0),VLOOKUP(K1407,'Item List (2)'!C:E,3,0))</f>
        <v>1200</v>
      </c>
      <c r="X1407" s="231">
        <f t="shared" si="127"/>
        <v>0</v>
      </c>
      <c r="Y1407" s="231" t="str">
        <f t="shared" si="128"/>
        <v>LINER, CAN 38X44 BLK</v>
      </c>
      <c r="AA1407" s="232">
        <f t="shared" si="129"/>
        <v>17.57</v>
      </c>
      <c r="AB1407" s="232" t="str">
        <f>VLOOKUP(W1407,'Item List (2)'!$H:$J,2,0)</f>
        <v>Supplies</v>
      </c>
      <c r="AC1407" s="232">
        <f t="shared" si="130"/>
        <v>7369</v>
      </c>
      <c r="AD1407" s="232" t="str">
        <f t="shared" si="131"/>
        <v>7369-Supplies</v>
      </c>
    </row>
    <row r="1408" spans="1:30">
      <c r="A1408" t="s">
        <v>48</v>
      </c>
      <c r="B1408" t="s">
        <v>549</v>
      </c>
      <c r="C1408" t="s">
        <v>692</v>
      </c>
      <c r="D1408" t="s">
        <v>693</v>
      </c>
      <c r="E1408" t="s">
        <v>695</v>
      </c>
      <c r="F1408" s="220" t="s">
        <v>53</v>
      </c>
      <c r="G1408" s="220">
        <v>45168</v>
      </c>
      <c r="H1408" t="s">
        <v>149</v>
      </c>
      <c r="I1408" t="s">
        <v>55</v>
      </c>
      <c r="J1408" t="s">
        <v>102</v>
      </c>
      <c r="K1408" t="s">
        <v>150</v>
      </c>
      <c r="L1408" s="230" t="s">
        <v>100</v>
      </c>
      <c r="M1408">
        <v>4</v>
      </c>
      <c r="N1408">
        <v>0</v>
      </c>
      <c r="O1408">
        <v>25.94</v>
      </c>
      <c r="P1408">
        <v>103.76</v>
      </c>
      <c r="Q1408">
        <v>3691.19</v>
      </c>
      <c r="R1408">
        <v>5.23</v>
      </c>
      <c r="S1408" s="231" t="str">
        <f>VLOOKUP(U1408,'Cross ref'!I:J,2,0)</f>
        <v>SCL</v>
      </c>
      <c r="T1408" s="231">
        <f t="shared" si="126"/>
        <v>103.76</v>
      </c>
      <c r="U1408" s="231">
        <f>VLOOKUP(VALUE(C1408),'Cross ref'!G:I,3,0)</f>
        <v>7369</v>
      </c>
      <c r="V1408" s="231">
        <f>IFERROR(VLOOKUP(J1408,'Item List (2)'!C:D,2,0),VLOOKUP(K1408,'Item List (2)'!C:D,2,0))</f>
        <v>50007</v>
      </c>
      <c r="W1408" s="231">
        <f>IFERROR(VLOOKUP(J1408,'Item List (2)'!C:E,3,0),VLOOKUP(K1408,'Item List (2)'!C:E,3,0))</f>
        <v>100</v>
      </c>
      <c r="X1408" s="231">
        <f t="shared" si="127"/>
        <v>0</v>
      </c>
      <c r="Y1408" s="231" t="str">
        <f t="shared" si="128"/>
        <v>SAUCE, BTRMILK RANCH CUP</v>
      </c>
      <c r="AA1408" s="232">
        <f t="shared" si="129"/>
        <v>103.76</v>
      </c>
      <c r="AB1408" s="232" t="str">
        <f>VLOOKUP(W1408,'Item List (2)'!$H:$J,2,0)</f>
        <v>Food</v>
      </c>
      <c r="AC1408" s="232">
        <f t="shared" si="130"/>
        <v>7369</v>
      </c>
      <c r="AD1408" s="232" t="str">
        <f t="shared" si="131"/>
        <v>7369-Food</v>
      </c>
    </row>
    <row r="1409" spans="1:30">
      <c r="A1409" t="s">
        <v>48</v>
      </c>
      <c r="B1409" t="s">
        <v>549</v>
      </c>
      <c r="C1409" t="s">
        <v>692</v>
      </c>
      <c r="D1409" t="s">
        <v>693</v>
      </c>
      <c r="E1409" t="s">
        <v>695</v>
      </c>
      <c r="F1409" s="220" t="s">
        <v>53</v>
      </c>
      <c r="G1409" s="220">
        <v>45168</v>
      </c>
      <c r="H1409" t="s">
        <v>151</v>
      </c>
      <c r="I1409" t="s">
        <v>55</v>
      </c>
      <c r="J1409" t="s">
        <v>152</v>
      </c>
      <c r="K1409" t="s">
        <v>153</v>
      </c>
      <c r="L1409" s="230" t="s">
        <v>154</v>
      </c>
      <c r="M1409">
        <v>1</v>
      </c>
      <c r="N1409">
        <v>0</v>
      </c>
      <c r="O1409">
        <v>11.66</v>
      </c>
      <c r="P1409">
        <v>11.66</v>
      </c>
      <c r="Q1409">
        <v>3691.19</v>
      </c>
      <c r="R1409">
        <v>5.23</v>
      </c>
      <c r="S1409" s="231" t="str">
        <f>VLOOKUP(U1409,'Cross ref'!I:J,2,0)</f>
        <v>SCL</v>
      </c>
      <c r="T1409" s="231">
        <f t="shared" si="126"/>
        <v>11.66</v>
      </c>
      <c r="U1409" s="231">
        <f>VLOOKUP(VALUE(C1409),'Cross ref'!G:I,3,0)</f>
        <v>7369</v>
      </c>
      <c r="V1409" s="231">
        <f>IFERROR(VLOOKUP(J1409,'Item List (2)'!C:D,2,0),VLOOKUP(K1409,'Item List (2)'!C:D,2,0))</f>
        <v>50007</v>
      </c>
      <c r="W1409" s="231">
        <f>IFERROR(VLOOKUP(J1409,'Item List (2)'!C:E,3,0),VLOOKUP(K1409,'Item List (2)'!C:E,3,0))</f>
        <v>100</v>
      </c>
      <c r="X1409" s="231">
        <f t="shared" si="127"/>
        <v>0</v>
      </c>
      <c r="Y1409" s="231" t="str">
        <f t="shared" si="128"/>
        <v>SAUCE, BUFFALO CUP</v>
      </c>
      <c r="AA1409" s="232">
        <f t="shared" si="129"/>
        <v>11.66</v>
      </c>
      <c r="AB1409" s="232" t="str">
        <f>VLOOKUP(W1409,'Item List (2)'!$H:$J,2,0)</f>
        <v>Food</v>
      </c>
      <c r="AC1409" s="232">
        <f t="shared" si="130"/>
        <v>7369</v>
      </c>
      <c r="AD1409" s="232" t="str">
        <f t="shared" si="131"/>
        <v>7369-Food</v>
      </c>
    </row>
    <row r="1410" spans="1:30">
      <c r="A1410" t="s">
        <v>48</v>
      </c>
      <c r="B1410" t="s">
        <v>549</v>
      </c>
      <c r="C1410" t="s">
        <v>692</v>
      </c>
      <c r="D1410" t="s">
        <v>693</v>
      </c>
      <c r="E1410" t="s">
        <v>695</v>
      </c>
      <c r="F1410" s="220" t="s">
        <v>53</v>
      </c>
      <c r="G1410" s="220">
        <v>45168</v>
      </c>
      <c r="H1410" t="s">
        <v>155</v>
      </c>
      <c r="I1410" t="s">
        <v>55</v>
      </c>
      <c r="J1410" t="s">
        <v>156</v>
      </c>
      <c r="K1410" t="s">
        <v>157</v>
      </c>
      <c r="L1410" s="230" t="s">
        <v>158</v>
      </c>
      <c r="M1410">
        <v>2</v>
      </c>
      <c r="N1410">
        <v>0</v>
      </c>
      <c r="O1410">
        <v>19.78</v>
      </c>
      <c r="P1410">
        <v>39.56</v>
      </c>
      <c r="Q1410">
        <v>3691.19</v>
      </c>
      <c r="R1410">
        <v>5.23</v>
      </c>
      <c r="S1410" s="231" t="str">
        <f>VLOOKUP(U1410,'Cross ref'!I:J,2,0)</f>
        <v>SCL</v>
      </c>
      <c r="T1410" s="231">
        <f t="shared" ref="T1410:T1473" si="132">P1410</f>
        <v>39.56</v>
      </c>
      <c r="U1410" s="231">
        <f>VLOOKUP(VALUE(C1410),'Cross ref'!G:I,3,0)</f>
        <v>7369</v>
      </c>
      <c r="V1410" s="231">
        <f>IFERROR(VLOOKUP(J1410,'Item List (2)'!C:D,2,0),VLOOKUP(K1410,'Item List (2)'!C:D,2,0))</f>
        <v>50007</v>
      </c>
      <c r="W1410" s="231">
        <f>IFERROR(VLOOKUP(J1410,'Item List (2)'!C:E,3,0),VLOOKUP(K1410,'Item List (2)'!C:E,3,0))</f>
        <v>100</v>
      </c>
      <c r="X1410" s="231">
        <f t="shared" ref="X1410:X1473" si="133">IF(_xlfn.NUMBERVALUE(O1410),M1410*O1410-P1410,-P1410)</f>
        <v>0</v>
      </c>
      <c r="Y1410" s="231" t="str">
        <f t="shared" ref="Y1410:Y1473" si="134">K1410</f>
        <v>ICE CREAM, VANILLA SLOW MELT</v>
      </c>
      <c r="AA1410" s="232">
        <f t="shared" ref="AA1410:AA1473" si="135">P1410</f>
        <v>39.56</v>
      </c>
      <c r="AB1410" s="232" t="str">
        <f>VLOOKUP(W1410,'Item List (2)'!$H:$J,2,0)</f>
        <v>Food</v>
      </c>
      <c r="AC1410" s="232">
        <f t="shared" ref="AC1410:AC1473" si="136">U1410</f>
        <v>7369</v>
      </c>
      <c r="AD1410" s="232" t="str">
        <f t="shared" ref="AD1410:AD1473" si="137">AC1410&amp;"-"&amp;AB1410</f>
        <v>7369-Food</v>
      </c>
    </row>
    <row r="1411" spans="1:30">
      <c r="A1411" t="s">
        <v>48</v>
      </c>
      <c r="B1411" t="s">
        <v>549</v>
      </c>
      <c r="C1411" t="s">
        <v>692</v>
      </c>
      <c r="D1411" t="s">
        <v>693</v>
      </c>
      <c r="E1411" t="s">
        <v>695</v>
      </c>
      <c r="F1411" s="220" t="s">
        <v>53</v>
      </c>
      <c r="G1411" s="220">
        <v>45168</v>
      </c>
      <c r="H1411" t="s">
        <v>163</v>
      </c>
      <c r="I1411" t="s">
        <v>55</v>
      </c>
      <c r="J1411" t="s">
        <v>146</v>
      </c>
      <c r="K1411" t="s">
        <v>164</v>
      </c>
      <c r="L1411" s="230" t="s">
        <v>165</v>
      </c>
      <c r="M1411">
        <v>2</v>
      </c>
      <c r="N1411">
        <v>0</v>
      </c>
      <c r="O1411">
        <v>37.6</v>
      </c>
      <c r="P1411">
        <v>75.2</v>
      </c>
      <c r="Q1411">
        <v>3691.19</v>
      </c>
      <c r="R1411">
        <v>5.23</v>
      </c>
      <c r="S1411" s="231" t="str">
        <f>VLOOKUP(U1411,'Cross ref'!I:J,2,0)</f>
        <v>SCL</v>
      </c>
      <c r="T1411" s="231">
        <f t="shared" si="132"/>
        <v>75.2</v>
      </c>
      <c r="U1411" s="231">
        <f>VLOOKUP(VALUE(C1411),'Cross ref'!G:I,3,0)</f>
        <v>7369</v>
      </c>
      <c r="V1411" s="231">
        <f>IFERROR(VLOOKUP(J1411,'Item List (2)'!C:D,2,0),VLOOKUP(K1411,'Item List (2)'!C:D,2,0))</f>
        <v>50007</v>
      </c>
      <c r="W1411" s="231">
        <f>IFERROR(VLOOKUP(J1411,'Item List (2)'!C:E,3,0),VLOOKUP(K1411,'Item List (2)'!C:E,3,0))</f>
        <v>100</v>
      </c>
      <c r="X1411" s="231">
        <f t="shared" si="133"/>
        <v>0</v>
      </c>
      <c r="Y1411" s="231" t="str">
        <f t="shared" si="134"/>
        <v>CHICKEN, PTY SPCY 3Z</v>
      </c>
      <c r="AA1411" s="232">
        <f t="shared" si="135"/>
        <v>75.2</v>
      </c>
      <c r="AB1411" s="232" t="str">
        <f>VLOOKUP(W1411,'Item List (2)'!$H:$J,2,0)</f>
        <v>Food</v>
      </c>
      <c r="AC1411" s="232">
        <f t="shared" si="136"/>
        <v>7369</v>
      </c>
      <c r="AD1411" s="232" t="str">
        <f t="shared" si="137"/>
        <v>7369-Food</v>
      </c>
    </row>
    <row r="1412" spans="1:30">
      <c r="A1412" t="s">
        <v>48</v>
      </c>
      <c r="B1412" t="s">
        <v>549</v>
      </c>
      <c r="C1412" t="s">
        <v>692</v>
      </c>
      <c r="D1412" t="s">
        <v>693</v>
      </c>
      <c r="E1412" t="s">
        <v>695</v>
      </c>
      <c r="F1412" s="220" t="s">
        <v>53</v>
      </c>
      <c r="G1412" s="220">
        <v>45168</v>
      </c>
      <c r="H1412" t="s">
        <v>488</v>
      </c>
      <c r="I1412" t="s">
        <v>66</v>
      </c>
      <c r="J1412" t="s">
        <v>109</v>
      </c>
      <c r="K1412" t="s">
        <v>343</v>
      </c>
      <c r="L1412" s="230" t="s">
        <v>111</v>
      </c>
      <c r="M1412">
        <v>2</v>
      </c>
      <c r="N1412">
        <v>0</v>
      </c>
      <c r="O1412">
        <v>3.84</v>
      </c>
      <c r="P1412">
        <v>7.68</v>
      </c>
      <c r="Q1412">
        <v>3691.19</v>
      </c>
      <c r="R1412">
        <v>5.23</v>
      </c>
      <c r="S1412" s="231" t="str">
        <f>VLOOKUP(U1412,'Cross ref'!I:J,2,0)</f>
        <v>SCL</v>
      </c>
      <c r="T1412" s="231">
        <f t="shared" si="132"/>
        <v>7.68</v>
      </c>
      <c r="U1412" s="231">
        <f>VLOOKUP(VALUE(C1412),'Cross ref'!G:I,3,0)</f>
        <v>7369</v>
      </c>
      <c r="V1412" s="231">
        <f>IFERROR(VLOOKUP(J1412,'Item List (2)'!C:D,2,0),VLOOKUP(K1412,'Item List (2)'!C:D,2,0))</f>
        <v>60507</v>
      </c>
      <c r="W1412" s="231">
        <f>IFERROR(VLOOKUP(J1412,'Item List (2)'!C:E,3,0),VLOOKUP(K1412,'Item List (2)'!C:E,3,0))</f>
        <v>1200</v>
      </c>
      <c r="X1412" s="231">
        <f t="shared" si="133"/>
        <v>0</v>
      </c>
      <c r="Y1412" s="231" t="str">
        <f t="shared" si="134"/>
        <v>GLOVE, SYNTH LG</v>
      </c>
      <c r="AA1412" s="232">
        <f t="shared" si="135"/>
        <v>7.68</v>
      </c>
      <c r="AB1412" s="232" t="str">
        <f>VLOOKUP(W1412,'Item List (2)'!$H:$J,2,0)</f>
        <v>Supplies</v>
      </c>
      <c r="AC1412" s="232">
        <f t="shared" si="136"/>
        <v>7369</v>
      </c>
      <c r="AD1412" s="232" t="str">
        <f t="shared" si="137"/>
        <v>7369-Supplies</v>
      </c>
    </row>
    <row r="1413" spans="1:30">
      <c r="A1413" t="s">
        <v>48</v>
      </c>
      <c r="B1413" t="s">
        <v>549</v>
      </c>
      <c r="C1413" t="s">
        <v>692</v>
      </c>
      <c r="D1413" t="s">
        <v>693</v>
      </c>
      <c r="E1413" t="s">
        <v>695</v>
      </c>
      <c r="F1413" s="220" t="s">
        <v>53</v>
      </c>
      <c r="G1413" s="220">
        <v>45168</v>
      </c>
      <c r="H1413" t="s">
        <v>166</v>
      </c>
      <c r="I1413" t="s">
        <v>55</v>
      </c>
      <c r="J1413" t="s">
        <v>121</v>
      </c>
      <c r="K1413" t="s">
        <v>167</v>
      </c>
      <c r="L1413" s="230" t="s">
        <v>168</v>
      </c>
      <c r="M1413">
        <v>1</v>
      </c>
      <c r="N1413">
        <v>0</v>
      </c>
      <c r="O1413">
        <v>29.39</v>
      </c>
      <c r="P1413">
        <v>29.39</v>
      </c>
      <c r="Q1413">
        <v>3691.19</v>
      </c>
      <c r="R1413">
        <v>5.23</v>
      </c>
      <c r="S1413" s="231" t="str">
        <f>VLOOKUP(U1413,'Cross ref'!I:J,2,0)</f>
        <v>SCL</v>
      </c>
      <c r="T1413" s="231">
        <f t="shared" si="132"/>
        <v>29.39</v>
      </c>
      <c r="U1413" s="231">
        <f>VLOOKUP(VALUE(C1413),'Cross ref'!G:I,3,0)</f>
        <v>7369</v>
      </c>
      <c r="V1413" s="231">
        <f>IFERROR(VLOOKUP(J1413,'Item List (2)'!C:D,2,0),VLOOKUP(K1413,'Item List (2)'!C:D,2,0))</f>
        <v>50007</v>
      </c>
      <c r="W1413" s="231">
        <f>IFERROR(VLOOKUP(J1413,'Item List (2)'!C:E,3,0),VLOOKUP(K1413,'Item List (2)'!C:E,3,0))</f>
        <v>100</v>
      </c>
      <c r="X1413" s="231">
        <f t="shared" si="133"/>
        <v>0</v>
      </c>
      <c r="Y1413" s="231" t="str">
        <f t="shared" si="134"/>
        <v>SQUASH, ZUCCHINI BRD SLI</v>
      </c>
      <c r="AA1413" s="232">
        <f t="shared" si="135"/>
        <v>29.39</v>
      </c>
      <c r="AB1413" s="232" t="str">
        <f>VLOOKUP(W1413,'Item List (2)'!$H:$J,2,0)</f>
        <v>Food</v>
      </c>
      <c r="AC1413" s="232">
        <f t="shared" si="136"/>
        <v>7369</v>
      </c>
      <c r="AD1413" s="232" t="str">
        <f t="shared" si="137"/>
        <v>7369-Food</v>
      </c>
    </row>
    <row r="1414" spans="1:30">
      <c r="A1414" t="s">
        <v>48</v>
      </c>
      <c r="B1414" t="s">
        <v>549</v>
      </c>
      <c r="C1414" t="s">
        <v>692</v>
      </c>
      <c r="D1414" t="s">
        <v>693</v>
      </c>
      <c r="E1414" t="s">
        <v>695</v>
      </c>
      <c r="F1414" s="220" t="s">
        <v>53</v>
      </c>
      <c r="G1414" s="220">
        <v>45168</v>
      </c>
      <c r="H1414" t="s">
        <v>169</v>
      </c>
      <c r="I1414" t="s">
        <v>55</v>
      </c>
      <c r="J1414" t="s">
        <v>170</v>
      </c>
      <c r="K1414" t="s">
        <v>171</v>
      </c>
      <c r="L1414" s="230" t="s">
        <v>172</v>
      </c>
      <c r="M1414">
        <v>2</v>
      </c>
      <c r="N1414">
        <v>0</v>
      </c>
      <c r="O1414">
        <v>90.57</v>
      </c>
      <c r="P1414">
        <v>181.14</v>
      </c>
      <c r="Q1414">
        <v>3691.19</v>
      </c>
      <c r="R1414">
        <v>5.23</v>
      </c>
      <c r="S1414" s="231" t="str">
        <f>VLOOKUP(U1414,'Cross ref'!I:J,2,0)</f>
        <v>SCL</v>
      </c>
      <c r="T1414" s="231">
        <f t="shared" si="132"/>
        <v>181.14</v>
      </c>
      <c r="U1414" s="231">
        <f>VLOOKUP(VALUE(C1414),'Cross ref'!G:I,3,0)</f>
        <v>7369</v>
      </c>
      <c r="V1414" s="231">
        <f>IFERROR(VLOOKUP(J1414,'Item List (2)'!C:D,2,0),VLOOKUP(K1414,'Item List (2)'!C:D,2,0))</f>
        <v>50007</v>
      </c>
      <c r="W1414" s="231">
        <f>IFERROR(VLOOKUP(J1414,'Item List (2)'!C:E,3,0),VLOOKUP(K1414,'Item List (2)'!C:E,3,0))</f>
        <v>100</v>
      </c>
      <c r="X1414" s="231">
        <f t="shared" si="133"/>
        <v>0</v>
      </c>
      <c r="Y1414" s="231" t="str">
        <f t="shared" si="134"/>
        <v>BACON, 500 SLICES FC</v>
      </c>
      <c r="AA1414" s="232">
        <f t="shared" si="135"/>
        <v>181.14</v>
      </c>
      <c r="AB1414" s="232" t="str">
        <f>VLOOKUP(W1414,'Item List (2)'!$H:$J,2,0)</f>
        <v>Food</v>
      </c>
      <c r="AC1414" s="232">
        <f t="shared" si="136"/>
        <v>7369</v>
      </c>
      <c r="AD1414" s="232" t="str">
        <f t="shared" si="137"/>
        <v>7369-Food</v>
      </c>
    </row>
    <row r="1415" spans="1:30">
      <c r="A1415" t="s">
        <v>48</v>
      </c>
      <c r="B1415" t="s">
        <v>549</v>
      </c>
      <c r="C1415" t="s">
        <v>692</v>
      </c>
      <c r="D1415" t="s">
        <v>693</v>
      </c>
      <c r="E1415" t="s">
        <v>695</v>
      </c>
      <c r="F1415" s="220" t="s">
        <v>53</v>
      </c>
      <c r="G1415" s="220">
        <v>45168</v>
      </c>
      <c r="H1415" t="s">
        <v>173</v>
      </c>
      <c r="I1415" t="s">
        <v>55</v>
      </c>
      <c r="J1415" t="s">
        <v>117</v>
      </c>
      <c r="K1415" t="s">
        <v>174</v>
      </c>
      <c r="L1415" s="230" t="s">
        <v>175</v>
      </c>
      <c r="M1415">
        <v>1</v>
      </c>
      <c r="N1415">
        <v>0</v>
      </c>
      <c r="O1415">
        <v>81.59</v>
      </c>
      <c r="P1415">
        <v>81.59</v>
      </c>
      <c r="Q1415">
        <v>3691.19</v>
      </c>
      <c r="R1415">
        <v>5.23</v>
      </c>
      <c r="S1415" s="231" t="str">
        <f>VLOOKUP(U1415,'Cross ref'!I:J,2,0)</f>
        <v>SCL</v>
      </c>
      <c r="T1415" s="231">
        <f t="shared" si="132"/>
        <v>81.59</v>
      </c>
      <c r="U1415" s="231">
        <f>VLOOKUP(VALUE(C1415),'Cross ref'!G:I,3,0)</f>
        <v>7369</v>
      </c>
      <c r="V1415" s="231">
        <f>IFERROR(VLOOKUP(J1415,'Item List (2)'!C:D,2,0),VLOOKUP(K1415,'Item List (2)'!C:D,2,0))</f>
        <v>50007</v>
      </c>
      <c r="W1415" s="231">
        <f>IFERROR(VLOOKUP(J1415,'Item List (2)'!C:E,3,0),VLOOKUP(K1415,'Item List (2)'!C:E,3,0))</f>
        <v>100</v>
      </c>
      <c r="X1415" s="231">
        <f t="shared" si="133"/>
        <v>0</v>
      </c>
      <c r="Y1415" s="231" t="str">
        <f t="shared" si="134"/>
        <v>BEEF, GRND PTY 1.78Z</v>
      </c>
      <c r="AA1415" s="232">
        <f t="shared" si="135"/>
        <v>81.59</v>
      </c>
      <c r="AB1415" s="232" t="str">
        <f>VLOOKUP(W1415,'Item List (2)'!$H:$J,2,0)</f>
        <v>Food</v>
      </c>
      <c r="AC1415" s="232">
        <f t="shared" si="136"/>
        <v>7369</v>
      </c>
      <c r="AD1415" s="232" t="str">
        <f t="shared" si="137"/>
        <v>7369-Food</v>
      </c>
    </row>
    <row r="1416" spans="1:30">
      <c r="A1416" t="s">
        <v>48</v>
      </c>
      <c r="B1416" t="s">
        <v>549</v>
      </c>
      <c r="C1416" t="s">
        <v>692</v>
      </c>
      <c r="D1416" t="s">
        <v>693</v>
      </c>
      <c r="E1416" t="s">
        <v>695</v>
      </c>
      <c r="F1416" s="220" t="s">
        <v>53</v>
      </c>
      <c r="G1416" s="220">
        <v>45168</v>
      </c>
      <c r="H1416" t="s">
        <v>176</v>
      </c>
      <c r="I1416" t="s">
        <v>55</v>
      </c>
      <c r="J1416" t="s">
        <v>76</v>
      </c>
      <c r="K1416" t="s">
        <v>177</v>
      </c>
      <c r="L1416" s="230" t="s">
        <v>78</v>
      </c>
      <c r="M1416">
        <v>1</v>
      </c>
      <c r="N1416">
        <v>0</v>
      </c>
      <c r="O1416">
        <v>99.5</v>
      </c>
      <c r="P1416">
        <v>99.5</v>
      </c>
      <c r="Q1416">
        <v>3691.19</v>
      </c>
      <c r="R1416">
        <v>5.23</v>
      </c>
      <c r="S1416" s="231" t="str">
        <f>VLOOKUP(U1416,'Cross ref'!I:J,2,0)</f>
        <v>SCL</v>
      </c>
      <c r="T1416" s="231">
        <f t="shared" si="132"/>
        <v>99.5</v>
      </c>
      <c r="U1416" s="231">
        <f>VLOOKUP(VALUE(C1416),'Cross ref'!G:I,3,0)</f>
        <v>7369</v>
      </c>
      <c r="V1416" s="231">
        <f>IFERROR(VLOOKUP(J1416,'Item List (2)'!C:D,2,0),VLOOKUP(K1416,'Item List (2)'!C:D,2,0))</f>
        <v>50007</v>
      </c>
      <c r="W1416" s="231">
        <f>IFERROR(VLOOKUP(J1416,'Item List (2)'!C:E,3,0),VLOOKUP(K1416,'Item List (2)'!C:E,3,0))</f>
        <v>100</v>
      </c>
      <c r="X1416" s="231">
        <f t="shared" si="133"/>
        <v>0</v>
      </c>
      <c r="Y1416" s="231" t="str">
        <f t="shared" si="134"/>
        <v>SYRUP, DR PEPPER BIB</v>
      </c>
      <c r="AA1416" s="232">
        <f t="shared" si="135"/>
        <v>99.5</v>
      </c>
      <c r="AB1416" s="232" t="str">
        <f>VLOOKUP(W1416,'Item List (2)'!$H:$J,2,0)</f>
        <v>Food</v>
      </c>
      <c r="AC1416" s="232">
        <f t="shared" si="136"/>
        <v>7369</v>
      </c>
      <c r="AD1416" s="232" t="str">
        <f t="shared" si="137"/>
        <v>7369-Food</v>
      </c>
    </row>
    <row r="1417" spans="1:30">
      <c r="A1417" t="s">
        <v>48</v>
      </c>
      <c r="B1417" t="s">
        <v>549</v>
      </c>
      <c r="C1417" t="s">
        <v>692</v>
      </c>
      <c r="D1417" t="s">
        <v>693</v>
      </c>
      <c r="E1417" t="s">
        <v>695</v>
      </c>
      <c r="F1417" s="220" t="s">
        <v>53</v>
      </c>
      <c r="G1417" s="220">
        <v>45168</v>
      </c>
      <c r="H1417" t="s">
        <v>178</v>
      </c>
      <c r="I1417" t="s">
        <v>55</v>
      </c>
      <c r="J1417" t="s">
        <v>179</v>
      </c>
      <c r="K1417" t="s">
        <v>180</v>
      </c>
      <c r="L1417" s="230" t="s">
        <v>148</v>
      </c>
      <c r="M1417">
        <v>1</v>
      </c>
      <c r="N1417">
        <v>0</v>
      </c>
      <c r="O1417">
        <v>77.57</v>
      </c>
      <c r="P1417">
        <v>77.57</v>
      </c>
      <c r="Q1417">
        <v>3691.19</v>
      </c>
      <c r="R1417">
        <v>5.23</v>
      </c>
      <c r="S1417" s="231" t="str">
        <f>VLOOKUP(U1417,'Cross ref'!I:J,2,0)</f>
        <v>SCL</v>
      </c>
      <c r="T1417" s="231">
        <f t="shared" si="132"/>
        <v>77.57</v>
      </c>
      <c r="U1417" s="231">
        <f>VLOOKUP(VALUE(C1417),'Cross ref'!G:I,3,0)</f>
        <v>7369</v>
      </c>
      <c r="V1417" s="231">
        <f>IFERROR(VLOOKUP(J1417,'Item List (2)'!C:D,2,0),VLOOKUP(K1417,'Item List (2)'!C:D,2,0))</f>
        <v>50007</v>
      </c>
      <c r="W1417" s="231">
        <f>IFERROR(VLOOKUP(J1417,'Item List (2)'!C:E,3,0),VLOOKUP(K1417,'Item List (2)'!C:E,3,0))</f>
        <v>100</v>
      </c>
      <c r="X1417" s="231">
        <f t="shared" si="133"/>
        <v>0</v>
      </c>
      <c r="Y1417" s="231" t="str">
        <f t="shared" si="134"/>
        <v>CHEESE, AMER SHRP SLI 144CT</v>
      </c>
      <c r="AA1417" s="232">
        <f t="shared" si="135"/>
        <v>77.57</v>
      </c>
      <c r="AB1417" s="232" t="str">
        <f>VLOOKUP(W1417,'Item List (2)'!$H:$J,2,0)</f>
        <v>Food</v>
      </c>
      <c r="AC1417" s="232">
        <f t="shared" si="136"/>
        <v>7369</v>
      </c>
      <c r="AD1417" s="232" t="str">
        <f t="shared" si="137"/>
        <v>7369-Food</v>
      </c>
    </row>
    <row r="1418" spans="1:30">
      <c r="A1418" t="s">
        <v>48</v>
      </c>
      <c r="B1418" t="s">
        <v>549</v>
      </c>
      <c r="C1418" t="s">
        <v>692</v>
      </c>
      <c r="D1418" t="s">
        <v>693</v>
      </c>
      <c r="E1418" t="s">
        <v>695</v>
      </c>
      <c r="F1418" s="220" t="s">
        <v>53</v>
      </c>
      <c r="G1418" s="220">
        <v>45168</v>
      </c>
      <c r="H1418" t="s">
        <v>181</v>
      </c>
      <c r="I1418" t="s">
        <v>55</v>
      </c>
      <c r="J1418" t="s">
        <v>121</v>
      </c>
      <c r="K1418" t="s">
        <v>182</v>
      </c>
      <c r="L1418" s="230" t="s">
        <v>183</v>
      </c>
      <c r="M1418">
        <v>1</v>
      </c>
      <c r="N1418">
        <v>0</v>
      </c>
      <c r="O1418">
        <v>39.79</v>
      </c>
      <c r="P1418">
        <v>39.79</v>
      </c>
      <c r="Q1418">
        <v>3691.19</v>
      </c>
      <c r="R1418">
        <v>5.23</v>
      </c>
      <c r="S1418" s="231" t="str">
        <f>VLOOKUP(U1418,'Cross ref'!I:J,2,0)</f>
        <v>SCL</v>
      </c>
      <c r="T1418" s="231">
        <f t="shared" si="132"/>
        <v>39.79</v>
      </c>
      <c r="U1418" s="231">
        <f>VLOOKUP(VALUE(C1418),'Cross ref'!G:I,3,0)</f>
        <v>7369</v>
      </c>
      <c r="V1418" s="231">
        <f>IFERROR(VLOOKUP(J1418,'Item List (2)'!C:D,2,0),VLOOKUP(K1418,'Item List (2)'!C:D,2,0))</f>
        <v>50007</v>
      </c>
      <c r="W1418" s="231">
        <f>IFERROR(VLOOKUP(J1418,'Item List (2)'!C:E,3,0),VLOOKUP(K1418,'Item List (2)'!C:E,3,0))</f>
        <v>100</v>
      </c>
      <c r="X1418" s="231">
        <f t="shared" si="133"/>
        <v>0</v>
      </c>
      <c r="Y1418" s="231" t="str">
        <f t="shared" si="134"/>
        <v>APPTZR, JALAPENO BRD CHSE BITE</v>
      </c>
      <c r="AA1418" s="232">
        <f t="shared" si="135"/>
        <v>39.79</v>
      </c>
      <c r="AB1418" s="232" t="str">
        <f>VLOOKUP(W1418,'Item List (2)'!$H:$J,2,0)</f>
        <v>Food</v>
      </c>
      <c r="AC1418" s="232">
        <f t="shared" si="136"/>
        <v>7369</v>
      </c>
      <c r="AD1418" s="232" t="str">
        <f t="shared" si="137"/>
        <v>7369-Food</v>
      </c>
    </row>
    <row r="1419" spans="1:30">
      <c r="A1419" t="s">
        <v>48</v>
      </c>
      <c r="B1419" t="s">
        <v>549</v>
      </c>
      <c r="C1419" t="s">
        <v>692</v>
      </c>
      <c r="D1419" t="s">
        <v>693</v>
      </c>
      <c r="E1419" t="s">
        <v>695</v>
      </c>
      <c r="F1419" s="220" t="s">
        <v>53</v>
      </c>
      <c r="G1419" s="220">
        <v>45168</v>
      </c>
      <c r="H1419" t="s">
        <v>184</v>
      </c>
      <c r="I1419" t="s">
        <v>55</v>
      </c>
      <c r="J1419" t="s">
        <v>117</v>
      </c>
      <c r="K1419" t="s">
        <v>185</v>
      </c>
      <c r="L1419" s="230" t="s">
        <v>186</v>
      </c>
      <c r="M1419">
        <v>1</v>
      </c>
      <c r="N1419">
        <v>0</v>
      </c>
      <c r="O1419">
        <v>76.44</v>
      </c>
      <c r="P1419">
        <v>76.44</v>
      </c>
      <c r="Q1419">
        <v>3691.19</v>
      </c>
      <c r="R1419">
        <v>5.23</v>
      </c>
      <c r="S1419" s="231" t="str">
        <f>VLOOKUP(U1419,'Cross ref'!I:J,2,0)</f>
        <v>SCL</v>
      </c>
      <c r="T1419" s="231">
        <f t="shared" si="132"/>
        <v>76.44</v>
      </c>
      <c r="U1419" s="231">
        <f>VLOOKUP(VALUE(C1419),'Cross ref'!G:I,3,0)</f>
        <v>7369</v>
      </c>
      <c r="V1419" s="231">
        <f>IFERROR(VLOOKUP(J1419,'Item List (2)'!C:D,2,0),VLOOKUP(K1419,'Item List (2)'!C:D,2,0))</f>
        <v>50007</v>
      </c>
      <c r="W1419" s="231">
        <f>IFERROR(VLOOKUP(J1419,'Item List (2)'!C:E,3,0),VLOOKUP(K1419,'Item List (2)'!C:E,3,0))</f>
        <v>100</v>
      </c>
      <c r="X1419" s="231">
        <f t="shared" si="133"/>
        <v>0</v>
      </c>
      <c r="Y1419" s="231" t="str">
        <f t="shared" si="134"/>
        <v>BEEF, GRND PTY 5.33Z ANGUS IQF</v>
      </c>
      <c r="AA1419" s="232">
        <f t="shared" si="135"/>
        <v>76.44</v>
      </c>
      <c r="AB1419" s="232" t="str">
        <f>VLOOKUP(W1419,'Item List (2)'!$H:$J,2,0)</f>
        <v>Food</v>
      </c>
      <c r="AC1419" s="232">
        <f t="shared" si="136"/>
        <v>7369</v>
      </c>
      <c r="AD1419" s="232" t="str">
        <f t="shared" si="137"/>
        <v>7369-Food</v>
      </c>
    </row>
    <row r="1420" spans="1:30">
      <c r="A1420" t="s">
        <v>48</v>
      </c>
      <c r="B1420" t="s">
        <v>549</v>
      </c>
      <c r="C1420" t="s">
        <v>692</v>
      </c>
      <c r="D1420" t="s">
        <v>693</v>
      </c>
      <c r="E1420" t="s">
        <v>695</v>
      </c>
      <c r="F1420" s="220" t="s">
        <v>53</v>
      </c>
      <c r="G1420" s="220">
        <v>45168</v>
      </c>
      <c r="H1420" t="s">
        <v>187</v>
      </c>
      <c r="I1420" t="s">
        <v>55</v>
      </c>
      <c r="J1420" t="s">
        <v>146</v>
      </c>
      <c r="K1420" t="s">
        <v>188</v>
      </c>
      <c r="L1420" s="230" t="s">
        <v>189</v>
      </c>
      <c r="M1420">
        <v>3</v>
      </c>
      <c r="N1420">
        <v>0</v>
      </c>
      <c r="O1420">
        <v>46.88</v>
      </c>
      <c r="P1420">
        <v>140.64</v>
      </c>
      <c r="Q1420">
        <v>3691.19</v>
      </c>
      <c r="R1420">
        <v>5.23</v>
      </c>
      <c r="S1420" s="231" t="str">
        <f>VLOOKUP(U1420,'Cross ref'!I:J,2,0)</f>
        <v>SCL</v>
      </c>
      <c r="T1420" s="231">
        <f t="shared" si="132"/>
        <v>140.64</v>
      </c>
      <c r="U1420" s="231">
        <f>VLOOKUP(VALUE(C1420),'Cross ref'!G:I,3,0)</f>
        <v>7369</v>
      </c>
      <c r="V1420" s="231">
        <f>IFERROR(VLOOKUP(J1420,'Item List (2)'!C:D,2,0),VLOOKUP(K1420,'Item List (2)'!C:D,2,0))</f>
        <v>50007</v>
      </c>
      <c r="W1420" s="231">
        <f>IFERROR(VLOOKUP(J1420,'Item List (2)'!C:E,3,0),VLOOKUP(K1420,'Item List (2)'!C:E,3,0))</f>
        <v>100</v>
      </c>
      <c r="X1420" s="231">
        <f t="shared" si="133"/>
        <v>0</v>
      </c>
      <c r="Y1420" s="231" t="str">
        <f t="shared" si="134"/>
        <v>CHICKEN, NUGGET BRD STAR SHP</v>
      </c>
      <c r="AA1420" s="232">
        <f t="shared" si="135"/>
        <v>140.64</v>
      </c>
      <c r="AB1420" s="232" t="str">
        <f>VLOOKUP(W1420,'Item List (2)'!$H:$J,2,0)</f>
        <v>Food</v>
      </c>
      <c r="AC1420" s="232">
        <f t="shared" si="136"/>
        <v>7369</v>
      </c>
      <c r="AD1420" s="232" t="str">
        <f t="shared" si="137"/>
        <v>7369-Food</v>
      </c>
    </row>
    <row r="1421" spans="1:30">
      <c r="A1421" t="s">
        <v>48</v>
      </c>
      <c r="B1421" t="s">
        <v>549</v>
      </c>
      <c r="C1421" t="s">
        <v>692</v>
      </c>
      <c r="D1421" t="s">
        <v>693</v>
      </c>
      <c r="E1421" t="s">
        <v>695</v>
      </c>
      <c r="F1421" s="220" t="s">
        <v>53</v>
      </c>
      <c r="G1421" s="220">
        <v>45168</v>
      </c>
      <c r="H1421" t="s">
        <v>282</v>
      </c>
      <c r="I1421" t="s">
        <v>55</v>
      </c>
      <c r="J1421" t="s">
        <v>105</v>
      </c>
      <c r="K1421" t="s">
        <v>283</v>
      </c>
      <c r="L1421" s="230" t="s">
        <v>284</v>
      </c>
      <c r="M1421">
        <v>1</v>
      </c>
      <c r="N1421">
        <v>0</v>
      </c>
      <c r="O1421">
        <v>12.91</v>
      </c>
      <c r="P1421">
        <v>12.91</v>
      </c>
      <c r="Q1421">
        <v>3691.19</v>
      </c>
      <c r="R1421">
        <v>5.23</v>
      </c>
      <c r="S1421" s="231" t="str">
        <f>VLOOKUP(U1421,'Cross ref'!I:J,2,0)</f>
        <v>SCL</v>
      </c>
      <c r="T1421" s="231">
        <f t="shared" si="132"/>
        <v>12.91</v>
      </c>
      <c r="U1421" s="231">
        <f>VLOOKUP(VALUE(C1421),'Cross ref'!G:I,3,0)</f>
        <v>7369</v>
      </c>
      <c r="V1421" s="231">
        <f>IFERROR(VLOOKUP(J1421,'Item List (2)'!C:D,2,0),VLOOKUP(K1421,'Item List (2)'!C:D,2,0))</f>
        <v>50007</v>
      </c>
      <c r="W1421" s="231">
        <f>IFERROR(VLOOKUP(J1421,'Item List (2)'!C:E,3,0),VLOOKUP(K1421,'Item List (2)'!C:E,3,0))</f>
        <v>100</v>
      </c>
      <c r="X1421" s="231">
        <f t="shared" si="133"/>
        <v>0</v>
      </c>
      <c r="Y1421" s="231" t="str">
        <f t="shared" si="134"/>
        <v>BUTTERMILK, 1% LF</v>
      </c>
      <c r="AA1421" s="232">
        <f t="shared" si="135"/>
        <v>12.91</v>
      </c>
      <c r="AB1421" s="232" t="str">
        <f>VLOOKUP(W1421,'Item List (2)'!$H:$J,2,0)</f>
        <v>Food</v>
      </c>
      <c r="AC1421" s="232">
        <f t="shared" si="136"/>
        <v>7369</v>
      </c>
      <c r="AD1421" s="232" t="str">
        <f t="shared" si="137"/>
        <v>7369-Food</v>
      </c>
    </row>
    <row r="1422" spans="1:30">
      <c r="A1422" t="s">
        <v>48</v>
      </c>
      <c r="B1422" t="s">
        <v>549</v>
      </c>
      <c r="C1422" t="s">
        <v>692</v>
      </c>
      <c r="D1422" t="s">
        <v>693</v>
      </c>
      <c r="E1422" t="s">
        <v>695</v>
      </c>
      <c r="F1422" s="220" t="s">
        <v>53</v>
      </c>
      <c r="G1422" s="220">
        <v>45168</v>
      </c>
      <c r="H1422" t="s">
        <v>205</v>
      </c>
      <c r="I1422" t="s">
        <v>55</v>
      </c>
      <c r="J1422" t="s">
        <v>206</v>
      </c>
      <c r="K1422" t="s">
        <v>207</v>
      </c>
      <c r="L1422" s="230" t="s">
        <v>208</v>
      </c>
      <c r="M1422">
        <v>2</v>
      </c>
      <c r="N1422">
        <v>0</v>
      </c>
      <c r="O1422">
        <v>22.17</v>
      </c>
      <c r="P1422">
        <v>44.34</v>
      </c>
      <c r="Q1422">
        <v>3691.19</v>
      </c>
      <c r="R1422">
        <v>5.23</v>
      </c>
      <c r="S1422" s="231" t="str">
        <f>VLOOKUP(U1422,'Cross ref'!I:J,2,0)</f>
        <v>SCL</v>
      </c>
      <c r="T1422" s="231">
        <f t="shared" si="132"/>
        <v>44.34</v>
      </c>
      <c r="U1422" s="231">
        <f>VLOOKUP(VALUE(C1422),'Cross ref'!G:I,3,0)</f>
        <v>7369</v>
      </c>
      <c r="V1422" s="231">
        <f>IFERROR(VLOOKUP(J1422,'Item List (2)'!C:D,2,0),VLOOKUP(K1422,'Item List (2)'!C:D,2,0))</f>
        <v>50007</v>
      </c>
      <c r="W1422" s="231">
        <f>IFERROR(VLOOKUP(J1422,'Item List (2)'!C:E,3,0),VLOOKUP(K1422,'Item List (2)'!C:E,3,0))</f>
        <v>100</v>
      </c>
      <c r="X1422" s="231">
        <f t="shared" si="133"/>
        <v>0</v>
      </c>
      <c r="Y1422" s="231" t="str">
        <f t="shared" si="134"/>
        <v>LETTUCE, LINER</v>
      </c>
      <c r="AA1422" s="232">
        <f t="shared" si="135"/>
        <v>44.34</v>
      </c>
      <c r="AB1422" s="232" t="str">
        <f>VLOOKUP(W1422,'Item List (2)'!$H:$J,2,0)</f>
        <v>Food</v>
      </c>
      <c r="AC1422" s="232">
        <f t="shared" si="136"/>
        <v>7369</v>
      </c>
      <c r="AD1422" s="232" t="str">
        <f t="shared" si="137"/>
        <v>7369-Food</v>
      </c>
    </row>
    <row r="1423" spans="1:30">
      <c r="A1423" t="s">
        <v>48</v>
      </c>
      <c r="B1423" t="s">
        <v>549</v>
      </c>
      <c r="C1423" t="s">
        <v>692</v>
      </c>
      <c r="D1423" t="s">
        <v>693</v>
      </c>
      <c r="E1423" t="s">
        <v>695</v>
      </c>
      <c r="F1423" s="220" t="s">
        <v>53</v>
      </c>
      <c r="G1423" s="220">
        <v>45168</v>
      </c>
      <c r="H1423" t="s">
        <v>209</v>
      </c>
      <c r="I1423" t="s">
        <v>55</v>
      </c>
      <c r="J1423" t="s">
        <v>210</v>
      </c>
      <c r="K1423" t="s">
        <v>211</v>
      </c>
      <c r="L1423" s="230" t="s">
        <v>212</v>
      </c>
      <c r="M1423">
        <v>2</v>
      </c>
      <c r="N1423">
        <v>0</v>
      </c>
      <c r="O1423">
        <v>19.57</v>
      </c>
      <c r="P1423">
        <v>39.14</v>
      </c>
      <c r="Q1423">
        <v>3691.19</v>
      </c>
      <c r="R1423">
        <v>5.23</v>
      </c>
      <c r="S1423" s="231" t="str">
        <f>VLOOKUP(U1423,'Cross ref'!I:J,2,0)</f>
        <v>SCL</v>
      </c>
      <c r="T1423" s="231">
        <f t="shared" si="132"/>
        <v>39.14</v>
      </c>
      <c r="U1423" s="231">
        <f>VLOOKUP(VALUE(C1423),'Cross ref'!G:I,3,0)</f>
        <v>7369</v>
      </c>
      <c r="V1423" s="231">
        <f>IFERROR(VLOOKUP(J1423,'Item List (2)'!C:D,2,0),VLOOKUP(K1423,'Item List (2)'!C:D,2,0))</f>
        <v>50007</v>
      </c>
      <c r="W1423" s="231">
        <f>IFERROR(VLOOKUP(J1423,'Item List (2)'!C:E,3,0),VLOOKUP(K1423,'Item List (2)'!C:E,3,0))</f>
        <v>100</v>
      </c>
      <c r="X1423" s="231">
        <f t="shared" si="133"/>
        <v>0</v>
      </c>
      <c r="Y1423" s="231" t="str">
        <f t="shared" si="134"/>
        <v>TOMATO, RED 5X5 BULK 25LB</v>
      </c>
      <c r="AA1423" s="232">
        <f t="shared" si="135"/>
        <v>39.14</v>
      </c>
      <c r="AB1423" s="232" t="str">
        <f>VLOOKUP(W1423,'Item List (2)'!$H:$J,2,0)</f>
        <v>Food</v>
      </c>
      <c r="AC1423" s="232">
        <f t="shared" si="136"/>
        <v>7369</v>
      </c>
      <c r="AD1423" s="232" t="str">
        <f t="shared" si="137"/>
        <v>7369-Food</v>
      </c>
    </row>
    <row r="1424" spans="1:30">
      <c r="A1424" t="s">
        <v>48</v>
      </c>
      <c r="B1424" t="s">
        <v>549</v>
      </c>
      <c r="C1424" t="s">
        <v>692</v>
      </c>
      <c r="D1424" t="s">
        <v>693</v>
      </c>
      <c r="E1424" t="s">
        <v>695</v>
      </c>
      <c r="F1424" s="220" t="s">
        <v>53</v>
      </c>
      <c r="G1424" s="220">
        <v>45168</v>
      </c>
      <c r="H1424" t="s">
        <v>696</v>
      </c>
      <c r="I1424" t="s">
        <v>201</v>
      </c>
      <c r="J1424" t="s">
        <v>202</v>
      </c>
      <c r="K1424" t="s">
        <v>697</v>
      </c>
      <c r="L1424" s="230" t="s">
        <v>698</v>
      </c>
      <c r="M1424">
        <v>1</v>
      </c>
      <c r="N1424">
        <v>0</v>
      </c>
      <c r="O1424">
        <v>27.02</v>
      </c>
      <c r="P1424">
        <v>27.02</v>
      </c>
      <c r="Q1424">
        <v>3691.19</v>
      </c>
      <c r="R1424">
        <v>5.23</v>
      </c>
      <c r="S1424" s="231" t="str">
        <f>VLOOKUP(U1424,'Cross ref'!I:J,2,0)</f>
        <v>SCL</v>
      </c>
      <c r="T1424" s="231">
        <f t="shared" si="132"/>
        <v>27.02</v>
      </c>
      <c r="U1424" s="231">
        <f>VLOOKUP(VALUE(C1424),'Cross ref'!G:I,3,0)</f>
        <v>7369</v>
      </c>
      <c r="V1424" s="231">
        <f>IFERROR(VLOOKUP(J1424,'Item List (2)'!C:D,2,0),VLOOKUP(K1424,'Item List (2)'!C:D,2,0))</f>
        <v>51001</v>
      </c>
      <c r="W1424" s="231">
        <f>IFERROR(VLOOKUP(J1424,'Item List (2)'!C:E,3,0),VLOOKUP(K1424,'Item List (2)'!C:E,3,0))</f>
        <v>1000</v>
      </c>
      <c r="X1424" s="231">
        <f t="shared" si="133"/>
        <v>0</v>
      </c>
      <c r="Y1424" s="231" t="str">
        <f t="shared" si="134"/>
        <v>WRAP, BRKFST SEC/BEC/MB/13</v>
      </c>
      <c r="AA1424" s="232">
        <f t="shared" si="135"/>
        <v>27.02</v>
      </c>
      <c r="AB1424" s="232" t="str">
        <f>VLOOKUP(W1424,'Item List (2)'!$H:$J,2,0)</f>
        <v>Paper</v>
      </c>
      <c r="AC1424" s="232">
        <f t="shared" si="136"/>
        <v>7369</v>
      </c>
      <c r="AD1424" s="232" t="str">
        <f t="shared" si="137"/>
        <v>7369-Paper</v>
      </c>
    </row>
    <row r="1425" spans="1:30">
      <c r="A1425" t="s">
        <v>48</v>
      </c>
      <c r="B1425" t="s">
        <v>549</v>
      </c>
      <c r="C1425" t="s">
        <v>692</v>
      </c>
      <c r="D1425" t="s">
        <v>693</v>
      </c>
      <c r="E1425" t="s">
        <v>695</v>
      </c>
      <c r="F1425" s="220" t="s">
        <v>53</v>
      </c>
      <c r="G1425" s="220">
        <v>45168</v>
      </c>
      <c r="H1425" t="s">
        <v>492</v>
      </c>
      <c r="I1425" t="s">
        <v>201</v>
      </c>
      <c r="J1425" t="s">
        <v>493</v>
      </c>
      <c r="K1425" t="s">
        <v>494</v>
      </c>
      <c r="L1425" s="230" t="s">
        <v>495</v>
      </c>
      <c r="M1425">
        <v>1</v>
      </c>
      <c r="N1425">
        <v>0</v>
      </c>
      <c r="O1425">
        <v>48.25</v>
      </c>
      <c r="P1425">
        <v>48.25</v>
      </c>
      <c r="Q1425">
        <v>3691.19</v>
      </c>
      <c r="R1425">
        <v>5.23</v>
      </c>
      <c r="S1425" s="231" t="str">
        <f>VLOOKUP(U1425,'Cross ref'!I:J,2,0)</f>
        <v>SCL</v>
      </c>
      <c r="T1425" s="231">
        <f t="shared" si="132"/>
        <v>48.25</v>
      </c>
      <c r="U1425" s="231">
        <f>VLOOKUP(VALUE(C1425),'Cross ref'!G:I,3,0)</f>
        <v>7369</v>
      </c>
      <c r="V1425" s="231">
        <f>IFERROR(VLOOKUP(J1425,'Item List (2)'!C:D,2,0),VLOOKUP(K1425,'Item List (2)'!C:D,2,0))</f>
        <v>51001</v>
      </c>
      <c r="W1425" s="231">
        <f>IFERROR(VLOOKUP(J1425,'Item List (2)'!C:E,3,0),VLOOKUP(K1425,'Item List (2)'!C:E,3,0))</f>
        <v>1000</v>
      </c>
      <c r="X1425" s="231">
        <f t="shared" si="133"/>
        <v>0</v>
      </c>
      <c r="Y1425" s="231" t="str">
        <f t="shared" si="134"/>
        <v>CONTAINER, CLAMSHELL DUAL SIDED</v>
      </c>
      <c r="AA1425" s="232">
        <f t="shared" si="135"/>
        <v>48.25</v>
      </c>
      <c r="AB1425" s="232" t="str">
        <f>VLOOKUP(W1425,'Item List (2)'!$H:$J,2,0)</f>
        <v>Paper</v>
      </c>
      <c r="AC1425" s="232">
        <f t="shared" si="136"/>
        <v>7369</v>
      </c>
      <c r="AD1425" s="232" t="str">
        <f t="shared" si="137"/>
        <v>7369-Paper</v>
      </c>
    </row>
    <row r="1426" spans="1:30">
      <c r="A1426" t="s">
        <v>48</v>
      </c>
      <c r="B1426" t="s">
        <v>549</v>
      </c>
      <c r="C1426" t="s">
        <v>692</v>
      </c>
      <c r="D1426" t="s">
        <v>693</v>
      </c>
      <c r="E1426" t="s">
        <v>695</v>
      </c>
      <c r="F1426" s="220" t="s">
        <v>53</v>
      </c>
      <c r="G1426" s="220">
        <v>45168</v>
      </c>
      <c r="H1426" t="s">
        <v>498</v>
      </c>
      <c r="I1426" t="s">
        <v>201</v>
      </c>
      <c r="J1426" t="s">
        <v>202</v>
      </c>
      <c r="K1426" t="s">
        <v>499</v>
      </c>
      <c r="L1426" s="230" t="s">
        <v>500</v>
      </c>
      <c r="M1426">
        <v>1</v>
      </c>
      <c r="N1426">
        <v>0</v>
      </c>
      <c r="O1426">
        <v>56.84</v>
      </c>
      <c r="P1426">
        <v>56.84</v>
      </c>
      <c r="Q1426">
        <v>3691.19</v>
      </c>
      <c r="R1426">
        <v>5.23</v>
      </c>
      <c r="S1426" s="231" t="str">
        <f>VLOOKUP(U1426,'Cross ref'!I:J,2,0)</f>
        <v>SCL</v>
      </c>
      <c r="T1426" s="231">
        <f t="shared" si="132"/>
        <v>56.84</v>
      </c>
      <c r="U1426" s="231">
        <f>VLOOKUP(VALUE(C1426),'Cross ref'!G:I,3,0)</f>
        <v>7369</v>
      </c>
      <c r="V1426" s="231">
        <f>IFERROR(VLOOKUP(J1426,'Item List (2)'!C:D,2,0),VLOOKUP(K1426,'Item List (2)'!C:D,2,0))</f>
        <v>51001</v>
      </c>
      <c r="W1426" s="231">
        <f>IFERROR(VLOOKUP(J1426,'Item List (2)'!C:E,3,0),VLOOKUP(K1426,'Item List (2)'!C:E,3,0))</f>
        <v>1000</v>
      </c>
      <c r="X1426" s="231">
        <f t="shared" si="133"/>
        <v>0</v>
      </c>
      <c r="Y1426" s="231" t="str">
        <f t="shared" si="134"/>
        <v>WRAP, QUICK HAPPY STAR</v>
      </c>
      <c r="AA1426" s="232">
        <f t="shared" si="135"/>
        <v>56.84</v>
      </c>
      <c r="AB1426" s="232" t="str">
        <f>VLOOKUP(W1426,'Item List (2)'!$H:$J,2,0)</f>
        <v>Paper</v>
      </c>
      <c r="AC1426" s="232">
        <f t="shared" si="136"/>
        <v>7369</v>
      </c>
      <c r="AD1426" s="232" t="str">
        <f t="shared" si="137"/>
        <v>7369-Paper</v>
      </c>
    </row>
    <row r="1427" spans="1:30">
      <c r="A1427" t="s">
        <v>48</v>
      </c>
      <c r="B1427" t="s">
        <v>549</v>
      </c>
      <c r="C1427" t="s">
        <v>692</v>
      </c>
      <c r="D1427" t="s">
        <v>693</v>
      </c>
      <c r="E1427" t="s">
        <v>695</v>
      </c>
      <c r="F1427" s="220" t="s">
        <v>53</v>
      </c>
      <c r="G1427" s="220">
        <v>45168</v>
      </c>
      <c r="H1427" t="s">
        <v>247</v>
      </c>
      <c r="I1427" t="s">
        <v>201</v>
      </c>
      <c r="J1427" t="s">
        <v>240</v>
      </c>
      <c r="K1427" t="s">
        <v>248</v>
      </c>
      <c r="L1427" s="230" t="s">
        <v>249</v>
      </c>
      <c r="M1427">
        <v>1</v>
      </c>
      <c r="N1427">
        <v>0</v>
      </c>
      <c r="O1427">
        <v>16.89</v>
      </c>
      <c r="P1427">
        <v>16.89</v>
      </c>
      <c r="Q1427">
        <v>3691.19</v>
      </c>
      <c r="R1427">
        <v>5.23</v>
      </c>
      <c r="S1427" s="231" t="str">
        <f>VLOOKUP(U1427,'Cross ref'!I:J,2,0)</f>
        <v>SCL</v>
      </c>
      <c r="T1427" s="231">
        <f t="shared" si="132"/>
        <v>16.89</v>
      </c>
      <c r="U1427" s="231">
        <f>VLOOKUP(VALUE(C1427),'Cross ref'!G:I,3,0)</f>
        <v>7369</v>
      </c>
      <c r="V1427" s="231">
        <f>IFERROR(VLOOKUP(J1427,'Item List (2)'!C:D,2,0),VLOOKUP(K1427,'Item List (2)'!C:D,2,0))</f>
        <v>51001</v>
      </c>
      <c r="W1427" s="231">
        <f>IFERROR(VLOOKUP(J1427,'Item List (2)'!C:E,3,0),VLOOKUP(K1427,'Item List (2)'!C:E,3,0))</f>
        <v>1000</v>
      </c>
      <c r="X1427" s="231">
        <f t="shared" si="133"/>
        <v>0</v>
      </c>
      <c r="Y1427" s="231" t="str">
        <f t="shared" si="134"/>
        <v>BAG, #12 FVLR TRAILS</v>
      </c>
      <c r="AA1427" s="232">
        <f t="shared" si="135"/>
        <v>16.89</v>
      </c>
      <c r="AB1427" s="232" t="str">
        <f>VLOOKUP(W1427,'Item List (2)'!$H:$J,2,0)</f>
        <v>Paper</v>
      </c>
      <c r="AC1427" s="232">
        <f t="shared" si="136"/>
        <v>7369</v>
      </c>
      <c r="AD1427" s="232" t="str">
        <f t="shared" si="137"/>
        <v>7369-Paper</v>
      </c>
    </row>
    <row r="1428" spans="1:30">
      <c r="A1428" t="s">
        <v>48</v>
      </c>
      <c r="B1428" t="s">
        <v>549</v>
      </c>
      <c r="C1428" t="s">
        <v>692</v>
      </c>
      <c r="D1428" t="s">
        <v>693</v>
      </c>
      <c r="E1428" t="s">
        <v>695</v>
      </c>
      <c r="F1428" s="220" t="s">
        <v>53</v>
      </c>
      <c r="G1428" s="220">
        <v>45168</v>
      </c>
      <c r="H1428" t="s">
        <v>250</v>
      </c>
      <c r="I1428" t="s">
        <v>201</v>
      </c>
      <c r="J1428" t="s">
        <v>240</v>
      </c>
      <c r="K1428" t="s">
        <v>251</v>
      </c>
      <c r="L1428" s="230" t="s">
        <v>252</v>
      </c>
      <c r="M1428">
        <v>1</v>
      </c>
      <c r="N1428">
        <v>0</v>
      </c>
      <c r="O1428">
        <v>26.37</v>
      </c>
      <c r="P1428">
        <v>26.37</v>
      </c>
      <c r="Q1428">
        <v>3691.19</v>
      </c>
      <c r="R1428">
        <v>5.23</v>
      </c>
      <c r="S1428" s="231" t="str">
        <f>VLOOKUP(U1428,'Cross ref'!I:J,2,0)</f>
        <v>SCL</v>
      </c>
      <c r="T1428" s="231">
        <f t="shared" si="132"/>
        <v>26.37</v>
      </c>
      <c r="U1428" s="231">
        <f>VLOOKUP(VALUE(C1428),'Cross ref'!G:I,3,0)</f>
        <v>7369</v>
      </c>
      <c r="V1428" s="231">
        <f>IFERROR(VLOOKUP(J1428,'Item List (2)'!C:D,2,0),VLOOKUP(K1428,'Item List (2)'!C:D,2,0))</f>
        <v>51001</v>
      </c>
      <c r="W1428" s="231">
        <f>IFERROR(VLOOKUP(J1428,'Item List (2)'!C:E,3,0),VLOOKUP(K1428,'Item List (2)'!C:E,3,0))</f>
        <v>1000</v>
      </c>
      <c r="X1428" s="231">
        <f t="shared" si="133"/>
        <v>0</v>
      </c>
      <c r="Y1428" s="231" t="str">
        <f t="shared" si="134"/>
        <v>BAG, #8 FLVR TRAILS</v>
      </c>
      <c r="AA1428" s="232">
        <f t="shared" si="135"/>
        <v>26.37</v>
      </c>
      <c r="AB1428" s="232" t="str">
        <f>VLOOKUP(W1428,'Item List (2)'!$H:$J,2,0)</f>
        <v>Paper</v>
      </c>
      <c r="AC1428" s="232">
        <f t="shared" si="136"/>
        <v>7369</v>
      </c>
      <c r="AD1428" s="232" t="str">
        <f t="shared" si="137"/>
        <v>7369-Paper</v>
      </c>
    </row>
    <row r="1429" spans="1:30">
      <c r="A1429" t="s">
        <v>48</v>
      </c>
      <c r="B1429" t="s">
        <v>549</v>
      </c>
      <c r="C1429" t="s">
        <v>692</v>
      </c>
      <c r="D1429" t="s">
        <v>693</v>
      </c>
      <c r="E1429" t="s">
        <v>695</v>
      </c>
      <c r="F1429" s="220" t="s">
        <v>53</v>
      </c>
      <c r="G1429" s="220">
        <v>45168</v>
      </c>
      <c r="H1429" t="s">
        <v>699</v>
      </c>
      <c r="I1429" t="s">
        <v>201</v>
      </c>
      <c r="J1429" t="s">
        <v>236</v>
      </c>
      <c r="K1429" t="s">
        <v>700</v>
      </c>
      <c r="L1429" s="230" t="s">
        <v>701</v>
      </c>
      <c r="M1429">
        <v>1</v>
      </c>
      <c r="N1429">
        <v>0</v>
      </c>
      <c r="O1429">
        <v>60.79</v>
      </c>
      <c r="P1429">
        <v>60.79</v>
      </c>
      <c r="Q1429">
        <v>3691.19</v>
      </c>
      <c r="R1429">
        <v>5.23</v>
      </c>
      <c r="S1429" s="231" t="str">
        <f>VLOOKUP(U1429,'Cross ref'!I:J,2,0)</f>
        <v>SCL</v>
      </c>
      <c r="T1429" s="231">
        <f t="shared" si="132"/>
        <v>60.79</v>
      </c>
      <c r="U1429" s="231">
        <f>VLOOKUP(VALUE(C1429),'Cross ref'!G:I,3,0)</f>
        <v>7369</v>
      </c>
      <c r="V1429" s="231">
        <f>IFERROR(VLOOKUP(J1429,'Item List (2)'!C:D,2,0),VLOOKUP(K1429,'Item List (2)'!C:D,2,0))</f>
        <v>51001</v>
      </c>
      <c r="W1429" s="231">
        <f>IFERROR(VLOOKUP(J1429,'Item List (2)'!C:E,3,0),VLOOKUP(K1429,'Item List (2)'!C:E,3,0))</f>
        <v>1000</v>
      </c>
      <c r="X1429" s="231">
        <f t="shared" si="133"/>
        <v>0</v>
      </c>
      <c r="Y1429" s="231" t="str">
        <f t="shared" si="134"/>
        <v>CUP, PAPER HOT 12Z FLVR TRAIL</v>
      </c>
      <c r="AA1429" s="232">
        <f t="shared" si="135"/>
        <v>60.79</v>
      </c>
      <c r="AB1429" s="232" t="str">
        <f>VLOOKUP(W1429,'Item List (2)'!$H:$J,2,0)</f>
        <v>Paper</v>
      </c>
      <c r="AC1429" s="232">
        <f t="shared" si="136"/>
        <v>7369</v>
      </c>
      <c r="AD1429" s="232" t="str">
        <f t="shared" si="137"/>
        <v>7369-Paper</v>
      </c>
    </row>
    <row r="1430" spans="1:30">
      <c r="A1430" t="s">
        <v>48</v>
      </c>
      <c r="B1430" t="s">
        <v>549</v>
      </c>
      <c r="C1430" t="s">
        <v>692</v>
      </c>
      <c r="D1430" t="s">
        <v>693</v>
      </c>
      <c r="E1430" t="s">
        <v>695</v>
      </c>
      <c r="F1430" s="220" t="s">
        <v>53</v>
      </c>
      <c r="G1430" s="220">
        <v>45168</v>
      </c>
      <c r="H1430" t="s">
        <v>503</v>
      </c>
      <c r="I1430" t="s">
        <v>55</v>
      </c>
      <c r="J1430" t="s">
        <v>265</v>
      </c>
      <c r="K1430" t="s">
        <v>504</v>
      </c>
      <c r="L1430" s="230" t="s">
        <v>263</v>
      </c>
      <c r="M1430">
        <v>1</v>
      </c>
      <c r="N1430">
        <v>0</v>
      </c>
      <c r="O1430">
        <v>32.25</v>
      </c>
      <c r="P1430">
        <v>32.25</v>
      </c>
      <c r="Q1430">
        <v>3691.19</v>
      </c>
      <c r="R1430">
        <v>5.23</v>
      </c>
      <c r="S1430" s="231" t="str">
        <f>VLOOKUP(U1430,'Cross ref'!I:J,2,0)</f>
        <v>SCL</v>
      </c>
      <c r="T1430" s="231">
        <f t="shared" si="132"/>
        <v>32.25</v>
      </c>
      <c r="U1430" s="231">
        <f>VLOOKUP(VALUE(C1430),'Cross ref'!G:I,3,0)</f>
        <v>7369</v>
      </c>
      <c r="V1430" s="231">
        <f>IFERROR(VLOOKUP(J1430,'Item List (2)'!C:D,2,0),VLOOKUP(K1430,'Item List (2)'!C:D,2,0))</f>
        <v>50007</v>
      </c>
      <c r="W1430" s="231">
        <f>IFERROR(VLOOKUP(J1430,'Item List (2)'!C:E,3,0),VLOOKUP(K1430,'Item List (2)'!C:E,3,0))</f>
        <v>100</v>
      </c>
      <c r="X1430" s="231">
        <f t="shared" si="133"/>
        <v>0</v>
      </c>
      <c r="Y1430" s="231" t="str">
        <f t="shared" si="134"/>
        <v>SAUCE, CLASSIC</v>
      </c>
      <c r="AA1430" s="232">
        <f t="shared" si="135"/>
        <v>32.25</v>
      </c>
      <c r="AB1430" s="232" t="str">
        <f>VLOOKUP(W1430,'Item List (2)'!$H:$J,2,0)</f>
        <v>Food</v>
      </c>
      <c r="AC1430" s="232">
        <f t="shared" si="136"/>
        <v>7369</v>
      </c>
      <c r="AD1430" s="232" t="str">
        <f t="shared" si="137"/>
        <v>7369-Food</v>
      </c>
    </row>
    <row r="1431" spans="1:30">
      <c r="A1431" t="s">
        <v>48</v>
      </c>
      <c r="B1431" t="s">
        <v>549</v>
      </c>
      <c r="C1431" t="s">
        <v>692</v>
      </c>
      <c r="D1431" t="s">
        <v>693</v>
      </c>
      <c r="E1431" t="s">
        <v>695</v>
      </c>
      <c r="F1431" s="220" t="s">
        <v>53</v>
      </c>
      <c r="G1431" s="220">
        <v>45168</v>
      </c>
      <c r="H1431" t="s">
        <v>261</v>
      </c>
      <c r="I1431" t="s">
        <v>55</v>
      </c>
      <c r="J1431" t="s">
        <v>98</v>
      </c>
      <c r="K1431" t="s">
        <v>262</v>
      </c>
      <c r="L1431" s="230" t="s">
        <v>263</v>
      </c>
      <c r="M1431">
        <v>1</v>
      </c>
      <c r="N1431">
        <v>0</v>
      </c>
      <c r="O1431">
        <v>22.91</v>
      </c>
      <c r="P1431">
        <v>22.91</v>
      </c>
      <c r="Q1431">
        <v>3691.19</v>
      </c>
      <c r="R1431">
        <v>5.23</v>
      </c>
      <c r="S1431" s="231" t="str">
        <f>VLOOKUP(U1431,'Cross ref'!I:J,2,0)</f>
        <v>SCL</v>
      </c>
      <c r="T1431" s="231">
        <f t="shared" si="132"/>
        <v>22.91</v>
      </c>
      <c r="U1431" s="231">
        <f>VLOOKUP(VALUE(C1431),'Cross ref'!G:I,3,0)</f>
        <v>7369</v>
      </c>
      <c r="V1431" s="231">
        <f>IFERROR(VLOOKUP(J1431,'Item List (2)'!C:D,2,0),VLOOKUP(K1431,'Item List (2)'!C:D,2,0))</f>
        <v>50007</v>
      </c>
      <c r="W1431" s="231">
        <f>IFERROR(VLOOKUP(J1431,'Item List (2)'!C:E,3,0),VLOOKUP(K1431,'Item List (2)'!C:E,3,0))</f>
        <v>100</v>
      </c>
      <c r="X1431" s="231">
        <f t="shared" si="133"/>
        <v>0</v>
      </c>
      <c r="Y1431" s="231" t="str">
        <f t="shared" si="134"/>
        <v>SAUCE, BBQ</v>
      </c>
      <c r="AA1431" s="232">
        <f t="shared" si="135"/>
        <v>22.91</v>
      </c>
      <c r="AB1431" s="232" t="str">
        <f>VLOOKUP(W1431,'Item List (2)'!$H:$J,2,0)</f>
        <v>Food</v>
      </c>
      <c r="AC1431" s="232">
        <f t="shared" si="136"/>
        <v>7369</v>
      </c>
      <c r="AD1431" s="232" t="str">
        <f t="shared" si="137"/>
        <v>7369-Food</v>
      </c>
    </row>
    <row r="1432" spans="1:30">
      <c r="A1432" t="s">
        <v>48</v>
      </c>
      <c r="B1432" t="s">
        <v>549</v>
      </c>
      <c r="C1432" t="s">
        <v>692</v>
      </c>
      <c r="D1432" t="s">
        <v>693</v>
      </c>
      <c r="E1432" t="s">
        <v>695</v>
      </c>
      <c r="F1432" s="220" t="s">
        <v>53</v>
      </c>
      <c r="G1432" s="220">
        <v>45168</v>
      </c>
      <c r="H1432" t="s">
        <v>264</v>
      </c>
      <c r="I1432" t="s">
        <v>55</v>
      </c>
      <c r="J1432" t="s">
        <v>265</v>
      </c>
      <c r="K1432" t="s">
        <v>266</v>
      </c>
      <c r="L1432" s="230" t="s">
        <v>263</v>
      </c>
      <c r="M1432">
        <v>1</v>
      </c>
      <c r="N1432">
        <v>0</v>
      </c>
      <c r="O1432">
        <v>23.87</v>
      </c>
      <c r="P1432">
        <v>23.87</v>
      </c>
      <c r="Q1432">
        <v>3691.19</v>
      </c>
      <c r="R1432">
        <v>5.23</v>
      </c>
      <c r="S1432" s="231" t="str">
        <f>VLOOKUP(U1432,'Cross ref'!I:J,2,0)</f>
        <v>SCL</v>
      </c>
      <c r="T1432" s="231">
        <f t="shared" si="132"/>
        <v>23.87</v>
      </c>
      <c r="U1432" s="231">
        <f>VLOOKUP(VALUE(C1432),'Cross ref'!G:I,3,0)</f>
        <v>7369</v>
      </c>
      <c r="V1432" s="231">
        <f>IFERROR(VLOOKUP(J1432,'Item List (2)'!C:D,2,0),VLOOKUP(K1432,'Item List (2)'!C:D,2,0))</f>
        <v>50007</v>
      </c>
      <c r="W1432" s="231">
        <f>IFERROR(VLOOKUP(J1432,'Item List (2)'!C:E,3,0),VLOOKUP(K1432,'Item List (2)'!C:E,3,0))</f>
        <v>100</v>
      </c>
      <c r="X1432" s="231">
        <f t="shared" si="133"/>
        <v>0</v>
      </c>
      <c r="Y1432" s="231" t="str">
        <f t="shared" si="134"/>
        <v>SAUCE, SPECIAL</v>
      </c>
      <c r="AA1432" s="232">
        <f t="shared" si="135"/>
        <v>23.87</v>
      </c>
      <c r="AB1432" s="232" t="str">
        <f>VLOOKUP(W1432,'Item List (2)'!$H:$J,2,0)</f>
        <v>Food</v>
      </c>
      <c r="AC1432" s="232">
        <f t="shared" si="136"/>
        <v>7369</v>
      </c>
      <c r="AD1432" s="232" t="str">
        <f t="shared" si="137"/>
        <v>7369-Food</v>
      </c>
    </row>
    <row r="1433" spans="1:30">
      <c r="A1433" t="s">
        <v>48</v>
      </c>
      <c r="B1433" t="s">
        <v>549</v>
      </c>
      <c r="C1433" t="s">
        <v>692</v>
      </c>
      <c r="D1433" t="s">
        <v>693</v>
      </c>
      <c r="E1433" t="s">
        <v>695</v>
      </c>
      <c r="F1433" s="220" t="s">
        <v>53</v>
      </c>
      <c r="G1433" s="220">
        <v>45168</v>
      </c>
      <c r="H1433" t="s">
        <v>399</v>
      </c>
      <c r="I1433" t="s">
        <v>201</v>
      </c>
      <c r="J1433" t="s">
        <v>400</v>
      </c>
      <c r="K1433" t="s">
        <v>401</v>
      </c>
      <c r="L1433" s="230" t="s">
        <v>402</v>
      </c>
      <c r="M1433">
        <v>1</v>
      </c>
      <c r="N1433">
        <v>0</v>
      </c>
      <c r="O1433">
        <v>45.4</v>
      </c>
      <c r="P1433">
        <v>45.4</v>
      </c>
      <c r="Q1433">
        <v>3691.19</v>
      </c>
      <c r="R1433">
        <v>5.23</v>
      </c>
      <c r="S1433" s="231" t="str">
        <f>VLOOKUP(U1433,'Cross ref'!I:J,2,0)</f>
        <v>SCL</v>
      </c>
      <c r="T1433" s="231">
        <f t="shared" si="132"/>
        <v>45.4</v>
      </c>
      <c r="U1433" s="231">
        <f>VLOOKUP(VALUE(C1433),'Cross ref'!G:I,3,0)</f>
        <v>7369</v>
      </c>
      <c r="V1433" s="231">
        <f>IFERROR(VLOOKUP(J1433,'Item List (2)'!C:D,2,0),VLOOKUP(K1433,'Item List (2)'!C:D,2,0))</f>
        <v>51001</v>
      </c>
      <c r="W1433" s="231">
        <f>IFERROR(VLOOKUP(J1433,'Item List (2)'!C:E,3,0),VLOOKUP(K1433,'Item List (2)'!C:E,3,0))</f>
        <v>1000</v>
      </c>
      <c r="X1433" s="231">
        <f t="shared" si="133"/>
        <v>0</v>
      </c>
      <c r="Y1433" s="231" t="str">
        <f t="shared" si="134"/>
        <v>NAPKIN, 13X8.5 BRN</v>
      </c>
      <c r="AA1433" s="232">
        <f t="shared" si="135"/>
        <v>45.4</v>
      </c>
      <c r="AB1433" s="232" t="str">
        <f>VLOOKUP(W1433,'Item List (2)'!$H:$J,2,0)</f>
        <v>Paper</v>
      </c>
      <c r="AC1433" s="232">
        <f t="shared" si="136"/>
        <v>7369</v>
      </c>
      <c r="AD1433" s="232" t="str">
        <f t="shared" si="137"/>
        <v>7369-Paper</v>
      </c>
    </row>
    <row r="1434" spans="1:30">
      <c r="A1434" t="s">
        <v>48</v>
      </c>
      <c r="B1434" t="s">
        <v>549</v>
      </c>
      <c r="C1434" t="s">
        <v>692</v>
      </c>
      <c r="D1434" t="s">
        <v>693</v>
      </c>
      <c r="E1434" t="s">
        <v>695</v>
      </c>
      <c r="F1434" s="220" t="s">
        <v>53</v>
      </c>
      <c r="G1434" s="220">
        <v>45168</v>
      </c>
      <c r="H1434" t="s">
        <v>271</v>
      </c>
      <c r="I1434" t="s">
        <v>55</v>
      </c>
      <c r="J1434" t="s">
        <v>272</v>
      </c>
      <c r="K1434" t="s">
        <v>273</v>
      </c>
      <c r="L1434" s="230" t="s">
        <v>274</v>
      </c>
      <c r="M1434">
        <v>1</v>
      </c>
      <c r="N1434">
        <v>0</v>
      </c>
      <c r="O1434">
        <v>39.82</v>
      </c>
      <c r="P1434">
        <v>39.82</v>
      </c>
      <c r="Q1434">
        <v>3691.19</v>
      </c>
      <c r="R1434">
        <v>5.23</v>
      </c>
      <c r="S1434" s="231" t="str">
        <f>VLOOKUP(U1434,'Cross ref'!I:J,2,0)</f>
        <v>SCL</v>
      </c>
      <c r="T1434" s="231">
        <f t="shared" si="132"/>
        <v>39.82</v>
      </c>
      <c r="U1434" s="231">
        <f>VLOOKUP(VALUE(C1434),'Cross ref'!G:I,3,0)</f>
        <v>7369</v>
      </c>
      <c r="V1434" s="231">
        <f>IFERROR(VLOOKUP(J1434,'Item List (2)'!C:D,2,0),VLOOKUP(K1434,'Item List (2)'!C:D,2,0))</f>
        <v>50007</v>
      </c>
      <c r="W1434" s="231">
        <f>IFERROR(VLOOKUP(J1434,'Item List (2)'!C:E,3,0),VLOOKUP(K1434,'Item List (2)'!C:E,3,0))</f>
        <v>100</v>
      </c>
      <c r="X1434" s="231">
        <f t="shared" si="133"/>
        <v>0</v>
      </c>
      <c r="Y1434" s="231" t="str">
        <f t="shared" si="134"/>
        <v>FRENCH TOAST, STICK ORIGINAL CARLS JR</v>
      </c>
      <c r="AA1434" s="232">
        <f t="shared" si="135"/>
        <v>39.82</v>
      </c>
      <c r="AB1434" s="232" t="str">
        <f>VLOOKUP(W1434,'Item List (2)'!$H:$J,2,0)</f>
        <v>Food</v>
      </c>
      <c r="AC1434" s="232">
        <f t="shared" si="136"/>
        <v>7369</v>
      </c>
      <c r="AD1434" s="232" t="str">
        <f t="shared" si="137"/>
        <v>7369-Food</v>
      </c>
    </row>
    <row r="1435" spans="1:30">
      <c r="A1435" t="s">
        <v>48</v>
      </c>
      <c r="B1435" t="s">
        <v>549</v>
      </c>
      <c r="C1435" t="s">
        <v>692</v>
      </c>
      <c r="D1435" t="s">
        <v>693</v>
      </c>
      <c r="E1435" t="s">
        <v>695</v>
      </c>
      <c r="F1435" s="220" t="s">
        <v>53</v>
      </c>
      <c r="G1435" s="220">
        <v>45168</v>
      </c>
      <c r="H1435" t="s">
        <v>275</v>
      </c>
      <c r="I1435" t="s">
        <v>71</v>
      </c>
      <c r="J1435" t="s">
        <v>276</v>
      </c>
      <c r="K1435" t="s">
        <v>277</v>
      </c>
      <c r="L1435" s="230" t="s">
        <v>74</v>
      </c>
      <c r="M1435">
        <v>1</v>
      </c>
      <c r="N1435">
        <v>0</v>
      </c>
      <c r="O1435">
        <v>0</v>
      </c>
      <c r="P1435">
        <v>23.2</v>
      </c>
      <c r="Q1435">
        <v>3691.19</v>
      </c>
      <c r="R1435">
        <v>5.23</v>
      </c>
      <c r="S1435" s="231" t="str">
        <f>VLOOKUP(U1435,'Cross ref'!I:J,2,0)</f>
        <v>SCL</v>
      </c>
      <c r="T1435" s="231">
        <f t="shared" si="132"/>
        <v>23.2</v>
      </c>
      <c r="U1435" s="231">
        <f>VLOOKUP(VALUE(C1435),'Cross ref'!G:I,3,0)</f>
        <v>7369</v>
      </c>
      <c r="V1435" s="231">
        <f>IFERROR(VLOOKUP(J1435,'Item List (2)'!C:D,2,0),VLOOKUP(K1435,'Item List (2)'!C:D,2,0))</f>
        <v>50007</v>
      </c>
      <c r="W1435" s="231">
        <f>IFERROR(VLOOKUP(J1435,'Item List (2)'!C:E,3,0),VLOOKUP(K1435,'Item List (2)'!C:E,3,0))</f>
        <v>100</v>
      </c>
      <c r="X1435" s="231">
        <f t="shared" si="133"/>
        <v>-23.2</v>
      </c>
      <c r="Y1435" s="231" t="str">
        <f t="shared" si="134"/>
        <v>SURCHARGE, FUEL</v>
      </c>
      <c r="AA1435" s="232">
        <f t="shared" si="135"/>
        <v>23.2</v>
      </c>
      <c r="AB1435" s="232" t="str">
        <f>VLOOKUP(W1435,'Item List (2)'!$H:$J,2,0)</f>
        <v>Food</v>
      </c>
      <c r="AC1435" s="232">
        <f t="shared" si="136"/>
        <v>7369</v>
      </c>
      <c r="AD1435" s="232" t="str">
        <f t="shared" si="137"/>
        <v>7369-Food</v>
      </c>
    </row>
    <row r="1436" spans="1:30">
      <c r="A1436" t="s">
        <v>48</v>
      </c>
      <c r="B1436" t="s">
        <v>549</v>
      </c>
      <c r="C1436" t="s">
        <v>692</v>
      </c>
      <c r="D1436" t="s">
        <v>693</v>
      </c>
      <c r="E1436" t="s">
        <v>695</v>
      </c>
      <c r="F1436" s="220" t="s">
        <v>702</v>
      </c>
      <c r="G1436" s="220">
        <v>45168</v>
      </c>
      <c r="H1436" t="s">
        <v>324</v>
      </c>
      <c r="I1436" t="s">
        <v>55</v>
      </c>
      <c r="J1436" t="s">
        <v>325</v>
      </c>
      <c r="K1436" t="s">
        <v>326</v>
      </c>
      <c r="L1436" s="230" t="s">
        <v>327</v>
      </c>
      <c r="M1436">
        <v>-1</v>
      </c>
      <c r="N1436">
        <v>0</v>
      </c>
      <c r="O1436">
        <v>31.31</v>
      </c>
      <c r="P1436">
        <v>-31.31</v>
      </c>
      <c r="Q1436">
        <v>-31.6</v>
      </c>
      <c r="R1436">
        <v>0</v>
      </c>
      <c r="S1436" s="231" t="str">
        <f>VLOOKUP(U1436,'Cross ref'!I:J,2,0)</f>
        <v>SCL</v>
      </c>
      <c r="T1436" s="231">
        <f t="shared" si="132"/>
        <v>-31.31</v>
      </c>
      <c r="U1436" s="231">
        <f>VLOOKUP(VALUE(C1436),'Cross ref'!G:I,3,0)</f>
        <v>7369</v>
      </c>
      <c r="V1436" s="231">
        <f>IFERROR(VLOOKUP(J1436,'Item List (2)'!C:D,2,0),VLOOKUP(K1436,'Item List (2)'!C:D,2,0))</f>
        <v>50007</v>
      </c>
      <c r="W1436" s="231">
        <f>IFERROR(VLOOKUP(J1436,'Item List (2)'!C:E,3,0),VLOOKUP(K1436,'Item List (2)'!C:E,3,0))</f>
        <v>100</v>
      </c>
      <c r="X1436" s="231">
        <f t="shared" si="133"/>
        <v>0</v>
      </c>
      <c r="Y1436" s="231" t="str">
        <f t="shared" si="134"/>
        <v>TORTILLA, FLOUR 10" FZN</v>
      </c>
      <c r="AA1436" s="232">
        <f t="shared" si="135"/>
        <v>-31.31</v>
      </c>
      <c r="AB1436" s="232" t="str">
        <f>VLOOKUP(W1436,'Item List (2)'!$H:$J,2,0)</f>
        <v>Food</v>
      </c>
      <c r="AC1436" s="232">
        <f t="shared" si="136"/>
        <v>7369</v>
      </c>
      <c r="AD1436" s="232" t="str">
        <f t="shared" si="137"/>
        <v>7369-Food</v>
      </c>
    </row>
    <row r="1437" spans="1:30">
      <c r="A1437" t="s">
        <v>48</v>
      </c>
      <c r="B1437" t="s">
        <v>549</v>
      </c>
      <c r="C1437" t="s">
        <v>692</v>
      </c>
      <c r="D1437" t="s">
        <v>693</v>
      </c>
      <c r="E1437" t="s">
        <v>695</v>
      </c>
      <c r="F1437" s="220" t="s">
        <v>702</v>
      </c>
      <c r="G1437" s="220">
        <v>45168</v>
      </c>
      <c r="H1437" t="s">
        <v>275</v>
      </c>
      <c r="I1437" t="s">
        <v>71</v>
      </c>
      <c r="J1437" t="s">
        <v>276</v>
      </c>
      <c r="K1437" t="s">
        <v>277</v>
      </c>
      <c r="L1437" s="230" t="s">
        <v>74</v>
      </c>
      <c r="M1437">
        <v>-1</v>
      </c>
      <c r="N1437">
        <v>0</v>
      </c>
      <c r="O1437">
        <v>0</v>
      </c>
      <c r="P1437">
        <v>-0.29</v>
      </c>
      <c r="Q1437">
        <v>-31.6</v>
      </c>
      <c r="R1437">
        <v>0</v>
      </c>
      <c r="S1437" s="231" t="str">
        <f>VLOOKUP(U1437,'Cross ref'!I:J,2,0)</f>
        <v>SCL</v>
      </c>
      <c r="T1437" s="231">
        <f t="shared" si="132"/>
        <v>-0.29</v>
      </c>
      <c r="U1437" s="231">
        <f>VLOOKUP(VALUE(C1437),'Cross ref'!G:I,3,0)</f>
        <v>7369</v>
      </c>
      <c r="V1437" s="231">
        <f>IFERROR(VLOOKUP(J1437,'Item List (2)'!C:D,2,0),VLOOKUP(K1437,'Item List (2)'!C:D,2,0))</f>
        <v>50007</v>
      </c>
      <c r="W1437" s="231">
        <f>IFERROR(VLOOKUP(J1437,'Item List (2)'!C:E,3,0),VLOOKUP(K1437,'Item List (2)'!C:E,3,0))</f>
        <v>100</v>
      </c>
      <c r="X1437" s="231">
        <f t="shared" si="133"/>
        <v>0.29</v>
      </c>
      <c r="Y1437" s="231" t="str">
        <f t="shared" si="134"/>
        <v>SURCHARGE, FUEL</v>
      </c>
      <c r="AA1437" s="232">
        <f t="shared" si="135"/>
        <v>-0.29</v>
      </c>
      <c r="AB1437" s="232" t="str">
        <f>VLOOKUP(W1437,'Item List (2)'!$H:$J,2,0)</f>
        <v>Food</v>
      </c>
      <c r="AC1437" s="232">
        <f t="shared" si="136"/>
        <v>7369</v>
      </c>
      <c r="AD1437" s="232" t="str">
        <f t="shared" si="137"/>
        <v>7369-Food</v>
      </c>
    </row>
    <row r="1438" spans="1:30">
      <c r="A1438" t="s">
        <v>48</v>
      </c>
      <c r="B1438" t="s">
        <v>549</v>
      </c>
      <c r="C1438" t="s">
        <v>692</v>
      </c>
      <c r="D1438" t="s">
        <v>693</v>
      </c>
      <c r="E1438" t="s">
        <v>703</v>
      </c>
      <c r="F1438" s="220" t="s">
        <v>53</v>
      </c>
      <c r="G1438" s="220">
        <v>45172</v>
      </c>
      <c r="H1438" t="s">
        <v>82</v>
      </c>
      <c r="I1438" t="s">
        <v>55</v>
      </c>
      <c r="J1438" t="s">
        <v>76</v>
      </c>
      <c r="K1438" t="s">
        <v>83</v>
      </c>
      <c r="L1438" s="230" t="s">
        <v>84</v>
      </c>
      <c r="M1438">
        <v>1</v>
      </c>
      <c r="N1438">
        <v>0</v>
      </c>
      <c r="O1438">
        <v>51.9</v>
      </c>
      <c r="P1438">
        <v>51.9</v>
      </c>
      <c r="Q1438">
        <v>444.65</v>
      </c>
      <c r="R1438">
        <v>1.2</v>
      </c>
      <c r="S1438" s="231" t="str">
        <f>VLOOKUP(U1438,'Cross ref'!I:J,2,0)</f>
        <v>SCL</v>
      </c>
      <c r="T1438" s="231">
        <f t="shared" si="132"/>
        <v>51.9</v>
      </c>
      <c r="U1438" s="231">
        <f>VLOOKUP(VALUE(C1438),'Cross ref'!G:I,3,0)</f>
        <v>7369</v>
      </c>
      <c r="V1438" s="231">
        <f>IFERROR(VLOOKUP(J1438,'Item List (2)'!C:D,2,0),VLOOKUP(K1438,'Item List (2)'!C:D,2,0))</f>
        <v>50007</v>
      </c>
      <c r="W1438" s="231">
        <f>IFERROR(VLOOKUP(J1438,'Item List (2)'!C:E,3,0),VLOOKUP(K1438,'Item List (2)'!C:E,3,0))</f>
        <v>100</v>
      </c>
      <c r="X1438" s="231">
        <f t="shared" si="133"/>
        <v>0</v>
      </c>
      <c r="Y1438" s="231" t="str">
        <f t="shared" si="134"/>
        <v>SYRUP, COKE ZERO SUGAR BIB</v>
      </c>
      <c r="AA1438" s="232">
        <f t="shared" si="135"/>
        <v>51.9</v>
      </c>
      <c r="AB1438" s="232" t="str">
        <f>VLOOKUP(W1438,'Item List (2)'!$H:$J,2,0)</f>
        <v>Food</v>
      </c>
      <c r="AC1438" s="232">
        <f t="shared" si="136"/>
        <v>7369</v>
      </c>
      <c r="AD1438" s="232" t="str">
        <f t="shared" si="137"/>
        <v>7369-Food</v>
      </c>
    </row>
    <row r="1439" spans="1:30">
      <c r="A1439" t="s">
        <v>48</v>
      </c>
      <c r="B1439" t="s">
        <v>549</v>
      </c>
      <c r="C1439" t="s">
        <v>692</v>
      </c>
      <c r="D1439" t="s">
        <v>693</v>
      </c>
      <c r="E1439" t="s">
        <v>703</v>
      </c>
      <c r="F1439" s="220" t="s">
        <v>53</v>
      </c>
      <c r="G1439" s="220">
        <v>45172</v>
      </c>
      <c r="H1439" t="s">
        <v>704</v>
      </c>
      <c r="I1439" t="s">
        <v>55</v>
      </c>
      <c r="J1439" t="s">
        <v>76</v>
      </c>
      <c r="K1439" t="s">
        <v>705</v>
      </c>
      <c r="L1439" s="230" t="s">
        <v>78</v>
      </c>
      <c r="M1439">
        <v>1</v>
      </c>
      <c r="N1439">
        <v>0</v>
      </c>
      <c r="O1439">
        <v>99.5</v>
      </c>
      <c r="P1439">
        <v>99.5</v>
      </c>
      <c r="Q1439">
        <v>444.65</v>
      </c>
      <c r="R1439">
        <v>1.2</v>
      </c>
      <c r="S1439" s="231" t="str">
        <f>VLOOKUP(U1439,'Cross ref'!I:J,2,0)</f>
        <v>SCL</v>
      </c>
      <c r="T1439" s="231">
        <f t="shared" si="132"/>
        <v>99.5</v>
      </c>
      <c r="U1439" s="231">
        <f>VLOOKUP(VALUE(C1439),'Cross ref'!G:I,3,0)</f>
        <v>7369</v>
      </c>
      <c r="V1439" s="231">
        <f>IFERROR(VLOOKUP(J1439,'Item List (2)'!C:D,2,0),VLOOKUP(K1439,'Item List (2)'!C:D,2,0))</f>
        <v>50007</v>
      </c>
      <c r="W1439" s="231">
        <f>IFERROR(VLOOKUP(J1439,'Item List (2)'!C:E,3,0),VLOOKUP(K1439,'Item List (2)'!C:E,3,0))</f>
        <v>100</v>
      </c>
      <c r="X1439" s="231">
        <f t="shared" si="133"/>
        <v>0</v>
      </c>
      <c r="Y1439" s="231" t="str">
        <f t="shared" si="134"/>
        <v>SYRUP, STRAWBRY BIB</v>
      </c>
      <c r="AA1439" s="232">
        <f t="shared" si="135"/>
        <v>99.5</v>
      </c>
      <c r="AB1439" s="232" t="str">
        <f>VLOOKUP(W1439,'Item List (2)'!$H:$J,2,0)</f>
        <v>Food</v>
      </c>
      <c r="AC1439" s="232">
        <f t="shared" si="136"/>
        <v>7369</v>
      </c>
      <c r="AD1439" s="232" t="str">
        <f t="shared" si="137"/>
        <v>7369-Food</v>
      </c>
    </row>
    <row r="1440" spans="1:30">
      <c r="A1440" t="s">
        <v>48</v>
      </c>
      <c r="B1440" t="s">
        <v>549</v>
      </c>
      <c r="C1440" t="s">
        <v>692</v>
      </c>
      <c r="D1440" t="s">
        <v>693</v>
      </c>
      <c r="E1440" t="s">
        <v>703</v>
      </c>
      <c r="F1440" s="220" t="s">
        <v>53</v>
      </c>
      <c r="G1440" s="220">
        <v>45172</v>
      </c>
      <c r="H1440" t="s">
        <v>93</v>
      </c>
      <c r="I1440" t="s">
        <v>55</v>
      </c>
      <c r="J1440" t="s">
        <v>94</v>
      </c>
      <c r="K1440" t="s">
        <v>95</v>
      </c>
      <c r="L1440" s="230" t="s">
        <v>96</v>
      </c>
      <c r="M1440">
        <v>1</v>
      </c>
      <c r="N1440">
        <v>0</v>
      </c>
      <c r="O1440">
        <v>26.21</v>
      </c>
      <c r="P1440">
        <v>26.21</v>
      </c>
      <c r="Q1440">
        <v>444.65</v>
      </c>
      <c r="R1440">
        <v>1.2</v>
      </c>
      <c r="S1440" s="231" t="str">
        <f>VLOOKUP(U1440,'Cross ref'!I:J,2,0)</f>
        <v>SCL</v>
      </c>
      <c r="T1440" s="231">
        <f t="shared" si="132"/>
        <v>26.21</v>
      </c>
      <c r="U1440" s="231">
        <f>VLOOKUP(VALUE(C1440),'Cross ref'!G:I,3,0)</f>
        <v>7369</v>
      </c>
      <c r="V1440" s="231">
        <f>IFERROR(VLOOKUP(J1440,'Item List (2)'!C:D,2,0),VLOOKUP(K1440,'Item List (2)'!C:D,2,0))</f>
        <v>50007</v>
      </c>
      <c r="W1440" s="231">
        <f>IFERROR(VLOOKUP(J1440,'Item List (2)'!C:E,3,0),VLOOKUP(K1440,'Item List (2)'!C:E,3,0))</f>
        <v>100</v>
      </c>
      <c r="X1440" s="231">
        <f t="shared" si="133"/>
        <v>0</v>
      </c>
      <c r="Y1440" s="231" t="str">
        <f t="shared" si="134"/>
        <v>JUICE, ORANGE ORIG SIMPLY</v>
      </c>
      <c r="AA1440" s="232">
        <f t="shared" si="135"/>
        <v>26.21</v>
      </c>
      <c r="AB1440" s="232" t="str">
        <f>VLOOKUP(W1440,'Item List (2)'!$H:$J,2,0)</f>
        <v>Food</v>
      </c>
      <c r="AC1440" s="232">
        <f t="shared" si="136"/>
        <v>7369</v>
      </c>
      <c r="AD1440" s="232" t="str">
        <f t="shared" si="137"/>
        <v>7369-Food</v>
      </c>
    </row>
    <row r="1441" spans="1:30">
      <c r="A1441" t="s">
        <v>48</v>
      </c>
      <c r="B1441" t="s">
        <v>549</v>
      </c>
      <c r="C1441" t="s">
        <v>692</v>
      </c>
      <c r="D1441" t="s">
        <v>693</v>
      </c>
      <c r="E1441" t="s">
        <v>703</v>
      </c>
      <c r="F1441" s="220" t="s">
        <v>53</v>
      </c>
      <c r="G1441" s="220">
        <v>45172</v>
      </c>
      <c r="H1441" t="s">
        <v>159</v>
      </c>
      <c r="I1441" t="s">
        <v>55</v>
      </c>
      <c r="J1441" t="s">
        <v>160</v>
      </c>
      <c r="K1441" t="s">
        <v>161</v>
      </c>
      <c r="L1441" s="230" t="s">
        <v>162</v>
      </c>
      <c r="M1441">
        <v>3</v>
      </c>
      <c r="N1441">
        <v>0</v>
      </c>
      <c r="O1441">
        <v>36.5</v>
      </c>
      <c r="P1441">
        <v>109.5</v>
      </c>
      <c r="Q1441">
        <v>444.65</v>
      </c>
      <c r="R1441">
        <v>1.2</v>
      </c>
      <c r="S1441" s="231" t="str">
        <f>VLOOKUP(U1441,'Cross ref'!I:J,2,0)</f>
        <v>SCL</v>
      </c>
      <c r="T1441" s="231">
        <f t="shared" si="132"/>
        <v>109.5</v>
      </c>
      <c r="U1441" s="231">
        <f>VLOOKUP(VALUE(C1441),'Cross ref'!G:I,3,0)</f>
        <v>7369</v>
      </c>
      <c r="V1441" s="231">
        <f>IFERROR(VLOOKUP(J1441,'Item List (2)'!C:D,2,0),VLOOKUP(K1441,'Item List (2)'!C:D,2,0))</f>
        <v>50007</v>
      </c>
      <c r="W1441" s="231">
        <f>IFERROR(VLOOKUP(J1441,'Item List (2)'!C:E,3,0),VLOOKUP(K1441,'Item List (2)'!C:E,3,0))</f>
        <v>100</v>
      </c>
      <c r="X1441" s="231">
        <f t="shared" si="133"/>
        <v>0</v>
      </c>
      <c r="Y1441" s="231" t="str">
        <f t="shared" si="134"/>
        <v>SHORTENING, LIQ FRY PREM</v>
      </c>
      <c r="AA1441" s="232">
        <f t="shared" si="135"/>
        <v>109.5</v>
      </c>
      <c r="AB1441" s="232" t="str">
        <f>VLOOKUP(W1441,'Item List (2)'!$H:$J,2,0)</f>
        <v>Food</v>
      </c>
      <c r="AC1441" s="232">
        <f t="shared" si="136"/>
        <v>7369</v>
      </c>
      <c r="AD1441" s="232" t="str">
        <f t="shared" si="137"/>
        <v>7369-Food</v>
      </c>
    </row>
    <row r="1442" spans="1:30">
      <c r="A1442" t="s">
        <v>48</v>
      </c>
      <c r="B1442" t="s">
        <v>549</v>
      </c>
      <c r="C1442" t="s">
        <v>692</v>
      </c>
      <c r="D1442" t="s">
        <v>693</v>
      </c>
      <c r="E1442" t="s">
        <v>703</v>
      </c>
      <c r="F1442" s="220" t="s">
        <v>53</v>
      </c>
      <c r="G1442" s="220">
        <v>45172</v>
      </c>
      <c r="H1442" t="s">
        <v>339</v>
      </c>
      <c r="I1442" t="s">
        <v>201</v>
      </c>
      <c r="J1442" t="s">
        <v>232</v>
      </c>
      <c r="K1442" t="s">
        <v>340</v>
      </c>
      <c r="L1442" s="230" t="s">
        <v>341</v>
      </c>
      <c r="M1442">
        <v>1</v>
      </c>
      <c r="N1442">
        <v>0</v>
      </c>
      <c r="O1442">
        <v>29.05</v>
      </c>
      <c r="P1442">
        <v>29.05</v>
      </c>
      <c r="Q1442">
        <v>444.65</v>
      </c>
      <c r="R1442">
        <v>1.2</v>
      </c>
      <c r="S1442" s="231" t="str">
        <f>VLOOKUP(U1442,'Cross ref'!I:J,2,0)</f>
        <v>SCL</v>
      </c>
      <c r="T1442" s="231">
        <f t="shared" si="132"/>
        <v>29.05</v>
      </c>
      <c r="U1442" s="231">
        <f>VLOOKUP(VALUE(C1442),'Cross ref'!G:I,3,0)</f>
        <v>7369</v>
      </c>
      <c r="V1442" s="231">
        <f>IFERROR(VLOOKUP(J1442,'Item List (2)'!C:D,2,0),VLOOKUP(K1442,'Item List (2)'!C:D,2,0))</f>
        <v>51001</v>
      </c>
      <c r="W1442" s="231">
        <f>IFERROR(VLOOKUP(J1442,'Item List (2)'!C:E,3,0),VLOOKUP(K1442,'Item List (2)'!C:E,3,0))</f>
        <v>1000</v>
      </c>
      <c r="X1442" s="231">
        <f t="shared" si="133"/>
        <v>0</v>
      </c>
      <c r="Y1442" s="231" t="str">
        <f t="shared" si="134"/>
        <v>LID, CUP CRUISER 32Z</v>
      </c>
      <c r="AA1442" s="232">
        <f t="shared" si="135"/>
        <v>29.05</v>
      </c>
      <c r="AB1442" s="232" t="str">
        <f>VLOOKUP(W1442,'Item List (2)'!$H:$J,2,0)</f>
        <v>Paper</v>
      </c>
      <c r="AC1442" s="232">
        <f t="shared" si="136"/>
        <v>7369</v>
      </c>
      <c r="AD1442" s="232" t="str">
        <f t="shared" si="137"/>
        <v>7369-Paper</v>
      </c>
    </row>
    <row r="1443" spans="1:30">
      <c r="A1443" t="s">
        <v>48</v>
      </c>
      <c r="B1443" t="s">
        <v>549</v>
      </c>
      <c r="C1443" t="s">
        <v>692</v>
      </c>
      <c r="D1443" t="s">
        <v>693</v>
      </c>
      <c r="E1443" t="s">
        <v>703</v>
      </c>
      <c r="F1443" s="220" t="s">
        <v>53</v>
      </c>
      <c r="G1443" s="220">
        <v>45172</v>
      </c>
      <c r="H1443" t="s">
        <v>420</v>
      </c>
      <c r="I1443" t="s">
        <v>55</v>
      </c>
      <c r="J1443" t="s">
        <v>421</v>
      </c>
      <c r="K1443" t="s">
        <v>422</v>
      </c>
      <c r="L1443" s="230" t="s">
        <v>263</v>
      </c>
      <c r="M1443">
        <v>1</v>
      </c>
      <c r="N1443">
        <v>0</v>
      </c>
      <c r="O1443">
        <v>69.22</v>
      </c>
      <c r="P1443">
        <v>69.22</v>
      </c>
      <c r="Q1443">
        <v>444.65</v>
      </c>
      <c r="R1443">
        <v>1.2</v>
      </c>
      <c r="S1443" s="231" t="str">
        <f>VLOOKUP(U1443,'Cross ref'!I:J,2,0)</f>
        <v>SCL</v>
      </c>
      <c r="T1443" s="231">
        <f t="shared" si="132"/>
        <v>69.22</v>
      </c>
      <c r="U1443" s="231">
        <f>VLOOKUP(VALUE(C1443),'Cross ref'!G:I,3,0)</f>
        <v>7369</v>
      </c>
      <c r="V1443" s="231">
        <f>IFERROR(VLOOKUP(J1443,'Item List (2)'!C:D,2,0),VLOOKUP(K1443,'Item List (2)'!C:D,2,0))</f>
        <v>50007</v>
      </c>
      <c r="W1443" s="231">
        <f>IFERROR(VLOOKUP(J1443,'Item List (2)'!C:E,3,0),VLOOKUP(K1443,'Item List (2)'!C:E,3,0))</f>
        <v>100</v>
      </c>
      <c r="X1443" s="231">
        <f t="shared" si="133"/>
        <v>0</v>
      </c>
      <c r="Y1443" s="231" t="str">
        <f t="shared" si="134"/>
        <v>LEMONADE, FZN</v>
      </c>
      <c r="AA1443" s="232">
        <f t="shared" si="135"/>
        <v>69.22</v>
      </c>
      <c r="AB1443" s="232" t="str">
        <f>VLOOKUP(W1443,'Item List (2)'!$H:$J,2,0)</f>
        <v>Food</v>
      </c>
      <c r="AC1443" s="232">
        <f t="shared" si="136"/>
        <v>7369</v>
      </c>
      <c r="AD1443" s="232" t="str">
        <f t="shared" si="137"/>
        <v>7369-Food</v>
      </c>
    </row>
    <row r="1444" spans="1:30">
      <c r="A1444" t="s">
        <v>48</v>
      </c>
      <c r="B1444" t="s">
        <v>549</v>
      </c>
      <c r="C1444" t="s">
        <v>692</v>
      </c>
      <c r="D1444" t="s">
        <v>693</v>
      </c>
      <c r="E1444" t="s">
        <v>703</v>
      </c>
      <c r="F1444" s="220" t="s">
        <v>53</v>
      </c>
      <c r="G1444" s="220">
        <v>45172</v>
      </c>
      <c r="H1444" t="s">
        <v>213</v>
      </c>
      <c r="I1444" t="s">
        <v>55</v>
      </c>
      <c r="J1444" t="s">
        <v>214</v>
      </c>
      <c r="K1444" t="s">
        <v>215</v>
      </c>
      <c r="L1444" s="230" t="s">
        <v>78</v>
      </c>
      <c r="M1444">
        <v>1</v>
      </c>
      <c r="N1444">
        <v>0</v>
      </c>
      <c r="O1444">
        <v>27.07</v>
      </c>
      <c r="P1444">
        <v>27.07</v>
      </c>
      <c r="Q1444">
        <v>444.65</v>
      </c>
      <c r="R1444">
        <v>1.2</v>
      </c>
      <c r="S1444" s="231" t="str">
        <f>VLOOKUP(U1444,'Cross ref'!I:J,2,0)</f>
        <v>SCL</v>
      </c>
      <c r="T1444" s="231">
        <f t="shared" si="132"/>
        <v>27.07</v>
      </c>
      <c r="U1444" s="231">
        <f>VLOOKUP(VALUE(C1444),'Cross ref'!G:I,3,0)</f>
        <v>7369</v>
      </c>
      <c r="V1444" s="231">
        <f>IFERROR(VLOOKUP(J1444,'Item List (2)'!C:D,2,0),VLOOKUP(K1444,'Item List (2)'!C:D,2,0))</f>
        <v>50007</v>
      </c>
      <c r="W1444" s="231">
        <f>IFERROR(VLOOKUP(J1444,'Item List (2)'!C:E,3,0),VLOOKUP(K1444,'Item List (2)'!C:E,3,0))</f>
        <v>100</v>
      </c>
      <c r="X1444" s="231">
        <f t="shared" si="133"/>
        <v>0</v>
      </c>
      <c r="Y1444" s="231" t="str">
        <f t="shared" si="134"/>
        <v>PICKLE, CHIP DELI 3/16" CC</v>
      </c>
      <c r="AA1444" s="232">
        <f t="shared" si="135"/>
        <v>27.07</v>
      </c>
      <c r="AB1444" s="232" t="str">
        <f>VLOOKUP(W1444,'Item List (2)'!$H:$J,2,0)</f>
        <v>Food</v>
      </c>
      <c r="AC1444" s="232">
        <f t="shared" si="136"/>
        <v>7369</v>
      </c>
      <c r="AD1444" s="232" t="str">
        <f t="shared" si="137"/>
        <v>7369-Food</v>
      </c>
    </row>
    <row r="1445" spans="1:30">
      <c r="A1445" t="s">
        <v>48</v>
      </c>
      <c r="B1445" t="s">
        <v>549</v>
      </c>
      <c r="C1445" t="s">
        <v>692</v>
      </c>
      <c r="D1445" t="s">
        <v>693</v>
      </c>
      <c r="E1445" t="s">
        <v>703</v>
      </c>
      <c r="F1445" s="220" t="s">
        <v>53</v>
      </c>
      <c r="G1445" s="220">
        <v>45172</v>
      </c>
      <c r="H1445" t="s">
        <v>258</v>
      </c>
      <c r="I1445" t="s">
        <v>201</v>
      </c>
      <c r="J1445" t="s">
        <v>236</v>
      </c>
      <c r="K1445" t="s">
        <v>259</v>
      </c>
      <c r="L1445" s="230" t="s">
        <v>260</v>
      </c>
      <c r="M1445">
        <v>1</v>
      </c>
      <c r="N1445">
        <v>0</v>
      </c>
      <c r="O1445">
        <v>31</v>
      </c>
      <c r="P1445">
        <v>31</v>
      </c>
      <c r="Q1445">
        <v>444.65</v>
      </c>
      <c r="R1445">
        <v>1.2</v>
      </c>
      <c r="S1445" s="231" t="str">
        <f>VLOOKUP(U1445,'Cross ref'!I:J,2,0)</f>
        <v>SCL</v>
      </c>
      <c r="T1445" s="231">
        <f t="shared" si="132"/>
        <v>31</v>
      </c>
      <c r="U1445" s="231">
        <f>VLOOKUP(VALUE(C1445),'Cross ref'!G:I,3,0)</f>
        <v>7369</v>
      </c>
      <c r="V1445" s="231">
        <f>IFERROR(VLOOKUP(J1445,'Item List (2)'!C:D,2,0),VLOOKUP(K1445,'Item List (2)'!C:D,2,0))</f>
        <v>51001</v>
      </c>
      <c r="W1445" s="231">
        <f>IFERROR(VLOOKUP(J1445,'Item List (2)'!C:E,3,0),VLOOKUP(K1445,'Item List (2)'!C:E,3,0))</f>
        <v>1000</v>
      </c>
      <c r="X1445" s="231">
        <f t="shared" si="133"/>
        <v>0</v>
      </c>
      <c r="Y1445" s="231" t="str">
        <f t="shared" si="134"/>
        <v>CUP, PLS COLD 32Z FLVR TRAIL</v>
      </c>
      <c r="AA1445" s="232">
        <f t="shared" si="135"/>
        <v>31</v>
      </c>
      <c r="AB1445" s="232" t="str">
        <f>VLOOKUP(W1445,'Item List (2)'!$H:$J,2,0)</f>
        <v>Paper</v>
      </c>
      <c r="AC1445" s="232">
        <f t="shared" si="136"/>
        <v>7369</v>
      </c>
      <c r="AD1445" s="232" t="str">
        <f t="shared" si="137"/>
        <v>7369-Paper</v>
      </c>
    </row>
    <row r="1446" spans="1:30">
      <c r="A1446" t="s">
        <v>48</v>
      </c>
      <c r="B1446" t="s">
        <v>549</v>
      </c>
      <c r="C1446" t="s">
        <v>706</v>
      </c>
      <c r="D1446" t="s">
        <v>707</v>
      </c>
      <c r="E1446" t="s">
        <v>708</v>
      </c>
      <c r="F1446" s="220" t="s">
        <v>53</v>
      </c>
      <c r="G1446" s="220">
        <v>45167</v>
      </c>
      <c r="H1446" t="s">
        <v>518</v>
      </c>
      <c r="I1446" t="s">
        <v>55</v>
      </c>
      <c r="J1446" t="s">
        <v>76</v>
      </c>
      <c r="K1446" t="s">
        <v>519</v>
      </c>
      <c r="L1446" s="230" t="s">
        <v>78</v>
      </c>
      <c r="M1446">
        <v>1</v>
      </c>
      <c r="N1446">
        <v>0</v>
      </c>
      <c r="O1446">
        <v>99.5</v>
      </c>
      <c r="P1446">
        <v>99.5</v>
      </c>
      <c r="Q1446">
        <v>5897.19</v>
      </c>
      <c r="R1446">
        <v>10.29</v>
      </c>
      <c r="S1446" s="231" t="str">
        <f>VLOOKUP(U1446,'Cross ref'!I:J,2,0)</f>
        <v>SCL</v>
      </c>
      <c r="T1446" s="231">
        <f t="shared" si="132"/>
        <v>99.5</v>
      </c>
      <c r="U1446" s="231">
        <f>VLOOKUP(VALUE(C1446),'Cross ref'!G:I,3,0)</f>
        <v>7371</v>
      </c>
      <c r="V1446" s="231">
        <f>IFERROR(VLOOKUP(J1446,'Item List (2)'!C:D,2,0),VLOOKUP(K1446,'Item List (2)'!C:D,2,0))</f>
        <v>50007</v>
      </c>
      <c r="W1446" s="231">
        <f>IFERROR(VLOOKUP(J1446,'Item List (2)'!C:E,3,0),VLOOKUP(K1446,'Item List (2)'!C:E,3,0))</f>
        <v>100</v>
      </c>
      <c r="X1446" s="231">
        <f t="shared" si="133"/>
        <v>0</v>
      </c>
      <c r="Y1446" s="231" t="str">
        <f t="shared" si="134"/>
        <v>SYRUP, FANTA ORANGE</v>
      </c>
      <c r="AA1446" s="232">
        <f t="shared" si="135"/>
        <v>99.5</v>
      </c>
      <c r="AB1446" s="232" t="str">
        <f>VLOOKUP(W1446,'Item List (2)'!$H:$J,2,0)</f>
        <v>Food</v>
      </c>
      <c r="AC1446" s="232">
        <f t="shared" si="136"/>
        <v>7371</v>
      </c>
      <c r="AD1446" s="232" t="str">
        <f t="shared" si="137"/>
        <v>7371-Food</v>
      </c>
    </row>
    <row r="1447" spans="1:30">
      <c r="A1447" t="s">
        <v>48</v>
      </c>
      <c r="B1447" t="s">
        <v>549</v>
      </c>
      <c r="C1447" t="s">
        <v>706</v>
      </c>
      <c r="D1447" t="s">
        <v>707</v>
      </c>
      <c r="E1447" t="s">
        <v>708</v>
      </c>
      <c r="F1447" s="220" t="s">
        <v>53</v>
      </c>
      <c r="G1447" s="220">
        <v>45167</v>
      </c>
      <c r="H1447" t="s">
        <v>70</v>
      </c>
      <c r="I1447" t="s">
        <v>71</v>
      </c>
      <c r="J1447" t="s">
        <v>72</v>
      </c>
      <c r="K1447" t="s">
        <v>73</v>
      </c>
      <c r="L1447" s="230" t="s">
        <v>74</v>
      </c>
      <c r="M1447">
        <v>1</v>
      </c>
      <c r="N1447">
        <v>0</v>
      </c>
      <c r="O1447">
        <v>0</v>
      </c>
      <c r="P1447">
        <v>3.51</v>
      </c>
      <c r="Q1447">
        <v>5897.19</v>
      </c>
      <c r="R1447">
        <v>10.29</v>
      </c>
      <c r="S1447" s="231" t="str">
        <f>VLOOKUP(U1447,'Cross ref'!I:J,2,0)</f>
        <v>SCL</v>
      </c>
      <c r="T1447" s="231">
        <f t="shared" si="132"/>
        <v>3.51</v>
      </c>
      <c r="U1447" s="231">
        <f>VLOOKUP(VALUE(C1447),'Cross ref'!G:I,3,0)</f>
        <v>7371</v>
      </c>
      <c r="V1447" s="231">
        <f>IFERROR(VLOOKUP(J1447,'Item List (2)'!C:D,2,0),VLOOKUP(K1447,'Item List (2)'!C:D,2,0))</f>
        <v>50007</v>
      </c>
      <c r="W1447" s="231">
        <f>IFERROR(VLOOKUP(J1447,'Item List (2)'!C:E,3,0),VLOOKUP(K1447,'Item List (2)'!C:E,3,0))</f>
        <v>100</v>
      </c>
      <c r="X1447" s="231">
        <f t="shared" si="133"/>
        <v>-3.51</v>
      </c>
      <c r="Y1447" s="231" t="str">
        <f t="shared" si="134"/>
        <v>SERVICE - PAYMENT TERMS</v>
      </c>
      <c r="AA1447" s="232">
        <f t="shared" si="135"/>
        <v>3.51</v>
      </c>
      <c r="AB1447" s="232" t="str">
        <f>VLOOKUP(W1447,'Item List (2)'!$H:$J,2,0)</f>
        <v>Food</v>
      </c>
      <c r="AC1447" s="232">
        <f t="shared" si="136"/>
        <v>7371</v>
      </c>
      <c r="AD1447" s="232" t="str">
        <f t="shared" si="137"/>
        <v>7371-Food</v>
      </c>
    </row>
    <row r="1448" spans="1:30">
      <c r="A1448" t="s">
        <v>48</v>
      </c>
      <c r="B1448" t="s">
        <v>549</v>
      </c>
      <c r="C1448" t="s">
        <v>706</v>
      </c>
      <c r="D1448" t="s">
        <v>707</v>
      </c>
      <c r="E1448" t="s">
        <v>708</v>
      </c>
      <c r="F1448" s="220" t="s">
        <v>53</v>
      </c>
      <c r="G1448" s="220">
        <v>45167</v>
      </c>
      <c r="H1448" t="s">
        <v>75</v>
      </c>
      <c r="I1448" t="s">
        <v>55</v>
      </c>
      <c r="J1448" t="s">
        <v>76</v>
      </c>
      <c r="K1448" t="s">
        <v>77</v>
      </c>
      <c r="L1448" s="230" t="s">
        <v>78</v>
      </c>
      <c r="M1448">
        <v>1</v>
      </c>
      <c r="N1448">
        <v>0</v>
      </c>
      <c r="O1448">
        <v>99.5</v>
      </c>
      <c r="P1448">
        <v>99.5</v>
      </c>
      <c r="Q1448">
        <v>5897.19</v>
      </c>
      <c r="R1448">
        <v>10.29</v>
      </c>
      <c r="S1448" s="231" t="str">
        <f>VLOOKUP(U1448,'Cross ref'!I:J,2,0)</f>
        <v>SCL</v>
      </c>
      <c r="T1448" s="231">
        <f t="shared" si="132"/>
        <v>99.5</v>
      </c>
      <c r="U1448" s="231">
        <f>VLOOKUP(VALUE(C1448),'Cross ref'!G:I,3,0)</f>
        <v>7371</v>
      </c>
      <c r="V1448" s="231">
        <f>IFERROR(VLOOKUP(J1448,'Item List (2)'!C:D,2,0),VLOOKUP(K1448,'Item List (2)'!C:D,2,0))</f>
        <v>50007</v>
      </c>
      <c r="W1448" s="231">
        <f>IFERROR(VLOOKUP(J1448,'Item List (2)'!C:E,3,0),VLOOKUP(K1448,'Item List (2)'!C:E,3,0))</f>
        <v>100</v>
      </c>
      <c r="X1448" s="231">
        <f t="shared" si="133"/>
        <v>0</v>
      </c>
      <c r="Y1448" s="231" t="str">
        <f t="shared" si="134"/>
        <v>SYRUP, SODA CHERRY COKE BIB</v>
      </c>
      <c r="AA1448" s="232">
        <f t="shared" si="135"/>
        <v>99.5</v>
      </c>
      <c r="AB1448" s="232" t="str">
        <f>VLOOKUP(W1448,'Item List (2)'!$H:$J,2,0)</f>
        <v>Food</v>
      </c>
      <c r="AC1448" s="232">
        <f t="shared" si="136"/>
        <v>7371</v>
      </c>
      <c r="AD1448" s="232" t="str">
        <f t="shared" si="137"/>
        <v>7371-Food</v>
      </c>
    </row>
    <row r="1449" spans="1:30">
      <c r="A1449" t="s">
        <v>48</v>
      </c>
      <c r="B1449" t="s">
        <v>549</v>
      </c>
      <c r="C1449" t="s">
        <v>706</v>
      </c>
      <c r="D1449" t="s">
        <v>707</v>
      </c>
      <c r="E1449" t="s">
        <v>708</v>
      </c>
      <c r="F1449" s="220" t="s">
        <v>53</v>
      </c>
      <c r="G1449" s="220">
        <v>45167</v>
      </c>
      <c r="H1449" t="s">
        <v>291</v>
      </c>
      <c r="I1449" t="s">
        <v>55</v>
      </c>
      <c r="J1449" t="s">
        <v>76</v>
      </c>
      <c r="K1449" t="s">
        <v>292</v>
      </c>
      <c r="L1449" s="230" t="s">
        <v>78</v>
      </c>
      <c r="M1449">
        <v>1</v>
      </c>
      <c r="N1449">
        <v>0</v>
      </c>
      <c r="O1449">
        <v>99.5</v>
      </c>
      <c r="P1449">
        <v>99.5</v>
      </c>
      <c r="Q1449">
        <v>5897.19</v>
      </c>
      <c r="R1449">
        <v>10.29</v>
      </c>
      <c r="S1449" s="231" t="str">
        <f>VLOOKUP(U1449,'Cross ref'!I:J,2,0)</f>
        <v>SCL</v>
      </c>
      <c r="T1449" s="231">
        <f t="shared" si="132"/>
        <v>99.5</v>
      </c>
      <c r="U1449" s="231">
        <f>VLOOKUP(VALUE(C1449),'Cross ref'!G:I,3,0)</f>
        <v>7371</v>
      </c>
      <c r="V1449" s="231">
        <f>IFERROR(VLOOKUP(J1449,'Item List (2)'!C:D,2,0),VLOOKUP(K1449,'Item List (2)'!C:D,2,0))</f>
        <v>50007</v>
      </c>
      <c r="W1449" s="231">
        <f>IFERROR(VLOOKUP(J1449,'Item List (2)'!C:E,3,0),VLOOKUP(K1449,'Item List (2)'!C:E,3,0))</f>
        <v>100</v>
      </c>
      <c r="X1449" s="231">
        <f t="shared" si="133"/>
        <v>0</v>
      </c>
      <c r="Y1449" s="231" t="str">
        <f t="shared" si="134"/>
        <v>SYRUP, DR PEPPER DIET BIB</v>
      </c>
      <c r="AA1449" s="232">
        <f t="shared" si="135"/>
        <v>99.5</v>
      </c>
      <c r="AB1449" s="232" t="str">
        <f>VLOOKUP(W1449,'Item List (2)'!$H:$J,2,0)</f>
        <v>Food</v>
      </c>
      <c r="AC1449" s="232">
        <f t="shared" si="136"/>
        <v>7371</v>
      </c>
      <c r="AD1449" s="232" t="str">
        <f t="shared" si="137"/>
        <v>7371-Food</v>
      </c>
    </row>
    <row r="1450" spans="1:30">
      <c r="A1450" t="s">
        <v>48</v>
      </c>
      <c r="B1450" t="s">
        <v>549</v>
      </c>
      <c r="C1450" t="s">
        <v>706</v>
      </c>
      <c r="D1450" t="s">
        <v>707</v>
      </c>
      <c r="E1450" t="s">
        <v>708</v>
      </c>
      <c r="F1450" s="220" t="s">
        <v>53</v>
      </c>
      <c r="G1450" s="220">
        <v>45167</v>
      </c>
      <c r="H1450" t="s">
        <v>79</v>
      </c>
      <c r="I1450" t="s">
        <v>55</v>
      </c>
      <c r="J1450" t="s">
        <v>80</v>
      </c>
      <c r="K1450" t="s">
        <v>81</v>
      </c>
      <c r="L1450" s="230" t="s">
        <v>78</v>
      </c>
      <c r="M1450">
        <v>1</v>
      </c>
      <c r="N1450">
        <v>0</v>
      </c>
      <c r="O1450">
        <v>99.5</v>
      </c>
      <c r="P1450">
        <v>99.5</v>
      </c>
      <c r="Q1450">
        <v>5897.19</v>
      </c>
      <c r="R1450">
        <v>10.29</v>
      </c>
      <c r="S1450" s="231" t="str">
        <f>VLOOKUP(U1450,'Cross ref'!I:J,2,0)</f>
        <v>SCL</v>
      </c>
      <c r="T1450" s="231">
        <f t="shared" si="132"/>
        <v>99.5</v>
      </c>
      <c r="U1450" s="231">
        <f>VLOOKUP(VALUE(C1450),'Cross ref'!G:I,3,0)</f>
        <v>7371</v>
      </c>
      <c r="V1450" s="231">
        <f>IFERROR(VLOOKUP(J1450,'Item List (2)'!C:D,2,0),VLOOKUP(K1450,'Item List (2)'!C:D,2,0))</f>
        <v>50007</v>
      </c>
      <c r="W1450" s="231">
        <f>IFERROR(VLOOKUP(J1450,'Item List (2)'!C:E,3,0),VLOOKUP(K1450,'Item List (2)'!C:E,3,0))</f>
        <v>100</v>
      </c>
      <c r="X1450" s="231">
        <f t="shared" si="133"/>
        <v>0</v>
      </c>
      <c r="Y1450" s="231" t="str">
        <f t="shared" si="134"/>
        <v>SYRUP, POWERADE MTN BLAST BIB</v>
      </c>
      <c r="AA1450" s="232">
        <f t="shared" si="135"/>
        <v>99.5</v>
      </c>
      <c r="AB1450" s="232" t="str">
        <f>VLOOKUP(W1450,'Item List (2)'!$H:$J,2,0)</f>
        <v>Food</v>
      </c>
      <c r="AC1450" s="232">
        <f t="shared" si="136"/>
        <v>7371</v>
      </c>
      <c r="AD1450" s="232" t="str">
        <f t="shared" si="137"/>
        <v>7371-Food</v>
      </c>
    </row>
    <row r="1451" spans="1:30">
      <c r="A1451" t="s">
        <v>48</v>
      </c>
      <c r="B1451" t="s">
        <v>549</v>
      </c>
      <c r="C1451" t="s">
        <v>706</v>
      </c>
      <c r="D1451" t="s">
        <v>707</v>
      </c>
      <c r="E1451" t="s">
        <v>708</v>
      </c>
      <c r="F1451" s="220" t="s">
        <v>53</v>
      </c>
      <c r="G1451" s="220">
        <v>45167</v>
      </c>
      <c r="H1451" t="s">
        <v>82</v>
      </c>
      <c r="I1451" t="s">
        <v>55</v>
      </c>
      <c r="J1451" t="s">
        <v>76</v>
      </c>
      <c r="K1451" t="s">
        <v>83</v>
      </c>
      <c r="L1451" s="230" t="s">
        <v>84</v>
      </c>
      <c r="M1451">
        <v>1</v>
      </c>
      <c r="N1451">
        <v>0</v>
      </c>
      <c r="O1451">
        <v>51.9</v>
      </c>
      <c r="P1451">
        <v>51.9</v>
      </c>
      <c r="Q1451">
        <v>5897.19</v>
      </c>
      <c r="R1451">
        <v>10.29</v>
      </c>
      <c r="S1451" s="231" t="str">
        <f>VLOOKUP(U1451,'Cross ref'!I:J,2,0)</f>
        <v>SCL</v>
      </c>
      <c r="T1451" s="231">
        <f t="shared" si="132"/>
        <v>51.9</v>
      </c>
      <c r="U1451" s="231">
        <f>VLOOKUP(VALUE(C1451),'Cross ref'!G:I,3,0)</f>
        <v>7371</v>
      </c>
      <c r="V1451" s="231">
        <f>IFERROR(VLOOKUP(J1451,'Item List (2)'!C:D,2,0),VLOOKUP(K1451,'Item List (2)'!C:D,2,0))</f>
        <v>50007</v>
      </c>
      <c r="W1451" s="231">
        <f>IFERROR(VLOOKUP(J1451,'Item List (2)'!C:E,3,0),VLOOKUP(K1451,'Item List (2)'!C:E,3,0))</f>
        <v>100</v>
      </c>
      <c r="X1451" s="231">
        <f t="shared" si="133"/>
        <v>0</v>
      </c>
      <c r="Y1451" s="231" t="str">
        <f t="shared" si="134"/>
        <v>SYRUP, COKE ZERO SUGAR BIB</v>
      </c>
      <c r="AA1451" s="232">
        <f t="shared" si="135"/>
        <v>51.9</v>
      </c>
      <c r="AB1451" s="232" t="str">
        <f>VLOOKUP(W1451,'Item List (2)'!$H:$J,2,0)</f>
        <v>Food</v>
      </c>
      <c r="AC1451" s="232">
        <f t="shared" si="136"/>
        <v>7371</v>
      </c>
      <c r="AD1451" s="232" t="str">
        <f t="shared" si="137"/>
        <v>7371-Food</v>
      </c>
    </row>
    <row r="1452" spans="1:30">
      <c r="A1452" t="s">
        <v>48</v>
      </c>
      <c r="B1452" t="s">
        <v>549</v>
      </c>
      <c r="C1452" t="s">
        <v>706</v>
      </c>
      <c r="D1452" t="s">
        <v>707</v>
      </c>
      <c r="E1452" t="s">
        <v>708</v>
      </c>
      <c r="F1452" s="220" t="s">
        <v>53</v>
      </c>
      <c r="G1452" s="220">
        <v>45167</v>
      </c>
      <c r="H1452" t="s">
        <v>85</v>
      </c>
      <c r="I1452" t="s">
        <v>55</v>
      </c>
      <c r="J1452" t="s">
        <v>76</v>
      </c>
      <c r="K1452" t="s">
        <v>86</v>
      </c>
      <c r="L1452" s="230" t="s">
        <v>78</v>
      </c>
      <c r="M1452">
        <v>1</v>
      </c>
      <c r="N1452">
        <v>0</v>
      </c>
      <c r="O1452">
        <v>145.42</v>
      </c>
      <c r="P1452">
        <v>145.42</v>
      </c>
      <c r="Q1452">
        <v>5897.19</v>
      </c>
      <c r="R1452">
        <v>10.29</v>
      </c>
      <c r="S1452" s="231" t="str">
        <f>VLOOKUP(U1452,'Cross ref'!I:J,2,0)</f>
        <v>SCL</v>
      </c>
      <c r="T1452" s="231">
        <f t="shared" si="132"/>
        <v>145.42</v>
      </c>
      <c r="U1452" s="231">
        <f>VLOOKUP(VALUE(C1452),'Cross ref'!G:I,3,0)</f>
        <v>7371</v>
      </c>
      <c r="V1452" s="231">
        <f>IFERROR(VLOOKUP(J1452,'Item List (2)'!C:D,2,0),VLOOKUP(K1452,'Item List (2)'!C:D,2,0))</f>
        <v>50007</v>
      </c>
      <c r="W1452" s="231">
        <f>IFERROR(VLOOKUP(J1452,'Item List (2)'!C:E,3,0),VLOOKUP(K1452,'Item List (2)'!C:E,3,0))</f>
        <v>100</v>
      </c>
      <c r="X1452" s="231">
        <f t="shared" si="133"/>
        <v>0</v>
      </c>
      <c r="Y1452" s="231" t="str">
        <f t="shared" si="134"/>
        <v>SYRUP, COKE DIET HIYLD BIB</v>
      </c>
      <c r="AA1452" s="232">
        <f t="shared" si="135"/>
        <v>145.42</v>
      </c>
      <c r="AB1452" s="232" t="str">
        <f>VLOOKUP(W1452,'Item List (2)'!$H:$J,2,0)</f>
        <v>Food</v>
      </c>
      <c r="AC1452" s="232">
        <f t="shared" si="136"/>
        <v>7371</v>
      </c>
      <c r="AD1452" s="232" t="str">
        <f t="shared" si="137"/>
        <v>7371-Food</v>
      </c>
    </row>
    <row r="1453" spans="1:30">
      <c r="A1453" t="s">
        <v>48</v>
      </c>
      <c r="B1453" t="s">
        <v>549</v>
      </c>
      <c r="C1453" t="s">
        <v>706</v>
      </c>
      <c r="D1453" t="s">
        <v>707</v>
      </c>
      <c r="E1453" t="s">
        <v>708</v>
      </c>
      <c r="F1453" s="220" t="s">
        <v>53</v>
      </c>
      <c r="G1453" s="220">
        <v>45167</v>
      </c>
      <c r="H1453" t="s">
        <v>87</v>
      </c>
      <c r="I1453" t="s">
        <v>55</v>
      </c>
      <c r="J1453" t="s">
        <v>76</v>
      </c>
      <c r="K1453" t="s">
        <v>88</v>
      </c>
      <c r="L1453" s="230" t="s">
        <v>78</v>
      </c>
      <c r="M1453">
        <v>3</v>
      </c>
      <c r="N1453">
        <v>0</v>
      </c>
      <c r="O1453">
        <v>112.77</v>
      </c>
      <c r="P1453">
        <v>338.31</v>
      </c>
      <c r="Q1453">
        <v>5897.19</v>
      </c>
      <c r="R1453">
        <v>10.29</v>
      </c>
      <c r="S1453" s="231" t="str">
        <f>VLOOKUP(U1453,'Cross ref'!I:J,2,0)</f>
        <v>SCL</v>
      </c>
      <c r="T1453" s="231">
        <f t="shared" si="132"/>
        <v>338.31</v>
      </c>
      <c r="U1453" s="231">
        <f>VLOOKUP(VALUE(C1453),'Cross ref'!G:I,3,0)</f>
        <v>7371</v>
      </c>
      <c r="V1453" s="231">
        <f>IFERROR(VLOOKUP(J1453,'Item List (2)'!C:D,2,0),VLOOKUP(K1453,'Item List (2)'!C:D,2,0))</f>
        <v>50007</v>
      </c>
      <c r="W1453" s="231">
        <f>IFERROR(VLOOKUP(J1453,'Item List (2)'!C:E,3,0),VLOOKUP(K1453,'Item List (2)'!C:E,3,0))</f>
        <v>100</v>
      </c>
      <c r="X1453" s="231">
        <f t="shared" si="133"/>
        <v>0</v>
      </c>
      <c r="Y1453" s="231" t="str">
        <f t="shared" si="134"/>
        <v>SYRUP, COKE CLASC BIB (HYCS)</v>
      </c>
      <c r="AA1453" s="232">
        <f t="shared" si="135"/>
        <v>338.31</v>
      </c>
      <c r="AB1453" s="232" t="str">
        <f>VLOOKUP(W1453,'Item List (2)'!$H:$J,2,0)</f>
        <v>Food</v>
      </c>
      <c r="AC1453" s="232">
        <f t="shared" si="136"/>
        <v>7371</v>
      </c>
      <c r="AD1453" s="232" t="str">
        <f t="shared" si="137"/>
        <v>7371-Food</v>
      </c>
    </row>
    <row r="1454" spans="1:30">
      <c r="A1454" t="s">
        <v>48</v>
      </c>
      <c r="B1454" t="s">
        <v>549</v>
      </c>
      <c r="C1454" t="s">
        <v>706</v>
      </c>
      <c r="D1454" t="s">
        <v>707</v>
      </c>
      <c r="E1454" t="s">
        <v>708</v>
      </c>
      <c r="F1454" s="220" t="s">
        <v>53</v>
      </c>
      <c r="G1454" s="220">
        <v>45167</v>
      </c>
      <c r="H1454" t="s">
        <v>293</v>
      </c>
      <c r="I1454" t="s">
        <v>55</v>
      </c>
      <c r="J1454" t="s">
        <v>76</v>
      </c>
      <c r="K1454" t="s">
        <v>294</v>
      </c>
      <c r="L1454" s="230" t="s">
        <v>78</v>
      </c>
      <c r="M1454">
        <v>2</v>
      </c>
      <c r="N1454">
        <v>0</v>
      </c>
      <c r="O1454">
        <v>116.08</v>
      </c>
      <c r="P1454">
        <v>232.16</v>
      </c>
      <c r="Q1454">
        <v>5897.19</v>
      </c>
      <c r="R1454">
        <v>10.29</v>
      </c>
      <c r="S1454" s="231" t="str">
        <f>VLOOKUP(U1454,'Cross ref'!I:J,2,0)</f>
        <v>SCL</v>
      </c>
      <c r="T1454" s="231">
        <f t="shared" si="132"/>
        <v>232.16</v>
      </c>
      <c r="U1454" s="231">
        <f>VLOOKUP(VALUE(C1454),'Cross ref'!G:I,3,0)</f>
        <v>7371</v>
      </c>
      <c r="V1454" s="231">
        <f>IFERROR(VLOOKUP(J1454,'Item List (2)'!C:D,2,0),VLOOKUP(K1454,'Item List (2)'!C:D,2,0))</f>
        <v>50007</v>
      </c>
      <c r="W1454" s="231">
        <f>IFERROR(VLOOKUP(J1454,'Item List (2)'!C:E,3,0),VLOOKUP(K1454,'Item List (2)'!C:E,3,0))</f>
        <v>100</v>
      </c>
      <c r="X1454" s="231">
        <f t="shared" si="133"/>
        <v>0</v>
      </c>
      <c r="Y1454" s="231" t="str">
        <f t="shared" si="134"/>
        <v>SYRUP, SPRITE BIB (HYCS)</v>
      </c>
      <c r="AA1454" s="232">
        <f t="shared" si="135"/>
        <v>232.16</v>
      </c>
      <c r="AB1454" s="232" t="str">
        <f>VLOOKUP(W1454,'Item List (2)'!$H:$J,2,0)</f>
        <v>Food</v>
      </c>
      <c r="AC1454" s="232">
        <f t="shared" si="136"/>
        <v>7371</v>
      </c>
      <c r="AD1454" s="232" t="str">
        <f t="shared" si="137"/>
        <v>7371-Food</v>
      </c>
    </row>
    <row r="1455" spans="1:30">
      <c r="A1455" t="s">
        <v>48</v>
      </c>
      <c r="B1455" t="s">
        <v>549</v>
      </c>
      <c r="C1455" t="s">
        <v>706</v>
      </c>
      <c r="D1455" t="s">
        <v>707</v>
      </c>
      <c r="E1455" t="s">
        <v>708</v>
      </c>
      <c r="F1455" s="220" t="s">
        <v>53</v>
      </c>
      <c r="G1455" s="220">
        <v>45167</v>
      </c>
      <c r="H1455" t="s">
        <v>295</v>
      </c>
      <c r="I1455" t="s">
        <v>55</v>
      </c>
      <c r="J1455" t="s">
        <v>105</v>
      </c>
      <c r="K1455" t="s">
        <v>296</v>
      </c>
      <c r="L1455" s="230" t="s">
        <v>297</v>
      </c>
      <c r="M1455">
        <v>1</v>
      </c>
      <c r="N1455">
        <v>0</v>
      </c>
      <c r="O1455">
        <v>16.22</v>
      </c>
      <c r="P1455">
        <v>16.22</v>
      </c>
      <c r="Q1455">
        <v>5897.19</v>
      </c>
      <c r="R1455">
        <v>10.29</v>
      </c>
      <c r="S1455" s="231" t="str">
        <f>VLOOKUP(U1455,'Cross ref'!I:J,2,0)</f>
        <v>SCL</v>
      </c>
      <c r="T1455" s="231">
        <f t="shared" si="132"/>
        <v>16.22</v>
      </c>
      <c r="U1455" s="231">
        <f>VLOOKUP(VALUE(C1455),'Cross ref'!G:I,3,0)</f>
        <v>7371</v>
      </c>
      <c r="V1455" s="231">
        <f>IFERROR(VLOOKUP(J1455,'Item List (2)'!C:D,2,0),VLOOKUP(K1455,'Item List (2)'!C:D,2,0))</f>
        <v>50007</v>
      </c>
      <c r="W1455" s="231">
        <f>IFERROR(VLOOKUP(J1455,'Item List (2)'!C:E,3,0),VLOOKUP(K1455,'Item List (2)'!C:E,3,0))</f>
        <v>100</v>
      </c>
      <c r="X1455" s="231">
        <f t="shared" si="133"/>
        <v>0</v>
      </c>
      <c r="Y1455" s="231" t="str">
        <f t="shared" si="134"/>
        <v>MILK, 1% LF ESL</v>
      </c>
      <c r="AA1455" s="232">
        <f t="shared" si="135"/>
        <v>16.22</v>
      </c>
      <c r="AB1455" s="232" t="str">
        <f>VLOOKUP(W1455,'Item List (2)'!$H:$J,2,0)</f>
        <v>Food</v>
      </c>
      <c r="AC1455" s="232">
        <f t="shared" si="136"/>
        <v>7371</v>
      </c>
      <c r="AD1455" s="232" t="str">
        <f t="shared" si="137"/>
        <v>7371-Food</v>
      </c>
    </row>
    <row r="1456" spans="1:30">
      <c r="A1456" t="s">
        <v>48</v>
      </c>
      <c r="B1456" t="s">
        <v>549</v>
      </c>
      <c r="C1456" t="s">
        <v>706</v>
      </c>
      <c r="D1456" t="s">
        <v>707</v>
      </c>
      <c r="E1456" t="s">
        <v>708</v>
      </c>
      <c r="F1456" s="220" t="s">
        <v>53</v>
      </c>
      <c r="G1456" s="220">
        <v>45167</v>
      </c>
      <c r="H1456" t="s">
        <v>89</v>
      </c>
      <c r="I1456" t="s">
        <v>55</v>
      </c>
      <c r="J1456" t="s">
        <v>90</v>
      </c>
      <c r="K1456" t="s">
        <v>91</v>
      </c>
      <c r="L1456" s="230" t="s">
        <v>92</v>
      </c>
      <c r="M1456">
        <v>1</v>
      </c>
      <c r="N1456">
        <v>0</v>
      </c>
      <c r="O1456">
        <v>58.17</v>
      </c>
      <c r="P1456">
        <v>58.17</v>
      </c>
      <c r="Q1456">
        <v>5897.19</v>
      </c>
      <c r="R1456">
        <v>10.29</v>
      </c>
      <c r="S1456" s="231" t="str">
        <f>VLOOKUP(U1456,'Cross ref'!I:J,2,0)</f>
        <v>SCL</v>
      </c>
      <c r="T1456" s="231">
        <f t="shared" si="132"/>
        <v>58.17</v>
      </c>
      <c r="U1456" s="231">
        <f>VLOOKUP(VALUE(C1456),'Cross ref'!G:I,3,0)</f>
        <v>7371</v>
      </c>
      <c r="V1456" s="231">
        <f>IFERROR(VLOOKUP(J1456,'Item List (2)'!C:D,2,0),VLOOKUP(K1456,'Item List (2)'!C:D,2,0))</f>
        <v>50007</v>
      </c>
      <c r="W1456" s="231">
        <f>IFERROR(VLOOKUP(J1456,'Item List (2)'!C:E,3,0),VLOOKUP(K1456,'Item List (2)'!C:E,3,0))</f>
        <v>100</v>
      </c>
      <c r="X1456" s="231">
        <f t="shared" si="133"/>
        <v>0</v>
      </c>
      <c r="Y1456" s="231" t="str">
        <f t="shared" si="134"/>
        <v>EGG, LIQ WHL CAGE FREE P12CE</v>
      </c>
      <c r="AA1456" s="232">
        <f t="shared" si="135"/>
        <v>58.17</v>
      </c>
      <c r="AB1456" s="232" t="str">
        <f>VLOOKUP(W1456,'Item List (2)'!$H:$J,2,0)</f>
        <v>Food</v>
      </c>
      <c r="AC1456" s="232">
        <f t="shared" si="136"/>
        <v>7371</v>
      </c>
      <c r="AD1456" s="232" t="str">
        <f t="shared" si="137"/>
        <v>7371-Food</v>
      </c>
    </row>
    <row r="1457" spans="1:30">
      <c r="A1457" t="s">
        <v>48</v>
      </c>
      <c r="B1457" t="s">
        <v>549</v>
      </c>
      <c r="C1457" t="s">
        <v>706</v>
      </c>
      <c r="D1457" t="s">
        <v>707</v>
      </c>
      <c r="E1457" t="s">
        <v>708</v>
      </c>
      <c r="F1457" s="220" t="s">
        <v>53</v>
      </c>
      <c r="G1457" s="220">
        <v>45167</v>
      </c>
      <c r="H1457" t="s">
        <v>93</v>
      </c>
      <c r="I1457" t="s">
        <v>55</v>
      </c>
      <c r="J1457" t="s">
        <v>94</v>
      </c>
      <c r="K1457" t="s">
        <v>95</v>
      </c>
      <c r="L1457" s="230" t="s">
        <v>96</v>
      </c>
      <c r="M1457">
        <v>2</v>
      </c>
      <c r="N1457">
        <v>0</v>
      </c>
      <c r="O1457">
        <v>26.21</v>
      </c>
      <c r="P1457">
        <v>52.42</v>
      </c>
      <c r="Q1457">
        <v>5897.19</v>
      </c>
      <c r="R1457">
        <v>10.29</v>
      </c>
      <c r="S1457" s="231" t="str">
        <f>VLOOKUP(U1457,'Cross ref'!I:J,2,0)</f>
        <v>SCL</v>
      </c>
      <c r="T1457" s="231">
        <f t="shared" si="132"/>
        <v>52.42</v>
      </c>
      <c r="U1457" s="231">
        <f>VLOOKUP(VALUE(C1457),'Cross ref'!G:I,3,0)</f>
        <v>7371</v>
      </c>
      <c r="V1457" s="231">
        <f>IFERROR(VLOOKUP(J1457,'Item List (2)'!C:D,2,0),VLOOKUP(K1457,'Item List (2)'!C:D,2,0))</f>
        <v>50007</v>
      </c>
      <c r="W1457" s="231">
        <f>IFERROR(VLOOKUP(J1457,'Item List (2)'!C:E,3,0),VLOOKUP(K1457,'Item List (2)'!C:E,3,0))</f>
        <v>100</v>
      </c>
      <c r="X1457" s="231">
        <f t="shared" si="133"/>
        <v>0</v>
      </c>
      <c r="Y1457" s="231" t="str">
        <f t="shared" si="134"/>
        <v>JUICE, ORANGE ORIG SIMPLY</v>
      </c>
      <c r="AA1457" s="232">
        <f t="shared" si="135"/>
        <v>52.42</v>
      </c>
      <c r="AB1457" s="232" t="str">
        <f>VLOOKUP(W1457,'Item List (2)'!$H:$J,2,0)</f>
        <v>Food</v>
      </c>
      <c r="AC1457" s="232">
        <f t="shared" si="136"/>
        <v>7371</v>
      </c>
      <c r="AD1457" s="232" t="str">
        <f t="shared" si="137"/>
        <v>7371-Food</v>
      </c>
    </row>
    <row r="1458" spans="1:30">
      <c r="A1458" t="s">
        <v>48</v>
      </c>
      <c r="B1458" t="s">
        <v>549</v>
      </c>
      <c r="C1458" t="s">
        <v>706</v>
      </c>
      <c r="D1458" t="s">
        <v>707</v>
      </c>
      <c r="E1458" t="s">
        <v>708</v>
      </c>
      <c r="F1458" s="220" t="s">
        <v>53</v>
      </c>
      <c r="G1458" s="220">
        <v>45167</v>
      </c>
      <c r="H1458" t="s">
        <v>97</v>
      </c>
      <c r="I1458" t="s">
        <v>55</v>
      </c>
      <c r="J1458" t="s">
        <v>98</v>
      </c>
      <c r="K1458" t="s">
        <v>99</v>
      </c>
      <c r="L1458" s="230" t="s">
        <v>100</v>
      </c>
      <c r="M1458">
        <v>1</v>
      </c>
      <c r="N1458">
        <v>0</v>
      </c>
      <c r="O1458">
        <v>20.03</v>
      </c>
      <c r="P1458">
        <v>20.03</v>
      </c>
      <c r="Q1458">
        <v>5897.19</v>
      </c>
      <c r="R1458">
        <v>10.29</v>
      </c>
      <c r="S1458" s="231" t="str">
        <f>VLOOKUP(U1458,'Cross ref'!I:J,2,0)</f>
        <v>SCL</v>
      </c>
      <c r="T1458" s="231">
        <f t="shared" si="132"/>
        <v>20.03</v>
      </c>
      <c r="U1458" s="231">
        <f>VLOOKUP(VALUE(C1458),'Cross ref'!G:I,3,0)</f>
        <v>7371</v>
      </c>
      <c r="V1458" s="231">
        <f>IFERROR(VLOOKUP(J1458,'Item List (2)'!C:D,2,0),VLOOKUP(K1458,'Item List (2)'!C:D,2,0))</f>
        <v>50007</v>
      </c>
      <c r="W1458" s="231">
        <f>IFERROR(VLOOKUP(J1458,'Item List (2)'!C:E,3,0),VLOOKUP(K1458,'Item List (2)'!C:E,3,0))</f>
        <v>100</v>
      </c>
      <c r="X1458" s="231">
        <f t="shared" si="133"/>
        <v>0</v>
      </c>
      <c r="Y1458" s="231" t="str">
        <f t="shared" si="134"/>
        <v>SAUCE, BBQ SWEET &amp; BOLD CUP</v>
      </c>
      <c r="AA1458" s="232">
        <f t="shared" si="135"/>
        <v>20.03</v>
      </c>
      <c r="AB1458" s="232" t="str">
        <f>VLOOKUP(W1458,'Item List (2)'!$H:$J,2,0)</f>
        <v>Food</v>
      </c>
      <c r="AC1458" s="232">
        <f t="shared" si="136"/>
        <v>7371</v>
      </c>
      <c r="AD1458" s="232" t="str">
        <f t="shared" si="137"/>
        <v>7371-Food</v>
      </c>
    </row>
    <row r="1459" spans="1:30">
      <c r="A1459" t="s">
        <v>48</v>
      </c>
      <c r="B1459" t="s">
        <v>549</v>
      </c>
      <c r="C1459" t="s">
        <v>706</v>
      </c>
      <c r="D1459" t="s">
        <v>707</v>
      </c>
      <c r="E1459" t="s">
        <v>708</v>
      </c>
      <c r="F1459" s="220" t="s">
        <v>53</v>
      </c>
      <c r="G1459" s="220">
        <v>45167</v>
      </c>
      <c r="H1459" t="s">
        <v>101</v>
      </c>
      <c r="I1459" t="s">
        <v>55</v>
      </c>
      <c r="J1459" t="s">
        <v>102</v>
      </c>
      <c r="K1459" t="s">
        <v>103</v>
      </c>
      <c r="L1459" s="230" t="s">
        <v>100</v>
      </c>
      <c r="M1459">
        <v>3</v>
      </c>
      <c r="N1459">
        <v>0</v>
      </c>
      <c r="O1459">
        <v>26.02</v>
      </c>
      <c r="P1459">
        <v>78.06</v>
      </c>
      <c r="Q1459">
        <v>5897.19</v>
      </c>
      <c r="R1459">
        <v>10.29</v>
      </c>
      <c r="S1459" s="231" t="str">
        <f>VLOOKUP(U1459,'Cross ref'!I:J,2,0)</f>
        <v>SCL</v>
      </c>
      <c r="T1459" s="231">
        <f t="shared" si="132"/>
        <v>78.06</v>
      </c>
      <c r="U1459" s="231">
        <f>VLOOKUP(VALUE(C1459),'Cross ref'!G:I,3,0)</f>
        <v>7371</v>
      </c>
      <c r="V1459" s="231">
        <f>IFERROR(VLOOKUP(J1459,'Item List (2)'!C:D,2,0),VLOOKUP(K1459,'Item List (2)'!C:D,2,0))</f>
        <v>50007</v>
      </c>
      <c r="W1459" s="231">
        <f>IFERROR(VLOOKUP(J1459,'Item List (2)'!C:E,3,0),VLOOKUP(K1459,'Item List (2)'!C:E,3,0))</f>
        <v>100</v>
      </c>
      <c r="X1459" s="231">
        <f t="shared" si="133"/>
        <v>0</v>
      </c>
      <c r="Y1459" s="231" t="str">
        <f t="shared" si="134"/>
        <v>SAUCE, HOUSE CUP</v>
      </c>
      <c r="AA1459" s="232">
        <f t="shared" si="135"/>
        <v>78.06</v>
      </c>
      <c r="AB1459" s="232" t="str">
        <f>VLOOKUP(W1459,'Item List (2)'!$H:$J,2,0)</f>
        <v>Food</v>
      </c>
      <c r="AC1459" s="232">
        <f t="shared" si="136"/>
        <v>7371</v>
      </c>
      <c r="AD1459" s="232" t="str">
        <f t="shared" si="137"/>
        <v>7371-Food</v>
      </c>
    </row>
    <row r="1460" spans="1:30">
      <c r="A1460" t="s">
        <v>48</v>
      </c>
      <c r="B1460" t="s">
        <v>549</v>
      </c>
      <c r="C1460" t="s">
        <v>706</v>
      </c>
      <c r="D1460" t="s">
        <v>707</v>
      </c>
      <c r="E1460" t="s">
        <v>708</v>
      </c>
      <c r="F1460" s="220" t="s">
        <v>53</v>
      </c>
      <c r="G1460" s="220">
        <v>45167</v>
      </c>
      <c r="H1460" t="s">
        <v>104</v>
      </c>
      <c r="I1460" t="s">
        <v>55</v>
      </c>
      <c r="J1460" t="s">
        <v>105</v>
      </c>
      <c r="K1460" t="s">
        <v>106</v>
      </c>
      <c r="L1460" s="230" t="s">
        <v>107</v>
      </c>
      <c r="M1460">
        <v>2</v>
      </c>
      <c r="N1460">
        <v>0</v>
      </c>
      <c r="O1460">
        <v>9.54</v>
      </c>
      <c r="P1460">
        <v>19.08</v>
      </c>
      <c r="Q1460">
        <v>5897.19</v>
      </c>
      <c r="R1460">
        <v>10.29</v>
      </c>
      <c r="S1460" s="231" t="str">
        <f>VLOOKUP(U1460,'Cross ref'!I:J,2,0)</f>
        <v>SCL</v>
      </c>
      <c r="T1460" s="231">
        <f t="shared" si="132"/>
        <v>19.08</v>
      </c>
      <c r="U1460" s="231">
        <f>VLOOKUP(VALUE(C1460),'Cross ref'!G:I,3,0)</f>
        <v>7371</v>
      </c>
      <c r="V1460" s="231">
        <f>IFERROR(VLOOKUP(J1460,'Item List (2)'!C:D,2,0),VLOOKUP(K1460,'Item List (2)'!C:D,2,0))</f>
        <v>50007</v>
      </c>
      <c r="W1460" s="231">
        <f>IFERROR(VLOOKUP(J1460,'Item List (2)'!C:E,3,0),VLOOKUP(K1460,'Item List (2)'!C:E,3,0))</f>
        <v>100</v>
      </c>
      <c r="X1460" s="231">
        <f t="shared" si="133"/>
        <v>0</v>
      </c>
      <c r="Y1460" s="231" t="str">
        <f t="shared" si="134"/>
        <v>MILK, 1%</v>
      </c>
      <c r="AA1460" s="232">
        <f t="shared" si="135"/>
        <v>19.08</v>
      </c>
      <c r="AB1460" s="232" t="str">
        <f>VLOOKUP(W1460,'Item List (2)'!$H:$J,2,0)</f>
        <v>Food</v>
      </c>
      <c r="AC1460" s="232">
        <f t="shared" si="136"/>
        <v>7371</v>
      </c>
      <c r="AD1460" s="232" t="str">
        <f t="shared" si="137"/>
        <v>7371-Food</v>
      </c>
    </row>
    <row r="1461" spans="1:30">
      <c r="A1461" t="s">
        <v>48</v>
      </c>
      <c r="B1461" t="s">
        <v>549</v>
      </c>
      <c r="C1461" t="s">
        <v>706</v>
      </c>
      <c r="D1461" t="s">
        <v>707</v>
      </c>
      <c r="E1461" t="s">
        <v>708</v>
      </c>
      <c r="F1461" s="220" t="s">
        <v>53</v>
      </c>
      <c r="G1461" s="220">
        <v>45167</v>
      </c>
      <c r="H1461" t="s">
        <v>108</v>
      </c>
      <c r="I1461" t="s">
        <v>66</v>
      </c>
      <c r="J1461" t="s">
        <v>109</v>
      </c>
      <c r="K1461" t="s">
        <v>110</v>
      </c>
      <c r="L1461" s="230" t="s">
        <v>111</v>
      </c>
      <c r="M1461">
        <v>1</v>
      </c>
      <c r="N1461">
        <v>0</v>
      </c>
      <c r="O1461">
        <v>16.79</v>
      </c>
      <c r="P1461">
        <v>16.79</v>
      </c>
      <c r="Q1461">
        <v>5897.19</v>
      </c>
      <c r="R1461">
        <v>10.29</v>
      </c>
      <c r="S1461" s="231" t="str">
        <f>VLOOKUP(U1461,'Cross ref'!I:J,2,0)</f>
        <v>SCL</v>
      </c>
      <c r="T1461" s="231">
        <f t="shared" si="132"/>
        <v>16.79</v>
      </c>
      <c r="U1461" s="231">
        <f>VLOOKUP(VALUE(C1461),'Cross ref'!G:I,3,0)</f>
        <v>7371</v>
      </c>
      <c r="V1461" s="231">
        <f>IFERROR(VLOOKUP(J1461,'Item List (2)'!C:D,2,0),VLOOKUP(K1461,'Item List (2)'!C:D,2,0))</f>
        <v>60507</v>
      </c>
      <c r="W1461" s="231">
        <f>IFERROR(VLOOKUP(J1461,'Item List (2)'!C:E,3,0),VLOOKUP(K1461,'Item List (2)'!C:E,3,0))</f>
        <v>1200</v>
      </c>
      <c r="X1461" s="231">
        <f t="shared" si="133"/>
        <v>0</v>
      </c>
      <c r="Y1461" s="231" t="str">
        <f t="shared" si="134"/>
        <v>GLOVE, SYNTH MED</v>
      </c>
      <c r="AA1461" s="232">
        <f t="shared" si="135"/>
        <v>16.79</v>
      </c>
      <c r="AB1461" s="232" t="str">
        <f>VLOOKUP(W1461,'Item List (2)'!$H:$J,2,0)</f>
        <v>Supplies</v>
      </c>
      <c r="AC1461" s="232">
        <f t="shared" si="136"/>
        <v>7371</v>
      </c>
      <c r="AD1461" s="232" t="str">
        <f t="shared" si="137"/>
        <v>7371-Supplies</v>
      </c>
    </row>
    <row r="1462" spans="1:30">
      <c r="A1462" t="s">
        <v>48</v>
      </c>
      <c r="B1462" t="s">
        <v>549</v>
      </c>
      <c r="C1462" t="s">
        <v>706</v>
      </c>
      <c r="D1462" t="s">
        <v>707</v>
      </c>
      <c r="E1462" t="s">
        <v>708</v>
      </c>
      <c r="F1462" s="220" t="s">
        <v>53</v>
      </c>
      <c r="G1462" s="220">
        <v>45167</v>
      </c>
      <c r="H1462" t="s">
        <v>481</v>
      </c>
      <c r="I1462" t="s">
        <v>66</v>
      </c>
      <c r="J1462" t="s">
        <v>109</v>
      </c>
      <c r="K1462" t="s">
        <v>308</v>
      </c>
      <c r="L1462" s="230" t="s">
        <v>111</v>
      </c>
      <c r="M1462">
        <v>3</v>
      </c>
      <c r="N1462">
        <v>0</v>
      </c>
      <c r="O1462">
        <v>3.85</v>
      </c>
      <c r="P1462">
        <v>11.55</v>
      </c>
      <c r="Q1462">
        <v>5897.19</v>
      </c>
      <c r="R1462">
        <v>10.29</v>
      </c>
      <c r="S1462" s="231" t="str">
        <f>VLOOKUP(U1462,'Cross ref'!I:J,2,0)</f>
        <v>SCL</v>
      </c>
      <c r="T1462" s="231">
        <f t="shared" si="132"/>
        <v>11.55</v>
      </c>
      <c r="U1462" s="231">
        <f>VLOOKUP(VALUE(C1462),'Cross ref'!G:I,3,0)</f>
        <v>7371</v>
      </c>
      <c r="V1462" s="231">
        <f>IFERROR(VLOOKUP(J1462,'Item List (2)'!C:D,2,0),VLOOKUP(K1462,'Item List (2)'!C:D,2,0))</f>
        <v>60507</v>
      </c>
      <c r="W1462" s="231">
        <f>IFERROR(VLOOKUP(J1462,'Item List (2)'!C:E,3,0),VLOOKUP(K1462,'Item List (2)'!C:E,3,0))</f>
        <v>1200</v>
      </c>
      <c r="X1462" s="231">
        <f t="shared" si="133"/>
        <v>0</v>
      </c>
      <c r="Y1462" s="231" t="str">
        <f t="shared" si="134"/>
        <v>GLOVE, SYNTH XLG</v>
      </c>
      <c r="AA1462" s="232">
        <f t="shared" si="135"/>
        <v>11.55</v>
      </c>
      <c r="AB1462" s="232" t="str">
        <f>VLOOKUP(W1462,'Item List (2)'!$H:$J,2,0)</f>
        <v>Supplies</v>
      </c>
      <c r="AC1462" s="232">
        <f t="shared" si="136"/>
        <v>7371</v>
      </c>
      <c r="AD1462" s="232" t="str">
        <f t="shared" si="137"/>
        <v>7371-Supplies</v>
      </c>
    </row>
    <row r="1463" spans="1:30">
      <c r="A1463" t="s">
        <v>48</v>
      </c>
      <c r="B1463" t="s">
        <v>549</v>
      </c>
      <c r="C1463" t="s">
        <v>706</v>
      </c>
      <c r="D1463" t="s">
        <v>707</v>
      </c>
      <c r="E1463" t="s">
        <v>708</v>
      </c>
      <c r="F1463" s="220" t="s">
        <v>53</v>
      </c>
      <c r="G1463" s="220">
        <v>45167</v>
      </c>
      <c r="H1463" t="s">
        <v>448</v>
      </c>
      <c r="I1463" t="s">
        <v>55</v>
      </c>
      <c r="J1463" t="s">
        <v>56</v>
      </c>
      <c r="K1463" t="s">
        <v>449</v>
      </c>
      <c r="L1463" s="230" t="s">
        <v>140</v>
      </c>
      <c r="M1463">
        <v>1</v>
      </c>
      <c r="N1463">
        <v>0</v>
      </c>
      <c r="O1463">
        <v>9.64</v>
      </c>
      <c r="P1463">
        <v>9.64</v>
      </c>
      <c r="Q1463">
        <v>5897.19</v>
      </c>
      <c r="R1463">
        <v>10.29</v>
      </c>
      <c r="S1463" s="231" t="str">
        <f>VLOOKUP(U1463,'Cross ref'!I:J,2,0)</f>
        <v>SCL</v>
      </c>
      <c r="T1463" s="231">
        <f t="shared" si="132"/>
        <v>9.64</v>
      </c>
      <c r="U1463" s="231">
        <f>VLOOKUP(VALUE(C1463),'Cross ref'!G:I,3,0)</f>
        <v>7371</v>
      </c>
      <c r="V1463" s="231">
        <f>IFERROR(VLOOKUP(J1463,'Item List (2)'!C:D,2,0),VLOOKUP(K1463,'Item List (2)'!C:D,2,0))</f>
        <v>50007</v>
      </c>
      <c r="W1463" s="231">
        <f>IFERROR(VLOOKUP(J1463,'Item List (2)'!C:E,3,0),VLOOKUP(K1463,'Item List (2)'!C:E,3,0))</f>
        <v>100</v>
      </c>
      <c r="X1463" s="231">
        <f t="shared" si="133"/>
        <v>0</v>
      </c>
      <c r="Y1463" s="231" t="str">
        <f t="shared" si="134"/>
        <v>PEPPER, CHILE YLW WHL</v>
      </c>
      <c r="AA1463" s="232">
        <f t="shared" si="135"/>
        <v>9.64</v>
      </c>
      <c r="AB1463" s="232" t="str">
        <f>VLOOKUP(W1463,'Item List (2)'!$H:$J,2,0)</f>
        <v>Food</v>
      </c>
      <c r="AC1463" s="232">
        <f t="shared" si="136"/>
        <v>7371</v>
      </c>
      <c r="AD1463" s="232" t="str">
        <f t="shared" si="137"/>
        <v>7371-Food</v>
      </c>
    </row>
    <row r="1464" spans="1:30">
      <c r="A1464" t="s">
        <v>48</v>
      </c>
      <c r="B1464" t="s">
        <v>549</v>
      </c>
      <c r="C1464" t="s">
        <v>706</v>
      </c>
      <c r="D1464" t="s">
        <v>707</v>
      </c>
      <c r="E1464" t="s">
        <v>708</v>
      </c>
      <c r="F1464" s="220" t="s">
        <v>53</v>
      </c>
      <c r="G1464" s="220">
        <v>45167</v>
      </c>
      <c r="H1464" t="s">
        <v>116</v>
      </c>
      <c r="I1464" t="s">
        <v>55</v>
      </c>
      <c r="J1464" t="s">
        <v>117</v>
      </c>
      <c r="K1464" t="s">
        <v>118</v>
      </c>
      <c r="L1464" s="230" t="s">
        <v>119</v>
      </c>
      <c r="M1464">
        <v>13</v>
      </c>
      <c r="N1464">
        <v>0</v>
      </c>
      <c r="O1464">
        <v>76.78</v>
      </c>
      <c r="P1464">
        <v>998.14</v>
      </c>
      <c r="Q1464">
        <v>5897.19</v>
      </c>
      <c r="R1464">
        <v>10.29</v>
      </c>
      <c r="S1464" s="231" t="str">
        <f>VLOOKUP(U1464,'Cross ref'!I:J,2,0)</f>
        <v>SCL</v>
      </c>
      <c r="T1464" s="231">
        <f t="shared" si="132"/>
        <v>998.14</v>
      </c>
      <c r="U1464" s="231">
        <f>VLOOKUP(VALUE(C1464),'Cross ref'!G:I,3,0)</f>
        <v>7371</v>
      </c>
      <c r="V1464" s="231">
        <f>IFERROR(VLOOKUP(J1464,'Item List (2)'!C:D,2,0),VLOOKUP(K1464,'Item List (2)'!C:D,2,0))</f>
        <v>50007</v>
      </c>
      <c r="W1464" s="231">
        <f>IFERROR(VLOOKUP(J1464,'Item List (2)'!C:E,3,0),VLOOKUP(K1464,'Item List (2)'!C:E,3,0))</f>
        <v>100</v>
      </c>
      <c r="X1464" s="231">
        <f t="shared" si="133"/>
        <v>0</v>
      </c>
      <c r="Y1464" s="231" t="str">
        <f t="shared" si="134"/>
        <v>BEEF, GRND PTY 3.5Z</v>
      </c>
      <c r="AA1464" s="232">
        <f t="shared" si="135"/>
        <v>998.14</v>
      </c>
      <c r="AB1464" s="232" t="str">
        <f>VLOOKUP(W1464,'Item List (2)'!$H:$J,2,0)</f>
        <v>Food</v>
      </c>
      <c r="AC1464" s="232">
        <f t="shared" si="136"/>
        <v>7371</v>
      </c>
      <c r="AD1464" s="232" t="str">
        <f t="shared" si="137"/>
        <v>7371-Food</v>
      </c>
    </row>
    <row r="1465" spans="1:30">
      <c r="A1465" t="s">
        <v>48</v>
      </c>
      <c r="B1465" t="s">
        <v>549</v>
      </c>
      <c r="C1465" t="s">
        <v>706</v>
      </c>
      <c r="D1465" t="s">
        <v>707</v>
      </c>
      <c r="E1465" t="s">
        <v>708</v>
      </c>
      <c r="F1465" s="220" t="s">
        <v>53</v>
      </c>
      <c r="G1465" s="220">
        <v>45167</v>
      </c>
      <c r="H1465" t="s">
        <v>709</v>
      </c>
      <c r="I1465" t="s">
        <v>55</v>
      </c>
      <c r="J1465" t="s">
        <v>710</v>
      </c>
      <c r="K1465" t="s">
        <v>711</v>
      </c>
      <c r="L1465" s="230" t="s">
        <v>712</v>
      </c>
      <c r="M1465">
        <v>1</v>
      </c>
      <c r="N1465">
        <v>0</v>
      </c>
      <c r="O1465">
        <v>44.39</v>
      </c>
      <c r="P1465">
        <v>44.39</v>
      </c>
      <c r="Q1465">
        <v>5897.19</v>
      </c>
      <c r="R1465">
        <v>10.29</v>
      </c>
      <c r="S1465" s="231" t="str">
        <f>VLOOKUP(U1465,'Cross ref'!I:J,2,0)</f>
        <v>SCL</v>
      </c>
      <c r="T1465" s="231">
        <f t="shared" si="132"/>
        <v>44.39</v>
      </c>
      <c r="U1465" s="231">
        <f>VLOOKUP(VALUE(C1465),'Cross ref'!G:I,3,0)</f>
        <v>7371</v>
      </c>
      <c r="V1465" s="231">
        <f>IFERROR(VLOOKUP(J1465,'Item List (2)'!C:D,2,0),VLOOKUP(K1465,'Item List (2)'!C:D,2,0))</f>
        <v>50007</v>
      </c>
      <c r="W1465" s="231">
        <f>IFERROR(VLOOKUP(J1465,'Item List (2)'!C:E,3,0),VLOOKUP(K1465,'Item List (2)'!C:E,3,0))</f>
        <v>100</v>
      </c>
      <c r="X1465" s="231">
        <f t="shared" si="133"/>
        <v>0</v>
      </c>
      <c r="Y1465" s="231" t="str">
        <f t="shared" si="134"/>
        <v>TEA, BLK CLASSIC BLND .9Z</v>
      </c>
      <c r="AA1465" s="232">
        <f t="shared" si="135"/>
        <v>44.39</v>
      </c>
      <c r="AB1465" s="232" t="str">
        <f>VLOOKUP(W1465,'Item List (2)'!$H:$J,2,0)</f>
        <v>Food</v>
      </c>
      <c r="AC1465" s="232">
        <f t="shared" si="136"/>
        <v>7371</v>
      </c>
      <c r="AD1465" s="232" t="str">
        <f t="shared" si="137"/>
        <v>7371-Food</v>
      </c>
    </row>
    <row r="1466" spans="1:30">
      <c r="A1466" t="s">
        <v>48</v>
      </c>
      <c r="B1466" t="s">
        <v>549</v>
      </c>
      <c r="C1466" t="s">
        <v>706</v>
      </c>
      <c r="D1466" t="s">
        <v>707</v>
      </c>
      <c r="E1466" t="s">
        <v>708</v>
      </c>
      <c r="F1466" s="220" t="s">
        <v>53</v>
      </c>
      <c r="G1466" s="220">
        <v>45167</v>
      </c>
      <c r="H1466" t="s">
        <v>120</v>
      </c>
      <c r="I1466" t="s">
        <v>55</v>
      </c>
      <c r="J1466" t="s">
        <v>121</v>
      </c>
      <c r="K1466" t="s">
        <v>122</v>
      </c>
      <c r="L1466" s="230" t="s">
        <v>123</v>
      </c>
      <c r="M1466">
        <v>3</v>
      </c>
      <c r="N1466">
        <v>0</v>
      </c>
      <c r="O1466">
        <v>30.72</v>
      </c>
      <c r="P1466">
        <v>92.16</v>
      </c>
      <c r="Q1466">
        <v>5897.19</v>
      </c>
      <c r="R1466">
        <v>10.29</v>
      </c>
      <c r="S1466" s="231" t="str">
        <f>VLOOKUP(U1466,'Cross ref'!I:J,2,0)</f>
        <v>SCL</v>
      </c>
      <c r="T1466" s="231">
        <f t="shared" si="132"/>
        <v>92.16</v>
      </c>
      <c r="U1466" s="231">
        <f>VLOOKUP(VALUE(C1466),'Cross ref'!G:I,3,0)</f>
        <v>7371</v>
      </c>
      <c r="V1466" s="231">
        <f>IFERROR(VLOOKUP(J1466,'Item List (2)'!C:D,2,0),VLOOKUP(K1466,'Item List (2)'!C:D,2,0))</f>
        <v>50007</v>
      </c>
      <c r="W1466" s="231">
        <f>IFERROR(VLOOKUP(J1466,'Item List (2)'!C:E,3,0),VLOOKUP(K1466,'Item List (2)'!C:E,3,0))</f>
        <v>100</v>
      </c>
      <c r="X1466" s="231">
        <f t="shared" si="133"/>
        <v>0</v>
      </c>
      <c r="Y1466" s="231" t="str">
        <f t="shared" si="134"/>
        <v>APPTZR, ONION RING</v>
      </c>
      <c r="AA1466" s="232">
        <f t="shared" si="135"/>
        <v>92.16</v>
      </c>
      <c r="AB1466" s="232" t="str">
        <f>VLOOKUP(W1466,'Item List (2)'!$H:$J,2,0)</f>
        <v>Food</v>
      </c>
      <c r="AC1466" s="232">
        <f t="shared" si="136"/>
        <v>7371</v>
      </c>
      <c r="AD1466" s="232" t="str">
        <f t="shared" si="137"/>
        <v>7371-Food</v>
      </c>
    </row>
    <row r="1467" spans="1:30">
      <c r="A1467" t="s">
        <v>48</v>
      </c>
      <c r="B1467" t="s">
        <v>549</v>
      </c>
      <c r="C1467" t="s">
        <v>706</v>
      </c>
      <c r="D1467" t="s">
        <v>707</v>
      </c>
      <c r="E1467" t="s">
        <v>708</v>
      </c>
      <c r="F1467" s="220" t="s">
        <v>53</v>
      </c>
      <c r="G1467" s="220">
        <v>45167</v>
      </c>
      <c r="H1467" t="s">
        <v>124</v>
      </c>
      <c r="I1467" t="s">
        <v>55</v>
      </c>
      <c r="J1467" t="s">
        <v>125</v>
      </c>
      <c r="K1467" t="s">
        <v>126</v>
      </c>
      <c r="L1467" s="230" t="s">
        <v>127</v>
      </c>
      <c r="M1467">
        <v>3</v>
      </c>
      <c r="N1467">
        <v>0</v>
      </c>
      <c r="O1467">
        <v>21.8</v>
      </c>
      <c r="P1467">
        <v>65.4</v>
      </c>
      <c r="Q1467">
        <v>5897.19</v>
      </c>
      <c r="R1467">
        <v>10.29</v>
      </c>
      <c r="S1467" s="231" t="str">
        <f>VLOOKUP(U1467,'Cross ref'!I:J,2,0)</f>
        <v>SCL</v>
      </c>
      <c r="T1467" s="231">
        <f t="shared" si="132"/>
        <v>65.4</v>
      </c>
      <c r="U1467" s="231">
        <f>VLOOKUP(VALUE(C1467),'Cross ref'!G:I,3,0)</f>
        <v>7371</v>
      </c>
      <c r="V1467" s="231">
        <f>IFERROR(VLOOKUP(J1467,'Item List (2)'!C:D,2,0),VLOOKUP(K1467,'Item List (2)'!C:D,2,0))</f>
        <v>50007</v>
      </c>
      <c r="W1467" s="231">
        <f>IFERROR(VLOOKUP(J1467,'Item List (2)'!C:E,3,0),VLOOKUP(K1467,'Item List (2)'!C:E,3,0))</f>
        <v>100</v>
      </c>
      <c r="X1467" s="231">
        <f t="shared" si="133"/>
        <v>0</v>
      </c>
      <c r="Y1467" s="231" t="str">
        <f t="shared" si="134"/>
        <v>KETCHUP, PKT</v>
      </c>
      <c r="AA1467" s="232">
        <f t="shared" si="135"/>
        <v>65.4</v>
      </c>
      <c r="AB1467" s="232" t="str">
        <f>VLOOKUP(W1467,'Item List (2)'!$H:$J,2,0)</f>
        <v>Food</v>
      </c>
      <c r="AC1467" s="232">
        <f t="shared" si="136"/>
        <v>7371</v>
      </c>
      <c r="AD1467" s="232" t="str">
        <f t="shared" si="137"/>
        <v>7371-Food</v>
      </c>
    </row>
    <row r="1468" spans="1:30">
      <c r="A1468" t="s">
        <v>48</v>
      </c>
      <c r="B1468" t="s">
        <v>549</v>
      </c>
      <c r="C1468" t="s">
        <v>706</v>
      </c>
      <c r="D1468" t="s">
        <v>707</v>
      </c>
      <c r="E1468" t="s">
        <v>708</v>
      </c>
      <c r="F1468" s="220" t="s">
        <v>53</v>
      </c>
      <c r="G1468" s="220">
        <v>45167</v>
      </c>
      <c r="H1468" t="s">
        <v>128</v>
      </c>
      <c r="I1468" t="s">
        <v>55</v>
      </c>
      <c r="J1468" t="s">
        <v>129</v>
      </c>
      <c r="K1468" t="s">
        <v>130</v>
      </c>
      <c r="L1468" s="230" t="s">
        <v>131</v>
      </c>
      <c r="M1468">
        <v>1</v>
      </c>
      <c r="N1468">
        <v>0</v>
      </c>
      <c r="O1468">
        <v>33.38</v>
      </c>
      <c r="P1468">
        <v>33.38</v>
      </c>
      <c r="Q1468">
        <v>5897.19</v>
      </c>
      <c r="R1468">
        <v>10.29</v>
      </c>
      <c r="S1468" s="231" t="str">
        <f>VLOOKUP(U1468,'Cross ref'!I:J,2,0)</f>
        <v>SCL</v>
      </c>
      <c r="T1468" s="231">
        <f t="shared" si="132"/>
        <v>33.38</v>
      </c>
      <c r="U1468" s="231">
        <f>VLOOKUP(VALUE(C1468),'Cross ref'!G:I,3,0)</f>
        <v>7371</v>
      </c>
      <c r="V1468" s="231">
        <f>IFERROR(VLOOKUP(J1468,'Item List (2)'!C:D,2,0),VLOOKUP(K1468,'Item List (2)'!C:D,2,0))</f>
        <v>50007</v>
      </c>
      <c r="W1468" s="231">
        <f>IFERROR(VLOOKUP(J1468,'Item List (2)'!C:E,3,0),VLOOKUP(K1468,'Item List (2)'!C:E,3,0))</f>
        <v>100</v>
      </c>
      <c r="X1468" s="231">
        <f t="shared" si="133"/>
        <v>0</v>
      </c>
      <c r="Y1468" s="231" t="str">
        <f t="shared" si="134"/>
        <v>HASHBROWN, RND ZTF</v>
      </c>
      <c r="AA1468" s="232">
        <f t="shared" si="135"/>
        <v>33.38</v>
      </c>
      <c r="AB1468" s="232" t="str">
        <f>VLOOKUP(W1468,'Item List (2)'!$H:$J,2,0)</f>
        <v>Food</v>
      </c>
      <c r="AC1468" s="232">
        <f t="shared" si="136"/>
        <v>7371</v>
      </c>
      <c r="AD1468" s="232" t="str">
        <f t="shared" si="137"/>
        <v>7371-Food</v>
      </c>
    </row>
    <row r="1469" spans="1:30">
      <c r="A1469" t="s">
        <v>48</v>
      </c>
      <c r="B1469" t="s">
        <v>549</v>
      </c>
      <c r="C1469" t="s">
        <v>706</v>
      </c>
      <c r="D1469" t="s">
        <v>707</v>
      </c>
      <c r="E1469" t="s">
        <v>708</v>
      </c>
      <c r="F1469" s="220" t="s">
        <v>53</v>
      </c>
      <c r="G1469" s="220">
        <v>45167</v>
      </c>
      <c r="H1469" t="s">
        <v>132</v>
      </c>
      <c r="I1469" t="s">
        <v>55</v>
      </c>
      <c r="J1469" t="s">
        <v>129</v>
      </c>
      <c r="K1469" t="s">
        <v>133</v>
      </c>
      <c r="L1469" s="230" t="s">
        <v>131</v>
      </c>
      <c r="M1469">
        <v>3</v>
      </c>
      <c r="N1469">
        <v>0</v>
      </c>
      <c r="O1469">
        <v>33.38</v>
      </c>
      <c r="P1469">
        <v>100.14</v>
      </c>
      <c r="Q1469">
        <v>5897.19</v>
      </c>
      <c r="R1469">
        <v>10.29</v>
      </c>
      <c r="S1469" s="231" t="str">
        <f>VLOOKUP(U1469,'Cross ref'!I:J,2,0)</f>
        <v>SCL</v>
      </c>
      <c r="T1469" s="231">
        <f t="shared" si="132"/>
        <v>100.14</v>
      </c>
      <c r="U1469" s="231">
        <f>VLOOKUP(VALUE(C1469),'Cross ref'!G:I,3,0)</f>
        <v>7371</v>
      </c>
      <c r="V1469" s="231">
        <f>IFERROR(VLOOKUP(J1469,'Item List (2)'!C:D,2,0),VLOOKUP(K1469,'Item List (2)'!C:D,2,0))</f>
        <v>50007</v>
      </c>
      <c r="W1469" s="231">
        <f>IFERROR(VLOOKUP(J1469,'Item List (2)'!C:E,3,0),VLOOKUP(K1469,'Item List (2)'!C:E,3,0))</f>
        <v>100</v>
      </c>
      <c r="X1469" s="231">
        <f t="shared" si="133"/>
        <v>0</v>
      </c>
      <c r="Y1469" s="231" t="str">
        <f t="shared" si="134"/>
        <v>FRIES, CRISS CUT SEASN</v>
      </c>
      <c r="AA1469" s="232">
        <f t="shared" si="135"/>
        <v>100.14</v>
      </c>
      <c r="AB1469" s="232" t="str">
        <f>VLOOKUP(W1469,'Item List (2)'!$H:$J,2,0)</f>
        <v>Food</v>
      </c>
      <c r="AC1469" s="232">
        <f t="shared" si="136"/>
        <v>7371</v>
      </c>
      <c r="AD1469" s="232" t="str">
        <f t="shared" si="137"/>
        <v>7371-Food</v>
      </c>
    </row>
    <row r="1470" spans="1:30">
      <c r="A1470" t="s">
        <v>48</v>
      </c>
      <c r="B1470" t="s">
        <v>549</v>
      </c>
      <c r="C1470" t="s">
        <v>706</v>
      </c>
      <c r="D1470" t="s">
        <v>707</v>
      </c>
      <c r="E1470" t="s">
        <v>708</v>
      </c>
      <c r="F1470" s="220" t="s">
        <v>53</v>
      </c>
      <c r="G1470" s="220">
        <v>45167</v>
      </c>
      <c r="H1470" t="s">
        <v>134</v>
      </c>
      <c r="I1470" t="s">
        <v>55</v>
      </c>
      <c r="J1470" t="s">
        <v>129</v>
      </c>
      <c r="K1470" t="s">
        <v>135</v>
      </c>
      <c r="L1470" s="230" t="s">
        <v>136</v>
      </c>
      <c r="M1470">
        <v>13</v>
      </c>
      <c r="N1470">
        <v>0</v>
      </c>
      <c r="O1470">
        <v>35.28</v>
      </c>
      <c r="P1470">
        <v>458.64</v>
      </c>
      <c r="Q1470">
        <v>5897.19</v>
      </c>
      <c r="R1470">
        <v>10.29</v>
      </c>
      <c r="S1470" s="231" t="str">
        <f>VLOOKUP(U1470,'Cross ref'!I:J,2,0)</f>
        <v>SCL</v>
      </c>
      <c r="T1470" s="231">
        <f t="shared" si="132"/>
        <v>458.64</v>
      </c>
      <c r="U1470" s="231">
        <f>VLOOKUP(VALUE(C1470),'Cross ref'!G:I,3,0)</f>
        <v>7371</v>
      </c>
      <c r="V1470" s="231">
        <f>IFERROR(VLOOKUP(J1470,'Item List (2)'!C:D,2,0),VLOOKUP(K1470,'Item List (2)'!C:D,2,0))</f>
        <v>50007</v>
      </c>
      <c r="W1470" s="231">
        <f>IFERROR(VLOOKUP(J1470,'Item List (2)'!C:E,3,0),VLOOKUP(K1470,'Item List (2)'!C:E,3,0))</f>
        <v>100</v>
      </c>
      <c r="X1470" s="231">
        <f t="shared" si="133"/>
        <v>0</v>
      </c>
      <c r="Y1470" s="231" t="str">
        <f t="shared" si="134"/>
        <v>FRIES, SS SK ON</v>
      </c>
      <c r="AA1470" s="232">
        <f t="shared" si="135"/>
        <v>458.64</v>
      </c>
      <c r="AB1470" s="232" t="str">
        <f>VLOOKUP(W1470,'Item List (2)'!$H:$J,2,0)</f>
        <v>Food</v>
      </c>
      <c r="AC1470" s="232">
        <f t="shared" si="136"/>
        <v>7371</v>
      </c>
      <c r="AD1470" s="232" t="str">
        <f t="shared" si="137"/>
        <v>7371-Food</v>
      </c>
    </row>
    <row r="1471" spans="1:30">
      <c r="A1471" t="s">
        <v>48</v>
      </c>
      <c r="B1471" t="s">
        <v>549</v>
      </c>
      <c r="C1471" t="s">
        <v>706</v>
      </c>
      <c r="D1471" t="s">
        <v>707</v>
      </c>
      <c r="E1471" t="s">
        <v>708</v>
      </c>
      <c r="F1471" s="220" t="s">
        <v>53</v>
      </c>
      <c r="G1471" s="220">
        <v>45167</v>
      </c>
      <c r="H1471" t="s">
        <v>151</v>
      </c>
      <c r="I1471" t="s">
        <v>55</v>
      </c>
      <c r="J1471" t="s">
        <v>152</v>
      </c>
      <c r="K1471" t="s">
        <v>153</v>
      </c>
      <c r="L1471" s="230" t="s">
        <v>154</v>
      </c>
      <c r="M1471">
        <v>1</v>
      </c>
      <c r="N1471">
        <v>0</v>
      </c>
      <c r="O1471">
        <v>11.66</v>
      </c>
      <c r="P1471">
        <v>11.66</v>
      </c>
      <c r="Q1471">
        <v>5897.19</v>
      </c>
      <c r="R1471">
        <v>10.29</v>
      </c>
      <c r="S1471" s="231" t="str">
        <f>VLOOKUP(U1471,'Cross ref'!I:J,2,0)</f>
        <v>SCL</v>
      </c>
      <c r="T1471" s="231">
        <f t="shared" si="132"/>
        <v>11.66</v>
      </c>
      <c r="U1471" s="231">
        <f>VLOOKUP(VALUE(C1471),'Cross ref'!G:I,3,0)</f>
        <v>7371</v>
      </c>
      <c r="V1471" s="231">
        <f>IFERROR(VLOOKUP(J1471,'Item List (2)'!C:D,2,0),VLOOKUP(K1471,'Item List (2)'!C:D,2,0))</f>
        <v>50007</v>
      </c>
      <c r="W1471" s="231">
        <f>IFERROR(VLOOKUP(J1471,'Item List (2)'!C:E,3,0),VLOOKUP(K1471,'Item List (2)'!C:E,3,0))</f>
        <v>100</v>
      </c>
      <c r="X1471" s="231">
        <f t="shared" si="133"/>
        <v>0</v>
      </c>
      <c r="Y1471" s="231" t="str">
        <f t="shared" si="134"/>
        <v>SAUCE, BUFFALO CUP</v>
      </c>
      <c r="AA1471" s="232">
        <f t="shared" si="135"/>
        <v>11.66</v>
      </c>
      <c r="AB1471" s="232" t="str">
        <f>VLOOKUP(W1471,'Item List (2)'!$H:$J,2,0)</f>
        <v>Food</v>
      </c>
      <c r="AC1471" s="232">
        <f t="shared" si="136"/>
        <v>7371</v>
      </c>
      <c r="AD1471" s="232" t="str">
        <f t="shared" si="137"/>
        <v>7371-Food</v>
      </c>
    </row>
    <row r="1472" spans="1:30">
      <c r="A1472" t="s">
        <v>48</v>
      </c>
      <c r="B1472" t="s">
        <v>549</v>
      </c>
      <c r="C1472" t="s">
        <v>706</v>
      </c>
      <c r="D1472" t="s">
        <v>707</v>
      </c>
      <c r="E1472" t="s">
        <v>708</v>
      </c>
      <c r="F1472" s="220" t="s">
        <v>53</v>
      </c>
      <c r="G1472" s="220">
        <v>45167</v>
      </c>
      <c r="H1472" t="s">
        <v>332</v>
      </c>
      <c r="I1472" t="s">
        <v>55</v>
      </c>
      <c r="J1472" t="s">
        <v>244</v>
      </c>
      <c r="K1472" t="s">
        <v>333</v>
      </c>
      <c r="L1472" s="230" t="s">
        <v>334</v>
      </c>
      <c r="M1472">
        <v>1</v>
      </c>
      <c r="N1472">
        <v>0</v>
      </c>
      <c r="O1472">
        <v>31.38</v>
      </c>
      <c r="P1472">
        <v>31.38</v>
      </c>
      <c r="Q1472">
        <v>5897.19</v>
      </c>
      <c r="R1472">
        <v>10.29</v>
      </c>
      <c r="S1472" s="231" t="str">
        <f>VLOOKUP(U1472,'Cross ref'!I:J,2,0)</f>
        <v>SCL</v>
      </c>
      <c r="T1472" s="231">
        <f t="shared" si="132"/>
        <v>31.38</v>
      </c>
      <c r="U1472" s="231">
        <f>VLOOKUP(VALUE(C1472),'Cross ref'!G:I,3,0)</f>
        <v>7371</v>
      </c>
      <c r="V1472" s="231">
        <f>IFERROR(VLOOKUP(J1472,'Item List (2)'!C:D,2,0),VLOOKUP(K1472,'Item List (2)'!C:D,2,0))</f>
        <v>50007</v>
      </c>
      <c r="W1472" s="231">
        <f>IFERROR(VLOOKUP(J1472,'Item List (2)'!C:E,3,0),VLOOKUP(K1472,'Item List (2)'!C:E,3,0))</f>
        <v>100</v>
      </c>
      <c r="X1472" s="231">
        <f t="shared" si="133"/>
        <v>0</v>
      </c>
      <c r="Y1472" s="231" t="str">
        <f t="shared" si="134"/>
        <v>WHIP CREAM, AEROSOL 17Z</v>
      </c>
      <c r="AA1472" s="232">
        <f t="shared" si="135"/>
        <v>31.38</v>
      </c>
      <c r="AB1472" s="232" t="str">
        <f>VLOOKUP(W1472,'Item List (2)'!$H:$J,2,0)</f>
        <v>Food</v>
      </c>
      <c r="AC1472" s="232">
        <f t="shared" si="136"/>
        <v>7371</v>
      </c>
      <c r="AD1472" s="232" t="str">
        <f t="shared" si="137"/>
        <v>7371-Food</v>
      </c>
    </row>
    <row r="1473" spans="1:30">
      <c r="A1473" t="s">
        <v>48</v>
      </c>
      <c r="B1473" t="s">
        <v>549</v>
      </c>
      <c r="C1473" t="s">
        <v>706</v>
      </c>
      <c r="D1473" t="s">
        <v>707</v>
      </c>
      <c r="E1473" t="s">
        <v>708</v>
      </c>
      <c r="F1473" s="220" t="s">
        <v>53</v>
      </c>
      <c r="G1473" s="220">
        <v>45167</v>
      </c>
      <c r="H1473" t="s">
        <v>155</v>
      </c>
      <c r="I1473" t="s">
        <v>55</v>
      </c>
      <c r="J1473" t="s">
        <v>156</v>
      </c>
      <c r="K1473" t="s">
        <v>157</v>
      </c>
      <c r="L1473" s="230" t="s">
        <v>158</v>
      </c>
      <c r="M1473">
        <v>2</v>
      </c>
      <c r="N1473">
        <v>0</v>
      </c>
      <c r="O1473">
        <v>19.78</v>
      </c>
      <c r="P1473">
        <v>39.56</v>
      </c>
      <c r="Q1473">
        <v>5897.19</v>
      </c>
      <c r="R1473">
        <v>10.29</v>
      </c>
      <c r="S1473" s="231" t="str">
        <f>VLOOKUP(U1473,'Cross ref'!I:J,2,0)</f>
        <v>SCL</v>
      </c>
      <c r="T1473" s="231">
        <f t="shared" si="132"/>
        <v>39.56</v>
      </c>
      <c r="U1473" s="231">
        <f>VLOOKUP(VALUE(C1473),'Cross ref'!G:I,3,0)</f>
        <v>7371</v>
      </c>
      <c r="V1473" s="231">
        <f>IFERROR(VLOOKUP(J1473,'Item List (2)'!C:D,2,0),VLOOKUP(K1473,'Item List (2)'!C:D,2,0))</f>
        <v>50007</v>
      </c>
      <c r="W1473" s="231">
        <f>IFERROR(VLOOKUP(J1473,'Item List (2)'!C:E,3,0),VLOOKUP(K1473,'Item List (2)'!C:E,3,0))</f>
        <v>100</v>
      </c>
      <c r="X1473" s="231">
        <f t="shared" si="133"/>
        <v>0</v>
      </c>
      <c r="Y1473" s="231" t="str">
        <f t="shared" si="134"/>
        <v>ICE CREAM, VANILLA SLOW MELT</v>
      </c>
      <c r="AA1473" s="232">
        <f t="shared" si="135"/>
        <v>39.56</v>
      </c>
      <c r="AB1473" s="232" t="str">
        <f>VLOOKUP(W1473,'Item List (2)'!$H:$J,2,0)</f>
        <v>Food</v>
      </c>
      <c r="AC1473" s="232">
        <f t="shared" si="136"/>
        <v>7371</v>
      </c>
      <c r="AD1473" s="232" t="str">
        <f t="shared" si="137"/>
        <v>7371-Food</v>
      </c>
    </row>
    <row r="1474" spans="1:30">
      <c r="A1474" t="s">
        <v>48</v>
      </c>
      <c r="B1474" t="s">
        <v>549</v>
      </c>
      <c r="C1474" t="s">
        <v>706</v>
      </c>
      <c r="D1474" t="s">
        <v>707</v>
      </c>
      <c r="E1474" t="s">
        <v>708</v>
      </c>
      <c r="F1474" s="220" t="s">
        <v>53</v>
      </c>
      <c r="G1474" s="220">
        <v>45167</v>
      </c>
      <c r="H1474" t="s">
        <v>159</v>
      </c>
      <c r="I1474" t="s">
        <v>55</v>
      </c>
      <c r="J1474" t="s">
        <v>160</v>
      </c>
      <c r="K1474" t="s">
        <v>161</v>
      </c>
      <c r="L1474" s="230" t="s">
        <v>162</v>
      </c>
      <c r="M1474">
        <v>7</v>
      </c>
      <c r="N1474">
        <v>0</v>
      </c>
      <c r="O1474">
        <v>36.91</v>
      </c>
      <c r="P1474">
        <v>258.37</v>
      </c>
      <c r="Q1474">
        <v>5897.19</v>
      </c>
      <c r="R1474">
        <v>10.29</v>
      </c>
      <c r="S1474" s="231" t="str">
        <f>VLOOKUP(U1474,'Cross ref'!I:J,2,0)</f>
        <v>SCL</v>
      </c>
      <c r="T1474" s="231">
        <f t="shared" ref="T1474:T1537" si="138">P1474</f>
        <v>258.37</v>
      </c>
      <c r="U1474" s="231">
        <f>VLOOKUP(VALUE(C1474),'Cross ref'!G:I,3,0)</f>
        <v>7371</v>
      </c>
      <c r="V1474" s="231">
        <f>IFERROR(VLOOKUP(J1474,'Item List (2)'!C:D,2,0),VLOOKUP(K1474,'Item List (2)'!C:D,2,0))</f>
        <v>50007</v>
      </c>
      <c r="W1474" s="231">
        <f>IFERROR(VLOOKUP(J1474,'Item List (2)'!C:E,3,0),VLOOKUP(K1474,'Item List (2)'!C:E,3,0))</f>
        <v>100</v>
      </c>
      <c r="X1474" s="231">
        <f t="shared" ref="X1474:X1537" si="139">IF(_xlfn.NUMBERVALUE(O1474),M1474*O1474-P1474,-P1474)</f>
        <v>0</v>
      </c>
      <c r="Y1474" s="231" t="str">
        <f t="shared" ref="Y1474:Y1537" si="140">K1474</f>
        <v>SHORTENING, LIQ FRY PREM</v>
      </c>
      <c r="AA1474" s="232">
        <f t="shared" ref="AA1474:AA1537" si="141">P1474</f>
        <v>258.37</v>
      </c>
      <c r="AB1474" s="232" t="str">
        <f>VLOOKUP(W1474,'Item List (2)'!$H:$J,2,0)</f>
        <v>Food</v>
      </c>
      <c r="AC1474" s="232">
        <f t="shared" ref="AC1474:AC1537" si="142">U1474</f>
        <v>7371</v>
      </c>
      <c r="AD1474" s="232" t="str">
        <f t="shared" ref="AD1474:AD1537" si="143">AC1474&amp;"-"&amp;AB1474</f>
        <v>7371-Food</v>
      </c>
    </row>
    <row r="1475" spans="1:30">
      <c r="A1475" t="s">
        <v>48</v>
      </c>
      <c r="B1475" t="s">
        <v>549</v>
      </c>
      <c r="C1475" t="s">
        <v>706</v>
      </c>
      <c r="D1475" t="s">
        <v>707</v>
      </c>
      <c r="E1475" t="s">
        <v>708</v>
      </c>
      <c r="F1475" s="220" t="s">
        <v>53</v>
      </c>
      <c r="G1475" s="220">
        <v>45167</v>
      </c>
      <c r="H1475" t="s">
        <v>339</v>
      </c>
      <c r="I1475" t="s">
        <v>201</v>
      </c>
      <c r="J1475" t="s">
        <v>232</v>
      </c>
      <c r="K1475" t="s">
        <v>340</v>
      </c>
      <c r="L1475" s="230" t="s">
        <v>341</v>
      </c>
      <c r="M1475">
        <v>1</v>
      </c>
      <c r="N1475">
        <v>0</v>
      </c>
      <c r="O1475">
        <v>28.75</v>
      </c>
      <c r="P1475">
        <v>28.75</v>
      </c>
      <c r="Q1475">
        <v>5897.19</v>
      </c>
      <c r="R1475">
        <v>10.29</v>
      </c>
      <c r="S1475" s="231" t="str">
        <f>VLOOKUP(U1475,'Cross ref'!I:J,2,0)</f>
        <v>SCL</v>
      </c>
      <c r="T1475" s="231">
        <f t="shared" si="138"/>
        <v>28.75</v>
      </c>
      <c r="U1475" s="231">
        <f>VLOOKUP(VALUE(C1475),'Cross ref'!G:I,3,0)</f>
        <v>7371</v>
      </c>
      <c r="V1475" s="231">
        <f>IFERROR(VLOOKUP(J1475,'Item List (2)'!C:D,2,0),VLOOKUP(K1475,'Item List (2)'!C:D,2,0))</f>
        <v>51001</v>
      </c>
      <c r="W1475" s="231">
        <f>IFERROR(VLOOKUP(J1475,'Item List (2)'!C:E,3,0),VLOOKUP(K1475,'Item List (2)'!C:E,3,0))</f>
        <v>1000</v>
      </c>
      <c r="X1475" s="231">
        <f t="shared" si="139"/>
        <v>0</v>
      </c>
      <c r="Y1475" s="231" t="str">
        <f t="shared" si="140"/>
        <v>LID, CUP CRUISER 32Z</v>
      </c>
      <c r="AA1475" s="232">
        <f t="shared" si="141"/>
        <v>28.75</v>
      </c>
      <c r="AB1475" s="232" t="str">
        <f>VLOOKUP(W1475,'Item List (2)'!$H:$J,2,0)</f>
        <v>Paper</v>
      </c>
      <c r="AC1475" s="232">
        <f t="shared" si="142"/>
        <v>7371</v>
      </c>
      <c r="AD1475" s="232" t="str">
        <f t="shared" si="143"/>
        <v>7371-Paper</v>
      </c>
    </row>
    <row r="1476" spans="1:30">
      <c r="A1476" t="s">
        <v>48</v>
      </c>
      <c r="B1476" t="s">
        <v>549</v>
      </c>
      <c r="C1476" t="s">
        <v>706</v>
      </c>
      <c r="D1476" t="s">
        <v>707</v>
      </c>
      <c r="E1476" t="s">
        <v>708</v>
      </c>
      <c r="F1476" s="220" t="s">
        <v>53</v>
      </c>
      <c r="G1476" s="220">
        <v>45167</v>
      </c>
      <c r="H1476" t="s">
        <v>420</v>
      </c>
      <c r="I1476" t="s">
        <v>55</v>
      </c>
      <c r="J1476" t="s">
        <v>421</v>
      </c>
      <c r="K1476" t="s">
        <v>422</v>
      </c>
      <c r="L1476" s="230" t="s">
        <v>263</v>
      </c>
      <c r="M1476">
        <v>1</v>
      </c>
      <c r="N1476">
        <v>0</v>
      </c>
      <c r="O1476">
        <v>69.22</v>
      </c>
      <c r="P1476">
        <v>69.22</v>
      </c>
      <c r="Q1476">
        <v>5897.19</v>
      </c>
      <c r="R1476">
        <v>10.29</v>
      </c>
      <c r="S1476" s="231" t="str">
        <f>VLOOKUP(U1476,'Cross ref'!I:J,2,0)</f>
        <v>SCL</v>
      </c>
      <c r="T1476" s="231">
        <f t="shared" si="138"/>
        <v>69.22</v>
      </c>
      <c r="U1476" s="231">
        <f>VLOOKUP(VALUE(C1476),'Cross ref'!G:I,3,0)</f>
        <v>7371</v>
      </c>
      <c r="V1476" s="231">
        <f>IFERROR(VLOOKUP(J1476,'Item List (2)'!C:D,2,0),VLOOKUP(K1476,'Item List (2)'!C:D,2,0))</f>
        <v>50007</v>
      </c>
      <c r="W1476" s="231">
        <f>IFERROR(VLOOKUP(J1476,'Item List (2)'!C:E,3,0),VLOOKUP(K1476,'Item List (2)'!C:E,3,0))</f>
        <v>100</v>
      </c>
      <c r="X1476" s="231">
        <f t="shared" si="139"/>
        <v>0</v>
      </c>
      <c r="Y1476" s="231" t="str">
        <f t="shared" si="140"/>
        <v>LEMONADE, FZN</v>
      </c>
      <c r="AA1476" s="232">
        <f t="shared" si="141"/>
        <v>69.22</v>
      </c>
      <c r="AB1476" s="232" t="str">
        <f>VLOOKUP(W1476,'Item List (2)'!$H:$J,2,0)</f>
        <v>Food</v>
      </c>
      <c r="AC1476" s="232">
        <f t="shared" si="142"/>
        <v>7371</v>
      </c>
      <c r="AD1476" s="232" t="str">
        <f t="shared" si="143"/>
        <v>7371-Food</v>
      </c>
    </row>
    <row r="1477" spans="1:30">
      <c r="A1477" t="s">
        <v>48</v>
      </c>
      <c r="B1477" t="s">
        <v>549</v>
      </c>
      <c r="C1477" t="s">
        <v>706</v>
      </c>
      <c r="D1477" t="s">
        <v>707</v>
      </c>
      <c r="E1477" t="s">
        <v>708</v>
      </c>
      <c r="F1477" s="220" t="s">
        <v>53</v>
      </c>
      <c r="G1477" s="220">
        <v>45167</v>
      </c>
      <c r="H1477" t="s">
        <v>163</v>
      </c>
      <c r="I1477" t="s">
        <v>55</v>
      </c>
      <c r="J1477" t="s">
        <v>146</v>
      </c>
      <c r="K1477" t="s">
        <v>164</v>
      </c>
      <c r="L1477" s="230" t="s">
        <v>165</v>
      </c>
      <c r="M1477">
        <v>3</v>
      </c>
      <c r="N1477">
        <v>0</v>
      </c>
      <c r="O1477">
        <v>37.6</v>
      </c>
      <c r="P1477">
        <v>112.8</v>
      </c>
      <c r="Q1477">
        <v>5897.19</v>
      </c>
      <c r="R1477">
        <v>10.29</v>
      </c>
      <c r="S1477" s="231" t="str">
        <f>VLOOKUP(U1477,'Cross ref'!I:J,2,0)</f>
        <v>SCL</v>
      </c>
      <c r="T1477" s="231">
        <f t="shared" si="138"/>
        <v>112.8</v>
      </c>
      <c r="U1477" s="231">
        <f>VLOOKUP(VALUE(C1477),'Cross ref'!G:I,3,0)</f>
        <v>7371</v>
      </c>
      <c r="V1477" s="231">
        <f>IFERROR(VLOOKUP(J1477,'Item List (2)'!C:D,2,0),VLOOKUP(K1477,'Item List (2)'!C:D,2,0))</f>
        <v>50007</v>
      </c>
      <c r="W1477" s="231">
        <f>IFERROR(VLOOKUP(J1477,'Item List (2)'!C:E,3,0),VLOOKUP(K1477,'Item List (2)'!C:E,3,0))</f>
        <v>100</v>
      </c>
      <c r="X1477" s="231">
        <f t="shared" si="139"/>
        <v>0</v>
      </c>
      <c r="Y1477" s="231" t="str">
        <f t="shared" si="140"/>
        <v>CHICKEN, PTY SPCY 3Z</v>
      </c>
      <c r="AA1477" s="232">
        <f t="shared" si="141"/>
        <v>112.8</v>
      </c>
      <c r="AB1477" s="232" t="str">
        <f>VLOOKUP(W1477,'Item List (2)'!$H:$J,2,0)</f>
        <v>Food</v>
      </c>
      <c r="AC1477" s="232">
        <f t="shared" si="142"/>
        <v>7371</v>
      </c>
      <c r="AD1477" s="232" t="str">
        <f t="shared" si="143"/>
        <v>7371-Food</v>
      </c>
    </row>
    <row r="1478" spans="1:30">
      <c r="A1478" t="s">
        <v>48</v>
      </c>
      <c r="B1478" t="s">
        <v>549</v>
      </c>
      <c r="C1478" t="s">
        <v>706</v>
      </c>
      <c r="D1478" t="s">
        <v>707</v>
      </c>
      <c r="E1478" t="s">
        <v>708</v>
      </c>
      <c r="F1478" s="220" t="s">
        <v>53</v>
      </c>
      <c r="G1478" s="220">
        <v>45167</v>
      </c>
      <c r="H1478" t="s">
        <v>488</v>
      </c>
      <c r="I1478" t="s">
        <v>66</v>
      </c>
      <c r="J1478" t="s">
        <v>109</v>
      </c>
      <c r="K1478" t="s">
        <v>343</v>
      </c>
      <c r="L1478" s="230" t="s">
        <v>111</v>
      </c>
      <c r="M1478">
        <v>3</v>
      </c>
      <c r="N1478">
        <v>0</v>
      </c>
      <c r="O1478">
        <v>3.84</v>
      </c>
      <c r="P1478">
        <v>11.52</v>
      </c>
      <c r="Q1478">
        <v>5897.19</v>
      </c>
      <c r="R1478">
        <v>10.29</v>
      </c>
      <c r="S1478" s="231" t="str">
        <f>VLOOKUP(U1478,'Cross ref'!I:J,2,0)</f>
        <v>SCL</v>
      </c>
      <c r="T1478" s="231">
        <f t="shared" si="138"/>
        <v>11.52</v>
      </c>
      <c r="U1478" s="231">
        <f>VLOOKUP(VALUE(C1478),'Cross ref'!G:I,3,0)</f>
        <v>7371</v>
      </c>
      <c r="V1478" s="231">
        <f>IFERROR(VLOOKUP(J1478,'Item List (2)'!C:D,2,0),VLOOKUP(K1478,'Item List (2)'!C:D,2,0))</f>
        <v>60507</v>
      </c>
      <c r="W1478" s="231">
        <f>IFERROR(VLOOKUP(J1478,'Item List (2)'!C:E,3,0),VLOOKUP(K1478,'Item List (2)'!C:E,3,0))</f>
        <v>1200</v>
      </c>
      <c r="X1478" s="231">
        <f t="shared" si="139"/>
        <v>0</v>
      </c>
      <c r="Y1478" s="231" t="str">
        <f t="shared" si="140"/>
        <v>GLOVE, SYNTH LG</v>
      </c>
      <c r="AA1478" s="232">
        <f t="shared" si="141"/>
        <v>11.52</v>
      </c>
      <c r="AB1478" s="232" t="str">
        <f>VLOOKUP(W1478,'Item List (2)'!$H:$J,2,0)</f>
        <v>Supplies</v>
      </c>
      <c r="AC1478" s="232">
        <f t="shared" si="142"/>
        <v>7371</v>
      </c>
      <c r="AD1478" s="232" t="str">
        <f t="shared" si="143"/>
        <v>7371-Supplies</v>
      </c>
    </row>
    <row r="1479" spans="1:30">
      <c r="A1479" t="s">
        <v>48</v>
      </c>
      <c r="B1479" t="s">
        <v>549</v>
      </c>
      <c r="C1479" t="s">
        <v>706</v>
      </c>
      <c r="D1479" t="s">
        <v>707</v>
      </c>
      <c r="E1479" t="s">
        <v>708</v>
      </c>
      <c r="F1479" s="220" t="s">
        <v>53</v>
      </c>
      <c r="G1479" s="220">
        <v>45167</v>
      </c>
      <c r="H1479" t="s">
        <v>166</v>
      </c>
      <c r="I1479" t="s">
        <v>55</v>
      </c>
      <c r="J1479" t="s">
        <v>121</v>
      </c>
      <c r="K1479" t="s">
        <v>167</v>
      </c>
      <c r="L1479" s="230" t="s">
        <v>168</v>
      </c>
      <c r="M1479">
        <v>1</v>
      </c>
      <c r="N1479">
        <v>0</v>
      </c>
      <c r="O1479">
        <v>29.39</v>
      </c>
      <c r="P1479">
        <v>29.39</v>
      </c>
      <c r="Q1479">
        <v>5897.19</v>
      </c>
      <c r="R1479">
        <v>10.29</v>
      </c>
      <c r="S1479" s="231" t="str">
        <f>VLOOKUP(U1479,'Cross ref'!I:J,2,0)</f>
        <v>SCL</v>
      </c>
      <c r="T1479" s="231">
        <f t="shared" si="138"/>
        <v>29.39</v>
      </c>
      <c r="U1479" s="231">
        <f>VLOOKUP(VALUE(C1479),'Cross ref'!G:I,3,0)</f>
        <v>7371</v>
      </c>
      <c r="V1479" s="231">
        <f>IFERROR(VLOOKUP(J1479,'Item List (2)'!C:D,2,0),VLOOKUP(K1479,'Item List (2)'!C:D,2,0))</f>
        <v>50007</v>
      </c>
      <c r="W1479" s="231">
        <f>IFERROR(VLOOKUP(J1479,'Item List (2)'!C:E,3,0),VLOOKUP(K1479,'Item List (2)'!C:E,3,0))</f>
        <v>100</v>
      </c>
      <c r="X1479" s="231">
        <f t="shared" si="139"/>
        <v>0</v>
      </c>
      <c r="Y1479" s="231" t="str">
        <f t="shared" si="140"/>
        <v>SQUASH, ZUCCHINI BRD SLI</v>
      </c>
      <c r="AA1479" s="232">
        <f t="shared" si="141"/>
        <v>29.39</v>
      </c>
      <c r="AB1479" s="232" t="str">
        <f>VLOOKUP(W1479,'Item List (2)'!$H:$J,2,0)</f>
        <v>Food</v>
      </c>
      <c r="AC1479" s="232">
        <f t="shared" si="142"/>
        <v>7371</v>
      </c>
      <c r="AD1479" s="232" t="str">
        <f t="shared" si="143"/>
        <v>7371-Food</v>
      </c>
    </row>
    <row r="1480" spans="1:30">
      <c r="A1480" t="s">
        <v>48</v>
      </c>
      <c r="B1480" t="s">
        <v>549</v>
      </c>
      <c r="C1480" t="s">
        <v>706</v>
      </c>
      <c r="D1480" t="s">
        <v>707</v>
      </c>
      <c r="E1480" t="s">
        <v>708</v>
      </c>
      <c r="F1480" s="220" t="s">
        <v>53</v>
      </c>
      <c r="G1480" s="220">
        <v>45167</v>
      </c>
      <c r="H1480" t="s">
        <v>169</v>
      </c>
      <c r="I1480" t="s">
        <v>55</v>
      </c>
      <c r="J1480" t="s">
        <v>170</v>
      </c>
      <c r="K1480" t="s">
        <v>171</v>
      </c>
      <c r="L1480" s="230" t="s">
        <v>172</v>
      </c>
      <c r="M1480">
        <v>3</v>
      </c>
      <c r="N1480">
        <v>0</v>
      </c>
      <c r="O1480">
        <v>90.57</v>
      </c>
      <c r="P1480">
        <v>271.71</v>
      </c>
      <c r="Q1480">
        <v>5897.19</v>
      </c>
      <c r="R1480">
        <v>10.29</v>
      </c>
      <c r="S1480" s="231" t="str">
        <f>VLOOKUP(U1480,'Cross ref'!I:J,2,0)</f>
        <v>SCL</v>
      </c>
      <c r="T1480" s="231">
        <f t="shared" si="138"/>
        <v>271.71</v>
      </c>
      <c r="U1480" s="231">
        <f>VLOOKUP(VALUE(C1480),'Cross ref'!G:I,3,0)</f>
        <v>7371</v>
      </c>
      <c r="V1480" s="231">
        <f>IFERROR(VLOOKUP(J1480,'Item List (2)'!C:D,2,0),VLOOKUP(K1480,'Item List (2)'!C:D,2,0))</f>
        <v>50007</v>
      </c>
      <c r="W1480" s="231">
        <f>IFERROR(VLOOKUP(J1480,'Item List (2)'!C:E,3,0),VLOOKUP(K1480,'Item List (2)'!C:E,3,0))</f>
        <v>100</v>
      </c>
      <c r="X1480" s="231">
        <f t="shared" si="139"/>
        <v>0</v>
      </c>
      <c r="Y1480" s="231" t="str">
        <f t="shared" si="140"/>
        <v>BACON, 500 SLICES FC</v>
      </c>
      <c r="AA1480" s="232">
        <f t="shared" si="141"/>
        <v>271.71</v>
      </c>
      <c r="AB1480" s="232" t="str">
        <f>VLOOKUP(W1480,'Item List (2)'!$H:$J,2,0)</f>
        <v>Food</v>
      </c>
      <c r="AC1480" s="232">
        <f t="shared" si="142"/>
        <v>7371</v>
      </c>
      <c r="AD1480" s="232" t="str">
        <f t="shared" si="143"/>
        <v>7371-Food</v>
      </c>
    </row>
    <row r="1481" spans="1:30">
      <c r="A1481" t="s">
        <v>48</v>
      </c>
      <c r="B1481" t="s">
        <v>549</v>
      </c>
      <c r="C1481" t="s">
        <v>706</v>
      </c>
      <c r="D1481" t="s">
        <v>707</v>
      </c>
      <c r="E1481" t="s">
        <v>708</v>
      </c>
      <c r="F1481" s="220" t="s">
        <v>53</v>
      </c>
      <c r="G1481" s="220">
        <v>45167</v>
      </c>
      <c r="H1481" t="s">
        <v>173</v>
      </c>
      <c r="I1481" t="s">
        <v>55</v>
      </c>
      <c r="J1481" t="s">
        <v>117</v>
      </c>
      <c r="K1481" t="s">
        <v>174</v>
      </c>
      <c r="L1481" s="230" t="s">
        <v>175</v>
      </c>
      <c r="M1481">
        <v>2</v>
      </c>
      <c r="N1481">
        <v>0</v>
      </c>
      <c r="O1481">
        <v>81.59</v>
      </c>
      <c r="P1481">
        <v>163.18</v>
      </c>
      <c r="Q1481">
        <v>5897.19</v>
      </c>
      <c r="R1481">
        <v>10.29</v>
      </c>
      <c r="S1481" s="231" t="str">
        <f>VLOOKUP(U1481,'Cross ref'!I:J,2,0)</f>
        <v>SCL</v>
      </c>
      <c r="T1481" s="231">
        <f t="shared" si="138"/>
        <v>163.18</v>
      </c>
      <c r="U1481" s="231">
        <f>VLOOKUP(VALUE(C1481),'Cross ref'!G:I,3,0)</f>
        <v>7371</v>
      </c>
      <c r="V1481" s="231">
        <f>IFERROR(VLOOKUP(J1481,'Item List (2)'!C:D,2,0),VLOOKUP(K1481,'Item List (2)'!C:D,2,0))</f>
        <v>50007</v>
      </c>
      <c r="W1481" s="231">
        <f>IFERROR(VLOOKUP(J1481,'Item List (2)'!C:E,3,0),VLOOKUP(K1481,'Item List (2)'!C:E,3,0))</f>
        <v>100</v>
      </c>
      <c r="X1481" s="231">
        <f t="shared" si="139"/>
        <v>0</v>
      </c>
      <c r="Y1481" s="231" t="str">
        <f t="shared" si="140"/>
        <v>BEEF, GRND PTY 1.78Z</v>
      </c>
      <c r="AA1481" s="232">
        <f t="shared" si="141"/>
        <v>163.18</v>
      </c>
      <c r="AB1481" s="232" t="str">
        <f>VLOOKUP(W1481,'Item List (2)'!$H:$J,2,0)</f>
        <v>Food</v>
      </c>
      <c r="AC1481" s="232">
        <f t="shared" si="142"/>
        <v>7371</v>
      </c>
      <c r="AD1481" s="232" t="str">
        <f t="shared" si="143"/>
        <v>7371-Food</v>
      </c>
    </row>
    <row r="1482" spans="1:30">
      <c r="A1482" t="s">
        <v>48</v>
      </c>
      <c r="B1482" t="s">
        <v>549</v>
      </c>
      <c r="C1482" t="s">
        <v>706</v>
      </c>
      <c r="D1482" t="s">
        <v>707</v>
      </c>
      <c r="E1482" t="s">
        <v>708</v>
      </c>
      <c r="F1482" s="220" t="s">
        <v>53</v>
      </c>
      <c r="G1482" s="220">
        <v>45167</v>
      </c>
      <c r="H1482" t="s">
        <v>344</v>
      </c>
      <c r="I1482" t="s">
        <v>55</v>
      </c>
      <c r="J1482" t="s">
        <v>345</v>
      </c>
      <c r="K1482" t="s">
        <v>346</v>
      </c>
      <c r="L1482" s="230" t="s">
        <v>347</v>
      </c>
      <c r="M1482">
        <v>1</v>
      </c>
      <c r="N1482">
        <v>0</v>
      </c>
      <c r="O1482">
        <v>25.95</v>
      </c>
      <c r="P1482">
        <v>25.95</v>
      </c>
      <c r="Q1482">
        <v>5897.19</v>
      </c>
      <c r="R1482">
        <v>10.29</v>
      </c>
      <c r="S1482" s="231" t="str">
        <f>VLOOKUP(U1482,'Cross ref'!I:J,2,0)</f>
        <v>SCL</v>
      </c>
      <c r="T1482" s="231">
        <f t="shared" si="138"/>
        <v>25.95</v>
      </c>
      <c r="U1482" s="231">
        <f>VLOOKUP(VALUE(C1482),'Cross ref'!G:I,3,0)</f>
        <v>7371</v>
      </c>
      <c r="V1482" s="231">
        <f>IFERROR(VLOOKUP(J1482,'Item List (2)'!C:D,2,0),VLOOKUP(K1482,'Item List (2)'!C:D,2,0))</f>
        <v>50007</v>
      </c>
      <c r="W1482" s="231">
        <f>IFERROR(VLOOKUP(J1482,'Item List (2)'!C:E,3,0),VLOOKUP(K1482,'Item List (2)'!C:E,3,0))</f>
        <v>100</v>
      </c>
      <c r="X1482" s="231">
        <f t="shared" si="139"/>
        <v>0</v>
      </c>
      <c r="Y1482" s="231" t="str">
        <f t="shared" si="140"/>
        <v>BREAD, SOURDOUGH THICKER SLI</v>
      </c>
      <c r="AA1482" s="232">
        <f t="shared" si="141"/>
        <v>25.95</v>
      </c>
      <c r="AB1482" s="232" t="str">
        <f>VLOOKUP(W1482,'Item List (2)'!$H:$J,2,0)</f>
        <v>Food</v>
      </c>
      <c r="AC1482" s="232">
        <f t="shared" si="142"/>
        <v>7371</v>
      </c>
      <c r="AD1482" s="232" t="str">
        <f t="shared" si="143"/>
        <v>7371-Food</v>
      </c>
    </row>
    <row r="1483" spans="1:30">
      <c r="A1483" t="s">
        <v>48</v>
      </c>
      <c r="B1483" t="s">
        <v>549</v>
      </c>
      <c r="C1483" t="s">
        <v>706</v>
      </c>
      <c r="D1483" t="s">
        <v>707</v>
      </c>
      <c r="E1483" t="s">
        <v>708</v>
      </c>
      <c r="F1483" s="220" t="s">
        <v>53</v>
      </c>
      <c r="G1483" s="220">
        <v>45167</v>
      </c>
      <c r="H1483" t="s">
        <v>178</v>
      </c>
      <c r="I1483" t="s">
        <v>55</v>
      </c>
      <c r="J1483" t="s">
        <v>179</v>
      </c>
      <c r="K1483" t="s">
        <v>180</v>
      </c>
      <c r="L1483" s="230" t="s">
        <v>148</v>
      </c>
      <c r="M1483">
        <v>1</v>
      </c>
      <c r="N1483">
        <v>0</v>
      </c>
      <c r="O1483">
        <v>77.57</v>
      </c>
      <c r="P1483">
        <v>77.57</v>
      </c>
      <c r="Q1483">
        <v>5897.19</v>
      </c>
      <c r="R1483">
        <v>10.29</v>
      </c>
      <c r="S1483" s="231" t="str">
        <f>VLOOKUP(U1483,'Cross ref'!I:J,2,0)</f>
        <v>SCL</v>
      </c>
      <c r="T1483" s="231">
        <f t="shared" si="138"/>
        <v>77.57</v>
      </c>
      <c r="U1483" s="231">
        <f>VLOOKUP(VALUE(C1483),'Cross ref'!G:I,3,0)</f>
        <v>7371</v>
      </c>
      <c r="V1483" s="231">
        <f>IFERROR(VLOOKUP(J1483,'Item List (2)'!C:D,2,0),VLOOKUP(K1483,'Item List (2)'!C:D,2,0))</f>
        <v>50007</v>
      </c>
      <c r="W1483" s="231">
        <f>IFERROR(VLOOKUP(J1483,'Item List (2)'!C:E,3,0),VLOOKUP(K1483,'Item List (2)'!C:E,3,0))</f>
        <v>100</v>
      </c>
      <c r="X1483" s="231">
        <f t="shared" si="139"/>
        <v>0</v>
      </c>
      <c r="Y1483" s="231" t="str">
        <f t="shared" si="140"/>
        <v>CHEESE, AMER SHRP SLI 144CT</v>
      </c>
      <c r="AA1483" s="232">
        <f t="shared" si="141"/>
        <v>77.57</v>
      </c>
      <c r="AB1483" s="232" t="str">
        <f>VLOOKUP(W1483,'Item List (2)'!$H:$J,2,0)</f>
        <v>Food</v>
      </c>
      <c r="AC1483" s="232">
        <f t="shared" si="142"/>
        <v>7371</v>
      </c>
      <c r="AD1483" s="232" t="str">
        <f t="shared" si="143"/>
        <v>7371-Food</v>
      </c>
    </row>
    <row r="1484" spans="1:30">
      <c r="A1484" t="s">
        <v>48</v>
      </c>
      <c r="B1484" t="s">
        <v>549</v>
      </c>
      <c r="C1484" t="s">
        <v>706</v>
      </c>
      <c r="D1484" t="s">
        <v>707</v>
      </c>
      <c r="E1484" t="s">
        <v>708</v>
      </c>
      <c r="F1484" s="220" t="s">
        <v>53</v>
      </c>
      <c r="G1484" s="220">
        <v>45167</v>
      </c>
      <c r="H1484" t="s">
        <v>184</v>
      </c>
      <c r="I1484" t="s">
        <v>55</v>
      </c>
      <c r="J1484" t="s">
        <v>117</v>
      </c>
      <c r="K1484" t="s">
        <v>185</v>
      </c>
      <c r="L1484" s="230" t="s">
        <v>186</v>
      </c>
      <c r="M1484">
        <v>2</v>
      </c>
      <c r="N1484">
        <v>0</v>
      </c>
      <c r="O1484">
        <v>76.44</v>
      </c>
      <c r="P1484">
        <v>152.88</v>
      </c>
      <c r="Q1484">
        <v>5897.19</v>
      </c>
      <c r="R1484">
        <v>10.29</v>
      </c>
      <c r="S1484" s="231" t="str">
        <f>VLOOKUP(U1484,'Cross ref'!I:J,2,0)</f>
        <v>SCL</v>
      </c>
      <c r="T1484" s="231">
        <f t="shared" si="138"/>
        <v>152.88</v>
      </c>
      <c r="U1484" s="231">
        <f>VLOOKUP(VALUE(C1484),'Cross ref'!G:I,3,0)</f>
        <v>7371</v>
      </c>
      <c r="V1484" s="231">
        <f>IFERROR(VLOOKUP(J1484,'Item List (2)'!C:D,2,0),VLOOKUP(K1484,'Item List (2)'!C:D,2,0))</f>
        <v>50007</v>
      </c>
      <c r="W1484" s="231">
        <f>IFERROR(VLOOKUP(J1484,'Item List (2)'!C:E,3,0),VLOOKUP(K1484,'Item List (2)'!C:E,3,0))</f>
        <v>100</v>
      </c>
      <c r="X1484" s="231">
        <f t="shared" si="139"/>
        <v>0</v>
      </c>
      <c r="Y1484" s="231" t="str">
        <f t="shared" si="140"/>
        <v>BEEF, GRND PTY 5.33Z ANGUS IQF</v>
      </c>
      <c r="AA1484" s="232">
        <f t="shared" si="141"/>
        <v>152.88</v>
      </c>
      <c r="AB1484" s="232" t="str">
        <f>VLOOKUP(W1484,'Item List (2)'!$H:$J,2,0)</f>
        <v>Food</v>
      </c>
      <c r="AC1484" s="232">
        <f t="shared" si="142"/>
        <v>7371</v>
      </c>
      <c r="AD1484" s="232" t="str">
        <f t="shared" si="143"/>
        <v>7371-Food</v>
      </c>
    </row>
    <row r="1485" spans="1:30">
      <c r="A1485" t="s">
        <v>48</v>
      </c>
      <c r="B1485" t="s">
        <v>549</v>
      </c>
      <c r="C1485" t="s">
        <v>706</v>
      </c>
      <c r="D1485" t="s">
        <v>707</v>
      </c>
      <c r="E1485" t="s">
        <v>708</v>
      </c>
      <c r="F1485" s="220" t="s">
        <v>53</v>
      </c>
      <c r="G1485" s="220">
        <v>45167</v>
      </c>
      <c r="H1485" t="s">
        <v>187</v>
      </c>
      <c r="I1485" t="s">
        <v>55</v>
      </c>
      <c r="J1485" t="s">
        <v>146</v>
      </c>
      <c r="K1485" t="s">
        <v>188</v>
      </c>
      <c r="L1485" s="230" t="s">
        <v>189</v>
      </c>
      <c r="M1485">
        <v>3</v>
      </c>
      <c r="N1485">
        <v>0</v>
      </c>
      <c r="O1485">
        <v>46.88</v>
      </c>
      <c r="P1485">
        <v>140.64</v>
      </c>
      <c r="Q1485">
        <v>5897.19</v>
      </c>
      <c r="R1485">
        <v>10.29</v>
      </c>
      <c r="S1485" s="231" t="str">
        <f>VLOOKUP(U1485,'Cross ref'!I:J,2,0)</f>
        <v>SCL</v>
      </c>
      <c r="T1485" s="231">
        <f t="shared" si="138"/>
        <v>140.64</v>
      </c>
      <c r="U1485" s="231">
        <f>VLOOKUP(VALUE(C1485),'Cross ref'!G:I,3,0)</f>
        <v>7371</v>
      </c>
      <c r="V1485" s="231">
        <f>IFERROR(VLOOKUP(J1485,'Item List (2)'!C:D,2,0),VLOOKUP(K1485,'Item List (2)'!C:D,2,0))</f>
        <v>50007</v>
      </c>
      <c r="W1485" s="231">
        <f>IFERROR(VLOOKUP(J1485,'Item List (2)'!C:E,3,0),VLOOKUP(K1485,'Item List (2)'!C:E,3,0))</f>
        <v>100</v>
      </c>
      <c r="X1485" s="231">
        <f t="shared" si="139"/>
        <v>0</v>
      </c>
      <c r="Y1485" s="231" t="str">
        <f t="shared" si="140"/>
        <v>CHICKEN, NUGGET BRD STAR SHP</v>
      </c>
      <c r="AA1485" s="232">
        <f t="shared" si="141"/>
        <v>140.64</v>
      </c>
      <c r="AB1485" s="232" t="str">
        <f>VLOOKUP(W1485,'Item List (2)'!$H:$J,2,0)</f>
        <v>Food</v>
      </c>
      <c r="AC1485" s="232">
        <f t="shared" si="142"/>
        <v>7371</v>
      </c>
      <c r="AD1485" s="232" t="str">
        <f t="shared" si="143"/>
        <v>7371-Food</v>
      </c>
    </row>
    <row r="1486" spans="1:30">
      <c r="A1486" t="s">
        <v>48</v>
      </c>
      <c r="B1486" t="s">
        <v>549</v>
      </c>
      <c r="C1486" t="s">
        <v>706</v>
      </c>
      <c r="D1486" t="s">
        <v>707</v>
      </c>
      <c r="E1486" t="s">
        <v>708</v>
      </c>
      <c r="F1486" s="220" t="s">
        <v>53</v>
      </c>
      <c r="G1486" s="220">
        <v>45167</v>
      </c>
      <c r="H1486" t="s">
        <v>354</v>
      </c>
      <c r="I1486" t="s">
        <v>201</v>
      </c>
      <c r="J1486" t="s">
        <v>232</v>
      </c>
      <c r="K1486" t="s">
        <v>355</v>
      </c>
      <c r="L1486" s="230" t="s">
        <v>356</v>
      </c>
      <c r="M1486">
        <v>1</v>
      </c>
      <c r="N1486">
        <v>0</v>
      </c>
      <c r="O1486">
        <v>42.86</v>
      </c>
      <c r="P1486">
        <v>42.86</v>
      </c>
      <c r="Q1486">
        <v>5897.19</v>
      </c>
      <c r="R1486">
        <v>10.29</v>
      </c>
      <c r="S1486" s="231" t="str">
        <f>VLOOKUP(U1486,'Cross ref'!I:J,2,0)</f>
        <v>SCL</v>
      </c>
      <c r="T1486" s="231">
        <f t="shared" si="138"/>
        <v>42.86</v>
      </c>
      <c r="U1486" s="231">
        <f>VLOOKUP(VALUE(C1486),'Cross ref'!G:I,3,0)</f>
        <v>7371</v>
      </c>
      <c r="V1486" s="231">
        <f>IFERROR(VLOOKUP(J1486,'Item List (2)'!C:D,2,0),VLOOKUP(K1486,'Item List (2)'!C:D,2,0))</f>
        <v>51001</v>
      </c>
      <c r="W1486" s="231">
        <f>IFERROR(VLOOKUP(J1486,'Item List (2)'!C:E,3,0),VLOOKUP(K1486,'Item List (2)'!C:E,3,0))</f>
        <v>1000</v>
      </c>
      <c r="X1486" s="231">
        <f t="shared" si="139"/>
        <v>0</v>
      </c>
      <c r="Y1486" s="231" t="str">
        <f t="shared" si="140"/>
        <v>LID, RECLOSEABLE CJ</v>
      </c>
      <c r="AA1486" s="232">
        <f t="shared" si="141"/>
        <v>42.86</v>
      </c>
      <c r="AB1486" s="232" t="str">
        <f>VLOOKUP(W1486,'Item List (2)'!$H:$J,2,0)</f>
        <v>Paper</v>
      </c>
      <c r="AC1486" s="232">
        <f t="shared" si="142"/>
        <v>7371</v>
      </c>
      <c r="AD1486" s="232" t="str">
        <f t="shared" si="143"/>
        <v>7371-Paper</v>
      </c>
    </row>
    <row r="1487" spans="1:30">
      <c r="A1487" t="s">
        <v>48</v>
      </c>
      <c r="B1487" t="s">
        <v>549</v>
      </c>
      <c r="C1487" t="s">
        <v>706</v>
      </c>
      <c r="D1487" t="s">
        <v>707</v>
      </c>
      <c r="E1487" t="s">
        <v>708</v>
      </c>
      <c r="F1487" s="220" t="s">
        <v>53</v>
      </c>
      <c r="G1487" s="220">
        <v>45167</v>
      </c>
      <c r="H1487" t="s">
        <v>357</v>
      </c>
      <c r="I1487" t="s">
        <v>55</v>
      </c>
      <c r="J1487" t="s">
        <v>358</v>
      </c>
      <c r="K1487" t="s">
        <v>359</v>
      </c>
      <c r="L1487" s="230" t="s">
        <v>360</v>
      </c>
      <c r="M1487">
        <v>2</v>
      </c>
      <c r="N1487">
        <v>0</v>
      </c>
      <c r="O1487">
        <v>24.1</v>
      </c>
      <c r="P1487">
        <v>48.2</v>
      </c>
      <c r="Q1487">
        <v>5897.19</v>
      </c>
      <c r="R1487">
        <v>10.29</v>
      </c>
      <c r="S1487" s="231" t="str">
        <f>VLOOKUP(U1487,'Cross ref'!I:J,2,0)</f>
        <v>SCL</v>
      </c>
      <c r="T1487" s="231">
        <f t="shared" si="138"/>
        <v>48.2</v>
      </c>
      <c r="U1487" s="231">
        <f>VLOOKUP(VALUE(C1487),'Cross ref'!G:I,3,0)</f>
        <v>7371</v>
      </c>
      <c r="V1487" s="231">
        <f>IFERROR(VLOOKUP(J1487,'Item List (2)'!C:D,2,0),VLOOKUP(K1487,'Item List (2)'!C:D,2,0))</f>
        <v>50007</v>
      </c>
      <c r="W1487" s="231">
        <f>IFERROR(VLOOKUP(J1487,'Item List (2)'!C:E,3,0),VLOOKUP(K1487,'Item List (2)'!C:E,3,0))</f>
        <v>100</v>
      </c>
      <c r="X1487" s="231">
        <f t="shared" si="139"/>
        <v>0</v>
      </c>
      <c r="Y1487" s="231" t="str">
        <f t="shared" si="140"/>
        <v>BISCUIT, BUTTERMILK PARBKD</v>
      </c>
      <c r="AA1487" s="232">
        <f t="shared" si="141"/>
        <v>48.2</v>
      </c>
      <c r="AB1487" s="232" t="str">
        <f>VLOOKUP(W1487,'Item List (2)'!$H:$J,2,0)</f>
        <v>Food</v>
      </c>
      <c r="AC1487" s="232">
        <f t="shared" si="142"/>
        <v>7371</v>
      </c>
      <c r="AD1487" s="232" t="str">
        <f t="shared" si="143"/>
        <v>7371-Food</v>
      </c>
    </row>
    <row r="1488" spans="1:30">
      <c r="A1488" t="s">
        <v>48</v>
      </c>
      <c r="B1488" t="s">
        <v>549</v>
      </c>
      <c r="C1488" t="s">
        <v>706</v>
      </c>
      <c r="D1488" t="s">
        <v>707</v>
      </c>
      <c r="E1488" t="s">
        <v>708</v>
      </c>
      <c r="F1488" s="220" t="s">
        <v>53</v>
      </c>
      <c r="G1488" s="220">
        <v>45167</v>
      </c>
      <c r="H1488" t="s">
        <v>194</v>
      </c>
      <c r="I1488" t="s">
        <v>55</v>
      </c>
      <c r="J1488" t="s">
        <v>179</v>
      </c>
      <c r="K1488" t="s">
        <v>195</v>
      </c>
      <c r="L1488" s="230" t="s">
        <v>148</v>
      </c>
      <c r="M1488">
        <v>1</v>
      </c>
      <c r="N1488">
        <v>0</v>
      </c>
      <c r="O1488">
        <v>77.97</v>
      </c>
      <c r="P1488">
        <v>77.97</v>
      </c>
      <c r="Q1488">
        <v>5897.19</v>
      </c>
      <c r="R1488">
        <v>10.29</v>
      </c>
      <c r="S1488" s="231" t="str">
        <f>VLOOKUP(U1488,'Cross ref'!I:J,2,0)</f>
        <v>SCL</v>
      </c>
      <c r="T1488" s="231">
        <f t="shared" si="138"/>
        <v>77.97</v>
      </c>
      <c r="U1488" s="231">
        <f>VLOOKUP(VALUE(C1488),'Cross ref'!G:I,3,0)</f>
        <v>7371</v>
      </c>
      <c r="V1488" s="231">
        <f>IFERROR(VLOOKUP(J1488,'Item List (2)'!C:D,2,0),VLOOKUP(K1488,'Item List (2)'!C:D,2,0))</f>
        <v>50007</v>
      </c>
      <c r="W1488" s="231">
        <f>IFERROR(VLOOKUP(J1488,'Item List (2)'!C:E,3,0),VLOOKUP(K1488,'Item List (2)'!C:E,3,0))</f>
        <v>100</v>
      </c>
      <c r="X1488" s="231">
        <f t="shared" si="139"/>
        <v>0</v>
      </c>
      <c r="Y1488" s="231" t="str">
        <f t="shared" si="140"/>
        <v>CHEESE, AMER SHRP SLI 200CT SM</v>
      </c>
      <c r="AA1488" s="232">
        <f t="shared" si="141"/>
        <v>77.97</v>
      </c>
      <c r="AB1488" s="232" t="str">
        <f>VLOOKUP(W1488,'Item List (2)'!$H:$J,2,0)</f>
        <v>Food</v>
      </c>
      <c r="AC1488" s="232">
        <f t="shared" si="142"/>
        <v>7371</v>
      </c>
      <c r="AD1488" s="232" t="str">
        <f t="shared" si="143"/>
        <v>7371-Food</v>
      </c>
    </row>
    <row r="1489" spans="1:30">
      <c r="A1489" t="s">
        <v>48</v>
      </c>
      <c r="B1489" t="s">
        <v>549</v>
      </c>
      <c r="C1489" t="s">
        <v>706</v>
      </c>
      <c r="D1489" t="s">
        <v>707</v>
      </c>
      <c r="E1489" t="s">
        <v>708</v>
      </c>
      <c r="F1489" s="220" t="s">
        <v>53</v>
      </c>
      <c r="G1489" s="220">
        <v>45167</v>
      </c>
      <c r="H1489" t="s">
        <v>713</v>
      </c>
      <c r="I1489" t="s">
        <v>55</v>
      </c>
      <c r="J1489" t="s">
        <v>714</v>
      </c>
      <c r="K1489" t="s">
        <v>715</v>
      </c>
      <c r="L1489" s="230" t="s">
        <v>716</v>
      </c>
      <c r="M1489">
        <v>1</v>
      </c>
      <c r="N1489">
        <v>0</v>
      </c>
      <c r="O1489">
        <v>42.69</v>
      </c>
      <c r="P1489">
        <v>42.69</v>
      </c>
      <c r="Q1489">
        <v>5897.19</v>
      </c>
      <c r="R1489">
        <v>10.29</v>
      </c>
      <c r="S1489" s="231" t="str">
        <f>VLOOKUP(U1489,'Cross ref'!I:J,2,0)</f>
        <v>SCL</v>
      </c>
      <c r="T1489" s="231">
        <f t="shared" si="138"/>
        <v>42.69</v>
      </c>
      <c r="U1489" s="231">
        <f>VLOOKUP(VALUE(C1489),'Cross ref'!G:I,3,0)</f>
        <v>7371</v>
      </c>
      <c r="V1489" s="231">
        <f>IFERROR(VLOOKUP(J1489,'Item List (2)'!C:D,2,0),VLOOKUP(K1489,'Item List (2)'!C:D,2,0))</f>
        <v>50007</v>
      </c>
      <c r="W1489" s="231">
        <f>IFERROR(VLOOKUP(J1489,'Item List (2)'!C:E,3,0),VLOOKUP(K1489,'Item List (2)'!C:E,3,0))</f>
        <v>100</v>
      </c>
      <c r="X1489" s="231">
        <f t="shared" si="139"/>
        <v>0</v>
      </c>
      <c r="Y1489" s="231" t="str">
        <f t="shared" si="140"/>
        <v>ICING, STRING WHT</v>
      </c>
      <c r="AA1489" s="232">
        <f t="shared" si="141"/>
        <v>42.69</v>
      </c>
      <c r="AB1489" s="232" t="str">
        <f>VLOOKUP(W1489,'Item List (2)'!$H:$J,2,0)</f>
        <v>Food</v>
      </c>
      <c r="AC1489" s="232">
        <f t="shared" si="142"/>
        <v>7371</v>
      </c>
      <c r="AD1489" s="232" t="str">
        <f t="shared" si="143"/>
        <v>7371-Food</v>
      </c>
    </row>
    <row r="1490" spans="1:30">
      <c r="A1490" t="s">
        <v>48</v>
      </c>
      <c r="B1490" t="s">
        <v>549</v>
      </c>
      <c r="C1490" t="s">
        <v>706</v>
      </c>
      <c r="D1490" t="s">
        <v>707</v>
      </c>
      <c r="E1490" t="s">
        <v>708</v>
      </c>
      <c r="F1490" s="220" t="s">
        <v>53</v>
      </c>
      <c r="G1490" s="220">
        <v>45167</v>
      </c>
      <c r="H1490" t="s">
        <v>687</v>
      </c>
      <c r="I1490" t="s">
        <v>201</v>
      </c>
      <c r="J1490" t="s">
        <v>202</v>
      </c>
      <c r="K1490" t="s">
        <v>688</v>
      </c>
      <c r="L1490" s="230" t="s">
        <v>204</v>
      </c>
      <c r="M1490">
        <v>1</v>
      </c>
      <c r="N1490">
        <v>0</v>
      </c>
      <c r="O1490">
        <v>70.17</v>
      </c>
      <c r="P1490">
        <v>70.17</v>
      </c>
      <c r="Q1490">
        <v>5897.19</v>
      </c>
      <c r="R1490">
        <v>10.29</v>
      </c>
      <c r="S1490" s="231" t="str">
        <f>VLOOKUP(U1490,'Cross ref'!I:J,2,0)</f>
        <v>SCL</v>
      </c>
      <c r="T1490" s="231">
        <f t="shared" si="138"/>
        <v>70.17</v>
      </c>
      <c r="U1490" s="231">
        <f>VLOOKUP(VALUE(C1490),'Cross ref'!G:I,3,0)</f>
        <v>7371</v>
      </c>
      <c r="V1490" s="231">
        <f>IFERROR(VLOOKUP(J1490,'Item List (2)'!C:D,2,0),VLOOKUP(K1490,'Item List (2)'!C:D,2,0))</f>
        <v>51001</v>
      </c>
      <c r="W1490" s="231">
        <f>IFERROR(VLOOKUP(J1490,'Item List (2)'!C:E,3,0),VLOOKUP(K1490,'Item List (2)'!C:E,3,0))</f>
        <v>1000</v>
      </c>
      <c r="X1490" s="231">
        <f t="shared" si="139"/>
        <v>0</v>
      </c>
      <c r="Y1490" s="231" t="str">
        <f t="shared" si="140"/>
        <v>WRAP, PAPR BIG CARL PROMO</v>
      </c>
      <c r="AA1490" s="232">
        <f t="shared" si="141"/>
        <v>70.17</v>
      </c>
      <c r="AB1490" s="232" t="str">
        <f>VLOOKUP(W1490,'Item List (2)'!$H:$J,2,0)</f>
        <v>Paper</v>
      </c>
      <c r="AC1490" s="232">
        <f t="shared" si="142"/>
        <v>7371</v>
      </c>
      <c r="AD1490" s="232" t="str">
        <f t="shared" si="143"/>
        <v>7371-Paper</v>
      </c>
    </row>
    <row r="1491" spans="1:30">
      <c r="A1491" t="s">
        <v>48</v>
      </c>
      <c r="B1491" t="s">
        <v>549</v>
      </c>
      <c r="C1491" t="s">
        <v>706</v>
      </c>
      <c r="D1491" t="s">
        <v>707</v>
      </c>
      <c r="E1491" t="s">
        <v>708</v>
      </c>
      <c r="F1491" s="220" t="s">
        <v>53</v>
      </c>
      <c r="G1491" s="220">
        <v>45167</v>
      </c>
      <c r="H1491" t="s">
        <v>205</v>
      </c>
      <c r="I1491" t="s">
        <v>55</v>
      </c>
      <c r="J1491" t="s">
        <v>206</v>
      </c>
      <c r="K1491" t="s">
        <v>207</v>
      </c>
      <c r="L1491" s="230" t="s">
        <v>208</v>
      </c>
      <c r="M1491">
        <v>2</v>
      </c>
      <c r="N1491">
        <v>0</v>
      </c>
      <c r="O1491">
        <v>22.17</v>
      </c>
      <c r="P1491">
        <v>44.34</v>
      </c>
      <c r="Q1491">
        <v>5897.19</v>
      </c>
      <c r="R1491">
        <v>10.29</v>
      </c>
      <c r="S1491" s="231" t="str">
        <f>VLOOKUP(U1491,'Cross ref'!I:J,2,0)</f>
        <v>SCL</v>
      </c>
      <c r="T1491" s="231">
        <f t="shared" si="138"/>
        <v>44.34</v>
      </c>
      <c r="U1491" s="231">
        <f>VLOOKUP(VALUE(C1491),'Cross ref'!G:I,3,0)</f>
        <v>7371</v>
      </c>
      <c r="V1491" s="231">
        <f>IFERROR(VLOOKUP(J1491,'Item List (2)'!C:D,2,0),VLOOKUP(K1491,'Item List (2)'!C:D,2,0))</f>
        <v>50007</v>
      </c>
      <c r="W1491" s="231">
        <f>IFERROR(VLOOKUP(J1491,'Item List (2)'!C:E,3,0),VLOOKUP(K1491,'Item List (2)'!C:E,3,0))</f>
        <v>100</v>
      </c>
      <c r="X1491" s="231">
        <f t="shared" si="139"/>
        <v>0</v>
      </c>
      <c r="Y1491" s="231" t="str">
        <f t="shared" si="140"/>
        <v>LETTUCE, LINER</v>
      </c>
      <c r="AA1491" s="232">
        <f t="shared" si="141"/>
        <v>44.34</v>
      </c>
      <c r="AB1491" s="232" t="str">
        <f>VLOOKUP(W1491,'Item List (2)'!$H:$J,2,0)</f>
        <v>Food</v>
      </c>
      <c r="AC1491" s="232">
        <f t="shared" si="142"/>
        <v>7371</v>
      </c>
      <c r="AD1491" s="232" t="str">
        <f t="shared" si="143"/>
        <v>7371-Food</v>
      </c>
    </row>
    <row r="1492" spans="1:30">
      <c r="A1492" t="s">
        <v>48</v>
      </c>
      <c r="B1492" t="s">
        <v>549</v>
      </c>
      <c r="C1492" t="s">
        <v>706</v>
      </c>
      <c r="D1492" t="s">
        <v>707</v>
      </c>
      <c r="E1492" t="s">
        <v>708</v>
      </c>
      <c r="F1492" s="220" t="s">
        <v>53</v>
      </c>
      <c r="G1492" s="220">
        <v>45167</v>
      </c>
      <c r="H1492" t="s">
        <v>209</v>
      </c>
      <c r="I1492" t="s">
        <v>55</v>
      </c>
      <c r="J1492" t="s">
        <v>210</v>
      </c>
      <c r="K1492" t="s">
        <v>211</v>
      </c>
      <c r="L1492" s="230" t="s">
        <v>212</v>
      </c>
      <c r="M1492">
        <v>2</v>
      </c>
      <c r="N1492">
        <v>0</v>
      </c>
      <c r="O1492">
        <v>19.57</v>
      </c>
      <c r="P1492">
        <v>39.14</v>
      </c>
      <c r="Q1492">
        <v>5897.19</v>
      </c>
      <c r="R1492">
        <v>10.29</v>
      </c>
      <c r="S1492" s="231" t="str">
        <f>VLOOKUP(U1492,'Cross ref'!I:J,2,0)</f>
        <v>SCL</v>
      </c>
      <c r="T1492" s="231">
        <f t="shared" si="138"/>
        <v>39.14</v>
      </c>
      <c r="U1492" s="231">
        <f>VLOOKUP(VALUE(C1492),'Cross ref'!G:I,3,0)</f>
        <v>7371</v>
      </c>
      <c r="V1492" s="231">
        <f>IFERROR(VLOOKUP(J1492,'Item List (2)'!C:D,2,0),VLOOKUP(K1492,'Item List (2)'!C:D,2,0))</f>
        <v>50007</v>
      </c>
      <c r="W1492" s="231">
        <f>IFERROR(VLOOKUP(J1492,'Item List (2)'!C:E,3,0),VLOOKUP(K1492,'Item List (2)'!C:E,3,0))</f>
        <v>100</v>
      </c>
      <c r="X1492" s="231">
        <f t="shared" si="139"/>
        <v>0</v>
      </c>
      <c r="Y1492" s="231" t="str">
        <f t="shared" si="140"/>
        <v>TOMATO, RED 5X5 BULK 25LB</v>
      </c>
      <c r="AA1492" s="232">
        <f t="shared" si="141"/>
        <v>39.14</v>
      </c>
      <c r="AB1492" s="232" t="str">
        <f>VLOOKUP(W1492,'Item List (2)'!$H:$J,2,0)</f>
        <v>Food</v>
      </c>
      <c r="AC1492" s="232">
        <f t="shared" si="142"/>
        <v>7371</v>
      </c>
      <c r="AD1492" s="232" t="str">
        <f t="shared" si="143"/>
        <v>7371-Food</v>
      </c>
    </row>
    <row r="1493" spans="1:30">
      <c r="A1493" t="s">
        <v>48</v>
      </c>
      <c r="B1493" t="s">
        <v>549</v>
      </c>
      <c r="C1493" t="s">
        <v>706</v>
      </c>
      <c r="D1493" t="s">
        <v>707</v>
      </c>
      <c r="E1493" t="s">
        <v>708</v>
      </c>
      <c r="F1493" s="220" t="s">
        <v>53</v>
      </c>
      <c r="G1493" s="220">
        <v>45167</v>
      </c>
      <c r="H1493" t="s">
        <v>456</v>
      </c>
      <c r="I1493" t="s">
        <v>55</v>
      </c>
      <c r="J1493" t="s">
        <v>457</v>
      </c>
      <c r="K1493" t="s">
        <v>458</v>
      </c>
      <c r="L1493" s="230" t="s">
        <v>459</v>
      </c>
      <c r="M1493">
        <v>1</v>
      </c>
      <c r="N1493">
        <v>0</v>
      </c>
      <c r="O1493">
        <v>68.6</v>
      </c>
      <c r="P1493">
        <v>68.6</v>
      </c>
      <c r="Q1493">
        <v>5897.19</v>
      </c>
      <c r="R1493">
        <v>10.29</v>
      </c>
      <c r="S1493" s="231" t="str">
        <f>VLOOKUP(U1493,'Cross ref'!I:J,2,0)</f>
        <v>SCL</v>
      </c>
      <c r="T1493" s="231">
        <f t="shared" si="138"/>
        <v>68.6</v>
      </c>
      <c r="U1493" s="231">
        <f>VLOOKUP(VALUE(C1493),'Cross ref'!G:I,3,0)</f>
        <v>7371</v>
      </c>
      <c r="V1493" s="231">
        <f>IFERROR(VLOOKUP(J1493,'Item List (2)'!C:D,2,0),VLOOKUP(K1493,'Item List (2)'!C:D,2,0))</f>
        <v>50007</v>
      </c>
      <c r="W1493" s="231">
        <f>IFERROR(VLOOKUP(J1493,'Item List (2)'!C:E,3,0),VLOOKUP(K1493,'Item List (2)'!C:E,3,0))</f>
        <v>100</v>
      </c>
      <c r="X1493" s="231">
        <f t="shared" si="139"/>
        <v>0</v>
      </c>
      <c r="Y1493" s="231" t="str">
        <f t="shared" si="140"/>
        <v>COOKIE, CHOC CHIP THWSRV 1.25Z</v>
      </c>
      <c r="AA1493" s="232">
        <f t="shared" si="141"/>
        <v>68.6</v>
      </c>
      <c r="AB1493" s="232" t="str">
        <f>VLOOKUP(W1493,'Item List (2)'!$H:$J,2,0)</f>
        <v>Food</v>
      </c>
      <c r="AC1493" s="232">
        <f t="shared" si="142"/>
        <v>7371</v>
      </c>
      <c r="AD1493" s="232" t="str">
        <f t="shared" si="143"/>
        <v>7371-Food</v>
      </c>
    </row>
    <row r="1494" spans="1:30">
      <c r="A1494" t="s">
        <v>48</v>
      </c>
      <c r="B1494" t="s">
        <v>549</v>
      </c>
      <c r="C1494" t="s">
        <v>706</v>
      </c>
      <c r="D1494" t="s">
        <v>707</v>
      </c>
      <c r="E1494" t="s">
        <v>708</v>
      </c>
      <c r="F1494" s="220" t="s">
        <v>53</v>
      </c>
      <c r="G1494" s="220">
        <v>45167</v>
      </c>
      <c r="H1494" t="s">
        <v>613</v>
      </c>
      <c r="I1494" t="s">
        <v>55</v>
      </c>
      <c r="J1494" t="s">
        <v>614</v>
      </c>
      <c r="K1494" t="s">
        <v>615</v>
      </c>
      <c r="L1494" s="230" t="s">
        <v>212</v>
      </c>
      <c r="M1494">
        <v>1</v>
      </c>
      <c r="N1494">
        <v>0</v>
      </c>
      <c r="O1494">
        <v>14.65</v>
      </c>
      <c r="P1494">
        <v>14.65</v>
      </c>
      <c r="Q1494">
        <v>5897.19</v>
      </c>
      <c r="R1494">
        <v>10.29</v>
      </c>
      <c r="S1494" s="231" t="str">
        <f>VLOOKUP(U1494,'Cross ref'!I:J,2,0)</f>
        <v>SCL</v>
      </c>
      <c r="T1494" s="231">
        <f t="shared" si="138"/>
        <v>14.65</v>
      </c>
      <c r="U1494" s="231">
        <f>VLOOKUP(VALUE(C1494),'Cross ref'!G:I,3,0)</f>
        <v>7371</v>
      </c>
      <c r="V1494" s="231">
        <f>IFERROR(VLOOKUP(J1494,'Item List (2)'!C:D,2,0),VLOOKUP(K1494,'Item List (2)'!C:D,2,0))</f>
        <v>50007</v>
      </c>
      <c r="W1494" s="231">
        <f>IFERROR(VLOOKUP(J1494,'Item List (2)'!C:E,3,0),VLOOKUP(K1494,'Item List (2)'!C:E,3,0))</f>
        <v>100</v>
      </c>
      <c r="X1494" s="231">
        <f t="shared" si="139"/>
        <v>0</v>
      </c>
      <c r="Y1494" s="231" t="str">
        <f t="shared" si="140"/>
        <v>ONION, RED JMBO</v>
      </c>
      <c r="AA1494" s="232">
        <f t="shared" si="141"/>
        <v>14.65</v>
      </c>
      <c r="AB1494" s="232" t="str">
        <f>VLOOKUP(W1494,'Item List (2)'!$H:$J,2,0)</f>
        <v>Food</v>
      </c>
      <c r="AC1494" s="232">
        <f t="shared" si="142"/>
        <v>7371</v>
      </c>
      <c r="AD1494" s="232" t="str">
        <f t="shared" si="143"/>
        <v>7371-Food</v>
      </c>
    </row>
    <row r="1495" spans="1:30">
      <c r="A1495" t="s">
        <v>48</v>
      </c>
      <c r="B1495" t="s">
        <v>549</v>
      </c>
      <c r="C1495" t="s">
        <v>706</v>
      </c>
      <c r="D1495" t="s">
        <v>707</v>
      </c>
      <c r="E1495" t="s">
        <v>708</v>
      </c>
      <c r="F1495" s="220" t="s">
        <v>53</v>
      </c>
      <c r="G1495" s="220">
        <v>45167</v>
      </c>
      <c r="H1495" t="s">
        <v>213</v>
      </c>
      <c r="I1495" t="s">
        <v>55</v>
      </c>
      <c r="J1495" t="s">
        <v>214</v>
      </c>
      <c r="K1495" t="s">
        <v>215</v>
      </c>
      <c r="L1495" s="230" t="s">
        <v>78</v>
      </c>
      <c r="M1495">
        <v>1</v>
      </c>
      <c r="N1495">
        <v>0</v>
      </c>
      <c r="O1495">
        <v>27.07</v>
      </c>
      <c r="P1495">
        <v>27.07</v>
      </c>
      <c r="Q1495">
        <v>5897.19</v>
      </c>
      <c r="R1495">
        <v>10.29</v>
      </c>
      <c r="S1495" s="231" t="str">
        <f>VLOOKUP(U1495,'Cross ref'!I:J,2,0)</f>
        <v>SCL</v>
      </c>
      <c r="T1495" s="231">
        <f t="shared" si="138"/>
        <v>27.07</v>
      </c>
      <c r="U1495" s="231">
        <f>VLOOKUP(VALUE(C1495),'Cross ref'!G:I,3,0)</f>
        <v>7371</v>
      </c>
      <c r="V1495" s="231">
        <f>IFERROR(VLOOKUP(J1495,'Item List (2)'!C:D,2,0),VLOOKUP(K1495,'Item List (2)'!C:D,2,0))</f>
        <v>50007</v>
      </c>
      <c r="W1495" s="231">
        <f>IFERROR(VLOOKUP(J1495,'Item List (2)'!C:E,3,0),VLOOKUP(K1495,'Item List (2)'!C:E,3,0))</f>
        <v>100</v>
      </c>
      <c r="X1495" s="231">
        <f t="shared" si="139"/>
        <v>0</v>
      </c>
      <c r="Y1495" s="231" t="str">
        <f t="shared" si="140"/>
        <v>PICKLE, CHIP DELI 3/16" CC</v>
      </c>
      <c r="AA1495" s="232">
        <f t="shared" si="141"/>
        <v>27.07</v>
      </c>
      <c r="AB1495" s="232" t="str">
        <f>VLOOKUP(W1495,'Item List (2)'!$H:$J,2,0)</f>
        <v>Food</v>
      </c>
      <c r="AC1495" s="232">
        <f t="shared" si="142"/>
        <v>7371</v>
      </c>
      <c r="AD1495" s="232" t="str">
        <f t="shared" si="143"/>
        <v>7371-Food</v>
      </c>
    </row>
    <row r="1496" spans="1:30">
      <c r="A1496" t="s">
        <v>48</v>
      </c>
      <c r="B1496" t="s">
        <v>549</v>
      </c>
      <c r="C1496" t="s">
        <v>706</v>
      </c>
      <c r="D1496" t="s">
        <v>707</v>
      </c>
      <c r="E1496" t="s">
        <v>708</v>
      </c>
      <c r="F1496" s="220" t="s">
        <v>53</v>
      </c>
      <c r="G1496" s="220">
        <v>45167</v>
      </c>
      <c r="H1496" t="s">
        <v>375</v>
      </c>
      <c r="I1496" t="s">
        <v>55</v>
      </c>
      <c r="J1496" t="s">
        <v>146</v>
      </c>
      <c r="K1496" t="s">
        <v>376</v>
      </c>
      <c r="L1496" s="230" t="s">
        <v>377</v>
      </c>
      <c r="M1496">
        <v>1</v>
      </c>
      <c r="N1496">
        <v>0</v>
      </c>
      <c r="O1496">
        <v>175.35</v>
      </c>
      <c r="P1496">
        <v>175.35</v>
      </c>
      <c r="Q1496">
        <v>5897.19</v>
      </c>
      <c r="R1496">
        <v>10.29</v>
      </c>
      <c r="S1496" s="231" t="str">
        <f>VLOOKUP(U1496,'Cross ref'!I:J,2,0)</f>
        <v>SCL</v>
      </c>
      <c r="T1496" s="231">
        <f t="shared" si="138"/>
        <v>175.35</v>
      </c>
      <c r="U1496" s="231">
        <f>VLOOKUP(VALUE(C1496),'Cross ref'!G:I,3,0)</f>
        <v>7371</v>
      </c>
      <c r="V1496" s="231">
        <f>IFERROR(VLOOKUP(J1496,'Item List (2)'!C:D,2,0),VLOOKUP(K1496,'Item List (2)'!C:D,2,0))</f>
        <v>50007</v>
      </c>
      <c r="W1496" s="231">
        <f>IFERROR(VLOOKUP(J1496,'Item List (2)'!C:E,3,0),VLOOKUP(K1496,'Item List (2)'!C:E,3,0))</f>
        <v>100</v>
      </c>
      <c r="X1496" s="231">
        <f t="shared" si="139"/>
        <v>0</v>
      </c>
      <c r="Y1496" s="231" t="str">
        <f t="shared" si="140"/>
        <v>CHICKEN, BRST GR SAVOR 4.25Z CARLS JR</v>
      </c>
      <c r="AA1496" s="232">
        <f t="shared" si="141"/>
        <v>175.35</v>
      </c>
      <c r="AB1496" s="232" t="str">
        <f>VLOOKUP(W1496,'Item List (2)'!$H:$J,2,0)</f>
        <v>Food</v>
      </c>
      <c r="AC1496" s="232">
        <f t="shared" si="142"/>
        <v>7371</v>
      </c>
      <c r="AD1496" s="232" t="str">
        <f t="shared" si="143"/>
        <v>7371-Food</v>
      </c>
    </row>
    <row r="1497" spans="1:30">
      <c r="A1497" t="s">
        <v>48</v>
      </c>
      <c r="B1497" t="s">
        <v>549</v>
      </c>
      <c r="C1497" t="s">
        <v>706</v>
      </c>
      <c r="D1497" t="s">
        <v>707</v>
      </c>
      <c r="E1497" t="s">
        <v>708</v>
      </c>
      <c r="F1497" s="220" t="s">
        <v>53</v>
      </c>
      <c r="G1497" s="220">
        <v>45167</v>
      </c>
      <c r="H1497" t="s">
        <v>717</v>
      </c>
      <c r="I1497" t="s">
        <v>201</v>
      </c>
      <c r="J1497" t="s">
        <v>463</v>
      </c>
      <c r="K1497" t="s">
        <v>718</v>
      </c>
      <c r="L1497" s="230" t="s">
        <v>465</v>
      </c>
      <c r="M1497">
        <v>1</v>
      </c>
      <c r="N1497">
        <v>0</v>
      </c>
      <c r="O1497">
        <v>26.32</v>
      </c>
      <c r="P1497">
        <v>26.32</v>
      </c>
      <c r="Q1497">
        <v>5897.19</v>
      </c>
      <c r="R1497">
        <v>10.29</v>
      </c>
      <c r="S1497" s="231" t="str">
        <f>VLOOKUP(U1497,'Cross ref'!I:J,2,0)</f>
        <v>SCL</v>
      </c>
      <c r="T1497" s="231">
        <f t="shared" si="138"/>
        <v>26.32</v>
      </c>
      <c r="U1497" s="231">
        <f>VLOOKUP(VALUE(C1497),'Cross ref'!G:I,3,0)</f>
        <v>7371</v>
      </c>
      <c r="V1497" s="231">
        <f>IFERROR(VLOOKUP(J1497,'Item List (2)'!C:D,2,0),VLOOKUP(K1497,'Item List (2)'!C:D,2,0))</f>
        <v>60507</v>
      </c>
      <c r="W1497" s="231">
        <f>IFERROR(VLOOKUP(J1497,'Item List (2)'!C:E,3,0),VLOOKUP(K1497,'Item List (2)'!C:E,3,0))</f>
        <v>1200</v>
      </c>
      <c r="X1497" s="231">
        <f t="shared" si="139"/>
        <v>0</v>
      </c>
      <c r="Y1497" s="231" t="str">
        <f t="shared" si="140"/>
        <v>TAPE, THERMAL ROLL 2.25"X85'</v>
      </c>
      <c r="AA1497" s="232">
        <f t="shared" si="141"/>
        <v>26.32</v>
      </c>
      <c r="AB1497" s="232" t="str">
        <f>VLOOKUP(W1497,'Item List (2)'!$H:$J,2,0)</f>
        <v>Supplies</v>
      </c>
      <c r="AC1497" s="232">
        <f t="shared" si="142"/>
        <v>7371</v>
      </c>
      <c r="AD1497" s="232" t="str">
        <f t="shared" si="143"/>
        <v>7371-Supplies</v>
      </c>
    </row>
    <row r="1498" spans="1:30">
      <c r="A1498" t="s">
        <v>48</v>
      </c>
      <c r="B1498" t="s">
        <v>549</v>
      </c>
      <c r="C1498" t="s">
        <v>706</v>
      </c>
      <c r="D1498" t="s">
        <v>707</v>
      </c>
      <c r="E1498" t="s">
        <v>708</v>
      </c>
      <c r="F1498" s="220" t="s">
        <v>53</v>
      </c>
      <c r="G1498" s="220">
        <v>45167</v>
      </c>
      <c r="H1498" t="s">
        <v>219</v>
      </c>
      <c r="I1498" t="s">
        <v>55</v>
      </c>
      <c r="J1498" t="s">
        <v>220</v>
      </c>
      <c r="K1498" t="s">
        <v>221</v>
      </c>
      <c r="L1498" s="230" t="s">
        <v>222</v>
      </c>
      <c r="M1498">
        <v>1</v>
      </c>
      <c r="N1498">
        <v>0</v>
      </c>
      <c r="O1498">
        <v>13.66</v>
      </c>
      <c r="P1498">
        <v>13.66</v>
      </c>
      <c r="Q1498">
        <v>5897.19</v>
      </c>
      <c r="R1498">
        <v>10.29</v>
      </c>
      <c r="S1498" s="231" t="str">
        <f>VLOOKUP(U1498,'Cross ref'!I:J,2,0)</f>
        <v>SCL</v>
      </c>
      <c r="T1498" s="231">
        <f t="shared" si="138"/>
        <v>13.66</v>
      </c>
      <c r="U1498" s="231">
        <f>VLOOKUP(VALUE(C1498),'Cross ref'!G:I,3,0)</f>
        <v>7371</v>
      </c>
      <c r="V1498" s="231">
        <f>IFERROR(VLOOKUP(J1498,'Item List (2)'!C:D,2,0),VLOOKUP(K1498,'Item List (2)'!C:D,2,0))</f>
        <v>50007</v>
      </c>
      <c r="W1498" s="231">
        <f>IFERROR(VLOOKUP(J1498,'Item List (2)'!C:E,3,0),VLOOKUP(K1498,'Item List (2)'!C:E,3,0))</f>
        <v>100</v>
      </c>
      <c r="X1498" s="231">
        <f t="shared" si="139"/>
        <v>0</v>
      </c>
      <c r="Y1498" s="231" t="str">
        <f t="shared" si="140"/>
        <v>WATER, PURIFIED 16.9Z DASANI</v>
      </c>
      <c r="AA1498" s="232">
        <f t="shared" si="141"/>
        <v>13.66</v>
      </c>
      <c r="AB1498" s="232" t="str">
        <f>VLOOKUP(W1498,'Item List (2)'!$H:$J,2,0)</f>
        <v>Food</v>
      </c>
      <c r="AC1498" s="232">
        <f t="shared" si="142"/>
        <v>7371</v>
      </c>
      <c r="AD1498" s="232" t="str">
        <f t="shared" si="143"/>
        <v>7371-Food</v>
      </c>
    </row>
    <row r="1499" spans="1:30">
      <c r="A1499" t="s">
        <v>48</v>
      </c>
      <c r="B1499" t="s">
        <v>549</v>
      </c>
      <c r="C1499" t="s">
        <v>706</v>
      </c>
      <c r="D1499" t="s">
        <v>707</v>
      </c>
      <c r="E1499" t="s">
        <v>708</v>
      </c>
      <c r="F1499" s="220" t="s">
        <v>53</v>
      </c>
      <c r="G1499" s="220">
        <v>45167</v>
      </c>
      <c r="H1499" t="s">
        <v>231</v>
      </c>
      <c r="I1499" t="s">
        <v>201</v>
      </c>
      <c r="J1499" t="s">
        <v>232</v>
      </c>
      <c r="K1499" t="s">
        <v>233</v>
      </c>
      <c r="L1499" s="230" t="s">
        <v>234</v>
      </c>
      <c r="M1499">
        <v>2</v>
      </c>
      <c r="N1499">
        <v>0</v>
      </c>
      <c r="O1499">
        <v>25.97</v>
      </c>
      <c r="P1499">
        <v>51.94</v>
      </c>
      <c r="Q1499">
        <v>5897.19</v>
      </c>
      <c r="R1499">
        <v>10.29</v>
      </c>
      <c r="S1499" s="231" t="str">
        <f>VLOOKUP(U1499,'Cross ref'!I:J,2,0)</f>
        <v>SCL</v>
      </c>
      <c r="T1499" s="231">
        <f t="shared" si="138"/>
        <v>51.94</v>
      </c>
      <c r="U1499" s="231">
        <f>VLOOKUP(VALUE(C1499),'Cross ref'!G:I,3,0)</f>
        <v>7371</v>
      </c>
      <c r="V1499" s="231">
        <f>IFERROR(VLOOKUP(J1499,'Item List (2)'!C:D,2,0),VLOOKUP(K1499,'Item List (2)'!C:D,2,0))</f>
        <v>51001</v>
      </c>
      <c r="W1499" s="231">
        <f>IFERROR(VLOOKUP(J1499,'Item List (2)'!C:E,3,0),VLOOKUP(K1499,'Item List (2)'!C:E,3,0))</f>
        <v>1000</v>
      </c>
      <c r="X1499" s="231">
        <f t="shared" si="139"/>
        <v>0</v>
      </c>
      <c r="Y1499" s="231" t="str">
        <f t="shared" si="140"/>
        <v>LID, 12-24Z</v>
      </c>
      <c r="AA1499" s="232">
        <f t="shared" si="141"/>
        <v>51.94</v>
      </c>
      <c r="AB1499" s="232" t="str">
        <f>VLOOKUP(W1499,'Item List (2)'!$H:$J,2,0)</f>
        <v>Paper</v>
      </c>
      <c r="AC1499" s="232">
        <f t="shared" si="142"/>
        <v>7371</v>
      </c>
      <c r="AD1499" s="232" t="str">
        <f t="shared" si="143"/>
        <v>7371-Paper</v>
      </c>
    </row>
    <row r="1500" spans="1:30">
      <c r="A1500" t="s">
        <v>48</v>
      </c>
      <c r="B1500" t="s">
        <v>549</v>
      </c>
      <c r="C1500" t="s">
        <v>706</v>
      </c>
      <c r="D1500" t="s">
        <v>707</v>
      </c>
      <c r="E1500" t="s">
        <v>708</v>
      </c>
      <c r="F1500" s="220" t="s">
        <v>53</v>
      </c>
      <c r="G1500" s="220">
        <v>45167</v>
      </c>
      <c r="H1500" t="s">
        <v>243</v>
      </c>
      <c r="I1500" t="s">
        <v>55</v>
      </c>
      <c r="J1500" t="s">
        <v>244</v>
      </c>
      <c r="K1500" t="s">
        <v>245</v>
      </c>
      <c r="L1500" s="230" t="s">
        <v>246</v>
      </c>
      <c r="M1500">
        <v>1</v>
      </c>
      <c r="N1500">
        <v>0</v>
      </c>
      <c r="O1500">
        <v>19.99</v>
      </c>
      <c r="P1500">
        <v>19.99</v>
      </c>
      <c r="Q1500">
        <v>5897.19</v>
      </c>
      <c r="R1500">
        <v>10.29</v>
      </c>
      <c r="S1500" s="231" t="str">
        <f>VLOOKUP(U1500,'Cross ref'!I:J,2,0)</f>
        <v>SCL</v>
      </c>
      <c r="T1500" s="231">
        <f t="shared" si="138"/>
        <v>19.99</v>
      </c>
      <c r="U1500" s="231">
        <f>VLOOKUP(VALUE(C1500),'Cross ref'!G:I,3,0)</f>
        <v>7371</v>
      </c>
      <c r="V1500" s="231">
        <f>IFERROR(VLOOKUP(J1500,'Item List (2)'!C:D,2,0),VLOOKUP(K1500,'Item List (2)'!C:D,2,0))</f>
        <v>50007</v>
      </c>
      <c r="W1500" s="231">
        <f>IFERROR(VLOOKUP(J1500,'Item List (2)'!C:E,3,0),VLOOKUP(K1500,'Item List (2)'!C:E,3,0))</f>
        <v>100</v>
      </c>
      <c r="X1500" s="231">
        <f t="shared" si="139"/>
        <v>0</v>
      </c>
      <c r="Y1500" s="231" t="str">
        <f t="shared" si="140"/>
        <v>CREAMER, HALF &amp; HALF</v>
      </c>
      <c r="AA1500" s="232">
        <f t="shared" si="141"/>
        <v>19.99</v>
      </c>
      <c r="AB1500" s="232" t="str">
        <f>VLOOKUP(W1500,'Item List (2)'!$H:$J,2,0)</f>
        <v>Food</v>
      </c>
      <c r="AC1500" s="232">
        <f t="shared" si="142"/>
        <v>7371</v>
      </c>
      <c r="AD1500" s="232" t="str">
        <f t="shared" si="143"/>
        <v>7371-Food</v>
      </c>
    </row>
    <row r="1501" spans="1:30">
      <c r="A1501" t="s">
        <v>48</v>
      </c>
      <c r="B1501" t="s">
        <v>549</v>
      </c>
      <c r="C1501" t="s">
        <v>706</v>
      </c>
      <c r="D1501" t="s">
        <v>707</v>
      </c>
      <c r="E1501" t="s">
        <v>708</v>
      </c>
      <c r="F1501" s="220" t="s">
        <v>53</v>
      </c>
      <c r="G1501" s="220">
        <v>45167</v>
      </c>
      <c r="H1501" t="s">
        <v>247</v>
      </c>
      <c r="I1501" t="s">
        <v>201</v>
      </c>
      <c r="J1501" t="s">
        <v>240</v>
      </c>
      <c r="K1501" t="s">
        <v>248</v>
      </c>
      <c r="L1501" s="230" t="s">
        <v>249</v>
      </c>
      <c r="M1501">
        <v>1</v>
      </c>
      <c r="N1501">
        <v>0</v>
      </c>
      <c r="O1501">
        <v>16.89</v>
      </c>
      <c r="P1501">
        <v>16.89</v>
      </c>
      <c r="Q1501">
        <v>5897.19</v>
      </c>
      <c r="R1501">
        <v>10.29</v>
      </c>
      <c r="S1501" s="231" t="str">
        <f>VLOOKUP(U1501,'Cross ref'!I:J,2,0)</f>
        <v>SCL</v>
      </c>
      <c r="T1501" s="231">
        <f t="shared" si="138"/>
        <v>16.89</v>
      </c>
      <c r="U1501" s="231">
        <f>VLOOKUP(VALUE(C1501),'Cross ref'!G:I,3,0)</f>
        <v>7371</v>
      </c>
      <c r="V1501" s="231">
        <f>IFERROR(VLOOKUP(J1501,'Item List (2)'!C:D,2,0),VLOOKUP(K1501,'Item List (2)'!C:D,2,0))</f>
        <v>51001</v>
      </c>
      <c r="W1501" s="231">
        <f>IFERROR(VLOOKUP(J1501,'Item List (2)'!C:E,3,0),VLOOKUP(K1501,'Item List (2)'!C:E,3,0))</f>
        <v>1000</v>
      </c>
      <c r="X1501" s="231">
        <f t="shared" si="139"/>
        <v>0</v>
      </c>
      <c r="Y1501" s="231" t="str">
        <f t="shared" si="140"/>
        <v>BAG, #12 FVLR TRAILS</v>
      </c>
      <c r="AA1501" s="232">
        <f t="shared" si="141"/>
        <v>16.89</v>
      </c>
      <c r="AB1501" s="232" t="str">
        <f>VLOOKUP(W1501,'Item List (2)'!$H:$J,2,0)</f>
        <v>Paper</v>
      </c>
      <c r="AC1501" s="232">
        <f t="shared" si="142"/>
        <v>7371</v>
      </c>
      <c r="AD1501" s="232" t="str">
        <f t="shared" si="143"/>
        <v>7371-Paper</v>
      </c>
    </row>
    <row r="1502" spans="1:30">
      <c r="A1502" t="s">
        <v>48</v>
      </c>
      <c r="B1502" t="s">
        <v>549</v>
      </c>
      <c r="C1502" t="s">
        <v>706</v>
      </c>
      <c r="D1502" t="s">
        <v>707</v>
      </c>
      <c r="E1502" t="s">
        <v>708</v>
      </c>
      <c r="F1502" s="220" t="s">
        <v>53</v>
      </c>
      <c r="G1502" s="220">
        <v>45167</v>
      </c>
      <c r="H1502" t="s">
        <v>253</v>
      </c>
      <c r="I1502" t="s">
        <v>201</v>
      </c>
      <c r="J1502" t="s">
        <v>240</v>
      </c>
      <c r="K1502" t="s">
        <v>254</v>
      </c>
      <c r="L1502" s="230" t="s">
        <v>249</v>
      </c>
      <c r="M1502">
        <v>1</v>
      </c>
      <c r="N1502">
        <v>0</v>
      </c>
      <c r="O1502">
        <v>10.7</v>
      </c>
      <c r="P1502">
        <v>10.7</v>
      </c>
      <c r="Q1502">
        <v>5897.19</v>
      </c>
      <c r="R1502">
        <v>10.29</v>
      </c>
      <c r="S1502" s="231" t="str">
        <f>VLOOKUP(U1502,'Cross ref'!I:J,2,0)</f>
        <v>SCL</v>
      </c>
      <c r="T1502" s="231">
        <f t="shared" si="138"/>
        <v>10.7</v>
      </c>
      <c r="U1502" s="231">
        <f>VLOOKUP(VALUE(C1502),'Cross ref'!G:I,3,0)</f>
        <v>7371</v>
      </c>
      <c r="V1502" s="231">
        <f>IFERROR(VLOOKUP(J1502,'Item List (2)'!C:D,2,0),VLOOKUP(K1502,'Item List (2)'!C:D,2,0))</f>
        <v>51001</v>
      </c>
      <c r="W1502" s="231">
        <f>IFERROR(VLOOKUP(J1502,'Item List (2)'!C:E,3,0),VLOOKUP(K1502,'Item List (2)'!C:E,3,0))</f>
        <v>1000</v>
      </c>
      <c r="X1502" s="231">
        <f t="shared" si="139"/>
        <v>0</v>
      </c>
      <c r="Y1502" s="231" t="str">
        <f t="shared" si="140"/>
        <v>BAG, #4 FLVR TRAILS</v>
      </c>
      <c r="AA1502" s="232">
        <f t="shared" si="141"/>
        <v>10.7</v>
      </c>
      <c r="AB1502" s="232" t="str">
        <f>VLOOKUP(W1502,'Item List (2)'!$H:$J,2,0)</f>
        <v>Paper</v>
      </c>
      <c r="AC1502" s="232">
        <f t="shared" si="142"/>
        <v>7371</v>
      </c>
      <c r="AD1502" s="232" t="str">
        <f t="shared" si="143"/>
        <v>7371-Paper</v>
      </c>
    </row>
    <row r="1503" spans="1:30">
      <c r="A1503" t="s">
        <v>48</v>
      </c>
      <c r="B1503" t="s">
        <v>549</v>
      </c>
      <c r="C1503" t="s">
        <v>706</v>
      </c>
      <c r="D1503" t="s">
        <v>707</v>
      </c>
      <c r="E1503" t="s">
        <v>708</v>
      </c>
      <c r="F1503" s="220" t="s">
        <v>53</v>
      </c>
      <c r="G1503" s="220">
        <v>45167</v>
      </c>
      <c r="H1503" t="s">
        <v>394</v>
      </c>
      <c r="I1503" t="s">
        <v>201</v>
      </c>
      <c r="J1503" t="s">
        <v>240</v>
      </c>
      <c r="K1503" t="s">
        <v>395</v>
      </c>
      <c r="L1503" s="230" t="s">
        <v>396</v>
      </c>
      <c r="M1503">
        <v>1</v>
      </c>
      <c r="N1503">
        <v>0</v>
      </c>
      <c r="O1503">
        <v>27.95</v>
      </c>
      <c r="P1503">
        <v>27.95</v>
      </c>
      <c r="Q1503">
        <v>5897.19</v>
      </c>
      <c r="R1503">
        <v>10.29</v>
      </c>
      <c r="S1503" s="231" t="str">
        <f>VLOOKUP(U1503,'Cross ref'!I:J,2,0)</f>
        <v>SCL</v>
      </c>
      <c r="T1503" s="231">
        <f t="shared" si="138"/>
        <v>27.95</v>
      </c>
      <c r="U1503" s="231">
        <f>VLOOKUP(VALUE(C1503),'Cross ref'!G:I,3,0)</f>
        <v>7371</v>
      </c>
      <c r="V1503" s="231">
        <f>IFERROR(VLOOKUP(J1503,'Item List (2)'!C:D,2,0),VLOOKUP(K1503,'Item List (2)'!C:D,2,0))</f>
        <v>51001</v>
      </c>
      <c r="W1503" s="231">
        <f>IFERROR(VLOOKUP(J1503,'Item List (2)'!C:E,3,0),VLOOKUP(K1503,'Item List (2)'!C:E,3,0))</f>
        <v>1000</v>
      </c>
      <c r="X1503" s="231">
        <f t="shared" si="139"/>
        <v>0</v>
      </c>
      <c r="Y1503" s="231" t="str">
        <f t="shared" si="140"/>
        <v>BAG, ALL PURPOSE FLVR TRAILS</v>
      </c>
      <c r="AA1503" s="232">
        <f t="shared" si="141"/>
        <v>27.95</v>
      </c>
      <c r="AB1503" s="232" t="str">
        <f>VLOOKUP(W1503,'Item List (2)'!$H:$J,2,0)</f>
        <v>Paper</v>
      </c>
      <c r="AC1503" s="232">
        <f t="shared" si="142"/>
        <v>7371</v>
      </c>
      <c r="AD1503" s="232" t="str">
        <f t="shared" si="143"/>
        <v>7371-Paper</v>
      </c>
    </row>
    <row r="1504" spans="1:30">
      <c r="A1504" t="s">
        <v>48</v>
      </c>
      <c r="B1504" t="s">
        <v>549</v>
      </c>
      <c r="C1504" t="s">
        <v>706</v>
      </c>
      <c r="D1504" t="s">
        <v>707</v>
      </c>
      <c r="E1504" t="s">
        <v>708</v>
      </c>
      <c r="F1504" s="220" t="s">
        <v>53</v>
      </c>
      <c r="G1504" s="220">
        <v>45167</v>
      </c>
      <c r="H1504" t="s">
        <v>699</v>
      </c>
      <c r="I1504" t="s">
        <v>201</v>
      </c>
      <c r="J1504" t="s">
        <v>236</v>
      </c>
      <c r="K1504" t="s">
        <v>700</v>
      </c>
      <c r="L1504" s="230" t="s">
        <v>701</v>
      </c>
      <c r="M1504">
        <v>1</v>
      </c>
      <c r="N1504">
        <v>0</v>
      </c>
      <c r="O1504">
        <v>60.79</v>
      </c>
      <c r="P1504">
        <v>60.79</v>
      </c>
      <c r="Q1504">
        <v>5897.19</v>
      </c>
      <c r="R1504">
        <v>10.29</v>
      </c>
      <c r="S1504" s="231" t="str">
        <f>VLOOKUP(U1504,'Cross ref'!I:J,2,0)</f>
        <v>SCL</v>
      </c>
      <c r="T1504" s="231">
        <f t="shared" si="138"/>
        <v>60.79</v>
      </c>
      <c r="U1504" s="231">
        <f>VLOOKUP(VALUE(C1504),'Cross ref'!G:I,3,0)</f>
        <v>7371</v>
      </c>
      <c r="V1504" s="231">
        <f>IFERROR(VLOOKUP(J1504,'Item List (2)'!C:D,2,0),VLOOKUP(K1504,'Item List (2)'!C:D,2,0))</f>
        <v>51001</v>
      </c>
      <c r="W1504" s="231">
        <f>IFERROR(VLOOKUP(J1504,'Item List (2)'!C:E,3,0),VLOOKUP(K1504,'Item List (2)'!C:E,3,0))</f>
        <v>1000</v>
      </c>
      <c r="X1504" s="231">
        <f t="shared" si="139"/>
        <v>0</v>
      </c>
      <c r="Y1504" s="231" t="str">
        <f t="shared" si="140"/>
        <v>CUP, PAPER HOT 12Z FLVR TRAIL</v>
      </c>
      <c r="AA1504" s="232">
        <f t="shared" si="141"/>
        <v>60.79</v>
      </c>
      <c r="AB1504" s="232" t="str">
        <f>VLOOKUP(W1504,'Item List (2)'!$H:$J,2,0)</f>
        <v>Paper</v>
      </c>
      <c r="AC1504" s="232">
        <f t="shared" si="142"/>
        <v>7371</v>
      </c>
      <c r="AD1504" s="232" t="str">
        <f t="shared" si="143"/>
        <v>7371-Paper</v>
      </c>
    </row>
    <row r="1505" spans="1:30">
      <c r="A1505" t="s">
        <v>48</v>
      </c>
      <c r="B1505" t="s">
        <v>549</v>
      </c>
      <c r="C1505" t="s">
        <v>706</v>
      </c>
      <c r="D1505" t="s">
        <v>707</v>
      </c>
      <c r="E1505" t="s">
        <v>708</v>
      </c>
      <c r="F1505" s="220" t="s">
        <v>53</v>
      </c>
      <c r="G1505" s="220">
        <v>45167</v>
      </c>
      <c r="H1505" t="s">
        <v>258</v>
      </c>
      <c r="I1505" t="s">
        <v>201</v>
      </c>
      <c r="J1505" t="s">
        <v>236</v>
      </c>
      <c r="K1505" t="s">
        <v>259</v>
      </c>
      <c r="L1505" s="230" t="s">
        <v>260</v>
      </c>
      <c r="M1505">
        <v>3</v>
      </c>
      <c r="N1505">
        <v>0</v>
      </c>
      <c r="O1505">
        <v>30.68</v>
      </c>
      <c r="P1505">
        <v>92.04</v>
      </c>
      <c r="Q1505">
        <v>5897.19</v>
      </c>
      <c r="R1505">
        <v>10.29</v>
      </c>
      <c r="S1505" s="231" t="str">
        <f>VLOOKUP(U1505,'Cross ref'!I:J,2,0)</f>
        <v>SCL</v>
      </c>
      <c r="T1505" s="231">
        <f t="shared" si="138"/>
        <v>92.04</v>
      </c>
      <c r="U1505" s="231">
        <f>VLOOKUP(VALUE(C1505),'Cross ref'!G:I,3,0)</f>
        <v>7371</v>
      </c>
      <c r="V1505" s="231">
        <f>IFERROR(VLOOKUP(J1505,'Item List (2)'!C:D,2,0),VLOOKUP(K1505,'Item List (2)'!C:D,2,0))</f>
        <v>51001</v>
      </c>
      <c r="W1505" s="231">
        <f>IFERROR(VLOOKUP(J1505,'Item List (2)'!C:E,3,0),VLOOKUP(K1505,'Item List (2)'!C:E,3,0))</f>
        <v>1000</v>
      </c>
      <c r="X1505" s="231">
        <f t="shared" si="139"/>
        <v>0</v>
      </c>
      <c r="Y1505" s="231" t="str">
        <f t="shared" si="140"/>
        <v>CUP, PLS COLD 32Z FLVR TRAIL</v>
      </c>
      <c r="AA1505" s="232">
        <f t="shared" si="141"/>
        <v>92.04</v>
      </c>
      <c r="AB1505" s="232" t="str">
        <f>VLOOKUP(W1505,'Item List (2)'!$H:$J,2,0)</f>
        <v>Paper</v>
      </c>
      <c r="AC1505" s="232">
        <f t="shared" si="142"/>
        <v>7371</v>
      </c>
      <c r="AD1505" s="232" t="str">
        <f t="shared" si="143"/>
        <v>7371-Paper</v>
      </c>
    </row>
    <row r="1506" spans="1:30">
      <c r="A1506" t="s">
        <v>48</v>
      </c>
      <c r="B1506" t="s">
        <v>549</v>
      </c>
      <c r="C1506" t="s">
        <v>706</v>
      </c>
      <c r="D1506" t="s">
        <v>707</v>
      </c>
      <c r="E1506" t="s">
        <v>708</v>
      </c>
      <c r="F1506" s="220" t="s">
        <v>53</v>
      </c>
      <c r="G1506" s="220">
        <v>45167</v>
      </c>
      <c r="H1506" t="s">
        <v>261</v>
      </c>
      <c r="I1506" t="s">
        <v>55</v>
      </c>
      <c r="J1506" t="s">
        <v>98</v>
      </c>
      <c r="K1506" t="s">
        <v>262</v>
      </c>
      <c r="L1506" s="230" t="s">
        <v>263</v>
      </c>
      <c r="M1506">
        <v>1</v>
      </c>
      <c r="N1506">
        <v>0</v>
      </c>
      <c r="O1506">
        <v>22.91</v>
      </c>
      <c r="P1506">
        <v>22.91</v>
      </c>
      <c r="Q1506">
        <v>5897.19</v>
      </c>
      <c r="R1506">
        <v>10.29</v>
      </c>
      <c r="S1506" s="231" t="str">
        <f>VLOOKUP(U1506,'Cross ref'!I:J,2,0)</f>
        <v>SCL</v>
      </c>
      <c r="T1506" s="231">
        <f t="shared" si="138"/>
        <v>22.91</v>
      </c>
      <c r="U1506" s="231">
        <f>VLOOKUP(VALUE(C1506),'Cross ref'!G:I,3,0)</f>
        <v>7371</v>
      </c>
      <c r="V1506" s="231">
        <f>IFERROR(VLOOKUP(J1506,'Item List (2)'!C:D,2,0),VLOOKUP(K1506,'Item List (2)'!C:D,2,0))</f>
        <v>50007</v>
      </c>
      <c r="W1506" s="231">
        <f>IFERROR(VLOOKUP(J1506,'Item List (2)'!C:E,3,0),VLOOKUP(K1506,'Item List (2)'!C:E,3,0))</f>
        <v>100</v>
      </c>
      <c r="X1506" s="231">
        <f t="shared" si="139"/>
        <v>0</v>
      </c>
      <c r="Y1506" s="231" t="str">
        <f t="shared" si="140"/>
        <v>SAUCE, BBQ</v>
      </c>
      <c r="AA1506" s="232">
        <f t="shared" si="141"/>
        <v>22.91</v>
      </c>
      <c r="AB1506" s="232" t="str">
        <f>VLOOKUP(W1506,'Item List (2)'!$H:$J,2,0)</f>
        <v>Food</v>
      </c>
      <c r="AC1506" s="232">
        <f t="shared" si="142"/>
        <v>7371</v>
      </c>
      <c r="AD1506" s="232" t="str">
        <f t="shared" si="143"/>
        <v>7371-Food</v>
      </c>
    </row>
    <row r="1507" spans="1:30">
      <c r="A1507" t="s">
        <v>48</v>
      </c>
      <c r="B1507" t="s">
        <v>549</v>
      </c>
      <c r="C1507" t="s">
        <v>706</v>
      </c>
      <c r="D1507" t="s">
        <v>707</v>
      </c>
      <c r="E1507" t="s">
        <v>708</v>
      </c>
      <c r="F1507" s="220" t="s">
        <v>53</v>
      </c>
      <c r="G1507" s="220">
        <v>45167</v>
      </c>
      <c r="H1507" t="s">
        <v>267</v>
      </c>
      <c r="I1507" t="s">
        <v>55</v>
      </c>
      <c r="J1507" t="s">
        <v>268</v>
      </c>
      <c r="K1507" t="s">
        <v>269</v>
      </c>
      <c r="L1507" s="230" t="s">
        <v>270</v>
      </c>
      <c r="M1507">
        <v>2</v>
      </c>
      <c r="N1507">
        <v>0</v>
      </c>
      <c r="O1507">
        <v>47.11</v>
      </c>
      <c r="P1507">
        <v>94.22</v>
      </c>
      <c r="Q1507">
        <v>5897.19</v>
      </c>
      <c r="R1507">
        <v>10.29</v>
      </c>
      <c r="S1507" s="231" t="str">
        <f>VLOOKUP(U1507,'Cross ref'!I:J,2,0)</f>
        <v>SCL</v>
      </c>
      <c r="T1507" s="231">
        <f t="shared" si="138"/>
        <v>94.22</v>
      </c>
      <c r="U1507" s="231">
        <f>VLOOKUP(VALUE(C1507),'Cross ref'!G:I,3,0)</f>
        <v>7371</v>
      </c>
      <c r="V1507" s="231">
        <f>IFERROR(VLOOKUP(J1507,'Item List (2)'!C:D,2,0),VLOOKUP(K1507,'Item List (2)'!C:D,2,0))</f>
        <v>50007</v>
      </c>
      <c r="W1507" s="231">
        <f>IFERROR(VLOOKUP(J1507,'Item List (2)'!C:E,3,0),VLOOKUP(K1507,'Item List (2)'!C:E,3,0))</f>
        <v>100</v>
      </c>
      <c r="X1507" s="231">
        <f t="shared" si="139"/>
        <v>0</v>
      </c>
      <c r="Y1507" s="231" t="str">
        <f t="shared" si="140"/>
        <v>MAYONNAISE, 64Z</v>
      </c>
      <c r="AA1507" s="232">
        <f t="shared" si="141"/>
        <v>94.22</v>
      </c>
      <c r="AB1507" s="232" t="str">
        <f>VLOOKUP(W1507,'Item List (2)'!$H:$J,2,0)</f>
        <v>Food</v>
      </c>
      <c r="AC1507" s="232">
        <f t="shared" si="142"/>
        <v>7371</v>
      </c>
      <c r="AD1507" s="232" t="str">
        <f t="shared" si="143"/>
        <v>7371-Food</v>
      </c>
    </row>
    <row r="1508" spans="1:30">
      <c r="A1508" t="s">
        <v>48</v>
      </c>
      <c r="B1508" t="s">
        <v>549</v>
      </c>
      <c r="C1508" t="s">
        <v>706</v>
      </c>
      <c r="D1508" t="s">
        <v>707</v>
      </c>
      <c r="E1508" t="s">
        <v>708</v>
      </c>
      <c r="F1508" s="220" t="s">
        <v>53</v>
      </c>
      <c r="G1508" s="220">
        <v>45167</v>
      </c>
      <c r="H1508" t="s">
        <v>399</v>
      </c>
      <c r="I1508" t="s">
        <v>201</v>
      </c>
      <c r="J1508" t="s">
        <v>400</v>
      </c>
      <c r="K1508" t="s">
        <v>401</v>
      </c>
      <c r="L1508" s="230" t="s">
        <v>402</v>
      </c>
      <c r="M1508">
        <v>1</v>
      </c>
      <c r="N1508">
        <v>0</v>
      </c>
      <c r="O1508">
        <v>45.4</v>
      </c>
      <c r="P1508">
        <v>45.4</v>
      </c>
      <c r="Q1508">
        <v>5897.19</v>
      </c>
      <c r="R1508">
        <v>10.29</v>
      </c>
      <c r="S1508" s="231" t="str">
        <f>VLOOKUP(U1508,'Cross ref'!I:J,2,0)</f>
        <v>SCL</v>
      </c>
      <c r="T1508" s="231">
        <f t="shared" si="138"/>
        <v>45.4</v>
      </c>
      <c r="U1508" s="231">
        <f>VLOOKUP(VALUE(C1508),'Cross ref'!G:I,3,0)</f>
        <v>7371</v>
      </c>
      <c r="V1508" s="231">
        <f>IFERROR(VLOOKUP(J1508,'Item List (2)'!C:D,2,0),VLOOKUP(K1508,'Item List (2)'!C:D,2,0))</f>
        <v>51001</v>
      </c>
      <c r="W1508" s="231">
        <f>IFERROR(VLOOKUP(J1508,'Item List (2)'!C:E,3,0),VLOOKUP(K1508,'Item List (2)'!C:E,3,0))</f>
        <v>1000</v>
      </c>
      <c r="X1508" s="231">
        <f t="shared" si="139"/>
        <v>0</v>
      </c>
      <c r="Y1508" s="231" t="str">
        <f t="shared" si="140"/>
        <v>NAPKIN, 13X8.5 BRN</v>
      </c>
      <c r="AA1508" s="232">
        <f t="shared" si="141"/>
        <v>45.4</v>
      </c>
      <c r="AB1508" s="232" t="str">
        <f>VLOOKUP(W1508,'Item List (2)'!$H:$J,2,0)</f>
        <v>Paper</v>
      </c>
      <c r="AC1508" s="232">
        <f t="shared" si="142"/>
        <v>7371</v>
      </c>
      <c r="AD1508" s="232" t="str">
        <f t="shared" si="143"/>
        <v>7371-Paper</v>
      </c>
    </row>
    <row r="1509" spans="1:30">
      <c r="A1509" t="s">
        <v>48</v>
      </c>
      <c r="B1509" t="s">
        <v>549</v>
      </c>
      <c r="C1509" t="s">
        <v>706</v>
      </c>
      <c r="D1509" t="s">
        <v>707</v>
      </c>
      <c r="E1509" t="s">
        <v>708</v>
      </c>
      <c r="F1509" s="220" t="s">
        <v>53</v>
      </c>
      <c r="G1509" s="220">
        <v>45167</v>
      </c>
      <c r="H1509" t="s">
        <v>624</v>
      </c>
      <c r="I1509" t="s">
        <v>201</v>
      </c>
      <c r="J1509" t="s">
        <v>625</v>
      </c>
      <c r="K1509" t="s">
        <v>626</v>
      </c>
      <c r="L1509" s="230" t="s">
        <v>627</v>
      </c>
      <c r="M1509">
        <v>1</v>
      </c>
      <c r="N1509">
        <v>0</v>
      </c>
      <c r="O1509">
        <v>48.42</v>
      </c>
      <c r="P1509">
        <v>48.42</v>
      </c>
      <c r="Q1509">
        <v>5897.19</v>
      </c>
      <c r="R1509">
        <v>10.29</v>
      </c>
      <c r="S1509" s="231" t="str">
        <f>VLOOKUP(U1509,'Cross ref'!I:J,2,0)</f>
        <v>SCL</v>
      </c>
      <c r="T1509" s="231">
        <f t="shared" si="138"/>
        <v>48.42</v>
      </c>
      <c r="U1509" s="231">
        <f>VLOOKUP(VALUE(C1509),'Cross ref'!G:I,3,0)</f>
        <v>7371</v>
      </c>
      <c r="V1509" s="231">
        <f>IFERROR(VLOOKUP(J1509,'Item List (2)'!C:D,2,0),VLOOKUP(K1509,'Item List (2)'!C:D,2,0))</f>
        <v>51001</v>
      </c>
      <c r="W1509" s="231">
        <f>IFERROR(VLOOKUP(J1509,'Item List (2)'!C:E,3,0),VLOOKUP(K1509,'Item List (2)'!C:E,3,0))</f>
        <v>1000</v>
      </c>
      <c r="X1509" s="231">
        <f t="shared" si="139"/>
        <v>0</v>
      </c>
      <c r="Y1509" s="231" t="str">
        <f t="shared" si="140"/>
        <v>STRAW, WRPD 8.5" RED</v>
      </c>
      <c r="AA1509" s="232">
        <f t="shared" si="141"/>
        <v>48.42</v>
      </c>
      <c r="AB1509" s="232" t="str">
        <f>VLOOKUP(W1509,'Item List (2)'!$H:$J,2,0)</f>
        <v>Paper</v>
      </c>
      <c r="AC1509" s="232">
        <f t="shared" si="142"/>
        <v>7371</v>
      </c>
      <c r="AD1509" s="232" t="str">
        <f t="shared" si="143"/>
        <v>7371-Paper</v>
      </c>
    </row>
    <row r="1510" spans="1:30">
      <c r="A1510" t="s">
        <v>48</v>
      </c>
      <c r="B1510" t="s">
        <v>549</v>
      </c>
      <c r="C1510" t="s">
        <v>706</v>
      </c>
      <c r="D1510" t="s">
        <v>707</v>
      </c>
      <c r="E1510" t="s">
        <v>708</v>
      </c>
      <c r="F1510" s="220" t="s">
        <v>53</v>
      </c>
      <c r="G1510" s="220">
        <v>45167</v>
      </c>
      <c r="H1510" t="s">
        <v>275</v>
      </c>
      <c r="I1510" t="s">
        <v>71</v>
      </c>
      <c r="J1510" t="s">
        <v>276</v>
      </c>
      <c r="K1510" t="s">
        <v>277</v>
      </c>
      <c r="L1510" s="230" t="s">
        <v>74</v>
      </c>
      <c r="M1510">
        <v>1</v>
      </c>
      <c r="N1510">
        <v>0</v>
      </c>
      <c r="O1510">
        <v>0</v>
      </c>
      <c r="P1510">
        <v>36.54</v>
      </c>
      <c r="Q1510">
        <v>5897.19</v>
      </c>
      <c r="R1510">
        <v>10.29</v>
      </c>
      <c r="S1510" s="231" t="str">
        <f>VLOOKUP(U1510,'Cross ref'!I:J,2,0)</f>
        <v>SCL</v>
      </c>
      <c r="T1510" s="231">
        <f t="shared" si="138"/>
        <v>36.54</v>
      </c>
      <c r="U1510" s="231">
        <f>VLOOKUP(VALUE(C1510),'Cross ref'!G:I,3,0)</f>
        <v>7371</v>
      </c>
      <c r="V1510" s="231">
        <f>IFERROR(VLOOKUP(J1510,'Item List (2)'!C:D,2,0),VLOOKUP(K1510,'Item List (2)'!C:D,2,0))</f>
        <v>50007</v>
      </c>
      <c r="W1510" s="231">
        <f>IFERROR(VLOOKUP(J1510,'Item List (2)'!C:E,3,0),VLOOKUP(K1510,'Item List (2)'!C:E,3,0))</f>
        <v>100</v>
      </c>
      <c r="X1510" s="231">
        <f t="shared" si="139"/>
        <v>-36.54</v>
      </c>
      <c r="Y1510" s="231" t="str">
        <f t="shared" si="140"/>
        <v>SURCHARGE, FUEL</v>
      </c>
      <c r="AA1510" s="232">
        <f t="shared" si="141"/>
        <v>36.54</v>
      </c>
      <c r="AB1510" s="232" t="str">
        <f>VLOOKUP(W1510,'Item List (2)'!$H:$J,2,0)</f>
        <v>Food</v>
      </c>
      <c r="AC1510" s="232">
        <f t="shared" si="142"/>
        <v>7371</v>
      </c>
      <c r="AD1510" s="232" t="str">
        <f t="shared" si="143"/>
        <v>7371-Food</v>
      </c>
    </row>
    <row r="1511" spans="1:30">
      <c r="A1511" t="s">
        <v>48</v>
      </c>
      <c r="B1511" t="s">
        <v>549</v>
      </c>
      <c r="C1511" t="s">
        <v>706</v>
      </c>
      <c r="D1511" t="s">
        <v>707</v>
      </c>
      <c r="E1511" t="s">
        <v>708</v>
      </c>
      <c r="F1511" s="220" t="s">
        <v>719</v>
      </c>
      <c r="G1511" s="220">
        <v>45167</v>
      </c>
      <c r="H1511" t="s">
        <v>104</v>
      </c>
      <c r="I1511" t="s">
        <v>55</v>
      </c>
      <c r="J1511" t="s">
        <v>105</v>
      </c>
      <c r="K1511" t="s">
        <v>106</v>
      </c>
      <c r="L1511" s="230" t="s">
        <v>107</v>
      </c>
      <c r="M1511">
        <v>-1</v>
      </c>
      <c r="N1511">
        <v>0</v>
      </c>
      <c r="O1511">
        <v>9.54</v>
      </c>
      <c r="P1511">
        <v>-9.54</v>
      </c>
      <c r="Q1511">
        <v>-9.83</v>
      </c>
      <c r="R1511">
        <v>0</v>
      </c>
      <c r="S1511" s="231" t="str">
        <f>VLOOKUP(U1511,'Cross ref'!I:J,2,0)</f>
        <v>SCL</v>
      </c>
      <c r="T1511" s="231">
        <f t="shared" si="138"/>
        <v>-9.54</v>
      </c>
      <c r="U1511" s="231">
        <f>VLOOKUP(VALUE(C1511),'Cross ref'!G:I,3,0)</f>
        <v>7371</v>
      </c>
      <c r="V1511" s="231">
        <f>IFERROR(VLOOKUP(J1511,'Item List (2)'!C:D,2,0),VLOOKUP(K1511,'Item List (2)'!C:D,2,0))</f>
        <v>50007</v>
      </c>
      <c r="W1511" s="231">
        <f>IFERROR(VLOOKUP(J1511,'Item List (2)'!C:E,3,0),VLOOKUP(K1511,'Item List (2)'!C:E,3,0))</f>
        <v>100</v>
      </c>
      <c r="X1511" s="231">
        <f t="shared" si="139"/>
        <v>0</v>
      </c>
      <c r="Y1511" s="231" t="str">
        <f t="shared" si="140"/>
        <v>MILK, 1%</v>
      </c>
      <c r="AA1511" s="232">
        <f t="shared" si="141"/>
        <v>-9.54</v>
      </c>
      <c r="AB1511" s="232" t="str">
        <f>VLOOKUP(W1511,'Item List (2)'!$H:$J,2,0)</f>
        <v>Food</v>
      </c>
      <c r="AC1511" s="232">
        <f t="shared" si="142"/>
        <v>7371</v>
      </c>
      <c r="AD1511" s="232" t="str">
        <f t="shared" si="143"/>
        <v>7371-Food</v>
      </c>
    </row>
    <row r="1512" spans="1:30">
      <c r="A1512" t="s">
        <v>48</v>
      </c>
      <c r="B1512" t="s">
        <v>549</v>
      </c>
      <c r="C1512" t="s">
        <v>706</v>
      </c>
      <c r="D1512" t="s">
        <v>707</v>
      </c>
      <c r="E1512" t="s">
        <v>708</v>
      </c>
      <c r="F1512" s="220" t="s">
        <v>719</v>
      </c>
      <c r="G1512" s="220">
        <v>45167</v>
      </c>
      <c r="H1512" t="s">
        <v>275</v>
      </c>
      <c r="I1512" t="s">
        <v>71</v>
      </c>
      <c r="J1512" t="s">
        <v>276</v>
      </c>
      <c r="K1512" t="s">
        <v>277</v>
      </c>
      <c r="L1512" s="230" t="s">
        <v>74</v>
      </c>
      <c r="M1512">
        <v>-1</v>
      </c>
      <c r="N1512">
        <v>0</v>
      </c>
      <c r="O1512">
        <v>0</v>
      </c>
      <c r="P1512">
        <v>-0.29</v>
      </c>
      <c r="Q1512">
        <v>-9.83</v>
      </c>
      <c r="R1512">
        <v>0</v>
      </c>
      <c r="S1512" s="231" t="str">
        <f>VLOOKUP(U1512,'Cross ref'!I:J,2,0)</f>
        <v>SCL</v>
      </c>
      <c r="T1512" s="231">
        <f t="shared" si="138"/>
        <v>-0.29</v>
      </c>
      <c r="U1512" s="231">
        <f>VLOOKUP(VALUE(C1512),'Cross ref'!G:I,3,0)</f>
        <v>7371</v>
      </c>
      <c r="V1512" s="231">
        <f>IFERROR(VLOOKUP(J1512,'Item List (2)'!C:D,2,0),VLOOKUP(K1512,'Item List (2)'!C:D,2,0))</f>
        <v>50007</v>
      </c>
      <c r="W1512" s="231">
        <f>IFERROR(VLOOKUP(J1512,'Item List (2)'!C:E,3,0),VLOOKUP(K1512,'Item List (2)'!C:E,3,0))</f>
        <v>100</v>
      </c>
      <c r="X1512" s="231">
        <f t="shared" si="139"/>
        <v>0.29</v>
      </c>
      <c r="Y1512" s="231" t="str">
        <f t="shared" si="140"/>
        <v>SURCHARGE, FUEL</v>
      </c>
      <c r="AA1512" s="232">
        <f t="shared" si="141"/>
        <v>-0.29</v>
      </c>
      <c r="AB1512" s="232" t="str">
        <f>VLOOKUP(W1512,'Item List (2)'!$H:$J,2,0)</f>
        <v>Food</v>
      </c>
      <c r="AC1512" s="232">
        <f t="shared" si="142"/>
        <v>7371</v>
      </c>
      <c r="AD1512" s="232" t="str">
        <f t="shared" si="143"/>
        <v>7371-Food</v>
      </c>
    </row>
    <row r="1513" spans="1:30">
      <c r="A1513" t="s">
        <v>48</v>
      </c>
      <c r="B1513" t="s">
        <v>549</v>
      </c>
      <c r="C1513" t="s">
        <v>720</v>
      </c>
      <c r="D1513" t="s">
        <v>721</v>
      </c>
      <c r="E1513" t="s">
        <v>722</v>
      </c>
      <c r="F1513" s="220" t="s">
        <v>723</v>
      </c>
      <c r="G1513" s="220">
        <v>45167</v>
      </c>
      <c r="H1513" t="s">
        <v>155</v>
      </c>
      <c r="I1513" t="s">
        <v>55</v>
      </c>
      <c r="J1513" t="s">
        <v>156</v>
      </c>
      <c r="K1513" t="s">
        <v>157</v>
      </c>
      <c r="L1513" s="230" t="s">
        <v>158</v>
      </c>
      <c r="M1513">
        <v>-1</v>
      </c>
      <c r="N1513">
        <v>0</v>
      </c>
      <c r="O1513">
        <v>19.78</v>
      </c>
      <c r="P1513">
        <v>-19.78</v>
      </c>
      <c r="Q1513">
        <v>-20.07</v>
      </c>
      <c r="R1513">
        <v>0</v>
      </c>
      <c r="S1513" s="231" t="str">
        <f>VLOOKUP(U1513,'Cross ref'!I:J,2,0)</f>
        <v>SCL</v>
      </c>
      <c r="T1513" s="231">
        <f t="shared" si="138"/>
        <v>-19.78</v>
      </c>
      <c r="U1513" s="231">
        <f>VLOOKUP(VALUE(C1513),'Cross ref'!G:I,3,0)</f>
        <v>7374</v>
      </c>
      <c r="V1513" s="231">
        <f>IFERROR(VLOOKUP(J1513,'Item List (2)'!C:D,2,0),VLOOKUP(K1513,'Item List (2)'!C:D,2,0))</f>
        <v>50007</v>
      </c>
      <c r="W1513" s="231">
        <f>IFERROR(VLOOKUP(J1513,'Item List (2)'!C:E,3,0),VLOOKUP(K1513,'Item List (2)'!C:E,3,0))</f>
        <v>100</v>
      </c>
      <c r="X1513" s="231">
        <f t="shared" si="139"/>
        <v>0</v>
      </c>
      <c r="Y1513" s="231" t="str">
        <f t="shared" si="140"/>
        <v>ICE CREAM, VANILLA SLOW MELT</v>
      </c>
      <c r="AA1513" s="232">
        <f t="shared" si="141"/>
        <v>-19.78</v>
      </c>
      <c r="AB1513" s="232" t="str">
        <f>VLOOKUP(W1513,'Item List (2)'!$H:$J,2,0)</f>
        <v>Food</v>
      </c>
      <c r="AC1513" s="232">
        <f t="shared" si="142"/>
        <v>7374</v>
      </c>
      <c r="AD1513" s="232" t="str">
        <f t="shared" si="143"/>
        <v>7374-Food</v>
      </c>
    </row>
    <row r="1514" spans="1:30">
      <c r="A1514" t="s">
        <v>48</v>
      </c>
      <c r="B1514" t="s">
        <v>549</v>
      </c>
      <c r="C1514" t="s">
        <v>720</v>
      </c>
      <c r="D1514" t="s">
        <v>721</v>
      </c>
      <c r="E1514" t="s">
        <v>722</v>
      </c>
      <c r="F1514" s="220" t="s">
        <v>723</v>
      </c>
      <c r="G1514" s="220">
        <v>45167</v>
      </c>
      <c r="H1514" t="s">
        <v>275</v>
      </c>
      <c r="I1514" t="s">
        <v>71</v>
      </c>
      <c r="J1514" t="s">
        <v>276</v>
      </c>
      <c r="K1514" t="s">
        <v>277</v>
      </c>
      <c r="L1514" s="230" t="s">
        <v>74</v>
      </c>
      <c r="M1514">
        <v>-1</v>
      </c>
      <c r="N1514">
        <v>0</v>
      </c>
      <c r="O1514">
        <v>0</v>
      </c>
      <c r="P1514">
        <v>-0.29</v>
      </c>
      <c r="Q1514">
        <v>-20.07</v>
      </c>
      <c r="R1514">
        <v>0</v>
      </c>
      <c r="S1514" s="231" t="str">
        <f>VLOOKUP(U1514,'Cross ref'!I:J,2,0)</f>
        <v>SCL</v>
      </c>
      <c r="T1514" s="231">
        <f t="shared" si="138"/>
        <v>-0.29</v>
      </c>
      <c r="U1514" s="231">
        <f>VLOOKUP(VALUE(C1514),'Cross ref'!G:I,3,0)</f>
        <v>7374</v>
      </c>
      <c r="V1514" s="231">
        <f>IFERROR(VLOOKUP(J1514,'Item List (2)'!C:D,2,0),VLOOKUP(K1514,'Item List (2)'!C:D,2,0))</f>
        <v>50007</v>
      </c>
      <c r="W1514" s="231">
        <f>IFERROR(VLOOKUP(J1514,'Item List (2)'!C:E,3,0),VLOOKUP(K1514,'Item List (2)'!C:E,3,0))</f>
        <v>100</v>
      </c>
      <c r="X1514" s="231">
        <f t="shared" si="139"/>
        <v>0.29</v>
      </c>
      <c r="Y1514" s="231" t="str">
        <f t="shared" si="140"/>
        <v>SURCHARGE, FUEL</v>
      </c>
      <c r="AA1514" s="232">
        <f t="shared" si="141"/>
        <v>-0.29</v>
      </c>
      <c r="AB1514" s="232" t="str">
        <f>VLOOKUP(W1514,'Item List (2)'!$H:$J,2,0)</f>
        <v>Food</v>
      </c>
      <c r="AC1514" s="232">
        <f t="shared" si="142"/>
        <v>7374</v>
      </c>
      <c r="AD1514" s="232" t="str">
        <f t="shared" si="143"/>
        <v>7374-Food</v>
      </c>
    </row>
    <row r="1515" spans="1:30">
      <c r="A1515" t="s">
        <v>48</v>
      </c>
      <c r="B1515" t="s">
        <v>549</v>
      </c>
      <c r="C1515" t="s">
        <v>720</v>
      </c>
      <c r="D1515" t="s">
        <v>721</v>
      </c>
      <c r="E1515" t="s">
        <v>724</v>
      </c>
      <c r="F1515" s="220" t="s">
        <v>53</v>
      </c>
      <c r="G1515" s="220">
        <v>45169</v>
      </c>
      <c r="H1515" t="s">
        <v>65</v>
      </c>
      <c r="I1515" t="s">
        <v>66</v>
      </c>
      <c r="J1515" t="s">
        <v>67</v>
      </c>
      <c r="K1515" t="s">
        <v>68</v>
      </c>
      <c r="L1515" s="230" t="s">
        <v>69</v>
      </c>
      <c r="M1515">
        <v>2</v>
      </c>
      <c r="N1515">
        <v>0</v>
      </c>
      <c r="O1515">
        <v>3.44</v>
      </c>
      <c r="P1515">
        <v>6.88</v>
      </c>
      <c r="Q1515">
        <v>6556.43</v>
      </c>
      <c r="R1515">
        <v>12.84</v>
      </c>
      <c r="S1515" s="231" t="str">
        <f>VLOOKUP(U1515,'Cross ref'!I:J,2,0)</f>
        <v>SCL</v>
      </c>
      <c r="T1515" s="231">
        <f t="shared" si="138"/>
        <v>6.88</v>
      </c>
      <c r="U1515" s="231">
        <f>VLOOKUP(VALUE(C1515),'Cross ref'!G:I,3,0)</f>
        <v>7374</v>
      </c>
      <c r="V1515" s="231">
        <f>IFERROR(VLOOKUP(J1515,'Item List (2)'!C:D,2,0),VLOOKUP(K1515,'Item List (2)'!C:D,2,0))</f>
        <v>60507</v>
      </c>
      <c r="W1515" s="231">
        <f>IFERROR(VLOOKUP(J1515,'Item List (2)'!C:E,3,0),VLOOKUP(K1515,'Item List (2)'!C:E,3,0))</f>
        <v>1200</v>
      </c>
      <c r="X1515" s="231">
        <f t="shared" si="139"/>
        <v>0</v>
      </c>
      <c r="Y1515" s="231" t="str">
        <f t="shared" si="140"/>
        <v>SEAT COVER, PAPER PERSONAL 1/2 FOLD</v>
      </c>
      <c r="AA1515" s="232">
        <f t="shared" si="141"/>
        <v>6.88</v>
      </c>
      <c r="AB1515" s="232" t="str">
        <f>VLOOKUP(W1515,'Item List (2)'!$H:$J,2,0)</f>
        <v>Supplies</v>
      </c>
      <c r="AC1515" s="232">
        <f t="shared" si="142"/>
        <v>7374</v>
      </c>
      <c r="AD1515" s="232" t="str">
        <f t="shared" si="143"/>
        <v>7374-Supplies</v>
      </c>
    </row>
    <row r="1516" spans="1:30">
      <c r="A1516" t="s">
        <v>48</v>
      </c>
      <c r="B1516" t="s">
        <v>549</v>
      </c>
      <c r="C1516" t="s">
        <v>720</v>
      </c>
      <c r="D1516" t="s">
        <v>721</v>
      </c>
      <c r="E1516" t="s">
        <v>724</v>
      </c>
      <c r="F1516" s="220" t="s">
        <v>53</v>
      </c>
      <c r="G1516" s="220">
        <v>45169</v>
      </c>
      <c r="H1516" t="s">
        <v>70</v>
      </c>
      <c r="I1516" t="s">
        <v>71</v>
      </c>
      <c r="J1516" t="s">
        <v>72</v>
      </c>
      <c r="K1516" t="s">
        <v>73</v>
      </c>
      <c r="L1516" s="230" t="s">
        <v>74</v>
      </c>
      <c r="M1516">
        <v>1</v>
      </c>
      <c r="N1516">
        <v>0</v>
      </c>
      <c r="O1516">
        <v>0</v>
      </c>
      <c r="P1516">
        <v>4.11</v>
      </c>
      <c r="Q1516">
        <v>6556.43</v>
      </c>
      <c r="R1516">
        <v>12.84</v>
      </c>
      <c r="S1516" s="231" t="str">
        <f>VLOOKUP(U1516,'Cross ref'!I:J,2,0)</f>
        <v>SCL</v>
      </c>
      <c r="T1516" s="231">
        <f t="shared" si="138"/>
        <v>4.11</v>
      </c>
      <c r="U1516" s="231">
        <f>VLOOKUP(VALUE(C1516),'Cross ref'!G:I,3,0)</f>
        <v>7374</v>
      </c>
      <c r="V1516" s="231">
        <f>IFERROR(VLOOKUP(J1516,'Item List (2)'!C:D,2,0),VLOOKUP(K1516,'Item List (2)'!C:D,2,0))</f>
        <v>50007</v>
      </c>
      <c r="W1516" s="231">
        <f>IFERROR(VLOOKUP(J1516,'Item List (2)'!C:E,3,0),VLOOKUP(K1516,'Item List (2)'!C:E,3,0))</f>
        <v>100</v>
      </c>
      <c r="X1516" s="231">
        <f t="shared" si="139"/>
        <v>-4.11</v>
      </c>
      <c r="Y1516" s="231" t="str">
        <f t="shared" si="140"/>
        <v>SERVICE - PAYMENT TERMS</v>
      </c>
      <c r="AA1516" s="232">
        <f t="shared" si="141"/>
        <v>4.11</v>
      </c>
      <c r="AB1516" s="232" t="str">
        <f>VLOOKUP(W1516,'Item List (2)'!$H:$J,2,0)</f>
        <v>Food</v>
      </c>
      <c r="AC1516" s="232">
        <f t="shared" si="142"/>
        <v>7374</v>
      </c>
      <c r="AD1516" s="232" t="str">
        <f t="shared" si="143"/>
        <v>7374-Food</v>
      </c>
    </row>
    <row r="1517" spans="1:30">
      <c r="A1517" t="s">
        <v>48</v>
      </c>
      <c r="B1517" t="s">
        <v>549</v>
      </c>
      <c r="C1517" t="s">
        <v>720</v>
      </c>
      <c r="D1517" t="s">
        <v>721</v>
      </c>
      <c r="E1517" t="s">
        <v>724</v>
      </c>
      <c r="F1517" s="220" t="s">
        <v>53</v>
      </c>
      <c r="G1517" s="220">
        <v>45169</v>
      </c>
      <c r="H1517" t="s">
        <v>75</v>
      </c>
      <c r="I1517" t="s">
        <v>55</v>
      </c>
      <c r="J1517" t="s">
        <v>76</v>
      </c>
      <c r="K1517" t="s">
        <v>77</v>
      </c>
      <c r="L1517" s="230" t="s">
        <v>78</v>
      </c>
      <c r="M1517">
        <v>1</v>
      </c>
      <c r="N1517">
        <v>0</v>
      </c>
      <c r="O1517">
        <v>99.5</v>
      </c>
      <c r="P1517">
        <v>99.5</v>
      </c>
      <c r="Q1517">
        <v>6556.43</v>
      </c>
      <c r="R1517">
        <v>12.84</v>
      </c>
      <c r="S1517" s="231" t="str">
        <f>VLOOKUP(U1517,'Cross ref'!I:J,2,0)</f>
        <v>SCL</v>
      </c>
      <c r="T1517" s="231">
        <f t="shared" si="138"/>
        <v>99.5</v>
      </c>
      <c r="U1517" s="231">
        <f>VLOOKUP(VALUE(C1517),'Cross ref'!G:I,3,0)</f>
        <v>7374</v>
      </c>
      <c r="V1517" s="231">
        <f>IFERROR(VLOOKUP(J1517,'Item List (2)'!C:D,2,0),VLOOKUP(K1517,'Item List (2)'!C:D,2,0))</f>
        <v>50007</v>
      </c>
      <c r="W1517" s="231">
        <f>IFERROR(VLOOKUP(J1517,'Item List (2)'!C:E,3,0),VLOOKUP(K1517,'Item List (2)'!C:E,3,0))</f>
        <v>100</v>
      </c>
      <c r="X1517" s="231">
        <f t="shared" si="139"/>
        <v>0</v>
      </c>
      <c r="Y1517" s="231" t="str">
        <f t="shared" si="140"/>
        <v>SYRUP, SODA CHERRY COKE BIB</v>
      </c>
      <c r="AA1517" s="232">
        <f t="shared" si="141"/>
        <v>99.5</v>
      </c>
      <c r="AB1517" s="232" t="str">
        <f>VLOOKUP(W1517,'Item List (2)'!$H:$J,2,0)</f>
        <v>Food</v>
      </c>
      <c r="AC1517" s="232">
        <f t="shared" si="142"/>
        <v>7374</v>
      </c>
      <c r="AD1517" s="232" t="str">
        <f t="shared" si="143"/>
        <v>7374-Food</v>
      </c>
    </row>
    <row r="1518" spans="1:30">
      <c r="A1518" t="s">
        <v>48</v>
      </c>
      <c r="B1518" t="s">
        <v>549</v>
      </c>
      <c r="C1518" t="s">
        <v>720</v>
      </c>
      <c r="D1518" t="s">
        <v>721</v>
      </c>
      <c r="E1518" t="s">
        <v>724</v>
      </c>
      <c r="F1518" s="220" t="s">
        <v>53</v>
      </c>
      <c r="G1518" s="220">
        <v>45169</v>
      </c>
      <c r="H1518" t="s">
        <v>436</v>
      </c>
      <c r="I1518" t="s">
        <v>55</v>
      </c>
      <c r="J1518" t="s">
        <v>179</v>
      </c>
      <c r="K1518" t="s">
        <v>437</v>
      </c>
      <c r="L1518" s="230" t="s">
        <v>123</v>
      </c>
      <c r="M1518">
        <v>1</v>
      </c>
      <c r="N1518">
        <v>0</v>
      </c>
      <c r="O1518">
        <v>38.13</v>
      </c>
      <c r="P1518">
        <v>38.13</v>
      </c>
      <c r="Q1518">
        <v>6556.43</v>
      </c>
      <c r="R1518">
        <v>12.84</v>
      </c>
      <c r="S1518" s="231" t="str">
        <f>VLOOKUP(U1518,'Cross ref'!I:J,2,0)</f>
        <v>SCL</v>
      </c>
      <c r="T1518" s="231">
        <f t="shared" si="138"/>
        <v>38.13</v>
      </c>
      <c r="U1518" s="231">
        <f>VLOOKUP(VALUE(C1518),'Cross ref'!G:I,3,0)</f>
        <v>7374</v>
      </c>
      <c r="V1518" s="231">
        <f>IFERROR(VLOOKUP(J1518,'Item List (2)'!C:D,2,0),VLOOKUP(K1518,'Item List (2)'!C:D,2,0))</f>
        <v>50007</v>
      </c>
      <c r="W1518" s="231">
        <f>IFERROR(VLOOKUP(J1518,'Item List (2)'!C:E,3,0),VLOOKUP(K1518,'Item List (2)'!C:E,3,0))</f>
        <v>100</v>
      </c>
      <c r="X1518" s="231">
        <f t="shared" si="139"/>
        <v>0</v>
      </c>
      <c r="Y1518" s="231" t="str">
        <f t="shared" si="140"/>
        <v>CHEESE, MEXICAN BLND SHRD FCY</v>
      </c>
      <c r="AA1518" s="232">
        <f t="shared" si="141"/>
        <v>38.13</v>
      </c>
      <c r="AB1518" s="232" t="str">
        <f>VLOOKUP(W1518,'Item List (2)'!$H:$J,2,0)</f>
        <v>Food</v>
      </c>
      <c r="AC1518" s="232">
        <f t="shared" si="142"/>
        <v>7374</v>
      </c>
      <c r="AD1518" s="232" t="str">
        <f t="shared" si="143"/>
        <v>7374-Food</v>
      </c>
    </row>
    <row r="1519" spans="1:30">
      <c r="A1519" t="s">
        <v>48</v>
      </c>
      <c r="B1519" t="s">
        <v>549</v>
      </c>
      <c r="C1519" t="s">
        <v>720</v>
      </c>
      <c r="D1519" t="s">
        <v>721</v>
      </c>
      <c r="E1519" t="s">
        <v>724</v>
      </c>
      <c r="F1519" s="220" t="s">
        <v>53</v>
      </c>
      <c r="G1519" s="220">
        <v>45169</v>
      </c>
      <c r="H1519" t="s">
        <v>438</v>
      </c>
      <c r="I1519" t="s">
        <v>66</v>
      </c>
      <c r="J1519" t="s">
        <v>439</v>
      </c>
      <c r="K1519" t="s">
        <v>440</v>
      </c>
      <c r="L1519" s="230" t="s">
        <v>441</v>
      </c>
      <c r="M1519">
        <v>1</v>
      </c>
      <c r="N1519">
        <v>0</v>
      </c>
      <c r="O1519">
        <v>22.14</v>
      </c>
      <c r="P1519">
        <v>22.14</v>
      </c>
      <c r="Q1519">
        <v>6556.43</v>
      </c>
      <c r="R1519">
        <v>12.84</v>
      </c>
      <c r="S1519" s="231" t="str">
        <f>VLOOKUP(U1519,'Cross ref'!I:J,2,0)</f>
        <v>SCL</v>
      </c>
      <c r="T1519" s="231">
        <f t="shared" si="138"/>
        <v>22.14</v>
      </c>
      <c r="U1519" s="231">
        <f>VLOOKUP(VALUE(C1519),'Cross ref'!G:I,3,0)</f>
        <v>7374</v>
      </c>
      <c r="V1519" s="231">
        <f>IFERROR(VLOOKUP(J1519,'Item List (2)'!C:D,2,0),VLOOKUP(K1519,'Item List (2)'!C:D,2,0))</f>
        <v>60507</v>
      </c>
      <c r="W1519" s="231">
        <f>IFERROR(VLOOKUP(J1519,'Item List (2)'!C:E,3,0),VLOOKUP(K1519,'Item List (2)'!C:E,3,0))</f>
        <v>1200</v>
      </c>
      <c r="X1519" s="231">
        <f t="shared" si="139"/>
        <v>0</v>
      </c>
      <c r="Y1519" s="231" t="str">
        <f t="shared" si="140"/>
        <v>TOWEL, PAPER MULTIFOLD BRN EF</v>
      </c>
      <c r="AA1519" s="232">
        <f t="shared" si="141"/>
        <v>22.14</v>
      </c>
      <c r="AB1519" s="232" t="str">
        <f>VLOOKUP(W1519,'Item List (2)'!$H:$J,2,0)</f>
        <v>Supplies</v>
      </c>
      <c r="AC1519" s="232">
        <f t="shared" si="142"/>
        <v>7374</v>
      </c>
      <c r="AD1519" s="232" t="str">
        <f t="shared" si="143"/>
        <v>7374-Supplies</v>
      </c>
    </row>
    <row r="1520" spans="1:30">
      <c r="A1520" t="s">
        <v>48</v>
      </c>
      <c r="B1520" t="s">
        <v>549</v>
      </c>
      <c r="C1520" t="s">
        <v>720</v>
      </c>
      <c r="D1520" t="s">
        <v>721</v>
      </c>
      <c r="E1520" t="s">
        <v>724</v>
      </c>
      <c r="F1520" s="220" t="s">
        <v>53</v>
      </c>
      <c r="G1520" s="220">
        <v>45169</v>
      </c>
      <c r="H1520" t="s">
        <v>295</v>
      </c>
      <c r="I1520" t="s">
        <v>55</v>
      </c>
      <c r="J1520" t="s">
        <v>105</v>
      </c>
      <c r="K1520" t="s">
        <v>296</v>
      </c>
      <c r="L1520" s="230" t="s">
        <v>297</v>
      </c>
      <c r="M1520">
        <v>1</v>
      </c>
      <c r="N1520">
        <v>0</v>
      </c>
      <c r="O1520">
        <v>16.22</v>
      </c>
      <c r="P1520">
        <v>16.22</v>
      </c>
      <c r="Q1520">
        <v>6556.43</v>
      </c>
      <c r="R1520">
        <v>12.84</v>
      </c>
      <c r="S1520" s="231" t="str">
        <f>VLOOKUP(U1520,'Cross ref'!I:J,2,0)</f>
        <v>SCL</v>
      </c>
      <c r="T1520" s="231">
        <f t="shared" si="138"/>
        <v>16.22</v>
      </c>
      <c r="U1520" s="231">
        <f>VLOOKUP(VALUE(C1520),'Cross ref'!G:I,3,0)</f>
        <v>7374</v>
      </c>
      <c r="V1520" s="231">
        <f>IFERROR(VLOOKUP(J1520,'Item List (2)'!C:D,2,0),VLOOKUP(K1520,'Item List (2)'!C:D,2,0))</f>
        <v>50007</v>
      </c>
      <c r="W1520" s="231">
        <f>IFERROR(VLOOKUP(J1520,'Item List (2)'!C:E,3,0),VLOOKUP(K1520,'Item List (2)'!C:E,3,0))</f>
        <v>100</v>
      </c>
      <c r="X1520" s="231">
        <f t="shared" si="139"/>
        <v>0</v>
      </c>
      <c r="Y1520" s="231" t="str">
        <f t="shared" si="140"/>
        <v>MILK, 1% LF ESL</v>
      </c>
      <c r="AA1520" s="232">
        <f t="shared" si="141"/>
        <v>16.22</v>
      </c>
      <c r="AB1520" s="232" t="str">
        <f>VLOOKUP(W1520,'Item List (2)'!$H:$J,2,0)</f>
        <v>Food</v>
      </c>
      <c r="AC1520" s="232">
        <f t="shared" si="142"/>
        <v>7374</v>
      </c>
      <c r="AD1520" s="232" t="str">
        <f t="shared" si="143"/>
        <v>7374-Food</v>
      </c>
    </row>
    <row r="1521" spans="1:30">
      <c r="A1521" t="s">
        <v>48</v>
      </c>
      <c r="B1521" t="s">
        <v>549</v>
      </c>
      <c r="C1521" t="s">
        <v>720</v>
      </c>
      <c r="D1521" t="s">
        <v>721</v>
      </c>
      <c r="E1521" t="s">
        <v>724</v>
      </c>
      <c r="F1521" s="220" t="s">
        <v>53</v>
      </c>
      <c r="G1521" s="220">
        <v>45169</v>
      </c>
      <c r="H1521" t="s">
        <v>298</v>
      </c>
      <c r="I1521" t="s">
        <v>55</v>
      </c>
      <c r="J1521" t="s">
        <v>105</v>
      </c>
      <c r="K1521" t="s">
        <v>299</v>
      </c>
      <c r="L1521" s="230" t="s">
        <v>297</v>
      </c>
      <c r="M1521">
        <v>1</v>
      </c>
      <c r="N1521">
        <v>0</v>
      </c>
      <c r="O1521">
        <v>16.92</v>
      </c>
      <c r="P1521">
        <v>16.92</v>
      </c>
      <c r="Q1521">
        <v>6556.43</v>
      </c>
      <c r="R1521">
        <v>12.84</v>
      </c>
      <c r="S1521" s="231" t="str">
        <f>VLOOKUP(U1521,'Cross ref'!I:J,2,0)</f>
        <v>SCL</v>
      </c>
      <c r="T1521" s="231">
        <f t="shared" si="138"/>
        <v>16.92</v>
      </c>
      <c r="U1521" s="231">
        <f>VLOOKUP(VALUE(C1521),'Cross ref'!G:I,3,0)</f>
        <v>7374</v>
      </c>
      <c r="V1521" s="231">
        <f>IFERROR(VLOOKUP(J1521,'Item List (2)'!C:D,2,0),VLOOKUP(K1521,'Item List (2)'!C:D,2,0))</f>
        <v>50007</v>
      </c>
      <c r="W1521" s="231">
        <f>IFERROR(VLOOKUP(J1521,'Item List (2)'!C:E,3,0),VLOOKUP(K1521,'Item List (2)'!C:E,3,0))</f>
        <v>100</v>
      </c>
      <c r="X1521" s="231">
        <f t="shared" si="139"/>
        <v>0</v>
      </c>
      <c r="Y1521" s="231" t="str">
        <f t="shared" si="140"/>
        <v>MILK, CHOC 1% LF 7Z PLS ESL</v>
      </c>
      <c r="AA1521" s="232">
        <f t="shared" si="141"/>
        <v>16.92</v>
      </c>
      <c r="AB1521" s="232" t="str">
        <f>VLOOKUP(W1521,'Item List (2)'!$H:$J,2,0)</f>
        <v>Food</v>
      </c>
      <c r="AC1521" s="232">
        <f t="shared" si="142"/>
        <v>7374</v>
      </c>
      <c r="AD1521" s="232" t="str">
        <f t="shared" si="143"/>
        <v>7374-Food</v>
      </c>
    </row>
    <row r="1522" spans="1:30">
      <c r="A1522" t="s">
        <v>48</v>
      </c>
      <c r="B1522" t="s">
        <v>549</v>
      </c>
      <c r="C1522" t="s">
        <v>720</v>
      </c>
      <c r="D1522" t="s">
        <v>721</v>
      </c>
      <c r="E1522" t="s">
        <v>724</v>
      </c>
      <c r="F1522" s="220" t="s">
        <v>53</v>
      </c>
      <c r="G1522" s="220">
        <v>45169</v>
      </c>
      <c r="H1522" t="s">
        <v>557</v>
      </c>
      <c r="I1522" t="s">
        <v>66</v>
      </c>
      <c r="J1522" t="s">
        <v>490</v>
      </c>
      <c r="K1522" t="s">
        <v>558</v>
      </c>
      <c r="L1522" s="230" t="s">
        <v>559</v>
      </c>
      <c r="M1522">
        <v>1</v>
      </c>
      <c r="N1522">
        <v>0</v>
      </c>
      <c r="O1522">
        <v>26.4</v>
      </c>
      <c r="P1522">
        <v>26.4</v>
      </c>
      <c r="Q1522">
        <v>6556.43</v>
      </c>
      <c r="R1522">
        <v>12.84</v>
      </c>
      <c r="S1522" s="231" t="str">
        <f>VLOOKUP(U1522,'Cross ref'!I:J,2,0)</f>
        <v>SCL</v>
      </c>
      <c r="T1522" s="231">
        <f t="shared" si="138"/>
        <v>26.4</v>
      </c>
      <c r="U1522" s="231">
        <f>VLOOKUP(VALUE(C1522),'Cross ref'!G:I,3,0)</f>
        <v>7374</v>
      </c>
      <c r="V1522" s="231">
        <f>IFERROR(VLOOKUP(J1522,'Item List (2)'!C:D,2,0),VLOOKUP(K1522,'Item List (2)'!C:D,2,0))</f>
        <v>60507</v>
      </c>
      <c r="W1522" s="231">
        <f>IFERROR(VLOOKUP(J1522,'Item List (2)'!C:E,3,0),VLOOKUP(K1522,'Item List (2)'!C:E,3,0))</f>
        <v>1200</v>
      </c>
      <c r="X1522" s="231">
        <f t="shared" si="139"/>
        <v>0</v>
      </c>
      <c r="Y1522" s="231" t="str">
        <f t="shared" si="140"/>
        <v>DEGREASER, INSIDE OUT HEAVY</v>
      </c>
      <c r="AA1522" s="232">
        <f t="shared" si="141"/>
        <v>26.4</v>
      </c>
      <c r="AB1522" s="232" t="str">
        <f>VLOOKUP(W1522,'Item List (2)'!$H:$J,2,0)</f>
        <v>Supplies</v>
      </c>
      <c r="AC1522" s="232">
        <f t="shared" si="142"/>
        <v>7374</v>
      </c>
      <c r="AD1522" s="232" t="str">
        <f t="shared" si="143"/>
        <v>7374-Supplies</v>
      </c>
    </row>
    <row r="1523" spans="1:30">
      <c r="A1523" t="s">
        <v>48</v>
      </c>
      <c r="B1523" t="s">
        <v>549</v>
      </c>
      <c r="C1523" t="s">
        <v>720</v>
      </c>
      <c r="D1523" t="s">
        <v>721</v>
      </c>
      <c r="E1523" t="s">
        <v>724</v>
      </c>
      <c r="F1523" s="220" t="s">
        <v>53</v>
      </c>
      <c r="G1523" s="220">
        <v>45169</v>
      </c>
      <c r="H1523" t="s">
        <v>725</v>
      </c>
      <c r="I1523" t="s">
        <v>55</v>
      </c>
      <c r="J1523" t="s">
        <v>76</v>
      </c>
      <c r="K1523" t="s">
        <v>726</v>
      </c>
      <c r="L1523" s="230" t="s">
        <v>571</v>
      </c>
      <c r="M1523">
        <v>3</v>
      </c>
      <c r="N1523">
        <v>0</v>
      </c>
      <c r="O1523">
        <v>64.52</v>
      </c>
      <c r="P1523">
        <v>193.56</v>
      </c>
      <c r="Q1523">
        <v>6556.43</v>
      </c>
      <c r="R1523">
        <v>12.84</v>
      </c>
      <c r="S1523" s="231" t="str">
        <f>VLOOKUP(U1523,'Cross ref'!I:J,2,0)</f>
        <v>SCL</v>
      </c>
      <c r="T1523" s="231">
        <f t="shared" si="138"/>
        <v>193.56</v>
      </c>
      <c r="U1523" s="231">
        <f>VLOOKUP(VALUE(C1523),'Cross ref'!G:I,3,0)</f>
        <v>7374</v>
      </c>
      <c r="V1523" s="231">
        <f>IFERROR(VLOOKUP(J1523,'Item List (2)'!C:D,2,0),VLOOKUP(K1523,'Item List (2)'!C:D,2,0))</f>
        <v>50007</v>
      </c>
      <c r="W1523" s="231">
        <f>IFERROR(VLOOKUP(J1523,'Item List (2)'!C:E,3,0),VLOOKUP(K1523,'Item List (2)'!C:E,3,0))</f>
        <v>100</v>
      </c>
      <c r="X1523" s="231">
        <f t="shared" si="139"/>
        <v>0</v>
      </c>
      <c r="Y1523" s="231" t="str">
        <f t="shared" si="140"/>
        <v>FREESTYLE MIX, COCA-COLA</v>
      </c>
      <c r="AA1523" s="232">
        <f t="shared" si="141"/>
        <v>193.56</v>
      </c>
      <c r="AB1523" s="232" t="str">
        <f>VLOOKUP(W1523,'Item List (2)'!$H:$J,2,0)</f>
        <v>Food</v>
      </c>
      <c r="AC1523" s="232">
        <f t="shared" si="142"/>
        <v>7374</v>
      </c>
      <c r="AD1523" s="232" t="str">
        <f t="shared" si="143"/>
        <v>7374-Food</v>
      </c>
    </row>
    <row r="1524" spans="1:30">
      <c r="A1524" t="s">
        <v>48</v>
      </c>
      <c r="B1524" t="s">
        <v>549</v>
      </c>
      <c r="C1524" t="s">
        <v>720</v>
      </c>
      <c r="D1524" t="s">
        <v>721</v>
      </c>
      <c r="E1524" t="s">
        <v>724</v>
      </c>
      <c r="F1524" s="220" t="s">
        <v>53</v>
      </c>
      <c r="G1524" s="220">
        <v>45169</v>
      </c>
      <c r="H1524" t="s">
        <v>727</v>
      </c>
      <c r="I1524" t="s">
        <v>55</v>
      </c>
      <c r="J1524" t="s">
        <v>76</v>
      </c>
      <c r="K1524" t="s">
        <v>728</v>
      </c>
      <c r="L1524" s="230" t="s">
        <v>729</v>
      </c>
      <c r="M1524">
        <v>1</v>
      </c>
      <c r="N1524">
        <v>0</v>
      </c>
      <c r="O1524">
        <v>64.52</v>
      </c>
      <c r="P1524">
        <v>64.52</v>
      </c>
      <c r="Q1524">
        <v>6556.43</v>
      </c>
      <c r="R1524">
        <v>12.84</v>
      </c>
      <c r="S1524" s="231" t="str">
        <f>VLOOKUP(U1524,'Cross ref'!I:J,2,0)</f>
        <v>SCL</v>
      </c>
      <c r="T1524" s="231">
        <f t="shared" si="138"/>
        <v>64.52</v>
      </c>
      <c r="U1524" s="231">
        <f>VLOOKUP(VALUE(C1524),'Cross ref'!G:I,3,0)</f>
        <v>7374</v>
      </c>
      <c r="V1524" s="231">
        <f>IFERROR(VLOOKUP(J1524,'Item List (2)'!C:D,2,0),VLOOKUP(K1524,'Item List (2)'!C:D,2,0))</f>
        <v>50007</v>
      </c>
      <c r="W1524" s="231">
        <f>IFERROR(VLOOKUP(J1524,'Item List (2)'!C:E,3,0),VLOOKUP(K1524,'Item List (2)'!C:E,3,0))</f>
        <v>100</v>
      </c>
      <c r="X1524" s="231">
        <f t="shared" si="139"/>
        <v>0</v>
      </c>
      <c r="Y1524" s="231" t="str">
        <f t="shared" si="140"/>
        <v>FREESTYLE MIX, COKE DIET</v>
      </c>
      <c r="AA1524" s="232">
        <f t="shared" si="141"/>
        <v>64.52</v>
      </c>
      <c r="AB1524" s="232" t="str">
        <f>VLOOKUP(W1524,'Item List (2)'!$H:$J,2,0)</f>
        <v>Food</v>
      </c>
      <c r="AC1524" s="232">
        <f t="shared" si="142"/>
        <v>7374</v>
      </c>
      <c r="AD1524" s="232" t="str">
        <f t="shared" si="143"/>
        <v>7374-Food</v>
      </c>
    </row>
    <row r="1525" spans="1:30">
      <c r="A1525" t="s">
        <v>48</v>
      </c>
      <c r="B1525" t="s">
        <v>549</v>
      </c>
      <c r="C1525" t="s">
        <v>720</v>
      </c>
      <c r="D1525" t="s">
        <v>721</v>
      </c>
      <c r="E1525" t="s">
        <v>724</v>
      </c>
      <c r="F1525" s="220" t="s">
        <v>53</v>
      </c>
      <c r="G1525" s="220">
        <v>45169</v>
      </c>
      <c r="H1525" t="s">
        <v>93</v>
      </c>
      <c r="I1525" t="s">
        <v>55</v>
      </c>
      <c r="J1525" t="s">
        <v>94</v>
      </c>
      <c r="K1525" t="s">
        <v>95</v>
      </c>
      <c r="L1525" s="230" t="s">
        <v>96</v>
      </c>
      <c r="M1525">
        <v>2</v>
      </c>
      <c r="N1525">
        <v>0</v>
      </c>
      <c r="O1525">
        <v>26.21</v>
      </c>
      <c r="P1525">
        <v>52.42</v>
      </c>
      <c r="Q1525">
        <v>6556.43</v>
      </c>
      <c r="R1525">
        <v>12.84</v>
      </c>
      <c r="S1525" s="231" t="str">
        <f>VLOOKUP(U1525,'Cross ref'!I:J,2,0)</f>
        <v>SCL</v>
      </c>
      <c r="T1525" s="231">
        <f t="shared" si="138"/>
        <v>52.42</v>
      </c>
      <c r="U1525" s="231">
        <f>VLOOKUP(VALUE(C1525),'Cross ref'!G:I,3,0)</f>
        <v>7374</v>
      </c>
      <c r="V1525" s="231">
        <f>IFERROR(VLOOKUP(J1525,'Item List (2)'!C:D,2,0),VLOOKUP(K1525,'Item List (2)'!C:D,2,0))</f>
        <v>50007</v>
      </c>
      <c r="W1525" s="231">
        <f>IFERROR(VLOOKUP(J1525,'Item List (2)'!C:E,3,0),VLOOKUP(K1525,'Item List (2)'!C:E,3,0))</f>
        <v>100</v>
      </c>
      <c r="X1525" s="231">
        <f t="shared" si="139"/>
        <v>0</v>
      </c>
      <c r="Y1525" s="231" t="str">
        <f t="shared" si="140"/>
        <v>JUICE, ORANGE ORIG SIMPLY</v>
      </c>
      <c r="AA1525" s="232">
        <f t="shared" si="141"/>
        <v>52.42</v>
      </c>
      <c r="AB1525" s="232" t="str">
        <f>VLOOKUP(W1525,'Item List (2)'!$H:$J,2,0)</f>
        <v>Food</v>
      </c>
      <c r="AC1525" s="232">
        <f t="shared" si="142"/>
        <v>7374</v>
      </c>
      <c r="AD1525" s="232" t="str">
        <f t="shared" si="143"/>
        <v>7374-Food</v>
      </c>
    </row>
    <row r="1526" spans="1:30">
      <c r="A1526" t="s">
        <v>48</v>
      </c>
      <c r="B1526" t="s">
        <v>549</v>
      </c>
      <c r="C1526" t="s">
        <v>720</v>
      </c>
      <c r="D1526" t="s">
        <v>721</v>
      </c>
      <c r="E1526" t="s">
        <v>724</v>
      </c>
      <c r="F1526" s="220" t="s">
        <v>53</v>
      </c>
      <c r="G1526" s="220">
        <v>45169</v>
      </c>
      <c r="H1526" t="s">
        <v>730</v>
      </c>
      <c r="I1526" t="s">
        <v>55</v>
      </c>
      <c r="J1526" t="s">
        <v>80</v>
      </c>
      <c r="K1526" t="s">
        <v>731</v>
      </c>
      <c r="L1526" s="230" t="s">
        <v>732</v>
      </c>
      <c r="M1526">
        <v>1</v>
      </c>
      <c r="N1526">
        <v>0</v>
      </c>
      <c r="O1526">
        <v>57.74</v>
      </c>
      <c r="P1526">
        <v>57.74</v>
      </c>
      <c r="Q1526">
        <v>6556.43</v>
      </c>
      <c r="R1526">
        <v>12.84</v>
      </c>
      <c r="S1526" s="231" t="str">
        <f>VLOOKUP(U1526,'Cross ref'!I:J,2,0)</f>
        <v>SCL</v>
      </c>
      <c r="T1526" s="231">
        <f t="shared" si="138"/>
        <v>57.74</v>
      </c>
      <c r="U1526" s="231">
        <f>VLOOKUP(VALUE(C1526),'Cross ref'!G:I,3,0)</f>
        <v>7374</v>
      </c>
      <c r="V1526" s="231">
        <f>IFERROR(VLOOKUP(J1526,'Item List (2)'!C:D,2,0),VLOOKUP(K1526,'Item List (2)'!C:D,2,0))</f>
        <v>50007</v>
      </c>
      <c r="W1526" s="231">
        <f>IFERROR(VLOOKUP(J1526,'Item List (2)'!C:E,3,0),VLOOKUP(K1526,'Item List (2)'!C:E,3,0))</f>
        <v>100</v>
      </c>
      <c r="X1526" s="231">
        <f t="shared" si="139"/>
        <v>0</v>
      </c>
      <c r="Y1526" s="231" t="str">
        <f t="shared" si="140"/>
        <v>FREESTYLE MIX, POWERADE ZERO</v>
      </c>
      <c r="AA1526" s="232">
        <f t="shared" si="141"/>
        <v>57.74</v>
      </c>
      <c r="AB1526" s="232" t="str">
        <f>VLOOKUP(W1526,'Item List (2)'!$H:$J,2,0)</f>
        <v>Food</v>
      </c>
      <c r="AC1526" s="232">
        <f t="shared" si="142"/>
        <v>7374</v>
      </c>
      <c r="AD1526" s="232" t="str">
        <f t="shared" si="143"/>
        <v>7374-Food</v>
      </c>
    </row>
    <row r="1527" spans="1:30">
      <c r="A1527" t="s">
        <v>48</v>
      </c>
      <c r="B1527" t="s">
        <v>549</v>
      </c>
      <c r="C1527" t="s">
        <v>720</v>
      </c>
      <c r="D1527" t="s">
        <v>721</v>
      </c>
      <c r="E1527" t="s">
        <v>724</v>
      </c>
      <c r="F1527" s="220" t="s">
        <v>53</v>
      </c>
      <c r="G1527" s="220">
        <v>45169</v>
      </c>
      <c r="H1527" t="s">
        <v>97</v>
      </c>
      <c r="I1527" t="s">
        <v>55</v>
      </c>
      <c r="J1527" t="s">
        <v>98</v>
      </c>
      <c r="K1527" t="s">
        <v>99</v>
      </c>
      <c r="L1527" s="230" t="s">
        <v>100</v>
      </c>
      <c r="M1527">
        <v>2</v>
      </c>
      <c r="N1527">
        <v>0</v>
      </c>
      <c r="O1527">
        <v>20.03</v>
      </c>
      <c r="P1527">
        <v>40.06</v>
      </c>
      <c r="Q1527">
        <v>6556.43</v>
      </c>
      <c r="R1527">
        <v>12.84</v>
      </c>
      <c r="S1527" s="231" t="str">
        <f>VLOOKUP(U1527,'Cross ref'!I:J,2,0)</f>
        <v>SCL</v>
      </c>
      <c r="T1527" s="231">
        <f t="shared" si="138"/>
        <v>40.06</v>
      </c>
      <c r="U1527" s="231">
        <f>VLOOKUP(VALUE(C1527),'Cross ref'!G:I,3,0)</f>
        <v>7374</v>
      </c>
      <c r="V1527" s="231">
        <f>IFERROR(VLOOKUP(J1527,'Item List (2)'!C:D,2,0),VLOOKUP(K1527,'Item List (2)'!C:D,2,0))</f>
        <v>50007</v>
      </c>
      <c r="W1527" s="231">
        <f>IFERROR(VLOOKUP(J1527,'Item List (2)'!C:E,3,0),VLOOKUP(K1527,'Item List (2)'!C:E,3,0))</f>
        <v>100</v>
      </c>
      <c r="X1527" s="231">
        <f t="shared" si="139"/>
        <v>0</v>
      </c>
      <c r="Y1527" s="231" t="str">
        <f t="shared" si="140"/>
        <v>SAUCE, BBQ SWEET &amp; BOLD CUP</v>
      </c>
      <c r="AA1527" s="232">
        <f t="shared" si="141"/>
        <v>40.06</v>
      </c>
      <c r="AB1527" s="232" t="str">
        <f>VLOOKUP(W1527,'Item List (2)'!$H:$J,2,0)</f>
        <v>Food</v>
      </c>
      <c r="AC1527" s="232">
        <f t="shared" si="142"/>
        <v>7374</v>
      </c>
      <c r="AD1527" s="232" t="str">
        <f t="shared" si="143"/>
        <v>7374-Food</v>
      </c>
    </row>
    <row r="1528" spans="1:30">
      <c r="A1528" t="s">
        <v>48</v>
      </c>
      <c r="B1528" t="s">
        <v>549</v>
      </c>
      <c r="C1528" t="s">
        <v>720</v>
      </c>
      <c r="D1528" t="s">
        <v>721</v>
      </c>
      <c r="E1528" t="s">
        <v>724</v>
      </c>
      <c r="F1528" s="220" t="s">
        <v>53</v>
      </c>
      <c r="G1528" s="220">
        <v>45169</v>
      </c>
      <c r="H1528" t="s">
        <v>304</v>
      </c>
      <c r="I1528" t="s">
        <v>55</v>
      </c>
      <c r="J1528" t="s">
        <v>305</v>
      </c>
      <c r="K1528" t="s">
        <v>306</v>
      </c>
      <c r="L1528" s="230" t="s">
        <v>100</v>
      </c>
      <c r="M1528">
        <v>1</v>
      </c>
      <c r="N1528">
        <v>0</v>
      </c>
      <c r="O1528">
        <v>30.8</v>
      </c>
      <c r="P1528">
        <v>30.8</v>
      </c>
      <c r="Q1528">
        <v>6556.43</v>
      </c>
      <c r="R1528">
        <v>12.84</v>
      </c>
      <c r="S1528" s="231" t="str">
        <f>VLOOKUP(U1528,'Cross ref'!I:J,2,0)</f>
        <v>SCL</v>
      </c>
      <c r="T1528" s="231">
        <f t="shared" si="138"/>
        <v>30.8</v>
      </c>
      <c r="U1528" s="231">
        <f>VLOOKUP(VALUE(C1528),'Cross ref'!G:I,3,0)</f>
        <v>7374</v>
      </c>
      <c r="V1528" s="231">
        <f>IFERROR(VLOOKUP(J1528,'Item List (2)'!C:D,2,0),VLOOKUP(K1528,'Item List (2)'!C:D,2,0))</f>
        <v>50007</v>
      </c>
      <c r="W1528" s="231">
        <f>IFERROR(VLOOKUP(J1528,'Item List (2)'!C:E,3,0),VLOOKUP(K1528,'Item List (2)'!C:E,3,0))</f>
        <v>100</v>
      </c>
      <c r="X1528" s="231">
        <f t="shared" si="139"/>
        <v>0</v>
      </c>
      <c r="Y1528" s="231" t="str">
        <f t="shared" si="140"/>
        <v>SAUCE, HNY MUST CUP</v>
      </c>
      <c r="AA1528" s="232">
        <f t="shared" si="141"/>
        <v>30.8</v>
      </c>
      <c r="AB1528" s="232" t="str">
        <f>VLOOKUP(W1528,'Item List (2)'!$H:$J,2,0)</f>
        <v>Food</v>
      </c>
      <c r="AC1528" s="232">
        <f t="shared" si="142"/>
        <v>7374</v>
      </c>
      <c r="AD1528" s="232" t="str">
        <f t="shared" si="143"/>
        <v>7374-Food</v>
      </c>
    </row>
    <row r="1529" spans="1:30">
      <c r="A1529" t="s">
        <v>48</v>
      </c>
      <c r="B1529" t="s">
        <v>549</v>
      </c>
      <c r="C1529" t="s">
        <v>720</v>
      </c>
      <c r="D1529" t="s">
        <v>721</v>
      </c>
      <c r="E1529" t="s">
        <v>724</v>
      </c>
      <c r="F1529" s="220" t="s">
        <v>53</v>
      </c>
      <c r="G1529" s="220">
        <v>45169</v>
      </c>
      <c r="H1529" t="s">
        <v>104</v>
      </c>
      <c r="I1529" t="s">
        <v>55</v>
      </c>
      <c r="J1529" t="s">
        <v>105</v>
      </c>
      <c r="K1529" t="s">
        <v>106</v>
      </c>
      <c r="L1529" s="230" t="s">
        <v>107</v>
      </c>
      <c r="M1529">
        <v>1</v>
      </c>
      <c r="N1529">
        <v>0</v>
      </c>
      <c r="O1529">
        <v>9.54</v>
      </c>
      <c r="P1529">
        <v>9.54</v>
      </c>
      <c r="Q1529">
        <v>6556.43</v>
      </c>
      <c r="R1529">
        <v>12.84</v>
      </c>
      <c r="S1529" s="231" t="str">
        <f>VLOOKUP(U1529,'Cross ref'!I:J,2,0)</f>
        <v>SCL</v>
      </c>
      <c r="T1529" s="231">
        <f t="shared" si="138"/>
        <v>9.54</v>
      </c>
      <c r="U1529" s="231">
        <f>VLOOKUP(VALUE(C1529),'Cross ref'!G:I,3,0)</f>
        <v>7374</v>
      </c>
      <c r="V1529" s="231">
        <f>IFERROR(VLOOKUP(J1529,'Item List (2)'!C:D,2,0),VLOOKUP(K1529,'Item List (2)'!C:D,2,0))</f>
        <v>50007</v>
      </c>
      <c r="W1529" s="231">
        <f>IFERROR(VLOOKUP(J1529,'Item List (2)'!C:E,3,0),VLOOKUP(K1529,'Item List (2)'!C:E,3,0))</f>
        <v>100</v>
      </c>
      <c r="X1529" s="231">
        <f t="shared" si="139"/>
        <v>0</v>
      </c>
      <c r="Y1529" s="231" t="str">
        <f t="shared" si="140"/>
        <v>MILK, 1%</v>
      </c>
      <c r="AA1529" s="232">
        <f t="shared" si="141"/>
        <v>9.54</v>
      </c>
      <c r="AB1529" s="232" t="str">
        <f>VLOOKUP(W1529,'Item List (2)'!$H:$J,2,0)</f>
        <v>Food</v>
      </c>
      <c r="AC1529" s="232">
        <f t="shared" si="142"/>
        <v>7374</v>
      </c>
      <c r="AD1529" s="232" t="str">
        <f t="shared" si="143"/>
        <v>7374-Food</v>
      </c>
    </row>
    <row r="1530" spans="1:30">
      <c r="A1530" t="s">
        <v>48</v>
      </c>
      <c r="B1530" t="s">
        <v>549</v>
      </c>
      <c r="C1530" t="s">
        <v>720</v>
      </c>
      <c r="D1530" t="s">
        <v>721</v>
      </c>
      <c r="E1530" t="s">
        <v>724</v>
      </c>
      <c r="F1530" s="220" t="s">
        <v>53</v>
      </c>
      <c r="G1530" s="220">
        <v>45169</v>
      </c>
      <c r="H1530" t="s">
        <v>481</v>
      </c>
      <c r="I1530" t="s">
        <v>66</v>
      </c>
      <c r="J1530" t="s">
        <v>109</v>
      </c>
      <c r="K1530" t="s">
        <v>308</v>
      </c>
      <c r="L1530" s="230" t="s">
        <v>111</v>
      </c>
      <c r="M1530">
        <v>4</v>
      </c>
      <c r="N1530">
        <v>0</v>
      </c>
      <c r="O1530">
        <v>3.85</v>
      </c>
      <c r="P1530">
        <v>15.4</v>
      </c>
      <c r="Q1530">
        <v>6556.43</v>
      </c>
      <c r="R1530">
        <v>12.84</v>
      </c>
      <c r="S1530" s="231" t="str">
        <f>VLOOKUP(U1530,'Cross ref'!I:J,2,0)</f>
        <v>SCL</v>
      </c>
      <c r="T1530" s="231">
        <f t="shared" si="138"/>
        <v>15.4</v>
      </c>
      <c r="U1530" s="231">
        <f>VLOOKUP(VALUE(C1530),'Cross ref'!G:I,3,0)</f>
        <v>7374</v>
      </c>
      <c r="V1530" s="231">
        <f>IFERROR(VLOOKUP(J1530,'Item List (2)'!C:D,2,0),VLOOKUP(K1530,'Item List (2)'!C:D,2,0))</f>
        <v>60507</v>
      </c>
      <c r="W1530" s="231">
        <f>IFERROR(VLOOKUP(J1530,'Item List (2)'!C:E,3,0),VLOOKUP(K1530,'Item List (2)'!C:E,3,0))</f>
        <v>1200</v>
      </c>
      <c r="X1530" s="231">
        <f t="shared" si="139"/>
        <v>0</v>
      </c>
      <c r="Y1530" s="231" t="str">
        <f t="shared" si="140"/>
        <v>GLOVE, SYNTH XLG</v>
      </c>
      <c r="AA1530" s="232">
        <f t="shared" si="141"/>
        <v>15.4</v>
      </c>
      <c r="AB1530" s="232" t="str">
        <f>VLOOKUP(W1530,'Item List (2)'!$H:$J,2,0)</f>
        <v>Supplies</v>
      </c>
      <c r="AC1530" s="232">
        <f t="shared" si="142"/>
        <v>7374</v>
      </c>
      <c r="AD1530" s="232" t="str">
        <f t="shared" si="143"/>
        <v>7374-Supplies</v>
      </c>
    </row>
    <row r="1531" spans="1:30">
      <c r="A1531" t="s">
        <v>48</v>
      </c>
      <c r="B1531" t="s">
        <v>549</v>
      </c>
      <c r="C1531" t="s">
        <v>720</v>
      </c>
      <c r="D1531" t="s">
        <v>721</v>
      </c>
      <c r="E1531" t="s">
        <v>724</v>
      </c>
      <c r="F1531" s="220" t="s">
        <v>53</v>
      </c>
      <c r="G1531" s="220">
        <v>45169</v>
      </c>
      <c r="H1531" t="s">
        <v>54</v>
      </c>
      <c r="I1531" t="s">
        <v>55</v>
      </c>
      <c r="J1531" t="s">
        <v>56</v>
      </c>
      <c r="K1531" t="s">
        <v>57</v>
      </c>
      <c r="L1531" s="230" t="s">
        <v>58</v>
      </c>
      <c r="M1531">
        <v>1</v>
      </c>
      <c r="N1531">
        <v>0</v>
      </c>
      <c r="O1531">
        <v>42.61</v>
      </c>
      <c r="P1531">
        <v>42.61</v>
      </c>
      <c r="Q1531">
        <v>6556.43</v>
      </c>
      <c r="R1531">
        <v>12.84</v>
      </c>
      <c r="S1531" s="231" t="str">
        <f>VLOOKUP(U1531,'Cross ref'!I:J,2,0)</f>
        <v>SCL</v>
      </c>
      <c r="T1531" s="231">
        <f t="shared" si="138"/>
        <v>42.61</v>
      </c>
      <c r="U1531" s="231">
        <f>VLOOKUP(VALUE(C1531),'Cross ref'!G:I,3,0)</f>
        <v>7374</v>
      </c>
      <c r="V1531" s="231">
        <f>IFERROR(VLOOKUP(J1531,'Item List (2)'!C:D,2,0),VLOOKUP(K1531,'Item List (2)'!C:D,2,0))</f>
        <v>50007</v>
      </c>
      <c r="W1531" s="231">
        <f>IFERROR(VLOOKUP(J1531,'Item List (2)'!C:E,3,0),VLOOKUP(K1531,'Item List (2)'!C:E,3,0))</f>
        <v>100</v>
      </c>
      <c r="X1531" s="231">
        <f t="shared" si="139"/>
        <v>0</v>
      </c>
      <c r="Y1531" s="231" t="str">
        <f t="shared" si="140"/>
        <v>PEPPER, CHILE GRN STRIP</v>
      </c>
      <c r="AA1531" s="232">
        <f t="shared" si="141"/>
        <v>42.61</v>
      </c>
      <c r="AB1531" s="232" t="str">
        <f>VLOOKUP(W1531,'Item List (2)'!$H:$J,2,0)</f>
        <v>Food</v>
      </c>
      <c r="AC1531" s="232">
        <f t="shared" si="142"/>
        <v>7374</v>
      </c>
      <c r="AD1531" s="232" t="str">
        <f t="shared" si="143"/>
        <v>7374-Food</v>
      </c>
    </row>
    <row r="1532" spans="1:30">
      <c r="A1532" t="s">
        <v>48</v>
      </c>
      <c r="B1532" t="s">
        <v>549</v>
      </c>
      <c r="C1532" t="s">
        <v>720</v>
      </c>
      <c r="D1532" t="s">
        <v>721</v>
      </c>
      <c r="E1532" t="s">
        <v>724</v>
      </c>
      <c r="F1532" s="220" t="s">
        <v>53</v>
      </c>
      <c r="G1532" s="220">
        <v>45169</v>
      </c>
      <c r="H1532" t="s">
        <v>116</v>
      </c>
      <c r="I1532" t="s">
        <v>55</v>
      </c>
      <c r="J1532" t="s">
        <v>117</v>
      </c>
      <c r="K1532" t="s">
        <v>118</v>
      </c>
      <c r="L1532" s="230" t="s">
        <v>119</v>
      </c>
      <c r="M1532">
        <v>24</v>
      </c>
      <c r="N1532">
        <v>0</v>
      </c>
      <c r="O1532">
        <v>76.78</v>
      </c>
      <c r="P1532">
        <v>1842.72</v>
      </c>
      <c r="Q1532">
        <v>6556.43</v>
      </c>
      <c r="R1532">
        <v>12.84</v>
      </c>
      <c r="S1532" s="231" t="str">
        <f>VLOOKUP(U1532,'Cross ref'!I:J,2,0)</f>
        <v>SCL</v>
      </c>
      <c r="T1532" s="231">
        <f t="shared" si="138"/>
        <v>1842.72</v>
      </c>
      <c r="U1532" s="231">
        <f>VLOOKUP(VALUE(C1532),'Cross ref'!G:I,3,0)</f>
        <v>7374</v>
      </c>
      <c r="V1532" s="231">
        <f>IFERROR(VLOOKUP(J1532,'Item List (2)'!C:D,2,0),VLOOKUP(K1532,'Item List (2)'!C:D,2,0))</f>
        <v>50007</v>
      </c>
      <c r="W1532" s="231">
        <f>IFERROR(VLOOKUP(J1532,'Item List (2)'!C:E,3,0),VLOOKUP(K1532,'Item List (2)'!C:E,3,0))</f>
        <v>100</v>
      </c>
      <c r="X1532" s="231">
        <f t="shared" si="139"/>
        <v>0</v>
      </c>
      <c r="Y1532" s="231" t="str">
        <f t="shared" si="140"/>
        <v>BEEF, GRND PTY 3.5Z</v>
      </c>
      <c r="AA1532" s="232">
        <f t="shared" si="141"/>
        <v>1842.72</v>
      </c>
      <c r="AB1532" s="232" t="str">
        <f>VLOOKUP(W1532,'Item List (2)'!$H:$J,2,0)</f>
        <v>Food</v>
      </c>
      <c r="AC1532" s="232">
        <f t="shared" si="142"/>
        <v>7374</v>
      </c>
      <c r="AD1532" s="232" t="str">
        <f t="shared" si="143"/>
        <v>7374-Food</v>
      </c>
    </row>
    <row r="1533" spans="1:30">
      <c r="A1533" t="s">
        <v>48</v>
      </c>
      <c r="B1533" t="s">
        <v>549</v>
      </c>
      <c r="C1533" t="s">
        <v>720</v>
      </c>
      <c r="D1533" t="s">
        <v>721</v>
      </c>
      <c r="E1533" t="s">
        <v>724</v>
      </c>
      <c r="F1533" s="220" t="s">
        <v>53</v>
      </c>
      <c r="G1533" s="220">
        <v>45169</v>
      </c>
      <c r="H1533" t="s">
        <v>309</v>
      </c>
      <c r="I1533" t="s">
        <v>55</v>
      </c>
      <c r="J1533" t="s">
        <v>310</v>
      </c>
      <c r="K1533" t="s">
        <v>311</v>
      </c>
      <c r="L1533" s="230" t="s">
        <v>312</v>
      </c>
      <c r="M1533">
        <v>1</v>
      </c>
      <c r="N1533">
        <v>0</v>
      </c>
      <c r="O1533">
        <v>11.6</v>
      </c>
      <c r="P1533">
        <v>11.6</v>
      </c>
      <c r="Q1533">
        <v>6556.43</v>
      </c>
      <c r="R1533">
        <v>12.84</v>
      </c>
      <c r="S1533" s="231" t="str">
        <f>VLOOKUP(U1533,'Cross ref'!I:J,2,0)</f>
        <v>SCL</v>
      </c>
      <c r="T1533" s="231">
        <f t="shared" si="138"/>
        <v>11.6</v>
      </c>
      <c r="U1533" s="231">
        <f>VLOOKUP(VALUE(C1533),'Cross ref'!G:I,3,0)</f>
        <v>7374</v>
      </c>
      <c r="V1533" s="231">
        <f>IFERROR(VLOOKUP(J1533,'Item List (2)'!C:D,2,0),VLOOKUP(K1533,'Item List (2)'!C:D,2,0))</f>
        <v>50007</v>
      </c>
      <c r="W1533" s="231">
        <f>IFERROR(VLOOKUP(J1533,'Item List (2)'!C:E,3,0),VLOOKUP(K1533,'Item List (2)'!C:E,3,0))</f>
        <v>100</v>
      </c>
      <c r="X1533" s="231">
        <f t="shared" si="139"/>
        <v>0</v>
      </c>
      <c r="Y1533" s="231" t="str">
        <f t="shared" si="140"/>
        <v>SALSA, PCH .43Z</v>
      </c>
      <c r="AA1533" s="232">
        <f t="shared" si="141"/>
        <v>11.6</v>
      </c>
      <c r="AB1533" s="232" t="str">
        <f>VLOOKUP(W1533,'Item List (2)'!$H:$J,2,0)</f>
        <v>Food</v>
      </c>
      <c r="AC1533" s="232">
        <f t="shared" si="142"/>
        <v>7374</v>
      </c>
      <c r="AD1533" s="232" t="str">
        <f t="shared" si="143"/>
        <v>7374-Food</v>
      </c>
    </row>
    <row r="1534" spans="1:30">
      <c r="A1534" t="s">
        <v>48</v>
      </c>
      <c r="B1534" t="s">
        <v>549</v>
      </c>
      <c r="C1534" t="s">
        <v>720</v>
      </c>
      <c r="D1534" t="s">
        <v>721</v>
      </c>
      <c r="E1534" t="s">
        <v>724</v>
      </c>
      <c r="F1534" s="220" t="s">
        <v>53</v>
      </c>
      <c r="G1534" s="220">
        <v>45169</v>
      </c>
      <c r="H1534" t="s">
        <v>120</v>
      </c>
      <c r="I1534" t="s">
        <v>55</v>
      </c>
      <c r="J1534" t="s">
        <v>121</v>
      </c>
      <c r="K1534" t="s">
        <v>122</v>
      </c>
      <c r="L1534" s="230" t="s">
        <v>123</v>
      </c>
      <c r="M1534">
        <v>3</v>
      </c>
      <c r="N1534">
        <v>0</v>
      </c>
      <c r="O1534">
        <v>30.72</v>
      </c>
      <c r="P1534">
        <v>92.16</v>
      </c>
      <c r="Q1534">
        <v>6556.43</v>
      </c>
      <c r="R1534">
        <v>12.84</v>
      </c>
      <c r="S1534" s="231" t="str">
        <f>VLOOKUP(U1534,'Cross ref'!I:J,2,0)</f>
        <v>SCL</v>
      </c>
      <c r="T1534" s="231">
        <f t="shared" si="138"/>
        <v>92.16</v>
      </c>
      <c r="U1534" s="231">
        <f>VLOOKUP(VALUE(C1534),'Cross ref'!G:I,3,0)</f>
        <v>7374</v>
      </c>
      <c r="V1534" s="231">
        <f>IFERROR(VLOOKUP(J1534,'Item List (2)'!C:D,2,0),VLOOKUP(K1534,'Item List (2)'!C:D,2,0))</f>
        <v>50007</v>
      </c>
      <c r="W1534" s="231">
        <f>IFERROR(VLOOKUP(J1534,'Item List (2)'!C:E,3,0),VLOOKUP(K1534,'Item List (2)'!C:E,3,0))</f>
        <v>100</v>
      </c>
      <c r="X1534" s="231">
        <f t="shared" si="139"/>
        <v>0</v>
      </c>
      <c r="Y1534" s="231" t="str">
        <f t="shared" si="140"/>
        <v>APPTZR, ONION RING</v>
      </c>
      <c r="AA1534" s="232">
        <f t="shared" si="141"/>
        <v>92.16</v>
      </c>
      <c r="AB1534" s="232" t="str">
        <f>VLOOKUP(W1534,'Item List (2)'!$H:$J,2,0)</f>
        <v>Food</v>
      </c>
      <c r="AC1534" s="232">
        <f t="shared" si="142"/>
        <v>7374</v>
      </c>
      <c r="AD1534" s="232" t="str">
        <f t="shared" si="143"/>
        <v>7374-Food</v>
      </c>
    </row>
    <row r="1535" spans="1:30">
      <c r="A1535" t="s">
        <v>48</v>
      </c>
      <c r="B1535" t="s">
        <v>549</v>
      </c>
      <c r="C1535" t="s">
        <v>720</v>
      </c>
      <c r="D1535" t="s">
        <v>721</v>
      </c>
      <c r="E1535" t="s">
        <v>724</v>
      </c>
      <c r="F1535" s="220" t="s">
        <v>53</v>
      </c>
      <c r="G1535" s="220">
        <v>45169</v>
      </c>
      <c r="H1535" t="s">
        <v>124</v>
      </c>
      <c r="I1535" t="s">
        <v>55</v>
      </c>
      <c r="J1535" t="s">
        <v>125</v>
      </c>
      <c r="K1535" t="s">
        <v>126</v>
      </c>
      <c r="L1535" s="230" t="s">
        <v>127</v>
      </c>
      <c r="M1535">
        <v>2</v>
      </c>
      <c r="N1535">
        <v>0</v>
      </c>
      <c r="O1535">
        <v>21.8</v>
      </c>
      <c r="P1535">
        <v>43.6</v>
      </c>
      <c r="Q1535">
        <v>6556.43</v>
      </c>
      <c r="R1535">
        <v>12.84</v>
      </c>
      <c r="S1535" s="231" t="str">
        <f>VLOOKUP(U1535,'Cross ref'!I:J,2,0)</f>
        <v>SCL</v>
      </c>
      <c r="T1535" s="231">
        <f t="shared" si="138"/>
        <v>43.6</v>
      </c>
      <c r="U1535" s="231">
        <f>VLOOKUP(VALUE(C1535),'Cross ref'!G:I,3,0)</f>
        <v>7374</v>
      </c>
      <c r="V1535" s="231">
        <f>IFERROR(VLOOKUP(J1535,'Item List (2)'!C:D,2,0),VLOOKUP(K1535,'Item List (2)'!C:D,2,0))</f>
        <v>50007</v>
      </c>
      <c r="W1535" s="231">
        <f>IFERROR(VLOOKUP(J1535,'Item List (2)'!C:E,3,0),VLOOKUP(K1535,'Item List (2)'!C:E,3,0))</f>
        <v>100</v>
      </c>
      <c r="X1535" s="231">
        <f t="shared" si="139"/>
        <v>0</v>
      </c>
      <c r="Y1535" s="231" t="str">
        <f t="shared" si="140"/>
        <v>KETCHUP, PKT</v>
      </c>
      <c r="AA1535" s="232">
        <f t="shared" si="141"/>
        <v>43.6</v>
      </c>
      <c r="AB1535" s="232" t="str">
        <f>VLOOKUP(W1535,'Item List (2)'!$H:$J,2,0)</f>
        <v>Food</v>
      </c>
      <c r="AC1535" s="232">
        <f t="shared" si="142"/>
        <v>7374</v>
      </c>
      <c r="AD1535" s="232" t="str">
        <f t="shared" si="143"/>
        <v>7374-Food</v>
      </c>
    </row>
    <row r="1536" spans="1:30">
      <c r="A1536" t="s">
        <v>48</v>
      </c>
      <c r="B1536" t="s">
        <v>549</v>
      </c>
      <c r="C1536" t="s">
        <v>720</v>
      </c>
      <c r="D1536" t="s">
        <v>721</v>
      </c>
      <c r="E1536" t="s">
        <v>724</v>
      </c>
      <c r="F1536" s="220" t="s">
        <v>53</v>
      </c>
      <c r="G1536" s="220">
        <v>45169</v>
      </c>
      <c r="H1536" t="s">
        <v>315</v>
      </c>
      <c r="I1536" t="s">
        <v>55</v>
      </c>
      <c r="J1536" t="s">
        <v>316</v>
      </c>
      <c r="K1536" t="s">
        <v>317</v>
      </c>
      <c r="L1536" s="230" t="s">
        <v>212</v>
      </c>
      <c r="M1536">
        <v>1</v>
      </c>
      <c r="N1536">
        <v>0</v>
      </c>
      <c r="O1536">
        <v>17.15</v>
      </c>
      <c r="P1536">
        <v>17.15</v>
      </c>
      <c r="Q1536">
        <v>6556.43</v>
      </c>
      <c r="R1536">
        <v>12.84</v>
      </c>
      <c r="S1536" s="231" t="str">
        <f>VLOOKUP(U1536,'Cross ref'!I:J,2,0)</f>
        <v>SCL</v>
      </c>
      <c r="T1536" s="231">
        <f t="shared" si="138"/>
        <v>17.15</v>
      </c>
      <c r="U1536" s="231">
        <f>VLOOKUP(VALUE(C1536),'Cross ref'!G:I,3,0)</f>
        <v>7374</v>
      </c>
      <c r="V1536" s="231">
        <f>IFERROR(VLOOKUP(J1536,'Item List (2)'!C:D,2,0),VLOOKUP(K1536,'Item List (2)'!C:D,2,0))</f>
        <v>50007</v>
      </c>
      <c r="W1536" s="231">
        <f>IFERROR(VLOOKUP(J1536,'Item List (2)'!C:E,3,0),VLOOKUP(K1536,'Item List (2)'!C:E,3,0))</f>
        <v>100</v>
      </c>
      <c r="X1536" s="231">
        <f t="shared" si="139"/>
        <v>0</v>
      </c>
      <c r="Y1536" s="231" t="str">
        <f t="shared" si="140"/>
        <v>BREADING, CHICK TNDR</v>
      </c>
      <c r="AA1536" s="232">
        <f t="shared" si="141"/>
        <v>17.15</v>
      </c>
      <c r="AB1536" s="232" t="str">
        <f>VLOOKUP(W1536,'Item List (2)'!$H:$J,2,0)</f>
        <v>Food</v>
      </c>
      <c r="AC1536" s="232">
        <f t="shared" si="142"/>
        <v>7374</v>
      </c>
      <c r="AD1536" s="232" t="str">
        <f t="shared" si="143"/>
        <v>7374-Food</v>
      </c>
    </row>
    <row r="1537" spans="1:30">
      <c r="A1537" t="s">
        <v>48</v>
      </c>
      <c r="B1537" t="s">
        <v>549</v>
      </c>
      <c r="C1537" t="s">
        <v>720</v>
      </c>
      <c r="D1537" t="s">
        <v>721</v>
      </c>
      <c r="E1537" t="s">
        <v>724</v>
      </c>
      <c r="F1537" s="220" t="s">
        <v>53</v>
      </c>
      <c r="G1537" s="220">
        <v>45169</v>
      </c>
      <c r="H1537" t="s">
        <v>128</v>
      </c>
      <c r="I1537" t="s">
        <v>55</v>
      </c>
      <c r="J1537" t="s">
        <v>129</v>
      </c>
      <c r="K1537" t="s">
        <v>130</v>
      </c>
      <c r="L1537" s="230" t="s">
        <v>131</v>
      </c>
      <c r="M1537">
        <v>1</v>
      </c>
      <c r="N1537">
        <v>0</v>
      </c>
      <c r="O1537">
        <v>33.38</v>
      </c>
      <c r="P1537">
        <v>33.38</v>
      </c>
      <c r="Q1537">
        <v>6556.43</v>
      </c>
      <c r="R1537">
        <v>12.84</v>
      </c>
      <c r="S1537" s="231" t="str">
        <f>VLOOKUP(U1537,'Cross ref'!I:J,2,0)</f>
        <v>SCL</v>
      </c>
      <c r="T1537" s="231">
        <f t="shared" si="138"/>
        <v>33.38</v>
      </c>
      <c r="U1537" s="231">
        <f>VLOOKUP(VALUE(C1537),'Cross ref'!G:I,3,0)</f>
        <v>7374</v>
      </c>
      <c r="V1537" s="231">
        <f>IFERROR(VLOOKUP(J1537,'Item List (2)'!C:D,2,0),VLOOKUP(K1537,'Item List (2)'!C:D,2,0))</f>
        <v>50007</v>
      </c>
      <c r="W1537" s="231">
        <f>IFERROR(VLOOKUP(J1537,'Item List (2)'!C:E,3,0),VLOOKUP(K1537,'Item List (2)'!C:E,3,0))</f>
        <v>100</v>
      </c>
      <c r="X1537" s="231">
        <f t="shared" si="139"/>
        <v>0</v>
      </c>
      <c r="Y1537" s="231" t="str">
        <f t="shared" si="140"/>
        <v>HASHBROWN, RND ZTF</v>
      </c>
      <c r="AA1537" s="232">
        <f t="shared" si="141"/>
        <v>33.38</v>
      </c>
      <c r="AB1537" s="232" t="str">
        <f>VLOOKUP(W1537,'Item List (2)'!$H:$J,2,0)</f>
        <v>Food</v>
      </c>
      <c r="AC1537" s="232">
        <f t="shared" si="142"/>
        <v>7374</v>
      </c>
      <c r="AD1537" s="232" t="str">
        <f t="shared" si="143"/>
        <v>7374-Food</v>
      </c>
    </row>
    <row r="1538" spans="1:30">
      <c r="A1538" t="s">
        <v>48</v>
      </c>
      <c r="B1538" t="s">
        <v>549</v>
      </c>
      <c r="C1538" t="s">
        <v>720</v>
      </c>
      <c r="D1538" t="s">
        <v>721</v>
      </c>
      <c r="E1538" t="s">
        <v>724</v>
      </c>
      <c r="F1538" s="220" t="s">
        <v>53</v>
      </c>
      <c r="G1538" s="220">
        <v>45169</v>
      </c>
      <c r="H1538" t="s">
        <v>132</v>
      </c>
      <c r="I1538" t="s">
        <v>55</v>
      </c>
      <c r="J1538" t="s">
        <v>129</v>
      </c>
      <c r="K1538" t="s">
        <v>133</v>
      </c>
      <c r="L1538" s="230" t="s">
        <v>131</v>
      </c>
      <c r="M1538">
        <v>2</v>
      </c>
      <c r="N1538">
        <v>0</v>
      </c>
      <c r="O1538">
        <v>33.38</v>
      </c>
      <c r="P1538">
        <v>66.76</v>
      </c>
      <c r="Q1538">
        <v>6556.43</v>
      </c>
      <c r="R1538">
        <v>12.84</v>
      </c>
      <c r="S1538" s="231" t="str">
        <f>VLOOKUP(U1538,'Cross ref'!I:J,2,0)</f>
        <v>SCL</v>
      </c>
      <c r="T1538" s="231">
        <f t="shared" ref="T1538:T1601" si="144">P1538</f>
        <v>66.76</v>
      </c>
      <c r="U1538" s="231">
        <f>VLOOKUP(VALUE(C1538),'Cross ref'!G:I,3,0)</f>
        <v>7374</v>
      </c>
      <c r="V1538" s="231">
        <f>IFERROR(VLOOKUP(J1538,'Item List (2)'!C:D,2,0),VLOOKUP(K1538,'Item List (2)'!C:D,2,0))</f>
        <v>50007</v>
      </c>
      <c r="W1538" s="231">
        <f>IFERROR(VLOOKUP(J1538,'Item List (2)'!C:E,3,0),VLOOKUP(K1538,'Item List (2)'!C:E,3,0))</f>
        <v>100</v>
      </c>
      <c r="X1538" s="231">
        <f t="shared" ref="X1538:X1601" si="145">IF(_xlfn.NUMBERVALUE(O1538),M1538*O1538-P1538,-P1538)</f>
        <v>0</v>
      </c>
      <c r="Y1538" s="231" t="str">
        <f t="shared" ref="Y1538:Y1601" si="146">K1538</f>
        <v>FRIES, CRISS CUT SEASN</v>
      </c>
      <c r="AA1538" s="232">
        <f t="shared" ref="AA1538:AA1601" si="147">P1538</f>
        <v>66.76</v>
      </c>
      <c r="AB1538" s="232" t="str">
        <f>VLOOKUP(W1538,'Item List (2)'!$H:$J,2,0)</f>
        <v>Food</v>
      </c>
      <c r="AC1538" s="232">
        <f t="shared" ref="AC1538:AC1601" si="148">U1538</f>
        <v>7374</v>
      </c>
      <c r="AD1538" s="232" t="str">
        <f t="shared" ref="AD1538:AD1601" si="149">AC1538&amp;"-"&amp;AB1538</f>
        <v>7374-Food</v>
      </c>
    </row>
    <row r="1539" spans="1:30">
      <c r="A1539" t="s">
        <v>48</v>
      </c>
      <c r="B1539" t="s">
        <v>549</v>
      </c>
      <c r="C1539" t="s">
        <v>720</v>
      </c>
      <c r="D1539" t="s">
        <v>721</v>
      </c>
      <c r="E1539" t="s">
        <v>724</v>
      </c>
      <c r="F1539" s="220" t="s">
        <v>53</v>
      </c>
      <c r="G1539" s="220">
        <v>45169</v>
      </c>
      <c r="H1539" t="s">
        <v>134</v>
      </c>
      <c r="I1539" t="s">
        <v>55</v>
      </c>
      <c r="J1539" t="s">
        <v>129</v>
      </c>
      <c r="K1539" t="s">
        <v>135</v>
      </c>
      <c r="L1539" s="230" t="s">
        <v>136</v>
      </c>
      <c r="M1539">
        <v>12</v>
      </c>
      <c r="N1539">
        <v>0</v>
      </c>
      <c r="O1539">
        <v>35.28</v>
      </c>
      <c r="P1539">
        <v>423.36</v>
      </c>
      <c r="Q1539">
        <v>6556.43</v>
      </c>
      <c r="R1539">
        <v>12.84</v>
      </c>
      <c r="S1539" s="231" t="str">
        <f>VLOOKUP(U1539,'Cross ref'!I:J,2,0)</f>
        <v>SCL</v>
      </c>
      <c r="T1539" s="231">
        <f t="shared" si="144"/>
        <v>423.36</v>
      </c>
      <c r="U1539" s="231">
        <f>VLOOKUP(VALUE(C1539),'Cross ref'!G:I,3,0)</f>
        <v>7374</v>
      </c>
      <c r="V1539" s="231">
        <f>IFERROR(VLOOKUP(J1539,'Item List (2)'!C:D,2,0),VLOOKUP(K1539,'Item List (2)'!C:D,2,0))</f>
        <v>50007</v>
      </c>
      <c r="W1539" s="231">
        <f>IFERROR(VLOOKUP(J1539,'Item List (2)'!C:E,3,0),VLOOKUP(K1539,'Item List (2)'!C:E,3,0))</f>
        <v>100</v>
      </c>
      <c r="X1539" s="231">
        <f t="shared" si="145"/>
        <v>0</v>
      </c>
      <c r="Y1539" s="231" t="str">
        <f t="shared" si="146"/>
        <v>FRIES, SS SK ON</v>
      </c>
      <c r="AA1539" s="232">
        <f t="shared" si="147"/>
        <v>423.36</v>
      </c>
      <c r="AB1539" s="232" t="str">
        <f>VLOOKUP(W1539,'Item List (2)'!$H:$J,2,0)</f>
        <v>Food</v>
      </c>
      <c r="AC1539" s="232">
        <f t="shared" si="148"/>
        <v>7374</v>
      </c>
      <c r="AD1539" s="232" t="str">
        <f t="shared" si="149"/>
        <v>7374-Food</v>
      </c>
    </row>
    <row r="1540" spans="1:30">
      <c r="A1540" t="s">
        <v>48</v>
      </c>
      <c r="B1540" t="s">
        <v>549</v>
      </c>
      <c r="C1540" t="s">
        <v>720</v>
      </c>
      <c r="D1540" t="s">
        <v>721</v>
      </c>
      <c r="E1540" t="s">
        <v>724</v>
      </c>
      <c r="F1540" s="220" t="s">
        <v>53</v>
      </c>
      <c r="G1540" s="220">
        <v>45169</v>
      </c>
      <c r="H1540" t="s">
        <v>322</v>
      </c>
      <c r="I1540" t="s">
        <v>55</v>
      </c>
      <c r="J1540" t="s">
        <v>138</v>
      </c>
      <c r="K1540" t="s">
        <v>323</v>
      </c>
      <c r="L1540" s="230" t="s">
        <v>140</v>
      </c>
      <c r="M1540">
        <v>1</v>
      </c>
      <c r="N1540">
        <v>0</v>
      </c>
      <c r="O1540">
        <v>36.15</v>
      </c>
      <c r="P1540">
        <v>36.15</v>
      </c>
      <c r="Q1540">
        <v>6556.43</v>
      </c>
      <c r="R1540">
        <v>12.84</v>
      </c>
      <c r="S1540" s="231" t="str">
        <f>VLOOKUP(U1540,'Cross ref'!I:J,2,0)</f>
        <v>SCL</v>
      </c>
      <c r="T1540" s="231">
        <f t="shared" si="144"/>
        <v>36.15</v>
      </c>
      <c r="U1540" s="231">
        <f>VLOOKUP(VALUE(C1540),'Cross ref'!G:I,3,0)</f>
        <v>7374</v>
      </c>
      <c r="V1540" s="231">
        <f>IFERROR(VLOOKUP(J1540,'Item List (2)'!C:D,2,0),VLOOKUP(K1540,'Item List (2)'!C:D,2,0))</f>
        <v>50007</v>
      </c>
      <c r="W1540" s="231">
        <f>IFERROR(VLOOKUP(J1540,'Item List (2)'!C:E,3,0),VLOOKUP(K1540,'Item List (2)'!C:E,3,0))</f>
        <v>100</v>
      </c>
      <c r="X1540" s="231">
        <f t="shared" si="145"/>
        <v>0</v>
      </c>
      <c r="Y1540" s="231" t="str">
        <f t="shared" si="146"/>
        <v>SYRUP, SHAKE CHOC</v>
      </c>
      <c r="AA1540" s="232">
        <f t="shared" si="147"/>
        <v>36.15</v>
      </c>
      <c r="AB1540" s="232" t="str">
        <f>VLOOKUP(W1540,'Item List (2)'!$H:$J,2,0)</f>
        <v>Food</v>
      </c>
      <c r="AC1540" s="232">
        <f t="shared" si="148"/>
        <v>7374</v>
      </c>
      <c r="AD1540" s="232" t="str">
        <f t="shared" si="149"/>
        <v>7374-Food</v>
      </c>
    </row>
    <row r="1541" spans="1:30">
      <c r="A1541" t="s">
        <v>48</v>
      </c>
      <c r="B1541" t="s">
        <v>549</v>
      </c>
      <c r="C1541" t="s">
        <v>720</v>
      </c>
      <c r="D1541" t="s">
        <v>721</v>
      </c>
      <c r="E1541" t="s">
        <v>724</v>
      </c>
      <c r="F1541" s="220" t="s">
        <v>53</v>
      </c>
      <c r="G1541" s="220">
        <v>45169</v>
      </c>
      <c r="H1541" t="s">
        <v>324</v>
      </c>
      <c r="I1541" t="s">
        <v>55</v>
      </c>
      <c r="J1541" t="s">
        <v>325</v>
      </c>
      <c r="K1541" t="s">
        <v>326</v>
      </c>
      <c r="L1541" s="230" t="s">
        <v>327</v>
      </c>
      <c r="M1541">
        <v>1</v>
      </c>
      <c r="N1541">
        <v>0</v>
      </c>
      <c r="O1541">
        <v>31.31</v>
      </c>
      <c r="P1541">
        <v>31.31</v>
      </c>
      <c r="Q1541">
        <v>6556.43</v>
      </c>
      <c r="R1541">
        <v>12.84</v>
      </c>
      <c r="S1541" s="231" t="str">
        <f>VLOOKUP(U1541,'Cross ref'!I:J,2,0)</f>
        <v>SCL</v>
      </c>
      <c r="T1541" s="231">
        <f t="shared" si="144"/>
        <v>31.31</v>
      </c>
      <c r="U1541" s="231">
        <f>VLOOKUP(VALUE(C1541),'Cross ref'!G:I,3,0)</f>
        <v>7374</v>
      </c>
      <c r="V1541" s="231">
        <f>IFERROR(VLOOKUP(J1541,'Item List (2)'!C:D,2,0),VLOOKUP(K1541,'Item List (2)'!C:D,2,0))</f>
        <v>50007</v>
      </c>
      <c r="W1541" s="231">
        <f>IFERROR(VLOOKUP(J1541,'Item List (2)'!C:E,3,0),VLOOKUP(K1541,'Item List (2)'!C:E,3,0))</f>
        <v>100</v>
      </c>
      <c r="X1541" s="231">
        <f t="shared" si="145"/>
        <v>0</v>
      </c>
      <c r="Y1541" s="231" t="str">
        <f t="shared" si="146"/>
        <v>TORTILLA, FLOUR 10" FZN</v>
      </c>
      <c r="AA1541" s="232">
        <f t="shared" si="147"/>
        <v>31.31</v>
      </c>
      <c r="AB1541" s="232" t="str">
        <f>VLOOKUP(W1541,'Item List (2)'!$H:$J,2,0)</f>
        <v>Food</v>
      </c>
      <c r="AC1541" s="232">
        <f t="shared" si="148"/>
        <v>7374</v>
      </c>
      <c r="AD1541" s="232" t="str">
        <f t="shared" si="149"/>
        <v>7374-Food</v>
      </c>
    </row>
    <row r="1542" spans="1:30">
      <c r="A1542" t="s">
        <v>48</v>
      </c>
      <c r="B1542" t="s">
        <v>549</v>
      </c>
      <c r="C1542" t="s">
        <v>720</v>
      </c>
      <c r="D1542" t="s">
        <v>721</v>
      </c>
      <c r="E1542" t="s">
        <v>724</v>
      </c>
      <c r="F1542" s="220" t="s">
        <v>53</v>
      </c>
      <c r="G1542" s="220">
        <v>45169</v>
      </c>
      <c r="H1542" t="s">
        <v>145</v>
      </c>
      <c r="I1542" t="s">
        <v>55</v>
      </c>
      <c r="J1542" t="s">
        <v>146</v>
      </c>
      <c r="K1542" t="s">
        <v>147</v>
      </c>
      <c r="L1542" s="230" t="s">
        <v>148</v>
      </c>
      <c r="M1542">
        <v>1</v>
      </c>
      <c r="N1542">
        <v>0</v>
      </c>
      <c r="O1542">
        <v>111.01</v>
      </c>
      <c r="P1542">
        <v>111.01</v>
      </c>
      <c r="Q1542">
        <v>6556.43</v>
      </c>
      <c r="R1542">
        <v>12.84</v>
      </c>
      <c r="S1542" s="231" t="str">
        <f>VLOOKUP(U1542,'Cross ref'!I:J,2,0)</f>
        <v>SCL</v>
      </c>
      <c r="T1542" s="231">
        <f t="shared" si="144"/>
        <v>111.01</v>
      </c>
      <c r="U1542" s="231">
        <f>VLOOKUP(VALUE(C1542),'Cross ref'!G:I,3,0)</f>
        <v>7374</v>
      </c>
      <c r="V1542" s="231">
        <f>IFERROR(VLOOKUP(J1542,'Item List (2)'!C:D,2,0),VLOOKUP(K1542,'Item List (2)'!C:D,2,0))</f>
        <v>50007</v>
      </c>
      <c r="W1542" s="231">
        <f>IFERROR(VLOOKUP(J1542,'Item List (2)'!C:E,3,0),VLOOKUP(K1542,'Item List (2)'!C:E,3,0))</f>
        <v>100</v>
      </c>
      <c r="X1542" s="231">
        <f t="shared" si="145"/>
        <v>0</v>
      </c>
      <c r="Y1542" s="231" t="str">
        <f t="shared" si="146"/>
        <v>CHICKEN, TNDRLOIN STRIP 1.5Z</v>
      </c>
      <c r="AA1542" s="232">
        <f t="shared" si="147"/>
        <v>111.01</v>
      </c>
      <c r="AB1542" s="232" t="str">
        <f>VLOOKUP(W1542,'Item List (2)'!$H:$J,2,0)</f>
        <v>Food</v>
      </c>
      <c r="AC1542" s="232">
        <f t="shared" si="148"/>
        <v>7374</v>
      </c>
      <c r="AD1542" s="232" t="str">
        <f t="shared" si="149"/>
        <v>7374-Food</v>
      </c>
    </row>
    <row r="1543" spans="1:30">
      <c r="A1543" t="s">
        <v>48</v>
      </c>
      <c r="B1543" t="s">
        <v>549</v>
      </c>
      <c r="C1543" t="s">
        <v>720</v>
      </c>
      <c r="D1543" t="s">
        <v>721</v>
      </c>
      <c r="E1543" t="s">
        <v>724</v>
      </c>
      <c r="F1543" s="220" t="s">
        <v>53</v>
      </c>
      <c r="G1543" s="220">
        <v>45169</v>
      </c>
      <c r="H1543" t="s">
        <v>149</v>
      </c>
      <c r="I1543" t="s">
        <v>55</v>
      </c>
      <c r="J1543" t="s">
        <v>102</v>
      </c>
      <c r="K1543" t="s">
        <v>150</v>
      </c>
      <c r="L1543" s="230" t="s">
        <v>100</v>
      </c>
      <c r="M1543">
        <v>3</v>
      </c>
      <c r="N1543">
        <v>0</v>
      </c>
      <c r="O1543">
        <v>25.94</v>
      </c>
      <c r="P1543">
        <v>77.82</v>
      </c>
      <c r="Q1543">
        <v>6556.43</v>
      </c>
      <c r="R1543">
        <v>12.84</v>
      </c>
      <c r="S1543" s="231" t="str">
        <f>VLOOKUP(U1543,'Cross ref'!I:J,2,0)</f>
        <v>SCL</v>
      </c>
      <c r="T1543" s="231">
        <f t="shared" si="144"/>
        <v>77.82</v>
      </c>
      <c r="U1543" s="231">
        <f>VLOOKUP(VALUE(C1543),'Cross ref'!G:I,3,0)</f>
        <v>7374</v>
      </c>
      <c r="V1543" s="231">
        <f>IFERROR(VLOOKUP(J1543,'Item List (2)'!C:D,2,0),VLOOKUP(K1543,'Item List (2)'!C:D,2,0))</f>
        <v>50007</v>
      </c>
      <c r="W1543" s="231">
        <f>IFERROR(VLOOKUP(J1543,'Item List (2)'!C:E,3,0),VLOOKUP(K1543,'Item List (2)'!C:E,3,0))</f>
        <v>100</v>
      </c>
      <c r="X1543" s="231">
        <f t="shared" si="145"/>
        <v>0</v>
      </c>
      <c r="Y1543" s="231" t="str">
        <f t="shared" si="146"/>
        <v>SAUCE, BTRMILK RANCH CUP</v>
      </c>
      <c r="AA1543" s="232">
        <f t="shared" si="147"/>
        <v>77.82</v>
      </c>
      <c r="AB1543" s="232" t="str">
        <f>VLOOKUP(W1543,'Item List (2)'!$H:$J,2,0)</f>
        <v>Food</v>
      </c>
      <c r="AC1543" s="232">
        <f t="shared" si="148"/>
        <v>7374</v>
      </c>
      <c r="AD1543" s="232" t="str">
        <f t="shared" si="149"/>
        <v>7374-Food</v>
      </c>
    </row>
    <row r="1544" spans="1:30">
      <c r="A1544" t="s">
        <v>48</v>
      </c>
      <c r="B1544" t="s">
        <v>549</v>
      </c>
      <c r="C1544" t="s">
        <v>720</v>
      </c>
      <c r="D1544" t="s">
        <v>721</v>
      </c>
      <c r="E1544" t="s">
        <v>724</v>
      </c>
      <c r="F1544" s="220" t="s">
        <v>53</v>
      </c>
      <c r="G1544" s="220">
        <v>45169</v>
      </c>
      <c r="H1544" t="s">
        <v>155</v>
      </c>
      <c r="I1544" t="s">
        <v>55</v>
      </c>
      <c r="J1544" t="s">
        <v>156</v>
      </c>
      <c r="K1544" t="s">
        <v>157</v>
      </c>
      <c r="L1544" s="230" t="s">
        <v>158</v>
      </c>
      <c r="M1544">
        <v>3</v>
      </c>
      <c r="N1544">
        <v>0</v>
      </c>
      <c r="O1544">
        <v>19.78</v>
      </c>
      <c r="P1544">
        <v>59.34</v>
      </c>
      <c r="Q1544">
        <v>6556.43</v>
      </c>
      <c r="R1544">
        <v>12.84</v>
      </c>
      <c r="S1544" s="231" t="str">
        <f>VLOOKUP(U1544,'Cross ref'!I:J,2,0)</f>
        <v>SCL</v>
      </c>
      <c r="T1544" s="231">
        <f t="shared" si="144"/>
        <v>59.34</v>
      </c>
      <c r="U1544" s="231">
        <f>VLOOKUP(VALUE(C1544),'Cross ref'!G:I,3,0)</f>
        <v>7374</v>
      </c>
      <c r="V1544" s="231">
        <f>IFERROR(VLOOKUP(J1544,'Item List (2)'!C:D,2,0),VLOOKUP(K1544,'Item List (2)'!C:D,2,0))</f>
        <v>50007</v>
      </c>
      <c r="W1544" s="231">
        <f>IFERROR(VLOOKUP(J1544,'Item List (2)'!C:E,3,0),VLOOKUP(K1544,'Item List (2)'!C:E,3,0))</f>
        <v>100</v>
      </c>
      <c r="X1544" s="231">
        <f t="shared" si="145"/>
        <v>0</v>
      </c>
      <c r="Y1544" s="231" t="str">
        <f t="shared" si="146"/>
        <v>ICE CREAM, VANILLA SLOW MELT</v>
      </c>
      <c r="AA1544" s="232">
        <f t="shared" si="147"/>
        <v>59.34</v>
      </c>
      <c r="AB1544" s="232" t="str">
        <f>VLOOKUP(W1544,'Item List (2)'!$H:$J,2,0)</f>
        <v>Food</v>
      </c>
      <c r="AC1544" s="232">
        <f t="shared" si="148"/>
        <v>7374</v>
      </c>
      <c r="AD1544" s="232" t="str">
        <f t="shared" si="149"/>
        <v>7374-Food</v>
      </c>
    </row>
    <row r="1545" spans="1:30">
      <c r="A1545" t="s">
        <v>48</v>
      </c>
      <c r="B1545" t="s">
        <v>549</v>
      </c>
      <c r="C1545" t="s">
        <v>720</v>
      </c>
      <c r="D1545" t="s">
        <v>721</v>
      </c>
      <c r="E1545" t="s">
        <v>724</v>
      </c>
      <c r="F1545" s="220" t="s">
        <v>53</v>
      </c>
      <c r="G1545" s="220">
        <v>45169</v>
      </c>
      <c r="H1545" t="s">
        <v>159</v>
      </c>
      <c r="I1545" t="s">
        <v>55</v>
      </c>
      <c r="J1545" t="s">
        <v>160</v>
      </c>
      <c r="K1545" t="s">
        <v>161</v>
      </c>
      <c r="L1545" s="230" t="s">
        <v>162</v>
      </c>
      <c r="M1545">
        <v>6</v>
      </c>
      <c r="N1545">
        <v>0</v>
      </c>
      <c r="O1545">
        <v>36.91</v>
      </c>
      <c r="P1545">
        <v>221.46</v>
      </c>
      <c r="Q1545">
        <v>6556.43</v>
      </c>
      <c r="R1545">
        <v>12.84</v>
      </c>
      <c r="S1545" s="231" t="str">
        <f>VLOOKUP(U1545,'Cross ref'!I:J,2,0)</f>
        <v>SCL</v>
      </c>
      <c r="T1545" s="231">
        <f t="shared" si="144"/>
        <v>221.46</v>
      </c>
      <c r="U1545" s="231">
        <f>VLOOKUP(VALUE(C1545),'Cross ref'!G:I,3,0)</f>
        <v>7374</v>
      </c>
      <c r="V1545" s="231">
        <f>IFERROR(VLOOKUP(J1545,'Item List (2)'!C:D,2,0),VLOOKUP(K1545,'Item List (2)'!C:D,2,0))</f>
        <v>50007</v>
      </c>
      <c r="W1545" s="231">
        <f>IFERROR(VLOOKUP(J1545,'Item List (2)'!C:E,3,0),VLOOKUP(K1545,'Item List (2)'!C:E,3,0))</f>
        <v>100</v>
      </c>
      <c r="X1545" s="231">
        <f t="shared" si="145"/>
        <v>0</v>
      </c>
      <c r="Y1545" s="231" t="str">
        <f t="shared" si="146"/>
        <v>SHORTENING, LIQ FRY PREM</v>
      </c>
      <c r="AA1545" s="232">
        <f t="shared" si="147"/>
        <v>221.46</v>
      </c>
      <c r="AB1545" s="232" t="str">
        <f>VLOOKUP(W1545,'Item List (2)'!$H:$J,2,0)</f>
        <v>Food</v>
      </c>
      <c r="AC1545" s="232">
        <f t="shared" si="148"/>
        <v>7374</v>
      </c>
      <c r="AD1545" s="232" t="str">
        <f t="shared" si="149"/>
        <v>7374-Food</v>
      </c>
    </row>
    <row r="1546" spans="1:30">
      <c r="A1546" t="s">
        <v>48</v>
      </c>
      <c r="B1546" t="s">
        <v>549</v>
      </c>
      <c r="C1546" t="s">
        <v>720</v>
      </c>
      <c r="D1546" t="s">
        <v>721</v>
      </c>
      <c r="E1546" t="s">
        <v>724</v>
      </c>
      <c r="F1546" s="220" t="s">
        <v>53</v>
      </c>
      <c r="G1546" s="220">
        <v>45169</v>
      </c>
      <c r="H1546" t="s">
        <v>163</v>
      </c>
      <c r="I1546" t="s">
        <v>55</v>
      </c>
      <c r="J1546" t="s">
        <v>146</v>
      </c>
      <c r="K1546" t="s">
        <v>164</v>
      </c>
      <c r="L1546" s="230" t="s">
        <v>165</v>
      </c>
      <c r="M1546">
        <v>3</v>
      </c>
      <c r="N1546">
        <v>0</v>
      </c>
      <c r="O1546">
        <v>37.6</v>
      </c>
      <c r="P1546">
        <v>112.8</v>
      </c>
      <c r="Q1546">
        <v>6556.43</v>
      </c>
      <c r="R1546">
        <v>12.84</v>
      </c>
      <c r="S1546" s="231" t="str">
        <f>VLOOKUP(U1546,'Cross ref'!I:J,2,0)</f>
        <v>SCL</v>
      </c>
      <c r="T1546" s="231">
        <f t="shared" si="144"/>
        <v>112.8</v>
      </c>
      <c r="U1546" s="231">
        <f>VLOOKUP(VALUE(C1546),'Cross ref'!G:I,3,0)</f>
        <v>7374</v>
      </c>
      <c r="V1546" s="231">
        <f>IFERROR(VLOOKUP(J1546,'Item List (2)'!C:D,2,0),VLOOKUP(K1546,'Item List (2)'!C:D,2,0))</f>
        <v>50007</v>
      </c>
      <c r="W1546" s="231">
        <f>IFERROR(VLOOKUP(J1546,'Item List (2)'!C:E,3,0),VLOOKUP(K1546,'Item List (2)'!C:E,3,0))</f>
        <v>100</v>
      </c>
      <c r="X1546" s="231">
        <f t="shared" si="145"/>
        <v>0</v>
      </c>
      <c r="Y1546" s="231" t="str">
        <f t="shared" si="146"/>
        <v>CHICKEN, PTY SPCY 3Z</v>
      </c>
      <c r="AA1546" s="232">
        <f t="shared" si="147"/>
        <v>112.8</v>
      </c>
      <c r="AB1546" s="232" t="str">
        <f>VLOOKUP(W1546,'Item List (2)'!$H:$J,2,0)</f>
        <v>Food</v>
      </c>
      <c r="AC1546" s="232">
        <f t="shared" si="148"/>
        <v>7374</v>
      </c>
      <c r="AD1546" s="232" t="str">
        <f t="shared" si="149"/>
        <v>7374-Food</v>
      </c>
    </row>
    <row r="1547" spans="1:30">
      <c r="A1547" t="s">
        <v>48</v>
      </c>
      <c r="B1547" t="s">
        <v>549</v>
      </c>
      <c r="C1547" t="s">
        <v>720</v>
      </c>
      <c r="D1547" t="s">
        <v>721</v>
      </c>
      <c r="E1547" t="s">
        <v>724</v>
      </c>
      <c r="F1547" s="220" t="s">
        <v>53</v>
      </c>
      <c r="G1547" s="220">
        <v>45169</v>
      </c>
      <c r="H1547" t="s">
        <v>488</v>
      </c>
      <c r="I1547" t="s">
        <v>66</v>
      </c>
      <c r="J1547" t="s">
        <v>109</v>
      </c>
      <c r="K1547" t="s">
        <v>343</v>
      </c>
      <c r="L1547" s="230" t="s">
        <v>111</v>
      </c>
      <c r="M1547">
        <v>4</v>
      </c>
      <c r="N1547">
        <v>0</v>
      </c>
      <c r="O1547">
        <v>3.84</v>
      </c>
      <c r="P1547">
        <v>15.36</v>
      </c>
      <c r="Q1547">
        <v>6556.43</v>
      </c>
      <c r="R1547">
        <v>12.84</v>
      </c>
      <c r="S1547" s="231" t="str">
        <f>VLOOKUP(U1547,'Cross ref'!I:J,2,0)</f>
        <v>SCL</v>
      </c>
      <c r="T1547" s="231">
        <f t="shared" si="144"/>
        <v>15.36</v>
      </c>
      <c r="U1547" s="231">
        <f>VLOOKUP(VALUE(C1547),'Cross ref'!G:I,3,0)</f>
        <v>7374</v>
      </c>
      <c r="V1547" s="231">
        <f>IFERROR(VLOOKUP(J1547,'Item List (2)'!C:D,2,0),VLOOKUP(K1547,'Item List (2)'!C:D,2,0))</f>
        <v>60507</v>
      </c>
      <c r="W1547" s="231">
        <f>IFERROR(VLOOKUP(J1547,'Item List (2)'!C:E,3,0),VLOOKUP(K1547,'Item List (2)'!C:E,3,0))</f>
        <v>1200</v>
      </c>
      <c r="X1547" s="231">
        <f t="shared" si="145"/>
        <v>0</v>
      </c>
      <c r="Y1547" s="231" t="str">
        <f t="shared" si="146"/>
        <v>GLOVE, SYNTH LG</v>
      </c>
      <c r="AA1547" s="232">
        <f t="shared" si="147"/>
        <v>15.36</v>
      </c>
      <c r="AB1547" s="232" t="str">
        <f>VLOOKUP(W1547,'Item List (2)'!$H:$J,2,0)</f>
        <v>Supplies</v>
      </c>
      <c r="AC1547" s="232">
        <f t="shared" si="148"/>
        <v>7374</v>
      </c>
      <c r="AD1547" s="232" t="str">
        <f t="shared" si="149"/>
        <v>7374-Supplies</v>
      </c>
    </row>
    <row r="1548" spans="1:30">
      <c r="A1548" t="s">
        <v>48</v>
      </c>
      <c r="B1548" t="s">
        <v>549</v>
      </c>
      <c r="C1548" t="s">
        <v>720</v>
      </c>
      <c r="D1548" t="s">
        <v>721</v>
      </c>
      <c r="E1548" t="s">
        <v>724</v>
      </c>
      <c r="F1548" s="220" t="s">
        <v>53</v>
      </c>
      <c r="G1548" s="220">
        <v>45169</v>
      </c>
      <c r="H1548" t="s">
        <v>166</v>
      </c>
      <c r="I1548" t="s">
        <v>55</v>
      </c>
      <c r="J1548" t="s">
        <v>121</v>
      </c>
      <c r="K1548" t="s">
        <v>167</v>
      </c>
      <c r="L1548" s="230" t="s">
        <v>168</v>
      </c>
      <c r="M1548">
        <v>0</v>
      </c>
      <c r="N1548">
        <v>0</v>
      </c>
      <c r="O1548">
        <v>29.39</v>
      </c>
      <c r="P1548">
        <v>0</v>
      </c>
      <c r="Q1548">
        <v>6556.43</v>
      </c>
      <c r="R1548">
        <v>12.84</v>
      </c>
      <c r="S1548" s="231" t="str">
        <f>VLOOKUP(U1548,'Cross ref'!I:J,2,0)</f>
        <v>SCL</v>
      </c>
      <c r="T1548" s="231">
        <f t="shared" si="144"/>
        <v>0</v>
      </c>
      <c r="U1548" s="231">
        <f>VLOOKUP(VALUE(C1548),'Cross ref'!G:I,3,0)</f>
        <v>7374</v>
      </c>
      <c r="V1548" s="231">
        <f>IFERROR(VLOOKUP(J1548,'Item List (2)'!C:D,2,0),VLOOKUP(K1548,'Item List (2)'!C:D,2,0))</f>
        <v>50007</v>
      </c>
      <c r="W1548" s="231">
        <f>IFERROR(VLOOKUP(J1548,'Item List (2)'!C:E,3,0),VLOOKUP(K1548,'Item List (2)'!C:E,3,0))</f>
        <v>100</v>
      </c>
      <c r="X1548" s="231">
        <f t="shared" si="145"/>
        <v>0</v>
      </c>
      <c r="Y1548" s="231" t="str">
        <f t="shared" si="146"/>
        <v>SQUASH, ZUCCHINI BRD SLI</v>
      </c>
      <c r="AA1548" s="232">
        <f t="shared" si="147"/>
        <v>0</v>
      </c>
      <c r="AB1548" s="232" t="str">
        <f>VLOOKUP(W1548,'Item List (2)'!$H:$J,2,0)</f>
        <v>Food</v>
      </c>
      <c r="AC1548" s="232">
        <f t="shared" si="148"/>
        <v>7374</v>
      </c>
      <c r="AD1548" s="232" t="str">
        <f t="shared" si="149"/>
        <v>7374-Food</v>
      </c>
    </row>
    <row r="1549" spans="1:30">
      <c r="A1549" t="s">
        <v>48</v>
      </c>
      <c r="B1549" t="s">
        <v>549</v>
      </c>
      <c r="C1549" t="s">
        <v>720</v>
      </c>
      <c r="D1549" t="s">
        <v>721</v>
      </c>
      <c r="E1549" t="s">
        <v>724</v>
      </c>
      <c r="F1549" s="220" t="s">
        <v>53</v>
      </c>
      <c r="G1549" s="220">
        <v>45169</v>
      </c>
      <c r="H1549" t="s">
        <v>169</v>
      </c>
      <c r="I1549" t="s">
        <v>55</v>
      </c>
      <c r="J1549" t="s">
        <v>170</v>
      </c>
      <c r="K1549" t="s">
        <v>171</v>
      </c>
      <c r="L1549" s="230" t="s">
        <v>172</v>
      </c>
      <c r="M1549">
        <v>4</v>
      </c>
      <c r="N1549">
        <v>0</v>
      </c>
      <c r="O1549">
        <v>90.57</v>
      </c>
      <c r="P1549">
        <v>362.28</v>
      </c>
      <c r="Q1549">
        <v>6556.43</v>
      </c>
      <c r="R1549">
        <v>12.84</v>
      </c>
      <c r="S1549" s="231" t="str">
        <f>VLOOKUP(U1549,'Cross ref'!I:J,2,0)</f>
        <v>SCL</v>
      </c>
      <c r="T1549" s="231">
        <f t="shared" si="144"/>
        <v>362.28</v>
      </c>
      <c r="U1549" s="231">
        <f>VLOOKUP(VALUE(C1549),'Cross ref'!G:I,3,0)</f>
        <v>7374</v>
      </c>
      <c r="V1549" s="231">
        <f>IFERROR(VLOOKUP(J1549,'Item List (2)'!C:D,2,0),VLOOKUP(K1549,'Item List (2)'!C:D,2,0))</f>
        <v>50007</v>
      </c>
      <c r="W1549" s="231">
        <f>IFERROR(VLOOKUP(J1549,'Item List (2)'!C:E,3,0),VLOOKUP(K1549,'Item List (2)'!C:E,3,0))</f>
        <v>100</v>
      </c>
      <c r="X1549" s="231">
        <f t="shared" si="145"/>
        <v>0</v>
      </c>
      <c r="Y1549" s="231" t="str">
        <f t="shared" si="146"/>
        <v>BACON, 500 SLICES FC</v>
      </c>
      <c r="AA1549" s="232">
        <f t="shared" si="147"/>
        <v>362.28</v>
      </c>
      <c r="AB1549" s="232" t="str">
        <f>VLOOKUP(W1549,'Item List (2)'!$H:$J,2,0)</f>
        <v>Food</v>
      </c>
      <c r="AC1549" s="232">
        <f t="shared" si="148"/>
        <v>7374</v>
      </c>
      <c r="AD1549" s="232" t="str">
        <f t="shared" si="149"/>
        <v>7374-Food</v>
      </c>
    </row>
    <row r="1550" spans="1:30">
      <c r="A1550" t="s">
        <v>48</v>
      </c>
      <c r="B1550" t="s">
        <v>549</v>
      </c>
      <c r="C1550" t="s">
        <v>720</v>
      </c>
      <c r="D1550" t="s">
        <v>721</v>
      </c>
      <c r="E1550" t="s">
        <v>724</v>
      </c>
      <c r="F1550" s="220" t="s">
        <v>53</v>
      </c>
      <c r="G1550" s="220">
        <v>45169</v>
      </c>
      <c r="H1550" t="s">
        <v>733</v>
      </c>
      <c r="I1550" t="s">
        <v>55</v>
      </c>
      <c r="J1550" t="s">
        <v>76</v>
      </c>
      <c r="K1550" t="s">
        <v>734</v>
      </c>
      <c r="L1550" s="230" t="s">
        <v>735</v>
      </c>
      <c r="M1550">
        <v>1</v>
      </c>
      <c r="N1550">
        <v>0</v>
      </c>
      <c r="O1550">
        <v>16.65</v>
      </c>
      <c r="P1550">
        <v>16.65</v>
      </c>
      <c r="Q1550">
        <v>6556.43</v>
      </c>
      <c r="R1550">
        <v>12.84</v>
      </c>
      <c r="S1550" s="231" t="str">
        <f>VLOOKUP(U1550,'Cross ref'!I:J,2,0)</f>
        <v>SCL</v>
      </c>
      <c r="T1550" s="231">
        <f t="shared" si="144"/>
        <v>16.65</v>
      </c>
      <c r="U1550" s="231">
        <f>VLOOKUP(VALUE(C1550),'Cross ref'!G:I,3,0)</f>
        <v>7374</v>
      </c>
      <c r="V1550" s="231">
        <f>IFERROR(VLOOKUP(J1550,'Item List (2)'!C:D,2,0),VLOOKUP(K1550,'Item List (2)'!C:D,2,0))</f>
        <v>50007</v>
      </c>
      <c r="W1550" s="231">
        <f>IFERROR(VLOOKUP(J1550,'Item List (2)'!C:E,3,0),VLOOKUP(K1550,'Item List (2)'!C:E,3,0))</f>
        <v>100</v>
      </c>
      <c r="X1550" s="231">
        <f t="shared" si="145"/>
        <v>0</v>
      </c>
      <c r="Y1550" s="231" t="str">
        <f t="shared" si="146"/>
        <v>FREESTYLE MIX, FRUIT PUNCH FLVR</v>
      </c>
      <c r="AA1550" s="232">
        <f t="shared" si="147"/>
        <v>16.65</v>
      </c>
      <c r="AB1550" s="232" t="str">
        <f>VLOOKUP(W1550,'Item List (2)'!$H:$J,2,0)</f>
        <v>Food</v>
      </c>
      <c r="AC1550" s="232">
        <f t="shared" si="148"/>
        <v>7374</v>
      </c>
      <c r="AD1550" s="232" t="str">
        <f t="shared" si="149"/>
        <v>7374-Food</v>
      </c>
    </row>
    <row r="1551" spans="1:30">
      <c r="A1551" t="s">
        <v>48</v>
      </c>
      <c r="B1551" t="s">
        <v>549</v>
      </c>
      <c r="C1551" t="s">
        <v>720</v>
      </c>
      <c r="D1551" t="s">
        <v>721</v>
      </c>
      <c r="E1551" t="s">
        <v>724</v>
      </c>
      <c r="F1551" s="220" t="s">
        <v>53</v>
      </c>
      <c r="G1551" s="220">
        <v>45169</v>
      </c>
      <c r="H1551" t="s">
        <v>173</v>
      </c>
      <c r="I1551" t="s">
        <v>55</v>
      </c>
      <c r="J1551" t="s">
        <v>117</v>
      </c>
      <c r="K1551" t="s">
        <v>174</v>
      </c>
      <c r="L1551" s="230" t="s">
        <v>175</v>
      </c>
      <c r="M1551">
        <v>1</v>
      </c>
      <c r="N1551">
        <v>0</v>
      </c>
      <c r="O1551">
        <v>81.59</v>
      </c>
      <c r="P1551">
        <v>81.59</v>
      </c>
      <c r="Q1551">
        <v>6556.43</v>
      </c>
      <c r="R1551">
        <v>12.84</v>
      </c>
      <c r="S1551" s="231" t="str">
        <f>VLOOKUP(U1551,'Cross ref'!I:J,2,0)</f>
        <v>SCL</v>
      </c>
      <c r="T1551" s="231">
        <f t="shared" si="144"/>
        <v>81.59</v>
      </c>
      <c r="U1551" s="231">
        <f>VLOOKUP(VALUE(C1551),'Cross ref'!G:I,3,0)</f>
        <v>7374</v>
      </c>
      <c r="V1551" s="231">
        <f>IFERROR(VLOOKUP(J1551,'Item List (2)'!C:D,2,0),VLOOKUP(K1551,'Item List (2)'!C:D,2,0))</f>
        <v>50007</v>
      </c>
      <c r="W1551" s="231">
        <f>IFERROR(VLOOKUP(J1551,'Item List (2)'!C:E,3,0),VLOOKUP(K1551,'Item List (2)'!C:E,3,0))</f>
        <v>100</v>
      </c>
      <c r="X1551" s="231">
        <f t="shared" si="145"/>
        <v>0</v>
      </c>
      <c r="Y1551" s="231" t="str">
        <f t="shared" si="146"/>
        <v>BEEF, GRND PTY 1.78Z</v>
      </c>
      <c r="AA1551" s="232">
        <f t="shared" si="147"/>
        <v>81.59</v>
      </c>
      <c r="AB1551" s="232" t="str">
        <f>VLOOKUP(W1551,'Item List (2)'!$H:$J,2,0)</f>
        <v>Food</v>
      </c>
      <c r="AC1551" s="232">
        <f t="shared" si="148"/>
        <v>7374</v>
      </c>
      <c r="AD1551" s="232" t="str">
        <f t="shared" si="149"/>
        <v>7374-Food</v>
      </c>
    </row>
    <row r="1552" spans="1:30">
      <c r="A1552" t="s">
        <v>48</v>
      </c>
      <c r="B1552" t="s">
        <v>549</v>
      </c>
      <c r="C1552" t="s">
        <v>720</v>
      </c>
      <c r="D1552" t="s">
        <v>721</v>
      </c>
      <c r="E1552" t="s">
        <v>724</v>
      </c>
      <c r="F1552" s="220" t="s">
        <v>53</v>
      </c>
      <c r="G1552" s="220">
        <v>45169</v>
      </c>
      <c r="H1552" t="s">
        <v>176</v>
      </c>
      <c r="I1552" t="s">
        <v>55</v>
      </c>
      <c r="J1552" t="s">
        <v>76</v>
      </c>
      <c r="K1552" t="s">
        <v>177</v>
      </c>
      <c r="L1552" s="230" t="s">
        <v>78</v>
      </c>
      <c r="M1552">
        <v>1</v>
      </c>
      <c r="N1552">
        <v>0</v>
      </c>
      <c r="O1552">
        <v>99.5</v>
      </c>
      <c r="P1552">
        <v>99.5</v>
      </c>
      <c r="Q1552">
        <v>6556.43</v>
      </c>
      <c r="R1552">
        <v>12.84</v>
      </c>
      <c r="S1552" s="231" t="str">
        <f>VLOOKUP(U1552,'Cross ref'!I:J,2,0)</f>
        <v>SCL</v>
      </c>
      <c r="T1552" s="231">
        <f t="shared" si="144"/>
        <v>99.5</v>
      </c>
      <c r="U1552" s="231">
        <f>VLOOKUP(VALUE(C1552),'Cross ref'!G:I,3,0)</f>
        <v>7374</v>
      </c>
      <c r="V1552" s="231">
        <f>IFERROR(VLOOKUP(J1552,'Item List (2)'!C:D,2,0),VLOOKUP(K1552,'Item List (2)'!C:D,2,0))</f>
        <v>50007</v>
      </c>
      <c r="W1552" s="231">
        <f>IFERROR(VLOOKUP(J1552,'Item List (2)'!C:E,3,0),VLOOKUP(K1552,'Item List (2)'!C:E,3,0))</f>
        <v>100</v>
      </c>
      <c r="X1552" s="231">
        <f t="shared" si="145"/>
        <v>0</v>
      </c>
      <c r="Y1552" s="231" t="str">
        <f t="shared" si="146"/>
        <v>SYRUP, DR PEPPER BIB</v>
      </c>
      <c r="AA1552" s="232">
        <f t="shared" si="147"/>
        <v>99.5</v>
      </c>
      <c r="AB1552" s="232" t="str">
        <f>VLOOKUP(W1552,'Item List (2)'!$H:$J,2,0)</f>
        <v>Food</v>
      </c>
      <c r="AC1552" s="232">
        <f t="shared" si="148"/>
        <v>7374</v>
      </c>
      <c r="AD1552" s="232" t="str">
        <f t="shared" si="149"/>
        <v>7374-Food</v>
      </c>
    </row>
    <row r="1553" spans="1:30">
      <c r="A1553" t="s">
        <v>48</v>
      </c>
      <c r="B1553" t="s">
        <v>549</v>
      </c>
      <c r="C1553" t="s">
        <v>720</v>
      </c>
      <c r="D1553" t="s">
        <v>721</v>
      </c>
      <c r="E1553" t="s">
        <v>724</v>
      </c>
      <c r="F1553" s="220" t="s">
        <v>53</v>
      </c>
      <c r="G1553" s="220">
        <v>45169</v>
      </c>
      <c r="H1553" t="s">
        <v>178</v>
      </c>
      <c r="I1553" t="s">
        <v>55</v>
      </c>
      <c r="J1553" t="s">
        <v>179</v>
      </c>
      <c r="K1553" t="s">
        <v>180</v>
      </c>
      <c r="L1553" s="230" t="s">
        <v>148</v>
      </c>
      <c r="M1553">
        <v>2</v>
      </c>
      <c r="N1553">
        <v>0</v>
      </c>
      <c r="O1553">
        <v>77.57</v>
      </c>
      <c r="P1553">
        <v>155.14</v>
      </c>
      <c r="Q1553">
        <v>6556.43</v>
      </c>
      <c r="R1553">
        <v>12.84</v>
      </c>
      <c r="S1553" s="231" t="str">
        <f>VLOOKUP(U1553,'Cross ref'!I:J,2,0)</f>
        <v>SCL</v>
      </c>
      <c r="T1553" s="231">
        <f t="shared" si="144"/>
        <v>155.14</v>
      </c>
      <c r="U1553" s="231">
        <f>VLOOKUP(VALUE(C1553),'Cross ref'!G:I,3,0)</f>
        <v>7374</v>
      </c>
      <c r="V1553" s="231">
        <f>IFERROR(VLOOKUP(J1553,'Item List (2)'!C:D,2,0),VLOOKUP(K1553,'Item List (2)'!C:D,2,0))</f>
        <v>50007</v>
      </c>
      <c r="W1553" s="231">
        <f>IFERROR(VLOOKUP(J1553,'Item List (2)'!C:E,3,0),VLOOKUP(K1553,'Item List (2)'!C:E,3,0))</f>
        <v>100</v>
      </c>
      <c r="X1553" s="231">
        <f t="shared" si="145"/>
        <v>0</v>
      </c>
      <c r="Y1553" s="231" t="str">
        <f t="shared" si="146"/>
        <v>CHEESE, AMER SHRP SLI 144CT</v>
      </c>
      <c r="AA1553" s="232">
        <f t="shared" si="147"/>
        <v>155.14</v>
      </c>
      <c r="AB1553" s="232" t="str">
        <f>VLOOKUP(W1553,'Item List (2)'!$H:$J,2,0)</f>
        <v>Food</v>
      </c>
      <c r="AC1553" s="232">
        <f t="shared" si="148"/>
        <v>7374</v>
      </c>
      <c r="AD1553" s="232" t="str">
        <f t="shared" si="149"/>
        <v>7374-Food</v>
      </c>
    </row>
    <row r="1554" spans="1:30">
      <c r="A1554" t="s">
        <v>48</v>
      </c>
      <c r="B1554" t="s">
        <v>549</v>
      </c>
      <c r="C1554" t="s">
        <v>720</v>
      </c>
      <c r="D1554" t="s">
        <v>721</v>
      </c>
      <c r="E1554" t="s">
        <v>724</v>
      </c>
      <c r="F1554" s="220" t="s">
        <v>53</v>
      </c>
      <c r="G1554" s="220">
        <v>45169</v>
      </c>
      <c r="H1554" t="s">
        <v>736</v>
      </c>
      <c r="I1554" t="s">
        <v>55</v>
      </c>
      <c r="J1554" t="s">
        <v>179</v>
      </c>
      <c r="K1554" t="s">
        <v>737</v>
      </c>
      <c r="L1554" s="230" t="s">
        <v>148</v>
      </c>
      <c r="M1554">
        <v>1</v>
      </c>
      <c r="N1554">
        <v>0</v>
      </c>
      <c r="O1554">
        <v>77.97</v>
      </c>
      <c r="P1554">
        <v>77.97</v>
      </c>
      <c r="Q1554">
        <v>6556.43</v>
      </c>
      <c r="R1554">
        <v>12.84</v>
      </c>
      <c r="S1554" s="231" t="str">
        <f>VLOOKUP(U1554,'Cross ref'!I:J,2,0)</f>
        <v>SCL</v>
      </c>
      <c r="T1554" s="231">
        <f t="shared" si="144"/>
        <v>77.97</v>
      </c>
      <c r="U1554" s="231">
        <f>VLOOKUP(VALUE(C1554),'Cross ref'!G:I,3,0)</f>
        <v>7374</v>
      </c>
      <c r="V1554" s="231">
        <f>IFERROR(VLOOKUP(J1554,'Item List (2)'!C:D,2,0),VLOOKUP(K1554,'Item List (2)'!C:D,2,0))</f>
        <v>50007</v>
      </c>
      <c r="W1554" s="231">
        <f>IFERROR(VLOOKUP(J1554,'Item List (2)'!C:E,3,0),VLOOKUP(K1554,'Item List (2)'!C:E,3,0))</f>
        <v>100</v>
      </c>
      <c r="X1554" s="231">
        <f t="shared" si="145"/>
        <v>0</v>
      </c>
      <c r="Y1554" s="231" t="str">
        <f t="shared" si="146"/>
        <v>CHEESE, SWISS SLI 160CT</v>
      </c>
      <c r="AA1554" s="232">
        <f t="shared" si="147"/>
        <v>77.97</v>
      </c>
      <c r="AB1554" s="232" t="str">
        <f>VLOOKUP(W1554,'Item List (2)'!$H:$J,2,0)</f>
        <v>Food</v>
      </c>
      <c r="AC1554" s="232">
        <f t="shared" si="148"/>
        <v>7374</v>
      </c>
      <c r="AD1554" s="232" t="str">
        <f t="shared" si="149"/>
        <v>7374-Food</v>
      </c>
    </row>
    <row r="1555" spans="1:30">
      <c r="A1555" t="s">
        <v>48</v>
      </c>
      <c r="B1555" t="s">
        <v>549</v>
      </c>
      <c r="C1555" t="s">
        <v>720</v>
      </c>
      <c r="D1555" t="s">
        <v>721</v>
      </c>
      <c r="E1555" t="s">
        <v>724</v>
      </c>
      <c r="F1555" s="220" t="s">
        <v>53</v>
      </c>
      <c r="G1555" s="220">
        <v>45169</v>
      </c>
      <c r="H1555" t="s">
        <v>592</v>
      </c>
      <c r="I1555" t="s">
        <v>55</v>
      </c>
      <c r="J1555" t="s">
        <v>593</v>
      </c>
      <c r="K1555" t="s">
        <v>594</v>
      </c>
      <c r="L1555" s="230" t="s">
        <v>595</v>
      </c>
      <c r="M1555">
        <v>1</v>
      </c>
      <c r="N1555">
        <v>0</v>
      </c>
      <c r="O1555">
        <v>102.99</v>
      </c>
      <c r="P1555">
        <v>102.99</v>
      </c>
      <c r="Q1555">
        <v>6556.43</v>
      </c>
      <c r="R1555">
        <v>12.84</v>
      </c>
      <c r="S1555" s="231" t="str">
        <f>VLOOKUP(U1555,'Cross ref'!I:J,2,0)</f>
        <v>SCL</v>
      </c>
      <c r="T1555" s="231">
        <f t="shared" si="144"/>
        <v>102.99</v>
      </c>
      <c r="U1555" s="231">
        <f>VLOOKUP(VALUE(C1555),'Cross ref'!G:I,3,0)</f>
        <v>7374</v>
      </c>
      <c r="V1555" s="231">
        <f>IFERROR(VLOOKUP(J1555,'Item List (2)'!C:D,2,0),VLOOKUP(K1555,'Item List (2)'!C:D,2,0))</f>
        <v>50007</v>
      </c>
      <c r="W1555" s="231">
        <f>IFERROR(VLOOKUP(J1555,'Item List (2)'!C:E,3,0),VLOOKUP(K1555,'Item List (2)'!C:E,3,0))</f>
        <v>100</v>
      </c>
      <c r="X1555" s="231">
        <f t="shared" si="145"/>
        <v>0</v>
      </c>
      <c r="Y1555" s="231" t="str">
        <f t="shared" si="146"/>
        <v>COFFEE, DRK RST BLND</v>
      </c>
      <c r="AA1555" s="232">
        <f t="shared" si="147"/>
        <v>102.99</v>
      </c>
      <c r="AB1555" s="232" t="str">
        <f>VLOOKUP(W1555,'Item List (2)'!$H:$J,2,0)</f>
        <v>Food</v>
      </c>
      <c r="AC1555" s="232">
        <f t="shared" si="148"/>
        <v>7374</v>
      </c>
      <c r="AD1555" s="232" t="str">
        <f t="shared" si="149"/>
        <v>7374-Food</v>
      </c>
    </row>
    <row r="1556" spans="1:30">
      <c r="A1556" t="s">
        <v>48</v>
      </c>
      <c r="B1556" t="s">
        <v>549</v>
      </c>
      <c r="C1556" t="s">
        <v>720</v>
      </c>
      <c r="D1556" t="s">
        <v>721</v>
      </c>
      <c r="E1556" t="s">
        <v>724</v>
      </c>
      <c r="F1556" s="220" t="s">
        <v>53</v>
      </c>
      <c r="G1556" s="220">
        <v>45169</v>
      </c>
      <c r="H1556" t="s">
        <v>181</v>
      </c>
      <c r="I1556" t="s">
        <v>55</v>
      </c>
      <c r="J1556" t="s">
        <v>121</v>
      </c>
      <c r="K1556" t="s">
        <v>182</v>
      </c>
      <c r="L1556" s="230" t="s">
        <v>183</v>
      </c>
      <c r="M1556">
        <v>2</v>
      </c>
      <c r="N1556">
        <v>0</v>
      </c>
      <c r="O1556">
        <v>39.79</v>
      </c>
      <c r="P1556">
        <v>79.58</v>
      </c>
      <c r="Q1556">
        <v>6556.43</v>
      </c>
      <c r="R1556">
        <v>12.84</v>
      </c>
      <c r="S1556" s="231" t="str">
        <f>VLOOKUP(U1556,'Cross ref'!I:J,2,0)</f>
        <v>SCL</v>
      </c>
      <c r="T1556" s="231">
        <f t="shared" si="144"/>
        <v>79.58</v>
      </c>
      <c r="U1556" s="231">
        <f>VLOOKUP(VALUE(C1556),'Cross ref'!G:I,3,0)</f>
        <v>7374</v>
      </c>
      <c r="V1556" s="231">
        <f>IFERROR(VLOOKUP(J1556,'Item List (2)'!C:D,2,0),VLOOKUP(K1556,'Item List (2)'!C:D,2,0))</f>
        <v>50007</v>
      </c>
      <c r="W1556" s="231">
        <f>IFERROR(VLOOKUP(J1556,'Item List (2)'!C:E,3,0),VLOOKUP(K1556,'Item List (2)'!C:E,3,0))</f>
        <v>100</v>
      </c>
      <c r="X1556" s="231">
        <f t="shared" si="145"/>
        <v>0</v>
      </c>
      <c r="Y1556" s="231" t="str">
        <f t="shared" si="146"/>
        <v>APPTZR, JALAPENO BRD CHSE BITE</v>
      </c>
      <c r="AA1556" s="232">
        <f t="shared" si="147"/>
        <v>79.58</v>
      </c>
      <c r="AB1556" s="232" t="str">
        <f>VLOOKUP(W1556,'Item List (2)'!$H:$J,2,0)</f>
        <v>Food</v>
      </c>
      <c r="AC1556" s="232">
        <f t="shared" si="148"/>
        <v>7374</v>
      </c>
      <c r="AD1556" s="232" t="str">
        <f t="shared" si="149"/>
        <v>7374-Food</v>
      </c>
    </row>
    <row r="1557" spans="1:30">
      <c r="A1557" t="s">
        <v>48</v>
      </c>
      <c r="B1557" t="s">
        <v>549</v>
      </c>
      <c r="C1557" t="s">
        <v>720</v>
      </c>
      <c r="D1557" t="s">
        <v>721</v>
      </c>
      <c r="E1557" t="s">
        <v>724</v>
      </c>
      <c r="F1557" s="220" t="s">
        <v>53</v>
      </c>
      <c r="G1557" s="220">
        <v>45169</v>
      </c>
      <c r="H1557" t="s">
        <v>184</v>
      </c>
      <c r="I1557" t="s">
        <v>55</v>
      </c>
      <c r="J1557" t="s">
        <v>117</v>
      </c>
      <c r="K1557" t="s">
        <v>185</v>
      </c>
      <c r="L1557" s="230" t="s">
        <v>186</v>
      </c>
      <c r="M1557">
        <v>2</v>
      </c>
      <c r="N1557">
        <v>0</v>
      </c>
      <c r="O1557">
        <v>76.44</v>
      </c>
      <c r="P1557">
        <v>152.88</v>
      </c>
      <c r="Q1557">
        <v>6556.43</v>
      </c>
      <c r="R1557">
        <v>12.84</v>
      </c>
      <c r="S1557" s="231" t="str">
        <f>VLOOKUP(U1557,'Cross ref'!I:J,2,0)</f>
        <v>SCL</v>
      </c>
      <c r="T1557" s="231">
        <f t="shared" si="144"/>
        <v>152.88</v>
      </c>
      <c r="U1557" s="231">
        <f>VLOOKUP(VALUE(C1557),'Cross ref'!G:I,3,0)</f>
        <v>7374</v>
      </c>
      <c r="V1557" s="231">
        <f>IFERROR(VLOOKUP(J1557,'Item List (2)'!C:D,2,0),VLOOKUP(K1557,'Item List (2)'!C:D,2,0))</f>
        <v>50007</v>
      </c>
      <c r="W1557" s="231">
        <f>IFERROR(VLOOKUP(J1557,'Item List (2)'!C:E,3,0),VLOOKUP(K1557,'Item List (2)'!C:E,3,0))</f>
        <v>100</v>
      </c>
      <c r="X1557" s="231">
        <f t="shared" si="145"/>
        <v>0</v>
      </c>
      <c r="Y1557" s="231" t="str">
        <f t="shared" si="146"/>
        <v>BEEF, GRND PTY 5.33Z ANGUS IQF</v>
      </c>
      <c r="AA1557" s="232">
        <f t="shared" si="147"/>
        <v>152.88</v>
      </c>
      <c r="AB1557" s="232" t="str">
        <f>VLOOKUP(W1557,'Item List (2)'!$H:$J,2,0)</f>
        <v>Food</v>
      </c>
      <c r="AC1557" s="232">
        <f t="shared" si="148"/>
        <v>7374</v>
      </c>
      <c r="AD1557" s="232" t="str">
        <f t="shared" si="149"/>
        <v>7374-Food</v>
      </c>
    </row>
    <row r="1558" spans="1:30">
      <c r="A1558" t="s">
        <v>48</v>
      </c>
      <c r="B1558" t="s">
        <v>549</v>
      </c>
      <c r="C1558" t="s">
        <v>720</v>
      </c>
      <c r="D1558" t="s">
        <v>721</v>
      </c>
      <c r="E1558" t="s">
        <v>724</v>
      </c>
      <c r="F1558" s="220" t="s">
        <v>53</v>
      </c>
      <c r="G1558" s="220">
        <v>45169</v>
      </c>
      <c r="H1558" t="s">
        <v>187</v>
      </c>
      <c r="I1558" t="s">
        <v>55</v>
      </c>
      <c r="J1558" t="s">
        <v>146</v>
      </c>
      <c r="K1558" t="s">
        <v>188</v>
      </c>
      <c r="L1558" s="230" t="s">
        <v>189</v>
      </c>
      <c r="M1558">
        <v>4</v>
      </c>
      <c r="N1558">
        <v>0</v>
      </c>
      <c r="O1558">
        <v>46.88</v>
      </c>
      <c r="P1558">
        <v>187.52</v>
      </c>
      <c r="Q1558">
        <v>6556.43</v>
      </c>
      <c r="R1558">
        <v>12.84</v>
      </c>
      <c r="S1558" s="231" t="str">
        <f>VLOOKUP(U1558,'Cross ref'!I:J,2,0)</f>
        <v>SCL</v>
      </c>
      <c r="T1558" s="231">
        <f t="shared" si="144"/>
        <v>187.52</v>
      </c>
      <c r="U1558" s="231">
        <f>VLOOKUP(VALUE(C1558),'Cross ref'!G:I,3,0)</f>
        <v>7374</v>
      </c>
      <c r="V1558" s="231">
        <f>IFERROR(VLOOKUP(J1558,'Item List (2)'!C:D,2,0),VLOOKUP(K1558,'Item List (2)'!C:D,2,0))</f>
        <v>50007</v>
      </c>
      <c r="W1558" s="231">
        <f>IFERROR(VLOOKUP(J1558,'Item List (2)'!C:E,3,0),VLOOKUP(K1558,'Item List (2)'!C:E,3,0))</f>
        <v>100</v>
      </c>
      <c r="X1558" s="231">
        <f t="shared" si="145"/>
        <v>0</v>
      </c>
      <c r="Y1558" s="231" t="str">
        <f t="shared" si="146"/>
        <v>CHICKEN, NUGGET BRD STAR SHP</v>
      </c>
      <c r="AA1558" s="232">
        <f t="shared" si="147"/>
        <v>187.52</v>
      </c>
      <c r="AB1558" s="232" t="str">
        <f>VLOOKUP(W1558,'Item List (2)'!$H:$J,2,0)</f>
        <v>Food</v>
      </c>
      <c r="AC1558" s="232">
        <f t="shared" si="148"/>
        <v>7374</v>
      </c>
      <c r="AD1558" s="232" t="str">
        <f t="shared" si="149"/>
        <v>7374-Food</v>
      </c>
    </row>
    <row r="1559" spans="1:30">
      <c r="A1559" t="s">
        <v>48</v>
      </c>
      <c r="B1559" t="s">
        <v>549</v>
      </c>
      <c r="C1559" t="s">
        <v>720</v>
      </c>
      <c r="D1559" t="s">
        <v>721</v>
      </c>
      <c r="E1559" t="s">
        <v>724</v>
      </c>
      <c r="F1559" s="220" t="s">
        <v>53</v>
      </c>
      <c r="G1559" s="220">
        <v>45169</v>
      </c>
      <c r="H1559" t="s">
        <v>738</v>
      </c>
      <c r="I1559" t="s">
        <v>201</v>
      </c>
      <c r="J1559" t="s">
        <v>236</v>
      </c>
      <c r="K1559" t="s">
        <v>739</v>
      </c>
      <c r="L1559" s="230" t="s">
        <v>740</v>
      </c>
      <c r="M1559">
        <v>1</v>
      </c>
      <c r="N1559">
        <v>0</v>
      </c>
      <c r="O1559">
        <v>30.47</v>
      </c>
      <c r="P1559">
        <v>30.47</v>
      </c>
      <c r="Q1559">
        <v>6556.43</v>
      </c>
      <c r="R1559">
        <v>12.84</v>
      </c>
      <c r="S1559" s="231" t="str">
        <f>VLOOKUP(U1559,'Cross ref'!I:J,2,0)</f>
        <v>SCL</v>
      </c>
      <c r="T1559" s="231">
        <f t="shared" si="144"/>
        <v>30.47</v>
      </c>
      <c r="U1559" s="231">
        <f>VLOOKUP(VALUE(C1559),'Cross ref'!G:I,3,0)</f>
        <v>7374</v>
      </c>
      <c r="V1559" s="231">
        <f>IFERROR(VLOOKUP(J1559,'Item List (2)'!C:D,2,0),VLOOKUP(K1559,'Item List (2)'!C:D,2,0))</f>
        <v>51001</v>
      </c>
      <c r="W1559" s="231">
        <f>IFERROR(VLOOKUP(J1559,'Item List (2)'!C:E,3,0),VLOOKUP(K1559,'Item List (2)'!C:E,3,0))</f>
        <v>1000</v>
      </c>
      <c r="X1559" s="231">
        <f t="shared" si="145"/>
        <v>0</v>
      </c>
      <c r="Y1559" s="231" t="str">
        <f t="shared" si="146"/>
        <v>CUP, SOUFFLE 1.5Z</v>
      </c>
      <c r="AA1559" s="232">
        <f t="shared" si="147"/>
        <v>30.47</v>
      </c>
      <c r="AB1559" s="232" t="str">
        <f>VLOOKUP(W1559,'Item List (2)'!$H:$J,2,0)</f>
        <v>Paper</v>
      </c>
      <c r="AC1559" s="232">
        <f t="shared" si="148"/>
        <v>7374</v>
      </c>
      <c r="AD1559" s="232" t="str">
        <f t="shared" si="149"/>
        <v>7374-Paper</v>
      </c>
    </row>
    <row r="1560" spans="1:30">
      <c r="A1560" t="s">
        <v>48</v>
      </c>
      <c r="B1560" t="s">
        <v>549</v>
      </c>
      <c r="C1560" t="s">
        <v>720</v>
      </c>
      <c r="D1560" t="s">
        <v>721</v>
      </c>
      <c r="E1560" t="s">
        <v>724</v>
      </c>
      <c r="F1560" s="220" t="s">
        <v>53</v>
      </c>
      <c r="G1560" s="220">
        <v>45169</v>
      </c>
      <c r="H1560" t="s">
        <v>357</v>
      </c>
      <c r="I1560" t="s">
        <v>55</v>
      </c>
      <c r="J1560" t="s">
        <v>358</v>
      </c>
      <c r="K1560" t="s">
        <v>359</v>
      </c>
      <c r="L1560" s="230" t="s">
        <v>360</v>
      </c>
      <c r="M1560">
        <v>1</v>
      </c>
      <c r="N1560">
        <v>0</v>
      </c>
      <c r="O1560">
        <v>24.1</v>
      </c>
      <c r="P1560">
        <v>24.1</v>
      </c>
      <c r="Q1560">
        <v>6556.43</v>
      </c>
      <c r="R1560">
        <v>12.84</v>
      </c>
      <c r="S1560" s="231" t="str">
        <f>VLOOKUP(U1560,'Cross ref'!I:J,2,0)</f>
        <v>SCL</v>
      </c>
      <c r="T1560" s="231">
        <f t="shared" si="144"/>
        <v>24.1</v>
      </c>
      <c r="U1560" s="231">
        <f>VLOOKUP(VALUE(C1560),'Cross ref'!G:I,3,0)</f>
        <v>7374</v>
      </c>
      <c r="V1560" s="231">
        <f>IFERROR(VLOOKUP(J1560,'Item List (2)'!C:D,2,0),VLOOKUP(K1560,'Item List (2)'!C:D,2,0))</f>
        <v>50007</v>
      </c>
      <c r="W1560" s="231">
        <f>IFERROR(VLOOKUP(J1560,'Item List (2)'!C:E,3,0),VLOOKUP(K1560,'Item List (2)'!C:E,3,0))</f>
        <v>100</v>
      </c>
      <c r="X1560" s="231">
        <f t="shared" si="145"/>
        <v>0</v>
      </c>
      <c r="Y1560" s="231" t="str">
        <f t="shared" si="146"/>
        <v>BISCUIT, BUTTERMILK PARBKD</v>
      </c>
      <c r="AA1560" s="232">
        <f t="shared" si="147"/>
        <v>24.1</v>
      </c>
      <c r="AB1560" s="232" t="str">
        <f>VLOOKUP(W1560,'Item List (2)'!$H:$J,2,0)</f>
        <v>Food</v>
      </c>
      <c r="AC1560" s="232">
        <f t="shared" si="148"/>
        <v>7374</v>
      </c>
      <c r="AD1560" s="232" t="str">
        <f t="shared" si="149"/>
        <v>7374-Food</v>
      </c>
    </row>
    <row r="1561" spans="1:30">
      <c r="A1561" t="s">
        <v>48</v>
      </c>
      <c r="B1561" t="s">
        <v>549</v>
      </c>
      <c r="C1561" t="s">
        <v>720</v>
      </c>
      <c r="D1561" t="s">
        <v>721</v>
      </c>
      <c r="E1561" t="s">
        <v>724</v>
      </c>
      <c r="F1561" s="220" t="s">
        <v>53</v>
      </c>
      <c r="G1561" s="220">
        <v>45169</v>
      </c>
      <c r="H1561" t="s">
        <v>282</v>
      </c>
      <c r="I1561" t="s">
        <v>55</v>
      </c>
      <c r="J1561" t="s">
        <v>105</v>
      </c>
      <c r="K1561" t="s">
        <v>283</v>
      </c>
      <c r="L1561" s="230" t="s">
        <v>284</v>
      </c>
      <c r="M1561">
        <v>1</v>
      </c>
      <c r="N1561">
        <v>0</v>
      </c>
      <c r="O1561">
        <v>12.91</v>
      </c>
      <c r="P1561">
        <v>12.91</v>
      </c>
      <c r="Q1561">
        <v>6556.43</v>
      </c>
      <c r="R1561">
        <v>12.84</v>
      </c>
      <c r="S1561" s="231" t="str">
        <f>VLOOKUP(U1561,'Cross ref'!I:J,2,0)</f>
        <v>SCL</v>
      </c>
      <c r="T1561" s="231">
        <f t="shared" si="144"/>
        <v>12.91</v>
      </c>
      <c r="U1561" s="231">
        <f>VLOOKUP(VALUE(C1561),'Cross ref'!G:I,3,0)</f>
        <v>7374</v>
      </c>
      <c r="V1561" s="231">
        <f>IFERROR(VLOOKUP(J1561,'Item List (2)'!C:D,2,0),VLOOKUP(K1561,'Item List (2)'!C:D,2,0))</f>
        <v>50007</v>
      </c>
      <c r="W1561" s="231">
        <f>IFERROR(VLOOKUP(J1561,'Item List (2)'!C:E,3,0),VLOOKUP(K1561,'Item List (2)'!C:E,3,0))</f>
        <v>100</v>
      </c>
      <c r="X1561" s="231">
        <f t="shared" si="145"/>
        <v>0</v>
      </c>
      <c r="Y1561" s="231" t="str">
        <f t="shared" si="146"/>
        <v>BUTTERMILK, 1% LF</v>
      </c>
      <c r="AA1561" s="232">
        <f t="shared" si="147"/>
        <v>12.91</v>
      </c>
      <c r="AB1561" s="232" t="str">
        <f>VLOOKUP(W1561,'Item List (2)'!$H:$J,2,0)</f>
        <v>Food</v>
      </c>
      <c r="AC1561" s="232">
        <f t="shared" si="148"/>
        <v>7374</v>
      </c>
      <c r="AD1561" s="232" t="str">
        <f t="shared" si="149"/>
        <v>7374-Food</v>
      </c>
    </row>
    <row r="1562" spans="1:30">
      <c r="A1562" t="s">
        <v>48</v>
      </c>
      <c r="B1562" t="s">
        <v>549</v>
      </c>
      <c r="C1562" t="s">
        <v>720</v>
      </c>
      <c r="D1562" t="s">
        <v>721</v>
      </c>
      <c r="E1562" t="s">
        <v>724</v>
      </c>
      <c r="F1562" s="220" t="s">
        <v>53</v>
      </c>
      <c r="G1562" s="220">
        <v>45169</v>
      </c>
      <c r="H1562" t="s">
        <v>200</v>
      </c>
      <c r="I1562" t="s">
        <v>201</v>
      </c>
      <c r="J1562" t="s">
        <v>202</v>
      </c>
      <c r="K1562" t="s">
        <v>203</v>
      </c>
      <c r="L1562" s="230" t="s">
        <v>204</v>
      </c>
      <c r="M1562">
        <v>1</v>
      </c>
      <c r="N1562">
        <v>0</v>
      </c>
      <c r="O1562">
        <v>70.17</v>
      </c>
      <c r="P1562">
        <v>70.17</v>
      </c>
      <c r="Q1562">
        <v>6556.43</v>
      </c>
      <c r="R1562">
        <v>12.84</v>
      </c>
      <c r="S1562" s="231" t="str">
        <f>VLOOKUP(U1562,'Cross ref'!I:J,2,0)</f>
        <v>SCL</v>
      </c>
      <c r="T1562" s="231">
        <f t="shared" si="144"/>
        <v>70.17</v>
      </c>
      <c r="U1562" s="231">
        <f>VLOOKUP(VALUE(C1562),'Cross ref'!G:I,3,0)</f>
        <v>7374</v>
      </c>
      <c r="V1562" s="231">
        <f>IFERROR(VLOOKUP(J1562,'Item List (2)'!C:D,2,0),VLOOKUP(K1562,'Item List (2)'!C:D,2,0))</f>
        <v>51001</v>
      </c>
      <c r="W1562" s="231">
        <f>IFERROR(VLOOKUP(J1562,'Item List (2)'!C:E,3,0),VLOOKUP(K1562,'Item List (2)'!C:E,3,0))</f>
        <v>1000</v>
      </c>
      <c r="X1562" s="231">
        <f t="shared" si="145"/>
        <v>0</v>
      </c>
      <c r="Y1562" s="231" t="str">
        <f t="shared" si="146"/>
        <v>WRAP, WESTERN SUPER 4 WAY</v>
      </c>
      <c r="AA1562" s="232">
        <f t="shared" si="147"/>
        <v>70.17</v>
      </c>
      <c r="AB1562" s="232" t="str">
        <f>VLOOKUP(W1562,'Item List (2)'!$H:$J,2,0)</f>
        <v>Paper</v>
      </c>
      <c r="AC1562" s="232">
        <f t="shared" si="148"/>
        <v>7374</v>
      </c>
      <c r="AD1562" s="232" t="str">
        <f t="shared" si="149"/>
        <v>7374-Paper</v>
      </c>
    </row>
    <row r="1563" spans="1:30">
      <c r="A1563" t="s">
        <v>48</v>
      </c>
      <c r="B1563" t="s">
        <v>549</v>
      </c>
      <c r="C1563" t="s">
        <v>720</v>
      </c>
      <c r="D1563" t="s">
        <v>721</v>
      </c>
      <c r="E1563" t="s">
        <v>724</v>
      </c>
      <c r="F1563" s="220" t="s">
        <v>53</v>
      </c>
      <c r="G1563" s="220">
        <v>45169</v>
      </c>
      <c r="H1563" t="s">
        <v>205</v>
      </c>
      <c r="I1563" t="s">
        <v>55</v>
      </c>
      <c r="J1563" t="s">
        <v>206</v>
      </c>
      <c r="K1563" t="s">
        <v>207</v>
      </c>
      <c r="L1563" s="230" t="s">
        <v>208</v>
      </c>
      <c r="M1563">
        <v>3</v>
      </c>
      <c r="N1563">
        <v>0</v>
      </c>
      <c r="O1563">
        <v>22.17</v>
      </c>
      <c r="P1563">
        <v>66.51</v>
      </c>
      <c r="Q1563">
        <v>6556.43</v>
      </c>
      <c r="R1563">
        <v>12.84</v>
      </c>
      <c r="S1563" s="231" t="str">
        <f>VLOOKUP(U1563,'Cross ref'!I:J,2,0)</f>
        <v>SCL</v>
      </c>
      <c r="T1563" s="231">
        <f t="shared" si="144"/>
        <v>66.51</v>
      </c>
      <c r="U1563" s="231">
        <f>VLOOKUP(VALUE(C1563),'Cross ref'!G:I,3,0)</f>
        <v>7374</v>
      </c>
      <c r="V1563" s="231">
        <f>IFERROR(VLOOKUP(J1563,'Item List (2)'!C:D,2,0),VLOOKUP(K1563,'Item List (2)'!C:D,2,0))</f>
        <v>50007</v>
      </c>
      <c r="W1563" s="231">
        <f>IFERROR(VLOOKUP(J1563,'Item List (2)'!C:E,3,0),VLOOKUP(K1563,'Item List (2)'!C:E,3,0))</f>
        <v>100</v>
      </c>
      <c r="X1563" s="231">
        <f t="shared" si="145"/>
        <v>0</v>
      </c>
      <c r="Y1563" s="231" t="str">
        <f t="shared" si="146"/>
        <v>LETTUCE, LINER</v>
      </c>
      <c r="AA1563" s="232">
        <f t="shared" si="147"/>
        <v>66.51</v>
      </c>
      <c r="AB1563" s="232" t="str">
        <f>VLOOKUP(W1563,'Item List (2)'!$H:$J,2,0)</f>
        <v>Food</v>
      </c>
      <c r="AC1563" s="232">
        <f t="shared" si="148"/>
        <v>7374</v>
      </c>
      <c r="AD1563" s="232" t="str">
        <f t="shared" si="149"/>
        <v>7374-Food</v>
      </c>
    </row>
    <row r="1564" spans="1:30">
      <c r="A1564" t="s">
        <v>48</v>
      </c>
      <c r="B1564" t="s">
        <v>549</v>
      </c>
      <c r="C1564" t="s">
        <v>720</v>
      </c>
      <c r="D1564" t="s">
        <v>721</v>
      </c>
      <c r="E1564" t="s">
        <v>724</v>
      </c>
      <c r="F1564" s="220" t="s">
        <v>53</v>
      </c>
      <c r="G1564" s="220">
        <v>45169</v>
      </c>
      <c r="H1564" t="s">
        <v>209</v>
      </c>
      <c r="I1564" t="s">
        <v>55</v>
      </c>
      <c r="J1564" t="s">
        <v>210</v>
      </c>
      <c r="K1564" t="s">
        <v>211</v>
      </c>
      <c r="L1564" s="230" t="s">
        <v>212</v>
      </c>
      <c r="M1564">
        <v>3</v>
      </c>
      <c r="N1564">
        <v>0</v>
      </c>
      <c r="O1564">
        <v>19.57</v>
      </c>
      <c r="P1564">
        <v>58.71</v>
      </c>
      <c r="Q1564">
        <v>6556.43</v>
      </c>
      <c r="R1564">
        <v>12.84</v>
      </c>
      <c r="S1564" s="231" t="str">
        <f>VLOOKUP(U1564,'Cross ref'!I:J,2,0)</f>
        <v>SCL</v>
      </c>
      <c r="T1564" s="231">
        <f t="shared" si="144"/>
        <v>58.71</v>
      </c>
      <c r="U1564" s="231">
        <f>VLOOKUP(VALUE(C1564),'Cross ref'!G:I,3,0)</f>
        <v>7374</v>
      </c>
      <c r="V1564" s="231">
        <f>IFERROR(VLOOKUP(J1564,'Item List (2)'!C:D,2,0),VLOOKUP(K1564,'Item List (2)'!C:D,2,0))</f>
        <v>50007</v>
      </c>
      <c r="W1564" s="231">
        <f>IFERROR(VLOOKUP(J1564,'Item List (2)'!C:E,3,0),VLOOKUP(K1564,'Item List (2)'!C:E,3,0))</f>
        <v>100</v>
      </c>
      <c r="X1564" s="231">
        <f t="shared" si="145"/>
        <v>0</v>
      </c>
      <c r="Y1564" s="231" t="str">
        <f t="shared" si="146"/>
        <v>TOMATO, RED 5X5 BULK 25LB</v>
      </c>
      <c r="AA1564" s="232">
        <f t="shared" si="147"/>
        <v>58.71</v>
      </c>
      <c r="AB1564" s="232" t="str">
        <f>VLOOKUP(W1564,'Item List (2)'!$H:$J,2,0)</f>
        <v>Food</v>
      </c>
      <c r="AC1564" s="232">
        <f t="shared" si="148"/>
        <v>7374</v>
      </c>
      <c r="AD1564" s="232" t="str">
        <f t="shared" si="149"/>
        <v>7374-Food</v>
      </c>
    </row>
    <row r="1565" spans="1:30">
      <c r="A1565" t="s">
        <v>48</v>
      </c>
      <c r="B1565" t="s">
        <v>549</v>
      </c>
      <c r="C1565" t="s">
        <v>720</v>
      </c>
      <c r="D1565" t="s">
        <v>721</v>
      </c>
      <c r="E1565" t="s">
        <v>724</v>
      </c>
      <c r="F1565" s="220" t="s">
        <v>53</v>
      </c>
      <c r="G1565" s="220">
        <v>45169</v>
      </c>
      <c r="H1565" t="s">
        <v>456</v>
      </c>
      <c r="I1565" t="s">
        <v>55</v>
      </c>
      <c r="J1565" t="s">
        <v>457</v>
      </c>
      <c r="K1565" t="s">
        <v>458</v>
      </c>
      <c r="L1565" s="230" t="s">
        <v>459</v>
      </c>
      <c r="M1565">
        <v>1</v>
      </c>
      <c r="N1565">
        <v>0</v>
      </c>
      <c r="O1565">
        <v>68.6</v>
      </c>
      <c r="P1565">
        <v>68.6</v>
      </c>
      <c r="Q1565">
        <v>6556.43</v>
      </c>
      <c r="R1565">
        <v>12.84</v>
      </c>
      <c r="S1565" s="231" t="str">
        <f>VLOOKUP(U1565,'Cross ref'!I:J,2,0)</f>
        <v>SCL</v>
      </c>
      <c r="T1565" s="231">
        <f t="shared" si="144"/>
        <v>68.6</v>
      </c>
      <c r="U1565" s="231">
        <f>VLOOKUP(VALUE(C1565),'Cross ref'!G:I,3,0)</f>
        <v>7374</v>
      </c>
      <c r="V1565" s="231">
        <f>IFERROR(VLOOKUP(J1565,'Item List (2)'!C:D,2,0),VLOOKUP(K1565,'Item List (2)'!C:D,2,0))</f>
        <v>50007</v>
      </c>
      <c r="W1565" s="231">
        <f>IFERROR(VLOOKUP(J1565,'Item List (2)'!C:E,3,0),VLOOKUP(K1565,'Item List (2)'!C:E,3,0))</f>
        <v>100</v>
      </c>
      <c r="X1565" s="231">
        <f t="shared" si="145"/>
        <v>0</v>
      </c>
      <c r="Y1565" s="231" t="str">
        <f t="shared" si="146"/>
        <v>COOKIE, CHOC CHIP THWSRV 1.25Z</v>
      </c>
      <c r="AA1565" s="232">
        <f t="shared" si="147"/>
        <v>68.6</v>
      </c>
      <c r="AB1565" s="232" t="str">
        <f>VLOOKUP(W1565,'Item List (2)'!$H:$J,2,0)</f>
        <v>Food</v>
      </c>
      <c r="AC1565" s="232">
        <f t="shared" si="148"/>
        <v>7374</v>
      </c>
      <c r="AD1565" s="232" t="str">
        <f t="shared" si="149"/>
        <v>7374-Food</v>
      </c>
    </row>
    <row r="1566" spans="1:30">
      <c r="A1566" t="s">
        <v>48</v>
      </c>
      <c r="B1566" t="s">
        <v>549</v>
      </c>
      <c r="C1566" t="s">
        <v>720</v>
      </c>
      <c r="D1566" t="s">
        <v>721</v>
      </c>
      <c r="E1566" t="s">
        <v>724</v>
      </c>
      <c r="F1566" s="220" t="s">
        <v>53</v>
      </c>
      <c r="G1566" s="220">
        <v>45169</v>
      </c>
      <c r="H1566" t="s">
        <v>213</v>
      </c>
      <c r="I1566" t="s">
        <v>55</v>
      </c>
      <c r="J1566" t="s">
        <v>214</v>
      </c>
      <c r="K1566" t="s">
        <v>215</v>
      </c>
      <c r="L1566" s="230" t="s">
        <v>78</v>
      </c>
      <c r="M1566">
        <v>1</v>
      </c>
      <c r="N1566">
        <v>0</v>
      </c>
      <c r="O1566">
        <v>27.07</v>
      </c>
      <c r="P1566">
        <v>27.07</v>
      </c>
      <c r="Q1566">
        <v>6556.43</v>
      </c>
      <c r="R1566">
        <v>12.84</v>
      </c>
      <c r="S1566" s="231" t="str">
        <f>VLOOKUP(U1566,'Cross ref'!I:J,2,0)</f>
        <v>SCL</v>
      </c>
      <c r="T1566" s="231">
        <f t="shared" si="144"/>
        <v>27.07</v>
      </c>
      <c r="U1566" s="231">
        <f>VLOOKUP(VALUE(C1566),'Cross ref'!G:I,3,0)</f>
        <v>7374</v>
      </c>
      <c r="V1566" s="231">
        <f>IFERROR(VLOOKUP(J1566,'Item List (2)'!C:D,2,0),VLOOKUP(K1566,'Item List (2)'!C:D,2,0))</f>
        <v>50007</v>
      </c>
      <c r="W1566" s="231">
        <f>IFERROR(VLOOKUP(J1566,'Item List (2)'!C:E,3,0),VLOOKUP(K1566,'Item List (2)'!C:E,3,0))</f>
        <v>100</v>
      </c>
      <c r="X1566" s="231">
        <f t="shared" si="145"/>
        <v>0</v>
      </c>
      <c r="Y1566" s="231" t="str">
        <f t="shared" si="146"/>
        <v>PICKLE, CHIP DELI 3/16" CC</v>
      </c>
      <c r="AA1566" s="232">
        <f t="shared" si="147"/>
        <v>27.07</v>
      </c>
      <c r="AB1566" s="232" t="str">
        <f>VLOOKUP(W1566,'Item List (2)'!$H:$J,2,0)</f>
        <v>Food</v>
      </c>
      <c r="AC1566" s="232">
        <f t="shared" si="148"/>
        <v>7374</v>
      </c>
      <c r="AD1566" s="232" t="str">
        <f t="shared" si="149"/>
        <v>7374-Food</v>
      </c>
    </row>
    <row r="1567" spans="1:30">
      <c r="A1567" t="s">
        <v>48</v>
      </c>
      <c r="B1567" t="s">
        <v>549</v>
      </c>
      <c r="C1567" t="s">
        <v>720</v>
      </c>
      <c r="D1567" t="s">
        <v>721</v>
      </c>
      <c r="E1567" t="s">
        <v>724</v>
      </c>
      <c r="F1567" s="220" t="s">
        <v>53</v>
      </c>
      <c r="G1567" s="220">
        <v>45169</v>
      </c>
      <c r="H1567" t="s">
        <v>285</v>
      </c>
      <c r="I1567" t="s">
        <v>55</v>
      </c>
      <c r="J1567" t="s">
        <v>146</v>
      </c>
      <c r="K1567" t="s">
        <v>286</v>
      </c>
      <c r="L1567" s="230" t="s">
        <v>148</v>
      </c>
      <c r="M1567">
        <v>1</v>
      </c>
      <c r="N1567">
        <v>0</v>
      </c>
      <c r="O1567">
        <v>117.62</v>
      </c>
      <c r="P1567">
        <v>117.62</v>
      </c>
      <c r="Q1567">
        <v>6556.43</v>
      </c>
      <c r="R1567">
        <v>12.84</v>
      </c>
      <c r="S1567" s="231" t="str">
        <f>VLOOKUP(U1567,'Cross ref'!I:J,2,0)</f>
        <v>SCL</v>
      </c>
      <c r="T1567" s="231">
        <f t="shared" si="144"/>
        <v>117.62</v>
      </c>
      <c r="U1567" s="231">
        <f>VLOOKUP(VALUE(C1567),'Cross ref'!G:I,3,0)</f>
        <v>7374</v>
      </c>
      <c r="V1567" s="231">
        <f>IFERROR(VLOOKUP(J1567,'Item List (2)'!C:D,2,0),VLOOKUP(K1567,'Item List (2)'!C:D,2,0))</f>
        <v>50007</v>
      </c>
      <c r="W1567" s="231">
        <f>IFERROR(VLOOKUP(J1567,'Item List (2)'!C:E,3,0),VLOOKUP(K1567,'Item List (2)'!C:E,3,0))</f>
        <v>100</v>
      </c>
      <c r="X1567" s="231">
        <f t="shared" si="145"/>
        <v>0</v>
      </c>
      <c r="Y1567" s="231" t="str">
        <f t="shared" si="146"/>
        <v>CHICKEN, BRST FLT MARNTD 3.5Z FZN</v>
      </c>
      <c r="AA1567" s="232">
        <f t="shared" si="147"/>
        <v>117.62</v>
      </c>
      <c r="AB1567" s="232" t="str">
        <f>VLOOKUP(W1567,'Item List (2)'!$H:$J,2,0)</f>
        <v>Food</v>
      </c>
      <c r="AC1567" s="232">
        <f t="shared" si="148"/>
        <v>7374</v>
      </c>
      <c r="AD1567" s="232" t="str">
        <f t="shared" si="149"/>
        <v>7374-Food</v>
      </c>
    </row>
    <row r="1568" spans="1:30">
      <c r="A1568" t="s">
        <v>48</v>
      </c>
      <c r="B1568" t="s">
        <v>549</v>
      </c>
      <c r="C1568" t="s">
        <v>720</v>
      </c>
      <c r="D1568" t="s">
        <v>721</v>
      </c>
      <c r="E1568" t="s">
        <v>724</v>
      </c>
      <c r="F1568" s="220" t="s">
        <v>53</v>
      </c>
      <c r="G1568" s="220">
        <v>45169</v>
      </c>
      <c r="H1568" t="s">
        <v>375</v>
      </c>
      <c r="I1568" t="s">
        <v>55</v>
      </c>
      <c r="J1568" t="s">
        <v>146</v>
      </c>
      <c r="K1568" t="s">
        <v>376</v>
      </c>
      <c r="L1568" s="230" t="s">
        <v>377</v>
      </c>
      <c r="M1568">
        <v>1</v>
      </c>
      <c r="N1568">
        <v>0</v>
      </c>
      <c r="O1568">
        <v>175.35</v>
      </c>
      <c r="P1568">
        <v>175.35</v>
      </c>
      <c r="Q1568">
        <v>6556.43</v>
      </c>
      <c r="R1568">
        <v>12.84</v>
      </c>
      <c r="S1568" s="231" t="str">
        <f>VLOOKUP(U1568,'Cross ref'!I:J,2,0)</f>
        <v>SCL</v>
      </c>
      <c r="T1568" s="231">
        <f t="shared" si="144"/>
        <v>175.35</v>
      </c>
      <c r="U1568" s="231">
        <f>VLOOKUP(VALUE(C1568),'Cross ref'!G:I,3,0)</f>
        <v>7374</v>
      </c>
      <c r="V1568" s="231">
        <f>IFERROR(VLOOKUP(J1568,'Item List (2)'!C:D,2,0),VLOOKUP(K1568,'Item List (2)'!C:D,2,0))</f>
        <v>50007</v>
      </c>
      <c r="W1568" s="231">
        <f>IFERROR(VLOOKUP(J1568,'Item List (2)'!C:E,3,0),VLOOKUP(K1568,'Item List (2)'!C:E,3,0))</f>
        <v>100</v>
      </c>
      <c r="X1568" s="231">
        <f t="shared" si="145"/>
        <v>0</v>
      </c>
      <c r="Y1568" s="231" t="str">
        <f t="shared" si="146"/>
        <v>CHICKEN, BRST GR SAVOR 4.25Z CARLS JR</v>
      </c>
      <c r="AA1568" s="232">
        <f t="shared" si="147"/>
        <v>175.35</v>
      </c>
      <c r="AB1568" s="232" t="str">
        <f>VLOOKUP(W1568,'Item List (2)'!$H:$J,2,0)</f>
        <v>Food</v>
      </c>
      <c r="AC1568" s="232">
        <f t="shared" si="148"/>
        <v>7374</v>
      </c>
      <c r="AD1568" s="232" t="str">
        <f t="shared" si="149"/>
        <v>7374-Food</v>
      </c>
    </row>
    <row r="1569" spans="1:30">
      <c r="A1569" t="s">
        <v>48</v>
      </c>
      <c r="B1569" t="s">
        <v>549</v>
      </c>
      <c r="C1569" t="s">
        <v>720</v>
      </c>
      <c r="D1569" t="s">
        <v>721</v>
      </c>
      <c r="E1569" t="s">
        <v>724</v>
      </c>
      <c r="F1569" s="220" t="s">
        <v>53</v>
      </c>
      <c r="G1569" s="220">
        <v>45169</v>
      </c>
      <c r="H1569" t="s">
        <v>219</v>
      </c>
      <c r="I1569" t="s">
        <v>55</v>
      </c>
      <c r="J1569" t="s">
        <v>220</v>
      </c>
      <c r="K1569" t="s">
        <v>221</v>
      </c>
      <c r="L1569" s="230" t="s">
        <v>222</v>
      </c>
      <c r="M1569">
        <v>1</v>
      </c>
      <c r="N1569">
        <v>0</v>
      </c>
      <c r="O1569">
        <v>13.66</v>
      </c>
      <c r="P1569">
        <v>13.66</v>
      </c>
      <c r="Q1569">
        <v>6556.43</v>
      </c>
      <c r="R1569">
        <v>12.84</v>
      </c>
      <c r="S1569" s="231" t="str">
        <f>VLOOKUP(U1569,'Cross ref'!I:J,2,0)</f>
        <v>SCL</v>
      </c>
      <c r="T1569" s="231">
        <f t="shared" si="144"/>
        <v>13.66</v>
      </c>
      <c r="U1569" s="231">
        <f>VLOOKUP(VALUE(C1569),'Cross ref'!G:I,3,0)</f>
        <v>7374</v>
      </c>
      <c r="V1569" s="231">
        <f>IFERROR(VLOOKUP(J1569,'Item List (2)'!C:D,2,0),VLOOKUP(K1569,'Item List (2)'!C:D,2,0))</f>
        <v>50007</v>
      </c>
      <c r="W1569" s="231">
        <f>IFERROR(VLOOKUP(J1569,'Item List (2)'!C:E,3,0),VLOOKUP(K1569,'Item List (2)'!C:E,3,0))</f>
        <v>100</v>
      </c>
      <c r="X1569" s="231">
        <f t="shared" si="145"/>
        <v>0</v>
      </c>
      <c r="Y1569" s="231" t="str">
        <f t="shared" si="146"/>
        <v>WATER, PURIFIED 16.9Z DASANI</v>
      </c>
      <c r="AA1569" s="232">
        <f t="shared" si="147"/>
        <v>13.66</v>
      </c>
      <c r="AB1569" s="232" t="str">
        <f>VLOOKUP(W1569,'Item List (2)'!$H:$J,2,0)</f>
        <v>Food</v>
      </c>
      <c r="AC1569" s="232">
        <f t="shared" si="148"/>
        <v>7374</v>
      </c>
      <c r="AD1569" s="232" t="str">
        <f t="shared" si="149"/>
        <v>7374-Food</v>
      </c>
    </row>
    <row r="1570" spans="1:30">
      <c r="A1570" t="s">
        <v>48</v>
      </c>
      <c r="B1570" t="s">
        <v>549</v>
      </c>
      <c r="C1570" t="s">
        <v>720</v>
      </c>
      <c r="D1570" t="s">
        <v>721</v>
      </c>
      <c r="E1570" t="s">
        <v>724</v>
      </c>
      <c r="F1570" s="220" t="s">
        <v>53</v>
      </c>
      <c r="G1570" s="220">
        <v>45169</v>
      </c>
      <c r="H1570" t="s">
        <v>383</v>
      </c>
      <c r="I1570" t="s">
        <v>55</v>
      </c>
      <c r="J1570" t="s">
        <v>265</v>
      </c>
      <c r="K1570" t="s">
        <v>384</v>
      </c>
      <c r="L1570" s="230" t="s">
        <v>263</v>
      </c>
      <c r="M1570">
        <v>1</v>
      </c>
      <c r="N1570">
        <v>0</v>
      </c>
      <c r="O1570">
        <v>32.32</v>
      </c>
      <c r="P1570">
        <v>32.32</v>
      </c>
      <c r="Q1570">
        <v>6556.43</v>
      </c>
      <c r="R1570">
        <v>12.84</v>
      </c>
      <c r="S1570" s="231" t="str">
        <f>VLOOKUP(U1570,'Cross ref'!I:J,2,0)</f>
        <v>SCL</v>
      </c>
      <c r="T1570" s="231">
        <f t="shared" si="144"/>
        <v>32.32</v>
      </c>
      <c r="U1570" s="231">
        <f>VLOOKUP(VALUE(C1570),'Cross ref'!G:I,3,0)</f>
        <v>7374</v>
      </c>
      <c r="V1570" s="231">
        <f>IFERROR(VLOOKUP(J1570,'Item List (2)'!C:D,2,0),VLOOKUP(K1570,'Item List (2)'!C:D,2,0))</f>
        <v>50007</v>
      </c>
      <c r="W1570" s="231">
        <f>IFERROR(VLOOKUP(J1570,'Item List (2)'!C:E,3,0),VLOOKUP(K1570,'Item List (2)'!C:E,3,0))</f>
        <v>100</v>
      </c>
      <c r="X1570" s="231">
        <f t="shared" si="145"/>
        <v>0</v>
      </c>
      <c r="Y1570" s="231" t="str">
        <f t="shared" si="146"/>
        <v>SAUCE, SANTA FE W-CAGE FREE EGG</v>
      </c>
      <c r="AA1570" s="232">
        <f t="shared" si="147"/>
        <v>32.32</v>
      </c>
      <c r="AB1570" s="232" t="str">
        <f>VLOOKUP(W1570,'Item List (2)'!$H:$J,2,0)</f>
        <v>Food</v>
      </c>
      <c r="AC1570" s="232">
        <f t="shared" si="148"/>
        <v>7374</v>
      </c>
      <c r="AD1570" s="232" t="str">
        <f t="shared" si="149"/>
        <v>7374-Food</v>
      </c>
    </row>
    <row r="1571" spans="1:30">
      <c r="A1571" t="s">
        <v>48</v>
      </c>
      <c r="B1571" t="s">
        <v>549</v>
      </c>
      <c r="C1571" t="s">
        <v>720</v>
      </c>
      <c r="D1571" t="s">
        <v>721</v>
      </c>
      <c r="E1571" t="s">
        <v>724</v>
      </c>
      <c r="F1571" s="220" t="s">
        <v>53</v>
      </c>
      <c r="G1571" s="220">
        <v>45169</v>
      </c>
      <c r="H1571" t="s">
        <v>231</v>
      </c>
      <c r="I1571" t="s">
        <v>201</v>
      </c>
      <c r="J1571" t="s">
        <v>232</v>
      </c>
      <c r="K1571" t="s">
        <v>233</v>
      </c>
      <c r="L1571" s="230" t="s">
        <v>234</v>
      </c>
      <c r="M1571">
        <v>1</v>
      </c>
      <c r="N1571">
        <v>0</v>
      </c>
      <c r="O1571">
        <v>25.97</v>
      </c>
      <c r="P1571">
        <v>25.97</v>
      </c>
      <c r="Q1571">
        <v>6556.43</v>
      </c>
      <c r="R1571">
        <v>12.84</v>
      </c>
      <c r="S1571" s="231" t="str">
        <f>VLOOKUP(U1571,'Cross ref'!I:J,2,0)</f>
        <v>SCL</v>
      </c>
      <c r="T1571" s="231">
        <f t="shared" si="144"/>
        <v>25.97</v>
      </c>
      <c r="U1571" s="231">
        <f>VLOOKUP(VALUE(C1571),'Cross ref'!G:I,3,0)</f>
        <v>7374</v>
      </c>
      <c r="V1571" s="231">
        <f>IFERROR(VLOOKUP(J1571,'Item List (2)'!C:D,2,0),VLOOKUP(K1571,'Item List (2)'!C:D,2,0))</f>
        <v>51001</v>
      </c>
      <c r="W1571" s="231">
        <f>IFERROR(VLOOKUP(J1571,'Item List (2)'!C:E,3,0),VLOOKUP(K1571,'Item List (2)'!C:E,3,0))</f>
        <v>1000</v>
      </c>
      <c r="X1571" s="231">
        <f t="shared" si="145"/>
        <v>0</v>
      </c>
      <c r="Y1571" s="231" t="str">
        <f t="shared" si="146"/>
        <v>LID, 12-24Z</v>
      </c>
      <c r="AA1571" s="232">
        <f t="shared" si="147"/>
        <v>25.97</v>
      </c>
      <c r="AB1571" s="232" t="str">
        <f>VLOOKUP(W1571,'Item List (2)'!$H:$J,2,0)</f>
        <v>Paper</v>
      </c>
      <c r="AC1571" s="232">
        <f t="shared" si="148"/>
        <v>7374</v>
      </c>
      <c r="AD1571" s="232" t="str">
        <f t="shared" si="149"/>
        <v>7374-Paper</v>
      </c>
    </row>
    <row r="1572" spans="1:30">
      <c r="A1572" t="s">
        <v>48</v>
      </c>
      <c r="B1572" t="s">
        <v>549</v>
      </c>
      <c r="C1572" t="s">
        <v>720</v>
      </c>
      <c r="D1572" t="s">
        <v>721</v>
      </c>
      <c r="E1572" t="s">
        <v>724</v>
      </c>
      <c r="F1572" s="220" t="s">
        <v>53</v>
      </c>
      <c r="G1572" s="220">
        <v>45169</v>
      </c>
      <c r="H1572" t="s">
        <v>235</v>
      </c>
      <c r="I1572" t="s">
        <v>201</v>
      </c>
      <c r="J1572" t="s">
        <v>236</v>
      </c>
      <c r="K1572" t="s">
        <v>237</v>
      </c>
      <c r="L1572" s="230" t="s">
        <v>238</v>
      </c>
      <c r="M1572">
        <v>1</v>
      </c>
      <c r="N1572">
        <v>0</v>
      </c>
      <c r="O1572">
        <v>59.26</v>
      </c>
      <c r="P1572">
        <v>59.26</v>
      </c>
      <c r="Q1572">
        <v>6556.43</v>
      </c>
      <c r="R1572">
        <v>12.84</v>
      </c>
      <c r="S1572" s="231" t="str">
        <f>VLOOKUP(U1572,'Cross ref'!I:J,2,0)</f>
        <v>SCL</v>
      </c>
      <c r="T1572" s="231">
        <f t="shared" si="144"/>
        <v>59.26</v>
      </c>
      <c r="U1572" s="231">
        <f>VLOOKUP(VALUE(C1572),'Cross ref'!G:I,3,0)</f>
        <v>7374</v>
      </c>
      <c r="V1572" s="231">
        <f>IFERROR(VLOOKUP(J1572,'Item List (2)'!C:D,2,0),VLOOKUP(K1572,'Item List (2)'!C:D,2,0))</f>
        <v>51001</v>
      </c>
      <c r="W1572" s="231">
        <f>IFERROR(VLOOKUP(J1572,'Item List (2)'!C:E,3,0),VLOOKUP(K1572,'Item List (2)'!C:E,3,0))</f>
        <v>1000</v>
      </c>
      <c r="X1572" s="231">
        <f t="shared" si="145"/>
        <v>0</v>
      </c>
      <c r="Y1572" s="231" t="str">
        <f t="shared" si="146"/>
        <v>CUP, COLD 20Z FLV TRL</v>
      </c>
      <c r="AA1572" s="232">
        <f t="shared" si="147"/>
        <v>59.26</v>
      </c>
      <c r="AB1572" s="232" t="str">
        <f>VLOOKUP(W1572,'Item List (2)'!$H:$J,2,0)</f>
        <v>Paper</v>
      </c>
      <c r="AC1572" s="232">
        <f t="shared" si="148"/>
        <v>7374</v>
      </c>
      <c r="AD1572" s="232" t="str">
        <f t="shared" si="149"/>
        <v>7374-Paper</v>
      </c>
    </row>
    <row r="1573" spans="1:30">
      <c r="A1573" t="s">
        <v>48</v>
      </c>
      <c r="B1573" t="s">
        <v>549</v>
      </c>
      <c r="C1573" t="s">
        <v>720</v>
      </c>
      <c r="D1573" t="s">
        <v>721</v>
      </c>
      <c r="E1573" t="s">
        <v>724</v>
      </c>
      <c r="F1573" s="220" t="s">
        <v>53</v>
      </c>
      <c r="G1573" s="220">
        <v>45169</v>
      </c>
      <c r="H1573" t="s">
        <v>387</v>
      </c>
      <c r="I1573" t="s">
        <v>201</v>
      </c>
      <c r="J1573" t="s">
        <v>240</v>
      </c>
      <c r="K1573" t="s">
        <v>388</v>
      </c>
      <c r="L1573" s="230" t="s">
        <v>389</v>
      </c>
      <c r="M1573">
        <v>1</v>
      </c>
      <c r="N1573">
        <v>0</v>
      </c>
      <c r="O1573">
        <v>45.63</v>
      </c>
      <c r="P1573">
        <v>45.63</v>
      </c>
      <c r="Q1573">
        <v>6556.43</v>
      </c>
      <c r="R1573">
        <v>12.84</v>
      </c>
      <c r="S1573" s="231" t="str">
        <f>VLOOKUP(U1573,'Cross ref'!I:J,2,0)</f>
        <v>SCL</v>
      </c>
      <c r="T1573" s="231">
        <f t="shared" si="144"/>
        <v>45.63</v>
      </c>
      <c r="U1573" s="231">
        <f>VLOOKUP(VALUE(C1573),'Cross ref'!G:I,3,0)</f>
        <v>7374</v>
      </c>
      <c r="V1573" s="231">
        <f>IFERROR(VLOOKUP(J1573,'Item List (2)'!C:D,2,0),VLOOKUP(K1573,'Item List (2)'!C:D,2,0))</f>
        <v>51001</v>
      </c>
      <c r="W1573" s="231">
        <f>IFERROR(VLOOKUP(J1573,'Item List (2)'!C:E,3,0),VLOOKUP(K1573,'Item List (2)'!C:E,3,0))</f>
        <v>1000</v>
      </c>
      <c r="X1573" s="231">
        <f t="shared" si="145"/>
        <v>0</v>
      </c>
      <c r="Y1573" s="231" t="str">
        <f t="shared" si="146"/>
        <v>CARTON, FFRY LG FLVR TRAIL</v>
      </c>
      <c r="AA1573" s="232">
        <f t="shared" si="147"/>
        <v>45.63</v>
      </c>
      <c r="AB1573" s="232" t="str">
        <f>VLOOKUP(W1573,'Item List (2)'!$H:$J,2,0)</f>
        <v>Paper</v>
      </c>
      <c r="AC1573" s="232">
        <f t="shared" si="148"/>
        <v>7374</v>
      </c>
      <c r="AD1573" s="232" t="str">
        <f t="shared" si="149"/>
        <v>7374-Paper</v>
      </c>
    </row>
    <row r="1574" spans="1:30">
      <c r="A1574" t="s">
        <v>48</v>
      </c>
      <c r="B1574" t="s">
        <v>549</v>
      </c>
      <c r="C1574" t="s">
        <v>720</v>
      </c>
      <c r="D1574" t="s">
        <v>721</v>
      </c>
      <c r="E1574" t="s">
        <v>724</v>
      </c>
      <c r="F1574" s="220" t="s">
        <v>53</v>
      </c>
      <c r="G1574" s="220">
        <v>45169</v>
      </c>
      <c r="H1574" t="s">
        <v>492</v>
      </c>
      <c r="I1574" t="s">
        <v>201</v>
      </c>
      <c r="J1574" t="s">
        <v>493</v>
      </c>
      <c r="K1574" t="s">
        <v>494</v>
      </c>
      <c r="L1574" s="230" t="s">
        <v>495</v>
      </c>
      <c r="M1574">
        <v>1</v>
      </c>
      <c r="N1574">
        <v>0</v>
      </c>
      <c r="O1574">
        <v>48.25</v>
      </c>
      <c r="P1574">
        <v>48.25</v>
      </c>
      <c r="Q1574">
        <v>6556.43</v>
      </c>
      <c r="R1574">
        <v>12.84</v>
      </c>
      <c r="S1574" s="231" t="str">
        <f>VLOOKUP(U1574,'Cross ref'!I:J,2,0)</f>
        <v>SCL</v>
      </c>
      <c r="T1574" s="231">
        <f t="shared" si="144"/>
        <v>48.25</v>
      </c>
      <c r="U1574" s="231">
        <f>VLOOKUP(VALUE(C1574),'Cross ref'!G:I,3,0)</f>
        <v>7374</v>
      </c>
      <c r="V1574" s="231">
        <f>IFERROR(VLOOKUP(J1574,'Item List (2)'!C:D,2,0),VLOOKUP(K1574,'Item List (2)'!C:D,2,0))</f>
        <v>51001</v>
      </c>
      <c r="W1574" s="231">
        <f>IFERROR(VLOOKUP(J1574,'Item List (2)'!C:E,3,0),VLOOKUP(K1574,'Item List (2)'!C:E,3,0))</f>
        <v>1000</v>
      </c>
      <c r="X1574" s="231">
        <f t="shared" si="145"/>
        <v>0</v>
      </c>
      <c r="Y1574" s="231" t="str">
        <f t="shared" si="146"/>
        <v>CONTAINER, CLAMSHELL DUAL SIDED</v>
      </c>
      <c r="AA1574" s="232">
        <f t="shared" si="147"/>
        <v>48.25</v>
      </c>
      <c r="AB1574" s="232" t="str">
        <f>VLOOKUP(W1574,'Item List (2)'!$H:$J,2,0)</f>
        <v>Paper</v>
      </c>
      <c r="AC1574" s="232">
        <f t="shared" si="148"/>
        <v>7374</v>
      </c>
      <c r="AD1574" s="232" t="str">
        <f t="shared" si="149"/>
        <v>7374-Paper</v>
      </c>
    </row>
    <row r="1575" spans="1:30">
      <c r="A1575" t="s">
        <v>48</v>
      </c>
      <c r="B1575" t="s">
        <v>549</v>
      </c>
      <c r="C1575" t="s">
        <v>720</v>
      </c>
      <c r="D1575" t="s">
        <v>721</v>
      </c>
      <c r="E1575" t="s">
        <v>724</v>
      </c>
      <c r="F1575" s="220" t="s">
        <v>53</v>
      </c>
      <c r="G1575" s="220">
        <v>45169</v>
      </c>
      <c r="H1575" t="s">
        <v>243</v>
      </c>
      <c r="I1575" t="s">
        <v>55</v>
      </c>
      <c r="J1575" t="s">
        <v>244</v>
      </c>
      <c r="K1575" t="s">
        <v>245</v>
      </c>
      <c r="L1575" s="230" t="s">
        <v>246</v>
      </c>
      <c r="M1575">
        <v>1</v>
      </c>
      <c r="N1575">
        <v>0</v>
      </c>
      <c r="O1575">
        <v>19.99</v>
      </c>
      <c r="P1575">
        <v>19.99</v>
      </c>
      <c r="Q1575">
        <v>6556.43</v>
      </c>
      <c r="R1575">
        <v>12.84</v>
      </c>
      <c r="S1575" s="231" t="str">
        <f>VLOOKUP(U1575,'Cross ref'!I:J,2,0)</f>
        <v>SCL</v>
      </c>
      <c r="T1575" s="231">
        <f t="shared" si="144"/>
        <v>19.99</v>
      </c>
      <c r="U1575" s="231">
        <f>VLOOKUP(VALUE(C1575),'Cross ref'!G:I,3,0)</f>
        <v>7374</v>
      </c>
      <c r="V1575" s="231">
        <f>IFERROR(VLOOKUP(J1575,'Item List (2)'!C:D,2,0),VLOOKUP(K1575,'Item List (2)'!C:D,2,0))</f>
        <v>50007</v>
      </c>
      <c r="W1575" s="231">
        <f>IFERROR(VLOOKUP(J1575,'Item List (2)'!C:E,3,0),VLOOKUP(K1575,'Item List (2)'!C:E,3,0))</f>
        <v>100</v>
      </c>
      <c r="X1575" s="231">
        <f t="shared" si="145"/>
        <v>0</v>
      </c>
      <c r="Y1575" s="231" t="str">
        <f t="shared" si="146"/>
        <v>CREAMER, HALF &amp; HALF</v>
      </c>
      <c r="AA1575" s="232">
        <f t="shared" si="147"/>
        <v>19.99</v>
      </c>
      <c r="AB1575" s="232" t="str">
        <f>VLOOKUP(W1575,'Item List (2)'!$H:$J,2,0)</f>
        <v>Food</v>
      </c>
      <c r="AC1575" s="232">
        <f t="shared" si="148"/>
        <v>7374</v>
      </c>
      <c r="AD1575" s="232" t="str">
        <f t="shared" si="149"/>
        <v>7374-Food</v>
      </c>
    </row>
    <row r="1576" spans="1:30">
      <c r="A1576" t="s">
        <v>48</v>
      </c>
      <c r="B1576" t="s">
        <v>549</v>
      </c>
      <c r="C1576" t="s">
        <v>720</v>
      </c>
      <c r="D1576" t="s">
        <v>721</v>
      </c>
      <c r="E1576" t="s">
        <v>724</v>
      </c>
      <c r="F1576" s="220" t="s">
        <v>53</v>
      </c>
      <c r="G1576" s="220">
        <v>45169</v>
      </c>
      <c r="H1576" t="s">
        <v>247</v>
      </c>
      <c r="I1576" t="s">
        <v>201</v>
      </c>
      <c r="J1576" t="s">
        <v>240</v>
      </c>
      <c r="K1576" t="s">
        <v>248</v>
      </c>
      <c r="L1576" s="230" t="s">
        <v>249</v>
      </c>
      <c r="M1576">
        <v>1</v>
      </c>
      <c r="N1576">
        <v>0</v>
      </c>
      <c r="O1576">
        <v>16.89</v>
      </c>
      <c r="P1576">
        <v>16.89</v>
      </c>
      <c r="Q1576">
        <v>6556.43</v>
      </c>
      <c r="R1576">
        <v>12.84</v>
      </c>
      <c r="S1576" s="231" t="str">
        <f>VLOOKUP(U1576,'Cross ref'!I:J,2,0)</f>
        <v>SCL</v>
      </c>
      <c r="T1576" s="231">
        <f t="shared" si="144"/>
        <v>16.89</v>
      </c>
      <c r="U1576" s="231">
        <f>VLOOKUP(VALUE(C1576),'Cross ref'!G:I,3,0)</f>
        <v>7374</v>
      </c>
      <c r="V1576" s="231">
        <f>IFERROR(VLOOKUP(J1576,'Item List (2)'!C:D,2,0),VLOOKUP(K1576,'Item List (2)'!C:D,2,0))</f>
        <v>51001</v>
      </c>
      <c r="W1576" s="231">
        <f>IFERROR(VLOOKUP(J1576,'Item List (2)'!C:E,3,0),VLOOKUP(K1576,'Item List (2)'!C:E,3,0))</f>
        <v>1000</v>
      </c>
      <c r="X1576" s="231">
        <f t="shared" si="145"/>
        <v>0</v>
      </c>
      <c r="Y1576" s="231" t="str">
        <f t="shared" si="146"/>
        <v>BAG, #12 FVLR TRAILS</v>
      </c>
      <c r="AA1576" s="232">
        <f t="shared" si="147"/>
        <v>16.89</v>
      </c>
      <c r="AB1576" s="232" t="str">
        <f>VLOOKUP(W1576,'Item List (2)'!$H:$J,2,0)</f>
        <v>Paper</v>
      </c>
      <c r="AC1576" s="232">
        <f t="shared" si="148"/>
        <v>7374</v>
      </c>
      <c r="AD1576" s="232" t="str">
        <f t="shared" si="149"/>
        <v>7374-Paper</v>
      </c>
    </row>
    <row r="1577" spans="1:30">
      <c r="A1577" t="s">
        <v>48</v>
      </c>
      <c r="B1577" t="s">
        <v>549</v>
      </c>
      <c r="C1577" t="s">
        <v>720</v>
      </c>
      <c r="D1577" t="s">
        <v>721</v>
      </c>
      <c r="E1577" t="s">
        <v>724</v>
      </c>
      <c r="F1577" s="220" t="s">
        <v>53</v>
      </c>
      <c r="G1577" s="220">
        <v>45169</v>
      </c>
      <c r="H1577" t="s">
        <v>250</v>
      </c>
      <c r="I1577" t="s">
        <v>201</v>
      </c>
      <c r="J1577" t="s">
        <v>240</v>
      </c>
      <c r="K1577" t="s">
        <v>251</v>
      </c>
      <c r="L1577" s="230" t="s">
        <v>252</v>
      </c>
      <c r="M1577">
        <v>1</v>
      </c>
      <c r="N1577">
        <v>0</v>
      </c>
      <c r="O1577">
        <v>26.37</v>
      </c>
      <c r="P1577">
        <v>26.37</v>
      </c>
      <c r="Q1577">
        <v>6556.43</v>
      </c>
      <c r="R1577">
        <v>12.84</v>
      </c>
      <c r="S1577" s="231" t="str">
        <f>VLOOKUP(U1577,'Cross ref'!I:J,2,0)</f>
        <v>SCL</v>
      </c>
      <c r="T1577" s="231">
        <f t="shared" si="144"/>
        <v>26.37</v>
      </c>
      <c r="U1577" s="231">
        <f>VLOOKUP(VALUE(C1577),'Cross ref'!G:I,3,0)</f>
        <v>7374</v>
      </c>
      <c r="V1577" s="231">
        <f>IFERROR(VLOOKUP(J1577,'Item List (2)'!C:D,2,0),VLOOKUP(K1577,'Item List (2)'!C:D,2,0))</f>
        <v>51001</v>
      </c>
      <c r="W1577" s="231">
        <f>IFERROR(VLOOKUP(J1577,'Item List (2)'!C:E,3,0),VLOOKUP(K1577,'Item List (2)'!C:E,3,0))</f>
        <v>1000</v>
      </c>
      <c r="X1577" s="231">
        <f t="shared" si="145"/>
        <v>0</v>
      </c>
      <c r="Y1577" s="231" t="str">
        <f t="shared" si="146"/>
        <v>BAG, #8 FLVR TRAILS</v>
      </c>
      <c r="AA1577" s="232">
        <f t="shared" si="147"/>
        <v>26.37</v>
      </c>
      <c r="AB1577" s="232" t="str">
        <f>VLOOKUP(W1577,'Item List (2)'!$H:$J,2,0)</f>
        <v>Paper</v>
      </c>
      <c r="AC1577" s="232">
        <f t="shared" si="148"/>
        <v>7374</v>
      </c>
      <c r="AD1577" s="232" t="str">
        <f t="shared" si="149"/>
        <v>7374-Paper</v>
      </c>
    </row>
    <row r="1578" spans="1:30">
      <c r="A1578" t="s">
        <v>48</v>
      </c>
      <c r="B1578" t="s">
        <v>549</v>
      </c>
      <c r="C1578" t="s">
        <v>720</v>
      </c>
      <c r="D1578" t="s">
        <v>721</v>
      </c>
      <c r="E1578" t="s">
        <v>724</v>
      </c>
      <c r="F1578" s="220" t="s">
        <v>53</v>
      </c>
      <c r="G1578" s="220">
        <v>45169</v>
      </c>
      <c r="H1578" t="s">
        <v>253</v>
      </c>
      <c r="I1578" t="s">
        <v>201</v>
      </c>
      <c r="J1578" t="s">
        <v>240</v>
      </c>
      <c r="K1578" t="s">
        <v>254</v>
      </c>
      <c r="L1578" s="230" t="s">
        <v>249</v>
      </c>
      <c r="M1578">
        <v>1</v>
      </c>
      <c r="N1578">
        <v>0</v>
      </c>
      <c r="O1578">
        <v>10.7</v>
      </c>
      <c r="P1578">
        <v>10.7</v>
      </c>
      <c r="Q1578">
        <v>6556.43</v>
      </c>
      <c r="R1578">
        <v>12.84</v>
      </c>
      <c r="S1578" s="231" t="str">
        <f>VLOOKUP(U1578,'Cross ref'!I:J,2,0)</f>
        <v>SCL</v>
      </c>
      <c r="T1578" s="231">
        <f t="shared" si="144"/>
        <v>10.7</v>
      </c>
      <c r="U1578" s="231">
        <f>VLOOKUP(VALUE(C1578),'Cross ref'!G:I,3,0)</f>
        <v>7374</v>
      </c>
      <c r="V1578" s="231">
        <f>IFERROR(VLOOKUP(J1578,'Item List (2)'!C:D,2,0),VLOOKUP(K1578,'Item List (2)'!C:D,2,0))</f>
        <v>51001</v>
      </c>
      <c r="W1578" s="231">
        <f>IFERROR(VLOOKUP(J1578,'Item List (2)'!C:E,3,0),VLOOKUP(K1578,'Item List (2)'!C:E,3,0))</f>
        <v>1000</v>
      </c>
      <c r="X1578" s="231">
        <f t="shared" si="145"/>
        <v>0</v>
      </c>
      <c r="Y1578" s="231" t="str">
        <f t="shared" si="146"/>
        <v>BAG, #4 FLVR TRAILS</v>
      </c>
      <c r="AA1578" s="232">
        <f t="shared" si="147"/>
        <v>10.7</v>
      </c>
      <c r="AB1578" s="232" t="str">
        <f>VLOOKUP(W1578,'Item List (2)'!$H:$J,2,0)</f>
        <v>Paper</v>
      </c>
      <c r="AC1578" s="232">
        <f t="shared" si="148"/>
        <v>7374</v>
      </c>
      <c r="AD1578" s="232" t="str">
        <f t="shared" si="149"/>
        <v>7374-Paper</v>
      </c>
    </row>
    <row r="1579" spans="1:30">
      <c r="A1579" t="s">
        <v>48</v>
      </c>
      <c r="B1579" t="s">
        <v>549</v>
      </c>
      <c r="C1579" t="s">
        <v>720</v>
      </c>
      <c r="D1579" t="s">
        <v>721</v>
      </c>
      <c r="E1579" t="s">
        <v>724</v>
      </c>
      <c r="F1579" s="220" t="s">
        <v>53</v>
      </c>
      <c r="G1579" s="220">
        <v>45169</v>
      </c>
      <c r="H1579" t="s">
        <v>255</v>
      </c>
      <c r="I1579" t="s">
        <v>201</v>
      </c>
      <c r="J1579" t="s">
        <v>236</v>
      </c>
      <c r="K1579" t="s">
        <v>256</v>
      </c>
      <c r="L1579" s="230" t="s">
        <v>257</v>
      </c>
      <c r="M1579">
        <v>1</v>
      </c>
      <c r="N1579">
        <v>0</v>
      </c>
      <c r="O1579">
        <v>66.19</v>
      </c>
      <c r="P1579">
        <v>66.19</v>
      </c>
      <c r="Q1579">
        <v>6556.43</v>
      </c>
      <c r="R1579">
        <v>12.84</v>
      </c>
      <c r="S1579" s="231" t="str">
        <f>VLOOKUP(U1579,'Cross ref'!I:J,2,0)</f>
        <v>SCL</v>
      </c>
      <c r="T1579" s="231">
        <f t="shared" si="144"/>
        <v>66.19</v>
      </c>
      <c r="U1579" s="231">
        <f>VLOOKUP(VALUE(C1579),'Cross ref'!G:I,3,0)</f>
        <v>7374</v>
      </c>
      <c r="V1579" s="231">
        <f>IFERROR(VLOOKUP(J1579,'Item List (2)'!C:D,2,0),VLOOKUP(K1579,'Item List (2)'!C:D,2,0))</f>
        <v>51001</v>
      </c>
      <c r="W1579" s="231">
        <f>IFERROR(VLOOKUP(J1579,'Item List (2)'!C:E,3,0),VLOOKUP(K1579,'Item List (2)'!C:E,3,0))</f>
        <v>1000</v>
      </c>
      <c r="X1579" s="231">
        <f t="shared" si="145"/>
        <v>0</v>
      </c>
      <c r="Y1579" s="231" t="str">
        <f t="shared" si="146"/>
        <v>CUP, COLD 24Z FLVR TRAIL</v>
      </c>
      <c r="AA1579" s="232">
        <f t="shared" si="147"/>
        <v>66.19</v>
      </c>
      <c r="AB1579" s="232" t="str">
        <f>VLOOKUP(W1579,'Item List (2)'!$H:$J,2,0)</f>
        <v>Paper</v>
      </c>
      <c r="AC1579" s="232">
        <f t="shared" si="148"/>
        <v>7374</v>
      </c>
      <c r="AD1579" s="232" t="str">
        <f t="shared" si="149"/>
        <v>7374-Paper</v>
      </c>
    </row>
    <row r="1580" spans="1:30">
      <c r="A1580" t="s">
        <v>48</v>
      </c>
      <c r="B1580" t="s">
        <v>549</v>
      </c>
      <c r="C1580" t="s">
        <v>720</v>
      </c>
      <c r="D1580" t="s">
        <v>721</v>
      </c>
      <c r="E1580" t="s">
        <v>724</v>
      </c>
      <c r="F1580" s="220" t="s">
        <v>53</v>
      </c>
      <c r="G1580" s="220">
        <v>45169</v>
      </c>
      <c r="H1580" t="s">
        <v>258</v>
      </c>
      <c r="I1580" t="s">
        <v>201</v>
      </c>
      <c r="J1580" t="s">
        <v>236</v>
      </c>
      <c r="K1580" t="s">
        <v>259</v>
      </c>
      <c r="L1580" s="230" t="s">
        <v>260</v>
      </c>
      <c r="M1580">
        <v>1</v>
      </c>
      <c r="N1580">
        <v>0</v>
      </c>
      <c r="O1580">
        <v>30.68</v>
      </c>
      <c r="P1580">
        <v>30.68</v>
      </c>
      <c r="Q1580">
        <v>6556.43</v>
      </c>
      <c r="R1580">
        <v>12.84</v>
      </c>
      <c r="S1580" s="231" t="str">
        <f>VLOOKUP(U1580,'Cross ref'!I:J,2,0)</f>
        <v>SCL</v>
      </c>
      <c r="T1580" s="231">
        <f t="shared" si="144"/>
        <v>30.68</v>
      </c>
      <c r="U1580" s="231">
        <f>VLOOKUP(VALUE(C1580),'Cross ref'!G:I,3,0)</f>
        <v>7374</v>
      </c>
      <c r="V1580" s="231">
        <f>IFERROR(VLOOKUP(J1580,'Item List (2)'!C:D,2,0),VLOOKUP(K1580,'Item List (2)'!C:D,2,0))</f>
        <v>51001</v>
      </c>
      <c r="W1580" s="231">
        <f>IFERROR(VLOOKUP(J1580,'Item List (2)'!C:E,3,0),VLOOKUP(K1580,'Item List (2)'!C:E,3,0))</f>
        <v>1000</v>
      </c>
      <c r="X1580" s="231">
        <f t="shared" si="145"/>
        <v>0</v>
      </c>
      <c r="Y1580" s="231" t="str">
        <f t="shared" si="146"/>
        <v>CUP, PLS COLD 32Z FLVR TRAIL</v>
      </c>
      <c r="AA1580" s="232">
        <f t="shared" si="147"/>
        <v>30.68</v>
      </c>
      <c r="AB1580" s="232" t="str">
        <f>VLOOKUP(W1580,'Item List (2)'!$H:$J,2,0)</f>
        <v>Paper</v>
      </c>
      <c r="AC1580" s="232">
        <f t="shared" si="148"/>
        <v>7374</v>
      </c>
      <c r="AD1580" s="232" t="str">
        <f t="shared" si="149"/>
        <v>7374-Paper</v>
      </c>
    </row>
    <row r="1581" spans="1:30">
      <c r="A1581" t="s">
        <v>48</v>
      </c>
      <c r="B1581" t="s">
        <v>549</v>
      </c>
      <c r="C1581" t="s">
        <v>720</v>
      </c>
      <c r="D1581" t="s">
        <v>721</v>
      </c>
      <c r="E1581" t="s">
        <v>724</v>
      </c>
      <c r="F1581" s="220" t="s">
        <v>53</v>
      </c>
      <c r="G1581" s="220">
        <v>45169</v>
      </c>
      <c r="H1581" t="s">
        <v>397</v>
      </c>
      <c r="I1581" t="s">
        <v>55</v>
      </c>
      <c r="J1581" t="s">
        <v>179</v>
      </c>
      <c r="K1581" t="s">
        <v>398</v>
      </c>
      <c r="L1581" s="230" t="s">
        <v>123</v>
      </c>
      <c r="M1581">
        <v>1</v>
      </c>
      <c r="N1581">
        <v>0</v>
      </c>
      <c r="O1581">
        <v>43.47</v>
      </c>
      <c r="P1581">
        <v>43.47</v>
      </c>
      <c r="Q1581">
        <v>6556.43</v>
      </c>
      <c r="R1581">
        <v>12.84</v>
      </c>
      <c r="S1581" s="231" t="str">
        <f>VLOOKUP(U1581,'Cross ref'!I:J,2,0)</f>
        <v>SCL</v>
      </c>
      <c r="T1581" s="231">
        <f t="shared" si="144"/>
        <v>43.47</v>
      </c>
      <c r="U1581" s="231">
        <f>VLOOKUP(VALUE(C1581),'Cross ref'!G:I,3,0)</f>
        <v>7374</v>
      </c>
      <c r="V1581" s="231">
        <f>IFERROR(VLOOKUP(J1581,'Item List (2)'!C:D,2,0),VLOOKUP(K1581,'Item List (2)'!C:D,2,0))</f>
        <v>50007</v>
      </c>
      <c r="W1581" s="231">
        <f>IFERROR(VLOOKUP(J1581,'Item List (2)'!C:E,3,0),VLOOKUP(K1581,'Item List (2)'!C:E,3,0))</f>
        <v>100</v>
      </c>
      <c r="X1581" s="231">
        <f t="shared" si="145"/>
        <v>0</v>
      </c>
      <c r="Y1581" s="231" t="str">
        <f t="shared" si="146"/>
        <v>CHEESE, PEPPERJACK 160CT</v>
      </c>
      <c r="AA1581" s="232">
        <f t="shared" si="147"/>
        <v>43.47</v>
      </c>
      <c r="AB1581" s="232" t="str">
        <f>VLOOKUP(W1581,'Item List (2)'!$H:$J,2,0)</f>
        <v>Food</v>
      </c>
      <c r="AC1581" s="232">
        <f t="shared" si="148"/>
        <v>7374</v>
      </c>
      <c r="AD1581" s="232" t="str">
        <f t="shared" si="149"/>
        <v>7374-Food</v>
      </c>
    </row>
    <row r="1582" spans="1:30">
      <c r="A1582" t="s">
        <v>48</v>
      </c>
      <c r="B1582" t="s">
        <v>549</v>
      </c>
      <c r="C1582" t="s">
        <v>720</v>
      </c>
      <c r="D1582" t="s">
        <v>721</v>
      </c>
      <c r="E1582" t="s">
        <v>724</v>
      </c>
      <c r="F1582" s="220" t="s">
        <v>53</v>
      </c>
      <c r="G1582" s="220">
        <v>45169</v>
      </c>
      <c r="H1582" t="s">
        <v>261</v>
      </c>
      <c r="I1582" t="s">
        <v>55</v>
      </c>
      <c r="J1582" t="s">
        <v>98</v>
      </c>
      <c r="K1582" t="s">
        <v>262</v>
      </c>
      <c r="L1582" s="230" t="s">
        <v>263</v>
      </c>
      <c r="M1582">
        <v>2</v>
      </c>
      <c r="N1582">
        <v>0</v>
      </c>
      <c r="O1582">
        <v>22.91</v>
      </c>
      <c r="P1582">
        <v>45.82</v>
      </c>
      <c r="Q1582">
        <v>6556.43</v>
      </c>
      <c r="R1582">
        <v>12.84</v>
      </c>
      <c r="S1582" s="231" t="str">
        <f>VLOOKUP(U1582,'Cross ref'!I:J,2,0)</f>
        <v>SCL</v>
      </c>
      <c r="T1582" s="231">
        <f t="shared" si="144"/>
        <v>45.82</v>
      </c>
      <c r="U1582" s="231">
        <f>VLOOKUP(VALUE(C1582),'Cross ref'!G:I,3,0)</f>
        <v>7374</v>
      </c>
      <c r="V1582" s="231">
        <f>IFERROR(VLOOKUP(J1582,'Item List (2)'!C:D,2,0),VLOOKUP(K1582,'Item List (2)'!C:D,2,0))</f>
        <v>50007</v>
      </c>
      <c r="W1582" s="231">
        <f>IFERROR(VLOOKUP(J1582,'Item List (2)'!C:E,3,0),VLOOKUP(K1582,'Item List (2)'!C:E,3,0))</f>
        <v>100</v>
      </c>
      <c r="X1582" s="231">
        <f t="shared" si="145"/>
        <v>0</v>
      </c>
      <c r="Y1582" s="231" t="str">
        <f t="shared" si="146"/>
        <v>SAUCE, BBQ</v>
      </c>
      <c r="AA1582" s="232">
        <f t="shared" si="147"/>
        <v>45.82</v>
      </c>
      <c r="AB1582" s="232" t="str">
        <f>VLOOKUP(W1582,'Item List (2)'!$H:$J,2,0)</f>
        <v>Food</v>
      </c>
      <c r="AC1582" s="232">
        <f t="shared" si="148"/>
        <v>7374</v>
      </c>
      <c r="AD1582" s="232" t="str">
        <f t="shared" si="149"/>
        <v>7374-Food</v>
      </c>
    </row>
    <row r="1583" spans="1:30">
      <c r="A1583" t="s">
        <v>48</v>
      </c>
      <c r="B1583" t="s">
        <v>549</v>
      </c>
      <c r="C1583" t="s">
        <v>720</v>
      </c>
      <c r="D1583" t="s">
        <v>721</v>
      </c>
      <c r="E1583" t="s">
        <v>724</v>
      </c>
      <c r="F1583" s="220" t="s">
        <v>53</v>
      </c>
      <c r="G1583" s="220">
        <v>45169</v>
      </c>
      <c r="H1583" t="s">
        <v>264</v>
      </c>
      <c r="I1583" t="s">
        <v>55</v>
      </c>
      <c r="J1583" t="s">
        <v>265</v>
      </c>
      <c r="K1583" t="s">
        <v>266</v>
      </c>
      <c r="L1583" s="230" t="s">
        <v>263</v>
      </c>
      <c r="M1583">
        <v>1</v>
      </c>
      <c r="N1583">
        <v>0</v>
      </c>
      <c r="O1583">
        <v>23.87</v>
      </c>
      <c r="P1583">
        <v>23.87</v>
      </c>
      <c r="Q1583">
        <v>6556.43</v>
      </c>
      <c r="R1583">
        <v>12.84</v>
      </c>
      <c r="S1583" s="231" t="str">
        <f>VLOOKUP(U1583,'Cross ref'!I:J,2,0)</f>
        <v>SCL</v>
      </c>
      <c r="T1583" s="231">
        <f t="shared" si="144"/>
        <v>23.87</v>
      </c>
      <c r="U1583" s="231">
        <f>VLOOKUP(VALUE(C1583),'Cross ref'!G:I,3,0)</f>
        <v>7374</v>
      </c>
      <c r="V1583" s="231">
        <f>IFERROR(VLOOKUP(J1583,'Item List (2)'!C:D,2,0),VLOOKUP(K1583,'Item List (2)'!C:D,2,0))</f>
        <v>50007</v>
      </c>
      <c r="W1583" s="231">
        <f>IFERROR(VLOOKUP(J1583,'Item List (2)'!C:E,3,0),VLOOKUP(K1583,'Item List (2)'!C:E,3,0))</f>
        <v>100</v>
      </c>
      <c r="X1583" s="231">
        <f t="shared" si="145"/>
        <v>0</v>
      </c>
      <c r="Y1583" s="231" t="str">
        <f t="shared" si="146"/>
        <v>SAUCE, SPECIAL</v>
      </c>
      <c r="AA1583" s="232">
        <f t="shared" si="147"/>
        <v>23.87</v>
      </c>
      <c r="AB1583" s="232" t="str">
        <f>VLOOKUP(W1583,'Item List (2)'!$H:$J,2,0)</f>
        <v>Food</v>
      </c>
      <c r="AC1583" s="232">
        <f t="shared" si="148"/>
        <v>7374</v>
      </c>
      <c r="AD1583" s="232" t="str">
        <f t="shared" si="149"/>
        <v>7374-Food</v>
      </c>
    </row>
    <row r="1584" spans="1:30">
      <c r="A1584" t="s">
        <v>48</v>
      </c>
      <c r="B1584" t="s">
        <v>549</v>
      </c>
      <c r="C1584" t="s">
        <v>720</v>
      </c>
      <c r="D1584" t="s">
        <v>721</v>
      </c>
      <c r="E1584" t="s">
        <v>724</v>
      </c>
      <c r="F1584" s="220" t="s">
        <v>53</v>
      </c>
      <c r="G1584" s="220">
        <v>45169</v>
      </c>
      <c r="H1584" t="s">
        <v>267</v>
      </c>
      <c r="I1584" t="s">
        <v>55</v>
      </c>
      <c r="J1584" t="s">
        <v>268</v>
      </c>
      <c r="K1584" t="s">
        <v>269</v>
      </c>
      <c r="L1584" s="230" t="s">
        <v>270</v>
      </c>
      <c r="M1584">
        <v>1</v>
      </c>
      <c r="N1584">
        <v>0</v>
      </c>
      <c r="O1584">
        <v>47.11</v>
      </c>
      <c r="P1584">
        <v>47.11</v>
      </c>
      <c r="Q1584">
        <v>6556.43</v>
      </c>
      <c r="R1584">
        <v>12.84</v>
      </c>
      <c r="S1584" s="231" t="str">
        <f>VLOOKUP(U1584,'Cross ref'!I:J,2,0)</f>
        <v>SCL</v>
      </c>
      <c r="T1584" s="231">
        <f t="shared" si="144"/>
        <v>47.11</v>
      </c>
      <c r="U1584" s="231">
        <f>VLOOKUP(VALUE(C1584),'Cross ref'!G:I,3,0)</f>
        <v>7374</v>
      </c>
      <c r="V1584" s="231">
        <f>IFERROR(VLOOKUP(J1584,'Item List (2)'!C:D,2,0),VLOOKUP(K1584,'Item List (2)'!C:D,2,0))</f>
        <v>50007</v>
      </c>
      <c r="W1584" s="231">
        <f>IFERROR(VLOOKUP(J1584,'Item List (2)'!C:E,3,0),VLOOKUP(K1584,'Item List (2)'!C:E,3,0))</f>
        <v>100</v>
      </c>
      <c r="X1584" s="231">
        <f t="shared" si="145"/>
        <v>0</v>
      </c>
      <c r="Y1584" s="231" t="str">
        <f t="shared" si="146"/>
        <v>MAYONNAISE, 64Z</v>
      </c>
      <c r="AA1584" s="232">
        <f t="shared" si="147"/>
        <v>47.11</v>
      </c>
      <c r="AB1584" s="232" t="str">
        <f>VLOOKUP(W1584,'Item List (2)'!$H:$J,2,0)</f>
        <v>Food</v>
      </c>
      <c r="AC1584" s="232">
        <f t="shared" si="148"/>
        <v>7374</v>
      </c>
      <c r="AD1584" s="232" t="str">
        <f t="shared" si="149"/>
        <v>7374-Food</v>
      </c>
    </row>
    <row r="1585" spans="1:30">
      <c r="A1585" t="s">
        <v>48</v>
      </c>
      <c r="B1585" t="s">
        <v>549</v>
      </c>
      <c r="C1585" t="s">
        <v>720</v>
      </c>
      <c r="D1585" t="s">
        <v>721</v>
      </c>
      <c r="E1585" t="s">
        <v>724</v>
      </c>
      <c r="F1585" s="220" t="s">
        <v>53</v>
      </c>
      <c r="G1585" s="220">
        <v>45169</v>
      </c>
      <c r="H1585" t="s">
        <v>399</v>
      </c>
      <c r="I1585" t="s">
        <v>201</v>
      </c>
      <c r="J1585" t="s">
        <v>400</v>
      </c>
      <c r="K1585" t="s">
        <v>401</v>
      </c>
      <c r="L1585" s="230" t="s">
        <v>402</v>
      </c>
      <c r="M1585">
        <v>1</v>
      </c>
      <c r="N1585">
        <v>0</v>
      </c>
      <c r="O1585">
        <v>45.4</v>
      </c>
      <c r="P1585">
        <v>45.4</v>
      </c>
      <c r="Q1585">
        <v>6556.43</v>
      </c>
      <c r="R1585">
        <v>12.84</v>
      </c>
      <c r="S1585" s="231" t="str">
        <f>VLOOKUP(U1585,'Cross ref'!I:J,2,0)</f>
        <v>SCL</v>
      </c>
      <c r="T1585" s="231">
        <f t="shared" si="144"/>
        <v>45.4</v>
      </c>
      <c r="U1585" s="231">
        <f>VLOOKUP(VALUE(C1585),'Cross ref'!G:I,3,0)</f>
        <v>7374</v>
      </c>
      <c r="V1585" s="231">
        <f>IFERROR(VLOOKUP(J1585,'Item List (2)'!C:D,2,0),VLOOKUP(K1585,'Item List (2)'!C:D,2,0))</f>
        <v>51001</v>
      </c>
      <c r="W1585" s="231">
        <f>IFERROR(VLOOKUP(J1585,'Item List (2)'!C:E,3,0),VLOOKUP(K1585,'Item List (2)'!C:E,3,0))</f>
        <v>1000</v>
      </c>
      <c r="X1585" s="231">
        <f t="shared" si="145"/>
        <v>0</v>
      </c>
      <c r="Y1585" s="231" t="str">
        <f t="shared" si="146"/>
        <v>NAPKIN, 13X8.5 BRN</v>
      </c>
      <c r="AA1585" s="232">
        <f t="shared" si="147"/>
        <v>45.4</v>
      </c>
      <c r="AB1585" s="232" t="str">
        <f>VLOOKUP(W1585,'Item List (2)'!$H:$J,2,0)</f>
        <v>Paper</v>
      </c>
      <c r="AC1585" s="232">
        <f t="shared" si="148"/>
        <v>7374</v>
      </c>
      <c r="AD1585" s="232" t="str">
        <f t="shared" si="149"/>
        <v>7374-Paper</v>
      </c>
    </row>
    <row r="1586" spans="1:30">
      <c r="A1586" t="s">
        <v>48</v>
      </c>
      <c r="B1586" t="s">
        <v>549</v>
      </c>
      <c r="C1586" t="s">
        <v>720</v>
      </c>
      <c r="D1586" t="s">
        <v>721</v>
      </c>
      <c r="E1586" t="s">
        <v>724</v>
      </c>
      <c r="F1586" s="220" t="s">
        <v>53</v>
      </c>
      <c r="G1586" s="220">
        <v>45169</v>
      </c>
      <c r="H1586" t="s">
        <v>275</v>
      </c>
      <c r="I1586" t="s">
        <v>71</v>
      </c>
      <c r="J1586" t="s">
        <v>276</v>
      </c>
      <c r="K1586" t="s">
        <v>277</v>
      </c>
      <c r="L1586" s="230" t="s">
        <v>74</v>
      </c>
      <c r="M1586">
        <v>1</v>
      </c>
      <c r="N1586">
        <v>0</v>
      </c>
      <c r="O1586">
        <v>0</v>
      </c>
      <c r="P1586">
        <v>41.47</v>
      </c>
      <c r="Q1586">
        <v>6556.43</v>
      </c>
      <c r="R1586">
        <v>12.84</v>
      </c>
      <c r="S1586" s="231" t="str">
        <f>VLOOKUP(U1586,'Cross ref'!I:J,2,0)</f>
        <v>SCL</v>
      </c>
      <c r="T1586" s="231">
        <f t="shared" si="144"/>
        <v>41.47</v>
      </c>
      <c r="U1586" s="231">
        <f>VLOOKUP(VALUE(C1586),'Cross ref'!G:I,3,0)</f>
        <v>7374</v>
      </c>
      <c r="V1586" s="231">
        <f>IFERROR(VLOOKUP(J1586,'Item List (2)'!C:D,2,0),VLOOKUP(K1586,'Item List (2)'!C:D,2,0))</f>
        <v>50007</v>
      </c>
      <c r="W1586" s="231">
        <f>IFERROR(VLOOKUP(J1586,'Item List (2)'!C:E,3,0),VLOOKUP(K1586,'Item List (2)'!C:E,3,0))</f>
        <v>100</v>
      </c>
      <c r="X1586" s="231">
        <f t="shared" si="145"/>
        <v>-41.47</v>
      </c>
      <c r="Y1586" s="231" t="str">
        <f t="shared" si="146"/>
        <v>SURCHARGE, FUEL</v>
      </c>
      <c r="AA1586" s="232">
        <f t="shared" si="147"/>
        <v>41.47</v>
      </c>
      <c r="AB1586" s="232" t="str">
        <f>VLOOKUP(W1586,'Item List (2)'!$H:$J,2,0)</f>
        <v>Food</v>
      </c>
      <c r="AC1586" s="232">
        <f t="shared" si="148"/>
        <v>7374</v>
      </c>
      <c r="AD1586" s="232" t="str">
        <f t="shared" si="149"/>
        <v>7374-Food</v>
      </c>
    </row>
    <row r="1587" spans="1:30">
      <c r="A1587" t="s">
        <v>48</v>
      </c>
      <c r="B1587" t="s">
        <v>549</v>
      </c>
      <c r="C1587" t="s">
        <v>720</v>
      </c>
      <c r="D1587" t="s">
        <v>721</v>
      </c>
      <c r="E1587" t="s">
        <v>741</v>
      </c>
      <c r="F1587" s="220" t="s">
        <v>53</v>
      </c>
      <c r="G1587" s="220">
        <v>45170</v>
      </c>
      <c r="H1587" t="s">
        <v>413</v>
      </c>
      <c r="I1587" t="s">
        <v>55</v>
      </c>
      <c r="J1587" t="s">
        <v>414</v>
      </c>
      <c r="K1587" t="s">
        <v>415</v>
      </c>
      <c r="L1587" s="230" t="s">
        <v>84</v>
      </c>
      <c r="M1587">
        <v>1</v>
      </c>
      <c r="N1587">
        <v>0</v>
      </c>
      <c r="O1587">
        <v>51.9</v>
      </c>
      <c r="P1587">
        <v>51.9</v>
      </c>
      <c r="Q1587">
        <v>635.13</v>
      </c>
      <c r="R1587">
        <v>0</v>
      </c>
      <c r="S1587" s="231" t="str">
        <f>VLOOKUP(U1587,'Cross ref'!I:J,2,0)</f>
        <v>SCL</v>
      </c>
      <c r="T1587" s="231">
        <f t="shared" si="144"/>
        <v>51.9</v>
      </c>
      <c r="U1587" s="231">
        <f>VLOOKUP(VALUE(C1587),'Cross ref'!G:I,3,0)</f>
        <v>7374</v>
      </c>
      <c r="V1587" s="231">
        <f>IFERROR(VLOOKUP(J1587,'Item List (2)'!C:D,2,0),VLOOKUP(K1587,'Item List (2)'!C:D,2,0))</f>
        <v>50007</v>
      </c>
      <c r="W1587" s="231">
        <f>IFERROR(VLOOKUP(J1587,'Item List (2)'!C:E,3,0),VLOOKUP(K1587,'Item List (2)'!C:E,3,0))</f>
        <v>100</v>
      </c>
      <c r="X1587" s="231">
        <f t="shared" si="145"/>
        <v>0</v>
      </c>
      <c r="Y1587" s="231" t="str">
        <f t="shared" si="146"/>
        <v>SYRUP, FLASHIN FRUIT PUNCH 2.5GL BIB</v>
      </c>
      <c r="AA1587" s="232">
        <f t="shared" si="147"/>
        <v>51.9</v>
      </c>
      <c r="AB1587" s="232" t="str">
        <f>VLOOKUP(W1587,'Item List (2)'!$H:$J,2,0)</f>
        <v>Food</v>
      </c>
      <c r="AC1587" s="232">
        <f t="shared" si="148"/>
        <v>7374</v>
      </c>
      <c r="AD1587" s="232" t="str">
        <f t="shared" si="149"/>
        <v>7374-Food</v>
      </c>
    </row>
    <row r="1588" spans="1:30">
      <c r="A1588" t="s">
        <v>48</v>
      </c>
      <c r="B1588" t="s">
        <v>549</v>
      </c>
      <c r="C1588" t="s">
        <v>720</v>
      </c>
      <c r="D1588" t="s">
        <v>721</v>
      </c>
      <c r="E1588" t="s">
        <v>741</v>
      </c>
      <c r="F1588" s="220" t="s">
        <v>53</v>
      </c>
      <c r="G1588" s="220">
        <v>45170</v>
      </c>
      <c r="H1588" t="s">
        <v>79</v>
      </c>
      <c r="I1588" t="s">
        <v>55</v>
      </c>
      <c r="J1588" t="s">
        <v>80</v>
      </c>
      <c r="K1588" t="s">
        <v>81</v>
      </c>
      <c r="L1588" s="230" t="s">
        <v>78</v>
      </c>
      <c r="M1588">
        <v>1</v>
      </c>
      <c r="N1588">
        <v>0</v>
      </c>
      <c r="O1588">
        <v>99.5</v>
      </c>
      <c r="P1588">
        <v>99.5</v>
      </c>
      <c r="Q1588">
        <v>635.13</v>
      </c>
      <c r="R1588">
        <v>0</v>
      </c>
      <c r="S1588" s="231" t="str">
        <f>VLOOKUP(U1588,'Cross ref'!I:J,2,0)</f>
        <v>SCL</v>
      </c>
      <c r="T1588" s="231">
        <f t="shared" si="144"/>
        <v>99.5</v>
      </c>
      <c r="U1588" s="231">
        <f>VLOOKUP(VALUE(C1588),'Cross ref'!G:I,3,0)</f>
        <v>7374</v>
      </c>
      <c r="V1588" s="231">
        <f>IFERROR(VLOOKUP(J1588,'Item List (2)'!C:D,2,0),VLOOKUP(K1588,'Item List (2)'!C:D,2,0))</f>
        <v>50007</v>
      </c>
      <c r="W1588" s="231">
        <f>IFERROR(VLOOKUP(J1588,'Item List (2)'!C:E,3,0),VLOOKUP(K1588,'Item List (2)'!C:E,3,0))</f>
        <v>100</v>
      </c>
      <c r="X1588" s="231">
        <f t="shared" si="145"/>
        <v>0</v>
      </c>
      <c r="Y1588" s="231" t="str">
        <f t="shared" si="146"/>
        <v>SYRUP, POWERADE MTN BLAST BIB</v>
      </c>
      <c r="AA1588" s="232">
        <f t="shared" si="147"/>
        <v>99.5</v>
      </c>
      <c r="AB1588" s="232" t="str">
        <f>VLOOKUP(W1588,'Item List (2)'!$H:$J,2,0)</f>
        <v>Food</v>
      </c>
      <c r="AC1588" s="232">
        <f t="shared" si="148"/>
        <v>7374</v>
      </c>
      <c r="AD1588" s="232" t="str">
        <f t="shared" si="149"/>
        <v>7374-Food</v>
      </c>
    </row>
    <row r="1589" spans="1:30">
      <c r="A1589" t="s">
        <v>48</v>
      </c>
      <c r="B1589" t="s">
        <v>549</v>
      </c>
      <c r="C1589" t="s">
        <v>720</v>
      </c>
      <c r="D1589" t="s">
        <v>721</v>
      </c>
      <c r="E1589" t="s">
        <v>741</v>
      </c>
      <c r="F1589" s="220" t="s">
        <v>53</v>
      </c>
      <c r="G1589" s="220">
        <v>45170</v>
      </c>
      <c r="H1589" t="s">
        <v>85</v>
      </c>
      <c r="I1589" t="s">
        <v>55</v>
      </c>
      <c r="J1589" t="s">
        <v>76</v>
      </c>
      <c r="K1589" t="s">
        <v>86</v>
      </c>
      <c r="L1589" s="230" t="s">
        <v>78</v>
      </c>
      <c r="M1589">
        <v>1</v>
      </c>
      <c r="N1589">
        <v>0</v>
      </c>
      <c r="O1589">
        <v>145.42</v>
      </c>
      <c r="P1589">
        <v>145.42</v>
      </c>
      <c r="Q1589">
        <v>635.13</v>
      </c>
      <c r="R1589">
        <v>0</v>
      </c>
      <c r="S1589" s="231" t="str">
        <f>VLOOKUP(U1589,'Cross ref'!I:J,2,0)</f>
        <v>SCL</v>
      </c>
      <c r="T1589" s="231">
        <f t="shared" si="144"/>
        <v>145.42</v>
      </c>
      <c r="U1589" s="231">
        <f>VLOOKUP(VALUE(C1589),'Cross ref'!G:I,3,0)</f>
        <v>7374</v>
      </c>
      <c r="V1589" s="231">
        <f>IFERROR(VLOOKUP(J1589,'Item List (2)'!C:D,2,0),VLOOKUP(K1589,'Item List (2)'!C:D,2,0))</f>
        <v>50007</v>
      </c>
      <c r="W1589" s="231">
        <f>IFERROR(VLOOKUP(J1589,'Item List (2)'!C:E,3,0),VLOOKUP(K1589,'Item List (2)'!C:E,3,0))</f>
        <v>100</v>
      </c>
      <c r="X1589" s="231">
        <f t="shared" si="145"/>
        <v>0</v>
      </c>
      <c r="Y1589" s="231" t="str">
        <f t="shared" si="146"/>
        <v>SYRUP, COKE DIET HIYLD BIB</v>
      </c>
      <c r="AA1589" s="232">
        <f t="shared" si="147"/>
        <v>145.42</v>
      </c>
      <c r="AB1589" s="232" t="str">
        <f>VLOOKUP(W1589,'Item List (2)'!$H:$J,2,0)</f>
        <v>Food</v>
      </c>
      <c r="AC1589" s="232">
        <f t="shared" si="148"/>
        <v>7374</v>
      </c>
      <c r="AD1589" s="232" t="str">
        <f t="shared" si="149"/>
        <v>7374-Food</v>
      </c>
    </row>
    <row r="1590" spans="1:30">
      <c r="A1590" t="s">
        <v>48</v>
      </c>
      <c r="B1590" t="s">
        <v>549</v>
      </c>
      <c r="C1590" t="s">
        <v>720</v>
      </c>
      <c r="D1590" t="s">
        <v>721</v>
      </c>
      <c r="E1590" t="s">
        <v>741</v>
      </c>
      <c r="F1590" s="220" t="s">
        <v>53</v>
      </c>
      <c r="G1590" s="220">
        <v>45170</v>
      </c>
      <c r="H1590" t="s">
        <v>87</v>
      </c>
      <c r="I1590" t="s">
        <v>55</v>
      </c>
      <c r="J1590" t="s">
        <v>76</v>
      </c>
      <c r="K1590" t="s">
        <v>88</v>
      </c>
      <c r="L1590" s="230" t="s">
        <v>78</v>
      </c>
      <c r="M1590">
        <v>3</v>
      </c>
      <c r="N1590">
        <v>0</v>
      </c>
      <c r="O1590">
        <v>112.77</v>
      </c>
      <c r="P1590">
        <v>338.31</v>
      </c>
      <c r="Q1590">
        <v>635.13</v>
      </c>
      <c r="R1590">
        <v>0</v>
      </c>
      <c r="S1590" s="231" t="str">
        <f>VLOOKUP(U1590,'Cross ref'!I:J,2,0)</f>
        <v>SCL</v>
      </c>
      <c r="T1590" s="231">
        <f t="shared" si="144"/>
        <v>338.31</v>
      </c>
      <c r="U1590" s="231">
        <f>VLOOKUP(VALUE(C1590),'Cross ref'!G:I,3,0)</f>
        <v>7374</v>
      </c>
      <c r="V1590" s="231">
        <f>IFERROR(VLOOKUP(J1590,'Item List (2)'!C:D,2,0),VLOOKUP(K1590,'Item List (2)'!C:D,2,0))</f>
        <v>50007</v>
      </c>
      <c r="W1590" s="231">
        <f>IFERROR(VLOOKUP(J1590,'Item List (2)'!C:E,3,0),VLOOKUP(K1590,'Item List (2)'!C:E,3,0))</f>
        <v>100</v>
      </c>
      <c r="X1590" s="231">
        <f t="shared" si="145"/>
        <v>0</v>
      </c>
      <c r="Y1590" s="231" t="str">
        <f t="shared" si="146"/>
        <v>SYRUP, COKE CLASC BIB (HYCS)</v>
      </c>
      <c r="AA1590" s="232">
        <f t="shared" si="147"/>
        <v>338.31</v>
      </c>
      <c r="AB1590" s="232" t="str">
        <f>VLOOKUP(W1590,'Item List (2)'!$H:$J,2,0)</f>
        <v>Food</v>
      </c>
      <c r="AC1590" s="232">
        <f t="shared" si="148"/>
        <v>7374</v>
      </c>
      <c r="AD1590" s="232" t="str">
        <f t="shared" si="149"/>
        <v>7374-Food</v>
      </c>
    </row>
    <row r="1591" spans="1:30">
      <c r="A1591" t="s">
        <v>48</v>
      </c>
      <c r="B1591" t="s">
        <v>549</v>
      </c>
      <c r="C1591" t="s">
        <v>742</v>
      </c>
      <c r="D1591" t="s">
        <v>743</v>
      </c>
      <c r="E1591" t="s">
        <v>744</v>
      </c>
      <c r="F1591" s="220" t="s">
        <v>745</v>
      </c>
      <c r="G1591" s="220">
        <v>45169</v>
      </c>
      <c r="H1591" t="s">
        <v>205</v>
      </c>
      <c r="I1591" t="s">
        <v>55</v>
      </c>
      <c r="J1591" t="s">
        <v>206</v>
      </c>
      <c r="K1591" t="s">
        <v>207</v>
      </c>
      <c r="L1591" s="230" t="s">
        <v>208</v>
      </c>
      <c r="M1591">
        <v>-1</v>
      </c>
      <c r="N1591">
        <v>0</v>
      </c>
      <c r="O1591">
        <v>31.17</v>
      </c>
      <c r="P1591">
        <v>-31.17</v>
      </c>
      <c r="Q1591">
        <v>-31.46</v>
      </c>
      <c r="R1591">
        <v>0</v>
      </c>
      <c r="S1591" s="231" t="str">
        <f>VLOOKUP(U1591,'Cross ref'!I:J,2,0)</f>
        <v>SCL</v>
      </c>
      <c r="T1591" s="231">
        <f t="shared" si="144"/>
        <v>-31.17</v>
      </c>
      <c r="U1591" s="231">
        <f>VLOOKUP(VALUE(C1591),'Cross ref'!G:I,3,0)</f>
        <v>7375</v>
      </c>
      <c r="V1591" s="231">
        <f>IFERROR(VLOOKUP(J1591,'Item List (2)'!C:D,2,0),VLOOKUP(K1591,'Item List (2)'!C:D,2,0))</f>
        <v>50007</v>
      </c>
      <c r="W1591" s="231">
        <f>IFERROR(VLOOKUP(J1591,'Item List (2)'!C:E,3,0),VLOOKUP(K1591,'Item List (2)'!C:E,3,0))</f>
        <v>100</v>
      </c>
      <c r="X1591" s="231">
        <f t="shared" si="145"/>
        <v>0</v>
      </c>
      <c r="Y1591" s="231" t="str">
        <f t="shared" si="146"/>
        <v>LETTUCE, LINER</v>
      </c>
      <c r="AA1591" s="232">
        <f t="shared" si="147"/>
        <v>-31.17</v>
      </c>
      <c r="AB1591" s="232" t="str">
        <f>VLOOKUP(W1591,'Item List (2)'!$H:$J,2,0)</f>
        <v>Food</v>
      </c>
      <c r="AC1591" s="232">
        <f t="shared" si="148"/>
        <v>7375</v>
      </c>
      <c r="AD1591" s="232" t="str">
        <f t="shared" si="149"/>
        <v>7375-Food</v>
      </c>
    </row>
    <row r="1592" spans="1:30">
      <c r="A1592" t="s">
        <v>48</v>
      </c>
      <c r="B1592" t="s">
        <v>549</v>
      </c>
      <c r="C1592" t="s">
        <v>742</v>
      </c>
      <c r="D1592" t="s">
        <v>743</v>
      </c>
      <c r="E1592" t="s">
        <v>744</v>
      </c>
      <c r="F1592" s="220" t="s">
        <v>745</v>
      </c>
      <c r="G1592" s="220">
        <v>45169</v>
      </c>
      <c r="H1592" t="s">
        <v>275</v>
      </c>
      <c r="I1592" t="s">
        <v>71</v>
      </c>
      <c r="J1592" t="s">
        <v>276</v>
      </c>
      <c r="K1592" t="s">
        <v>277</v>
      </c>
      <c r="L1592" s="230" t="s">
        <v>74</v>
      </c>
      <c r="M1592">
        <v>-1</v>
      </c>
      <c r="N1592">
        <v>0</v>
      </c>
      <c r="O1592">
        <v>0</v>
      </c>
      <c r="P1592">
        <v>-0.29</v>
      </c>
      <c r="Q1592">
        <v>-31.46</v>
      </c>
      <c r="R1592">
        <v>0</v>
      </c>
      <c r="S1592" s="231" t="str">
        <f>VLOOKUP(U1592,'Cross ref'!I:J,2,0)</f>
        <v>SCL</v>
      </c>
      <c r="T1592" s="231">
        <f t="shared" si="144"/>
        <v>-0.29</v>
      </c>
      <c r="U1592" s="231">
        <f>VLOOKUP(VALUE(C1592),'Cross ref'!G:I,3,0)</f>
        <v>7375</v>
      </c>
      <c r="V1592" s="231">
        <f>IFERROR(VLOOKUP(J1592,'Item List (2)'!C:D,2,0),VLOOKUP(K1592,'Item List (2)'!C:D,2,0))</f>
        <v>50007</v>
      </c>
      <c r="W1592" s="231">
        <f>IFERROR(VLOOKUP(J1592,'Item List (2)'!C:E,3,0),VLOOKUP(K1592,'Item List (2)'!C:E,3,0))</f>
        <v>100</v>
      </c>
      <c r="X1592" s="231">
        <f t="shared" si="145"/>
        <v>0.29</v>
      </c>
      <c r="Y1592" s="231" t="str">
        <f t="shared" si="146"/>
        <v>SURCHARGE, FUEL</v>
      </c>
      <c r="AA1592" s="232">
        <f t="shared" si="147"/>
        <v>-0.29</v>
      </c>
      <c r="AB1592" s="232" t="str">
        <f>VLOOKUP(W1592,'Item List (2)'!$H:$J,2,0)</f>
        <v>Food</v>
      </c>
      <c r="AC1592" s="232">
        <f t="shared" si="148"/>
        <v>7375</v>
      </c>
      <c r="AD1592" s="232" t="str">
        <f t="shared" si="149"/>
        <v>7375-Food</v>
      </c>
    </row>
    <row r="1593" spans="1:30">
      <c r="A1593" t="s">
        <v>48</v>
      </c>
      <c r="B1593" t="s">
        <v>549</v>
      </c>
      <c r="C1593" t="s">
        <v>742</v>
      </c>
      <c r="D1593" t="s">
        <v>743</v>
      </c>
      <c r="E1593" t="s">
        <v>746</v>
      </c>
      <c r="F1593" s="220" t="s">
        <v>53</v>
      </c>
      <c r="G1593" s="220">
        <v>45167</v>
      </c>
      <c r="H1593" t="s">
        <v>155</v>
      </c>
      <c r="I1593" t="s">
        <v>55</v>
      </c>
      <c r="J1593" t="s">
        <v>156</v>
      </c>
      <c r="K1593" t="s">
        <v>157</v>
      </c>
      <c r="L1593" s="230" t="s">
        <v>158</v>
      </c>
      <c r="M1593">
        <v>2</v>
      </c>
      <c r="N1593">
        <v>0</v>
      </c>
      <c r="O1593">
        <v>19.78</v>
      </c>
      <c r="P1593">
        <v>39.56</v>
      </c>
      <c r="Q1593">
        <v>112.81</v>
      </c>
      <c r="R1593">
        <v>0</v>
      </c>
      <c r="S1593" s="231" t="str">
        <f>VLOOKUP(U1593,'Cross ref'!I:J,2,0)</f>
        <v>SCL</v>
      </c>
      <c r="T1593" s="231">
        <f t="shared" si="144"/>
        <v>39.56</v>
      </c>
      <c r="U1593" s="231">
        <f>VLOOKUP(VALUE(C1593),'Cross ref'!G:I,3,0)</f>
        <v>7375</v>
      </c>
      <c r="V1593" s="231">
        <f>IFERROR(VLOOKUP(J1593,'Item List (2)'!C:D,2,0),VLOOKUP(K1593,'Item List (2)'!C:D,2,0))</f>
        <v>50007</v>
      </c>
      <c r="W1593" s="231">
        <f>IFERROR(VLOOKUP(J1593,'Item List (2)'!C:E,3,0),VLOOKUP(K1593,'Item List (2)'!C:E,3,0))</f>
        <v>100</v>
      </c>
      <c r="X1593" s="231">
        <f t="shared" si="145"/>
        <v>0</v>
      </c>
      <c r="Y1593" s="231" t="str">
        <f t="shared" si="146"/>
        <v>ICE CREAM, VANILLA SLOW MELT</v>
      </c>
      <c r="AA1593" s="232">
        <f t="shared" si="147"/>
        <v>39.56</v>
      </c>
      <c r="AB1593" s="232" t="str">
        <f>VLOOKUP(W1593,'Item List (2)'!$H:$J,2,0)</f>
        <v>Food</v>
      </c>
      <c r="AC1593" s="232">
        <f t="shared" si="148"/>
        <v>7375</v>
      </c>
      <c r="AD1593" s="232" t="str">
        <f t="shared" si="149"/>
        <v>7375-Food</v>
      </c>
    </row>
    <row r="1594" spans="1:30">
      <c r="A1594" t="s">
        <v>48</v>
      </c>
      <c r="B1594" t="s">
        <v>549</v>
      </c>
      <c r="C1594" t="s">
        <v>742</v>
      </c>
      <c r="D1594" t="s">
        <v>743</v>
      </c>
      <c r="E1594" t="s">
        <v>746</v>
      </c>
      <c r="F1594" s="220" t="s">
        <v>53</v>
      </c>
      <c r="G1594" s="220">
        <v>45167</v>
      </c>
      <c r="H1594" t="s">
        <v>187</v>
      </c>
      <c r="I1594" t="s">
        <v>55</v>
      </c>
      <c r="J1594" t="s">
        <v>146</v>
      </c>
      <c r="K1594" t="s">
        <v>188</v>
      </c>
      <c r="L1594" s="230" t="s">
        <v>189</v>
      </c>
      <c r="M1594">
        <v>1</v>
      </c>
      <c r="N1594">
        <v>0</v>
      </c>
      <c r="O1594">
        <v>46.88</v>
      </c>
      <c r="P1594">
        <v>46.88</v>
      </c>
      <c r="Q1594">
        <v>112.81</v>
      </c>
      <c r="R1594">
        <v>0</v>
      </c>
      <c r="S1594" s="231" t="str">
        <f>VLOOKUP(U1594,'Cross ref'!I:J,2,0)</f>
        <v>SCL</v>
      </c>
      <c r="T1594" s="231">
        <f t="shared" si="144"/>
        <v>46.88</v>
      </c>
      <c r="U1594" s="231">
        <f>VLOOKUP(VALUE(C1594),'Cross ref'!G:I,3,0)</f>
        <v>7375</v>
      </c>
      <c r="V1594" s="231">
        <f>IFERROR(VLOOKUP(J1594,'Item List (2)'!C:D,2,0),VLOOKUP(K1594,'Item List (2)'!C:D,2,0))</f>
        <v>50007</v>
      </c>
      <c r="W1594" s="231">
        <f>IFERROR(VLOOKUP(J1594,'Item List (2)'!C:E,3,0),VLOOKUP(K1594,'Item List (2)'!C:E,3,0))</f>
        <v>100</v>
      </c>
      <c r="X1594" s="231">
        <f t="shared" si="145"/>
        <v>0</v>
      </c>
      <c r="Y1594" s="231" t="str">
        <f t="shared" si="146"/>
        <v>CHICKEN, NUGGET BRD STAR SHP</v>
      </c>
      <c r="AA1594" s="232">
        <f t="shared" si="147"/>
        <v>46.88</v>
      </c>
      <c r="AB1594" s="232" t="str">
        <f>VLOOKUP(W1594,'Item List (2)'!$H:$J,2,0)</f>
        <v>Food</v>
      </c>
      <c r="AC1594" s="232">
        <f t="shared" si="148"/>
        <v>7375</v>
      </c>
      <c r="AD1594" s="232" t="str">
        <f t="shared" si="149"/>
        <v>7375-Food</v>
      </c>
    </row>
    <row r="1595" spans="1:30">
      <c r="A1595" t="s">
        <v>48</v>
      </c>
      <c r="B1595" t="s">
        <v>549</v>
      </c>
      <c r="C1595" t="s">
        <v>742</v>
      </c>
      <c r="D1595" t="s">
        <v>743</v>
      </c>
      <c r="E1595" t="s">
        <v>746</v>
      </c>
      <c r="F1595" s="220" t="s">
        <v>53</v>
      </c>
      <c r="G1595" s="220">
        <v>45167</v>
      </c>
      <c r="H1595" t="s">
        <v>250</v>
      </c>
      <c r="I1595" t="s">
        <v>201</v>
      </c>
      <c r="J1595" t="s">
        <v>240</v>
      </c>
      <c r="K1595" t="s">
        <v>251</v>
      </c>
      <c r="L1595" s="230" t="s">
        <v>252</v>
      </c>
      <c r="M1595">
        <v>1</v>
      </c>
      <c r="N1595">
        <v>0</v>
      </c>
      <c r="O1595">
        <v>26.37</v>
      </c>
      <c r="P1595">
        <v>26.37</v>
      </c>
      <c r="Q1595">
        <v>112.81</v>
      </c>
      <c r="R1595">
        <v>0</v>
      </c>
      <c r="S1595" s="231" t="str">
        <f>VLOOKUP(U1595,'Cross ref'!I:J,2,0)</f>
        <v>SCL</v>
      </c>
      <c r="T1595" s="231">
        <f t="shared" si="144"/>
        <v>26.37</v>
      </c>
      <c r="U1595" s="231">
        <f>VLOOKUP(VALUE(C1595),'Cross ref'!G:I,3,0)</f>
        <v>7375</v>
      </c>
      <c r="V1595" s="231">
        <f>IFERROR(VLOOKUP(J1595,'Item List (2)'!C:D,2,0),VLOOKUP(K1595,'Item List (2)'!C:D,2,0))</f>
        <v>51001</v>
      </c>
      <c r="W1595" s="231">
        <f>IFERROR(VLOOKUP(J1595,'Item List (2)'!C:E,3,0),VLOOKUP(K1595,'Item List (2)'!C:E,3,0))</f>
        <v>1000</v>
      </c>
      <c r="X1595" s="231">
        <f t="shared" si="145"/>
        <v>0</v>
      </c>
      <c r="Y1595" s="231" t="str">
        <f t="shared" si="146"/>
        <v>BAG, #8 FLVR TRAILS</v>
      </c>
      <c r="AA1595" s="232">
        <f t="shared" si="147"/>
        <v>26.37</v>
      </c>
      <c r="AB1595" s="232" t="str">
        <f>VLOOKUP(W1595,'Item List (2)'!$H:$J,2,0)</f>
        <v>Paper</v>
      </c>
      <c r="AC1595" s="232">
        <f t="shared" si="148"/>
        <v>7375</v>
      </c>
      <c r="AD1595" s="232" t="str">
        <f t="shared" si="149"/>
        <v>7375-Paper</v>
      </c>
    </row>
    <row r="1596" spans="1:30">
      <c r="A1596" t="s">
        <v>48</v>
      </c>
      <c r="B1596" t="s">
        <v>549</v>
      </c>
      <c r="C1596" t="s">
        <v>742</v>
      </c>
      <c r="D1596" t="s">
        <v>743</v>
      </c>
      <c r="E1596" t="s">
        <v>747</v>
      </c>
      <c r="F1596" s="220" t="s">
        <v>53</v>
      </c>
      <c r="G1596" s="220">
        <v>45169</v>
      </c>
      <c r="H1596" t="s">
        <v>413</v>
      </c>
      <c r="I1596" t="s">
        <v>55</v>
      </c>
      <c r="J1596" t="s">
        <v>414</v>
      </c>
      <c r="K1596" t="s">
        <v>415</v>
      </c>
      <c r="L1596" s="230" t="s">
        <v>84</v>
      </c>
      <c r="M1596">
        <v>1</v>
      </c>
      <c r="N1596">
        <v>0</v>
      </c>
      <c r="O1596">
        <v>51.9</v>
      </c>
      <c r="P1596">
        <v>51.9</v>
      </c>
      <c r="Q1596">
        <v>3654.51</v>
      </c>
      <c r="R1596">
        <v>5.7</v>
      </c>
      <c r="S1596" s="231" t="str">
        <f>VLOOKUP(U1596,'Cross ref'!I:J,2,0)</f>
        <v>SCL</v>
      </c>
      <c r="T1596" s="231">
        <f t="shared" si="144"/>
        <v>51.9</v>
      </c>
      <c r="U1596" s="231">
        <f>VLOOKUP(VALUE(C1596),'Cross ref'!G:I,3,0)</f>
        <v>7375</v>
      </c>
      <c r="V1596" s="231">
        <f>IFERROR(VLOOKUP(J1596,'Item List (2)'!C:D,2,0),VLOOKUP(K1596,'Item List (2)'!C:D,2,0))</f>
        <v>50007</v>
      </c>
      <c r="W1596" s="231">
        <f>IFERROR(VLOOKUP(J1596,'Item List (2)'!C:E,3,0),VLOOKUP(K1596,'Item List (2)'!C:E,3,0))</f>
        <v>100</v>
      </c>
      <c r="X1596" s="231">
        <f t="shared" si="145"/>
        <v>0</v>
      </c>
      <c r="Y1596" s="231" t="str">
        <f t="shared" si="146"/>
        <v>SYRUP, FLASHIN FRUIT PUNCH 2.5GL BIB</v>
      </c>
      <c r="AA1596" s="232">
        <f t="shared" si="147"/>
        <v>51.9</v>
      </c>
      <c r="AB1596" s="232" t="str">
        <f>VLOOKUP(W1596,'Item List (2)'!$H:$J,2,0)</f>
        <v>Food</v>
      </c>
      <c r="AC1596" s="232">
        <f t="shared" si="148"/>
        <v>7375</v>
      </c>
      <c r="AD1596" s="232" t="str">
        <f t="shared" si="149"/>
        <v>7375-Food</v>
      </c>
    </row>
    <row r="1597" spans="1:30">
      <c r="A1597" t="s">
        <v>48</v>
      </c>
      <c r="B1597" t="s">
        <v>549</v>
      </c>
      <c r="C1597" t="s">
        <v>742</v>
      </c>
      <c r="D1597" t="s">
        <v>743</v>
      </c>
      <c r="E1597" t="s">
        <v>747</v>
      </c>
      <c r="F1597" s="220" t="s">
        <v>53</v>
      </c>
      <c r="G1597" s="220">
        <v>45169</v>
      </c>
      <c r="H1597" t="s">
        <v>65</v>
      </c>
      <c r="I1597" t="s">
        <v>66</v>
      </c>
      <c r="J1597" t="s">
        <v>67</v>
      </c>
      <c r="K1597" t="s">
        <v>68</v>
      </c>
      <c r="L1597" s="230" t="s">
        <v>69</v>
      </c>
      <c r="M1597">
        <v>3</v>
      </c>
      <c r="N1597">
        <v>0</v>
      </c>
      <c r="O1597">
        <v>3.44</v>
      </c>
      <c r="P1597">
        <v>10.32</v>
      </c>
      <c r="Q1597">
        <v>3654.51</v>
      </c>
      <c r="R1597">
        <v>5.7</v>
      </c>
      <c r="S1597" s="231" t="str">
        <f>VLOOKUP(U1597,'Cross ref'!I:J,2,0)</f>
        <v>SCL</v>
      </c>
      <c r="T1597" s="231">
        <f t="shared" si="144"/>
        <v>10.32</v>
      </c>
      <c r="U1597" s="231">
        <f>VLOOKUP(VALUE(C1597),'Cross ref'!G:I,3,0)</f>
        <v>7375</v>
      </c>
      <c r="V1597" s="231">
        <f>IFERROR(VLOOKUP(J1597,'Item List (2)'!C:D,2,0),VLOOKUP(K1597,'Item List (2)'!C:D,2,0))</f>
        <v>60507</v>
      </c>
      <c r="W1597" s="231">
        <f>IFERROR(VLOOKUP(J1597,'Item List (2)'!C:E,3,0),VLOOKUP(K1597,'Item List (2)'!C:E,3,0))</f>
        <v>1200</v>
      </c>
      <c r="X1597" s="231">
        <f t="shared" si="145"/>
        <v>0</v>
      </c>
      <c r="Y1597" s="231" t="str">
        <f t="shared" si="146"/>
        <v>SEAT COVER, PAPER PERSONAL 1/2 FOLD</v>
      </c>
      <c r="AA1597" s="232">
        <f t="shared" si="147"/>
        <v>10.32</v>
      </c>
      <c r="AB1597" s="232" t="str">
        <f>VLOOKUP(W1597,'Item List (2)'!$H:$J,2,0)</f>
        <v>Supplies</v>
      </c>
      <c r="AC1597" s="232">
        <f t="shared" si="148"/>
        <v>7375</v>
      </c>
      <c r="AD1597" s="232" t="str">
        <f t="shared" si="149"/>
        <v>7375-Supplies</v>
      </c>
    </row>
    <row r="1598" spans="1:30">
      <c r="A1598" t="s">
        <v>48</v>
      </c>
      <c r="B1598" t="s">
        <v>549</v>
      </c>
      <c r="C1598" t="s">
        <v>742</v>
      </c>
      <c r="D1598" t="s">
        <v>743</v>
      </c>
      <c r="E1598" t="s">
        <v>747</v>
      </c>
      <c r="F1598" s="220" t="s">
        <v>53</v>
      </c>
      <c r="G1598" s="220">
        <v>45169</v>
      </c>
      <c r="H1598" t="s">
        <v>70</v>
      </c>
      <c r="I1598" t="s">
        <v>71</v>
      </c>
      <c r="J1598" t="s">
        <v>72</v>
      </c>
      <c r="K1598" t="s">
        <v>73</v>
      </c>
      <c r="L1598" s="230" t="s">
        <v>74</v>
      </c>
      <c r="M1598">
        <v>1</v>
      </c>
      <c r="N1598">
        <v>0</v>
      </c>
      <c r="O1598">
        <v>0</v>
      </c>
      <c r="P1598">
        <v>2.37</v>
      </c>
      <c r="Q1598">
        <v>3654.51</v>
      </c>
      <c r="R1598">
        <v>5.7</v>
      </c>
      <c r="S1598" s="231" t="str">
        <f>VLOOKUP(U1598,'Cross ref'!I:J,2,0)</f>
        <v>SCL</v>
      </c>
      <c r="T1598" s="231">
        <f t="shared" si="144"/>
        <v>2.37</v>
      </c>
      <c r="U1598" s="231">
        <f>VLOOKUP(VALUE(C1598),'Cross ref'!G:I,3,0)</f>
        <v>7375</v>
      </c>
      <c r="V1598" s="231">
        <f>IFERROR(VLOOKUP(J1598,'Item List (2)'!C:D,2,0),VLOOKUP(K1598,'Item List (2)'!C:D,2,0))</f>
        <v>50007</v>
      </c>
      <c r="W1598" s="231">
        <f>IFERROR(VLOOKUP(J1598,'Item List (2)'!C:E,3,0),VLOOKUP(K1598,'Item List (2)'!C:E,3,0))</f>
        <v>100</v>
      </c>
      <c r="X1598" s="231">
        <f t="shared" si="145"/>
        <v>-2.37</v>
      </c>
      <c r="Y1598" s="231" t="str">
        <f t="shared" si="146"/>
        <v>SERVICE - PAYMENT TERMS</v>
      </c>
      <c r="AA1598" s="232">
        <f t="shared" si="147"/>
        <v>2.37</v>
      </c>
      <c r="AB1598" s="232" t="str">
        <f>VLOOKUP(W1598,'Item List (2)'!$H:$J,2,0)</f>
        <v>Food</v>
      </c>
      <c r="AC1598" s="232">
        <f t="shared" si="148"/>
        <v>7375</v>
      </c>
      <c r="AD1598" s="232" t="str">
        <f t="shared" si="149"/>
        <v>7375-Food</v>
      </c>
    </row>
    <row r="1599" spans="1:30">
      <c r="A1599" t="s">
        <v>48</v>
      </c>
      <c r="B1599" t="s">
        <v>549</v>
      </c>
      <c r="C1599" t="s">
        <v>742</v>
      </c>
      <c r="D1599" t="s">
        <v>743</v>
      </c>
      <c r="E1599" t="s">
        <v>747</v>
      </c>
      <c r="F1599" s="220" t="s">
        <v>53</v>
      </c>
      <c r="G1599" s="220">
        <v>45169</v>
      </c>
      <c r="H1599" t="s">
        <v>82</v>
      </c>
      <c r="I1599" t="s">
        <v>55</v>
      </c>
      <c r="J1599" t="s">
        <v>76</v>
      </c>
      <c r="K1599" t="s">
        <v>83</v>
      </c>
      <c r="L1599" s="230" t="s">
        <v>84</v>
      </c>
      <c r="M1599">
        <v>1</v>
      </c>
      <c r="N1599">
        <v>0</v>
      </c>
      <c r="O1599">
        <v>51.9</v>
      </c>
      <c r="P1599">
        <v>51.9</v>
      </c>
      <c r="Q1599">
        <v>3654.51</v>
      </c>
      <c r="R1599">
        <v>5.7</v>
      </c>
      <c r="S1599" s="231" t="str">
        <f>VLOOKUP(U1599,'Cross ref'!I:J,2,0)</f>
        <v>SCL</v>
      </c>
      <c r="T1599" s="231">
        <f t="shared" si="144"/>
        <v>51.9</v>
      </c>
      <c r="U1599" s="231">
        <f>VLOOKUP(VALUE(C1599),'Cross ref'!G:I,3,0)</f>
        <v>7375</v>
      </c>
      <c r="V1599" s="231">
        <f>IFERROR(VLOOKUP(J1599,'Item List (2)'!C:D,2,0),VLOOKUP(K1599,'Item List (2)'!C:D,2,0))</f>
        <v>50007</v>
      </c>
      <c r="W1599" s="231">
        <f>IFERROR(VLOOKUP(J1599,'Item List (2)'!C:E,3,0),VLOOKUP(K1599,'Item List (2)'!C:E,3,0))</f>
        <v>100</v>
      </c>
      <c r="X1599" s="231">
        <f t="shared" si="145"/>
        <v>0</v>
      </c>
      <c r="Y1599" s="231" t="str">
        <f t="shared" si="146"/>
        <v>SYRUP, COKE ZERO SUGAR BIB</v>
      </c>
      <c r="AA1599" s="232">
        <f t="shared" si="147"/>
        <v>51.9</v>
      </c>
      <c r="AB1599" s="232" t="str">
        <f>VLOOKUP(W1599,'Item List (2)'!$H:$J,2,0)</f>
        <v>Food</v>
      </c>
      <c r="AC1599" s="232">
        <f t="shared" si="148"/>
        <v>7375</v>
      </c>
      <c r="AD1599" s="232" t="str">
        <f t="shared" si="149"/>
        <v>7375-Food</v>
      </c>
    </row>
    <row r="1600" spans="1:30">
      <c r="A1600" t="s">
        <v>48</v>
      </c>
      <c r="B1600" t="s">
        <v>549</v>
      </c>
      <c r="C1600" t="s">
        <v>742</v>
      </c>
      <c r="D1600" t="s">
        <v>743</v>
      </c>
      <c r="E1600" t="s">
        <v>747</v>
      </c>
      <c r="F1600" s="220" t="s">
        <v>53</v>
      </c>
      <c r="G1600" s="220">
        <v>45169</v>
      </c>
      <c r="H1600" t="s">
        <v>87</v>
      </c>
      <c r="I1600" t="s">
        <v>55</v>
      </c>
      <c r="J1600" t="s">
        <v>76</v>
      </c>
      <c r="K1600" t="s">
        <v>88</v>
      </c>
      <c r="L1600" s="230" t="s">
        <v>78</v>
      </c>
      <c r="M1600">
        <v>1</v>
      </c>
      <c r="N1600">
        <v>0</v>
      </c>
      <c r="O1600">
        <v>112.77</v>
      </c>
      <c r="P1600">
        <v>112.77</v>
      </c>
      <c r="Q1600">
        <v>3654.51</v>
      </c>
      <c r="R1600">
        <v>5.7</v>
      </c>
      <c r="S1600" s="231" t="str">
        <f>VLOOKUP(U1600,'Cross ref'!I:J,2,0)</f>
        <v>SCL</v>
      </c>
      <c r="T1600" s="231">
        <f t="shared" si="144"/>
        <v>112.77</v>
      </c>
      <c r="U1600" s="231">
        <f>VLOOKUP(VALUE(C1600),'Cross ref'!G:I,3,0)</f>
        <v>7375</v>
      </c>
      <c r="V1600" s="231">
        <f>IFERROR(VLOOKUP(J1600,'Item List (2)'!C:D,2,0),VLOOKUP(K1600,'Item List (2)'!C:D,2,0))</f>
        <v>50007</v>
      </c>
      <c r="W1600" s="231">
        <f>IFERROR(VLOOKUP(J1600,'Item List (2)'!C:E,3,0),VLOOKUP(K1600,'Item List (2)'!C:E,3,0))</f>
        <v>100</v>
      </c>
      <c r="X1600" s="231">
        <f t="shared" si="145"/>
        <v>0</v>
      </c>
      <c r="Y1600" s="231" t="str">
        <f t="shared" si="146"/>
        <v>SYRUP, COKE CLASC BIB (HYCS)</v>
      </c>
      <c r="AA1600" s="232">
        <f t="shared" si="147"/>
        <v>112.77</v>
      </c>
      <c r="AB1600" s="232" t="str">
        <f>VLOOKUP(W1600,'Item List (2)'!$H:$J,2,0)</f>
        <v>Food</v>
      </c>
      <c r="AC1600" s="232">
        <f t="shared" si="148"/>
        <v>7375</v>
      </c>
      <c r="AD1600" s="232" t="str">
        <f t="shared" si="149"/>
        <v>7375-Food</v>
      </c>
    </row>
    <row r="1601" spans="1:30">
      <c r="A1601" t="s">
        <v>48</v>
      </c>
      <c r="B1601" t="s">
        <v>549</v>
      </c>
      <c r="C1601" t="s">
        <v>742</v>
      </c>
      <c r="D1601" t="s">
        <v>743</v>
      </c>
      <c r="E1601" t="s">
        <v>747</v>
      </c>
      <c r="F1601" s="220" t="s">
        <v>53</v>
      </c>
      <c r="G1601" s="220">
        <v>45169</v>
      </c>
      <c r="H1601" t="s">
        <v>93</v>
      </c>
      <c r="I1601" t="s">
        <v>55</v>
      </c>
      <c r="J1601" t="s">
        <v>94</v>
      </c>
      <c r="K1601" t="s">
        <v>95</v>
      </c>
      <c r="L1601" s="230" t="s">
        <v>96</v>
      </c>
      <c r="M1601">
        <v>1</v>
      </c>
      <c r="N1601">
        <v>0</v>
      </c>
      <c r="O1601">
        <v>26.21</v>
      </c>
      <c r="P1601">
        <v>26.21</v>
      </c>
      <c r="Q1601">
        <v>3654.51</v>
      </c>
      <c r="R1601">
        <v>5.7</v>
      </c>
      <c r="S1601" s="231" t="str">
        <f>VLOOKUP(U1601,'Cross ref'!I:J,2,0)</f>
        <v>SCL</v>
      </c>
      <c r="T1601" s="231">
        <f t="shared" si="144"/>
        <v>26.21</v>
      </c>
      <c r="U1601" s="231">
        <f>VLOOKUP(VALUE(C1601),'Cross ref'!G:I,3,0)</f>
        <v>7375</v>
      </c>
      <c r="V1601" s="231">
        <f>IFERROR(VLOOKUP(J1601,'Item List (2)'!C:D,2,0),VLOOKUP(K1601,'Item List (2)'!C:D,2,0))</f>
        <v>50007</v>
      </c>
      <c r="W1601" s="231">
        <f>IFERROR(VLOOKUP(J1601,'Item List (2)'!C:E,3,0),VLOOKUP(K1601,'Item List (2)'!C:E,3,0))</f>
        <v>100</v>
      </c>
      <c r="X1601" s="231">
        <f t="shared" si="145"/>
        <v>0</v>
      </c>
      <c r="Y1601" s="231" t="str">
        <f t="shared" si="146"/>
        <v>JUICE, ORANGE ORIG SIMPLY</v>
      </c>
      <c r="AA1601" s="232">
        <f t="shared" si="147"/>
        <v>26.21</v>
      </c>
      <c r="AB1601" s="232" t="str">
        <f>VLOOKUP(W1601,'Item List (2)'!$H:$J,2,0)</f>
        <v>Food</v>
      </c>
      <c r="AC1601" s="232">
        <f t="shared" si="148"/>
        <v>7375</v>
      </c>
      <c r="AD1601" s="232" t="str">
        <f t="shared" si="149"/>
        <v>7375-Food</v>
      </c>
    </row>
    <row r="1602" spans="1:30">
      <c r="A1602" t="s">
        <v>48</v>
      </c>
      <c r="B1602" t="s">
        <v>549</v>
      </c>
      <c r="C1602" t="s">
        <v>742</v>
      </c>
      <c r="D1602" t="s">
        <v>743</v>
      </c>
      <c r="E1602" t="s">
        <v>747</v>
      </c>
      <c r="F1602" s="220" t="s">
        <v>53</v>
      </c>
      <c r="G1602" s="220">
        <v>45169</v>
      </c>
      <c r="H1602" t="s">
        <v>97</v>
      </c>
      <c r="I1602" t="s">
        <v>55</v>
      </c>
      <c r="J1602" t="s">
        <v>98</v>
      </c>
      <c r="K1602" t="s">
        <v>99</v>
      </c>
      <c r="L1602" s="230" t="s">
        <v>100</v>
      </c>
      <c r="M1602">
        <v>1</v>
      </c>
      <c r="N1602">
        <v>0</v>
      </c>
      <c r="O1602">
        <v>20.03</v>
      </c>
      <c r="P1602">
        <v>20.03</v>
      </c>
      <c r="Q1602">
        <v>3654.51</v>
      </c>
      <c r="R1602">
        <v>5.7</v>
      </c>
      <c r="S1602" s="231" t="str">
        <f>VLOOKUP(U1602,'Cross ref'!I:J,2,0)</f>
        <v>SCL</v>
      </c>
      <c r="T1602" s="231">
        <f t="shared" ref="T1602:T1665" si="150">P1602</f>
        <v>20.03</v>
      </c>
      <c r="U1602" s="231">
        <f>VLOOKUP(VALUE(C1602),'Cross ref'!G:I,3,0)</f>
        <v>7375</v>
      </c>
      <c r="V1602" s="231">
        <f>IFERROR(VLOOKUP(J1602,'Item List (2)'!C:D,2,0),VLOOKUP(K1602,'Item List (2)'!C:D,2,0))</f>
        <v>50007</v>
      </c>
      <c r="W1602" s="231">
        <f>IFERROR(VLOOKUP(J1602,'Item List (2)'!C:E,3,0),VLOOKUP(K1602,'Item List (2)'!C:E,3,0))</f>
        <v>100</v>
      </c>
      <c r="X1602" s="231">
        <f t="shared" ref="X1602:X1665" si="151">IF(_xlfn.NUMBERVALUE(O1602),M1602*O1602-P1602,-P1602)</f>
        <v>0</v>
      </c>
      <c r="Y1602" s="231" t="str">
        <f t="shared" ref="Y1602:Y1665" si="152">K1602</f>
        <v>SAUCE, BBQ SWEET &amp; BOLD CUP</v>
      </c>
      <c r="AA1602" s="232">
        <f t="shared" ref="AA1602:AA1665" si="153">P1602</f>
        <v>20.03</v>
      </c>
      <c r="AB1602" s="232" t="str">
        <f>VLOOKUP(W1602,'Item List (2)'!$H:$J,2,0)</f>
        <v>Food</v>
      </c>
      <c r="AC1602" s="232">
        <f t="shared" ref="AC1602:AC1665" si="154">U1602</f>
        <v>7375</v>
      </c>
      <c r="AD1602" s="232" t="str">
        <f t="shared" ref="AD1602:AD1665" si="155">AC1602&amp;"-"&amp;AB1602</f>
        <v>7375-Food</v>
      </c>
    </row>
    <row r="1603" spans="1:30">
      <c r="A1603" t="s">
        <v>48</v>
      </c>
      <c r="B1603" t="s">
        <v>549</v>
      </c>
      <c r="C1603" t="s">
        <v>742</v>
      </c>
      <c r="D1603" t="s">
        <v>743</v>
      </c>
      <c r="E1603" t="s">
        <v>747</v>
      </c>
      <c r="F1603" s="220" t="s">
        <v>53</v>
      </c>
      <c r="G1603" s="220">
        <v>45169</v>
      </c>
      <c r="H1603" t="s">
        <v>104</v>
      </c>
      <c r="I1603" t="s">
        <v>55</v>
      </c>
      <c r="J1603" t="s">
        <v>105</v>
      </c>
      <c r="K1603" t="s">
        <v>106</v>
      </c>
      <c r="L1603" s="230" t="s">
        <v>107</v>
      </c>
      <c r="M1603">
        <v>1</v>
      </c>
      <c r="N1603">
        <v>0</v>
      </c>
      <c r="O1603">
        <v>9.54</v>
      </c>
      <c r="P1603">
        <v>9.54</v>
      </c>
      <c r="Q1603">
        <v>3654.51</v>
      </c>
      <c r="R1603">
        <v>5.7</v>
      </c>
      <c r="S1603" s="231" t="str">
        <f>VLOOKUP(U1603,'Cross ref'!I:J,2,0)</f>
        <v>SCL</v>
      </c>
      <c r="T1603" s="231">
        <f t="shared" si="150"/>
        <v>9.54</v>
      </c>
      <c r="U1603" s="231">
        <f>VLOOKUP(VALUE(C1603),'Cross ref'!G:I,3,0)</f>
        <v>7375</v>
      </c>
      <c r="V1603" s="231">
        <f>IFERROR(VLOOKUP(J1603,'Item List (2)'!C:D,2,0),VLOOKUP(K1603,'Item List (2)'!C:D,2,0))</f>
        <v>50007</v>
      </c>
      <c r="W1603" s="231">
        <f>IFERROR(VLOOKUP(J1603,'Item List (2)'!C:E,3,0),VLOOKUP(K1603,'Item List (2)'!C:E,3,0))</f>
        <v>100</v>
      </c>
      <c r="X1603" s="231">
        <f t="shared" si="151"/>
        <v>0</v>
      </c>
      <c r="Y1603" s="231" t="str">
        <f t="shared" si="152"/>
        <v>MILK, 1%</v>
      </c>
      <c r="AA1603" s="232">
        <f t="shared" si="153"/>
        <v>9.54</v>
      </c>
      <c r="AB1603" s="232" t="str">
        <f>VLOOKUP(W1603,'Item List (2)'!$H:$J,2,0)</f>
        <v>Food</v>
      </c>
      <c r="AC1603" s="232">
        <f t="shared" si="154"/>
        <v>7375</v>
      </c>
      <c r="AD1603" s="232" t="str">
        <f t="shared" si="155"/>
        <v>7375-Food</v>
      </c>
    </row>
    <row r="1604" spans="1:30">
      <c r="A1604" t="s">
        <v>48</v>
      </c>
      <c r="B1604" t="s">
        <v>549</v>
      </c>
      <c r="C1604" t="s">
        <v>742</v>
      </c>
      <c r="D1604" t="s">
        <v>743</v>
      </c>
      <c r="E1604" t="s">
        <v>747</v>
      </c>
      <c r="F1604" s="220" t="s">
        <v>53</v>
      </c>
      <c r="G1604" s="220">
        <v>45169</v>
      </c>
      <c r="H1604" t="s">
        <v>108</v>
      </c>
      <c r="I1604" t="s">
        <v>66</v>
      </c>
      <c r="J1604" t="s">
        <v>109</v>
      </c>
      <c r="K1604" t="s">
        <v>110</v>
      </c>
      <c r="L1604" s="230" t="s">
        <v>111</v>
      </c>
      <c r="M1604">
        <v>1</v>
      </c>
      <c r="N1604">
        <v>0</v>
      </c>
      <c r="O1604">
        <v>16.79</v>
      </c>
      <c r="P1604">
        <v>16.79</v>
      </c>
      <c r="Q1604">
        <v>3654.51</v>
      </c>
      <c r="R1604">
        <v>5.7</v>
      </c>
      <c r="S1604" s="231" t="str">
        <f>VLOOKUP(U1604,'Cross ref'!I:J,2,0)</f>
        <v>SCL</v>
      </c>
      <c r="T1604" s="231">
        <f t="shared" si="150"/>
        <v>16.79</v>
      </c>
      <c r="U1604" s="231">
        <f>VLOOKUP(VALUE(C1604),'Cross ref'!G:I,3,0)</f>
        <v>7375</v>
      </c>
      <c r="V1604" s="231">
        <f>IFERROR(VLOOKUP(J1604,'Item List (2)'!C:D,2,0),VLOOKUP(K1604,'Item List (2)'!C:D,2,0))</f>
        <v>60507</v>
      </c>
      <c r="W1604" s="231">
        <f>IFERROR(VLOOKUP(J1604,'Item List (2)'!C:E,3,0),VLOOKUP(K1604,'Item List (2)'!C:E,3,0))</f>
        <v>1200</v>
      </c>
      <c r="X1604" s="231">
        <f t="shared" si="151"/>
        <v>0</v>
      </c>
      <c r="Y1604" s="231" t="str">
        <f t="shared" si="152"/>
        <v>GLOVE, SYNTH MED</v>
      </c>
      <c r="AA1604" s="232">
        <f t="shared" si="153"/>
        <v>16.79</v>
      </c>
      <c r="AB1604" s="232" t="str">
        <f>VLOOKUP(W1604,'Item List (2)'!$H:$J,2,0)</f>
        <v>Supplies</v>
      </c>
      <c r="AC1604" s="232">
        <f t="shared" si="154"/>
        <v>7375</v>
      </c>
      <c r="AD1604" s="232" t="str">
        <f t="shared" si="155"/>
        <v>7375-Supplies</v>
      </c>
    </row>
    <row r="1605" spans="1:30">
      <c r="A1605" t="s">
        <v>48</v>
      </c>
      <c r="B1605" t="s">
        <v>549</v>
      </c>
      <c r="C1605" t="s">
        <v>742</v>
      </c>
      <c r="D1605" t="s">
        <v>743</v>
      </c>
      <c r="E1605" t="s">
        <v>747</v>
      </c>
      <c r="F1605" s="220" t="s">
        <v>53</v>
      </c>
      <c r="G1605" s="220">
        <v>45169</v>
      </c>
      <c r="H1605" t="s">
        <v>307</v>
      </c>
      <c r="I1605" t="s">
        <v>66</v>
      </c>
      <c r="J1605" t="s">
        <v>109</v>
      </c>
      <c r="K1605" t="s">
        <v>308</v>
      </c>
      <c r="L1605" s="230" t="s">
        <v>111</v>
      </c>
      <c r="M1605">
        <v>1</v>
      </c>
      <c r="N1605">
        <v>0</v>
      </c>
      <c r="O1605">
        <v>16.79</v>
      </c>
      <c r="P1605">
        <v>16.79</v>
      </c>
      <c r="Q1605">
        <v>3654.51</v>
      </c>
      <c r="R1605">
        <v>5.7</v>
      </c>
      <c r="S1605" s="231" t="str">
        <f>VLOOKUP(U1605,'Cross ref'!I:J,2,0)</f>
        <v>SCL</v>
      </c>
      <c r="T1605" s="231">
        <f t="shared" si="150"/>
        <v>16.79</v>
      </c>
      <c r="U1605" s="231">
        <f>VLOOKUP(VALUE(C1605),'Cross ref'!G:I,3,0)</f>
        <v>7375</v>
      </c>
      <c r="V1605" s="231">
        <f>IFERROR(VLOOKUP(J1605,'Item List (2)'!C:D,2,0),VLOOKUP(K1605,'Item List (2)'!C:D,2,0))</f>
        <v>60507</v>
      </c>
      <c r="W1605" s="231">
        <f>IFERROR(VLOOKUP(J1605,'Item List (2)'!C:E,3,0),VLOOKUP(K1605,'Item List (2)'!C:E,3,0))</f>
        <v>1200</v>
      </c>
      <c r="X1605" s="231">
        <f t="shared" si="151"/>
        <v>0</v>
      </c>
      <c r="Y1605" s="231" t="str">
        <f t="shared" si="152"/>
        <v>GLOVE, SYNTH XLG</v>
      </c>
      <c r="AA1605" s="232">
        <f t="shared" si="153"/>
        <v>16.79</v>
      </c>
      <c r="AB1605" s="232" t="str">
        <f>VLOOKUP(W1605,'Item List (2)'!$H:$J,2,0)</f>
        <v>Supplies</v>
      </c>
      <c r="AC1605" s="232">
        <f t="shared" si="154"/>
        <v>7375</v>
      </c>
      <c r="AD1605" s="232" t="str">
        <f t="shared" si="155"/>
        <v>7375-Supplies</v>
      </c>
    </row>
    <row r="1606" spans="1:30">
      <c r="A1606" t="s">
        <v>48</v>
      </c>
      <c r="B1606" t="s">
        <v>549</v>
      </c>
      <c r="C1606" t="s">
        <v>742</v>
      </c>
      <c r="D1606" t="s">
        <v>743</v>
      </c>
      <c r="E1606" t="s">
        <v>747</v>
      </c>
      <c r="F1606" s="220" t="s">
        <v>53</v>
      </c>
      <c r="G1606" s="220">
        <v>45169</v>
      </c>
      <c r="H1606" t="s">
        <v>116</v>
      </c>
      <c r="I1606" t="s">
        <v>55</v>
      </c>
      <c r="J1606" t="s">
        <v>117</v>
      </c>
      <c r="K1606" t="s">
        <v>118</v>
      </c>
      <c r="L1606" s="230" t="s">
        <v>119</v>
      </c>
      <c r="M1606">
        <v>10</v>
      </c>
      <c r="N1606">
        <v>0</v>
      </c>
      <c r="O1606">
        <v>76.78</v>
      </c>
      <c r="P1606">
        <v>767.8</v>
      </c>
      <c r="Q1606">
        <v>3654.51</v>
      </c>
      <c r="R1606">
        <v>5.7</v>
      </c>
      <c r="S1606" s="231" t="str">
        <f>VLOOKUP(U1606,'Cross ref'!I:J,2,0)</f>
        <v>SCL</v>
      </c>
      <c r="T1606" s="231">
        <f t="shared" si="150"/>
        <v>767.8</v>
      </c>
      <c r="U1606" s="231">
        <f>VLOOKUP(VALUE(C1606),'Cross ref'!G:I,3,0)</f>
        <v>7375</v>
      </c>
      <c r="V1606" s="231">
        <f>IFERROR(VLOOKUP(J1606,'Item List (2)'!C:D,2,0),VLOOKUP(K1606,'Item List (2)'!C:D,2,0))</f>
        <v>50007</v>
      </c>
      <c r="W1606" s="231">
        <f>IFERROR(VLOOKUP(J1606,'Item List (2)'!C:E,3,0),VLOOKUP(K1606,'Item List (2)'!C:E,3,0))</f>
        <v>100</v>
      </c>
      <c r="X1606" s="231">
        <f t="shared" si="151"/>
        <v>0</v>
      </c>
      <c r="Y1606" s="231" t="str">
        <f t="shared" si="152"/>
        <v>BEEF, GRND PTY 3.5Z</v>
      </c>
      <c r="AA1606" s="232">
        <f t="shared" si="153"/>
        <v>767.8</v>
      </c>
      <c r="AB1606" s="232" t="str">
        <f>VLOOKUP(W1606,'Item List (2)'!$H:$J,2,0)</f>
        <v>Food</v>
      </c>
      <c r="AC1606" s="232">
        <f t="shared" si="154"/>
        <v>7375</v>
      </c>
      <c r="AD1606" s="232" t="str">
        <f t="shared" si="155"/>
        <v>7375-Food</v>
      </c>
    </row>
    <row r="1607" spans="1:30">
      <c r="A1607" t="s">
        <v>48</v>
      </c>
      <c r="B1607" t="s">
        <v>549</v>
      </c>
      <c r="C1607" t="s">
        <v>742</v>
      </c>
      <c r="D1607" t="s">
        <v>743</v>
      </c>
      <c r="E1607" t="s">
        <v>747</v>
      </c>
      <c r="F1607" s="220" t="s">
        <v>53</v>
      </c>
      <c r="G1607" s="220">
        <v>45169</v>
      </c>
      <c r="H1607" t="s">
        <v>120</v>
      </c>
      <c r="I1607" t="s">
        <v>55</v>
      </c>
      <c r="J1607" t="s">
        <v>121</v>
      </c>
      <c r="K1607" t="s">
        <v>122</v>
      </c>
      <c r="L1607" s="230" t="s">
        <v>123</v>
      </c>
      <c r="M1607">
        <v>3</v>
      </c>
      <c r="N1607">
        <v>0</v>
      </c>
      <c r="O1607">
        <v>30.72</v>
      </c>
      <c r="P1607">
        <v>92.16</v>
      </c>
      <c r="Q1607">
        <v>3654.51</v>
      </c>
      <c r="R1607">
        <v>5.7</v>
      </c>
      <c r="S1607" s="231" t="str">
        <f>VLOOKUP(U1607,'Cross ref'!I:J,2,0)</f>
        <v>SCL</v>
      </c>
      <c r="T1607" s="231">
        <f t="shared" si="150"/>
        <v>92.16</v>
      </c>
      <c r="U1607" s="231">
        <f>VLOOKUP(VALUE(C1607),'Cross ref'!G:I,3,0)</f>
        <v>7375</v>
      </c>
      <c r="V1607" s="231">
        <f>IFERROR(VLOOKUP(J1607,'Item List (2)'!C:D,2,0),VLOOKUP(K1607,'Item List (2)'!C:D,2,0))</f>
        <v>50007</v>
      </c>
      <c r="W1607" s="231">
        <f>IFERROR(VLOOKUP(J1607,'Item List (2)'!C:E,3,0),VLOOKUP(K1607,'Item List (2)'!C:E,3,0))</f>
        <v>100</v>
      </c>
      <c r="X1607" s="231">
        <f t="shared" si="151"/>
        <v>0</v>
      </c>
      <c r="Y1607" s="231" t="str">
        <f t="shared" si="152"/>
        <v>APPTZR, ONION RING</v>
      </c>
      <c r="AA1607" s="232">
        <f t="shared" si="153"/>
        <v>92.16</v>
      </c>
      <c r="AB1607" s="232" t="str">
        <f>VLOOKUP(W1607,'Item List (2)'!$H:$J,2,0)</f>
        <v>Food</v>
      </c>
      <c r="AC1607" s="232">
        <f t="shared" si="154"/>
        <v>7375</v>
      </c>
      <c r="AD1607" s="232" t="str">
        <f t="shared" si="155"/>
        <v>7375-Food</v>
      </c>
    </row>
    <row r="1608" spans="1:30">
      <c r="A1608" t="s">
        <v>48</v>
      </c>
      <c r="B1608" t="s">
        <v>549</v>
      </c>
      <c r="C1608" t="s">
        <v>742</v>
      </c>
      <c r="D1608" t="s">
        <v>743</v>
      </c>
      <c r="E1608" t="s">
        <v>747</v>
      </c>
      <c r="F1608" s="220" t="s">
        <v>53</v>
      </c>
      <c r="G1608" s="220">
        <v>45169</v>
      </c>
      <c r="H1608" t="s">
        <v>124</v>
      </c>
      <c r="I1608" t="s">
        <v>55</v>
      </c>
      <c r="J1608" t="s">
        <v>125</v>
      </c>
      <c r="K1608" t="s">
        <v>126</v>
      </c>
      <c r="L1608" s="230" t="s">
        <v>127</v>
      </c>
      <c r="M1608">
        <v>2</v>
      </c>
      <c r="N1608">
        <v>0</v>
      </c>
      <c r="O1608">
        <v>21.8</v>
      </c>
      <c r="P1608">
        <v>43.6</v>
      </c>
      <c r="Q1608">
        <v>3654.51</v>
      </c>
      <c r="R1608">
        <v>5.7</v>
      </c>
      <c r="S1608" s="231" t="str">
        <f>VLOOKUP(U1608,'Cross ref'!I:J,2,0)</f>
        <v>SCL</v>
      </c>
      <c r="T1608" s="231">
        <f t="shared" si="150"/>
        <v>43.6</v>
      </c>
      <c r="U1608" s="231">
        <f>VLOOKUP(VALUE(C1608),'Cross ref'!G:I,3,0)</f>
        <v>7375</v>
      </c>
      <c r="V1608" s="231">
        <f>IFERROR(VLOOKUP(J1608,'Item List (2)'!C:D,2,0),VLOOKUP(K1608,'Item List (2)'!C:D,2,0))</f>
        <v>50007</v>
      </c>
      <c r="W1608" s="231">
        <f>IFERROR(VLOOKUP(J1608,'Item List (2)'!C:E,3,0),VLOOKUP(K1608,'Item List (2)'!C:E,3,0))</f>
        <v>100</v>
      </c>
      <c r="X1608" s="231">
        <f t="shared" si="151"/>
        <v>0</v>
      </c>
      <c r="Y1608" s="231" t="str">
        <f t="shared" si="152"/>
        <v>KETCHUP, PKT</v>
      </c>
      <c r="AA1608" s="232">
        <f t="shared" si="153"/>
        <v>43.6</v>
      </c>
      <c r="AB1608" s="232" t="str">
        <f>VLOOKUP(W1608,'Item List (2)'!$H:$J,2,0)</f>
        <v>Food</v>
      </c>
      <c r="AC1608" s="232">
        <f t="shared" si="154"/>
        <v>7375</v>
      </c>
      <c r="AD1608" s="232" t="str">
        <f t="shared" si="155"/>
        <v>7375-Food</v>
      </c>
    </row>
    <row r="1609" spans="1:30">
      <c r="A1609" t="s">
        <v>48</v>
      </c>
      <c r="B1609" t="s">
        <v>549</v>
      </c>
      <c r="C1609" t="s">
        <v>742</v>
      </c>
      <c r="D1609" t="s">
        <v>743</v>
      </c>
      <c r="E1609" t="s">
        <v>747</v>
      </c>
      <c r="F1609" s="220" t="s">
        <v>53</v>
      </c>
      <c r="G1609" s="220">
        <v>45169</v>
      </c>
      <c r="H1609" t="s">
        <v>132</v>
      </c>
      <c r="I1609" t="s">
        <v>55</v>
      </c>
      <c r="J1609" t="s">
        <v>129</v>
      </c>
      <c r="K1609" t="s">
        <v>133</v>
      </c>
      <c r="L1609" s="230" t="s">
        <v>131</v>
      </c>
      <c r="M1609">
        <v>2</v>
      </c>
      <c r="N1609">
        <v>0</v>
      </c>
      <c r="O1609">
        <v>33.38</v>
      </c>
      <c r="P1609">
        <v>66.76</v>
      </c>
      <c r="Q1609">
        <v>3654.51</v>
      </c>
      <c r="R1609">
        <v>5.7</v>
      </c>
      <c r="S1609" s="231" t="str">
        <f>VLOOKUP(U1609,'Cross ref'!I:J,2,0)</f>
        <v>SCL</v>
      </c>
      <c r="T1609" s="231">
        <f t="shared" si="150"/>
        <v>66.76</v>
      </c>
      <c r="U1609" s="231">
        <f>VLOOKUP(VALUE(C1609),'Cross ref'!G:I,3,0)</f>
        <v>7375</v>
      </c>
      <c r="V1609" s="231">
        <f>IFERROR(VLOOKUP(J1609,'Item List (2)'!C:D,2,0),VLOOKUP(K1609,'Item List (2)'!C:D,2,0))</f>
        <v>50007</v>
      </c>
      <c r="W1609" s="231">
        <f>IFERROR(VLOOKUP(J1609,'Item List (2)'!C:E,3,0),VLOOKUP(K1609,'Item List (2)'!C:E,3,0))</f>
        <v>100</v>
      </c>
      <c r="X1609" s="231">
        <f t="shared" si="151"/>
        <v>0</v>
      </c>
      <c r="Y1609" s="231" t="str">
        <f t="shared" si="152"/>
        <v>FRIES, CRISS CUT SEASN</v>
      </c>
      <c r="AA1609" s="232">
        <f t="shared" si="153"/>
        <v>66.76</v>
      </c>
      <c r="AB1609" s="232" t="str">
        <f>VLOOKUP(W1609,'Item List (2)'!$H:$J,2,0)</f>
        <v>Food</v>
      </c>
      <c r="AC1609" s="232">
        <f t="shared" si="154"/>
        <v>7375</v>
      </c>
      <c r="AD1609" s="232" t="str">
        <f t="shared" si="155"/>
        <v>7375-Food</v>
      </c>
    </row>
    <row r="1610" spans="1:30">
      <c r="A1610" t="s">
        <v>48</v>
      </c>
      <c r="B1610" t="s">
        <v>549</v>
      </c>
      <c r="C1610" t="s">
        <v>742</v>
      </c>
      <c r="D1610" t="s">
        <v>743</v>
      </c>
      <c r="E1610" t="s">
        <v>747</v>
      </c>
      <c r="F1610" s="220" t="s">
        <v>53</v>
      </c>
      <c r="G1610" s="220">
        <v>45169</v>
      </c>
      <c r="H1610" t="s">
        <v>134</v>
      </c>
      <c r="I1610" t="s">
        <v>55</v>
      </c>
      <c r="J1610" t="s">
        <v>129</v>
      </c>
      <c r="K1610" t="s">
        <v>135</v>
      </c>
      <c r="L1610" s="230" t="s">
        <v>136</v>
      </c>
      <c r="M1610">
        <v>9</v>
      </c>
      <c r="N1610">
        <v>0</v>
      </c>
      <c r="O1610">
        <v>35.28</v>
      </c>
      <c r="P1610">
        <v>317.52</v>
      </c>
      <c r="Q1610">
        <v>3654.51</v>
      </c>
      <c r="R1610">
        <v>5.7</v>
      </c>
      <c r="S1610" s="231" t="str">
        <f>VLOOKUP(U1610,'Cross ref'!I:J,2,0)</f>
        <v>SCL</v>
      </c>
      <c r="T1610" s="231">
        <f t="shared" si="150"/>
        <v>317.52</v>
      </c>
      <c r="U1610" s="231">
        <f>VLOOKUP(VALUE(C1610),'Cross ref'!G:I,3,0)</f>
        <v>7375</v>
      </c>
      <c r="V1610" s="231">
        <f>IFERROR(VLOOKUP(J1610,'Item List (2)'!C:D,2,0),VLOOKUP(K1610,'Item List (2)'!C:D,2,0))</f>
        <v>50007</v>
      </c>
      <c r="W1610" s="231">
        <f>IFERROR(VLOOKUP(J1610,'Item List (2)'!C:E,3,0),VLOOKUP(K1610,'Item List (2)'!C:E,3,0))</f>
        <v>100</v>
      </c>
      <c r="X1610" s="231">
        <f t="shared" si="151"/>
        <v>0</v>
      </c>
      <c r="Y1610" s="231" t="str">
        <f t="shared" si="152"/>
        <v>FRIES, SS SK ON</v>
      </c>
      <c r="AA1610" s="232">
        <f t="shared" si="153"/>
        <v>317.52</v>
      </c>
      <c r="AB1610" s="232" t="str">
        <f>VLOOKUP(W1610,'Item List (2)'!$H:$J,2,0)</f>
        <v>Food</v>
      </c>
      <c r="AC1610" s="232">
        <f t="shared" si="154"/>
        <v>7375</v>
      </c>
      <c r="AD1610" s="232" t="str">
        <f t="shared" si="155"/>
        <v>7375-Food</v>
      </c>
    </row>
    <row r="1611" spans="1:30">
      <c r="A1611" t="s">
        <v>48</v>
      </c>
      <c r="B1611" t="s">
        <v>549</v>
      </c>
      <c r="C1611" t="s">
        <v>742</v>
      </c>
      <c r="D1611" t="s">
        <v>743</v>
      </c>
      <c r="E1611" t="s">
        <v>747</v>
      </c>
      <c r="F1611" s="220" t="s">
        <v>53</v>
      </c>
      <c r="G1611" s="220">
        <v>45169</v>
      </c>
      <c r="H1611" t="s">
        <v>145</v>
      </c>
      <c r="I1611" t="s">
        <v>55</v>
      </c>
      <c r="J1611" t="s">
        <v>146</v>
      </c>
      <c r="K1611" t="s">
        <v>147</v>
      </c>
      <c r="L1611" s="230" t="s">
        <v>148</v>
      </c>
      <c r="M1611">
        <v>1</v>
      </c>
      <c r="N1611">
        <v>0</v>
      </c>
      <c r="O1611">
        <v>111.01</v>
      </c>
      <c r="P1611">
        <v>111.01</v>
      </c>
      <c r="Q1611">
        <v>3654.51</v>
      </c>
      <c r="R1611">
        <v>5.7</v>
      </c>
      <c r="S1611" s="231" t="str">
        <f>VLOOKUP(U1611,'Cross ref'!I:J,2,0)</f>
        <v>SCL</v>
      </c>
      <c r="T1611" s="231">
        <f t="shared" si="150"/>
        <v>111.01</v>
      </c>
      <c r="U1611" s="231">
        <f>VLOOKUP(VALUE(C1611),'Cross ref'!G:I,3,0)</f>
        <v>7375</v>
      </c>
      <c r="V1611" s="231">
        <f>IFERROR(VLOOKUP(J1611,'Item List (2)'!C:D,2,0),VLOOKUP(K1611,'Item List (2)'!C:D,2,0))</f>
        <v>50007</v>
      </c>
      <c r="W1611" s="231">
        <f>IFERROR(VLOOKUP(J1611,'Item List (2)'!C:E,3,0),VLOOKUP(K1611,'Item List (2)'!C:E,3,0))</f>
        <v>100</v>
      </c>
      <c r="X1611" s="231">
        <f t="shared" si="151"/>
        <v>0</v>
      </c>
      <c r="Y1611" s="231" t="str">
        <f t="shared" si="152"/>
        <v>CHICKEN, TNDRLOIN STRIP 1.5Z</v>
      </c>
      <c r="AA1611" s="232">
        <f t="shared" si="153"/>
        <v>111.01</v>
      </c>
      <c r="AB1611" s="232" t="str">
        <f>VLOOKUP(W1611,'Item List (2)'!$H:$J,2,0)</f>
        <v>Food</v>
      </c>
      <c r="AC1611" s="232">
        <f t="shared" si="154"/>
        <v>7375</v>
      </c>
      <c r="AD1611" s="232" t="str">
        <f t="shared" si="155"/>
        <v>7375-Food</v>
      </c>
    </row>
    <row r="1612" spans="1:30">
      <c r="A1612" t="s">
        <v>48</v>
      </c>
      <c r="B1612" t="s">
        <v>549</v>
      </c>
      <c r="C1612" t="s">
        <v>742</v>
      </c>
      <c r="D1612" t="s">
        <v>743</v>
      </c>
      <c r="E1612" t="s">
        <v>747</v>
      </c>
      <c r="F1612" s="220" t="s">
        <v>53</v>
      </c>
      <c r="G1612" s="220">
        <v>45169</v>
      </c>
      <c r="H1612" t="s">
        <v>149</v>
      </c>
      <c r="I1612" t="s">
        <v>55</v>
      </c>
      <c r="J1612" t="s">
        <v>102</v>
      </c>
      <c r="K1612" t="s">
        <v>150</v>
      </c>
      <c r="L1612" s="230" t="s">
        <v>100</v>
      </c>
      <c r="M1612">
        <v>3</v>
      </c>
      <c r="N1612">
        <v>0</v>
      </c>
      <c r="O1612">
        <v>25.94</v>
      </c>
      <c r="P1612">
        <v>77.82</v>
      </c>
      <c r="Q1612">
        <v>3654.51</v>
      </c>
      <c r="R1612">
        <v>5.7</v>
      </c>
      <c r="S1612" s="231" t="str">
        <f>VLOOKUP(U1612,'Cross ref'!I:J,2,0)</f>
        <v>SCL</v>
      </c>
      <c r="T1612" s="231">
        <f t="shared" si="150"/>
        <v>77.82</v>
      </c>
      <c r="U1612" s="231">
        <f>VLOOKUP(VALUE(C1612),'Cross ref'!G:I,3,0)</f>
        <v>7375</v>
      </c>
      <c r="V1612" s="231">
        <f>IFERROR(VLOOKUP(J1612,'Item List (2)'!C:D,2,0),VLOOKUP(K1612,'Item List (2)'!C:D,2,0))</f>
        <v>50007</v>
      </c>
      <c r="W1612" s="231">
        <f>IFERROR(VLOOKUP(J1612,'Item List (2)'!C:E,3,0),VLOOKUP(K1612,'Item List (2)'!C:E,3,0))</f>
        <v>100</v>
      </c>
      <c r="X1612" s="231">
        <f t="shared" si="151"/>
        <v>0</v>
      </c>
      <c r="Y1612" s="231" t="str">
        <f t="shared" si="152"/>
        <v>SAUCE, BTRMILK RANCH CUP</v>
      </c>
      <c r="AA1612" s="232">
        <f t="shared" si="153"/>
        <v>77.82</v>
      </c>
      <c r="AB1612" s="232" t="str">
        <f>VLOOKUP(W1612,'Item List (2)'!$H:$J,2,0)</f>
        <v>Food</v>
      </c>
      <c r="AC1612" s="232">
        <f t="shared" si="154"/>
        <v>7375</v>
      </c>
      <c r="AD1612" s="232" t="str">
        <f t="shared" si="155"/>
        <v>7375-Food</v>
      </c>
    </row>
    <row r="1613" spans="1:30">
      <c r="A1613" t="s">
        <v>48</v>
      </c>
      <c r="B1613" t="s">
        <v>549</v>
      </c>
      <c r="C1613" t="s">
        <v>742</v>
      </c>
      <c r="D1613" t="s">
        <v>743</v>
      </c>
      <c r="E1613" t="s">
        <v>747</v>
      </c>
      <c r="F1613" s="220" t="s">
        <v>53</v>
      </c>
      <c r="G1613" s="220">
        <v>45169</v>
      </c>
      <c r="H1613" t="s">
        <v>155</v>
      </c>
      <c r="I1613" t="s">
        <v>55</v>
      </c>
      <c r="J1613" t="s">
        <v>156</v>
      </c>
      <c r="K1613" t="s">
        <v>157</v>
      </c>
      <c r="L1613" s="230" t="s">
        <v>158</v>
      </c>
      <c r="M1613">
        <v>2</v>
      </c>
      <c r="N1613">
        <v>0</v>
      </c>
      <c r="O1613">
        <v>19.78</v>
      </c>
      <c r="P1613">
        <v>39.56</v>
      </c>
      <c r="Q1613">
        <v>3654.51</v>
      </c>
      <c r="R1613">
        <v>5.7</v>
      </c>
      <c r="S1613" s="231" t="str">
        <f>VLOOKUP(U1613,'Cross ref'!I:J,2,0)</f>
        <v>SCL</v>
      </c>
      <c r="T1613" s="231">
        <f t="shared" si="150"/>
        <v>39.56</v>
      </c>
      <c r="U1613" s="231">
        <f>VLOOKUP(VALUE(C1613),'Cross ref'!G:I,3,0)</f>
        <v>7375</v>
      </c>
      <c r="V1613" s="231">
        <f>IFERROR(VLOOKUP(J1613,'Item List (2)'!C:D,2,0),VLOOKUP(K1613,'Item List (2)'!C:D,2,0))</f>
        <v>50007</v>
      </c>
      <c r="W1613" s="231">
        <f>IFERROR(VLOOKUP(J1613,'Item List (2)'!C:E,3,0),VLOOKUP(K1613,'Item List (2)'!C:E,3,0))</f>
        <v>100</v>
      </c>
      <c r="X1613" s="231">
        <f t="shared" si="151"/>
        <v>0</v>
      </c>
      <c r="Y1613" s="231" t="str">
        <f t="shared" si="152"/>
        <v>ICE CREAM, VANILLA SLOW MELT</v>
      </c>
      <c r="AA1613" s="232">
        <f t="shared" si="153"/>
        <v>39.56</v>
      </c>
      <c r="AB1613" s="232" t="str">
        <f>VLOOKUP(W1613,'Item List (2)'!$H:$J,2,0)</f>
        <v>Food</v>
      </c>
      <c r="AC1613" s="232">
        <f t="shared" si="154"/>
        <v>7375</v>
      </c>
      <c r="AD1613" s="232" t="str">
        <f t="shared" si="155"/>
        <v>7375-Food</v>
      </c>
    </row>
    <row r="1614" spans="1:30">
      <c r="A1614" t="s">
        <v>48</v>
      </c>
      <c r="B1614" t="s">
        <v>549</v>
      </c>
      <c r="C1614" t="s">
        <v>742</v>
      </c>
      <c r="D1614" t="s">
        <v>743</v>
      </c>
      <c r="E1614" t="s">
        <v>747</v>
      </c>
      <c r="F1614" s="220" t="s">
        <v>53</v>
      </c>
      <c r="G1614" s="220">
        <v>45169</v>
      </c>
      <c r="H1614" t="s">
        <v>159</v>
      </c>
      <c r="I1614" t="s">
        <v>55</v>
      </c>
      <c r="J1614" t="s">
        <v>160</v>
      </c>
      <c r="K1614" t="s">
        <v>161</v>
      </c>
      <c r="L1614" s="230" t="s">
        <v>162</v>
      </c>
      <c r="M1614">
        <v>6</v>
      </c>
      <c r="N1614">
        <v>0</v>
      </c>
      <c r="O1614">
        <v>36.91</v>
      </c>
      <c r="P1614">
        <v>221.46</v>
      </c>
      <c r="Q1614">
        <v>3654.51</v>
      </c>
      <c r="R1614">
        <v>5.7</v>
      </c>
      <c r="S1614" s="231" t="str">
        <f>VLOOKUP(U1614,'Cross ref'!I:J,2,0)</f>
        <v>SCL</v>
      </c>
      <c r="T1614" s="231">
        <f t="shared" si="150"/>
        <v>221.46</v>
      </c>
      <c r="U1614" s="231">
        <f>VLOOKUP(VALUE(C1614),'Cross ref'!G:I,3,0)</f>
        <v>7375</v>
      </c>
      <c r="V1614" s="231">
        <f>IFERROR(VLOOKUP(J1614,'Item List (2)'!C:D,2,0),VLOOKUP(K1614,'Item List (2)'!C:D,2,0))</f>
        <v>50007</v>
      </c>
      <c r="W1614" s="231">
        <f>IFERROR(VLOOKUP(J1614,'Item List (2)'!C:E,3,0),VLOOKUP(K1614,'Item List (2)'!C:E,3,0))</f>
        <v>100</v>
      </c>
      <c r="X1614" s="231">
        <f t="shared" si="151"/>
        <v>0</v>
      </c>
      <c r="Y1614" s="231" t="str">
        <f t="shared" si="152"/>
        <v>SHORTENING, LIQ FRY PREM</v>
      </c>
      <c r="AA1614" s="232">
        <f t="shared" si="153"/>
        <v>221.46</v>
      </c>
      <c r="AB1614" s="232" t="str">
        <f>VLOOKUP(W1614,'Item List (2)'!$H:$J,2,0)</f>
        <v>Food</v>
      </c>
      <c r="AC1614" s="232">
        <f t="shared" si="154"/>
        <v>7375</v>
      </c>
      <c r="AD1614" s="232" t="str">
        <f t="shared" si="155"/>
        <v>7375-Food</v>
      </c>
    </row>
    <row r="1615" spans="1:30">
      <c r="A1615" t="s">
        <v>48</v>
      </c>
      <c r="B1615" t="s">
        <v>549</v>
      </c>
      <c r="C1615" t="s">
        <v>742</v>
      </c>
      <c r="D1615" t="s">
        <v>743</v>
      </c>
      <c r="E1615" t="s">
        <v>747</v>
      </c>
      <c r="F1615" s="220" t="s">
        <v>53</v>
      </c>
      <c r="G1615" s="220">
        <v>45169</v>
      </c>
      <c r="H1615" t="s">
        <v>163</v>
      </c>
      <c r="I1615" t="s">
        <v>55</v>
      </c>
      <c r="J1615" t="s">
        <v>146</v>
      </c>
      <c r="K1615" t="s">
        <v>164</v>
      </c>
      <c r="L1615" s="230" t="s">
        <v>165</v>
      </c>
      <c r="M1615">
        <v>2</v>
      </c>
      <c r="N1615">
        <v>0</v>
      </c>
      <c r="O1615">
        <v>37.6</v>
      </c>
      <c r="P1615">
        <v>75.2</v>
      </c>
      <c r="Q1615">
        <v>3654.51</v>
      </c>
      <c r="R1615">
        <v>5.7</v>
      </c>
      <c r="S1615" s="231" t="str">
        <f>VLOOKUP(U1615,'Cross ref'!I:J,2,0)</f>
        <v>SCL</v>
      </c>
      <c r="T1615" s="231">
        <f t="shared" si="150"/>
        <v>75.2</v>
      </c>
      <c r="U1615" s="231">
        <f>VLOOKUP(VALUE(C1615),'Cross ref'!G:I,3,0)</f>
        <v>7375</v>
      </c>
      <c r="V1615" s="231">
        <f>IFERROR(VLOOKUP(J1615,'Item List (2)'!C:D,2,0),VLOOKUP(K1615,'Item List (2)'!C:D,2,0))</f>
        <v>50007</v>
      </c>
      <c r="W1615" s="231">
        <f>IFERROR(VLOOKUP(J1615,'Item List (2)'!C:E,3,0),VLOOKUP(K1615,'Item List (2)'!C:E,3,0))</f>
        <v>100</v>
      </c>
      <c r="X1615" s="231">
        <f t="shared" si="151"/>
        <v>0</v>
      </c>
      <c r="Y1615" s="231" t="str">
        <f t="shared" si="152"/>
        <v>CHICKEN, PTY SPCY 3Z</v>
      </c>
      <c r="AA1615" s="232">
        <f t="shared" si="153"/>
        <v>75.2</v>
      </c>
      <c r="AB1615" s="232" t="str">
        <f>VLOOKUP(W1615,'Item List (2)'!$H:$J,2,0)</f>
        <v>Food</v>
      </c>
      <c r="AC1615" s="232">
        <f t="shared" si="154"/>
        <v>7375</v>
      </c>
      <c r="AD1615" s="232" t="str">
        <f t="shared" si="155"/>
        <v>7375-Food</v>
      </c>
    </row>
    <row r="1616" spans="1:30">
      <c r="A1616" t="s">
        <v>48</v>
      </c>
      <c r="B1616" t="s">
        <v>549</v>
      </c>
      <c r="C1616" t="s">
        <v>742</v>
      </c>
      <c r="D1616" t="s">
        <v>743</v>
      </c>
      <c r="E1616" t="s">
        <v>747</v>
      </c>
      <c r="F1616" s="220" t="s">
        <v>53</v>
      </c>
      <c r="G1616" s="220">
        <v>45169</v>
      </c>
      <c r="H1616" t="s">
        <v>169</v>
      </c>
      <c r="I1616" t="s">
        <v>55</v>
      </c>
      <c r="J1616" t="s">
        <v>170</v>
      </c>
      <c r="K1616" t="s">
        <v>171</v>
      </c>
      <c r="L1616" s="230" t="s">
        <v>172</v>
      </c>
      <c r="M1616">
        <v>3</v>
      </c>
      <c r="N1616">
        <v>0</v>
      </c>
      <c r="O1616">
        <v>90.57</v>
      </c>
      <c r="P1616">
        <v>271.71</v>
      </c>
      <c r="Q1616">
        <v>3654.51</v>
      </c>
      <c r="R1616">
        <v>5.7</v>
      </c>
      <c r="S1616" s="231" t="str">
        <f>VLOOKUP(U1616,'Cross ref'!I:J,2,0)</f>
        <v>SCL</v>
      </c>
      <c r="T1616" s="231">
        <f t="shared" si="150"/>
        <v>271.71</v>
      </c>
      <c r="U1616" s="231">
        <f>VLOOKUP(VALUE(C1616),'Cross ref'!G:I,3,0)</f>
        <v>7375</v>
      </c>
      <c r="V1616" s="231">
        <f>IFERROR(VLOOKUP(J1616,'Item List (2)'!C:D,2,0),VLOOKUP(K1616,'Item List (2)'!C:D,2,0))</f>
        <v>50007</v>
      </c>
      <c r="W1616" s="231">
        <f>IFERROR(VLOOKUP(J1616,'Item List (2)'!C:E,3,0),VLOOKUP(K1616,'Item List (2)'!C:E,3,0))</f>
        <v>100</v>
      </c>
      <c r="X1616" s="231">
        <f t="shared" si="151"/>
        <v>0</v>
      </c>
      <c r="Y1616" s="231" t="str">
        <f t="shared" si="152"/>
        <v>BACON, 500 SLICES FC</v>
      </c>
      <c r="AA1616" s="232">
        <f t="shared" si="153"/>
        <v>271.71</v>
      </c>
      <c r="AB1616" s="232" t="str">
        <f>VLOOKUP(W1616,'Item List (2)'!$H:$J,2,0)</f>
        <v>Food</v>
      </c>
      <c r="AC1616" s="232">
        <f t="shared" si="154"/>
        <v>7375</v>
      </c>
      <c r="AD1616" s="232" t="str">
        <f t="shared" si="155"/>
        <v>7375-Food</v>
      </c>
    </row>
    <row r="1617" spans="1:30">
      <c r="A1617" t="s">
        <v>48</v>
      </c>
      <c r="B1617" t="s">
        <v>549</v>
      </c>
      <c r="C1617" t="s">
        <v>742</v>
      </c>
      <c r="D1617" t="s">
        <v>743</v>
      </c>
      <c r="E1617" t="s">
        <v>747</v>
      </c>
      <c r="F1617" s="220" t="s">
        <v>53</v>
      </c>
      <c r="G1617" s="220">
        <v>45169</v>
      </c>
      <c r="H1617" t="s">
        <v>173</v>
      </c>
      <c r="I1617" t="s">
        <v>55</v>
      </c>
      <c r="J1617" t="s">
        <v>117</v>
      </c>
      <c r="K1617" t="s">
        <v>174</v>
      </c>
      <c r="L1617" s="230" t="s">
        <v>175</v>
      </c>
      <c r="M1617">
        <v>1</v>
      </c>
      <c r="N1617">
        <v>0</v>
      </c>
      <c r="O1617">
        <v>81.59</v>
      </c>
      <c r="P1617">
        <v>81.59</v>
      </c>
      <c r="Q1617">
        <v>3654.51</v>
      </c>
      <c r="R1617">
        <v>5.7</v>
      </c>
      <c r="S1617" s="231" t="str">
        <f>VLOOKUP(U1617,'Cross ref'!I:J,2,0)</f>
        <v>SCL</v>
      </c>
      <c r="T1617" s="231">
        <f t="shared" si="150"/>
        <v>81.59</v>
      </c>
      <c r="U1617" s="231">
        <f>VLOOKUP(VALUE(C1617),'Cross ref'!G:I,3,0)</f>
        <v>7375</v>
      </c>
      <c r="V1617" s="231">
        <f>IFERROR(VLOOKUP(J1617,'Item List (2)'!C:D,2,0),VLOOKUP(K1617,'Item List (2)'!C:D,2,0))</f>
        <v>50007</v>
      </c>
      <c r="W1617" s="231">
        <f>IFERROR(VLOOKUP(J1617,'Item List (2)'!C:E,3,0),VLOOKUP(K1617,'Item List (2)'!C:E,3,0))</f>
        <v>100</v>
      </c>
      <c r="X1617" s="231">
        <f t="shared" si="151"/>
        <v>0</v>
      </c>
      <c r="Y1617" s="231" t="str">
        <f t="shared" si="152"/>
        <v>BEEF, GRND PTY 1.78Z</v>
      </c>
      <c r="AA1617" s="232">
        <f t="shared" si="153"/>
        <v>81.59</v>
      </c>
      <c r="AB1617" s="232" t="str">
        <f>VLOOKUP(W1617,'Item List (2)'!$H:$J,2,0)</f>
        <v>Food</v>
      </c>
      <c r="AC1617" s="232">
        <f t="shared" si="154"/>
        <v>7375</v>
      </c>
      <c r="AD1617" s="232" t="str">
        <f t="shared" si="155"/>
        <v>7375-Food</v>
      </c>
    </row>
    <row r="1618" spans="1:30">
      <c r="A1618" t="s">
        <v>48</v>
      </c>
      <c r="B1618" t="s">
        <v>549</v>
      </c>
      <c r="C1618" t="s">
        <v>742</v>
      </c>
      <c r="D1618" t="s">
        <v>743</v>
      </c>
      <c r="E1618" t="s">
        <v>747</v>
      </c>
      <c r="F1618" s="220" t="s">
        <v>53</v>
      </c>
      <c r="G1618" s="220">
        <v>45169</v>
      </c>
      <c r="H1618" t="s">
        <v>178</v>
      </c>
      <c r="I1618" t="s">
        <v>55</v>
      </c>
      <c r="J1618" t="s">
        <v>179</v>
      </c>
      <c r="K1618" t="s">
        <v>180</v>
      </c>
      <c r="L1618" s="230" t="s">
        <v>148</v>
      </c>
      <c r="M1618">
        <v>1</v>
      </c>
      <c r="N1618">
        <v>0</v>
      </c>
      <c r="O1618">
        <v>77.57</v>
      </c>
      <c r="P1618">
        <v>77.57</v>
      </c>
      <c r="Q1618">
        <v>3654.51</v>
      </c>
      <c r="R1618">
        <v>5.7</v>
      </c>
      <c r="S1618" s="231" t="str">
        <f>VLOOKUP(U1618,'Cross ref'!I:J,2,0)</f>
        <v>SCL</v>
      </c>
      <c r="T1618" s="231">
        <f t="shared" si="150"/>
        <v>77.57</v>
      </c>
      <c r="U1618" s="231">
        <f>VLOOKUP(VALUE(C1618),'Cross ref'!G:I,3,0)</f>
        <v>7375</v>
      </c>
      <c r="V1618" s="231">
        <f>IFERROR(VLOOKUP(J1618,'Item List (2)'!C:D,2,0),VLOOKUP(K1618,'Item List (2)'!C:D,2,0))</f>
        <v>50007</v>
      </c>
      <c r="W1618" s="231">
        <f>IFERROR(VLOOKUP(J1618,'Item List (2)'!C:E,3,0),VLOOKUP(K1618,'Item List (2)'!C:E,3,0))</f>
        <v>100</v>
      </c>
      <c r="X1618" s="231">
        <f t="shared" si="151"/>
        <v>0</v>
      </c>
      <c r="Y1618" s="231" t="str">
        <f t="shared" si="152"/>
        <v>CHEESE, AMER SHRP SLI 144CT</v>
      </c>
      <c r="AA1618" s="232">
        <f t="shared" si="153"/>
        <v>77.57</v>
      </c>
      <c r="AB1618" s="232" t="str">
        <f>VLOOKUP(W1618,'Item List (2)'!$H:$J,2,0)</f>
        <v>Food</v>
      </c>
      <c r="AC1618" s="232">
        <f t="shared" si="154"/>
        <v>7375</v>
      </c>
      <c r="AD1618" s="232" t="str">
        <f t="shared" si="155"/>
        <v>7375-Food</v>
      </c>
    </row>
    <row r="1619" spans="1:30">
      <c r="A1619" t="s">
        <v>48</v>
      </c>
      <c r="B1619" t="s">
        <v>549</v>
      </c>
      <c r="C1619" t="s">
        <v>742</v>
      </c>
      <c r="D1619" t="s">
        <v>743</v>
      </c>
      <c r="E1619" t="s">
        <v>747</v>
      </c>
      <c r="F1619" s="220" t="s">
        <v>53</v>
      </c>
      <c r="G1619" s="220">
        <v>45169</v>
      </c>
      <c r="H1619" t="s">
        <v>736</v>
      </c>
      <c r="I1619" t="s">
        <v>55</v>
      </c>
      <c r="J1619" t="s">
        <v>179</v>
      </c>
      <c r="K1619" t="s">
        <v>737</v>
      </c>
      <c r="L1619" s="230" t="s">
        <v>148</v>
      </c>
      <c r="M1619">
        <v>1</v>
      </c>
      <c r="N1619">
        <v>0</v>
      </c>
      <c r="O1619">
        <v>77.97</v>
      </c>
      <c r="P1619">
        <v>77.97</v>
      </c>
      <c r="Q1619">
        <v>3654.51</v>
      </c>
      <c r="R1619">
        <v>5.7</v>
      </c>
      <c r="S1619" s="231" t="str">
        <f>VLOOKUP(U1619,'Cross ref'!I:J,2,0)</f>
        <v>SCL</v>
      </c>
      <c r="T1619" s="231">
        <f t="shared" si="150"/>
        <v>77.97</v>
      </c>
      <c r="U1619" s="231">
        <f>VLOOKUP(VALUE(C1619),'Cross ref'!G:I,3,0)</f>
        <v>7375</v>
      </c>
      <c r="V1619" s="231">
        <f>IFERROR(VLOOKUP(J1619,'Item List (2)'!C:D,2,0),VLOOKUP(K1619,'Item List (2)'!C:D,2,0))</f>
        <v>50007</v>
      </c>
      <c r="W1619" s="231">
        <f>IFERROR(VLOOKUP(J1619,'Item List (2)'!C:E,3,0),VLOOKUP(K1619,'Item List (2)'!C:E,3,0))</f>
        <v>100</v>
      </c>
      <c r="X1619" s="231">
        <f t="shared" si="151"/>
        <v>0</v>
      </c>
      <c r="Y1619" s="231" t="str">
        <f t="shared" si="152"/>
        <v>CHEESE, SWISS SLI 160CT</v>
      </c>
      <c r="AA1619" s="232">
        <f t="shared" si="153"/>
        <v>77.97</v>
      </c>
      <c r="AB1619" s="232" t="str">
        <f>VLOOKUP(W1619,'Item List (2)'!$H:$J,2,0)</f>
        <v>Food</v>
      </c>
      <c r="AC1619" s="232">
        <f t="shared" si="154"/>
        <v>7375</v>
      </c>
      <c r="AD1619" s="232" t="str">
        <f t="shared" si="155"/>
        <v>7375-Food</v>
      </c>
    </row>
    <row r="1620" spans="1:30">
      <c r="A1620" t="s">
        <v>48</v>
      </c>
      <c r="B1620" t="s">
        <v>549</v>
      </c>
      <c r="C1620" t="s">
        <v>742</v>
      </c>
      <c r="D1620" t="s">
        <v>743</v>
      </c>
      <c r="E1620" t="s">
        <v>747</v>
      </c>
      <c r="F1620" s="220" t="s">
        <v>53</v>
      </c>
      <c r="G1620" s="220">
        <v>45169</v>
      </c>
      <c r="H1620" t="s">
        <v>181</v>
      </c>
      <c r="I1620" t="s">
        <v>55</v>
      </c>
      <c r="J1620" t="s">
        <v>121</v>
      </c>
      <c r="K1620" t="s">
        <v>182</v>
      </c>
      <c r="L1620" s="230" t="s">
        <v>183</v>
      </c>
      <c r="M1620">
        <v>2</v>
      </c>
      <c r="N1620">
        <v>0</v>
      </c>
      <c r="O1620">
        <v>39.79</v>
      </c>
      <c r="P1620">
        <v>79.58</v>
      </c>
      <c r="Q1620">
        <v>3654.51</v>
      </c>
      <c r="R1620">
        <v>5.7</v>
      </c>
      <c r="S1620" s="231" t="str">
        <f>VLOOKUP(U1620,'Cross ref'!I:J,2,0)</f>
        <v>SCL</v>
      </c>
      <c r="T1620" s="231">
        <f t="shared" si="150"/>
        <v>79.58</v>
      </c>
      <c r="U1620" s="231">
        <f>VLOOKUP(VALUE(C1620),'Cross ref'!G:I,3,0)</f>
        <v>7375</v>
      </c>
      <c r="V1620" s="231">
        <f>IFERROR(VLOOKUP(J1620,'Item List (2)'!C:D,2,0),VLOOKUP(K1620,'Item List (2)'!C:D,2,0))</f>
        <v>50007</v>
      </c>
      <c r="W1620" s="231">
        <f>IFERROR(VLOOKUP(J1620,'Item List (2)'!C:E,3,0),VLOOKUP(K1620,'Item List (2)'!C:E,3,0))</f>
        <v>100</v>
      </c>
      <c r="X1620" s="231">
        <f t="shared" si="151"/>
        <v>0</v>
      </c>
      <c r="Y1620" s="231" t="str">
        <f t="shared" si="152"/>
        <v>APPTZR, JALAPENO BRD CHSE BITE</v>
      </c>
      <c r="AA1620" s="232">
        <f t="shared" si="153"/>
        <v>79.58</v>
      </c>
      <c r="AB1620" s="232" t="str">
        <f>VLOOKUP(W1620,'Item List (2)'!$H:$J,2,0)</f>
        <v>Food</v>
      </c>
      <c r="AC1620" s="232">
        <f t="shared" si="154"/>
        <v>7375</v>
      </c>
      <c r="AD1620" s="232" t="str">
        <f t="shared" si="155"/>
        <v>7375-Food</v>
      </c>
    </row>
    <row r="1621" spans="1:30">
      <c r="A1621" t="s">
        <v>48</v>
      </c>
      <c r="B1621" t="s">
        <v>549</v>
      </c>
      <c r="C1621" t="s">
        <v>742</v>
      </c>
      <c r="D1621" t="s">
        <v>743</v>
      </c>
      <c r="E1621" t="s">
        <v>747</v>
      </c>
      <c r="F1621" s="220" t="s">
        <v>53</v>
      </c>
      <c r="G1621" s="220">
        <v>45169</v>
      </c>
      <c r="H1621" t="s">
        <v>187</v>
      </c>
      <c r="I1621" t="s">
        <v>55</v>
      </c>
      <c r="J1621" t="s">
        <v>146</v>
      </c>
      <c r="K1621" t="s">
        <v>188</v>
      </c>
      <c r="L1621" s="230" t="s">
        <v>189</v>
      </c>
      <c r="M1621">
        <v>2</v>
      </c>
      <c r="N1621">
        <v>0</v>
      </c>
      <c r="O1621">
        <v>46.88</v>
      </c>
      <c r="P1621">
        <v>93.76</v>
      </c>
      <c r="Q1621">
        <v>3654.51</v>
      </c>
      <c r="R1621">
        <v>5.7</v>
      </c>
      <c r="S1621" s="231" t="str">
        <f>VLOOKUP(U1621,'Cross ref'!I:J,2,0)</f>
        <v>SCL</v>
      </c>
      <c r="T1621" s="231">
        <f t="shared" si="150"/>
        <v>93.76</v>
      </c>
      <c r="U1621" s="231">
        <f>VLOOKUP(VALUE(C1621),'Cross ref'!G:I,3,0)</f>
        <v>7375</v>
      </c>
      <c r="V1621" s="231">
        <f>IFERROR(VLOOKUP(J1621,'Item List (2)'!C:D,2,0),VLOOKUP(K1621,'Item List (2)'!C:D,2,0))</f>
        <v>50007</v>
      </c>
      <c r="W1621" s="231">
        <f>IFERROR(VLOOKUP(J1621,'Item List (2)'!C:E,3,0),VLOOKUP(K1621,'Item List (2)'!C:E,3,0))</f>
        <v>100</v>
      </c>
      <c r="X1621" s="231">
        <f t="shared" si="151"/>
        <v>0</v>
      </c>
      <c r="Y1621" s="231" t="str">
        <f t="shared" si="152"/>
        <v>CHICKEN, NUGGET BRD STAR SHP</v>
      </c>
      <c r="AA1621" s="232">
        <f t="shared" si="153"/>
        <v>93.76</v>
      </c>
      <c r="AB1621" s="232" t="str">
        <f>VLOOKUP(W1621,'Item List (2)'!$H:$J,2,0)</f>
        <v>Food</v>
      </c>
      <c r="AC1621" s="232">
        <f t="shared" si="154"/>
        <v>7375</v>
      </c>
      <c r="AD1621" s="232" t="str">
        <f t="shared" si="155"/>
        <v>7375-Food</v>
      </c>
    </row>
    <row r="1622" spans="1:30">
      <c r="A1622" t="s">
        <v>48</v>
      </c>
      <c r="B1622" t="s">
        <v>549</v>
      </c>
      <c r="C1622" t="s">
        <v>742</v>
      </c>
      <c r="D1622" t="s">
        <v>743</v>
      </c>
      <c r="E1622" t="s">
        <v>747</v>
      </c>
      <c r="F1622" s="220" t="s">
        <v>53</v>
      </c>
      <c r="G1622" s="220">
        <v>45169</v>
      </c>
      <c r="H1622" t="s">
        <v>357</v>
      </c>
      <c r="I1622" t="s">
        <v>55</v>
      </c>
      <c r="J1622" t="s">
        <v>358</v>
      </c>
      <c r="K1622" t="s">
        <v>359</v>
      </c>
      <c r="L1622" s="230" t="s">
        <v>360</v>
      </c>
      <c r="M1622">
        <v>1</v>
      </c>
      <c r="N1622">
        <v>0</v>
      </c>
      <c r="O1622">
        <v>24.1</v>
      </c>
      <c r="P1622">
        <v>24.1</v>
      </c>
      <c r="Q1622">
        <v>3654.51</v>
      </c>
      <c r="R1622">
        <v>5.7</v>
      </c>
      <c r="S1622" s="231" t="str">
        <f>VLOOKUP(U1622,'Cross ref'!I:J,2,0)</f>
        <v>SCL</v>
      </c>
      <c r="T1622" s="231">
        <f t="shared" si="150"/>
        <v>24.1</v>
      </c>
      <c r="U1622" s="231">
        <f>VLOOKUP(VALUE(C1622),'Cross ref'!G:I,3,0)</f>
        <v>7375</v>
      </c>
      <c r="V1622" s="231">
        <f>IFERROR(VLOOKUP(J1622,'Item List (2)'!C:D,2,0),VLOOKUP(K1622,'Item List (2)'!C:D,2,0))</f>
        <v>50007</v>
      </c>
      <c r="W1622" s="231">
        <f>IFERROR(VLOOKUP(J1622,'Item List (2)'!C:E,3,0),VLOOKUP(K1622,'Item List (2)'!C:E,3,0))</f>
        <v>100</v>
      </c>
      <c r="X1622" s="231">
        <f t="shared" si="151"/>
        <v>0</v>
      </c>
      <c r="Y1622" s="231" t="str">
        <f t="shared" si="152"/>
        <v>BISCUIT, BUTTERMILK PARBKD</v>
      </c>
      <c r="AA1622" s="232">
        <f t="shared" si="153"/>
        <v>24.1</v>
      </c>
      <c r="AB1622" s="232" t="str">
        <f>VLOOKUP(W1622,'Item List (2)'!$H:$J,2,0)</f>
        <v>Food</v>
      </c>
      <c r="AC1622" s="232">
        <f t="shared" si="154"/>
        <v>7375</v>
      </c>
      <c r="AD1622" s="232" t="str">
        <f t="shared" si="155"/>
        <v>7375-Food</v>
      </c>
    </row>
    <row r="1623" spans="1:30">
      <c r="A1623" t="s">
        <v>48</v>
      </c>
      <c r="B1623" t="s">
        <v>549</v>
      </c>
      <c r="C1623" t="s">
        <v>742</v>
      </c>
      <c r="D1623" t="s">
        <v>743</v>
      </c>
      <c r="E1623" t="s">
        <v>747</v>
      </c>
      <c r="F1623" s="220" t="s">
        <v>53</v>
      </c>
      <c r="G1623" s="220">
        <v>45169</v>
      </c>
      <c r="H1623" t="s">
        <v>194</v>
      </c>
      <c r="I1623" t="s">
        <v>55</v>
      </c>
      <c r="J1623" t="s">
        <v>179</v>
      </c>
      <c r="K1623" t="s">
        <v>195</v>
      </c>
      <c r="L1623" s="230" t="s">
        <v>148</v>
      </c>
      <c r="M1623">
        <v>1</v>
      </c>
      <c r="N1623">
        <v>0</v>
      </c>
      <c r="O1623">
        <v>77.97</v>
      </c>
      <c r="P1623">
        <v>77.97</v>
      </c>
      <c r="Q1623">
        <v>3654.51</v>
      </c>
      <c r="R1623">
        <v>5.7</v>
      </c>
      <c r="S1623" s="231" t="str">
        <f>VLOOKUP(U1623,'Cross ref'!I:J,2,0)</f>
        <v>SCL</v>
      </c>
      <c r="T1623" s="231">
        <f t="shared" si="150"/>
        <v>77.97</v>
      </c>
      <c r="U1623" s="231">
        <f>VLOOKUP(VALUE(C1623),'Cross ref'!G:I,3,0)</f>
        <v>7375</v>
      </c>
      <c r="V1623" s="231">
        <f>IFERROR(VLOOKUP(J1623,'Item List (2)'!C:D,2,0),VLOOKUP(K1623,'Item List (2)'!C:D,2,0))</f>
        <v>50007</v>
      </c>
      <c r="W1623" s="231">
        <f>IFERROR(VLOOKUP(J1623,'Item List (2)'!C:E,3,0),VLOOKUP(K1623,'Item List (2)'!C:E,3,0))</f>
        <v>100</v>
      </c>
      <c r="X1623" s="231">
        <f t="shared" si="151"/>
        <v>0</v>
      </c>
      <c r="Y1623" s="231" t="str">
        <f t="shared" si="152"/>
        <v>CHEESE, AMER SHRP SLI 200CT SM</v>
      </c>
      <c r="AA1623" s="232">
        <f t="shared" si="153"/>
        <v>77.97</v>
      </c>
      <c r="AB1623" s="232" t="str">
        <f>VLOOKUP(W1623,'Item List (2)'!$H:$J,2,0)</f>
        <v>Food</v>
      </c>
      <c r="AC1623" s="232">
        <f t="shared" si="154"/>
        <v>7375</v>
      </c>
      <c r="AD1623" s="232" t="str">
        <f t="shared" si="155"/>
        <v>7375-Food</v>
      </c>
    </row>
    <row r="1624" spans="1:30">
      <c r="A1624" t="s">
        <v>48</v>
      </c>
      <c r="B1624" t="s">
        <v>549</v>
      </c>
      <c r="C1624" t="s">
        <v>742</v>
      </c>
      <c r="D1624" t="s">
        <v>743</v>
      </c>
      <c r="E1624" t="s">
        <v>747</v>
      </c>
      <c r="F1624" s="220" t="s">
        <v>53</v>
      </c>
      <c r="G1624" s="220">
        <v>45169</v>
      </c>
      <c r="H1624" t="s">
        <v>205</v>
      </c>
      <c r="I1624" t="s">
        <v>55</v>
      </c>
      <c r="J1624" t="s">
        <v>206</v>
      </c>
      <c r="K1624" t="s">
        <v>207</v>
      </c>
      <c r="L1624" s="230" t="s">
        <v>208</v>
      </c>
      <c r="M1624">
        <v>3</v>
      </c>
      <c r="N1624">
        <v>0</v>
      </c>
      <c r="O1624">
        <v>22.17</v>
      </c>
      <c r="P1624">
        <v>66.51</v>
      </c>
      <c r="Q1624">
        <v>3654.51</v>
      </c>
      <c r="R1624">
        <v>5.7</v>
      </c>
      <c r="S1624" s="231" t="str">
        <f>VLOOKUP(U1624,'Cross ref'!I:J,2,0)</f>
        <v>SCL</v>
      </c>
      <c r="T1624" s="231">
        <f t="shared" si="150"/>
        <v>66.51</v>
      </c>
      <c r="U1624" s="231">
        <f>VLOOKUP(VALUE(C1624),'Cross ref'!G:I,3,0)</f>
        <v>7375</v>
      </c>
      <c r="V1624" s="231">
        <f>IFERROR(VLOOKUP(J1624,'Item List (2)'!C:D,2,0),VLOOKUP(K1624,'Item List (2)'!C:D,2,0))</f>
        <v>50007</v>
      </c>
      <c r="W1624" s="231">
        <f>IFERROR(VLOOKUP(J1624,'Item List (2)'!C:E,3,0),VLOOKUP(K1624,'Item List (2)'!C:E,3,0))</f>
        <v>100</v>
      </c>
      <c r="X1624" s="231">
        <f t="shared" si="151"/>
        <v>0</v>
      </c>
      <c r="Y1624" s="231" t="str">
        <f t="shared" si="152"/>
        <v>LETTUCE, LINER</v>
      </c>
      <c r="AA1624" s="232">
        <f t="shared" si="153"/>
        <v>66.51</v>
      </c>
      <c r="AB1624" s="232" t="str">
        <f>VLOOKUP(W1624,'Item List (2)'!$H:$J,2,0)</f>
        <v>Food</v>
      </c>
      <c r="AC1624" s="232">
        <f t="shared" si="154"/>
        <v>7375</v>
      </c>
      <c r="AD1624" s="232" t="str">
        <f t="shared" si="155"/>
        <v>7375-Food</v>
      </c>
    </row>
    <row r="1625" spans="1:30">
      <c r="A1625" t="s">
        <v>48</v>
      </c>
      <c r="B1625" t="s">
        <v>549</v>
      </c>
      <c r="C1625" t="s">
        <v>742</v>
      </c>
      <c r="D1625" t="s">
        <v>743</v>
      </c>
      <c r="E1625" t="s">
        <v>747</v>
      </c>
      <c r="F1625" s="220" t="s">
        <v>53</v>
      </c>
      <c r="G1625" s="220">
        <v>45169</v>
      </c>
      <c r="H1625" t="s">
        <v>456</v>
      </c>
      <c r="I1625" t="s">
        <v>55</v>
      </c>
      <c r="J1625" t="s">
        <v>457</v>
      </c>
      <c r="K1625" t="s">
        <v>458</v>
      </c>
      <c r="L1625" s="230" t="s">
        <v>459</v>
      </c>
      <c r="M1625">
        <v>1</v>
      </c>
      <c r="N1625">
        <v>0</v>
      </c>
      <c r="O1625">
        <v>68.6</v>
      </c>
      <c r="P1625">
        <v>68.6</v>
      </c>
      <c r="Q1625">
        <v>3654.51</v>
      </c>
      <c r="R1625">
        <v>5.7</v>
      </c>
      <c r="S1625" s="231" t="str">
        <f>VLOOKUP(U1625,'Cross ref'!I:J,2,0)</f>
        <v>SCL</v>
      </c>
      <c r="T1625" s="231">
        <f t="shared" si="150"/>
        <v>68.6</v>
      </c>
      <c r="U1625" s="231">
        <f>VLOOKUP(VALUE(C1625),'Cross ref'!G:I,3,0)</f>
        <v>7375</v>
      </c>
      <c r="V1625" s="231">
        <f>IFERROR(VLOOKUP(J1625,'Item List (2)'!C:D,2,0),VLOOKUP(K1625,'Item List (2)'!C:D,2,0))</f>
        <v>50007</v>
      </c>
      <c r="W1625" s="231">
        <f>IFERROR(VLOOKUP(J1625,'Item List (2)'!C:E,3,0),VLOOKUP(K1625,'Item List (2)'!C:E,3,0))</f>
        <v>100</v>
      </c>
      <c r="X1625" s="231">
        <f t="shared" si="151"/>
        <v>0</v>
      </c>
      <c r="Y1625" s="231" t="str">
        <f t="shared" si="152"/>
        <v>COOKIE, CHOC CHIP THWSRV 1.25Z</v>
      </c>
      <c r="AA1625" s="232">
        <f t="shared" si="153"/>
        <v>68.6</v>
      </c>
      <c r="AB1625" s="232" t="str">
        <f>VLOOKUP(W1625,'Item List (2)'!$H:$J,2,0)</f>
        <v>Food</v>
      </c>
      <c r="AC1625" s="232">
        <f t="shared" si="154"/>
        <v>7375</v>
      </c>
      <c r="AD1625" s="232" t="str">
        <f t="shared" si="155"/>
        <v>7375-Food</v>
      </c>
    </row>
    <row r="1626" spans="1:30">
      <c r="A1626" t="s">
        <v>48</v>
      </c>
      <c r="B1626" t="s">
        <v>549</v>
      </c>
      <c r="C1626" t="s">
        <v>742</v>
      </c>
      <c r="D1626" t="s">
        <v>743</v>
      </c>
      <c r="E1626" t="s">
        <v>747</v>
      </c>
      <c r="F1626" s="220" t="s">
        <v>53</v>
      </c>
      <c r="G1626" s="220">
        <v>45169</v>
      </c>
      <c r="H1626" t="s">
        <v>613</v>
      </c>
      <c r="I1626" t="s">
        <v>55</v>
      </c>
      <c r="J1626" t="s">
        <v>614</v>
      </c>
      <c r="K1626" t="s">
        <v>615</v>
      </c>
      <c r="L1626" s="230" t="s">
        <v>212</v>
      </c>
      <c r="M1626">
        <v>1</v>
      </c>
      <c r="N1626">
        <v>0</v>
      </c>
      <c r="O1626">
        <v>14.65</v>
      </c>
      <c r="P1626">
        <v>14.65</v>
      </c>
      <c r="Q1626">
        <v>3654.51</v>
      </c>
      <c r="R1626">
        <v>5.7</v>
      </c>
      <c r="S1626" s="231" t="str">
        <f>VLOOKUP(U1626,'Cross ref'!I:J,2,0)</f>
        <v>SCL</v>
      </c>
      <c r="T1626" s="231">
        <f t="shared" si="150"/>
        <v>14.65</v>
      </c>
      <c r="U1626" s="231">
        <f>VLOOKUP(VALUE(C1626),'Cross ref'!G:I,3,0)</f>
        <v>7375</v>
      </c>
      <c r="V1626" s="231">
        <f>IFERROR(VLOOKUP(J1626,'Item List (2)'!C:D,2,0),VLOOKUP(K1626,'Item List (2)'!C:D,2,0))</f>
        <v>50007</v>
      </c>
      <c r="W1626" s="231">
        <f>IFERROR(VLOOKUP(J1626,'Item List (2)'!C:E,3,0),VLOOKUP(K1626,'Item List (2)'!C:E,3,0))</f>
        <v>100</v>
      </c>
      <c r="X1626" s="231">
        <f t="shared" si="151"/>
        <v>0</v>
      </c>
      <c r="Y1626" s="231" t="str">
        <f t="shared" si="152"/>
        <v>ONION, RED JMBO</v>
      </c>
      <c r="AA1626" s="232">
        <f t="shared" si="153"/>
        <v>14.65</v>
      </c>
      <c r="AB1626" s="232" t="str">
        <f>VLOOKUP(W1626,'Item List (2)'!$H:$J,2,0)</f>
        <v>Food</v>
      </c>
      <c r="AC1626" s="232">
        <f t="shared" si="154"/>
        <v>7375</v>
      </c>
      <c r="AD1626" s="232" t="str">
        <f t="shared" si="155"/>
        <v>7375-Food</v>
      </c>
    </row>
    <row r="1627" spans="1:30">
      <c r="A1627" t="s">
        <v>48</v>
      </c>
      <c r="B1627" t="s">
        <v>549</v>
      </c>
      <c r="C1627" t="s">
        <v>742</v>
      </c>
      <c r="D1627" t="s">
        <v>743</v>
      </c>
      <c r="E1627" t="s">
        <v>747</v>
      </c>
      <c r="F1627" s="220" t="s">
        <v>53</v>
      </c>
      <c r="G1627" s="220">
        <v>45169</v>
      </c>
      <c r="H1627" t="s">
        <v>213</v>
      </c>
      <c r="I1627" t="s">
        <v>55</v>
      </c>
      <c r="J1627" t="s">
        <v>214</v>
      </c>
      <c r="K1627" t="s">
        <v>215</v>
      </c>
      <c r="L1627" s="230" t="s">
        <v>78</v>
      </c>
      <c r="M1627">
        <v>1</v>
      </c>
      <c r="N1627">
        <v>0</v>
      </c>
      <c r="O1627">
        <v>27.07</v>
      </c>
      <c r="P1627">
        <v>27.07</v>
      </c>
      <c r="Q1627">
        <v>3654.51</v>
      </c>
      <c r="R1627">
        <v>5.7</v>
      </c>
      <c r="S1627" s="231" t="str">
        <f>VLOOKUP(U1627,'Cross ref'!I:J,2,0)</f>
        <v>SCL</v>
      </c>
      <c r="T1627" s="231">
        <f t="shared" si="150"/>
        <v>27.07</v>
      </c>
      <c r="U1627" s="231">
        <f>VLOOKUP(VALUE(C1627),'Cross ref'!G:I,3,0)</f>
        <v>7375</v>
      </c>
      <c r="V1627" s="231">
        <f>IFERROR(VLOOKUP(J1627,'Item List (2)'!C:D,2,0),VLOOKUP(K1627,'Item List (2)'!C:D,2,0))</f>
        <v>50007</v>
      </c>
      <c r="W1627" s="231">
        <f>IFERROR(VLOOKUP(J1627,'Item List (2)'!C:E,3,0),VLOOKUP(K1627,'Item List (2)'!C:E,3,0))</f>
        <v>100</v>
      </c>
      <c r="X1627" s="231">
        <f t="shared" si="151"/>
        <v>0</v>
      </c>
      <c r="Y1627" s="231" t="str">
        <f t="shared" si="152"/>
        <v>PICKLE, CHIP DELI 3/16" CC</v>
      </c>
      <c r="AA1627" s="232">
        <f t="shared" si="153"/>
        <v>27.07</v>
      </c>
      <c r="AB1627" s="232" t="str">
        <f>VLOOKUP(W1627,'Item List (2)'!$H:$J,2,0)</f>
        <v>Food</v>
      </c>
      <c r="AC1627" s="232">
        <f t="shared" si="154"/>
        <v>7375</v>
      </c>
      <c r="AD1627" s="232" t="str">
        <f t="shared" si="155"/>
        <v>7375-Food</v>
      </c>
    </row>
    <row r="1628" spans="1:30">
      <c r="A1628" t="s">
        <v>48</v>
      </c>
      <c r="B1628" t="s">
        <v>549</v>
      </c>
      <c r="C1628" t="s">
        <v>742</v>
      </c>
      <c r="D1628" t="s">
        <v>743</v>
      </c>
      <c r="E1628" t="s">
        <v>747</v>
      </c>
      <c r="F1628" s="220" t="s">
        <v>53</v>
      </c>
      <c r="G1628" s="220">
        <v>45169</v>
      </c>
      <c r="H1628" t="s">
        <v>375</v>
      </c>
      <c r="I1628" t="s">
        <v>55</v>
      </c>
      <c r="J1628" t="s">
        <v>146</v>
      </c>
      <c r="K1628" t="s">
        <v>376</v>
      </c>
      <c r="L1628" s="230" t="s">
        <v>377</v>
      </c>
      <c r="M1628">
        <v>1</v>
      </c>
      <c r="N1628">
        <v>0</v>
      </c>
      <c r="O1628">
        <v>175.35</v>
      </c>
      <c r="P1628">
        <v>175.35</v>
      </c>
      <c r="Q1628">
        <v>3654.51</v>
      </c>
      <c r="R1628">
        <v>5.7</v>
      </c>
      <c r="S1628" s="231" t="str">
        <f>VLOOKUP(U1628,'Cross ref'!I:J,2,0)</f>
        <v>SCL</v>
      </c>
      <c r="T1628" s="231">
        <f t="shared" si="150"/>
        <v>175.35</v>
      </c>
      <c r="U1628" s="231">
        <f>VLOOKUP(VALUE(C1628),'Cross ref'!G:I,3,0)</f>
        <v>7375</v>
      </c>
      <c r="V1628" s="231">
        <f>IFERROR(VLOOKUP(J1628,'Item List (2)'!C:D,2,0),VLOOKUP(K1628,'Item List (2)'!C:D,2,0))</f>
        <v>50007</v>
      </c>
      <c r="W1628" s="231">
        <f>IFERROR(VLOOKUP(J1628,'Item List (2)'!C:E,3,0),VLOOKUP(K1628,'Item List (2)'!C:E,3,0))</f>
        <v>100</v>
      </c>
      <c r="X1628" s="231">
        <f t="shared" si="151"/>
        <v>0</v>
      </c>
      <c r="Y1628" s="231" t="str">
        <f t="shared" si="152"/>
        <v>CHICKEN, BRST GR SAVOR 4.25Z CARLS JR</v>
      </c>
      <c r="AA1628" s="232">
        <f t="shared" si="153"/>
        <v>175.35</v>
      </c>
      <c r="AB1628" s="232" t="str">
        <f>VLOOKUP(W1628,'Item List (2)'!$H:$J,2,0)</f>
        <v>Food</v>
      </c>
      <c r="AC1628" s="232">
        <f t="shared" si="154"/>
        <v>7375</v>
      </c>
      <c r="AD1628" s="232" t="str">
        <f t="shared" si="155"/>
        <v>7375-Food</v>
      </c>
    </row>
    <row r="1629" spans="1:30">
      <c r="A1629" t="s">
        <v>48</v>
      </c>
      <c r="B1629" t="s">
        <v>549</v>
      </c>
      <c r="C1629" t="s">
        <v>742</v>
      </c>
      <c r="D1629" t="s">
        <v>743</v>
      </c>
      <c r="E1629" t="s">
        <v>747</v>
      </c>
      <c r="F1629" s="220" t="s">
        <v>53</v>
      </c>
      <c r="G1629" s="220">
        <v>45169</v>
      </c>
      <c r="H1629" t="s">
        <v>243</v>
      </c>
      <c r="I1629" t="s">
        <v>55</v>
      </c>
      <c r="J1629" t="s">
        <v>244</v>
      </c>
      <c r="K1629" t="s">
        <v>245</v>
      </c>
      <c r="L1629" s="230" t="s">
        <v>246</v>
      </c>
      <c r="M1629">
        <v>1</v>
      </c>
      <c r="N1629">
        <v>0</v>
      </c>
      <c r="O1629">
        <v>19.99</v>
      </c>
      <c r="P1629">
        <v>19.99</v>
      </c>
      <c r="Q1629">
        <v>3654.51</v>
      </c>
      <c r="R1629">
        <v>5.7</v>
      </c>
      <c r="S1629" s="231" t="str">
        <f>VLOOKUP(U1629,'Cross ref'!I:J,2,0)</f>
        <v>SCL</v>
      </c>
      <c r="T1629" s="231">
        <f t="shared" si="150"/>
        <v>19.99</v>
      </c>
      <c r="U1629" s="231">
        <f>VLOOKUP(VALUE(C1629),'Cross ref'!G:I,3,0)</f>
        <v>7375</v>
      </c>
      <c r="V1629" s="231">
        <f>IFERROR(VLOOKUP(J1629,'Item List (2)'!C:D,2,0),VLOOKUP(K1629,'Item List (2)'!C:D,2,0))</f>
        <v>50007</v>
      </c>
      <c r="W1629" s="231">
        <f>IFERROR(VLOOKUP(J1629,'Item List (2)'!C:E,3,0),VLOOKUP(K1629,'Item List (2)'!C:E,3,0))</f>
        <v>100</v>
      </c>
      <c r="X1629" s="231">
        <f t="shared" si="151"/>
        <v>0</v>
      </c>
      <c r="Y1629" s="231" t="str">
        <f t="shared" si="152"/>
        <v>CREAMER, HALF &amp; HALF</v>
      </c>
      <c r="AA1629" s="232">
        <f t="shared" si="153"/>
        <v>19.99</v>
      </c>
      <c r="AB1629" s="232" t="str">
        <f>VLOOKUP(W1629,'Item List (2)'!$H:$J,2,0)</f>
        <v>Food</v>
      </c>
      <c r="AC1629" s="232">
        <f t="shared" si="154"/>
        <v>7375</v>
      </c>
      <c r="AD1629" s="232" t="str">
        <f t="shared" si="155"/>
        <v>7375-Food</v>
      </c>
    </row>
    <row r="1630" spans="1:30">
      <c r="A1630" t="s">
        <v>48</v>
      </c>
      <c r="B1630" t="s">
        <v>549</v>
      </c>
      <c r="C1630" t="s">
        <v>742</v>
      </c>
      <c r="D1630" t="s">
        <v>743</v>
      </c>
      <c r="E1630" t="s">
        <v>747</v>
      </c>
      <c r="F1630" s="220" t="s">
        <v>53</v>
      </c>
      <c r="G1630" s="220">
        <v>45169</v>
      </c>
      <c r="H1630" t="s">
        <v>247</v>
      </c>
      <c r="I1630" t="s">
        <v>201</v>
      </c>
      <c r="J1630" t="s">
        <v>240</v>
      </c>
      <c r="K1630" t="s">
        <v>248</v>
      </c>
      <c r="L1630" s="230" t="s">
        <v>249</v>
      </c>
      <c r="M1630">
        <v>1</v>
      </c>
      <c r="N1630">
        <v>0</v>
      </c>
      <c r="O1630">
        <v>16.89</v>
      </c>
      <c r="P1630">
        <v>16.89</v>
      </c>
      <c r="Q1630">
        <v>3654.51</v>
      </c>
      <c r="R1630">
        <v>5.7</v>
      </c>
      <c r="S1630" s="231" t="str">
        <f>VLOOKUP(U1630,'Cross ref'!I:J,2,0)</f>
        <v>SCL</v>
      </c>
      <c r="T1630" s="231">
        <f t="shared" si="150"/>
        <v>16.89</v>
      </c>
      <c r="U1630" s="231">
        <f>VLOOKUP(VALUE(C1630),'Cross ref'!G:I,3,0)</f>
        <v>7375</v>
      </c>
      <c r="V1630" s="231">
        <f>IFERROR(VLOOKUP(J1630,'Item List (2)'!C:D,2,0),VLOOKUP(K1630,'Item List (2)'!C:D,2,0))</f>
        <v>51001</v>
      </c>
      <c r="W1630" s="231">
        <f>IFERROR(VLOOKUP(J1630,'Item List (2)'!C:E,3,0),VLOOKUP(K1630,'Item List (2)'!C:E,3,0))</f>
        <v>1000</v>
      </c>
      <c r="X1630" s="231">
        <f t="shared" si="151"/>
        <v>0</v>
      </c>
      <c r="Y1630" s="231" t="str">
        <f t="shared" si="152"/>
        <v>BAG, #12 FVLR TRAILS</v>
      </c>
      <c r="AA1630" s="232">
        <f t="shared" si="153"/>
        <v>16.89</v>
      </c>
      <c r="AB1630" s="232" t="str">
        <f>VLOOKUP(W1630,'Item List (2)'!$H:$J,2,0)</f>
        <v>Paper</v>
      </c>
      <c r="AC1630" s="232">
        <f t="shared" si="154"/>
        <v>7375</v>
      </c>
      <c r="AD1630" s="232" t="str">
        <f t="shared" si="155"/>
        <v>7375-Paper</v>
      </c>
    </row>
    <row r="1631" spans="1:30">
      <c r="A1631" t="s">
        <v>48</v>
      </c>
      <c r="B1631" t="s">
        <v>549</v>
      </c>
      <c r="C1631" t="s">
        <v>742</v>
      </c>
      <c r="D1631" t="s">
        <v>743</v>
      </c>
      <c r="E1631" t="s">
        <v>747</v>
      </c>
      <c r="F1631" s="220" t="s">
        <v>53</v>
      </c>
      <c r="G1631" s="220">
        <v>45169</v>
      </c>
      <c r="H1631" t="s">
        <v>250</v>
      </c>
      <c r="I1631" t="s">
        <v>201</v>
      </c>
      <c r="J1631" t="s">
        <v>240</v>
      </c>
      <c r="K1631" t="s">
        <v>251</v>
      </c>
      <c r="L1631" s="230" t="s">
        <v>252</v>
      </c>
      <c r="M1631">
        <v>1</v>
      </c>
      <c r="N1631">
        <v>0</v>
      </c>
      <c r="O1631">
        <v>26.37</v>
      </c>
      <c r="P1631">
        <v>26.37</v>
      </c>
      <c r="Q1631">
        <v>3654.51</v>
      </c>
      <c r="R1631">
        <v>5.7</v>
      </c>
      <c r="S1631" s="231" t="str">
        <f>VLOOKUP(U1631,'Cross ref'!I:J,2,0)</f>
        <v>SCL</v>
      </c>
      <c r="T1631" s="231">
        <f t="shared" si="150"/>
        <v>26.37</v>
      </c>
      <c r="U1631" s="231">
        <f>VLOOKUP(VALUE(C1631),'Cross ref'!G:I,3,0)</f>
        <v>7375</v>
      </c>
      <c r="V1631" s="231">
        <f>IFERROR(VLOOKUP(J1631,'Item List (2)'!C:D,2,0),VLOOKUP(K1631,'Item List (2)'!C:D,2,0))</f>
        <v>51001</v>
      </c>
      <c r="W1631" s="231">
        <f>IFERROR(VLOOKUP(J1631,'Item List (2)'!C:E,3,0),VLOOKUP(K1631,'Item List (2)'!C:E,3,0))</f>
        <v>1000</v>
      </c>
      <c r="X1631" s="231">
        <f t="shared" si="151"/>
        <v>0</v>
      </c>
      <c r="Y1631" s="231" t="str">
        <f t="shared" si="152"/>
        <v>BAG, #8 FLVR TRAILS</v>
      </c>
      <c r="AA1631" s="232">
        <f t="shared" si="153"/>
        <v>26.37</v>
      </c>
      <c r="AB1631" s="232" t="str">
        <f>VLOOKUP(W1631,'Item List (2)'!$H:$J,2,0)</f>
        <v>Paper</v>
      </c>
      <c r="AC1631" s="232">
        <f t="shared" si="154"/>
        <v>7375</v>
      </c>
      <c r="AD1631" s="232" t="str">
        <f t="shared" si="155"/>
        <v>7375-Paper</v>
      </c>
    </row>
    <row r="1632" spans="1:30">
      <c r="A1632" t="s">
        <v>48</v>
      </c>
      <c r="B1632" t="s">
        <v>549</v>
      </c>
      <c r="C1632" t="s">
        <v>742</v>
      </c>
      <c r="D1632" t="s">
        <v>743</v>
      </c>
      <c r="E1632" t="s">
        <v>747</v>
      </c>
      <c r="F1632" s="220" t="s">
        <v>53</v>
      </c>
      <c r="G1632" s="220">
        <v>45169</v>
      </c>
      <c r="H1632" t="s">
        <v>253</v>
      </c>
      <c r="I1632" t="s">
        <v>201</v>
      </c>
      <c r="J1632" t="s">
        <v>240</v>
      </c>
      <c r="K1632" t="s">
        <v>254</v>
      </c>
      <c r="L1632" s="230" t="s">
        <v>249</v>
      </c>
      <c r="M1632">
        <v>1</v>
      </c>
      <c r="N1632">
        <v>0</v>
      </c>
      <c r="O1632">
        <v>10.7</v>
      </c>
      <c r="P1632">
        <v>10.7</v>
      </c>
      <c r="Q1632">
        <v>3654.51</v>
      </c>
      <c r="R1632">
        <v>5.7</v>
      </c>
      <c r="S1632" s="231" t="str">
        <f>VLOOKUP(U1632,'Cross ref'!I:J,2,0)</f>
        <v>SCL</v>
      </c>
      <c r="T1632" s="231">
        <f t="shared" si="150"/>
        <v>10.7</v>
      </c>
      <c r="U1632" s="231">
        <f>VLOOKUP(VALUE(C1632),'Cross ref'!G:I,3,0)</f>
        <v>7375</v>
      </c>
      <c r="V1632" s="231">
        <f>IFERROR(VLOOKUP(J1632,'Item List (2)'!C:D,2,0),VLOOKUP(K1632,'Item List (2)'!C:D,2,0))</f>
        <v>51001</v>
      </c>
      <c r="W1632" s="231">
        <f>IFERROR(VLOOKUP(J1632,'Item List (2)'!C:E,3,0),VLOOKUP(K1632,'Item List (2)'!C:E,3,0))</f>
        <v>1000</v>
      </c>
      <c r="X1632" s="231">
        <f t="shared" si="151"/>
        <v>0</v>
      </c>
      <c r="Y1632" s="231" t="str">
        <f t="shared" si="152"/>
        <v>BAG, #4 FLVR TRAILS</v>
      </c>
      <c r="AA1632" s="232">
        <f t="shared" si="153"/>
        <v>10.7</v>
      </c>
      <c r="AB1632" s="232" t="str">
        <f>VLOOKUP(W1632,'Item List (2)'!$H:$J,2,0)</f>
        <v>Paper</v>
      </c>
      <c r="AC1632" s="232">
        <f t="shared" si="154"/>
        <v>7375</v>
      </c>
      <c r="AD1632" s="232" t="str">
        <f t="shared" si="155"/>
        <v>7375-Paper</v>
      </c>
    </row>
    <row r="1633" spans="1:30">
      <c r="A1633" t="s">
        <v>48</v>
      </c>
      <c r="B1633" t="s">
        <v>549</v>
      </c>
      <c r="C1633" t="s">
        <v>742</v>
      </c>
      <c r="D1633" t="s">
        <v>743</v>
      </c>
      <c r="E1633" t="s">
        <v>747</v>
      </c>
      <c r="F1633" s="220" t="s">
        <v>53</v>
      </c>
      <c r="G1633" s="220">
        <v>45169</v>
      </c>
      <c r="H1633" t="s">
        <v>394</v>
      </c>
      <c r="I1633" t="s">
        <v>201</v>
      </c>
      <c r="J1633" t="s">
        <v>240</v>
      </c>
      <c r="K1633" t="s">
        <v>395</v>
      </c>
      <c r="L1633" s="230" t="s">
        <v>396</v>
      </c>
      <c r="M1633">
        <v>1</v>
      </c>
      <c r="N1633">
        <v>0</v>
      </c>
      <c r="O1633">
        <v>27.95</v>
      </c>
      <c r="P1633">
        <v>27.95</v>
      </c>
      <c r="Q1633">
        <v>3654.51</v>
      </c>
      <c r="R1633">
        <v>5.7</v>
      </c>
      <c r="S1633" s="231" t="str">
        <f>VLOOKUP(U1633,'Cross ref'!I:J,2,0)</f>
        <v>SCL</v>
      </c>
      <c r="T1633" s="231">
        <f t="shared" si="150"/>
        <v>27.95</v>
      </c>
      <c r="U1633" s="231">
        <f>VLOOKUP(VALUE(C1633),'Cross ref'!G:I,3,0)</f>
        <v>7375</v>
      </c>
      <c r="V1633" s="231">
        <f>IFERROR(VLOOKUP(J1633,'Item List (2)'!C:D,2,0),VLOOKUP(K1633,'Item List (2)'!C:D,2,0))</f>
        <v>51001</v>
      </c>
      <c r="W1633" s="231">
        <f>IFERROR(VLOOKUP(J1633,'Item List (2)'!C:E,3,0),VLOOKUP(K1633,'Item List (2)'!C:E,3,0))</f>
        <v>1000</v>
      </c>
      <c r="X1633" s="231">
        <f t="shared" si="151"/>
        <v>0</v>
      </c>
      <c r="Y1633" s="231" t="str">
        <f t="shared" si="152"/>
        <v>BAG, ALL PURPOSE FLVR TRAILS</v>
      </c>
      <c r="AA1633" s="232">
        <f t="shared" si="153"/>
        <v>27.95</v>
      </c>
      <c r="AB1633" s="232" t="str">
        <f>VLOOKUP(W1633,'Item List (2)'!$H:$J,2,0)</f>
        <v>Paper</v>
      </c>
      <c r="AC1633" s="232">
        <f t="shared" si="154"/>
        <v>7375</v>
      </c>
      <c r="AD1633" s="232" t="str">
        <f t="shared" si="155"/>
        <v>7375-Paper</v>
      </c>
    </row>
    <row r="1634" spans="1:30">
      <c r="A1634" t="s">
        <v>48</v>
      </c>
      <c r="B1634" t="s">
        <v>549</v>
      </c>
      <c r="C1634" t="s">
        <v>742</v>
      </c>
      <c r="D1634" t="s">
        <v>743</v>
      </c>
      <c r="E1634" t="s">
        <v>747</v>
      </c>
      <c r="F1634" s="220" t="s">
        <v>53</v>
      </c>
      <c r="G1634" s="220">
        <v>45169</v>
      </c>
      <c r="H1634" t="s">
        <v>258</v>
      </c>
      <c r="I1634" t="s">
        <v>201</v>
      </c>
      <c r="J1634" t="s">
        <v>236</v>
      </c>
      <c r="K1634" t="s">
        <v>259</v>
      </c>
      <c r="L1634" s="230" t="s">
        <v>260</v>
      </c>
      <c r="M1634">
        <v>1</v>
      </c>
      <c r="N1634">
        <v>0</v>
      </c>
      <c r="O1634">
        <v>30.68</v>
      </c>
      <c r="P1634">
        <v>30.68</v>
      </c>
      <c r="Q1634">
        <v>3654.51</v>
      </c>
      <c r="R1634">
        <v>5.7</v>
      </c>
      <c r="S1634" s="231" t="str">
        <f>VLOOKUP(U1634,'Cross ref'!I:J,2,0)</f>
        <v>SCL</v>
      </c>
      <c r="T1634" s="231">
        <f t="shared" si="150"/>
        <v>30.68</v>
      </c>
      <c r="U1634" s="231">
        <f>VLOOKUP(VALUE(C1634),'Cross ref'!G:I,3,0)</f>
        <v>7375</v>
      </c>
      <c r="V1634" s="231">
        <f>IFERROR(VLOOKUP(J1634,'Item List (2)'!C:D,2,0),VLOOKUP(K1634,'Item List (2)'!C:D,2,0))</f>
        <v>51001</v>
      </c>
      <c r="W1634" s="231">
        <f>IFERROR(VLOOKUP(J1634,'Item List (2)'!C:E,3,0),VLOOKUP(K1634,'Item List (2)'!C:E,3,0))</f>
        <v>1000</v>
      </c>
      <c r="X1634" s="231">
        <f t="shared" si="151"/>
        <v>0</v>
      </c>
      <c r="Y1634" s="231" t="str">
        <f t="shared" si="152"/>
        <v>CUP, PLS COLD 32Z FLVR TRAIL</v>
      </c>
      <c r="AA1634" s="232">
        <f t="shared" si="153"/>
        <v>30.68</v>
      </c>
      <c r="AB1634" s="232" t="str">
        <f>VLOOKUP(W1634,'Item List (2)'!$H:$J,2,0)</f>
        <v>Paper</v>
      </c>
      <c r="AC1634" s="232">
        <f t="shared" si="154"/>
        <v>7375</v>
      </c>
      <c r="AD1634" s="232" t="str">
        <f t="shared" si="155"/>
        <v>7375-Paper</v>
      </c>
    </row>
    <row r="1635" spans="1:30">
      <c r="A1635" t="s">
        <v>48</v>
      </c>
      <c r="B1635" t="s">
        <v>549</v>
      </c>
      <c r="C1635" t="s">
        <v>742</v>
      </c>
      <c r="D1635" t="s">
        <v>743</v>
      </c>
      <c r="E1635" t="s">
        <v>747</v>
      </c>
      <c r="F1635" s="220" t="s">
        <v>53</v>
      </c>
      <c r="G1635" s="220">
        <v>45169</v>
      </c>
      <c r="H1635" t="s">
        <v>261</v>
      </c>
      <c r="I1635" t="s">
        <v>55</v>
      </c>
      <c r="J1635" t="s">
        <v>98</v>
      </c>
      <c r="K1635" t="s">
        <v>262</v>
      </c>
      <c r="L1635" s="230" t="s">
        <v>263</v>
      </c>
      <c r="M1635">
        <v>1</v>
      </c>
      <c r="N1635">
        <v>0</v>
      </c>
      <c r="O1635">
        <v>22.91</v>
      </c>
      <c r="P1635">
        <v>22.91</v>
      </c>
      <c r="Q1635">
        <v>3654.51</v>
      </c>
      <c r="R1635">
        <v>5.7</v>
      </c>
      <c r="S1635" s="231" t="str">
        <f>VLOOKUP(U1635,'Cross ref'!I:J,2,0)</f>
        <v>SCL</v>
      </c>
      <c r="T1635" s="231">
        <f t="shared" si="150"/>
        <v>22.91</v>
      </c>
      <c r="U1635" s="231">
        <f>VLOOKUP(VALUE(C1635),'Cross ref'!G:I,3,0)</f>
        <v>7375</v>
      </c>
      <c r="V1635" s="231">
        <f>IFERROR(VLOOKUP(J1635,'Item List (2)'!C:D,2,0),VLOOKUP(K1635,'Item List (2)'!C:D,2,0))</f>
        <v>50007</v>
      </c>
      <c r="W1635" s="231">
        <f>IFERROR(VLOOKUP(J1635,'Item List (2)'!C:E,3,0),VLOOKUP(K1635,'Item List (2)'!C:E,3,0))</f>
        <v>100</v>
      </c>
      <c r="X1635" s="231">
        <f t="shared" si="151"/>
        <v>0</v>
      </c>
      <c r="Y1635" s="231" t="str">
        <f t="shared" si="152"/>
        <v>SAUCE, BBQ</v>
      </c>
      <c r="AA1635" s="232">
        <f t="shared" si="153"/>
        <v>22.91</v>
      </c>
      <c r="AB1635" s="232" t="str">
        <f>VLOOKUP(W1635,'Item List (2)'!$H:$J,2,0)</f>
        <v>Food</v>
      </c>
      <c r="AC1635" s="232">
        <f t="shared" si="154"/>
        <v>7375</v>
      </c>
      <c r="AD1635" s="232" t="str">
        <f t="shared" si="155"/>
        <v>7375-Food</v>
      </c>
    </row>
    <row r="1636" spans="1:30">
      <c r="A1636" t="s">
        <v>48</v>
      </c>
      <c r="B1636" t="s">
        <v>549</v>
      </c>
      <c r="C1636" t="s">
        <v>742</v>
      </c>
      <c r="D1636" t="s">
        <v>743</v>
      </c>
      <c r="E1636" t="s">
        <v>747</v>
      </c>
      <c r="F1636" s="220" t="s">
        <v>53</v>
      </c>
      <c r="G1636" s="220">
        <v>45169</v>
      </c>
      <c r="H1636" t="s">
        <v>264</v>
      </c>
      <c r="I1636" t="s">
        <v>55</v>
      </c>
      <c r="J1636" t="s">
        <v>265</v>
      </c>
      <c r="K1636" t="s">
        <v>266</v>
      </c>
      <c r="L1636" s="230" t="s">
        <v>263</v>
      </c>
      <c r="M1636">
        <v>1</v>
      </c>
      <c r="N1636">
        <v>0</v>
      </c>
      <c r="O1636">
        <v>23.87</v>
      </c>
      <c r="P1636">
        <v>23.87</v>
      </c>
      <c r="Q1636">
        <v>3654.51</v>
      </c>
      <c r="R1636">
        <v>5.7</v>
      </c>
      <c r="S1636" s="231" t="str">
        <f>VLOOKUP(U1636,'Cross ref'!I:J,2,0)</f>
        <v>SCL</v>
      </c>
      <c r="T1636" s="231">
        <f t="shared" si="150"/>
        <v>23.87</v>
      </c>
      <c r="U1636" s="231">
        <f>VLOOKUP(VALUE(C1636),'Cross ref'!G:I,3,0)</f>
        <v>7375</v>
      </c>
      <c r="V1636" s="231">
        <f>IFERROR(VLOOKUP(J1636,'Item List (2)'!C:D,2,0),VLOOKUP(K1636,'Item List (2)'!C:D,2,0))</f>
        <v>50007</v>
      </c>
      <c r="W1636" s="231">
        <f>IFERROR(VLOOKUP(J1636,'Item List (2)'!C:E,3,0),VLOOKUP(K1636,'Item List (2)'!C:E,3,0))</f>
        <v>100</v>
      </c>
      <c r="X1636" s="231">
        <f t="shared" si="151"/>
        <v>0</v>
      </c>
      <c r="Y1636" s="231" t="str">
        <f t="shared" si="152"/>
        <v>SAUCE, SPECIAL</v>
      </c>
      <c r="AA1636" s="232">
        <f t="shared" si="153"/>
        <v>23.87</v>
      </c>
      <c r="AB1636" s="232" t="str">
        <f>VLOOKUP(W1636,'Item List (2)'!$H:$J,2,0)</f>
        <v>Food</v>
      </c>
      <c r="AC1636" s="232">
        <f t="shared" si="154"/>
        <v>7375</v>
      </c>
      <c r="AD1636" s="232" t="str">
        <f t="shared" si="155"/>
        <v>7375-Food</v>
      </c>
    </row>
    <row r="1637" spans="1:30">
      <c r="A1637" t="s">
        <v>48</v>
      </c>
      <c r="B1637" t="s">
        <v>549</v>
      </c>
      <c r="C1637" t="s">
        <v>742</v>
      </c>
      <c r="D1637" t="s">
        <v>743</v>
      </c>
      <c r="E1637" t="s">
        <v>747</v>
      </c>
      <c r="F1637" s="220" t="s">
        <v>53</v>
      </c>
      <c r="G1637" s="220">
        <v>45169</v>
      </c>
      <c r="H1637" t="s">
        <v>267</v>
      </c>
      <c r="I1637" t="s">
        <v>55</v>
      </c>
      <c r="J1637" t="s">
        <v>268</v>
      </c>
      <c r="K1637" t="s">
        <v>269</v>
      </c>
      <c r="L1637" s="230" t="s">
        <v>270</v>
      </c>
      <c r="M1637">
        <v>1</v>
      </c>
      <c r="N1637">
        <v>0</v>
      </c>
      <c r="O1637">
        <v>47.11</v>
      </c>
      <c r="P1637">
        <v>47.11</v>
      </c>
      <c r="Q1637">
        <v>3654.51</v>
      </c>
      <c r="R1637">
        <v>5.7</v>
      </c>
      <c r="S1637" s="231" t="str">
        <f>VLOOKUP(U1637,'Cross ref'!I:J,2,0)</f>
        <v>SCL</v>
      </c>
      <c r="T1637" s="231">
        <f t="shared" si="150"/>
        <v>47.11</v>
      </c>
      <c r="U1637" s="231">
        <f>VLOOKUP(VALUE(C1637),'Cross ref'!G:I,3,0)</f>
        <v>7375</v>
      </c>
      <c r="V1637" s="231">
        <f>IFERROR(VLOOKUP(J1637,'Item List (2)'!C:D,2,0),VLOOKUP(K1637,'Item List (2)'!C:D,2,0))</f>
        <v>50007</v>
      </c>
      <c r="W1637" s="231">
        <f>IFERROR(VLOOKUP(J1637,'Item List (2)'!C:E,3,0),VLOOKUP(K1637,'Item List (2)'!C:E,3,0))</f>
        <v>100</v>
      </c>
      <c r="X1637" s="231">
        <f t="shared" si="151"/>
        <v>0</v>
      </c>
      <c r="Y1637" s="231" t="str">
        <f t="shared" si="152"/>
        <v>MAYONNAISE, 64Z</v>
      </c>
      <c r="AA1637" s="232">
        <f t="shared" si="153"/>
        <v>47.11</v>
      </c>
      <c r="AB1637" s="232" t="str">
        <f>VLOOKUP(W1637,'Item List (2)'!$H:$J,2,0)</f>
        <v>Food</v>
      </c>
      <c r="AC1637" s="232">
        <f t="shared" si="154"/>
        <v>7375</v>
      </c>
      <c r="AD1637" s="232" t="str">
        <f t="shared" si="155"/>
        <v>7375-Food</v>
      </c>
    </row>
    <row r="1638" spans="1:30">
      <c r="A1638" t="s">
        <v>48</v>
      </c>
      <c r="B1638" t="s">
        <v>549</v>
      </c>
      <c r="C1638" t="s">
        <v>742</v>
      </c>
      <c r="D1638" t="s">
        <v>743</v>
      </c>
      <c r="E1638" t="s">
        <v>747</v>
      </c>
      <c r="F1638" s="220" t="s">
        <v>53</v>
      </c>
      <c r="G1638" s="220">
        <v>45169</v>
      </c>
      <c r="H1638" t="s">
        <v>399</v>
      </c>
      <c r="I1638" t="s">
        <v>201</v>
      </c>
      <c r="J1638" t="s">
        <v>400</v>
      </c>
      <c r="K1638" t="s">
        <v>401</v>
      </c>
      <c r="L1638" s="230" t="s">
        <v>402</v>
      </c>
      <c r="M1638">
        <v>2</v>
      </c>
      <c r="N1638">
        <v>0</v>
      </c>
      <c r="O1638">
        <v>45.4</v>
      </c>
      <c r="P1638">
        <v>90.8</v>
      </c>
      <c r="Q1638">
        <v>3654.51</v>
      </c>
      <c r="R1638">
        <v>5.7</v>
      </c>
      <c r="S1638" s="231" t="str">
        <f>VLOOKUP(U1638,'Cross ref'!I:J,2,0)</f>
        <v>SCL</v>
      </c>
      <c r="T1638" s="231">
        <f t="shared" si="150"/>
        <v>90.8</v>
      </c>
      <c r="U1638" s="231">
        <f>VLOOKUP(VALUE(C1638),'Cross ref'!G:I,3,0)</f>
        <v>7375</v>
      </c>
      <c r="V1638" s="231">
        <f>IFERROR(VLOOKUP(J1638,'Item List (2)'!C:D,2,0),VLOOKUP(K1638,'Item List (2)'!C:D,2,0))</f>
        <v>51001</v>
      </c>
      <c r="W1638" s="231">
        <f>IFERROR(VLOOKUP(J1638,'Item List (2)'!C:E,3,0),VLOOKUP(K1638,'Item List (2)'!C:E,3,0))</f>
        <v>1000</v>
      </c>
      <c r="X1638" s="231">
        <f t="shared" si="151"/>
        <v>0</v>
      </c>
      <c r="Y1638" s="231" t="str">
        <f t="shared" si="152"/>
        <v>NAPKIN, 13X8.5 BRN</v>
      </c>
      <c r="AA1638" s="232">
        <f t="shared" si="153"/>
        <v>90.8</v>
      </c>
      <c r="AB1638" s="232" t="str">
        <f>VLOOKUP(W1638,'Item List (2)'!$H:$J,2,0)</f>
        <v>Paper</v>
      </c>
      <c r="AC1638" s="232">
        <f t="shared" si="154"/>
        <v>7375</v>
      </c>
      <c r="AD1638" s="232" t="str">
        <f t="shared" si="155"/>
        <v>7375-Paper</v>
      </c>
    </row>
    <row r="1639" spans="1:30">
      <c r="A1639" t="s">
        <v>48</v>
      </c>
      <c r="B1639" t="s">
        <v>549</v>
      </c>
      <c r="C1639" t="s">
        <v>742</v>
      </c>
      <c r="D1639" t="s">
        <v>743</v>
      </c>
      <c r="E1639" t="s">
        <v>747</v>
      </c>
      <c r="F1639" s="220" t="s">
        <v>53</v>
      </c>
      <c r="G1639" s="220">
        <v>45169</v>
      </c>
      <c r="H1639" t="s">
        <v>271</v>
      </c>
      <c r="I1639" t="s">
        <v>55</v>
      </c>
      <c r="J1639" t="s">
        <v>272</v>
      </c>
      <c r="K1639" t="s">
        <v>273</v>
      </c>
      <c r="L1639" s="230" t="s">
        <v>274</v>
      </c>
      <c r="M1639">
        <v>1</v>
      </c>
      <c r="N1639">
        <v>0</v>
      </c>
      <c r="O1639">
        <v>39.82</v>
      </c>
      <c r="P1639">
        <v>39.82</v>
      </c>
      <c r="Q1639">
        <v>3654.51</v>
      </c>
      <c r="R1639">
        <v>5.7</v>
      </c>
      <c r="S1639" s="231" t="str">
        <f>VLOOKUP(U1639,'Cross ref'!I:J,2,0)</f>
        <v>SCL</v>
      </c>
      <c r="T1639" s="231">
        <f t="shared" si="150"/>
        <v>39.82</v>
      </c>
      <c r="U1639" s="231">
        <f>VLOOKUP(VALUE(C1639),'Cross ref'!G:I,3,0)</f>
        <v>7375</v>
      </c>
      <c r="V1639" s="231">
        <f>IFERROR(VLOOKUP(J1639,'Item List (2)'!C:D,2,0),VLOOKUP(K1639,'Item List (2)'!C:D,2,0))</f>
        <v>50007</v>
      </c>
      <c r="W1639" s="231">
        <f>IFERROR(VLOOKUP(J1639,'Item List (2)'!C:E,3,0),VLOOKUP(K1639,'Item List (2)'!C:E,3,0))</f>
        <v>100</v>
      </c>
      <c r="X1639" s="231">
        <f t="shared" si="151"/>
        <v>0</v>
      </c>
      <c r="Y1639" s="231" t="str">
        <f t="shared" si="152"/>
        <v>FRENCH TOAST, STICK ORIGINAL CARLS JR</v>
      </c>
      <c r="AA1639" s="232">
        <f t="shared" si="153"/>
        <v>39.82</v>
      </c>
      <c r="AB1639" s="232" t="str">
        <f>VLOOKUP(W1639,'Item List (2)'!$H:$J,2,0)</f>
        <v>Food</v>
      </c>
      <c r="AC1639" s="232">
        <f t="shared" si="154"/>
        <v>7375</v>
      </c>
      <c r="AD1639" s="232" t="str">
        <f t="shared" si="155"/>
        <v>7375-Food</v>
      </c>
    </row>
    <row r="1640" spans="1:30">
      <c r="A1640" t="s">
        <v>48</v>
      </c>
      <c r="B1640" t="s">
        <v>549</v>
      </c>
      <c r="C1640" t="s">
        <v>742</v>
      </c>
      <c r="D1640" t="s">
        <v>743</v>
      </c>
      <c r="E1640" t="s">
        <v>747</v>
      </c>
      <c r="F1640" s="220" t="s">
        <v>53</v>
      </c>
      <c r="G1640" s="220">
        <v>45169</v>
      </c>
      <c r="H1640" t="s">
        <v>275</v>
      </c>
      <c r="I1640" t="s">
        <v>71</v>
      </c>
      <c r="J1640" t="s">
        <v>276</v>
      </c>
      <c r="K1640" t="s">
        <v>277</v>
      </c>
      <c r="L1640" s="230" t="s">
        <v>74</v>
      </c>
      <c r="M1640">
        <v>1</v>
      </c>
      <c r="N1640">
        <v>0</v>
      </c>
      <c r="O1640">
        <v>0</v>
      </c>
      <c r="P1640">
        <v>23.78</v>
      </c>
      <c r="Q1640">
        <v>3654.51</v>
      </c>
      <c r="R1640">
        <v>5.7</v>
      </c>
      <c r="S1640" s="231" t="str">
        <f>VLOOKUP(U1640,'Cross ref'!I:J,2,0)</f>
        <v>SCL</v>
      </c>
      <c r="T1640" s="231">
        <f t="shared" si="150"/>
        <v>23.78</v>
      </c>
      <c r="U1640" s="231">
        <f>VLOOKUP(VALUE(C1640),'Cross ref'!G:I,3,0)</f>
        <v>7375</v>
      </c>
      <c r="V1640" s="231">
        <f>IFERROR(VLOOKUP(J1640,'Item List (2)'!C:D,2,0),VLOOKUP(K1640,'Item List (2)'!C:D,2,0))</f>
        <v>50007</v>
      </c>
      <c r="W1640" s="231">
        <f>IFERROR(VLOOKUP(J1640,'Item List (2)'!C:E,3,0),VLOOKUP(K1640,'Item List (2)'!C:E,3,0))</f>
        <v>100</v>
      </c>
      <c r="X1640" s="231">
        <f t="shared" si="151"/>
        <v>-23.78</v>
      </c>
      <c r="Y1640" s="231" t="str">
        <f t="shared" si="152"/>
        <v>SURCHARGE, FUEL</v>
      </c>
      <c r="AA1640" s="232">
        <f t="shared" si="153"/>
        <v>23.78</v>
      </c>
      <c r="AB1640" s="232" t="str">
        <f>VLOOKUP(W1640,'Item List (2)'!$H:$J,2,0)</f>
        <v>Food</v>
      </c>
      <c r="AC1640" s="232">
        <f t="shared" si="154"/>
        <v>7375</v>
      </c>
      <c r="AD1640" s="232" t="str">
        <f t="shared" si="155"/>
        <v>7375-Food</v>
      </c>
    </row>
    <row r="1641" spans="1:30">
      <c r="A1641" t="s">
        <v>48</v>
      </c>
      <c r="B1641" t="s">
        <v>549</v>
      </c>
      <c r="C1641" t="s">
        <v>742</v>
      </c>
      <c r="D1641" t="s">
        <v>743</v>
      </c>
      <c r="E1641" t="s">
        <v>748</v>
      </c>
      <c r="F1641" s="220" t="s">
        <v>53</v>
      </c>
      <c r="G1641" s="220">
        <v>45171</v>
      </c>
      <c r="H1641" t="s">
        <v>518</v>
      </c>
      <c r="I1641" t="s">
        <v>55</v>
      </c>
      <c r="J1641" t="s">
        <v>76</v>
      </c>
      <c r="K1641" t="s">
        <v>519</v>
      </c>
      <c r="L1641" s="230" t="s">
        <v>78</v>
      </c>
      <c r="M1641">
        <v>1</v>
      </c>
      <c r="N1641">
        <v>0</v>
      </c>
      <c r="O1641">
        <v>99.5</v>
      </c>
      <c r="P1641">
        <v>99.5</v>
      </c>
      <c r="Q1641">
        <v>656.17</v>
      </c>
      <c r="R1641">
        <v>0</v>
      </c>
      <c r="S1641" s="231" t="str">
        <f>VLOOKUP(U1641,'Cross ref'!I:J,2,0)</f>
        <v>SCL</v>
      </c>
      <c r="T1641" s="231">
        <f t="shared" si="150"/>
        <v>99.5</v>
      </c>
      <c r="U1641" s="231">
        <f>VLOOKUP(VALUE(C1641),'Cross ref'!G:I,3,0)</f>
        <v>7375</v>
      </c>
      <c r="V1641" s="231">
        <f>IFERROR(VLOOKUP(J1641,'Item List (2)'!C:D,2,0),VLOOKUP(K1641,'Item List (2)'!C:D,2,0))</f>
        <v>50007</v>
      </c>
      <c r="W1641" s="231">
        <f>IFERROR(VLOOKUP(J1641,'Item List (2)'!C:E,3,0),VLOOKUP(K1641,'Item List (2)'!C:E,3,0))</f>
        <v>100</v>
      </c>
      <c r="X1641" s="231">
        <f t="shared" si="151"/>
        <v>0</v>
      </c>
      <c r="Y1641" s="231" t="str">
        <f t="shared" si="152"/>
        <v>SYRUP, FANTA ORANGE</v>
      </c>
      <c r="AA1641" s="232">
        <f t="shared" si="153"/>
        <v>99.5</v>
      </c>
      <c r="AB1641" s="232" t="str">
        <f>VLOOKUP(W1641,'Item List (2)'!$H:$J,2,0)</f>
        <v>Food</v>
      </c>
      <c r="AC1641" s="232">
        <f t="shared" si="154"/>
        <v>7375</v>
      </c>
      <c r="AD1641" s="232" t="str">
        <f t="shared" si="155"/>
        <v>7375-Food</v>
      </c>
    </row>
    <row r="1642" spans="1:30">
      <c r="A1642" t="s">
        <v>48</v>
      </c>
      <c r="B1642" t="s">
        <v>549</v>
      </c>
      <c r="C1642" t="s">
        <v>742</v>
      </c>
      <c r="D1642" t="s">
        <v>743</v>
      </c>
      <c r="E1642" t="s">
        <v>748</v>
      </c>
      <c r="F1642" s="220" t="s">
        <v>53</v>
      </c>
      <c r="G1642" s="220">
        <v>45171</v>
      </c>
      <c r="H1642" t="s">
        <v>75</v>
      </c>
      <c r="I1642" t="s">
        <v>55</v>
      </c>
      <c r="J1642" t="s">
        <v>76</v>
      </c>
      <c r="K1642" t="s">
        <v>77</v>
      </c>
      <c r="L1642" s="230" t="s">
        <v>78</v>
      </c>
      <c r="M1642">
        <v>1</v>
      </c>
      <c r="N1642">
        <v>0</v>
      </c>
      <c r="O1642">
        <v>99.5</v>
      </c>
      <c r="P1642">
        <v>99.5</v>
      </c>
      <c r="Q1642">
        <v>656.17</v>
      </c>
      <c r="R1642">
        <v>0</v>
      </c>
      <c r="S1642" s="231" t="str">
        <f>VLOOKUP(U1642,'Cross ref'!I:J,2,0)</f>
        <v>SCL</v>
      </c>
      <c r="T1642" s="231">
        <f t="shared" si="150"/>
        <v>99.5</v>
      </c>
      <c r="U1642" s="231">
        <f>VLOOKUP(VALUE(C1642),'Cross ref'!G:I,3,0)</f>
        <v>7375</v>
      </c>
      <c r="V1642" s="231">
        <f>IFERROR(VLOOKUP(J1642,'Item List (2)'!C:D,2,0),VLOOKUP(K1642,'Item List (2)'!C:D,2,0))</f>
        <v>50007</v>
      </c>
      <c r="W1642" s="231">
        <f>IFERROR(VLOOKUP(J1642,'Item List (2)'!C:E,3,0),VLOOKUP(K1642,'Item List (2)'!C:E,3,0))</f>
        <v>100</v>
      </c>
      <c r="X1642" s="231">
        <f t="shared" si="151"/>
        <v>0</v>
      </c>
      <c r="Y1642" s="231" t="str">
        <f t="shared" si="152"/>
        <v>SYRUP, SODA CHERRY COKE BIB</v>
      </c>
      <c r="AA1642" s="232">
        <f t="shared" si="153"/>
        <v>99.5</v>
      </c>
      <c r="AB1642" s="232" t="str">
        <f>VLOOKUP(W1642,'Item List (2)'!$H:$J,2,0)</f>
        <v>Food</v>
      </c>
      <c r="AC1642" s="232">
        <f t="shared" si="154"/>
        <v>7375</v>
      </c>
      <c r="AD1642" s="232" t="str">
        <f t="shared" si="155"/>
        <v>7375-Food</v>
      </c>
    </row>
    <row r="1643" spans="1:30">
      <c r="A1643" t="s">
        <v>48</v>
      </c>
      <c r="B1643" t="s">
        <v>549</v>
      </c>
      <c r="C1643" t="s">
        <v>742</v>
      </c>
      <c r="D1643" t="s">
        <v>743</v>
      </c>
      <c r="E1643" t="s">
        <v>748</v>
      </c>
      <c r="F1643" s="220" t="s">
        <v>53</v>
      </c>
      <c r="G1643" s="220">
        <v>45171</v>
      </c>
      <c r="H1643" t="s">
        <v>79</v>
      </c>
      <c r="I1643" t="s">
        <v>55</v>
      </c>
      <c r="J1643" t="s">
        <v>80</v>
      </c>
      <c r="K1643" t="s">
        <v>81</v>
      </c>
      <c r="L1643" s="230" t="s">
        <v>78</v>
      </c>
      <c r="M1643">
        <v>1</v>
      </c>
      <c r="N1643">
        <v>0</v>
      </c>
      <c r="O1643">
        <v>99.5</v>
      </c>
      <c r="P1643">
        <v>99.5</v>
      </c>
      <c r="Q1643">
        <v>656.17</v>
      </c>
      <c r="R1643">
        <v>0</v>
      </c>
      <c r="S1643" s="231" t="str">
        <f>VLOOKUP(U1643,'Cross ref'!I:J,2,0)</f>
        <v>SCL</v>
      </c>
      <c r="T1643" s="231">
        <f t="shared" si="150"/>
        <v>99.5</v>
      </c>
      <c r="U1643" s="231">
        <f>VLOOKUP(VALUE(C1643),'Cross ref'!G:I,3,0)</f>
        <v>7375</v>
      </c>
      <c r="V1643" s="231">
        <f>IFERROR(VLOOKUP(J1643,'Item List (2)'!C:D,2,0),VLOOKUP(K1643,'Item List (2)'!C:D,2,0))</f>
        <v>50007</v>
      </c>
      <c r="W1643" s="231">
        <f>IFERROR(VLOOKUP(J1643,'Item List (2)'!C:E,3,0),VLOOKUP(K1643,'Item List (2)'!C:E,3,0))</f>
        <v>100</v>
      </c>
      <c r="X1643" s="231">
        <f t="shared" si="151"/>
        <v>0</v>
      </c>
      <c r="Y1643" s="231" t="str">
        <f t="shared" si="152"/>
        <v>SYRUP, POWERADE MTN BLAST BIB</v>
      </c>
      <c r="AA1643" s="232">
        <f t="shared" si="153"/>
        <v>99.5</v>
      </c>
      <c r="AB1643" s="232" t="str">
        <f>VLOOKUP(W1643,'Item List (2)'!$H:$J,2,0)</f>
        <v>Food</v>
      </c>
      <c r="AC1643" s="232">
        <f t="shared" si="154"/>
        <v>7375</v>
      </c>
      <c r="AD1643" s="232" t="str">
        <f t="shared" si="155"/>
        <v>7375-Food</v>
      </c>
    </row>
    <row r="1644" spans="1:30">
      <c r="A1644" t="s">
        <v>48</v>
      </c>
      <c r="B1644" t="s">
        <v>549</v>
      </c>
      <c r="C1644" t="s">
        <v>742</v>
      </c>
      <c r="D1644" t="s">
        <v>743</v>
      </c>
      <c r="E1644" t="s">
        <v>748</v>
      </c>
      <c r="F1644" s="220" t="s">
        <v>53</v>
      </c>
      <c r="G1644" s="220">
        <v>45171</v>
      </c>
      <c r="H1644" t="s">
        <v>87</v>
      </c>
      <c r="I1644" t="s">
        <v>55</v>
      </c>
      <c r="J1644" t="s">
        <v>76</v>
      </c>
      <c r="K1644" t="s">
        <v>88</v>
      </c>
      <c r="L1644" s="230" t="s">
        <v>78</v>
      </c>
      <c r="M1644">
        <v>1</v>
      </c>
      <c r="N1644">
        <v>0</v>
      </c>
      <c r="O1644">
        <v>112.77</v>
      </c>
      <c r="P1644">
        <v>112.77</v>
      </c>
      <c r="Q1644">
        <v>656.17</v>
      </c>
      <c r="R1644">
        <v>0</v>
      </c>
      <c r="S1644" s="231" t="str">
        <f>VLOOKUP(U1644,'Cross ref'!I:J,2,0)</f>
        <v>SCL</v>
      </c>
      <c r="T1644" s="231">
        <f t="shared" si="150"/>
        <v>112.77</v>
      </c>
      <c r="U1644" s="231">
        <f>VLOOKUP(VALUE(C1644),'Cross ref'!G:I,3,0)</f>
        <v>7375</v>
      </c>
      <c r="V1644" s="231">
        <f>IFERROR(VLOOKUP(J1644,'Item List (2)'!C:D,2,0),VLOOKUP(K1644,'Item List (2)'!C:D,2,0))</f>
        <v>50007</v>
      </c>
      <c r="W1644" s="231">
        <f>IFERROR(VLOOKUP(J1644,'Item List (2)'!C:E,3,0),VLOOKUP(K1644,'Item List (2)'!C:E,3,0))</f>
        <v>100</v>
      </c>
      <c r="X1644" s="231">
        <f t="shared" si="151"/>
        <v>0</v>
      </c>
      <c r="Y1644" s="231" t="str">
        <f t="shared" si="152"/>
        <v>SYRUP, COKE CLASC BIB (HYCS)</v>
      </c>
      <c r="AA1644" s="232">
        <f t="shared" si="153"/>
        <v>112.77</v>
      </c>
      <c r="AB1644" s="232" t="str">
        <f>VLOOKUP(W1644,'Item List (2)'!$H:$J,2,0)</f>
        <v>Food</v>
      </c>
      <c r="AC1644" s="232">
        <f t="shared" si="154"/>
        <v>7375</v>
      </c>
      <c r="AD1644" s="232" t="str">
        <f t="shared" si="155"/>
        <v>7375-Food</v>
      </c>
    </row>
    <row r="1645" spans="1:30">
      <c r="A1645" t="s">
        <v>48</v>
      </c>
      <c r="B1645" t="s">
        <v>549</v>
      </c>
      <c r="C1645" t="s">
        <v>742</v>
      </c>
      <c r="D1645" t="s">
        <v>743</v>
      </c>
      <c r="E1645" t="s">
        <v>748</v>
      </c>
      <c r="F1645" s="220" t="s">
        <v>53</v>
      </c>
      <c r="G1645" s="220">
        <v>45171</v>
      </c>
      <c r="H1645" t="s">
        <v>587</v>
      </c>
      <c r="I1645" t="s">
        <v>55</v>
      </c>
      <c r="J1645" t="s">
        <v>588</v>
      </c>
      <c r="K1645" t="s">
        <v>589</v>
      </c>
      <c r="L1645" s="230" t="s">
        <v>78</v>
      </c>
      <c r="M1645">
        <v>1</v>
      </c>
      <c r="N1645">
        <v>0</v>
      </c>
      <c r="O1645">
        <v>99.5</v>
      </c>
      <c r="P1645">
        <v>99.5</v>
      </c>
      <c r="Q1645">
        <v>656.17</v>
      </c>
      <c r="R1645">
        <v>0</v>
      </c>
      <c r="S1645" s="231" t="str">
        <f>VLOOKUP(U1645,'Cross ref'!I:J,2,0)</f>
        <v>SCL</v>
      </c>
      <c r="T1645" s="231">
        <f t="shared" si="150"/>
        <v>99.5</v>
      </c>
      <c r="U1645" s="231">
        <f>VLOOKUP(VALUE(C1645),'Cross ref'!G:I,3,0)</f>
        <v>7375</v>
      </c>
      <c r="V1645" s="231">
        <f>IFERROR(VLOOKUP(J1645,'Item List (2)'!C:D,2,0),VLOOKUP(K1645,'Item List (2)'!C:D,2,0))</f>
        <v>50007</v>
      </c>
      <c r="W1645" s="231">
        <f>IFERROR(VLOOKUP(J1645,'Item List (2)'!C:E,3,0),VLOOKUP(K1645,'Item List (2)'!C:E,3,0))</f>
        <v>100</v>
      </c>
      <c r="X1645" s="231">
        <f t="shared" si="151"/>
        <v>0</v>
      </c>
      <c r="Y1645" s="231" t="str">
        <f t="shared" si="152"/>
        <v>SYRUP, TEA RASPBRY BIB</v>
      </c>
      <c r="AA1645" s="232">
        <f t="shared" si="153"/>
        <v>99.5</v>
      </c>
      <c r="AB1645" s="232" t="str">
        <f>VLOOKUP(W1645,'Item List (2)'!$H:$J,2,0)</f>
        <v>Food</v>
      </c>
      <c r="AC1645" s="232">
        <f t="shared" si="154"/>
        <v>7375</v>
      </c>
      <c r="AD1645" s="232" t="str">
        <f t="shared" si="155"/>
        <v>7375-Food</v>
      </c>
    </row>
    <row r="1646" spans="1:30">
      <c r="A1646" t="s">
        <v>48</v>
      </c>
      <c r="B1646" t="s">
        <v>549</v>
      </c>
      <c r="C1646" t="s">
        <v>742</v>
      </c>
      <c r="D1646" t="s">
        <v>743</v>
      </c>
      <c r="E1646" t="s">
        <v>748</v>
      </c>
      <c r="F1646" s="220" t="s">
        <v>53</v>
      </c>
      <c r="G1646" s="220">
        <v>45171</v>
      </c>
      <c r="H1646" t="s">
        <v>134</v>
      </c>
      <c r="I1646" t="s">
        <v>55</v>
      </c>
      <c r="J1646" t="s">
        <v>129</v>
      </c>
      <c r="K1646" t="s">
        <v>135</v>
      </c>
      <c r="L1646" s="230" t="s">
        <v>136</v>
      </c>
      <c r="M1646">
        <v>3</v>
      </c>
      <c r="N1646">
        <v>0</v>
      </c>
      <c r="O1646">
        <v>35.28</v>
      </c>
      <c r="P1646">
        <v>105.84</v>
      </c>
      <c r="Q1646">
        <v>656.17</v>
      </c>
      <c r="R1646">
        <v>0</v>
      </c>
      <c r="S1646" s="231" t="str">
        <f>VLOOKUP(U1646,'Cross ref'!I:J,2,0)</f>
        <v>SCL</v>
      </c>
      <c r="T1646" s="231">
        <f t="shared" si="150"/>
        <v>105.84</v>
      </c>
      <c r="U1646" s="231">
        <f>VLOOKUP(VALUE(C1646),'Cross ref'!G:I,3,0)</f>
        <v>7375</v>
      </c>
      <c r="V1646" s="231">
        <f>IFERROR(VLOOKUP(J1646,'Item List (2)'!C:D,2,0),VLOOKUP(K1646,'Item List (2)'!C:D,2,0))</f>
        <v>50007</v>
      </c>
      <c r="W1646" s="231">
        <f>IFERROR(VLOOKUP(J1646,'Item List (2)'!C:E,3,0),VLOOKUP(K1646,'Item List (2)'!C:E,3,0))</f>
        <v>100</v>
      </c>
      <c r="X1646" s="231">
        <f t="shared" si="151"/>
        <v>0</v>
      </c>
      <c r="Y1646" s="231" t="str">
        <f t="shared" si="152"/>
        <v>FRIES, SS SK ON</v>
      </c>
      <c r="AA1646" s="232">
        <f t="shared" si="153"/>
        <v>105.84</v>
      </c>
      <c r="AB1646" s="232" t="str">
        <f>VLOOKUP(W1646,'Item List (2)'!$H:$J,2,0)</f>
        <v>Food</v>
      </c>
      <c r="AC1646" s="232">
        <f t="shared" si="154"/>
        <v>7375</v>
      </c>
      <c r="AD1646" s="232" t="str">
        <f t="shared" si="155"/>
        <v>7375-Food</v>
      </c>
    </row>
    <row r="1647" spans="1:30">
      <c r="A1647" t="s">
        <v>48</v>
      </c>
      <c r="B1647" t="s">
        <v>549</v>
      </c>
      <c r="C1647" t="s">
        <v>742</v>
      </c>
      <c r="D1647" t="s">
        <v>743</v>
      </c>
      <c r="E1647" t="s">
        <v>748</v>
      </c>
      <c r="F1647" s="220" t="s">
        <v>53</v>
      </c>
      <c r="G1647" s="220">
        <v>45171</v>
      </c>
      <c r="H1647" t="s">
        <v>155</v>
      </c>
      <c r="I1647" t="s">
        <v>55</v>
      </c>
      <c r="J1647" t="s">
        <v>156</v>
      </c>
      <c r="K1647" t="s">
        <v>157</v>
      </c>
      <c r="L1647" s="230" t="s">
        <v>158</v>
      </c>
      <c r="M1647">
        <v>2</v>
      </c>
      <c r="N1647">
        <v>0</v>
      </c>
      <c r="O1647">
        <v>19.78</v>
      </c>
      <c r="P1647">
        <v>39.56</v>
      </c>
      <c r="Q1647">
        <v>656.17</v>
      </c>
      <c r="R1647">
        <v>0</v>
      </c>
      <c r="S1647" s="231" t="str">
        <f>VLOOKUP(U1647,'Cross ref'!I:J,2,0)</f>
        <v>SCL</v>
      </c>
      <c r="T1647" s="231">
        <f t="shared" si="150"/>
        <v>39.56</v>
      </c>
      <c r="U1647" s="231">
        <f>VLOOKUP(VALUE(C1647),'Cross ref'!G:I,3,0)</f>
        <v>7375</v>
      </c>
      <c r="V1647" s="231">
        <f>IFERROR(VLOOKUP(J1647,'Item List (2)'!C:D,2,0),VLOOKUP(K1647,'Item List (2)'!C:D,2,0))</f>
        <v>50007</v>
      </c>
      <c r="W1647" s="231">
        <f>IFERROR(VLOOKUP(J1647,'Item List (2)'!C:E,3,0),VLOOKUP(K1647,'Item List (2)'!C:E,3,0))</f>
        <v>100</v>
      </c>
      <c r="X1647" s="231">
        <f t="shared" si="151"/>
        <v>0</v>
      </c>
      <c r="Y1647" s="231" t="str">
        <f t="shared" si="152"/>
        <v>ICE CREAM, VANILLA SLOW MELT</v>
      </c>
      <c r="AA1647" s="232">
        <f t="shared" si="153"/>
        <v>39.56</v>
      </c>
      <c r="AB1647" s="232" t="str">
        <f>VLOOKUP(W1647,'Item List (2)'!$H:$J,2,0)</f>
        <v>Food</v>
      </c>
      <c r="AC1647" s="232">
        <f t="shared" si="154"/>
        <v>7375</v>
      </c>
      <c r="AD1647" s="232" t="str">
        <f t="shared" si="155"/>
        <v>7375-Food</v>
      </c>
    </row>
    <row r="1648" spans="1:30">
      <c r="A1648" t="s">
        <v>48</v>
      </c>
      <c r="B1648" t="s">
        <v>549</v>
      </c>
      <c r="C1648" t="s">
        <v>742</v>
      </c>
      <c r="D1648" t="s">
        <v>743</v>
      </c>
      <c r="E1648" t="s">
        <v>748</v>
      </c>
      <c r="F1648" s="220" t="s">
        <v>53</v>
      </c>
      <c r="G1648" s="220">
        <v>45171</v>
      </c>
      <c r="H1648" t="s">
        <v>350</v>
      </c>
      <c r="I1648" t="s">
        <v>351</v>
      </c>
      <c r="J1648" t="s">
        <v>352</v>
      </c>
      <c r="K1648" t="s">
        <v>353</v>
      </c>
      <c r="L1648" s="230" t="s">
        <v>351</v>
      </c>
      <c r="M1648">
        <v>0</v>
      </c>
      <c r="N1648">
        <v>0</v>
      </c>
      <c r="O1648">
        <v>84.67</v>
      </c>
      <c r="P1648">
        <v>0</v>
      </c>
      <c r="Q1648">
        <v>656.17</v>
      </c>
      <c r="R1648">
        <v>0</v>
      </c>
      <c r="S1648" s="231" t="str">
        <f>VLOOKUP(U1648,'Cross ref'!I:J,2,0)</f>
        <v>SCL</v>
      </c>
      <c r="T1648" s="231">
        <f t="shared" si="150"/>
        <v>0</v>
      </c>
      <c r="U1648" s="231">
        <f>VLOOKUP(VALUE(C1648),'Cross ref'!G:I,3,0)</f>
        <v>7375</v>
      </c>
      <c r="V1648" s="231">
        <f>IFERROR(VLOOKUP(J1648,'Item List (2)'!C:D,2,0),VLOOKUP(K1648,'Item List (2)'!C:D,2,0))</f>
        <v>51001</v>
      </c>
      <c r="W1648" s="231">
        <f>IFERROR(VLOOKUP(J1648,'Item List (2)'!C:E,3,0),VLOOKUP(K1648,'Item List (2)'!C:E,3,0))</f>
        <v>1000</v>
      </c>
      <c r="X1648" s="231">
        <f t="shared" si="151"/>
        <v>0</v>
      </c>
      <c r="Y1648" s="231" t="str">
        <f t="shared" si="152"/>
        <v>BEEF, PTY SCALLOPED 3.5Z IQF</v>
      </c>
      <c r="AA1648" s="232">
        <f t="shared" si="153"/>
        <v>0</v>
      </c>
      <c r="AB1648" s="232" t="str">
        <f>VLOOKUP(W1648,'Item List (2)'!$H:$J,2,0)</f>
        <v>Paper</v>
      </c>
      <c r="AC1648" s="232">
        <f t="shared" si="154"/>
        <v>7375</v>
      </c>
      <c r="AD1648" s="232" t="str">
        <f t="shared" si="155"/>
        <v>7375-Paper</v>
      </c>
    </row>
    <row r="1649" spans="1:30">
      <c r="A1649" t="s">
        <v>48</v>
      </c>
      <c r="B1649" t="s">
        <v>549</v>
      </c>
      <c r="C1649" t="s">
        <v>742</v>
      </c>
      <c r="D1649" t="s">
        <v>743</v>
      </c>
      <c r="E1649" t="s">
        <v>749</v>
      </c>
      <c r="F1649" s="220" t="s">
        <v>53</v>
      </c>
      <c r="G1649" s="220">
        <v>45171</v>
      </c>
      <c r="H1649" t="s">
        <v>116</v>
      </c>
      <c r="I1649" t="s">
        <v>55</v>
      </c>
      <c r="J1649" t="s">
        <v>117</v>
      </c>
      <c r="K1649" t="s">
        <v>118</v>
      </c>
      <c r="L1649" s="230" t="s">
        <v>119</v>
      </c>
      <c r="M1649">
        <v>10</v>
      </c>
      <c r="N1649">
        <v>0</v>
      </c>
      <c r="O1649">
        <v>80.33</v>
      </c>
      <c r="P1649">
        <v>803.3</v>
      </c>
      <c r="Q1649">
        <v>873.82</v>
      </c>
      <c r="R1649">
        <v>0</v>
      </c>
      <c r="S1649" s="231" t="str">
        <f>VLOOKUP(U1649,'Cross ref'!I:J,2,0)</f>
        <v>SCL</v>
      </c>
      <c r="T1649" s="231">
        <f t="shared" si="150"/>
        <v>803.3</v>
      </c>
      <c r="U1649" s="231">
        <f>VLOOKUP(VALUE(C1649),'Cross ref'!G:I,3,0)</f>
        <v>7375</v>
      </c>
      <c r="V1649" s="231">
        <f>IFERROR(VLOOKUP(J1649,'Item List (2)'!C:D,2,0),VLOOKUP(K1649,'Item List (2)'!C:D,2,0))</f>
        <v>50007</v>
      </c>
      <c r="W1649" s="231">
        <f>IFERROR(VLOOKUP(J1649,'Item List (2)'!C:E,3,0),VLOOKUP(K1649,'Item List (2)'!C:E,3,0))</f>
        <v>100</v>
      </c>
      <c r="X1649" s="231">
        <f t="shared" si="151"/>
        <v>0</v>
      </c>
      <c r="Y1649" s="231" t="str">
        <f t="shared" si="152"/>
        <v>BEEF, GRND PTY 3.5Z</v>
      </c>
      <c r="AA1649" s="232">
        <f t="shared" si="153"/>
        <v>803.3</v>
      </c>
      <c r="AB1649" s="232" t="str">
        <f>VLOOKUP(W1649,'Item List (2)'!$H:$J,2,0)</f>
        <v>Food</v>
      </c>
      <c r="AC1649" s="232">
        <f t="shared" si="154"/>
        <v>7375</v>
      </c>
      <c r="AD1649" s="232" t="str">
        <f t="shared" si="155"/>
        <v>7375-Food</v>
      </c>
    </row>
    <row r="1650" spans="1:30">
      <c r="A1650" t="s">
        <v>48</v>
      </c>
      <c r="B1650" t="s">
        <v>549</v>
      </c>
      <c r="C1650" t="s">
        <v>742</v>
      </c>
      <c r="D1650" t="s">
        <v>743</v>
      </c>
      <c r="E1650" t="s">
        <v>749</v>
      </c>
      <c r="F1650" s="220" t="s">
        <v>53</v>
      </c>
      <c r="G1650" s="220">
        <v>45171</v>
      </c>
      <c r="H1650" t="s">
        <v>332</v>
      </c>
      <c r="I1650" t="s">
        <v>55</v>
      </c>
      <c r="J1650" t="s">
        <v>244</v>
      </c>
      <c r="K1650" t="s">
        <v>333</v>
      </c>
      <c r="L1650" s="230" t="s">
        <v>334</v>
      </c>
      <c r="M1650">
        <v>1</v>
      </c>
      <c r="N1650">
        <v>0</v>
      </c>
      <c r="O1650">
        <v>31.38</v>
      </c>
      <c r="P1650">
        <v>31.38</v>
      </c>
      <c r="Q1650">
        <v>873.82</v>
      </c>
      <c r="R1650">
        <v>0</v>
      </c>
      <c r="S1650" s="231" t="str">
        <f>VLOOKUP(U1650,'Cross ref'!I:J,2,0)</f>
        <v>SCL</v>
      </c>
      <c r="T1650" s="231">
        <f t="shared" si="150"/>
        <v>31.38</v>
      </c>
      <c r="U1650" s="231">
        <f>VLOOKUP(VALUE(C1650),'Cross ref'!G:I,3,0)</f>
        <v>7375</v>
      </c>
      <c r="V1650" s="231">
        <f>IFERROR(VLOOKUP(J1650,'Item List (2)'!C:D,2,0),VLOOKUP(K1650,'Item List (2)'!C:D,2,0))</f>
        <v>50007</v>
      </c>
      <c r="W1650" s="231">
        <f>IFERROR(VLOOKUP(J1650,'Item List (2)'!C:E,3,0),VLOOKUP(K1650,'Item List (2)'!C:E,3,0))</f>
        <v>100</v>
      </c>
      <c r="X1650" s="231">
        <f t="shared" si="151"/>
        <v>0</v>
      </c>
      <c r="Y1650" s="231" t="str">
        <f t="shared" si="152"/>
        <v>WHIP CREAM, AEROSOL 17Z</v>
      </c>
      <c r="AA1650" s="232">
        <f t="shared" si="153"/>
        <v>31.38</v>
      </c>
      <c r="AB1650" s="232" t="str">
        <f>VLOOKUP(W1650,'Item List (2)'!$H:$J,2,0)</f>
        <v>Food</v>
      </c>
      <c r="AC1650" s="232">
        <f t="shared" si="154"/>
        <v>7375</v>
      </c>
      <c r="AD1650" s="232" t="str">
        <f t="shared" si="155"/>
        <v>7375-Food</v>
      </c>
    </row>
    <row r="1651" spans="1:30">
      <c r="A1651" t="s">
        <v>48</v>
      </c>
      <c r="B1651" t="s">
        <v>549</v>
      </c>
      <c r="C1651" t="s">
        <v>742</v>
      </c>
      <c r="D1651" t="s">
        <v>743</v>
      </c>
      <c r="E1651" t="s">
        <v>749</v>
      </c>
      <c r="F1651" s="220" t="s">
        <v>53</v>
      </c>
      <c r="G1651" s="220">
        <v>45171</v>
      </c>
      <c r="H1651" t="s">
        <v>209</v>
      </c>
      <c r="I1651" t="s">
        <v>55</v>
      </c>
      <c r="J1651" t="s">
        <v>210</v>
      </c>
      <c r="K1651" t="s">
        <v>211</v>
      </c>
      <c r="L1651" s="230" t="s">
        <v>212</v>
      </c>
      <c r="M1651">
        <v>2</v>
      </c>
      <c r="N1651">
        <v>0</v>
      </c>
      <c r="O1651">
        <v>19.57</v>
      </c>
      <c r="P1651">
        <v>39.14</v>
      </c>
      <c r="Q1651">
        <v>873.82</v>
      </c>
      <c r="R1651">
        <v>0</v>
      </c>
      <c r="S1651" s="231" t="str">
        <f>VLOOKUP(U1651,'Cross ref'!I:J,2,0)</f>
        <v>SCL</v>
      </c>
      <c r="T1651" s="231">
        <f t="shared" si="150"/>
        <v>39.14</v>
      </c>
      <c r="U1651" s="231">
        <f>VLOOKUP(VALUE(C1651),'Cross ref'!G:I,3,0)</f>
        <v>7375</v>
      </c>
      <c r="V1651" s="231">
        <f>IFERROR(VLOOKUP(J1651,'Item List (2)'!C:D,2,0),VLOOKUP(K1651,'Item List (2)'!C:D,2,0))</f>
        <v>50007</v>
      </c>
      <c r="W1651" s="231">
        <f>IFERROR(VLOOKUP(J1651,'Item List (2)'!C:E,3,0),VLOOKUP(K1651,'Item List (2)'!C:E,3,0))</f>
        <v>100</v>
      </c>
      <c r="X1651" s="231">
        <f t="shared" si="151"/>
        <v>0</v>
      </c>
      <c r="Y1651" s="231" t="str">
        <f t="shared" si="152"/>
        <v>TOMATO, RED 5X5 BULK 25LB</v>
      </c>
      <c r="AA1651" s="232">
        <f t="shared" si="153"/>
        <v>39.14</v>
      </c>
      <c r="AB1651" s="232" t="str">
        <f>VLOOKUP(W1651,'Item List (2)'!$H:$J,2,0)</f>
        <v>Food</v>
      </c>
      <c r="AC1651" s="232">
        <f t="shared" si="154"/>
        <v>7375</v>
      </c>
      <c r="AD1651" s="232" t="str">
        <f t="shared" si="155"/>
        <v>7375-Food</v>
      </c>
    </row>
    <row r="1652" spans="1:30">
      <c r="A1652" t="s">
        <v>48</v>
      </c>
      <c r="B1652" t="s">
        <v>549</v>
      </c>
      <c r="C1652" t="s">
        <v>750</v>
      </c>
      <c r="D1652" t="s">
        <v>751</v>
      </c>
      <c r="E1652" t="s">
        <v>752</v>
      </c>
      <c r="F1652" s="220" t="s">
        <v>53</v>
      </c>
      <c r="G1652" s="220">
        <v>45167</v>
      </c>
      <c r="H1652" t="s">
        <v>60</v>
      </c>
      <c r="I1652" t="s">
        <v>61</v>
      </c>
      <c r="J1652" t="s">
        <v>62</v>
      </c>
      <c r="K1652" t="s">
        <v>63</v>
      </c>
      <c r="L1652" s="230" t="s">
        <v>64</v>
      </c>
      <c r="M1652">
        <v>1</v>
      </c>
      <c r="N1652">
        <v>0</v>
      </c>
      <c r="O1652">
        <v>116.52</v>
      </c>
      <c r="P1652">
        <v>116.52</v>
      </c>
      <c r="Q1652">
        <v>9484.61</v>
      </c>
      <c r="R1652">
        <v>12.62</v>
      </c>
      <c r="S1652" s="231" t="str">
        <f>VLOOKUP(U1652,'Cross ref'!I:J,2,0)</f>
        <v>SCL</v>
      </c>
      <c r="T1652" s="231">
        <f t="shared" si="150"/>
        <v>116.52</v>
      </c>
      <c r="U1652" s="231">
        <f>VLOOKUP(VALUE(C1652),'Cross ref'!G:I,3,0)</f>
        <v>7376</v>
      </c>
      <c r="V1652" s="231">
        <f>IFERROR(VLOOKUP(J1652,'Item List (2)'!C:D,2,0),VLOOKUP(K1652,'Item List (2)'!C:D,2,0))</f>
        <v>51001</v>
      </c>
      <c r="W1652" s="231">
        <f>IFERROR(VLOOKUP(J1652,'Item List (2)'!C:E,3,0),VLOOKUP(K1652,'Item List (2)'!C:E,3,0))</f>
        <v>1000</v>
      </c>
      <c r="X1652" s="231">
        <f t="shared" si="151"/>
        <v>0</v>
      </c>
      <c r="Y1652" s="231" t="str">
        <f t="shared" si="152"/>
        <v>PREMIUM, TOY KIDS MEAL LOONEY TUNES</v>
      </c>
      <c r="AA1652" s="232">
        <f t="shared" si="153"/>
        <v>116.52</v>
      </c>
      <c r="AB1652" s="232" t="str">
        <f>VLOOKUP(W1652,'Item List (2)'!$H:$J,2,0)</f>
        <v>Paper</v>
      </c>
      <c r="AC1652" s="232">
        <f t="shared" si="154"/>
        <v>7376</v>
      </c>
      <c r="AD1652" s="232" t="str">
        <f t="shared" si="155"/>
        <v>7376-Paper</v>
      </c>
    </row>
    <row r="1653" spans="1:30">
      <c r="A1653" t="s">
        <v>48</v>
      </c>
      <c r="B1653" t="s">
        <v>549</v>
      </c>
      <c r="C1653" t="s">
        <v>750</v>
      </c>
      <c r="D1653" t="s">
        <v>751</v>
      </c>
      <c r="E1653" t="s">
        <v>752</v>
      </c>
      <c r="F1653" s="220" t="s">
        <v>53</v>
      </c>
      <c r="G1653" s="220">
        <v>45167</v>
      </c>
      <c r="H1653" t="s">
        <v>70</v>
      </c>
      <c r="I1653" t="s">
        <v>71</v>
      </c>
      <c r="J1653" t="s">
        <v>72</v>
      </c>
      <c r="K1653" t="s">
        <v>73</v>
      </c>
      <c r="L1653" s="230" t="s">
        <v>74</v>
      </c>
      <c r="M1653">
        <v>1</v>
      </c>
      <c r="N1653">
        <v>0</v>
      </c>
      <c r="O1653">
        <v>0</v>
      </c>
      <c r="P1653">
        <v>5.85</v>
      </c>
      <c r="Q1653">
        <v>9484.61</v>
      </c>
      <c r="R1653">
        <v>12.62</v>
      </c>
      <c r="S1653" s="231" t="str">
        <f>VLOOKUP(U1653,'Cross ref'!I:J,2,0)</f>
        <v>SCL</v>
      </c>
      <c r="T1653" s="231">
        <f t="shared" si="150"/>
        <v>5.85</v>
      </c>
      <c r="U1653" s="231">
        <f>VLOOKUP(VALUE(C1653),'Cross ref'!G:I,3,0)</f>
        <v>7376</v>
      </c>
      <c r="V1653" s="231">
        <f>IFERROR(VLOOKUP(J1653,'Item List (2)'!C:D,2,0),VLOOKUP(K1653,'Item List (2)'!C:D,2,0))</f>
        <v>50007</v>
      </c>
      <c r="W1653" s="231">
        <f>IFERROR(VLOOKUP(J1653,'Item List (2)'!C:E,3,0),VLOOKUP(K1653,'Item List (2)'!C:E,3,0))</f>
        <v>100</v>
      </c>
      <c r="X1653" s="231">
        <f t="shared" si="151"/>
        <v>-5.85</v>
      </c>
      <c r="Y1653" s="231" t="str">
        <f t="shared" si="152"/>
        <v>SERVICE - PAYMENT TERMS</v>
      </c>
      <c r="AA1653" s="232">
        <f t="shared" si="153"/>
        <v>5.85</v>
      </c>
      <c r="AB1653" s="232" t="str">
        <f>VLOOKUP(W1653,'Item List (2)'!$H:$J,2,0)</f>
        <v>Food</v>
      </c>
      <c r="AC1653" s="232">
        <f t="shared" si="154"/>
        <v>7376</v>
      </c>
      <c r="AD1653" s="232" t="str">
        <f t="shared" si="155"/>
        <v>7376-Food</v>
      </c>
    </row>
    <row r="1654" spans="1:30">
      <c r="A1654" t="s">
        <v>48</v>
      </c>
      <c r="B1654" t="s">
        <v>549</v>
      </c>
      <c r="C1654" t="s">
        <v>750</v>
      </c>
      <c r="D1654" t="s">
        <v>751</v>
      </c>
      <c r="E1654" t="s">
        <v>752</v>
      </c>
      <c r="F1654" s="220" t="s">
        <v>53</v>
      </c>
      <c r="G1654" s="220">
        <v>45167</v>
      </c>
      <c r="H1654" t="s">
        <v>75</v>
      </c>
      <c r="I1654" t="s">
        <v>55</v>
      </c>
      <c r="J1654" t="s">
        <v>76</v>
      </c>
      <c r="K1654" t="s">
        <v>77</v>
      </c>
      <c r="L1654" s="230" t="s">
        <v>78</v>
      </c>
      <c r="M1654">
        <v>1</v>
      </c>
      <c r="N1654">
        <v>0</v>
      </c>
      <c r="O1654">
        <v>99.5</v>
      </c>
      <c r="P1654">
        <v>99.5</v>
      </c>
      <c r="Q1654">
        <v>9484.61</v>
      </c>
      <c r="R1654">
        <v>12.62</v>
      </c>
      <c r="S1654" s="231" t="str">
        <f>VLOOKUP(U1654,'Cross ref'!I:J,2,0)</f>
        <v>SCL</v>
      </c>
      <c r="T1654" s="231">
        <f t="shared" si="150"/>
        <v>99.5</v>
      </c>
      <c r="U1654" s="231">
        <f>VLOOKUP(VALUE(C1654),'Cross ref'!G:I,3,0)</f>
        <v>7376</v>
      </c>
      <c r="V1654" s="231">
        <f>IFERROR(VLOOKUP(J1654,'Item List (2)'!C:D,2,0),VLOOKUP(K1654,'Item List (2)'!C:D,2,0))</f>
        <v>50007</v>
      </c>
      <c r="W1654" s="231">
        <f>IFERROR(VLOOKUP(J1654,'Item List (2)'!C:E,3,0),VLOOKUP(K1654,'Item List (2)'!C:E,3,0))</f>
        <v>100</v>
      </c>
      <c r="X1654" s="231">
        <f t="shared" si="151"/>
        <v>0</v>
      </c>
      <c r="Y1654" s="231" t="str">
        <f t="shared" si="152"/>
        <v>SYRUP, SODA CHERRY COKE BIB</v>
      </c>
      <c r="AA1654" s="232">
        <f t="shared" si="153"/>
        <v>99.5</v>
      </c>
      <c r="AB1654" s="232" t="str">
        <f>VLOOKUP(W1654,'Item List (2)'!$H:$J,2,0)</f>
        <v>Food</v>
      </c>
      <c r="AC1654" s="232">
        <f t="shared" si="154"/>
        <v>7376</v>
      </c>
      <c r="AD1654" s="232" t="str">
        <f t="shared" si="155"/>
        <v>7376-Food</v>
      </c>
    </row>
    <row r="1655" spans="1:30">
      <c r="A1655" t="s">
        <v>48</v>
      </c>
      <c r="B1655" t="s">
        <v>549</v>
      </c>
      <c r="C1655" t="s">
        <v>750</v>
      </c>
      <c r="D1655" t="s">
        <v>751</v>
      </c>
      <c r="E1655" t="s">
        <v>752</v>
      </c>
      <c r="F1655" s="220" t="s">
        <v>53</v>
      </c>
      <c r="G1655" s="220">
        <v>45167</v>
      </c>
      <c r="H1655" t="s">
        <v>291</v>
      </c>
      <c r="I1655" t="s">
        <v>55</v>
      </c>
      <c r="J1655" t="s">
        <v>76</v>
      </c>
      <c r="K1655" t="s">
        <v>292</v>
      </c>
      <c r="L1655" s="230" t="s">
        <v>78</v>
      </c>
      <c r="M1655">
        <v>1</v>
      </c>
      <c r="N1655">
        <v>0</v>
      </c>
      <c r="O1655">
        <v>99.5</v>
      </c>
      <c r="P1655">
        <v>99.5</v>
      </c>
      <c r="Q1655">
        <v>9484.61</v>
      </c>
      <c r="R1655">
        <v>12.62</v>
      </c>
      <c r="S1655" s="231" t="str">
        <f>VLOOKUP(U1655,'Cross ref'!I:J,2,0)</f>
        <v>SCL</v>
      </c>
      <c r="T1655" s="231">
        <f t="shared" si="150"/>
        <v>99.5</v>
      </c>
      <c r="U1655" s="231">
        <f>VLOOKUP(VALUE(C1655),'Cross ref'!G:I,3,0)</f>
        <v>7376</v>
      </c>
      <c r="V1655" s="231">
        <f>IFERROR(VLOOKUP(J1655,'Item List (2)'!C:D,2,0),VLOOKUP(K1655,'Item List (2)'!C:D,2,0))</f>
        <v>50007</v>
      </c>
      <c r="W1655" s="231">
        <f>IFERROR(VLOOKUP(J1655,'Item List (2)'!C:E,3,0),VLOOKUP(K1655,'Item List (2)'!C:E,3,0))</f>
        <v>100</v>
      </c>
      <c r="X1655" s="231">
        <f t="shared" si="151"/>
        <v>0</v>
      </c>
      <c r="Y1655" s="231" t="str">
        <f t="shared" si="152"/>
        <v>SYRUP, DR PEPPER DIET BIB</v>
      </c>
      <c r="AA1655" s="232">
        <f t="shared" si="153"/>
        <v>99.5</v>
      </c>
      <c r="AB1655" s="232" t="str">
        <f>VLOOKUP(W1655,'Item List (2)'!$H:$J,2,0)</f>
        <v>Food</v>
      </c>
      <c r="AC1655" s="232">
        <f t="shared" si="154"/>
        <v>7376</v>
      </c>
      <c r="AD1655" s="232" t="str">
        <f t="shared" si="155"/>
        <v>7376-Food</v>
      </c>
    </row>
    <row r="1656" spans="1:30">
      <c r="A1656" t="s">
        <v>48</v>
      </c>
      <c r="B1656" t="s">
        <v>549</v>
      </c>
      <c r="C1656" t="s">
        <v>750</v>
      </c>
      <c r="D1656" t="s">
        <v>751</v>
      </c>
      <c r="E1656" t="s">
        <v>752</v>
      </c>
      <c r="F1656" s="220" t="s">
        <v>53</v>
      </c>
      <c r="G1656" s="220">
        <v>45167</v>
      </c>
      <c r="H1656" t="s">
        <v>79</v>
      </c>
      <c r="I1656" t="s">
        <v>55</v>
      </c>
      <c r="J1656" t="s">
        <v>80</v>
      </c>
      <c r="K1656" t="s">
        <v>81</v>
      </c>
      <c r="L1656" s="230" t="s">
        <v>78</v>
      </c>
      <c r="M1656">
        <v>1</v>
      </c>
      <c r="N1656">
        <v>0</v>
      </c>
      <c r="O1656">
        <v>99.5</v>
      </c>
      <c r="P1656">
        <v>99.5</v>
      </c>
      <c r="Q1656">
        <v>9484.61</v>
      </c>
      <c r="R1656">
        <v>12.62</v>
      </c>
      <c r="S1656" s="231" t="str">
        <f>VLOOKUP(U1656,'Cross ref'!I:J,2,0)</f>
        <v>SCL</v>
      </c>
      <c r="T1656" s="231">
        <f t="shared" si="150"/>
        <v>99.5</v>
      </c>
      <c r="U1656" s="231">
        <f>VLOOKUP(VALUE(C1656),'Cross ref'!G:I,3,0)</f>
        <v>7376</v>
      </c>
      <c r="V1656" s="231">
        <f>IFERROR(VLOOKUP(J1656,'Item List (2)'!C:D,2,0),VLOOKUP(K1656,'Item List (2)'!C:D,2,0))</f>
        <v>50007</v>
      </c>
      <c r="W1656" s="231">
        <f>IFERROR(VLOOKUP(J1656,'Item List (2)'!C:E,3,0),VLOOKUP(K1656,'Item List (2)'!C:E,3,0))</f>
        <v>100</v>
      </c>
      <c r="X1656" s="231">
        <f t="shared" si="151"/>
        <v>0</v>
      </c>
      <c r="Y1656" s="231" t="str">
        <f t="shared" si="152"/>
        <v>SYRUP, POWERADE MTN BLAST BIB</v>
      </c>
      <c r="AA1656" s="232">
        <f t="shared" si="153"/>
        <v>99.5</v>
      </c>
      <c r="AB1656" s="232" t="str">
        <f>VLOOKUP(W1656,'Item List (2)'!$H:$J,2,0)</f>
        <v>Food</v>
      </c>
      <c r="AC1656" s="232">
        <f t="shared" si="154"/>
        <v>7376</v>
      </c>
      <c r="AD1656" s="232" t="str">
        <f t="shared" si="155"/>
        <v>7376-Food</v>
      </c>
    </row>
    <row r="1657" spans="1:30">
      <c r="A1657" t="s">
        <v>48</v>
      </c>
      <c r="B1657" t="s">
        <v>549</v>
      </c>
      <c r="C1657" t="s">
        <v>750</v>
      </c>
      <c r="D1657" t="s">
        <v>751</v>
      </c>
      <c r="E1657" t="s">
        <v>752</v>
      </c>
      <c r="F1657" s="220" t="s">
        <v>53</v>
      </c>
      <c r="G1657" s="220">
        <v>45167</v>
      </c>
      <c r="H1657" t="s">
        <v>82</v>
      </c>
      <c r="I1657" t="s">
        <v>55</v>
      </c>
      <c r="J1657" t="s">
        <v>76</v>
      </c>
      <c r="K1657" t="s">
        <v>83</v>
      </c>
      <c r="L1657" s="230" t="s">
        <v>84</v>
      </c>
      <c r="M1657">
        <v>1</v>
      </c>
      <c r="N1657">
        <v>0</v>
      </c>
      <c r="O1657">
        <v>51.9</v>
      </c>
      <c r="P1657">
        <v>51.9</v>
      </c>
      <c r="Q1657">
        <v>9484.61</v>
      </c>
      <c r="R1657">
        <v>12.62</v>
      </c>
      <c r="S1657" s="231" t="str">
        <f>VLOOKUP(U1657,'Cross ref'!I:J,2,0)</f>
        <v>SCL</v>
      </c>
      <c r="T1657" s="231">
        <f t="shared" si="150"/>
        <v>51.9</v>
      </c>
      <c r="U1657" s="231">
        <f>VLOOKUP(VALUE(C1657),'Cross ref'!G:I,3,0)</f>
        <v>7376</v>
      </c>
      <c r="V1657" s="231">
        <f>IFERROR(VLOOKUP(J1657,'Item List (2)'!C:D,2,0),VLOOKUP(K1657,'Item List (2)'!C:D,2,0))</f>
        <v>50007</v>
      </c>
      <c r="W1657" s="231">
        <f>IFERROR(VLOOKUP(J1657,'Item List (2)'!C:E,3,0),VLOOKUP(K1657,'Item List (2)'!C:E,3,0))</f>
        <v>100</v>
      </c>
      <c r="X1657" s="231">
        <f t="shared" si="151"/>
        <v>0</v>
      </c>
      <c r="Y1657" s="231" t="str">
        <f t="shared" si="152"/>
        <v>SYRUP, COKE ZERO SUGAR BIB</v>
      </c>
      <c r="AA1657" s="232">
        <f t="shared" si="153"/>
        <v>51.9</v>
      </c>
      <c r="AB1657" s="232" t="str">
        <f>VLOOKUP(W1657,'Item List (2)'!$H:$J,2,0)</f>
        <v>Food</v>
      </c>
      <c r="AC1657" s="232">
        <f t="shared" si="154"/>
        <v>7376</v>
      </c>
      <c r="AD1657" s="232" t="str">
        <f t="shared" si="155"/>
        <v>7376-Food</v>
      </c>
    </row>
    <row r="1658" spans="1:30">
      <c r="A1658" t="s">
        <v>48</v>
      </c>
      <c r="B1658" t="s">
        <v>549</v>
      </c>
      <c r="C1658" t="s">
        <v>750</v>
      </c>
      <c r="D1658" t="s">
        <v>751</v>
      </c>
      <c r="E1658" t="s">
        <v>752</v>
      </c>
      <c r="F1658" s="220" t="s">
        <v>53</v>
      </c>
      <c r="G1658" s="220">
        <v>45167</v>
      </c>
      <c r="H1658" t="s">
        <v>87</v>
      </c>
      <c r="I1658" t="s">
        <v>55</v>
      </c>
      <c r="J1658" t="s">
        <v>76</v>
      </c>
      <c r="K1658" t="s">
        <v>88</v>
      </c>
      <c r="L1658" s="230" t="s">
        <v>78</v>
      </c>
      <c r="M1658">
        <v>3</v>
      </c>
      <c r="N1658">
        <v>0</v>
      </c>
      <c r="O1658">
        <v>112.77</v>
      </c>
      <c r="P1658">
        <v>338.31</v>
      </c>
      <c r="Q1658">
        <v>9484.61</v>
      </c>
      <c r="R1658">
        <v>12.62</v>
      </c>
      <c r="S1658" s="231" t="str">
        <f>VLOOKUP(U1658,'Cross ref'!I:J,2,0)</f>
        <v>SCL</v>
      </c>
      <c r="T1658" s="231">
        <f t="shared" si="150"/>
        <v>338.31</v>
      </c>
      <c r="U1658" s="231">
        <f>VLOOKUP(VALUE(C1658),'Cross ref'!G:I,3,0)</f>
        <v>7376</v>
      </c>
      <c r="V1658" s="231">
        <f>IFERROR(VLOOKUP(J1658,'Item List (2)'!C:D,2,0),VLOOKUP(K1658,'Item List (2)'!C:D,2,0))</f>
        <v>50007</v>
      </c>
      <c r="W1658" s="231">
        <f>IFERROR(VLOOKUP(J1658,'Item List (2)'!C:E,3,0),VLOOKUP(K1658,'Item List (2)'!C:E,3,0))</f>
        <v>100</v>
      </c>
      <c r="X1658" s="231">
        <f t="shared" si="151"/>
        <v>0</v>
      </c>
      <c r="Y1658" s="231" t="str">
        <f t="shared" si="152"/>
        <v>SYRUP, COKE CLASC BIB (HYCS)</v>
      </c>
      <c r="AA1658" s="232">
        <f t="shared" si="153"/>
        <v>338.31</v>
      </c>
      <c r="AB1658" s="232" t="str">
        <f>VLOOKUP(W1658,'Item List (2)'!$H:$J,2,0)</f>
        <v>Food</v>
      </c>
      <c r="AC1658" s="232">
        <f t="shared" si="154"/>
        <v>7376</v>
      </c>
      <c r="AD1658" s="232" t="str">
        <f t="shared" si="155"/>
        <v>7376-Food</v>
      </c>
    </row>
    <row r="1659" spans="1:30">
      <c r="A1659" t="s">
        <v>48</v>
      </c>
      <c r="B1659" t="s">
        <v>549</v>
      </c>
      <c r="C1659" t="s">
        <v>750</v>
      </c>
      <c r="D1659" t="s">
        <v>751</v>
      </c>
      <c r="E1659" t="s">
        <v>752</v>
      </c>
      <c r="F1659" s="220" t="s">
        <v>53</v>
      </c>
      <c r="G1659" s="220">
        <v>45167</v>
      </c>
      <c r="H1659" t="s">
        <v>293</v>
      </c>
      <c r="I1659" t="s">
        <v>55</v>
      </c>
      <c r="J1659" t="s">
        <v>76</v>
      </c>
      <c r="K1659" t="s">
        <v>294</v>
      </c>
      <c r="L1659" s="230" t="s">
        <v>78</v>
      </c>
      <c r="M1659">
        <v>2</v>
      </c>
      <c r="N1659">
        <v>0</v>
      </c>
      <c r="O1659">
        <v>116.08</v>
      </c>
      <c r="P1659">
        <v>232.16</v>
      </c>
      <c r="Q1659">
        <v>9484.61</v>
      </c>
      <c r="R1659">
        <v>12.62</v>
      </c>
      <c r="S1659" s="231" t="str">
        <f>VLOOKUP(U1659,'Cross ref'!I:J,2,0)</f>
        <v>SCL</v>
      </c>
      <c r="T1659" s="231">
        <f t="shared" si="150"/>
        <v>232.16</v>
      </c>
      <c r="U1659" s="231">
        <f>VLOOKUP(VALUE(C1659),'Cross ref'!G:I,3,0)</f>
        <v>7376</v>
      </c>
      <c r="V1659" s="231">
        <f>IFERROR(VLOOKUP(J1659,'Item List (2)'!C:D,2,0),VLOOKUP(K1659,'Item List (2)'!C:D,2,0))</f>
        <v>50007</v>
      </c>
      <c r="W1659" s="231">
        <f>IFERROR(VLOOKUP(J1659,'Item List (2)'!C:E,3,0),VLOOKUP(K1659,'Item List (2)'!C:E,3,0))</f>
        <v>100</v>
      </c>
      <c r="X1659" s="231">
        <f t="shared" si="151"/>
        <v>0</v>
      </c>
      <c r="Y1659" s="231" t="str">
        <f t="shared" si="152"/>
        <v>SYRUP, SPRITE BIB (HYCS)</v>
      </c>
      <c r="AA1659" s="232">
        <f t="shared" si="153"/>
        <v>232.16</v>
      </c>
      <c r="AB1659" s="232" t="str">
        <f>VLOOKUP(W1659,'Item List (2)'!$H:$J,2,0)</f>
        <v>Food</v>
      </c>
      <c r="AC1659" s="232">
        <f t="shared" si="154"/>
        <v>7376</v>
      </c>
      <c r="AD1659" s="232" t="str">
        <f t="shared" si="155"/>
        <v>7376-Food</v>
      </c>
    </row>
    <row r="1660" spans="1:30">
      <c r="A1660" t="s">
        <v>48</v>
      </c>
      <c r="B1660" t="s">
        <v>549</v>
      </c>
      <c r="C1660" t="s">
        <v>750</v>
      </c>
      <c r="D1660" t="s">
        <v>751</v>
      </c>
      <c r="E1660" t="s">
        <v>752</v>
      </c>
      <c r="F1660" s="220" t="s">
        <v>53</v>
      </c>
      <c r="G1660" s="220">
        <v>45167</v>
      </c>
      <c r="H1660" t="s">
        <v>438</v>
      </c>
      <c r="I1660" t="s">
        <v>66</v>
      </c>
      <c r="J1660" t="s">
        <v>439</v>
      </c>
      <c r="K1660" t="s">
        <v>440</v>
      </c>
      <c r="L1660" s="230" t="s">
        <v>441</v>
      </c>
      <c r="M1660">
        <v>1</v>
      </c>
      <c r="N1660">
        <v>0</v>
      </c>
      <c r="O1660">
        <v>22.14</v>
      </c>
      <c r="P1660">
        <v>22.14</v>
      </c>
      <c r="Q1660">
        <v>9484.61</v>
      </c>
      <c r="R1660">
        <v>12.62</v>
      </c>
      <c r="S1660" s="231" t="str">
        <f>VLOOKUP(U1660,'Cross ref'!I:J,2,0)</f>
        <v>SCL</v>
      </c>
      <c r="T1660" s="231">
        <f t="shared" si="150"/>
        <v>22.14</v>
      </c>
      <c r="U1660" s="231">
        <f>VLOOKUP(VALUE(C1660),'Cross ref'!G:I,3,0)</f>
        <v>7376</v>
      </c>
      <c r="V1660" s="231">
        <f>IFERROR(VLOOKUP(J1660,'Item List (2)'!C:D,2,0),VLOOKUP(K1660,'Item List (2)'!C:D,2,0))</f>
        <v>60507</v>
      </c>
      <c r="W1660" s="231">
        <f>IFERROR(VLOOKUP(J1660,'Item List (2)'!C:E,3,0),VLOOKUP(K1660,'Item List (2)'!C:E,3,0))</f>
        <v>1200</v>
      </c>
      <c r="X1660" s="231">
        <f t="shared" si="151"/>
        <v>0</v>
      </c>
      <c r="Y1660" s="231" t="str">
        <f t="shared" si="152"/>
        <v>TOWEL, PAPER MULTIFOLD BRN EF</v>
      </c>
      <c r="AA1660" s="232">
        <f t="shared" si="153"/>
        <v>22.14</v>
      </c>
      <c r="AB1660" s="232" t="str">
        <f>VLOOKUP(W1660,'Item List (2)'!$H:$J,2,0)</f>
        <v>Supplies</v>
      </c>
      <c r="AC1660" s="232">
        <f t="shared" si="154"/>
        <v>7376</v>
      </c>
      <c r="AD1660" s="232" t="str">
        <f t="shared" si="155"/>
        <v>7376-Supplies</v>
      </c>
    </row>
    <row r="1661" spans="1:30">
      <c r="A1661" t="s">
        <v>48</v>
      </c>
      <c r="B1661" t="s">
        <v>549</v>
      </c>
      <c r="C1661" t="s">
        <v>750</v>
      </c>
      <c r="D1661" t="s">
        <v>751</v>
      </c>
      <c r="E1661" t="s">
        <v>752</v>
      </c>
      <c r="F1661" s="220" t="s">
        <v>53</v>
      </c>
      <c r="G1661" s="220">
        <v>45167</v>
      </c>
      <c r="H1661" t="s">
        <v>295</v>
      </c>
      <c r="I1661" t="s">
        <v>55</v>
      </c>
      <c r="J1661" t="s">
        <v>105</v>
      </c>
      <c r="K1661" t="s">
        <v>296</v>
      </c>
      <c r="L1661" s="230" t="s">
        <v>297</v>
      </c>
      <c r="M1661">
        <v>1</v>
      </c>
      <c r="N1661">
        <v>0</v>
      </c>
      <c r="O1661">
        <v>16.22</v>
      </c>
      <c r="P1661">
        <v>16.22</v>
      </c>
      <c r="Q1661">
        <v>9484.61</v>
      </c>
      <c r="R1661">
        <v>12.62</v>
      </c>
      <c r="S1661" s="231" t="str">
        <f>VLOOKUP(U1661,'Cross ref'!I:J,2,0)</f>
        <v>SCL</v>
      </c>
      <c r="T1661" s="231">
        <f t="shared" si="150"/>
        <v>16.22</v>
      </c>
      <c r="U1661" s="231">
        <f>VLOOKUP(VALUE(C1661),'Cross ref'!G:I,3,0)</f>
        <v>7376</v>
      </c>
      <c r="V1661" s="231">
        <f>IFERROR(VLOOKUP(J1661,'Item List (2)'!C:D,2,0),VLOOKUP(K1661,'Item List (2)'!C:D,2,0))</f>
        <v>50007</v>
      </c>
      <c r="W1661" s="231">
        <f>IFERROR(VLOOKUP(J1661,'Item List (2)'!C:E,3,0),VLOOKUP(K1661,'Item List (2)'!C:E,3,0))</f>
        <v>100</v>
      </c>
      <c r="X1661" s="231">
        <f t="shared" si="151"/>
        <v>0</v>
      </c>
      <c r="Y1661" s="231" t="str">
        <f t="shared" si="152"/>
        <v>MILK, 1% LF ESL</v>
      </c>
      <c r="AA1661" s="232">
        <f t="shared" si="153"/>
        <v>16.22</v>
      </c>
      <c r="AB1661" s="232" t="str">
        <f>VLOOKUP(W1661,'Item List (2)'!$H:$J,2,0)</f>
        <v>Food</v>
      </c>
      <c r="AC1661" s="232">
        <f t="shared" si="154"/>
        <v>7376</v>
      </c>
      <c r="AD1661" s="232" t="str">
        <f t="shared" si="155"/>
        <v>7376-Food</v>
      </c>
    </row>
    <row r="1662" spans="1:30">
      <c r="A1662" t="s">
        <v>48</v>
      </c>
      <c r="B1662" t="s">
        <v>549</v>
      </c>
      <c r="C1662" t="s">
        <v>750</v>
      </c>
      <c r="D1662" t="s">
        <v>751</v>
      </c>
      <c r="E1662" t="s">
        <v>752</v>
      </c>
      <c r="F1662" s="220" t="s">
        <v>53</v>
      </c>
      <c r="G1662" s="220">
        <v>45167</v>
      </c>
      <c r="H1662" t="s">
        <v>298</v>
      </c>
      <c r="I1662" t="s">
        <v>55</v>
      </c>
      <c r="J1662" t="s">
        <v>105</v>
      </c>
      <c r="K1662" t="s">
        <v>299</v>
      </c>
      <c r="L1662" s="230" t="s">
        <v>297</v>
      </c>
      <c r="M1662">
        <v>1</v>
      </c>
      <c r="N1662">
        <v>0</v>
      </c>
      <c r="O1662">
        <v>16.92</v>
      </c>
      <c r="P1662">
        <v>16.92</v>
      </c>
      <c r="Q1662">
        <v>9484.61</v>
      </c>
      <c r="R1662">
        <v>12.62</v>
      </c>
      <c r="S1662" s="231" t="str">
        <f>VLOOKUP(U1662,'Cross ref'!I:J,2,0)</f>
        <v>SCL</v>
      </c>
      <c r="T1662" s="231">
        <f t="shared" si="150"/>
        <v>16.92</v>
      </c>
      <c r="U1662" s="231">
        <f>VLOOKUP(VALUE(C1662),'Cross ref'!G:I,3,0)</f>
        <v>7376</v>
      </c>
      <c r="V1662" s="231">
        <f>IFERROR(VLOOKUP(J1662,'Item List (2)'!C:D,2,0),VLOOKUP(K1662,'Item List (2)'!C:D,2,0))</f>
        <v>50007</v>
      </c>
      <c r="W1662" s="231">
        <f>IFERROR(VLOOKUP(J1662,'Item List (2)'!C:E,3,0),VLOOKUP(K1662,'Item List (2)'!C:E,3,0))</f>
        <v>100</v>
      </c>
      <c r="X1662" s="231">
        <f t="shared" si="151"/>
        <v>0</v>
      </c>
      <c r="Y1662" s="231" t="str">
        <f t="shared" si="152"/>
        <v>MILK, CHOC 1% LF 7Z PLS ESL</v>
      </c>
      <c r="AA1662" s="232">
        <f t="shared" si="153"/>
        <v>16.92</v>
      </c>
      <c r="AB1662" s="232" t="str">
        <f>VLOOKUP(W1662,'Item List (2)'!$H:$J,2,0)</f>
        <v>Food</v>
      </c>
      <c r="AC1662" s="232">
        <f t="shared" si="154"/>
        <v>7376</v>
      </c>
      <c r="AD1662" s="232" t="str">
        <f t="shared" si="155"/>
        <v>7376-Food</v>
      </c>
    </row>
    <row r="1663" spans="1:30">
      <c r="A1663" t="s">
        <v>48</v>
      </c>
      <c r="B1663" t="s">
        <v>549</v>
      </c>
      <c r="C1663" t="s">
        <v>750</v>
      </c>
      <c r="D1663" t="s">
        <v>751</v>
      </c>
      <c r="E1663" t="s">
        <v>752</v>
      </c>
      <c r="F1663" s="220" t="s">
        <v>53</v>
      </c>
      <c r="G1663" s="220">
        <v>45167</v>
      </c>
      <c r="H1663" t="s">
        <v>89</v>
      </c>
      <c r="I1663" t="s">
        <v>55</v>
      </c>
      <c r="J1663" t="s">
        <v>90</v>
      </c>
      <c r="K1663" t="s">
        <v>91</v>
      </c>
      <c r="L1663" s="230" t="s">
        <v>92</v>
      </c>
      <c r="M1663">
        <v>1</v>
      </c>
      <c r="N1663">
        <v>0</v>
      </c>
      <c r="O1663">
        <v>58.17</v>
      </c>
      <c r="P1663">
        <v>58.17</v>
      </c>
      <c r="Q1663">
        <v>9484.61</v>
      </c>
      <c r="R1663">
        <v>12.62</v>
      </c>
      <c r="S1663" s="231" t="str">
        <f>VLOOKUP(U1663,'Cross ref'!I:J,2,0)</f>
        <v>SCL</v>
      </c>
      <c r="T1663" s="231">
        <f t="shared" si="150"/>
        <v>58.17</v>
      </c>
      <c r="U1663" s="231">
        <f>VLOOKUP(VALUE(C1663),'Cross ref'!G:I,3,0)</f>
        <v>7376</v>
      </c>
      <c r="V1663" s="231">
        <f>IFERROR(VLOOKUP(J1663,'Item List (2)'!C:D,2,0),VLOOKUP(K1663,'Item List (2)'!C:D,2,0))</f>
        <v>50007</v>
      </c>
      <c r="W1663" s="231">
        <f>IFERROR(VLOOKUP(J1663,'Item List (2)'!C:E,3,0),VLOOKUP(K1663,'Item List (2)'!C:E,3,0))</f>
        <v>100</v>
      </c>
      <c r="X1663" s="231">
        <f t="shared" si="151"/>
        <v>0</v>
      </c>
      <c r="Y1663" s="231" t="str">
        <f t="shared" si="152"/>
        <v>EGG, LIQ WHL CAGE FREE P12CE</v>
      </c>
      <c r="AA1663" s="232">
        <f t="shared" si="153"/>
        <v>58.17</v>
      </c>
      <c r="AB1663" s="232" t="str">
        <f>VLOOKUP(W1663,'Item List (2)'!$H:$J,2,0)</f>
        <v>Food</v>
      </c>
      <c r="AC1663" s="232">
        <f t="shared" si="154"/>
        <v>7376</v>
      </c>
      <c r="AD1663" s="232" t="str">
        <f t="shared" si="155"/>
        <v>7376-Food</v>
      </c>
    </row>
    <row r="1664" spans="1:30">
      <c r="A1664" t="s">
        <v>48</v>
      </c>
      <c r="B1664" t="s">
        <v>549</v>
      </c>
      <c r="C1664" t="s">
        <v>750</v>
      </c>
      <c r="D1664" t="s">
        <v>751</v>
      </c>
      <c r="E1664" t="s">
        <v>752</v>
      </c>
      <c r="F1664" s="220" t="s">
        <v>53</v>
      </c>
      <c r="G1664" s="220">
        <v>45167</v>
      </c>
      <c r="H1664" t="s">
        <v>93</v>
      </c>
      <c r="I1664" t="s">
        <v>55</v>
      </c>
      <c r="J1664" t="s">
        <v>94</v>
      </c>
      <c r="K1664" t="s">
        <v>95</v>
      </c>
      <c r="L1664" s="230" t="s">
        <v>96</v>
      </c>
      <c r="M1664">
        <v>3</v>
      </c>
      <c r="N1664">
        <v>0</v>
      </c>
      <c r="O1664">
        <v>26.21</v>
      </c>
      <c r="P1664">
        <v>78.63</v>
      </c>
      <c r="Q1664">
        <v>9484.61</v>
      </c>
      <c r="R1664">
        <v>12.62</v>
      </c>
      <c r="S1664" s="231" t="str">
        <f>VLOOKUP(U1664,'Cross ref'!I:J,2,0)</f>
        <v>SCL</v>
      </c>
      <c r="T1664" s="231">
        <f t="shared" si="150"/>
        <v>78.63</v>
      </c>
      <c r="U1664" s="231">
        <f>VLOOKUP(VALUE(C1664),'Cross ref'!G:I,3,0)</f>
        <v>7376</v>
      </c>
      <c r="V1664" s="231">
        <f>IFERROR(VLOOKUP(J1664,'Item List (2)'!C:D,2,0),VLOOKUP(K1664,'Item List (2)'!C:D,2,0))</f>
        <v>50007</v>
      </c>
      <c r="W1664" s="231">
        <f>IFERROR(VLOOKUP(J1664,'Item List (2)'!C:E,3,0),VLOOKUP(K1664,'Item List (2)'!C:E,3,0))</f>
        <v>100</v>
      </c>
      <c r="X1664" s="231">
        <f t="shared" si="151"/>
        <v>0</v>
      </c>
      <c r="Y1664" s="231" t="str">
        <f t="shared" si="152"/>
        <v>JUICE, ORANGE ORIG SIMPLY</v>
      </c>
      <c r="AA1664" s="232">
        <f t="shared" si="153"/>
        <v>78.63</v>
      </c>
      <c r="AB1664" s="232" t="str">
        <f>VLOOKUP(W1664,'Item List (2)'!$H:$J,2,0)</f>
        <v>Food</v>
      </c>
      <c r="AC1664" s="232">
        <f t="shared" si="154"/>
        <v>7376</v>
      </c>
      <c r="AD1664" s="232" t="str">
        <f t="shared" si="155"/>
        <v>7376-Food</v>
      </c>
    </row>
    <row r="1665" spans="1:30">
      <c r="A1665" t="s">
        <v>48</v>
      </c>
      <c r="B1665" t="s">
        <v>549</v>
      </c>
      <c r="C1665" t="s">
        <v>750</v>
      </c>
      <c r="D1665" t="s">
        <v>751</v>
      </c>
      <c r="E1665" t="s">
        <v>752</v>
      </c>
      <c r="F1665" s="220" t="s">
        <v>53</v>
      </c>
      <c r="G1665" s="220">
        <v>45167</v>
      </c>
      <c r="H1665" t="s">
        <v>97</v>
      </c>
      <c r="I1665" t="s">
        <v>55</v>
      </c>
      <c r="J1665" t="s">
        <v>98</v>
      </c>
      <c r="K1665" t="s">
        <v>99</v>
      </c>
      <c r="L1665" s="230" t="s">
        <v>100</v>
      </c>
      <c r="M1665">
        <v>2</v>
      </c>
      <c r="N1665">
        <v>0</v>
      </c>
      <c r="O1665">
        <v>20.03</v>
      </c>
      <c r="P1665">
        <v>40.06</v>
      </c>
      <c r="Q1665">
        <v>9484.61</v>
      </c>
      <c r="R1665">
        <v>12.62</v>
      </c>
      <c r="S1665" s="231" t="str">
        <f>VLOOKUP(U1665,'Cross ref'!I:J,2,0)</f>
        <v>SCL</v>
      </c>
      <c r="T1665" s="231">
        <f t="shared" si="150"/>
        <v>40.06</v>
      </c>
      <c r="U1665" s="231">
        <f>VLOOKUP(VALUE(C1665),'Cross ref'!G:I,3,0)</f>
        <v>7376</v>
      </c>
      <c r="V1665" s="231">
        <f>IFERROR(VLOOKUP(J1665,'Item List (2)'!C:D,2,0),VLOOKUP(K1665,'Item List (2)'!C:D,2,0))</f>
        <v>50007</v>
      </c>
      <c r="W1665" s="231">
        <f>IFERROR(VLOOKUP(J1665,'Item List (2)'!C:E,3,0),VLOOKUP(K1665,'Item List (2)'!C:E,3,0))</f>
        <v>100</v>
      </c>
      <c r="X1665" s="231">
        <f t="shared" si="151"/>
        <v>0</v>
      </c>
      <c r="Y1665" s="231" t="str">
        <f t="shared" si="152"/>
        <v>SAUCE, BBQ SWEET &amp; BOLD CUP</v>
      </c>
      <c r="AA1665" s="232">
        <f t="shared" si="153"/>
        <v>40.06</v>
      </c>
      <c r="AB1665" s="232" t="str">
        <f>VLOOKUP(W1665,'Item List (2)'!$H:$J,2,0)</f>
        <v>Food</v>
      </c>
      <c r="AC1665" s="232">
        <f t="shared" si="154"/>
        <v>7376</v>
      </c>
      <c r="AD1665" s="232" t="str">
        <f t="shared" si="155"/>
        <v>7376-Food</v>
      </c>
    </row>
    <row r="1666" spans="1:30">
      <c r="A1666" t="s">
        <v>48</v>
      </c>
      <c r="B1666" t="s">
        <v>549</v>
      </c>
      <c r="C1666" t="s">
        <v>750</v>
      </c>
      <c r="D1666" t="s">
        <v>751</v>
      </c>
      <c r="E1666" t="s">
        <v>752</v>
      </c>
      <c r="F1666" s="220" t="s">
        <v>53</v>
      </c>
      <c r="G1666" s="220">
        <v>45167</v>
      </c>
      <c r="H1666" t="s">
        <v>101</v>
      </c>
      <c r="I1666" t="s">
        <v>55</v>
      </c>
      <c r="J1666" t="s">
        <v>102</v>
      </c>
      <c r="K1666" t="s">
        <v>103</v>
      </c>
      <c r="L1666" s="230" t="s">
        <v>100</v>
      </c>
      <c r="M1666">
        <v>6</v>
      </c>
      <c r="N1666">
        <v>0</v>
      </c>
      <c r="O1666">
        <v>26.02</v>
      </c>
      <c r="P1666">
        <v>156.12</v>
      </c>
      <c r="Q1666">
        <v>9484.61</v>
      </c>
      <c r="R1666">
        <v>12.62</v>
      </c>
      <c r="S1666" s="231" t="str">
        <f>VLOOKUP(U1666,'Cross ref'!I:J,2,0)</f>
        <v>SCL</v>
      </c>
      <c r="T1666" s="231">
        <f t="shared" ref="T1666:T1729" si="156">P1666</f>
        <v>156.12</v>
      </c>
      <c r="U1666" s="231">
        <f>VLOOKUP(VALUE(C1666),'Cross ref'!G:I,3,0)</f>
        <v>7376</v>
      </c>
      <c r="V1666" s="231">
        <f>IFERROR(VLOOKUP(J1666,'Item List (2)'!C:D,2,0),VLOOKUP(K1666,'Item List (2)'!C:D,2,0))</f>
        <v>50007</v>
      </c>
      <c r="W1666" s="231">
        <f>IFERROR(VLOOKUP(J1666,'Item List (2)'!C:E,3,0),VLOOKUP(K1666,'Item List (2)'!C:E,3,0))</f>
        <v>100</v>
      </c>
      <c r="X1666" s="231">
        <f t="shared" ref="X1666:X1729" si="157">IF(_xlfn.NUMBERVALUE(O1666),M1666*O1666-P1666,-P1666)</f>
        <v>0</v>
      </c>
      <c r="Y1666" s="231" t="str">
        <f t="shared" ref="Y1666:Y1729" si="158">K1666</f>
        <v>SAUCE, HOUSE CUP</v>
      </c>
      <c r="AA1666" s="232">
        <f t="shared" ref="AA1666:AA1729" si="159">P1666</f>
        <v>156.12</v>
      </c>
      <c r="AB1666" s="232" t="str">
        <f>VLOOKUP(W1666,'Item List (2)'!$H:$J,2,0)</f>
        <v>Food</v>
      </c>
      <c r="AC1666" s="232">
        <f t="shared" ref="AC1666:AC1729" si="160">U1666</f>
        <v>7376</v>
      </c>
      <c r="AD1666" s="232" t="str">
        <f t="shared" ref="AD1666:AD1729" si="161">AC1666&amp;"-"&amp;AB1666</f>
        <v>7376-Food</v>
      </c>
    </row>
    <row r="1667" spans="1:30">
      <c r="A1667" t="s">
        <v>48</v>
      </c>
      <c r="B1667" t="s">
        <v>549</v>
      </c>
      <c r="C1667" t="s">
        <v>750</v>
      </c>
      <c r="D1667" t="s">
        <v>751</v>
      </c>
      <c r="E1667" t="s">
        <v>752</v>
      </c>
      <c r="F1667" s="220" t="s">
        <v>53</v>
      </c>
      <c r="G1667" s="220">
        <v>45167</v>
      </c>
      <c r="H1667" t="s">
        <v>478</v>
      </c>
      <c r="I1667" t="s">
        <v>55</v>
      </c>
      <c r="J1667" t="s">
        <v>170</v>
      </c>
      <c r="K1667" t="s">
        <v>479</v>
      </c>
      <c r="L1667" s="230" t="s">
        <v>480</v>
      </c>
      <c r="M1667">
        <v>1</v>
      </c>
      <c r="N1667">
        <v>0</v>
      </c>
      <c r="O1667">
        <v>83.54</v>
      </c>
      <c r="P1667">
        <v>83.54</v>
      </c>
      <c r="Q1667">
        <v>9484.61</v>
      </c>
      <c r="R1667">
        <v>12.62</v>
      </c>
      <c r="S1667" s="231" t="str">
        <f>VLOOKUP(U1667,'Cross ref'!I:J,2,0)</f>
        <v>SCL</v>
      </c>
      <c r="T1667" s="231">
        <f t="shared" si="156"/>
        <v>83.54</v>
      </c>
      <c r="U1667" s="231">
        <f>VLOOKUP(VALUE(C1667),'Cross ref'!G:I,3,0)</f>
        <v>7376</v>
      </c>
      <c r="V1667" s="231">
        <f>IFERROR(VLOOKUP(J1667,'Item List (2)'!C:D,2,0),VLOOKUP(K1667,'Item List (2)'!C:D,2,0))</f>
        <v>50007</v>
      </c>
      <c r="W1667" s="231">
        <f>IFERROR(VLOOKUP(J1667,'Item List (2)'!C:E,3,0),VLOOKUP(K1667,'Item List (2)'!C:E,3,0))</f>
        <v>100</v>
      </c>
      <c r="X1667" s="231">
        <f t="shared" si="157"/>
        <v>0</v>
      </c>
      <c r="Y1667" s="231" t="str">
        <f t="shared" si="158"/>
        <v>SAUSAGE, PTY</v>
      </c>
      <c r="AA1667" s="232">
        <f t="shared" si="159"/>
        <v>83.54</v>
      </c>
      <c r="AB1667" s="232" t="str">
        <f>VLOOKUP(W1667,'Item List (2)'!$H:$J,2,0)</f>
        <v>Food</v>
      </c>
      <c r="AC1667" s="232">
        <f t="shared" si="160"/>
        <v>7376</v>
      </c>
      <c r="AD1667" s="232" t="str">
        <f t="shared" si="161"/>
        <v>7376-Food</v>
      </c>
    </row>
    <row r="1668" spans="1:30">
      <c r="A1668" t="s">
        <v>48</v>
      </c>
      <c r="B1668" t="s">
        <v>549</v>
      </c>
      <c r="C1668" t="s">
        <v>750</v>
      </c>
      <c r="D1668" t="s">
        <v>751</v>
      </c>
      <c r="E1668" t="s">
        <v>752</v>
      </c>
      <c r="F1668" s="220" t="s">
        <v>53</v>
      </c>
      <c r="G1668" s="220">
        <v>45167</v>
      </c>
      <c r="H1668" t="s">
        <v>104</v>
      </c>
      <c r="I1668" t="s">
        <v>55</v>
      </c>
      <c r="J1668" t="s">
        <v>105</v>
      </c>
      <c r="K1668" t="s">
        <v>106</v>
      </c>
      <c r="L1668" s="230" t="s">
        <v>107</v>
      </c>
      <c r="M1668">
        <v>2</v>
      </c>
      <c r="N1668">
        <v>0</v>
      </c>
      <c r="O1668">
        <v>9.54</v>
      </c>
      <c r="P1668">
        <v>19.08</v>
      </c>
      <c r="Q1668">
        <v>9484.61</v>
      </c>
      <c r="R1668">
        <v>12.62</v>
      </c>
      <c r="S1668" s="231" t="str">
        <f>VLOOKUP(U1668,'Cross ref'!I:J,2,0)</f>
        <v>SCL</v>
      </c>
      <c r="T1668" s="231">
        <f t="shared" si="156"/>
        <v>19.08</v>
      </c>
      <c r="U1668" s="231">
        <f>VLOOKUP(VALUE(C1668),'Cross ref'!G:I,3,0)</f>
        <v>7376</v>
      </c>
      <c r="V1668" s="231">
        <f>IFERROR(VLOOKUP(J1668,'Item List (2)'!C:D,2,0),VLOOKUP(K1668,'Item List (2)'!C:D,2,0))</f>
        <v>50007</v>
      </c>
      <c r="W1668" s="231">
        <f>IFERROR(VLOOKUP(J1668,'Item List (2)'!C:E,3,0),VLOOKUP(K1668,'Item List (2)'!C:E,3,0))</f>
        <v>100</v>
      </c>
      <c r="X1668" s="231">
        <f t="shared" si="157"/>
        <v>0</v>
      </c>
      <c r="Y1668" s="231" t="str">
        <f t="shared" si="158"/>
        <v>MILK, 1%</v>
      </c>
      <c r="AA1668" s="232">
        <f t="shared" si="159"/>
        <v>19.08</v>
      </c>
      <c r="AB1668" s="232" t="str">
        <f>VLOOKUP(W1668,'Item List (2)'!$H:$J,2,0)</f>
        <v>Food</v>
      </c>
      <c r="AC1668" s="232">
        <f t="shared" si="160"/>
        <v>7376</v>
      </c>
      <c r="AD1668" s="232" t="str">
        <f t="shared" si="161"/>
        <v>7376-Food</v>
      </c>
    </row>
    <row r="1669" spans="1:30">
      <c r="A1669" t="s">
        <v>48</v>
      </c>
      <c r="B1669" t="s">
        <v>549</v>
      </c>
      <c r="C1669" t="s">
        <v>750</v>
      </c>
      <c r="D1669" t="s">
        <v>751</v>
      </c>
      <c r="E1669" t="s">
        <v>752</v>
      </c>
      <c r="F1669" s="220" t="s">
        <v>53</v>
      </c>
      <c r="G1669" s="220">
        <v>45167</v>
      </c>
      <c r="H1669" t="s">
        <v>572</v>
      </c>
      <c r="I1669" t="s">
        <v>66</v>
      </c>
      <c r="J1669" t="s">
        <v>109</v>
      </c>
      <c r="K1669" t="s">
        <v>110</v>
      </c>
      <c r="L1669" s="230" t="s">
        <v>111</v>
      </c>
      <c r="M1669">
        <v>5</v>
      </c>
      <c r="N1669">
        <v>0</v>
      </c>
      <c r="O1669">
        <v>3.85</v>
      </c>
      <c r="P1669">
        <v>19.25</v>
      </c>
      <c r="Q1669">
        <v>9484.61</v>
      </c>
      <c r="R1669">
        <v>12.62</v>
      </c>
      <c r="S1669" s="231" t="str">
        <f>VLOOKUP(U1669,'Cross ref'!I:J,2,0)</f>
        <v>SCL</v>
      </c>
      <c r="T1669" s="231">
        <f t="shared" si="156"/>
        <v>19.25</v>
      </c>
      <c r="U1669" s="231">
        <f>VLOOKUP(VALUE(C1669),'Cross ref'!G:I,3,0)</f>
        <v>7376</v>
      </c>
      <c r="V1669" s="231">
        <f>IFERROR(VLOOKUP(J1669,'Item List (2)'!C:D,2,0),VLOOKUP(K1669,'Item List (2)'!C:D,2,0))</f>
        <v>60507</v>
      </c>
      <c r="W1669" s="231">
        <f>IFERROR(VLOOKUP(J1669,'Item List (2)'!C:E,3,0),VLOOKUP(K1669,'Item List (2)'!C:E,3,0))</f>
        <v>1200</v>
      </c>
      <c r="X1669" s="231">
        <f t="shared" si="157"/>
        <v>0</v>
      </c>
      <c r="Y1669" s="231" t="str">
        <f t="shared" si="158"/>
        <v>GLOVE, SYNTH MED</v>
      </c>
      <c r="AA1669" s="232">
        <f t="shared" si="159"/>
        <v>19.25</v>
      </c>
      <c r="AB1669" s="232" t="str">
        <f>VLOOKUP(W1669,'Item List (2)'!$H:$J,2,0)</f>
        <v>Supplies</v>
      </c>
      <c r="AC1669" s="232">
        <f t="shared" si="160"/>
        <v>7376</v>
      </c>
      <c r="AD1669" s="232" t="str">
        <f t="shared" si="161"/>
        <v>7376-Supplies</v>
      </c>
    </row>
    <row r="1670" spans="1:30">
      <c r="A1670" t="s">
        <v>48</v>
      </c>
      <c r="B1670" t="s">
        <v>549</v>
      </c>
      <c r="C1670" t="s">
        <v>750</v>
      </c>
      <c r="D1670" t="s">
        <v>751</v>
      </c>
      <c r="E1670" t="s">
        <v>752</v>
      </c>
      <c r="F1670" s="220" t="s">
        <v>53</v>
      </c>
      <c r="G1670" s="220">
        <v>45167</v>
      </c>
      <c r="H1670" t="s">
        <v>448</v>
      </c>
      <c r="I1670" t="s">
        <v>55</v>
      </c>
      <c r="J1670" t="s">
        <v>56</v>
      </c>
      <c r="K1670" t="s">
        <v>449</v>
      </c>
      <c r="L1670" s="230" t="s">
        <v>140</v>
      </c>
      <c r="M1670">
        <v>1</v>
      </c>
      <c r="N1670">
        <v>0</v>
      </c>
      <c r="O1670">
        <v>9.64</v>
      </c>
      <c r="P1670">
        <v>9.64</v>
      </c>
      <c r="Q1670">
        <v>9484.61</v>
      </c>
      <c r="R1670">
        <v>12.62</v>
      </c>
      <c r="S1670" s="231" t="str">
        <f>VLOOKUP(U1670,'Cross ref'!I:J,2,0)</f>
        <v>SCL</v>
      </c>
      <c r="T1670" s="231">
        <f t="shared" si="156"/>
        <v>9.64</v>
      </c>
      <c r="U1670" s="231">
        <f>VLOOKUP(VALUE(C1670),'Cross ref'!G:I,3,0)</f>
        <v>7376</v>
      </c>
      <c r="V1670" s="231">
        <f>IFERROR(VLOOKUP(J1670,'Item List (2)'!C:D,2,0),VLOOKUP(K1670,'Item List (2)'!C:D,2,0))</f>
        <v>50007</v>
      </c>
      <c r="W1670" s="231">
        <f>IFERROR(VLOOKUP(J1670,'Item List (2)'!C:E,3,0),VLOOKUP(K1670,'Item List (2)'!C:E,3,0))</f>
        <v>100</v>
      </c>
      <c r="X1670" s="231">
        <f t="shared" si="157"/>
        <v>0</v>
      </c>
      <c r="Y1670" s="231" t="str">
        <f t="shared" si="158"/>
        <v>PEPPER, CHILE YLW WHL</v>
      </c>
      <c r="AA1670" s="232">
        <f t="shared" si="159"/>
        <v>9.64</v>
      </c>
      <c r="AB1670" s="232" t="str">
        <f>VLOOKUP(W1670,'Item List (2)'!$H:$J,2,0)</f>
        <v>Food</v>
      </c>
      <c r="AC1670" s="232">
        <f t="shared" si="160"/>
        <v>7376</v>
      </c>
      <c r="AD1670" s="232" t="str">
        <f t="shared" si="161"/>
        <v>7376-Food</v>
      </c>
    </row>
    <row r="1671" spans="1:30">
      <c r="A1671" t="s">
        <v>48</v>
      </c>
      <c r="B1671" t="s">
        <v>549</v>
      </c>
      <c r="C1671" t="s">
        <v>750</v>
      </c>
      <c r="D1671" t="s">
        <v>751</v>
      </c>
      <c r="E1671" t="s">
        <v>752</v>
      </c>
      <c r="F1671" s="220" t="s">
        <v>53</v>
      </c>
      <c r="G1671" s="220">
        <v>45167</v>
      </c>
      <c r="H1671" t="s">
        <v>112</v>
      </c>
      <c r="I1671" t="s">
        <v>55</v>
      </c>
      <c r="J1671" t="s">
        <v>113</v>
      </c>
      <c r="K1671" t="s">
        <v>114</v>
      </c>
      <c r="L1671" s="230" t="s">
        <v>115</v>
      </c>
      <c r="M1671">
        <v>1</v>
      </c>
      <c r="N1671">
        <v>0</v>
      </c>
      <c r="O1671">
        <v>40.54</v>
      </c>
      <c r="P1671">
        <v>40.54</v>
      </c>
      <c r="Q1671">
        <v>9484.61</v>
      </c>
      <c r="R1671">
        <v>12.62</v>
      </c>
      <c r="S1671" s="231" t="str">
        <f>VLOOKUP(U1671,'Cross ref'!I:J,2,0)</f>
        <v>SCL</v>
      </c>
      <c r="T1671" s="231">
        <f t="shared" si="156"/>
        <v>40.54</v>
      </c>
      <c r="U1671" s="231">
        <f>VLOOKUP(VALUE(C1671),'Cross ref'!G:I,3,0)</f>
        <v>7376</v>
      </c>
      <c r="V1671" s="231">
        <f>IFERROR(VLOOKUP(J1671,'Item List (2)'!C:D,2,0),VLOOKUP(K1671,'Item List (2)'!C:D,2,0))</f>
        <v>50007</v>
      </c>
      <c r="W1671" s="231">
        <f>IFERROR(VLOOKUP(J1671,'Item List (2)'!C:E,3,0),VLOOKUP(K1671,'Item List (2)'!C:E,3,0))</f>
        <v>100</v>
      </c>
      <c r="X1671" s="231">
        <f t="shared" si="157"/>
        <v>0</v>
      </c>
      <c r="Y1671" s="231" t="str">
        <f t="shared" si="158"/>
        <v>CHEESECAKE, STAWBRY 3.5Z</v>
      </c>
      <c r="AA1671" s="232">
        <f t="shared" si="159"/>
        <v>40.54</v>
      </c>
      <c r="AB1671" s="232" t="str">
        <f>VLOOKUP(W1671,'Item List (2)'!$H:$J,2,0)</f>
        <v>Food</v>
      </c>
      <c r="AC1671" s="232">
        <f t="shared" si="160"/>
        <v>7376</v>
      </c>
      <c r="AD1671" s="232" t="str">
        <f t="shared" si="161"/>
        <v>7376-Food</v>
      </c>
    </row>
    <row r="1672" spans="1:30">
      <c r="A1672" t="s">
        <v>48</v>
      </c>
      <c r="B1672" t="s">
        <v>549</v>
      </c>
      <c r="C1672" t="s">
        <v>750</v>
      </c>
      <c r="D1672" t="s">
        <v>751</v>
      </c>
      <c r="E1672" t="s">
        <v>752</v>
      </c>
      <c r="F1672" s="220" t="s">
        <v>53</v>
      </c>
      <c r="G1672" s="220">
        <v>45167</v>
      </c>
      <c r="H1672" t="s">
        <v>116</v>
      </c>
      <c r="I1672" t="s">
        <v>55</v>
      </c>
      <c r="J1672" t="s">
        <v>117</v>
      </c>
      <c r="K1672" t="s">
        <v>118</v>
      </c>
      <c r="L1672" s="230" t="s">
        <v>119</v>
      </c>
      <c r="M1672">
        <v>20</v>
      </c>
      <c r="N1672">
        <v>0</v>
      </c>
      <c r="O1672">
        <v>76.78</v>
      </c>
      <c r="P1672">
        <v>1535.6</v>
      </c>
      <c r="Q1672">
        <v>9484.61</v>
      </c>
      <c r="R1672">
        <v>12.62</v>
      </c>
      <c r="S1672" s="231" t="str">
        <f>VLOOKUP(U1672,'Cross ref'!I:J,2,0)</f>
        <v>SCL</v>
      </c>
      <c r="T1672" s="231">
        <f t="shared" si="156"/>
        <v>1535.6</v>
      </c>
      <c r="U1672" s="231">
        <f>VLOOKUP(VALUE(C1672),'Cross ref'!G:I,3,0)</f>
        <v>7376</v>
      </c>
      <c r="V1672" s="231">
        <f>IFERROR(VLOOKUP(J1672,'Item List (2)'!C:D,2,0),VLOOKUP(K1672,'Item List (2)'!C:D,2,0))</f>
        <v>50007</v>
      </c>
      <c r="W1672" s="231">
        <f>IFERROR(VLOOKUP(J1672,'Item List (2)'!C:E,3,0),VLOOKUP(K1672,'Item List (2)'!C:E,3,0))</f>
        <v>100</v>
      </c>
      <c r="X1672" s="231">
        <f t="shared" si="157"/>
        <v>0</v>
      </c>
      <c r="Y1672" s="231" t="str">
        <f t="shared" si="158"/>
        <v>BEEF, GRND PTY 3.5Z</v>
      </c>
      <c r="AA1672" s="232">
        <f t="shared" si="159"/>
        <v>1535.6</v>
      </c>
      <c r="AB1672" s="232" t="str">
        <f>VLOOKUP(W1672,'Item List (2)'!$H:$J,2,0)</f>
        <v>Food</v>
      </c>
      <c r="AC1672" s="232">
        <f t="shared" si="160"/>
        <v>7376</v>
      </c>
      <c r="AD1672" s="232" t="str">
        <f t="shared" si="161"/>
        <v>7376-Food</v>
      </c>
    </row>
    <row r="1673" spans="1:30">
      <c r="A1673" t="s">
        <v>48</v>
      </c>
      <c r="B1673" t="s">
        <v>549</v>
      </c>
      <c r="C1673" t="s">
        <v>750</v>
      </c>
      <c r="D1673" t="s">
        <v>751</v>
      </c>
      <c r="E1673" t="s">
        <v>752</v>
      </c>
      <c r="F1673" s="220" t="s">
        <v>53</v>
      </c>
      <c r="G1673" s="220">
        <v>45167</v>
      </c>
      <c r="H1673" t="s">
        <v>709</v>
      </c>
      <c r="I1673" t="s">
        <v>55</v>
      </c>
      <c r="J1673" t="s">
        <v>710</v>
      </c>
      <c r="K1673" t="s">
        <v>711</v>
      </c>
      <c r="L1673" s="230" t="s">
        <v>712</v>
      </c>
      <c r="M1673">
        <v>1</v>
      </c>
      <c r="N1673">
        <v>0</v>
      </c>
      <c r="O1673">
        <v>44.39</v>
      </c>
      <c r="P1673">
        <v>44.39</v>
      </c>
      <c r="Q1673">
        <v>9484.61</v>
      </c>
      <c r="R1673">
        <v>12.62</v>
      </c>
      <c r="S1673" s="231" t="str">
        <f>VLOOKUP(U1673,'Cross ref'!I:J,2,0)</f>
        <v>SCL</v>
      </c>
      <c r="T1673" s="231">
        <f t="shared" si="156"/>
        <v>44.39</v>
      </c>
      <c r="U1673" s="231">
        <f>VLOOKUP(VALUE(C1673),'Cross ref'!G:I,3,0)</f>
        <v>7376</v>
      </c>
      <c r="V1673" s="231">
        <f>IFERROR(VLOOKUP(J1673,'Item List (2)'!C:D,2,0),VLOOKUP(K1673,'Item List (2)'!C:D,2,0))</f>
        <v>50007</v>
      </c>
      <c r="W1673" s="231">
        <f>IFERROR(VLOOKUP(J1673,'Item List (2)'!C:E,3,0),VLOOKUP(K1673,'Item List (2)'!C:E,3,0))</f>
        <v>100</v>
      </c>
      <c r="X1673" s="231">
        <f t="shared" si="157"/>
        <v>0</v>
      </c>
      <c r="Y1673" s="231" t="str">
        <f t="shared" si="158"/>
        <v>TEA, BLK CLASSIC BLND .9Z</v>
      </c>
      <c r="AA1673" s="232">
        <f t="shared" si="159"/>
        <v>44.39</v>
      </c>
      <c r="AB1673" s="232" t="str">
        <f>VLOOKUP(W1673,'Item List (2)'!$H:$J,2,0)</f>
        <v>Food</v>
      </c>
      <c r="AC1673" s="232">
        <f t="shared" si="160"/>
        <v>7376</v>
      </c>
      <c r="AD1673" s="232" t="str">
        <f t="shared" si="161"/>
        <v>7376-Food</v>
      </c>
    </row>
    <row r="1674" spans="1:30">
      <c r="A1674" t="s">
        <v>48</v>
      </c>
      <c r="B1674" t="s">
        <v>549</v>
      </c>
      <c r="C1674" t="s">
        <v>750</v>
      </c>
      <c r="D1674" t="s">
        <v>751</v>
      </c>
      <c r="E1674" t="s">
        <v>752</v>
      </c>
      <c r="F1674" s="220" t="s">
        <v>53</v>
      </c>
      <c r="G1674" s="220">
        <v>45167</v>
      </c>
      <c r="H1674" t="s">
        <v>120</v>
      </c>
      <c r="I1674" t="s">
        <v>55</v>
      </c>
      <c r="J1674" t="s">
        <v>121</v>
      </c>
      <c r="K1674" t="s">
        <v>122</v>
      </c>
      <c r="L1674" s="230" t="s">
        <v>123</v>
      </c>
      <c r="M1674">
        <v>4</v>
      </c>
      <c r="N1674">
        <v>0</v>
      </c>
      <c r="O1674">
        <v>30.72</v>
      </c>
      <c r="P1674">
        <v>122.88</v>
      </c>
      <c r="Q1674">
        <v>9484.61</v>
      </c>
      <c r="R1674">
        <v>12.62</v>
      </c>
      <c r="S1674" s="231" t="str">
        <f>VLOOKUP(U1674,'Cross ref'!I:J,2,0)</f>
        <v>SCL</v>
      </c>
      <c r="T1674" s="231">
        <f t="shared" si="156"/>
        <v>122.88</v>
      </c>
      <c r="U1674" s="231">
        <f>VLOOKUP(VALUE(C1674),'Cross ref'!G:I,3,0)</f>
        <v>7376</v>
      </c>
      <c r="V1674" s="231">
        <f>IFERROR(VLOOKUP(J1674,'Item List (2)'!C:D,2,0),VLOOKUP(K1674,'Item List (2)'!C:D,2,0))</f>
        <v>50007</v>
      </c>
      <c r="W1674" s="231">
        <f>IFERROR(VLOOKUP(J1674,'Item List (2)'!C:E,3,0),VLOOKUP(K1674,'Item List (2)'!C:E,3,0))</f>
        <v>100</v>
      </c>
      <c r="X1674" s="231">
        <f t="shared" si="157"/>
        <v>0</v>
      </c>
      <c r="Y1674" s="231" t="str">
        <f t="shared" si="158"/>
        <v>APPTZR, ONION RING</v>
      </c>
      <c r="AA1674" s="232">
        <f t="shared" si="159"/>
        <v>122.88</v>
      </c>
      <c r="AB1674" s="232" t="str">
        <f>VLOOKUP(W1674,'Item List (2)'!$H:$J,2,0)</f>
        <v>Food</v>
      </c>
      <c r="AC1674" s="232">
        <f t="shared" si="160"/>
        <v>7376</v>
      </c>
      <c r="AD1674" s="232" t="str">
        <f t="shared" si="161"/>
        <v>7376-Food</v>
      </c>
    </row>
    <row r="1675" spans="1:30">
      <c r="A1675" t="s">
        <v>48</v>
      </c>
      <c r="B1675" t="s">
        <v>549</v>
      </c>
      <c r="C1675" t="s">
        <v>750</v>
      </c>
      <c r="D1675" t="s">
        <v>751</v>
      </c>
      <c r="E1675" t="s">
        <v>752</v>
      </c>
      <c r="F1675" s="220" t="s">
        <v>53</v>
      </c>
      <c r="G1675" s="220">
        <v>45167</v>
      </c>
      <c r="H1675" t="s">
        <v>753</v>
      </c>
      <c r="I1675" t="s">
        <v>55</v>
      </c>
      <c r="J1675" t="s">
        <v>417</v>
      </c>
      <c r="K1675" t="s">
        <v>754</v>
      </c>
      <c r="L1675" s="230" t="s">
        <v>755</v>
      </c>
      <c r="M1675">
        <v>1</v>
      </c>
      <c r="N1675">
        <v>0</v>
      </c>
      <c r="O1675">
        <v>37.31</v>
      </c>
      <c r="P1675">
        <v>37.31</v>
      </c>
      <c r="Q1675">
        <v>9484.61</v>
      </c>
      <c r="R1675">
        <v>12.62</v>
      </c>
      <c r="S1675" s="231" t="str">
        <f>VLOOKUP(U1675,'Cross ref'!I:J,2,0)</f>
        <v>SCL</v>
      </c>
      <c r="T1675" s="231">
        <f t="shared" si="156"/>
        <v>37.31</v>
      </c>
      <c r="U1675" s="231">
        <f>VLOOKUP(VALUE(C1675),'Cross ref'!G:I,3,0)</f>
        <v>7376</v>
      </c>
      <c r="V1675" s="231">
        <f>IFERROR(VLOOKUP(J1675,'Item List (2)'!C:D,2,0),VLOOKUP(K1675,'Item List (2)'!C:D,2,0))</f>
        <v>50007</v>
      </c>
      <c r="W1675" s="231">
        <f>IFERROR(VLOOKUP(J1675,'Item List (2)'!C:E,3,0),VLOOKUP(K1675,'Item List (2)'!C:E,3,0))</f>
        <v>100</v>
      </c>
      <c r="X1675" s="231">
        <f t="shared" si="157"/>
        <v>0</v>
      </c>
      <c r="Y1675" s="231" t="str">
        <f t="shared" si="158"/>
        <v>JALAPENO, DICED</v>
      </c>
      <c r="AA1675" s="232">
        <f t="shared" si="159"/>
        <v>37.31</v>
      </c>
      <c r="AB1675" s="232" t="str">
        <f>VLOOKUP(W1675,'Item List (2)'!$H:$J,2,0)</f>
        <v>Food</v>
      </c>
      <c r="AC1675" s="232">
        <f t="shared" si="160"/>
        <v>7376</v>
      </c>
      <c r="AD1675" s="232" t="str">
        <f t="shared" si="161"/>
        <v>7376-Food</v>
      </c>
    </row>
    <row r="1676" spans="1:30">
      <c r="A1676" t="s">
        <v>48</v>
      </c>
      <c r="B1676" t="s">
        <v>549</v>
      </c>
      <c r="C1676" t="s">
        <v>750</v>
      </c>
      <c r="D1676" t="s">
        <v>751</v>
      </c>
      <c r="E1676" t="s">
        <v>752</v>
      </c>
      <c r="F1676" s="220" t="s">
        <v>53</v>
      </c>
      <c r="G1676" s="220">
        <v>45167</v>
      </c>
      <c r="H1676" t="s">
        <v>124</v>
      </c>
      <c r="I1676" t="s">
        <v>55</v>
      </c>
      <c r="J1676" t="s">
        <v>125</v>
      </c>
      <c r="K1676" t="s">
        <v>126</v>
      </c>
      <c r="L1676" s="230" t="s">
        <v>127</v>
      </c>
      <c r="M1676">
        <v>3</v>
      </c>
      <c r="N1676">
        <v>0</v>
      </c>
      <c r="O1676">
        <v>21.8</v>
      </c>
      <c r="P1676">
        <v>65.4</v>
      </c>
      <c r="Q1676">
        <v>9484.61</v>
      </c>
      <c r="R1676">
        <v>12.62</v>
      </c>
      <c r="S1676" s="231" t="str">
        <f>VLOOKUP(U1676,'Cross ref'!I:J,2,0)</f>
        <v>SCL</v>
      </c>
      <c r="T1676" s="231">
        <f t="shared" si="156"/>
        <v>65.4</v>
      </c>
      <c r="U1676" s="231">
        <f>VLOOKUP(VALUE(C1676),'Cross ref'!G:I,3,0)</f>
        <v>7376</v>
      </c>
      <c r="V1676" s="231">
        <f>IFERROR(VLOOKUP(J1676,'Item List (2)'!C:D,2,0),VLOOKUP(K1676,'Item List (2)'!C:D,2,0))</f>
        <v>50007</v>
      </c>
      <c r="W1676" s="231">
        <f>IFERROR(VLOOKUP(J1676,'Item List (2)'!C:E,3,0),VLOOKUP(K1676,'Item List (2)'!C:E,3,0))</f>
        <v>100</v>
      </c>
      <c r="X1676" s="231">
        <f t="shared" si="157"/>
        <v>0</v>
      </c>
      <c r="Y1676" s="231" t="str">
        <f t="shared" si="158"/>
        <v>KETCHUP, PKT</v>
      </c>
      <c r="AA1676" s="232">
        <f t="shared" si="159"/>
        <v>65.4</v>
      </c>
      <c r="AB1676" s="232" t="str">
        <f>VLOOKUP(W1676,'Item List (2)'!$H:$J,2,0)</f>
        <v>Food</v>
      </c>
      <c r="AC1676" s="232">
        <f t="shared" si="160"/>
        <v>7376</v>
      </c>
      <c r="AD1676" s="232" t="str">
        <f t="shared" si="161"/>
        <v>7376-Food</v>
      </c>
    </row>
    <row r="1677" spans="1:30">
      <c r="A1677" t="s">
        <v>48</v>
      </c>
      <c r="B1677" t="s">
        <v>549</v>
      </c>
      <c r="C1677" t="s">
        <v>750</v>
      </c>
      <c r="D1677" t="s">
        <v>751</v>
      </c>
      <c r="E1677" t="s">
        <v>752</v>
      </c>
      <c r="F1677" s="220" t="s">
        <v>53</v>
      </c>
      <c r="G1677" s="220">
        <v>45167</v>
      </c>
      <c r="H1677" t="s">
        <v>318</v>
      </c>
      <c r="I1677" t="s">
        <v>201</v>
      </c>
      <c r="J1677" t="s">
        <v>319</v>
      </c>
      <c r="K1677" t="s">
        <v>320</v>
      </c>
      <c r="L1677" s="230" t="s">
        <v>321</v>
      </c>
      <c r="M1677">
        <v>1</v>
      </c>
      <c r="N1677">
        <v>0</v>
      </c>
      <c r="O1677">
        <v>27.22</v>
      </c>
      <c r="P1677">
        <v>27.22</v>
      </c>
      <c r="Q1677">
        <v>9484.61</v>
      </c>
      <c r="R1677">
        <v>12.62</v>
      </c>
      <c r="S1677" s="231" t="str">
        <f>VLOOKUP(U1677,'Cross ref'!I:J,2,0)</f>
        <v>SCL</v>
      </c>
      <c r="T1677" s="231">
        <f t="shared" si="156"/>
        <v>27.22</v>
      </c>
      <c r="U1677" s="231">
        <f>VLOOKUP(VALUE(C1677),'Cross ref'!G:I,3,0)</f>
        <v>7376</v>
      </c>
      <c r="V1677" s="231">
        <f>IFERROR(VLOOKUP(J1677,'Item List (2)'!C:D,2,0),VLOOKUP(K1677,'Item List (2)'!C:D,2,0))</f>
        <v>51001</v>
      </c>
      <c r="W1677" s="231">
        <f>IFERROR(VLOOKUP(J1677,'Item List (2)'!C:E,3,0),VLOOKUP(K1677,'Item List (2)'!C:E,3,0))</f>
        <v>1000</v>
      </c>
      <c r="X1677" s="231">
        <f t="shared" si="157"/>
        <v>0</v>
      </c>
      <c r="Y1677" s="231" t="str">
        <f t="shared" si="158"/>
        <v>CARRIER, 4-CUP</v>
      </c>
      <c r="AA1677" s="232">
        <f t="shared" si="159"/>
        <v>27.22</v>
      </c>
      <c r="AB1677" s="232" t="str">
        <f>VLOOKUP(W1677,'Item List (2)'!$H:$J,2,0)</f>
        <v>Paper</v>
      </c>
      <c r="AC1677" s="232">
        <f t="shared" si="160"/>
        <v>7376</v>
      </c>
      <c r="AD1677" s="232" t="str">
        <f t="shared" si="161"/>
        <v>7376-Paper</v>
      </c>
    </row>
    <row r="1678" spans="1:30">
      <c r="A1678" t="s">
        <v>48</v>
      </c>
      <c r="B1678" t="s">
        <v>549</v>
      </c>
      <c r="C1678" t="s">
        <v>750</v>
      </c>
      <c r="D1678" t="s">
        <v>751</v>
      </c>
      <c r="E1678" t="s">
        <v>752</v>
      </c>
      <c r="F1678" s="220" t="s">
        <v>53</v>
      </c>
      <c r="G1678" s="220">
        <v>45167</v>
      </c>
      <c r="H1678" t="s">
        <v>128</v>
      </c>
      <c r="I1678" t="s">
        <v>55</v>
      </c>
      <c r="J1678" t="s">
        <v>129</v>
      </c>
      <c r="K1678" t="s">
        <v>130</v>
      </c>
      <c r="L1678" s="230" t="s">
        <v>131</v>
      </c>
      <c r="M1678">
        <v>3</v>
      </c>
      <c r="N1678">
        <v>0</v>
      </c>
      <c r="O1678">
        <v>33.38</v>
      </c>
      <c r="P1678">
        <v>100.14</v>
      </c>
      <c r="Q1678">
        <v>9484.61</v>
      </c>
      <c r="R1678">
        <v>12.62</v>
      </c>
      <c r="S1678" s="231" t="str">
        <f>VLOOKUP(U1678,'Cross ref'!I:J,2,0)</f>
        <v>SCL</v>
      </c>
      <c r="T1678" s="231">
        <f t="shared" si="156"/>
        <v>100.14</v>
      </c>
      <c r="U1678" s="231">
        <f>VLOOKUP(VALUE(C1678),'Cross ref'!G:I,3,0)</f>
        <v>7376</v>
      </c>
      <c r="V1678" s="231">
        <f>IFERROR(VLOOKUP(J1678,'Item List (2)'!C:D,2,0),VLOOKUP(K1678,'Item List (2)'!C:D,2,0))</f>
        <v>50007</v>
      </c>
      <c r="W1678" s="231">
        <f>IFERROR(VLOOKUP(J1678,'Item List (2)'!C:E,3,0),VLOOKUP(K1678,'Item List (2)'!C:E,3,0))</f>
        <v>100</v>
      </c>
      <c r="X1678" s="231">
        <f t="shared" si="157"/>
        <v>0</v>
      </c>
      <c r="Y1678" s="231" t="str">
        <f t="shared" si="158"/>
        <v>HASHBROWN, RND ZTF</v>
      </c>
      <c r="AA1678" s="232">
        <f t="shared" si="159"/>
        <v>100.14</v>
      </c>
      <c r="AB1678" s="232" t="str">
        <f>VLOOKUP(W1678,'Item List (2)'!$H:$J,2,0)</f>
        <v>Food</v>
      </c>
      <c r="AC1678" s="232">
        <f t="shared" si="160"/>
        <v>7376</v>
      </c>
      <c r="AD1678" s="232" t="str">
        <f t="shared" si="161"/>
        <v>7376-Food</v>
      </c>
    </row>
    <row r="1679" spans="1:30">
      <c r="A1679" t="s">
        <v>48</v>
      </c>
      <c r="B1679" t="s">
        <v>549</v>
      </c>
      <c r="C1679" t="s">
        <v>750</v>
      </c>
      <c r="D1679" t="s">
        <v>751</v>
      </c>
      <c r="E1679" t="s">
        <v>752</v>
      </c>
      <c r="F1679" s="220" t="s">
        <v>53</v>
      </c>
      <c r="G1679" s="220">
        <v>45167</v>
      </c>
      <c r="H1679" t="s">
        <v>132</v>
      </c>
      <c r="I1679" t="s">
        <v>55</v>
      </c>
      <c r="J1679" t="s">
        <v>129</v>
      </c>
      <c r="K1679" t="s">
        <v>133</v>
      </c>
      <c r="L1679" s="230" t="s">
        <v>131</v>
      </c>
      <c r="M1679">
        <v>4</v>
      </c>
      <c r="N1679">
        <v>0</v>
      </c>
      <c r="O1679">
        <v>33.38</v>
      </c>
      <c r="P1679">
        <v>133.52</v>
      </c>
      <c r="Q1679">
        <v>9484.61</v>
      </c>
      <c r="R1679">
        <v>12.62</v>
      </c>
      <c r="S1679" s="231" t="str">
        <f>VLOOKUP(U1679,'Cross ref'!I:J,2,0)</f>
        <v>SCL</v>
      </c>
      <c r="T1679" s="231">
        <f t="shared" si="156"/>
        <v>133.52</v>
      </c>
      <c r="U1679" s="231">
        <f>VLOOKUP(VALUE(C1679),'Cross ref'!G:I,3,0)</f>
        <v>7376</v>
      </c>
      <c r="V1679" s="231">
        <f>IFERROR(VLOOKUP(J1679,'Item List (2)'!C:D,2,0),VLOOKUP(K1679,'Item List (2)'!C:D,2,0))</f>
        <v>50007</v>
      </c>
      <c r="W1679" s="231">
        <f>IFERROR(VLOOKUP(J1679,'Item List (2)'!C:E,3,0),VLOOKUP(K1679,'Item List (2)'!C:E,3,0))</f>
        <v>100</v>
      </c>
      <c r="X1679" s="231">
        <f t="shared" si="157"/>
        <v>0</v>
      </c>
      <c r="Y1679" s="231" t="str">
        <f t="shared" si="158"/>
        <v>FRIES, CRISS CUT SEASN</v>
      </c>
      <c r="AA1679" s="232">
        <f t="shared" si="159"/>
        <v>133.52</v>
      </c>
      <c r="AB1679" s="232" t="str">
        <f>VLOOKUP(W1679,'Item List (2)'!$H:$J,2,0)</f>
        <v>Food</v>
      </c>
      <c r="AC1679" s="232">
        <f t="shared" si="160"/>
        <v>7376</v>
      </c>
      <c r="AD1679" s="232" t="str">
        <f t="shared" si="161"/>
        <v>7376-Food</v>
      </c>
    </row>
    <row r="1680" spans="1:30">
      <c r="A1680" t="s">
        <v>48</v>
      </c>
      <c r="B1680" t="s">
        <v>549</v>
      </c>
      <c r="C1680" t="s">
        <v>750</v>
      </c>
      <c r="D1680" t="s">
        <v>751</v>
      </c>
      <c r="E1680" t="s">
        <v>752</v>
      </c>
      <c r="F1680" s="220" t="s">
        <v>53</v>
      </c>
      <c r="G1680" s="220">
        <v>45167</v>
      </c>
      <c r="H1680" t="s">
        <v>134</v>
      </c>
      <c r="I1680" t="s">
        <v>55</v>
      </c>
      <c r="J1680" t="s">
        <v>129</v>
      </c>
      <c r="K1680" t="s">
        <v>135</v>
      </c>
      <c r="L1680" s="230" t="s">
        <v>136</v>
      </c>
      <c r="M1680">
        <v>18</v>
      </c>
      <c r="N1680">
        <v>0</v>
      </c>
      <c r="O1680">
        <v>35.28</v>
      </c>
      <c r="P1680">
        <v>635.04</v>
      </c>
      <c r="Q1680">
        <v>9484.61</v>
      </c>
      <c r="R1680">
        <v>12.62</v>
      </c>
      <c r="S1680" s="231" t="str">
        <f>VLOOKUP(U1680,'Cross ref'!I:J,2,0)</f>
        <v>SCL</v>
      </c>
      <c r="T1680" s="231">
        <f t="shared" si="156"/>
        <v>635.04</v>
      </c>
      <c r="U1680" s="231">
        <f>VLOOKUP(VALUE(C1680),'Cross ref'!G:I,3,0)</f>
        <v>7376</v>
      </c>
      <c r="V1680" s="231">
        <f>IFERROR(VLOOKUP(J1680,'Item List (2)'!C:D,2,0),VLOOKUP(K1680,'Item List (2)'!C:D,2,0))</f>
        <v>50007</v>
      </c>
      <c r="W1680" s="231">
        <f>IFERROR(VLOOKUP(J1680,'Item List (2)'!C:E,3,0),VLOOKUP(K1680,'Item List (2)'!C:E,3,0))</f>
        <v>100</v>
      </c>
      <c r="X1680" s="231">
        <f t="shared" si="157"/>
        <v>0</v>
      </c>
      <c r="Y1680" s="231" t="str">
        <f t="shared" si="158"/>
        <v>FRIES, SS SK ON</v>
      </c>
      <c r="AA1680" s="232">
        <f t="shared" si="159"/>
        <v>635.04</v>
      </c>
      <c r="AB1680" s="232" t="str">
        <f>VLOOKUP(W1680,'Item List (2)'!$H:$J,2,0)</f>
        <v>Food</v>
      </c>
      <c r="AC1680" s="232">
        <f t="shared" si="160"/>
        <v>7376</v>
      </c>
      <c r="AD1680" s="232" t="str">
        <f t="shared" si="161"/>
        <v>7376-Food</v>
      </c>
    </row>
    <row r="1681" spans="1:30">
      <c r="A1681" t="s">
        <v>48</v>
      </c>
      <c r="B1681" t="s">
        <v>549</v>
      </c>
      <c r="C1681" t="s">
        <v>750</v>
      </c>
      <c r="D1681" t="s">
        <v>751</v>
      </c>
      <c r="E1681" t="s">
        <v>752</v>
      </c>
      <c r="F1681" s="220" t="s">
        <v>53</v>
      </c>
      <c r="G1681" s="220">
        <v>45167</v>
      </c>
      <c r="H1681" t="s">
        <v>324</v>
      </c>
      <c r="I1681" t="s">
        <v>55</v>
      </c>
      <c r="J1681" t="s">
        <v>325</v>
      </c>
      <c r="K1681" t="s">
        <v>326</v>
      </c>
      <c r="L1681" s="230" t="s">
        <v>327</v>
      </c>
      <c r="M1681">
        <v>1</v>
      </c>
      <c r="N1681">
        <v>0</v>
      </c>
      <c r="O1681">
        <v>31.31</v>
      </c>
      <c r="P1681">
        <v>31.31</v>
      </c>
      <c r="Q1681">
        <v>9484.61</v>
      </c>
      <c r="R1681">
        <v>12.62</v>
      </c>
      <c r="S1681" s="231" t="str">
        <f>VLOOKUP(U1681,'Cross ref'!I:J,2,0)</f>
        <v>SCL</v>
      </c>
      <c r="T1681" s="231">
        <f t="shared" si="156"/>
        <v>31.31</v>
      </c>
      <c r="U1681" s="231">
        <f>VLOOKUP(VALUE(C1681),'Cross ref'!G:I,3,0)</f>
        <v>7376</v>
      </c>
      <c r="V1681" s="231">
        <f>IFERROR(VLOOKUP(J1681,'Item List (2)'!C:D,2,0),VLOOKUP(K1681,'Item List (2)'!C:D,2,0))</f>
        <v>50007</v>
      </c>
      <c r="W1681" s="231">
        <f>IFERROR(VLOOKUP(J1681,'Item List (2)'!C:E,3,0),VLOOKUP(K1681,'Item List (2)'!C:E,3,0))</f>
        <v>100</v>
      </c>
      <c r="X1681" s="231">
        <f t="shared" si="157"/>
        <v>0</v>
      </c>
      <c r="Y1681" s="231" t="str">
        <f t="shared" si="158"/>
        <v>TORTILLA, FLOUR 10" FZN</v>
      </c>
      <c r="AA1681" s="232">
        <f t="shared" si="159"/>
        <v>31.31</v>
      </c>
      <c r="AB1681" s="232" t="str">
        <f>VLOOKUP(W1681,'Item List (2)'!$H:$J,2,0)</f>
        <v>Food</v>
      </c>
      <c r="AC1681" s="232">
        <f t="shared" si="160"/>
        <v>7376</v>
      </c>
      <c r="AD1681" s="232" t="str">
        <f t="shared" si="161"/>
        <v>7376-Food</v>
      </c>
    </row>
    <row r="1682" spans="1:30">
      <c r="A1682" t="s">
        <v>48</v>
      </c>
      <c r="B1682" t="s">
        <v>549</v>
      </c>
      <c r="C1682" t="s">
        <v>750</v>
      </c>
      <c r="D1682" t="s">
        <v>751</v>
      </c>
      <c r="E1682" t="s">
        <v>752</v>
      </c>
      <c r="F1682" s="220" t="s">
        <v>53</v>
      </c>
      <c r="G1682" s="220">
        <v>45167</v>
      </c>
      <c r="H1682" t="s">
        <v>145</v>
      </c>
      <c r="I1682" t="s">
        <v>55</v>
      </c>
      <c r="J1682" t="s">
        <v>146</v>
      </c>
      <c r="K1682" t="s">
        <v>147</v>
      </c>
      <c r="L1682" s="230" t="s">
        <v>148</v>
      </c>
      <c r="M1682">
        <v>2</v>
      </c>
      <c r="N1682">
        <v>0</v>
      </c>
      <c r="O1682">
        <v>111.01</v>
      </c>
      <c r="P1682">
        <v>222.02</v>
      </c>
      <c r="Q1682">
        <v>9484.61</v>
      </c>
      <c r="R1682">
        <v>12.62</v>
      </c>
      <c r="S1682" s="231" t="str">
        <f>VLOOKUP(U1682,'Cross ref'!I:J,2,0)</f>
        <v>SCL</v>
      </c>
      <c r="T1682" s="231">
        <f t="shared" si="156"/>
        <v>222.02</v>
      </c>
      <c r="U1682" s="231">
        <f>VLOOKUP(VALUE(C1682),'Cross ref'!G:I,3,0)</f>
        <v>7376</v>
      </c>
      <c r="V1682" s="231">
        <f>IFERROR(VLOOKUP(J1682,'Item List (2)'!C:D,2,0),VLOOKUP(K1682,'Item List (2)'!C:D,2,0))</f>
        <v>50007</v>
      </c>
      <c r="W1682" s="231">
        <f>IFERROR(VLOOKUP(J1682,'Item List (2)'!C:E,3,0),VLOOKUP(K1682,'Item List (2)'!C:E,3,0))</f>
        <v>100</v>
      </c>
      <c r="X1682" s="231">
        <f t="shared" si="157"/>
        <v>0</v>
      </c>
      <c r="Y1682" s="231" t="str">
        <f t="shared" si="158"/>
        <v>CHICKEN, TNDRLOIN STRIP 1.5Z</v>
      </c>
      <c r="AA1682" s="232">
        <f t="shared" si="159"/>
        <v>222.02</v>
      </c>
      <c r="AB1682" s="232" t="str">
        <f>VLOOKUP(W1682,'Item List (2)'!$H:$J,2,0)</f>
        <v>Food</v>
      </c>
      <c r="AC1682" s="232">
        <f t="shared" si="160"/>
        <v>7376</v>
      </c>
      <c r="AD1682" s="232" t="str">
        <f t="shared" si="161"/>
        <v>7376-Food</v>
      </c>
    </row>
    <row r="1683" spans="1:30">
      <c r="A1683" t="s">
        <v>48</v>
      </c>
      <c r="B1683" t="s">
        <v>549</v>
      </c>
      <c r="C1683" t="s">
        <v>750</v>
      </c>
      <c r="D1683" t="s">
        <v>751</v>
      </c>
      <c r="E1683" t="s">
        <v>752</v>
      </c>
      <c r="F1683" s="220" t="s">
        <v>53</v>
      </c>
      <c r="G1683" s="220">
        <v>45167</v>
      </c>
      <c r="H1683" t="s">
        <v>328</v>
      </c>
      <c r="I1683" t="s">
        <v>66</v>
      </c>
      <c r="J1683" t="s">
        <v>329</v>
      </c>
      <c r="K1683" t="s">
        <v>330</v>
      </c>
      <c r="L1683" s="230" t="s">
        <v>331</v>
      </c>
      <c r="M1683">
        <v>1</v>
      </c>
      <c r="N1683">
        <v>0</v>
      </c>
      <c r="O1683">
        <v>17.57</v>
      </c>
      <c r="P1683">
        <v>17.57</v>
      </c>
      <c r="Q1683">
        <v>9484.61</v>
      </c>
      <c r="R1683">
        <v>12.62</v>
      </c>
      <c r="S1683" s="231" t="str">
        <f>VLOOKUP(U1683,'Cross ref'!I:J,2,0)</f>
        <v>SCL</v>
      </c>
      <c r="T1683" s="231">
        <f t="shared" si="156"/>
        <v>17.57</v>
      </c>
      <c r="U1683" s="231">
        <f>VLOOKUP(VALUE(C1683),'Cross ref'!G:I,3,0)</f>
        <v>7376</v>
      </c>
      <c r="V1683" s="231">
        <f>IFERROR(VLOOKUP(J1683,'Item List (2)'!C:D,2,0),VLOOKUP(K1683,'Item List (2)'!C:D,2,0))</f>
        <v>60507</v>
      </c>
      <c r="W1683" s="231">
        <f>IFERROR(VLOOKUP(J1683,'Item List (2)'!C:E,3,0),VLOOKUP(K1683,'Item List (2)'!C:E,3,0))</f>
        <v>1200</v>
      </c>
      <c r="X1683" s="231">
        <f t="shared" si="157"/>
        <v>0</v>
      </c>
      <c r="Y1683" s="231" t="str">
        <f t="shared" si="158"/>
        <v>LINER, CAN 38X44 BLK</v>
      </c>
      <c r="AA1683" s="232">
        <f t="shared" si="159"/>
        <v>17.57</v>
      </c>
      <c r="AB1683" s="232" t="str">
        <f>VLOOKUP(W1683,'Item List (2)'!$H:$J,2,0)</f>
        <v>Supplies</v>
      </c>
      <c r="AC1683" s="232">
        <f t="shared" si="160"/>
        <v>7376</v>
      </c>
      <c r="AD1683" s="232" t="str">
        <f t="shared" si="161"/>
        <v>7376-Supplies</v>
      </c>
    </row>
    <row r="1684" spans="1:30">
      <c r="A1684" t="s">
        <v>48</v>
      </c>
      <c r="B1684" t="s">
        <v>549</v>
      </c>
      <c r="C1684" t="s">
        <v>750</v>
      </c>
      <c r="D1684" t="s">
        <v>751</v>
      </c>
      <c r="E1684" t="s">
        <v>752</v>
      </c>
      <c r="F1684" s="220" t="s">
        <v>53</v>
      </c>
      <c r="G1684" s="220">
        <v>45167</v>
      </c>
      <c r="H1684" t="s">
        <v>332</v>
      </c>
      <c r="I1684" t="s">
        <v>55</v>
      </c>
      <c r="J1684" t="s">
        <v>244</v>
      </c>
      <c r="K1684" t="s">
        <v>333</v>
      </c>
      <c r="L1684" s="230" t="s">
        <v>334</v>
      </c>
      <c r="M1684">
        <v>2</v>
      </c>
      <c r="N1684">
        <v>0</v>
      </c>
      <c r="O1684">
        <v>31.38</v>
      </c>
      <c r="P1684">
        <v>62.76</v>
      </c>
      <c r="Q1684">
        <v>9484.61</v>
      </c>
      <c r="R1684">
        <v>12.62</v>
      </c>
      <c r="S1684" s="231" t="str">
        <f>VLOOKUP(U1684,'Cross ref'!I:J,2,0)</f>
        <v>SCL</v>
      </c>
      <c r="T1684" s="231">
        <f t="shared" si="156"/>
        <v>62.76</v>
      </c>
      <c r="U1684" s="231">
        <f>VLOOKUP(VALUE(C1684),'Cross ref'!G:I,3,0)</f>
        <v>7376</v>
      </c>
      <c r="V1684" s="231">
        <f>IFERROR(VLOOKUP(J1684,'Item List (2)'!C:D,2,0),VLOOKUP(K1684,'Item List (2)'!C:D,2,0))</f>
        <v>50007</v>
      </c>
      <c r="W1684" s="231">
        <f>IFERROR(VLOOKUP(J1684,'Item List (2)'!C:E,3,0),VLOOKUP(K1684,'Item List (2)'!C:E,3,0))</f>
        <v>100</v>
      </c>
      <c r="X1684" s="231">
        <f t="shared" si="157"/>
        <v>0</v>
      </c>
      <c r="Y1684" s="231" t="str">
        <f t="shared" si="158"/>
        <v>WHIP CREAM, AEROSOL 17Z</v>
      </c>
      <c r="AA1684" s="232">
        <f t="shared" si="159"/>
        <v>62.76</v>
      </c>
      <c r="AB1684" s="232" t="str">
        <f>VLOOKUP(W1684,'Item List (2)'!$H:$J,2,0)</f>
        <v>Food</v>
      </c>
      <c r="AC1684" s="232">
        <f t="shared" si="160"/>
        <v>7376</v>
      </c>
      <c r="AD1684" s="232" t="str">
        <f t="shared" si="161"/>
        <v>7376-Food</v>
      </c>
    </row>
    <row r="1685" spans="1:30">
      <c r="A1685" t="s">
        <v>48</v>
      </c>
      <c r="B1685" t="s">
        <v>549</v>
      </c>
      <c r="C1685" t="s">
        <v>750</v>
      </c>
      <c r="D1685" t="s">
        <v>751</v>
      </c>
      <c r="E1685" t="s">
        <v>752</v>
      </c>
      <c r="F1685" s="220" t="s">
        <v>53</v>
      </c>
      <c r="G1685" s="220">
        <v>45167</v>
      </c>
      <c r="H1685" t="s">
        <v>155</v>
      </c>
      <c r="I1685" t="s">
        <v>55</v>
      </c>
      <c r="J1685" t="s">
        <v>156</v>
      </c>
      <c r="K1685" t="s">
        <v>157</v>
      </c>
      <c r="L1685" s="230" t="s">
        <v>158</v>
      </c>
      <c r="M1685">
        <v>4</v>
      </c>
      <c r="N1685">
        <v>0</v>
      </c>
      <c r="O1685">
        <v>19.78</v>
      </c>
      <c r="P1685">
        <v>79.12</v>
      </c>
      <c r="Q1685">
        <v>9484.61</v>
      </c>
      <c r="R1685">
        <v>12.62</v>
      </c>
      <c r="S1685" s="231" t="str">
        <f>VLOOKUP(U1685,'Cross ref'!I:J,2,0)</f>
        <v>SCL</v>
      </c>
      <c r="T1685" s="231">
        <f t="shared" si="156"/>
        <v>79.12</v>
      </c>
      <c r="U1685" s="231">
        <f>VLOOKUP(VALUE(C1685),'Cross ref'!G:I,3,0)</f>
        <v>7376</v>
      </c>
      <c r="V1685" s="231">
        <f>IFERROR(VLOOKUP(J1685,'Item List (2)'!C:D,2,0),VLOOKUP(K1685,'Item List (2)'!C:D,2,0))</f>
        <v>50007</v>
      </c>
      <c r="W1685" s="231">
        <f>IFERROR(VLOOKUP(J1685,'Item List (2)'!C:E,3,0),VLOOKUP(K1685,'Item List (2)'!C:E,3,0))</f>
        <v>100</v>
      </c>
      <c r="X1685" s="231">
        <f t="shared" si="157"/>
        <v>0</v>
      </c>
      <c r="Y1685" s="231" t="str">
        <f t="shared" si="158"/>
        <v>ICE CREAM, VANILLA SLOW MELT</v>
      </c>
      <c r="AA1685" s="232">
        <f t="shared" si="159"/>
        <v>79.12</v>
      </c>
      <c r="AB1685" s="232" t="str">
        <f>VLOOKUP(W1685,'Item List (2)'!$H:$J,2,0)</f>
        <v>Food</v>
      </c>
      <c r="AC1685" s="232">
        <f t="shared" si="160"/>
        <v>7376</v>
      </c>
      <c r="AD1685" s="232" t="str">
        <f t="shared" si="161"/>
        <v>7376-Food</v>
      </c>
    </row>
    <row r="1686" spans="1:30">
      <c r="A1686" t="s">
        <v>48</v>
      </c>
      <c r="B1686" t="s">
        <v>549</v>
      </c>
      <c r="C1686" t="s">
        <v>750</v>
      </c>
      <c r="D1686" t="s">
        <v>751</v>
      </c>
      <c r="E1686" t="s">
        <v>752</v>
      </c>
      <c r="F1686" s="220" t="s">
        <v>53</v>
      </c>
      <c r="G1686" s="220">
        <v>45167</v>
      </c>
      <c r="H1686" t="s">
        <v>159</v>
      </c>
      <c r="I1686" t="s">
        <v>55</v>
      </c>
      <c r="J1686" t="s">
        <v>160</v>
      </c>
      <c r="K1686" t="s">
        <v>161</v>
      </c>
      <c r="L1686" s="230" t="s">
        <v>162</v>
      </c>
      <c r="M1686">
        <v>6</v>
      </c>
      <c r="N1686">
        <v>0</v>
      </c>
      <c r="O1686">
        <v>36.91</v>
      </c>
      <c r="P1686">
        <v>221.46</v>
      </c>
      <c r="Q1686">
        <v>9484.61</v>
      </c>
      <c r="R1686">
        <v>12.62</v>
      </c>
      <c r="S1686" s="231" t="str">
        <f>VLOOKUP(U1686,'Cross ref'!I:J,2,0)</f>
        <v>SCL</v>
      </c>
      <c r="T1686" s="231">
        <f t="shared" si="156"/>
        <v>221.46</v>
      </c>
      <c r="U1686" s="231">
        <f>VLOOKUP(VALUE(C1686),'Cross ref'!G:I,3,0)</f>
        <v>7376</v>
      </c>
      <c r="V1686" s="231">
        <f>IFERROR(VLOOKUP(J1686,'Item List (2)'!C:D,2,0),VLOOKUP(K1686,'Item List (2)'!C:D,2,0))</f>
        <v>50007</v>
      </c>
      <c r="W1686" s="231">
        <f>IFERROR(VLOOKUP(J1686,'Item List (2)'!C:E,3,0),VLOOKUP(K1686,'Item List (2)'!C:E,3,0))</f>
        <v>100</v>
      </c>
      <c r="X1686" s="231">
        <f t="shared" si="157"/>
        <v>0</v>
      </c>
      <c r="Y1686" s="231" t="str">
        <f t="shared" si="158"/>
        <v>SHORTENING, LIQ FRY PREM</v>
      </c>
      <c r="AA1686" s="232">
        <f t="shared" si="159"/>
        <v>221.46</v>
      </c>
      <c r="AB1686" s="232" t="str">
        <f>VLOOKUP(W1686,'Item List (2)'!$H:$J,2,0)</f>
        <v>Food</v>
      </c>
      <c r="AC1686" s="232">
        <f t="shared" si="160"/>
        <v>7376</v>
      </c>
      <c r="AD1686" s="232" t="str">
        <f t="shared" si="161"/>
        <v>7376-Food</v>
      </c>
    </row>
    <row r="1687" spans="1:30">
      <c r="A1687" t="s">
        <v>48</v>
      </c>
      <c r="B1687" t="s">
        <v>549</v>
      </c>
      <c r="C1687" t="s">
        <v>750</v>
      </c>
      <c r="D1687" t="s">
        <v>751</v>
      </c>
      <c r="E1687" t="s">
        <v>752</v>
      </c>
      <c r="F1687" s="220" t="s">
        <v>53</v>
      </c>
      <c r="G1687" s="220">
        <v>45167</v>
      </c>
      <c r="H1687" t="s">
        <v>335</v>
      </c>
      <c r="I1687" t="s">
        <v>55</v>
      </c>
      <c r="J1687" t="s">
        <v>336</v>
      </c>
      <c r="K1687" t="s">
        <v>337</v>
      </c>
      <c r="L1687" s="230" t="s">
        <v>338</v>
      </c>
      <c r="M1687">
        <v>1</v>
      </c>
      <c r="N1687">
        <v>0</v>
      </c>
      <c r="O1687">
        <v>46.56</v>
      </c>
      <c r="P1687">
        <v>46.56</v>
      </c>
      <c r="Q1687">
        <v>9484.61</v>
      </c>
      <c r="R1687">
        <v>12.62</v>
      </c>
      <c r="S1687" s="231" t="str">
        <f>VLOOKUP(U1687,'Cross ref'!I:J,2,0)</f>
        <v>SCL</v>
      </c>
      <c r="T1687" s="231">
        <f t="shared" si="156"/>
        <v>46.56</v>
      </c>
      <c r="U1687" s="231">
        <f>VLOOKUP(VALUE(C1687),'Cross ref'!G:I,3,0)</f>
        <v>7376</v>
      </c>
      <c r="V1687" s="231">
        <f>IFERROR(VLOOKUP(J1687,'Item List (2)'!C:D,2,0),VLOOKUP(K1687,'Item List (2)'!C:D,2,0))</f>
        <v>50007</v>
      </c>
      <c r="W1687" s="231">
        <f>IFERROR(VLOOKUP(J1687,'Item List (2)'!C:E,3,0),VLOOKUP(K1687,'Item List (2)'!C:E,3,0))</f>
        <v>100</v>
      </c>
      <c r="X1687" s="231">
        <f t="shared" si="157"/>
        <v>0</v>
      </c>
      <c r="Y1687" s="231" t="str">
        <f t="shared" si="158"/>
        <v>AVOCADO, PULP FZN</v>
      </c>
      <c r="AA1687" s="232">
        <f t="shared" si="159"/>
        <v>46.56</v>
      </c>
      <c r="AB1687" s="232" t="str">
        <f>VLOOKUP(W1687,'Item List (2)'!$H:$J,2,0)</f>
        <v>Food</v>
      </c>
      <c r="AC1687" s="232">
        <f t="shared" si="160"/>
        <v>7376</v>
      </c>
      <c r="AD1687" s="232" t="str">
        <f t="shared" si="161"/>
        <v>7376-Food</v>
      </c>
    </row>
    <row r="1688" spans="1:30">
      <c r="A1688" t="s">
        <v>48</v>
      </c>
      <c r="B1688" t="s">
        <v>549</v>
      </c>
      <c r="C1688" t="s">
        <v>750</v>
      </c>
      <c r="D1688" t="s">
        <v>751</v>
      </c>
      <c r="E1688" t="s">
        <v>752</v>
      </c>
      <c r="F1688" s="220" t="s">
        <v>53</v>
      </c>
      <c r="G1688" s="220">
        <v>45167</v>
      </c>
      <c r="H1688" t="s">
        <v>416</v>
      </c>
      <c r="I1688" t="s">
        <v>55</v>
      </c>
      <c r="J1688" t="s">
        <v>417</v>
      </c>
      <c r="K1688" t="s">
        <v>418</v>
      </c>
      <c r="L1688" s="230" t="s">
        <v>419</v>
      </c>
      <c r="M1688">
        <v>1</v>
      </c>
      <c r="N1688">
        <v>0</v>
      </c>
      <c r="O1688">
        <v>33.71</v>
      </c>
      <c r="P1688">
        <v>33.71</v>
      </c>
      <c r="Q1688">
        <v>9484.61</v>
      </c>
      <c r="R1688">
        <v>12.62</v>
      </c>
      <c r="S1688" s="231" t="str">
        <f>VLOOKUP(U1688,'Cross ref'!I:J,2,0)</f>
        <v>SCL</v>
      </c>
      <c r="T1688" s="231">
        <f t="shared" si="156"/>
        <v>33.71</v>
      </c>
      <c r="U1688" s="231">
        <f>VLOOKUP(VALUE(C1688),'Cross ref'!G:I,3,0)</f>
        <v>7376</v>
      </c>
      <c r="V1688" s="231">
        <f>IFERROR(VLOOKUP(J1688,'Item List (2)'!C:D,2,0),VLOOKUP(K1688,'Item List (2)'!C:D,2,0))</f>
        <v>50007</v>
      </c>
      <c r="W1688" s="231">
        <f>IFERROR(VLOOKUP(J1688,'Item List (2)'!C:E,3,0),VLOOKUP(K1688,'Item List (2)'!C:E,3,0))</f>
        <v>100</v>
      </c>
      <c r="X1688" s="231">
        <f t="shared" si="157"/>
        <v>0</v>
      </c>
      <c r="Y1688" s="231" t="str">
        <f t="shared" si="158"/>
        <v>PEPPER, JALAPENO NACHO SLI</v>
      </c>
      <c r="AA1688" s="232">
        <f t="shared" si="159"/>
        <v>33.71</v>
      </c>
      <c r="AB1688" s="232" t="str">
        <f>VLOOKUP(W1688,'Item List (2)'!$H:$J,2,0)</f>
        <v>Food</v>
      </c>
      <c r="AC1688" s="232">
        <f t="shared" si="160"/>
        <v>7376</v>
      </c>
      <c r="AD1688" s="232" t="str">
        <f t="shared" si="161"/>
        <v>7376-Food</v>
      </c>
    </row>
    <row r="1689" spans="1:30">
      <c r="A1689" t="s">
        <v>48</v>
      </c>
      <c r="B1689" t="s">
        <v>549</v>
      </c>
      <c r="C1689" t="s">
        <v>750</v>
      </c>
      <c r="D1689" t="s">
        <v>751</v>
      </c>
      <c r="E1689" t="s">
        <v>752</v>
      </c>
      <c r="F1689" s="220" t="s">
        <v>53</v>
      </c>
      <c r="G1689" s="220">
        <v>45167</v>
      </c>
      <c r="H1689" t="s">
        <v>420</v>
      </c>
      <c r="I1689" t="s">
        <v>55</v>
      </c>
      <c r="J1689" t="s">
        <v>421</v>
      </c>
      <c r="K1689" t="s">
        <v>422</v>
      </c>
      <c r="L1689" s="230" t="s">
        <v>263</v>
      </c>
      <c r="M1689">
        <v>1</v>
      </c>
      <c r="N1689">
        <v>0</v>
      </c>
      <c r="O1689">
        <v>69.22</v>
      </c>
      <c r="P1689">
        <v>69.22</v>
      </c>
      <c r="Q1689">
        <v>9484.61</v>
      </c>
      <c r="R1689">
        <v>12.62</v>
      </c>
      <c r="S1689" s="231" t="str">
        <f>VLOOKUP(U1689,'Cross ref'!I:J,2,0)</f>
        <v>SCL</v>
      </c>
      <c r="T1689" s="231">
        <f t="shared" si="156"/>
        <v>69.22</v>
      </c>
      <c r="U1689" s="231">
        <f>VLOOKUP(VALUE(C1689),'Cross ref'!G:I,3,0)</f>
        <v>7376</v>
      </c>
      <c r="V1689" s="231">
        <f>IFERROR(VLOOKUP(J1689,'Item List (2)'!C:D,2,0),VLOOKUP(K1689,'Item List (2)'!C:D,2,0))</f>
        <v>50007</v>
      </c>
      <c r="W1689" s="231">
        <f>IFERROR(VLOOKUP(J1689,'Item List (2)'!C:E,3,0),VLOOKUP(K1689,'Item List (2)'!C:E,3,0))</f>
        <v>100</v>
      </c>
      <c r="X1689" s="231">
        <f t="shared" si="157"/>
        <v>0</v>
      </c>
      <c r="Y1689" s="231" t="str">
        <f t="shared" si="158"/>
        <v>LEMONADE, FZN</v>
      </c>
      <c r="AA1689" s="232">
        <f t="shared" si="159"/>
        <v>69.22</v>
      </c>
      <c r="AB1689" s="232" t="str">
        <f>VLOOKUP(W1689,'Item List (2)'!$H:$J,2,0)</f>
        <v>Food</v>
      </c>
      <c r="AC1689" s="232">
        <f t="shared" si="160"/>
        <v>7376</v>
      </c>
      <c r="AD1689" s="232" t="str">
        <f t="shared" si="161"/>
        <v>7376-Food</v>
      </c>
    </row>
    <row r="1690" spans="1:30">
      <c r="A1690" t="s">
        <v>48</v>
      </c>
      <c r="B1690" t="s">
        <v>549</v>
      </c>
      <c r="C1690" t="s">
        <v>750</v>
      </c>
      <c r="D1690" t="s">
        <v>751</v>
      </c>
      <c r="E1690" t="s">
        <v>752</v>
      </c>
      <c r="F1690" s="220" t="s">
        <v>53</v>
      </c>
      <c r="G1690" s="220">
        <v>45167</v>
      </c>
      <c r="H1690" t="s">
        <v>163</v>
      </c>
      <c r="I1690" t="s">
        <v>55</v>
      </c>
      <c r="J1690" t="s">
        <v>146</v>
      </c>
      <c r="K1690" t="s">
        <v>164</v>
      </c>
      <c r="L1690" s="230" t="s">
        <v>165</v>
      </c>
      <c r="M1690">
        <v>2</v>
      </c>
      <c r="N1690">
        <v>0</v>
      </c>
      <c r="O1690">
        <v>37.6</v>
      </c>
      <c r="P1690">
        <v>75.2</v>
      </c>
      <c r="Q1690">
        <v>9484.61</v>
      </c>
      <c r="R1690">
        <v>12.62</v>
      </c>
      <c r="S1690" s="231" t="str">
        <f>VLOOKUP(U1690,'Cross ref'!I:J,2,0)</f>
        <v>SCL</v>
      </c>
      <c r="T1690" s="231">
        <f t="shared" si="156"/>
        <v>75.2</v>
      </c>
      <c r="U1690" s="231">
        <f>VLOOKUP(VALUE(C1690),'Cross ref'!G:I,3,0)</f>
        <v>7376</v>
      </c>
      <c r="V1690" s="231">
        <f>IFERROR(VLOOKUP(J1690,'Item List (2)'!C:D,2,0),VLOOKUP(K1690,'Item List (2)'!C:D,2,0))</f>
        <v>50007</v>
      </c>
      <c r="W1690" s="231">
        <f>IFERROR(VLOOKUP(J1690,'Item List (2)'!C:E,3,0),VLOOKUP(K1690,'Item List (2)'!C:E,3,0))</f>
        <v>100</v>
      </c>
      <c r="X1690" s="231">
        <f t="shared" si="157"/>
        <v>0</v>
      </c>
      <c r="Y1690" s="231" t="str">
        <f t="shared" si="158"/>
        <v>CHICKEN, PTY SPCY 3Z</v>
      </c>
      <c r="AA1690" s="232">
        <f t="shared" si="159"/>
        <v>75.2</v>
      </c>
      <c r="AB1690" s="232" t="str">
        <f>VLOOKUP(W1690,'Item List (2)'!$H:$J,2,0)</f>
        <v>Food</v>
      </c>
      <c r="AC1690" s="232">
        <f t="shared" si="160"/>
        <v>7376</v>
      </c>
      <c r="AD1690" s="232" t="str">
        <f t="shared" si="161"/>
        <v>7376-Food</v>
      </c>
    </row>
    <row r="1691" spans="1:30">
      <c r="A1691" t="s">
        <v>48</v>
      </c>
      <c r="B1691" t="s">
        <v>549</v>
      </c>
      <c r="C1691" t="s">
        <v>750</v>
      </c>
      <c r="D1691" t="s">
        <v>751</v>
      </c>
      <c r="E1691" t="s">
        <v>752</v>
      </c>
      <c r="F1691" s="220" t="s">
        <v>53</v>
      </c>
      <c r="G1691" s="220">
        <v>45167</v>
      </c>
      <c r="H1691" t="s">
        <v>488</v>
      </c>
      <c r="I1691" t="s">
        <v>66</v>
      </c>
      <c r="J1691" t="s">
        <v>109</v>
      </c>
      <c r="K1691" t="s">
        <v>343</v>
      </c>
      <c r="L1691" s="230" t="s">
        <v>111</v>
      </c>
      <c r="M1691">
        <v>5</v>
      </c>
      <c r="N1691">
        <v>0</v>
      </c>
      <c r="O1691">
        <v>3.84</v>
      </c>
      <c r="P1691">
        <v>19.2</v>
      </c>
      <c r="Q1691">
        <v>9484.61</v>
      </c>
      <c r="R1691">
        <v>12.62</v>
      </c>
      <c r="S1691" s="231" t="str">
        <f>VLOOKUP(U1691,'Cross ref'!I:J,2,0)</f>
        <v>SCL</v>
      </c>
      <c r="T1691" s="231">
        <f t="shared" si="156"/>
        <v>19.2</v>
      </c>
      <c r="U1691" s="231">
        <f>VLOOKUP(VALUE(C1691),'Cross ref'!G:I,3,0)</f>
        <v>7376</v>
      </c>
      <c r="V1691" s="231">
        <f>IFERROR(VLOOKUP(J1691,'Item List (2)'!C:D,2,0),VLOOKUP(K1691,'Item List (2)'!C:D,2,0))</f>
        <v>60507</v>
      </c>
      <c r="W1691" s="231">
        <f>IFERROR(VLOOKUP(J1691,'Item List (2)'!C:E,3,0),VLOOKUP(K1691,'Item List (2)'!C:E,3,0))</f>
        <v>1200</v>
      </c>
      <c r="X1691" s="231">
        <f t="shared" si="157"/>
        <v>0</v>
      </c>
      <c r="Y1691" s="231" t="str">
        <f t="shared" si="158"/>
        <v>GLOVE, SYNTH LG</v>
      </c>
      <c r="AA1691" s="232">
        <f t="shared" si="159"/>
        <v>19.2</v>
      </c>
      <c r="AB1691" s="232" t="str">
        <f>VLOOKUP(W1691,'Item List (2)'!$H:$J,2,0)</f>
        <v>Supplies</v>
      </c>
      <c r="AC1691" s="232">
        <f t="shared" si="160"/>
        <v>7376</v>
      </c>
      <c r="AD1691" s="232" t="str">
        <f t="shared" si="161"/>
        <v>7376-Supplies</v>
      </c>
    </row>
    <row r="1692" spans="1:30">
      <c r="A1692" t="s">
        <v>48</v>
      </c>
      <c r="B1692" t="s">
        <v>549</v>
      </c>
      <c r="C1692" t="s">
        <v>750</v>
      </c>
      <c r="D1692" t="s">
        <v>751</v>
      </c>
      <c r="E1692" t="s">
        <v>752</v>
      </c>
      <c r="F1692" s="220" t="s">
        <v>53</v>
      </c>
      <c r="G1692" s="220">
        <v>45167</v>
      </c>
      <c r="H1692" t="s">
        <v>166</v>
      </c>
      <c r="I1692" t="s">
        <v>55</v>
      </c>
      <c r="J1692" t="s">
        <v>121</v>
      </c>
      <c r="K1692" t="s">
        <v>167</v>
      </c>
      <c r="L1692" s="230" t="s">
        <v>168</v>
      </c>
      <c r="M1692">
        <v>2</v>
      </c>
      <c r="N1692">
        <v>0</v>
      </c>
      <c r="O1692">
        <v>29.39</v>
      </c>
      <c r="P1692">
        <v>58.78</v>
      </c>
      <c r="Q1692">
        <v>9484.61</v>
      </c>
      <c r="R1692">
        <v>12.62</v>
      </c>
      <c r="S1692" s="231" t="str">
        <f>VLOOKUP(U1692,'Cross ref'!I:J,2,0)</f>
        <v>SCL</v>
      </c>
      <c r="T1692" s="231">
        <f t="shared" si="156"/>
        <v>58.78</v>
      </c>
      <c r="U1692" s="231">
        <f>VLOOKUP(VALUE(C1692),'Cross ref'!G:I,3,0)</f>
        <v>7376</v>
      </c>
      <c r="V1692" s="231">
        <f>IFERROR(VLOOKUP(J1692,'Item List (2)'!C:D,2,0),VLOOKUP(K1692,'Item List (2)'!C:D,2,0))</f>
        <v>50007</v>
      </c>
      <c r="W1692" s="231">
        <f>IFERROR(VLOOKUP(J1692,'Item List (2)'!C:E,3,0),VLOOKUP(K1692,'Item List (2)'!C:E,3,0))</f>
        <v>100</v>
      </c>
      <c r="X1692" s="231">
        <f t="shared" si="157"/>
        <v>0</v>
      </c>
      <c r="Y1692" s="231" t="str">
        <f t="shared" si="158"/>
        <v>SQUASH, ZUCCHINI BRD SLI</v>
      </c>
      <c r="AA1692" s="232">
        <f t="shared" si="159"/>
        <v>58.78</v>
      </c>
      <c r="AB1692" s="232" t="str">
        <f>VLOOKUP(W1692,'Item List (2)'!$H:$J,2,0)</f>
        <v>Food</v>
      </c>
      <c r="AC1692" s="232">
        <f t="shared" si="160"/>
        <v>7376</v>
      </c>
      <c r="AD1692" s="232" t="str">
        <f t="shared" si="161"/>
        <v>7376-Food</v>
      </c>
    </row>
    <row r="1693" spans="1:30">
      <c r="A1693" t="s">
        <v>48</v>
      </c>
      <c r="B1693" t="s">
        <v>549</v>
      </c>
      <c r="C1693" t="s">
        <v>750</v>
      </c>
      <c r="D1693" t="s">
        <v>751</v>
      </c>
      <c r="E1693" t="s">
        <v>752</v>
      </c>
      <c r="F1693" s="220" t="s">
        <v>53</v>
      </c>
      <c r="G1693" s="220">
        <v>45167</v>
      </c>
      <c r="H1693" t="s">
        <v>169</v>
      </c>
      <c r="I1693" t="s">
        <v>55</v>
      </c>
      <c r="J1693" t="s">
        <v>170</v>
      </c>
      <c r="K1693" t="s">
        <v>171</v>
      </c>
      <c r="L1693" s="230" t="s">
        <v>172</v>
      </c>
      <c r="M1693">
        <v>7</v>
      </c>
      <c r="N1693">
        <v>0</v>
      </c>
      <c r="O1693">
        <v>90.57</v>
      </c>
      <c r="P1693">
        <v>633.99</v>
      </c>
      <c r="Q1693">
        <v>9484.61</v>
      </c>
      <c r="R1693">
        <v>12.62</v>
      </c>
      <c r="S1693" s="231" t="str">
        <f>VLOOKUP(U1693,'Cross ref'!I:J,2,0)</f>
        <v>SCL</v>
      </c>
      <c r="T1693" s="231">
        <f t="shared" si="156"/>
        <v>633.99</v>
      </c>
      <c r="U1693" s="231">
        <f>VLOOKUP(VALUE(C1693),'Cross ref'!G:I,3,0)</f>
        <v>7376</v>
      </c>
      <c r="V1693" s="231">
        <f>IFERROR(VLOOKUP(J1693,'Item List (2)'!C:D,2,0),VLOOKUP(K1693,'Item List (2)'!C:D,2,0))</f>
        <v>50007</v>
      </c>
      <c r="W1693" s="231">
        <f>IFERROR(VLOOKUP(J1693,'Item List (2)'!C:E,3,0),VLOOKUP(K1693,'Item List (2)'!C:E,3,0))</f>
        <v>100</v>
      </c>
      <c r="X1693" s="231">
        <f t="shared" si="157"/>
        <v>0</v>
      </c>
      <c r="Y1693" s="231" t="str">
        <f t="shared" si="158"/>
        <v>BACON, 500 SLICES FC</v>
      </c>
      <c r="AA1693" s="232">
        <f t="shared" si="159"/>
        <v>633.99</v>
      </c>
      <c r="AB1693" s="232" t="str">
        <f>VLOOKUP(W1693,'Item List (2)'!$H:$J,2,0)</f>
        <v>Food</v>
      </c>
      <c r="AC1693" s="232">
        <f t="shared" si="160"/>
        <v>7376</v>
      </c>
      <c r="AD1693" s="232" t="str">
        <f t="shared" si="161"/>
        <v>7376-Food</v>
      </c>
    </row>
    <row r="1694" spans="1:30">
      <c r="A1694" t="s">
        <v>48</v>
      </c>
      <c r="B1694" t="s">
        <v>549</v>
      </c>
      <c r="C1694" t="s">
        <v>750</v>
      </c>
      <c r="D1694" t="s">
        <v>751</v>
      </c>
      <c r="E1694" t="s">
        <v>752</v>
      </c>
      <c r="F1694" s="220" t="s">
        <v>53</v>
      </c>
      <c r="G1694" s="220">
        <v>45167</v>
      </c>
      <c r="H1694" t="s">
        <v>173</v>
      </c>
      <c r="I1694" t="s">
        <v>55</v>
      </c>
      <c r="J1694" t="s">
        <v>117</v>
      </c>
      <c r="K1694" t="s">
        <v>174</v>
      </c>
      <c r="L1694" s="230" t="s">
        <v>175</v>
      </c>
      <c r="M1694">
        <v>1</v>
      </c>
      <c r="N1694">
        <v>0</v>
      </c>
      <c r="O1694">
        <v>81.59</v>
      </c>
      <c r="P1694">
        <v>81.59</v>
      </c>
      <c r="Q1694">
        <v>9484.61</v>
      </c>
      <c r="R1694">
        <v>12.62</v>
      </c>
      <c r="S1694" s="231" t="str">
        <f>VLOOKUP(U1694,'Cross ref'!I:J,2,0)</f>
        <v>SCL</v>
      </c>
      <c r="T1694" s="231">
        <f t="shared" si="156"/>
        <v>81.59</v>
      </c>
      <c r="U1694" s="231">
        <f>VLOOKUP(VALUE(C1694),'Cross ref'!G:I,3,0)</f>
        <v>7376</v>
      </c>
      <c r="V1694" s="231">
        <f>IFERROR(VLOOKUP(J1694,'Item List (2)'!C:D,2,0),VLOOKUP(K1694,'Item List (2)'!C:D,2,0))</f>
        <v>50007</v>
      </c>
      <c r="W1694" s="231">
        <f>IFERROR(VLOOKUP(J1694,'Item List (2)'!C:E,3,0),VLOOKUP(K1694,'Item List (2)'!C:E,3,0))</f>
        <v>100</v>
      </c>
      <c r="X1694" s="231">
        <f t="shared" si="157"/>
        <v>0</v>
      </c>
      <c r="Y1694" s="231" t="str">
        <f t="shared" si="158"/>
        <v>BEEF, GRND PTY 1.78Z</v>
      </c>
      <c r="AA1694" s="232">
        <f t="shared" si="159"/>
        <v>81.59</v>
      </c>
      <c r="AB1694" s="232" t="str">
        <f>VLOOKUP(W1694,'Item List (2)'!$H:$J,2,0)</f>
        <v>Food</v>
      </c>
      <c r="AC1694" s="232">
        <f t="shared" si="160"/>
        <v>7376</v>
      </c>
      <c r="AD1694" s="232" t="str">
        <f t="shared" si="161"/>
        <v>7376-Food</v>
      </c>
    </row>
    <row r="1695" spans="1:30">
      <c r="A1695" t="s">
        <v>48</v>
      </c>
      <c r="B1695" t="s">
        <v>549</v>
      </c>
      <c r="C1695" t="s">
        <v>750</v>
      </c>
      <c r="D1695" t="s">
        <v>751</v>
      </c>
      <c r="E1695" t="s">
        <v>752</v>
      </c>
      <c r="F1695" s="220" t="s">
        <v>53</v>
      </c>
      <c r="G1695" s="220">
        <v>45167</v>
      </c>
      <c r="H1695" t="s">
        <v>176</v>
      </c>
      <c r="I1695" t="s">
        <v>55</v>
      </c>
      <c r="J1695" t="s">
        <v>76</v>
      </c>
      <c r="K1695" t="s">
        <v>177</v>
      </c>
      <c r="L1695" s="230" t="s">
        <v>78</v>
      </c>
      <c r="M1695">
        <v>1</v>
      </c>
      <c r="N1695">
        <v>0</v>
      </c>
      <c r="O1695">
        <v>99.5</v>
      </c>
      <c r="P1695">
        <v>99.5</v>
      </c>
      <c r="Q1695">
        <v>9484.61</v>
      </c>
      <c r="R1695">
        <v>12.62</v>
      </c>
      <c r="S1695" s="231" t="str">
        <f>VLOOKUP(U1695,'Cross ref'!I:J,2,0)</f>
        <v>SCL</v>
      </c>
      <c r="T1695" s="231">
        <f t="shared" si="156"/>
        <v>99.5</v>
      </c>
      <c r="U1695" s="231">
        <f>VLOOKUP(VALUE(C1695),'Cross ref'!G:I,3,0)</f>
        <v>7376</v>
      </c>
      <c r="V1695" s="231">
        <f>IFERROR(VLOOKUP(J1695,'Item List (2)'!C:D,2,0),VLOOKUP(K1695,'Item List (2)'!C:D,2,0))</f>
        <v>50007</v>
      </c>
      <c r="W1695" s="231">
        <f>IFERROR(VLOOKUP(J1695,'Item List (2)'!C:E,3,0),VLOOKUP(K1695,'Item List (2)'!C:E,3,0))</f>
        <v>100</v>
      </c>
      <c r="X1695" s="231">
        <f t="shared" si="157"/>
        <v>0</v>
      </c>
      <c r="Y1695" s="231" t="str">
        <f t="shared" si="158"/>
        <v>SYRUP, DR PEPPER BIB</v>
      </c>
      <c r="AA1695" s="232">
        <f t="shared" si="159"/>
        <v>99.5</v>
      </c>
      <c r="AB1695" s="232" t="str">
        <f>VLOOKUP(W1695,'Item List (2)'!$H:$J,2,0)</f>
        <v>Food</v>
      </c>
      <c r="AC1695" s="232">
        <f t="shared" si="160"/>
        <v>7376</v>
      </c>
      <c r="AD1695" s="232" t="str">
        <f t="shared" si="161"/>
        <v>7376-Food</v>
      </c>
    </row>
    <row r="1696" spans="1:30">
      <c r="A1696" t="s">
        <v>48</v>
      </c>
      <c r="B1696" t="s">
        <v>549</v>
      </c>
      <c r="C1696" t="s">
        <v>750</v>
      </c>
      <c r="D1696" t="s">
        <v>751</v>
      </c>
      <c r="E1696" t="s">
        <v>752</v>
      </c>
      <c r="F1696" s="220" t="s">
        <v>53</v>
      </c>
      <c r="G1696" s="220">
        <v>45167</v>
      </c>
      <c r="H1696" t="s">
        <v>178</v>
      </c>
      <c r="I1696" t="s">
        <v>55</v>
      </c>
      <c r="J1696" t="s">
        <v>179</v>
      </c>
      <c r="K1696" t="s">
        <v>180</v>
      </c>
      <c r="L1696" s="230" t="s">
        <v>148</v>
      </c>
      <c r="M1696">
        <v>2</v>
      </c>
      <c r="N1696">
        <v>0</v>
      </c>
      <c r="O1696">
        <v>77.57</v>
      </c>
      <c r="P1696">
        <v>155.14</v>
      </c>
      <c r="Q1696">
        <v>9484.61</v>
      </c>
      <c r="R1696">
        <v>12.62</v>
      </c>
      <c r="S1696" s="231" t="str">
        <f>VLOOKUP(U1696,'Cross ref'!I:J,2,0)</f>
        <v>SCL</v>
      </c>
      <c r="T1696" s="231">
        <f t="shared" si="156"/>
        <v>155.14</v>
      </c>
      <c r="U1696" s="231">
        <f>VLOOKUP(VALUE(C1696),'Cross ref'!G:I,3,0)</f>
        <v>7376</v>
      </c>
      <c r="V1696" s="231">
        <f>IFERROR(VLOOKUP(J1696,'Item List (2)'!C:D,2,0),VLOOKUP(K1696,'Item List (2)'!C:D,2,0))</f>
        <v>50007</v>
      </c>
      <c r="W1696" s="231">
        <f>IFERROR(VLOOKUP(J1696,'Item List (2)'!C:E,3,0),VLOOKUP(K1696,'Item List (2)'!C:E,3,0))</f>
        <v>100</v>
      </c>
      <c r="X1696" s="231">
        <f t="shared" si="157"/>
        <v>0</v>
      </c>
      <c r="Y1696" s="231" t="str">
        <f t="shared" si="158"/>
        <v>CHEESE, AMER SHRP SLI 144CT</v>
      </c>
      <c r="AA1696" s="232">
        <f t="shared" si="159"/>
        <v>155.14</v>
      </c>
      <c r="AB1696" s="232" t="str">
        <f>VLOOKUP(W1696,'Item List (2)'!$H:$J,2,0)</f>
        <v>Food</v>
      </c>
      <c r="AC1696" s="232">
        <f t="shared" si="160"/>
        <v>7376</v>
      </c>
      <c r="AD1696" s="232" t="str">
        <f t="shared" si="161"/>
        <v>7376-Food</v>
      </c>
    </row>
    <row r="1697" spans="1:30">
      <c r="A1697" t="s">
        <v>48</v>
      </c>
      <c r="B1697" t="s">
        <v>549</v>
      </c>
      <c r="C1697" t="s">
        <v>750</v>
      </c>
      <c r="D1697" t="s">
        <v>751</v>
      </c>
      <c r="E1697" t="s">
        <v>752</v>
      </c>
      <c r="F1697" s="220" t="s">
        <v>53</v>
      </c>
      <c r="G1697" s="220">
        <v>45167</v>
      </c>
      <c r="H1697" t="s">
        <v>181</v>
      </c>
      <c r="I1697" t="s">
        <v>55</v>
      </c>
      <c r="J1697" t="s">
        <v>121</v>
      </c>
      <c r="K1697" t="s">
        <v>182</v>
      </c>
      <c r="L1697" s="230" t="s">
        <v>183</v>
      </c>
      <c r="M1697">
        <v>6</v>
      </c>
      <c r="N1697">
        <v>0</v>
      </c>
      <c r="O1697">
        <v>39.79</v>
      </c>
      <c r="P1697">
        <v>238.74</v>
      </c>
      <c r="Q1697">
        <v>9484.61</v>
      </c>
      <c r="R1697">
        <v>12.62</v>
      </c>
      <c r="S1697" s="231" t="str">
        <f>VLOOKUP(U1697,'Cross ref'!I:J,2,0)</f>
        <v>SCL</v>
      </c>
      <c r="T1697" s="231">
        <f t="shared" si="156"/>
        <v>238.74</v>
      </c>
      <c r="U1697" s="231">
        <f>VLOOKUP(VALUE(C1697),'Cross ref'!G:I,3,0)</f>
        <v>7376</v>
      </c>
      <c r="V1697" s="231">
        <f>IFERROR(VLOOKUP(J1697,'Item List (2)'!C:D,2,0),VLOOKUP(K1697,'Item List (2)'!C:D,2,0))</f>
        <v>50007</v>
      </c>
      <c r="W1697" s="231">
        <f>IFERROR(VLOOKUP(J1697,'Item List (2)'!C:E,3,0),VLOOKUP(K1697,'Item List (2)'!C:E,3,0))</f>
        <v>100</v>
      </c>
      <c r="X1697" s="231">
        <f t="shared" si="157"/>
        <v>0</v>
      </c>
      <c r="Y1697" s="231" t="str">
        <f t="shared" si="158"/>
        <v>APPTZR, JALAPENO BRD CHSE BITE</v>
      </c>
      <c r="AA1697" s="232">
        <f t="shared" si="159"/>
        <v>238.74</v>
      </c>
      <c r="AB1697" s="232" t="str">
        <f>VLOOKUP(W1697,'Item List (2)'!$H:$J,2,0)</f>
        <v>Food</v>
      </c>
      <c r="AC1697" s="232">
        <f t="shared" si="160"/>
        <v>7376</v>
      </c>
      <c r="AD1697" s="232" t="str">
        <f t="shared" si="161"/>
        <v>7376-Food</v>
      </c>
    </row>
    <row r="1698" spans="1:30">
      <c r="A1698" t="s">
        <v>48</v>
      </c>
      <c r="B1698" t="s">
        <v>549</v>
      </c>
      <c r="C1698" t="s">
        <v>750</v>
      </c>
      <c r="D1698" t="s">
        <v>751</v>
      </c>
      <c r="E1698" t="s">
        <v>752</v>
      </c>
      <c r="F1698" s="220" t="s">
        <v>53</v>
      </c>
      <c r="G1698" s="220">
        <v>45167</v>
      </c>
      <c r="H1698" t="s">
        <v>184</v>
      </c>
      <c r="I1698" t="s">
        <v>55</v>
      </c>
      <c r="J1698" t="s">
        <v>117</v>
      </c>
      <c r="K1698" t="s">
        <v>185</v>
      </c>
      <c r="L1698" s="230" t="s">
        <v>186</v>
      </c>
      <c r="M1698">
        <v>10</v>
      </c>
      <c r="N1698">
        <v>0</v>
      </c>
      <c r="O1698">
        <v>76.44</v>
      </c>
      <c r="P1698">
        <v>764.4</v>
      </c>
      <c r="Q1698">
        <v>9484.61</v>
      </c>
      <c r="R1698">
        <v>12.62</v>
      </c>
      <c r="S1698" s="231" t="str">
        <f>VLOOKUP(U1698,'Cross ref'!I:J,2,0)</f>
        <v>SCL</v>
      </c>
      <c r="T1698" s="231">
        <f t="shared" si="156"/>
        <v>764.4</v>
      </c>
      <c r="U1698" s="231">
        <f>VLOOKUP(VALUE(C1698),'Cross ref'!G:I,3,0)</f>
        <v>7376</v>
      </c>
      <c r="V1698" s="231">
        <f>IFERROR(VLOOKUP(J1698,'Item List (2)'!C:D,2,0),VLOOKUP(K1698,'Item List (2)'!C:D,2,0))</f>
        <v>50007</v>
      </c>
      <c r="W1698" s="231">
        <f>IFERROR(VLOOKUP(J1698,'Item List (2)'!C:E,3,0),VLOOKUP(K1698,'Item List (2)'!C:E,3,0))</f>
        <v>100</v>
      </c>
      <c r="X1698" s="231">
        <f t="shared" si="157"/>
        <v>0</v>
      </c>
      <c r="Y1698" s="231" t="str">
        <f t="shared" si="158"/>
        <v>BEEF, GRND PTY 5.33Z ANGUS IQF</v>
      </c>
      <c r="AA1698" s="232">
        <f t="shared" si="159"/>
        <v>764.4</v>
      </c>
      <c r="AB1698" s="232" t="str">
        <f>VLOOKUP(W1698,'Item List (2)'!$H:$J,2,0)</f>
        <v>Food</v>
      </c>
      <c r="AC1698" s="232">
        <f t="shared" si="160"/>
        <v>7376</v>
      </c>
      <c r="AD1698" s="232" t="str">
        <f t="shared" si="161"/>
        <v>7376-Food</v>
      </c>
    </row>
    <row r="1699" spans="1:30">
      <c r="A1699" t="s">
        <v>48</v>
      </c>
      <c r="B1699" t="s">
        <v>549</v>
      </c>
      <c r="C1699" t="s">
        <v>750</v>
      </c>
      <c r="D1699" t="s">
        <v>751</v>
      </c>
      <c r="E1699" t="s">
        <v>752</v>
      </c>
      <c r="F1699" s="220" t="s">
        <v>53</v>
      </c>
      <c r="G1699" s="220">
        <v>45167</v>
      </c>
      <c r="H1699" t="s">
        <v>187</v>
      </c>
      <c r="I1699" t="s">
        <v>55</v>
      </c>
      <c r="J1699" t="s">
        <v>146</v>
      </c>
      <c r="K1699" t="s">
        <v>188</v>
      </c>
      <c r="L1699" s="230" t="s">
        <v>189</v>
      </c>
      <c r="M1699">
        <v>8</v>
      </c>
      <c r="N1699">
        <v>0</v>
      </c>
      <c r="O1699">
        <v>46.88</v>
      </c>
      <c r="P1699">
        <v>375.04</v>
      </c>
      <c r="Q1699">
        <v>9484.61</v>
      </c>
      <c r="R1699">
        <v>12.62</v>
      </c>
      <c r="S1699" s="231" t="str">
        <f>VLOOKUP(U1699,'Cross ref'!I:J,2,0)</f>
        <v>SCL</v>
      </c>
      <c r="T1699" s="231">
        <f t="shared" si="156"/>
        <v>375.04</v>
      </c>
      <c r="U1699" s="231">
        <f>VLOOKUP(VALUE(C1699),'Cross ref'!G:I,3,0)</f>
        <v>7376</v>
      </c>
      <c r="V1699" s="231">
        <f>IFERROR(VLOOKUP(J1699,'Item List (2)'!C:D,2,0),VLOOKUP(K1699,'Item List (2)'!C:D,2,0))</f>
        <v>50007</v>
      </c>
      <c r="W1699" s="231">
        <f>IFERROR(VLOOKUP(J1699,'Item List (2)'!C:E,3,0),VLOOKUP(K1699,'Item List (2)'!C:E,3,0))</f>
        <v>100</v>
      </c>
      <c r="X1699" s="231">
        <f t="shared" si="157"/>
        <v>0</v>
      </c>
      <c r="Y1699" s="231" t="str">
        <f t="shared" si="158"/>
        <v>CHICKEN, NUGGET BRD STAR SHP</v>
      </c>
      <c r="AA1699" s="232">
        <f t="shared" si="159"/>
        <v>375.04</v>
      </c>
      <c r="AB1699" s="232" t="str">
        <f>VLOOKUP(W1699,'Item List (2)'!$H:$J,2,0)</f>
        <v>Food</v>
      </c>
      <c r="AC1699" s="232">
        <f t="shared" si="160"/>
        <v>7376</v>
      </c>
      <c r="AD1699" s="232" t="str">
        <f t="shared" si="161"/>
        <v>7376-Food</v>
      </c>
    </row>
    <row r="1700" spans="1:30">
      <c r="A1700" t="s">
        <v>48</v>
      </c>
      <c r="B1700" t="s">
        <v>549</v>
      </c>
      <c r="C1700" t="s">
        <v>750</v>
      </c>
      <c r="D1700" t="s">
        <v>751</v>
      </c>
      <c r="E1700" t="s">
        <v>752</v>
      </c>
      <c r="F1700" s="220" t="s">
        <v>53</v>
      </c>
      <c r="G1700" s="220">
        <v>45167</v>
      </c>
      <c r="H1700" t="s">
        <v>738</v>
      </c>
      <c r="I1700" t="s">
        <v>201</v>
      </c>
      <c r="J1700" t="s">
        <v>236</v>
      </c>
      <c r="K1700" t="s">
        <v>739</v>
      </c>
      <c r="L1700" s="230" t="s">
        <v>740</v>
      </c>
      <c r="M1700">
        <v>1</v>
      </c>
      <c r="N1700">
        <v>0</v>
      </c>
      <c r="O1700">
        <v>30.47</v>
      </c>
      <c r="P1700">
        <v>30.47</v>
      </c>
      <c r="Q1700">
        <v>9484.61</v>
      </c>
      <c r="R1700">
        <v>12.62</v>
      </c>
      <c r="S1700" s="231" t="str">
        <f>VLOOKUP(U1700,'Cross ref'!I:J,2,0)</f>
        <v>SCL</v>
      </c>
      <c r="T1700" s="231">
        <f t="shared" si="156"/>
        <v>30.47</v>
      </c>
      <c r="U1700" s="231">
        <f>VLOOKUP(VALUE(C1700),'Cross ref'!G:I,3,0)</f>
        <v>7376</v>
      </c>
      <c r="V1700" s="231">
        <f>IFERROR(VLOOKUP(J1700,'Item List (2)'!C:D,2,0),VLOOKUP(K1700,'Item List (2)'!C:D,2,0))</f>
        <v>51001</v>
      </c>
      <c r="W1700" s="231">
        <f>IFERROR(VLOOKUP(J1700,'Item List (2)'!C:E,3,0),VLOOKUP(K1700,'Item List (2)'!C:E,3,0))</f>
        <v>1000</v>
      </c>
      <c r="X1700" s="231">
        <f t="shared" si="157"/>
        <v>0</v>
      </c>
      <c r="Y1700" s="231" t="str">
        <f t="shared" si="158"/>
        <v>CUP, SOUFFLE 1.5Z</v>
      </c>
      <c r="AA1700" s="232">
        <f t="shared" si="159"/>
        <v>30.47</v>
      </c>
      <c r="AB1700" s="232" t="str">
        <f>VLOOKUP(W1700,'Item List (2)'!$H:$J,2,0)</f>
        <v>Paper</v>
      </c>
      <c r="AC1700" s="232">
        <f t="shared" si="160"/>
        <v>7376</v>
      </c>
      <c r="AD1700" s="232" t="str">
        <f t="shared" si="161"/>
        <v>7376-Paper</v>
      </c>
    </row>
    <row r="1701" spans="1:30">
      <c r="A1701" t="s">
        <v>48</v>
      </c>
      <c r="B1701" t="s">
        <v>549</v>
      </c>
      <c r="C1701" t="s">
        <v>750</v>
      </c>
      <c r="D1701" t="s">
        <v>751</v>
      </c>
      <c r="E1701" t="s">
        <v>752</v>
      </c>
      <c r="F1701" s="220" t="s">
        <v>53</v>
      </c>
      <c r="G1701" s="220">
        <v>45167</v>
      </c>
      <c r="H1701" t="s">
        <v>756</v>
      </c>
      <c r="I1701" t="s">
        <v>201</v>
      </c>
      <c r="J1701" t="s">
        <v>232</v>
      </c>
      <c r="K1701" t="s">
        <v>757</v>
      </c>
      <c r="L1701" s="230" t="s">
        <v>740</v>
      </c>
      <c r="M1701">
        <v>1</v>
      </c>
      <c r="N1701">
        <v>0</v>
      </c>
      <c r="O1701">
        <v>26.23</v>
      </c>
      <c r="P1701">
        <v>26.23</v>
      </c>
      <c r="Q1701">
        <v>9484.61</v>
      </c>
      <c r="R1701">
        <v>12.62</v>
      </c>
      <c r="S1701" s="231" t="str">
        <f>VLOOKUP(U1701,'Cross ref'!I:J,2,0)</f>
        <v>SCL</v>
      </c>
      <c r="T1701" s="231">
        <f t="shared" si="156"/>
        <v>26.23</v>
      </c>
      <c r="U1701" s="231">
        <f>VLOOKUP(VALUE(C1701),'Cross ref'!G:I,3,0)</f>
        <v>7376</v>
      </c>
      <c r="V1701" s="231">
        <f>IFERROR(VLOOKUP(J1701,'Item List (2)'!C:D,2,0),VLOOKUP(K1701,'Item List (2)'!C:D,2,0))</f>
        <v>51001</v>
      </c>
      <c r="W1701" s="231">
        <f>IFERROR(VLOOKUP(J1701,'Item List (2)'!C:E,3,0),VLOOKUP(K1701,'Item List (2)'!C:E,3,0))</f>
        <v>1000</v>
      </c>
      <c r="X1701" s="231">
        <f t="shared" si="157"/>
        <v>0</v>
      </c>
      <c r="Y1701" s="231" t="str">
        <f t="shared" si="158"/>
        <v>LID, SOUFFLE CUP 1.5Z</v>
      </c>
      <c r="AA1701" s="232">
        <f t="shared" si="159"/>
        <v>26.23</v>
      </c>
      <c r="AB1701" s="232" t="str">
        <f>VLOOKUP(W1701,'Item List (2)'!$H:$J,2,0)</f>
        <v>Paper</v>
      </c>
      <c r="AC1701" s="232">
        <f t="shared" si="160"/>
        <v>7376</v>
      </c>
      <c r="AD1701" s="232" t="str">
        <f t="shared" si="161"/>
        <v>7376-Paper</v>
      </c>
    </row>
    <row r="1702" spans="1:30">
      <c r="A1702" t="s">
        <v>48</v>
      </c>
      <c r="B1702" t="s">
        <v>549</v>
      </c>
      <c r="C1702" t="s">
        <v>750</v>
      </c>
      <c r="D1702" t="s">
        <v>751</v>
      </c>
      <c r="E1702" t="s">
        <v>752</v>
      </c>
      <c r="F1702" s="220" t="s">
        <v>53</v>
      </c>
      <c r="G1702" s="220">
        <v>45167</v>
      </c>
      <c r="H1702" t="s">
        <v>357</v>
      </c>
      <c r="I1702" t="s">
        <v>55</v>
      </c>
      <c r="J1702" t="s">
        <v>358</v>
      </c>
      <c r="K1702" t="s">
        <v>359</v>
      </c>
      <c r="L1702" s="230" t="s">
        <v>360</v>
      </c>
      <c r="M1702">
        <v>1</v>
      </c>
      <c r="N1702">
        <v>0</v>
      </c>
      <c r="O1702">
        <v>24.1</v>
      </c>
      <c r="P1702">
        <v>24.1</v>
      </c>
      <c r="Q1702">
        <v>9484.61</v>
      </c>
      <c r="R1702">
        <v>12.62</v>
      </c>
      <c r="S1702" s="231" t="str">
        <f>VLOOKUP(U1702,'Cross ref'!I:J,2,0)</f>
        <v>SCL</v>
      </c>
      <c r="T1702" s="231">
        <f t="shared" si="156"/>
        <v>24.1</v>
      </c>
      <c r="U1702" s="231">
        <f>VLOOKUP(VALUE(C1702),'Cross ref'!G:I,3,0)</f>
        <v>7376</v>
      </c>
      <c r="V1702" s="231">
        <f>IFERROR(VLOOKUP(J1702,'Item List (2)'!C:D,2,0),VLOOKUP(K1702,'Item List (2)'!C:D,2,0))</f>
        <v>50007</v>
      </c>
      <c r="W1702" s="231">
        <f>IFERROR(VLOOKUP(J1702,'Item List (2)'!C:E,3,0),VLOOKUP(K1702,'Item List (2)'!C:E,3,0))</f>
        <v>100</v>
      </c>
      <c r="X1702" s="231">
        <f t="shared" si="157"/>
        <v>0</v>
      </c>
      <c r="Y1702" s="231" t="str">
        <f t="shared" si="158"/>
        <v>BISCUIT, BUTTERMILK PARBKD</v>
      </c>
      <c r="AA1702" s="232">
        <f t="shared" si="159"/>
        <v>24.1</v>
      </c>
      <c r="AB1702" s="232" t="str">
        <f>VLOOKUP(W1702,'Item List (2)'!$H:$J,2,0)</f>
        <v>Food</v>
      </c>
      <c r="AC1702" s="232">
        <f t="shared" si="160"/>
        <v>7376</v>
      </c>
      <c r="AD1702" s="232" t="str">
        <f t="shared" si="161"/>
        <v>7376-Food</v>
      </c>
    </row>
    <row r="1703" spans="1:30">
      <c r="A1703" t="s">
        <v>48</v>
      </c>
      <c r="B1703" t="s">
        <v>549</v>
      </c>
      <c r="C1703" t="s">
        <v>750</v>
      </c>
      <c r="D1703" t="s">
        <v>751</v>
      </c>
      <c r="E1703" t="s">
        <v>752</v>
      </c>
      <c r="F1703" s="220" t="s">
        <v>53</v>
      </c>
      <c r="G1703" s="220">
        <v>45167</v>
      </c>
      <c r="H1703" t="s">
        <v>361</v>
      </c>
      <c r="I1703" t="s">
        <v>55</v>
      </c>
      <c r="J1703" t="s">
        <v>362</v>
      </c>
      <c r="K1703" t="s">
        <v>363</v>
      </c>
      <c r="L1703" s="230" t="s">
        <v>364</v>
      </c>
      <c r="M1703">
        <v>1</v>
      </c>
      <c r="N1703">
        <v>0</v>
      </c>
      <c r="O1703">
        <v>107.29</v>
      </c>
      <c r="P1703">
        <v>107.29</v>
      </c>
      <c r="Q1703">
        <v>9484.61</v>
      </c>
      <c r="R1703">
        <v>12.62</v>
      </c>
      <c r="S1703" s="231" t="str">
        <f>VLOOKUP(U1703,'Cross ref'!I:J,2,0)</f>
        <v>SCL</v>
      </c>
      <c r="T1703" s="231">
        <f t="shared" si="156"/>
        <v>107.29</v>
      </c>
      <c r="U1703" s="231">
        <f>VLOOKUP(VALUE(C1703),'Cross ref'!G:I,3,0)</f>
        <v>7376</v>
      </c>
      <c r="V1703" s="231">
        <f>IFERROR(VLOOKUP(J1703,'Item List (2)'!C:D,2,0),VLOOKUP(K1703,'Item List (2)'!C:D,2,0))</f>
        <v>50007</v>
      </c>
      <c r="W1703" s="231">
        <f>IFERROR(VLOOKUP(J1703,'Item List (2)'!C:E,3,0),VLOOKUP(K1703,'Item List (2)'!C:E,3,0))</f>
        <v>100</v>
      </c>
      <c r="X1703" s="231">
        <f t="shared" si="157"/>
        <v>0</v>
      </c>
      <c r="Y1703" s="231" t="str">
        <f t="shared" si="158"/>
        <v>BURGER, BEYOND MEAT 3.7Z</v>
      </c>
      <c r="AA1703" s="232">
        <f t="shared" si="159"/>
        <v>107.29</v>
      </c>
      <c r="AB1703" s="232" t="str">
        <f>VLOOKUP(W1703,'Item List (2)'!$H:$J,2,0)</f>
        <v>Food</v>
      </c>
      <c r="AC1703" s="232">
        <f t="shared" si="160"/>
        <v>7376</v>
      </c>
      <c r="AD1703" s="232" t="str">
        <f t="shared" si="161"/>
        <v>7376-Food</v>
      </c>
    </row>
    <row r="1704" spans="1:30">
      <c r="A1704" t="s">
        <v>48</v>
      </c>
      <c r="B1704" t="s">
        <v>549</v>
      </c>
      <c r="C1704" t="s">
        <v>750</v>
      </c>
      <c r="D1704" t="s">
        <v>751</v>
      </c>
      <c r="E1704" t="s">
        <v>752</v>
      </c>
      <c r="F1704" s="220" t="s">
        <v>53</v>
      </c>
      <c r="G1704" s="220">
        <v>45167</v>
      </c>
      <c r="H1704" t="s">
        <v>758</v>
      </c>
      <c r="I1704" t="s">
        <v>201</v>
      </c>
      <c r="J1704" t="s">
        <v>240</v>
      </c>
      <c r="K1704" t="s">
        <v>759</v>
      </c>
      <c r="L1704" s="230" t="s">
        <v>396</v>
      </c>
      <c r="M1704">
        <v>1</v>
      </c>
      <c r="N1704">
        <v>0</v>
      </c>
      <c r="O1704">
        <v>14.36</v>
      </c>
      <c r="P1704">
        <v>14.36</v>
      </c>
      <c r="Q1704">
        <v>9484.61</v>
      </c>
      <c r="R1704">
        <v>12.62</v>
      </c>
      <c r="S1704" s="231" t="str">
        <f>VLOOKUP(U1704,'Cross ref'!I:J,2,0)</f>
        <v>SCL</v>
      </c>
      <c r="T1704" s="231">
        <f t="shared" si="156"/>
        <v>14.36</v>
      </c>
      <c r="U1704" s="231">
        <f>VLOOKUP(VALUE(C1704),'Cross ref'!G:I,3,0)</f>
        <v>7376</v>
      </c>
      <c r="V1704" s="231">
        <f>IFERROR(VLOOKUP(J1704,'Item List (2)'!C:D,2,0),VLOOKUP(K1704,'Item List (2)'!C:D,2,0))</f>
        <v>51001</v>
      </c>
      <c r="W1704" s="231">
        <f>IFERROR(VLOOKUP(J1704,'Item List (2)'!C:E,3,0),VLOOKUP(K1704,'Item List (2)'!C:E,3,0))</f>
        <v>1000</v>
      </c>
      <c r="X1704" s="231">
        <f t="shared" si="157"/>
        <v>0</v>
      </c>
      <c r="Y1704" s="231" t="str">
        <f t="shared" si="158"/>
        <v>BAG, FRY FOOD STORY</v>
      </c>
      <c r="AA1704" s="232">
        <f t="shared" si="159"/>
        <v>14.36</v>
      </c>
      <c r="AB1704" s="232" t="str">
        <f>VLOOKUP(W1704,'Item List (2)'!$H:$J,2,0)</f>
        <v>Paper</v>
      </c>
      <c r="AC1704" s="232">
        <f t="shared" si="160"/>
        <v>7376</v>
      </c>
      <c r="AD1704" s="232" t="str">
        <f t="shared" si="161"/>
        <v>7376-Paper</v>
      </c>
    </row>
    <row r="1705" spans="1:30">
      <c r="A1705" t="s">
        <v>48</v>
      </c>
      <c r="B1705" t="s">
        <v>549</v>
      </c>
      <c r="C1705" t="s">
        <v>750</v>
      </c>
      <c r="D1705" t="s">
        <v>751</v>
      </c>
      <c r="E1705" t="s">
        <v>752</v>
      </c>
      <c r="F1705" s="220" t="s">
        <v>53</v>
      </c>
      <c r="G1705" s="220">
        <v>45167</v>
      </c>
      <c r="H1705" t="s">
        <v>760</v>
      </c>
      <c r="I1705" t="s">
        <v>201</v>
      </c>
      <c r="J1705" t="s">
        <v>761</v>
      </c>
      <c r="K1705" t="s">
        <v>762</v>
      </c>
      <c r="L1705" s="230" t="s">
        <v>425</v>
      </c>
      <c r="M1705">
        <v>1</v>
      </c>
      <c r="N1705">
        <v>0</v>
      </c>
      <c r="O1705">
        <v>16.12</v>
      </c>
      <c r="P1705">
        <v>16.12</v>
      </c>
      <c r="Q1705">
        <v>9484.61</v>
      </c>
      <c r="R1705">
        <v>12.62</v>
      </c>
      <c r="S1705" s="231" t="str">
        <f>VLOOKUP(U1705,'Cross ref'!I:J,2,0)</f>
        <v>SCL</v>
      </c>
      <c r="T1705" s="231">
        <f t="shared" si="156"/>
        <v>16.12</v>
      </c>
      <c r="U1705" s="231">
        <f>VLOOKUP(VALUE(C1705),'Cross ref'!G:I,3,0)</f>
        <v>7376</v>
      </c>
      <c r="V1705" s="231">
        <f>IFERROR(VLOOKUP(J1705,'Item List (2)'!C:D,2,0),VLOOKUP(K1705,'Item List (2)'!C:D,2,0))</f>
        <v>51001</v>
      </c>
      <c r="W1705" s="231">
        <f>IFERROR(VLOOKUP(J1705,'Item List (2)'!C:E,3,0),VLOOKUP(K1705,'Item List (2)'!C:E,3,0))</f>
        <v>1000</v>
      </c>
      <c r="X1705" s="231">
        <f t="shared" si="157"/>
        <v>0</v>
      </c>
      <c r="Y1705" s="231" t="str">
        <f t="shared" si="158"/>
        <v>SPOON, WRPD BLK</v>
      </c>
      <c r="AA1705" s="232">
        <f t="shared" si="159"/>
        <v>16.12</v>
      </c>
      <c r="AB1705" s="232" t="str">
        <f>VLOOKUP(W1705,'Item List (2)'!$H:$J,2,0)</f>
        <v>Paper</v>
      </c>
      <c r="AC1705" s="232">
        <f t="shared" si="160"/>
        <v>7376</v>
      </c>
      <c r="AD1705" s="232" t="str">
        <f t="shared" si="161"/>
        <v>7376-Paper</v>
      </c>
    </row>
    <row r="1706" spans="1:30">
      <c r="A1706" t="s">
        <v>48</v>
      </c>
      <c r="B1706" t="s">
        <v>549</v>
      </c>
      <c r="C1706" t="s">
        <v>750</v>
      </c>
      <c r="D1706" t="s">
        <v>751</v>
      </c>
      <c r="E1706" t="s">
        <v>752</v>
      </c>
      <c r="F1706" s="220" t="s">
        <v>53</v>
      </c>
      <c r="G1706" s="220">
        <v>45167</v>
      </c>
      <c r="H1706" t="s">
        <v>205</v>
      </c>
      <c r="I1706" t="s">
        <v>55</v>
      </c>
      <c r="J1706" t="s">
        <v>206</v>
      </c>
      <c r="K1706" t="s">
        <v>207</v>
      </c>
      <c r="L1706" s="230" t="s">
        <v>208</v>
      </c>
      <c r="M1706">
        <v>7</v>
      </c>
      <c r="N1706">
        <v>0</v>
      </c>
      <c r="O1706">
        <v>22.17</v>
      </c>
      <c r="P1706">
        <v>155.19</v>
      </c>
      <c r="Q1706">
        <v>9484.61</v>
      </c>
      <c r="R1706">
        <v>12.62</v>
      </c>
      <c r="S1706" s="231" t="str">
        <f>VLOOKUP(U1706,'Cross ref'!I:J,2,0)</f>
        <v>SCL</v>
      </c>
      <c r="T1706" s="231">
        <f t="shared" si="156"/>
        <v>155.19</v>
      </c>
      <c r="U1706" s="231">
        <f>VLOOKUP(VALUE(C1706),'Cross ref'!G:I,3,0)</f>
        <v>7376</v>
      </c>
      <c r="V1706" s="231">
        <f>IFERROR(VLOOKUP(J1706,'Item List (2)'!C:D,2,0),VLOOKUP(K1706,'Item List (2)'!C:D,2,0))</f>
        <v>50007</v>
      </c>
      <c r="W1706" s="231">
        <f>IFERROR(VLOOKUP(J1706,'Item List (2)'!C:E,3,0),VLOOKUP(K1706,'Item List (2)'!C:E,3,0))</f>
        <v>100</v>
      </c>
      <c r="X1706" s="231">
        <f t="shared" si="157"/>
        <v>0</v>
      </c>
      <c r="Y1706" s="231" t="str">
        <f t="shared" si="158"/>
        <v>LETTUCE, LINER</v>
      </c>
      <c r="AA1706" s="232">
        <f t="shared" si="159"/>
        <v>155.19</v>
      </c>
      <c r="AB1706" s="232" t="str">
        <f>VLOOKUP(W1706,'Item List (2)'!$H:$J,2,0)</f>
        <v>Food</v>
      </c>
      <c r="AC1706" s="232">
        <f t="shared" si="160"/>
        <v>7376</v>
      </c>
      <c r="AD1706" s="232" t="str">
        <f t="shared" si="161"/>
        <v>7376-Food</v>
      </c>
    </row>
    <row r="1707" spans="1:30">
      <c r="A1707" t="s">
        <v>48</v>
      </c>
      <c r="B1707" t="s">
        <v>549</v>
      </c>
      <c r="C1707" t="s">
        <v>750</v>
      </c>
      <c r="D1707" t="s">
        <v>751</v>
      </c>
      <c r="E1707" t="s">
        <v>752</v>
      </c>
      <c r="F1707" s="220" t="s">
        <v>53</v>
      </c>
      <c r="G1707" s="220">
        <v>45167</v>
      </c>
      <c r="H1707" t="s">
        <v>209</v>
      </c>
      <c r="I1707" t="s">
        <v>55</v>
      </c>
      <c r="J1707" t="s">
        <v>210</v>
      </c>
      <c r="K1707" t="s">
        <v>211</v>
      </c>
      <c r="L1707" s="230" t="s">
        <v>212</v>
      </c>
      <c r="M1707">
        <v>4</v>
      </c>
      <c r="N1707">
        <v>0</v>
      </c>
      <c r="O1707">
        <v>19.57</v>
      </c>
      <c r="P1707">
        <v>78.28</v>
      </c>
      <c r="Q1707">
        <v>9484.61</v>
      </c>
      <c r="R1707">
        <v>12.62</v>
      </c>
      <c r="S1707" s="231" t="str">
        <f>VLOOKUP(U1707,'Cross ref'!I:J,2,0)</f>
        <v>SCL</v>
      </c>
      <c r="T1707" s="231">
        <f t="shared" si="156"/>
        <v>78.28</v>
      </c>
      <c r="U1707" s="231">
        <f>VLOOKUP(VALUE(C1707),'Cross ref'!G:I,3,0)</f>
        <v>7376</v>
      </c>
      <c r="V1707" s="231">
        <f>IFERROR(VLOOKUP(J1707,'Item List (2)'!C:D,2,0),VLOOKUP(K1707,'Item List (2)'!C:D,2,0))</f>
        <v>50007</v>
      </c>
      <c r="W1707" s="231">
        <f>IFERROR(VLOOKUP(J1707,'Item List (2)'!C:E,3,0),VLOOKUP(K1707,'Item List (2)'!C:E,3,0))</f>
        <v>100</v>
      </c>
      <c r="X1707" s="231">
        <f t="shared" si="157"/>
        <v>0</v>
      </c>
      <c r="Y1707" s="231" t="str">
        <f t="shared" si="158"/>
        <v>TOMATO, RED 5X5 BULK 25LB</v>
      </c>
      <c r="AA1707" s="232">
        <f t="shared" si="159"/>
        <v>78.28</v>
      </c>
      <c r="AB1707" s="232" t="str">
        <f>VLOOKUP(W1707,'Item List (2)'!$H:$J,2,0)</f>
        <v>Food</v>
      </c>
      <c r="AC1707" s="232">
        <f t="shared" si="160"/>
        <v>7376</v>
      </c>
      <c r="AD1707" s="232" t="str">
        <f t="shared" si="161"/>
        <v>7376-Food</v>
      </c>
    </row>
    <row r="1708" spans="1:30">
      <c r="A1708" t="s">
        <v>48</v>
      </c>
      <c r="B1708" t="s">
        <v>549</v>
      </c>
      <c r="C1708" t="s">
        <v>750</v>
      </c>
      <c r="D1708" t="s">
        <v>751</v>
      </c>
      <c r="E1708" t="s">
        <v>752</v>
      </c>
      <c r="F1708" s="220" t="s">
        <v>53</v>
      </c>
      <c r="G1708" s="220">
        <v>45167</v>
      </c>
      <c r="H1708" t="s">
        <v>456</v>
      </c>
      <c r="I1708" t="s">
        <v>55</v>
      </c>
      <c r="J1708" t="s">
        <v>457</v>
      </c>
      <c r="K1708" t="s">
        <v>458</v>
      </c>
      <c r="L1708" s="230" t="s">
        <v>459</v>
      </c>
      <c r="M1708">
        <v>1</v>
      </c>
      <c r="N1708">
        <v>0</v>
      </c>
      <c r="O1708">
        <v>68.6</v>
      </c>
      <c r="P1708">
        <v>68.6</v>
      </c>
      <c r="Q1708">
        <v>9484.61</v>
      </c>
      <c r="R1708">
        <v>12.62</v>
      </c>
      <c r="S1708" s="231" t="str">
        <f>VLOOKUP(U1708,'Cross ref'!I:J,2,0)</f>
        <v>SCL</v>
      </c>
      <c r="T1708" s="231">
        <f t="shared" si="156"/>
        <v>68.6</v>
      </c>
      <c r="U1708" s="231">
        <f>VLOOKUP(VALUE(C1708),'Cross ref'!G:I,3,0)</f>
        <v>7376</v>
      </c>
      <c r="V1708" s="231">
        <f>IFERROR(VLOOKUP(J1708,'Item List (2)'!C:D,2,0),VLOOKUP(K1708,'Item List (2)'!C:D,2,0))</f>
        <v>50007</v>
      </c>
      <c r="W1708" s="231">
        <f>IFERROR(VLOOKUP(J1708,'Item List (2)'!C:E,3,0),VLOOKUP(K1708,'Item List (2)'!C:E,3,0))</f>
        <v>100</v>
      </c>
      <c r="X1708" s="231">
        <f t="shared" si="157"/>
        <v>0</v>
      </c>
      <c r="Y1708" s="231" t="str">
        <f t="shared" si="158"/>
        <v>COOKIE, CHOC CHIP THWSRV 1.25Z</v>
      </c>
      <c r="AA1708" s="232">
        <f t="shared" si="159"/>
        <v>68.6</v>
      </c>
      <c r="AB1708" s="232" t="str">
        <f>VLOOKUP(W1708,'Item List (2)'!$H:$J,2,0)</f>
        <v>Food</v>
      </c>
      <c r="AC1708" s="232">
        <f t="shared" si="160"/>
        <v>7376</v>
      </c>
      <c r="AD1708" s="232" t="str">
        <f t="shared" si="161"/>
        <v>7376-Food</v>
      </c>
    </row>
    <row r="1709" spans="1:30">
      <c r="A1709" t="s">
        <v>48</v>
      </c>
      <c r="B1709" t="s">
        <v>549</v>
      </c>
      <c r="C1709" t="s">
        <v>750</v>
      </c>
      <c r="D1709" t="s">
        <v>751</v>
      </c>
      <c r="E1709" t="s">
        <v>752</v>
      </c>
      <c r="F1709" s="220" t="s">
        <v>53</v>
      </c>
      <c r="G1709" s="220">
        <v>45167</v>
      </c>
      <c r="H1709" t="s">
        <v>613</v>
      </c>
      <c r="I1709" t="s">
        <v>55</v>
      </c>
      <c r="J1709" t="s">
        <v>614</v>
      </c>
      <c r="K1709" t="s">
        <v>615</v>
      </c>
      <c r="L1709" s="230" t="s">
        <v>212</v>
      </c>
      <c r="M1709">
        <v>2</v>
      </c>
      <c r="N1709">
        <v>0</v>
      </c>
      <c r="O1709">
        <v>14.65</v>
      </c>
      <c r="P1709">
        <v>29.3</v>
      </c>
      <c r="Q1709">
        <v>9484.61</v>
      </c>
      <c r="R1709">
        <v>12.62</v>
      </c>
      <c r="S1709" s="231" t="str">
        <f>VLOOKUP(U1709,'Cross ref'!I:J,2,0)</f>
        <v>SCL</v>
      </c>
      <c r="T1709" s="231">
        <f t="shared" si="156"/>
        <v>29.3</v>
      </c>
      <c r="U1709" s="231">
        <f>VLOOKUP(VALUE(C1709),'Cross ref'!G:I,3,0)</f>
        <v>7376</v>
      </c>
      <c r="V1709" s="231">
        <f>IFERROR(VLOOKUP(J1709,'Item List (2)'!C:D,2,0),VLOOKUP(K1709,'Item List (2)'!C:D,2,0))</f>
        <v>50007</v>
      </c>
      <c r="W1709" s="231">
        <f>IFERROR(VLOOKUP(J1709,'Item List (2)'!C:E,3,0),VLOOKUP(K1709,'Item List (2)'!C:E,3,0))</f>
        <v>100</v>
      </c>
      <c r="X1709" s="231">
        <f t="shared" si="157"/>
        <v>0</v>
      </c>
      <c r="Y1709" s="231" t="str">
        <f t="shared" si="158"/>
        <v>ONION, RED JMBO</v>
      </c>
      <c r="AA1709" s="232">
        <f t="shared" si="159"/>
        <v>29.3</v>
      </c>
      <c r="AB1709" s="232" t="str">
        <f>VLOOKUP(W1709,'Item List (2)'!$H:$J,2,0)</f>
        <v>Food</v>
      </c>
      <c r="AC1709" s="232">
        <f t="shared" si="160"/>
        <v>7376</v>
      </c>
      <c r="AD1709" s="232" t="str">
        <f t="shared" si="161"/>
        <v>7376-Food</v>
      </c>
    </row>
    <row r="1710" spans="1:30">
      <c r="A1710" t="s">
        <v>48</v>
      </c>
      <c r="B1710" t="s">
        <v>549</v>
      </c>
      <c r="C1710" t="s">
        <v>750</v>
      </c>
      <c r="D1710" t="s">
        <v>751</v>
      </c>
      <c r="E1710" t="s">
        <v>752</v>
      </c>
      <c r="F1710" s="220" t="s">
        <v>53</v>
      </c>
      <c r="G1710" s="220">
        <v>45167</v>
      </c>
      <c r="H1710" t="s">
        <v>213</v>
      </c>
      <c r="I1710" t="s">
        <v>55</v>
      </c>
      <c r="J1710" t="s">
        <v>214</v>
      </c>
      <c r="K1710" t="s">
        <v>215</v>
      </c>
      <c r="L1710" s="230" t="s">
        <v>78</v>
      </c>
      <c r="M1710">
        <v>2</v>
      </c>
      <c r="N1710">
        <v>0</v>
      </c>
      <c r="O1710">
        <v>27.07</v>
      </c>
      <c r="P1710">
        <v>54.14</v>
      </c>
      <c r="Q1710">
        <v>9484.61</v>
      </c>
      <c r="R1710">
        <v>12.62</v>
      </c>
      <c r="S1710" s="231" t="str">
        <f>VLOOKUP(U1710,'Cross ref'!I:J,2,0)</f>
        <v>SCL</v>
      </c>
      <c r="T1710" s="231">
        <f t="shared" si="156"/>
        <v>54.14</v>
      </c>
      <c r="U1710" s="231">
        <f>VLOOKUP(VALUE(C1710),'Cross ref'!G:I,3,0)</f>
        <v>7376</v>
      </c>
      <c r="V1710" s="231">
        <f>IFERROR(VLOOKUP(J1710,'Item List (2)'!C:D,2,0),VLOOKUP(K1710,'Item List (2)'!C:D,2,0))</f>
        <v>50007</v>
      </c>
      <c r="W1710" s="231">
        <f>IFERROR(VLOOKUP(J1710,'Item List (2)'!C:E,3,0),VLOOKUP(K1710,'Item List (2)'!C:E,3,0))</f>
        <v>100</v>
      </c>
      <c r="X1710" s="231">
        <f t="shared" si="157"/>
        <v>0</v>
      </c>
      <c r="Y1710" s="231" t="str">
        <f t="shared" si="158"/>
        <v>PICKLE, CHIP DELI 3/16" CC</v>
      </c>
      <c r="AA1710" s="232">
        <f t="shared" si="159"/>
        <v>54.14</v>
      </c>
      <c r="AB1710" s="232" t="str">
        <f>VLOOKUP(W1710,'Item List (2)'!$H:$J,2,0)</f>
        <v>Food</v>
      </c>
      <c r="AC1710" s="232">
        <f t="shared" si="160"/>
        <v>7376</v>
      </c>
      <c r="AD1710" s="232" t="str">
        <f t="shared" si="161"/>
        <v>7376-Food</v>
      </c>
    </row>
    <row r="1711" spans="1:30">
      <c r="A1711" t="s">
        <v>48</v>
      </c>
      <c r="B1711" t="s">
        <v>549</v>
      </c>
      <c r="C1711" t="s">
        <v>750</v>
      </c>
      <c r="D1711" t="s">
        <v>751</v>
      </c>
      <c r="E1711" t="s">
        <v>752</v>
      </c>
      <c r="F1711" s="220" t="s">
        <v>53</v>
      </c>
      <c r="G1711" s="220">
        <v>45167</v>
      </c>
      <c r="H1711" t="s">
        <v>285</v>
      </c>
      <c r="I1711" t="s">
        <v>55</v>
      </c>
      <c r="J1711" t="s">
        <v>146</v>
      </c>
      <c r="K1711" t="s">
        <v>286</v>
      </c>
      <c r="L1711" s="230" t="s">
        <v>148</v>
      </c>
      <c r="M1711">
        <v>2</v>
      </c>
      <c r="N1711">
        <v>0</v>
      </c>
      <c r="O1711">
        <v>117.62</v>
      </c>
      <c r="P1711">
        <v>235.24</v>
      </c>
      <c r="Q1711">
        <v>9484.61</v>
      </c>
      <c r="R1711">
        <v>12.62</v>
      </c>
      <c r="S1711" s="231" t="str">
        <f>VLOOKUP(U1711,'Cross ref'!I:J,2,0)</f>
        <v>SCL</v>
      </c>
      <c r="T1711" s="231">
        <f t="shared" si="156"/>
        <v>235.24</v>
      </c>
      <c r="U1711" s="231">
        <f>VLOOKUP(VALUE(C1711),'Cross ref'!G:I,3,0)</f>
        <v>7376</v>
      </c>
      <c r="V1711" s="231">
        <f>IFERROR(VLOOKUP(J1711,'Item List (2)'!C:D,2,0),VLOOKUP(K1711,'Item List (2)'!C:D,2,0))</f>
        <v>50007</v>
      </c>
      <c r="W1711" s="231">
        <f>IFERROR(VLOOKUP(J1711,'Item List (2)'!C:E,3,0),VLOOKUP(K1711,'Item List (2)'!C:E,3,0))</f>
        <v>100</v>
      </c>
      <c r="X1711" s="231">
        <f t="shared" si="157"/>
        <v>0</v>
      </c>
      <c r="Y1711" s="231" t="str">
        <f t="shared" si="158"/>
        <v>CHICKEN, BRST FLT MARNTD 3.5Z FZN</v>
      </c>
      <c r="AA1711" s="232">
        <f t="shared" si="159"/>
        <v>235.24</v>
      </c>
      <c r="AB1711" s="232" t="str">
        <f>VLOOKUP(W1711,'Item List (2)'!$H:$J,2,0)</f>
        <v>Food</v>
      </c>
      <c r="AC1711" s="232">
        <f t="shared" si="160"/>
        <v>7376</v>
      </c>
      <c r="AD1711" s="232" t="str">
        <f t="shared" si="161"/>
        <v>7376-Food</v>
      </c>
    </row>
    <row r="1712" spans="1:30">
      <c r="A1712" t="s">
        <v>48</v>
      </c>
      <c r="B1712" t="s">
        <v>549</v>
      </c>
      <c r="C1712" t="s">
        <v>750</v>
      </c>
      <c r="D1712" t="s">
        <v>751</v>
      </c>
      <c r="E1712" t="s">
        <v>752</v>
      </c>
      <c r="F1712" s="220" t="s">
        <v>53</v>
      </c>
      <c r="G1712" s="220">
        <v>45167</v>
      </c>
      <c r="H1712" t="s">
        <v>375</v>
      </c>
      <c r="I1712" t="s">
        <v>55</v>
      </c>
      <c r="J1712" t="s">
        <v>146</v>
      </c>
      <c r="K1712" t="s">
        <v>376</v>
      </c>
      <c r="L1712" s="230" t="s">
        <v>377</v>
      </c>
      <c r="M1712">
        <v>1</v>
      </c>
      <c r="N1712">
        <v>0</v>
      </c>
      <c r="O1712">
        <v>175.35</v>
      </c>
      <c r="P1712">
        <v>175.35</v>
      </c>
      <c r="Q1712">
        <v>9484.61</v>
      </c>
      <c r="R1712">
        <v>12.62</v>
      </c>
      <c r="S1712" s="231" t="str">
        <f>VLOOKUP(U1712,'Cross ref'!I:J,2,0)</f>
        <v>SCL</v>
      </c>
      <c r="T1712" s="231">
        <f t="shared" si="156"/>
        <v>175.35</v>
      </c>
      <c r="U1712" s="231">
        <f>VLOOKUP(VALUE(C1712),'Cross ref'!G:I,3,0)</f>
        <v>7376</v>
      </c>
      <c r="V1712" s="231">
        <f>IFERROR(VLOOKUP(J1712,'Item List (2)'!C:D,2,0),VLOOKUP(K1712,'Item List (2)'!C:D,2,0))</f>
        <v>50007</v>
      </c>
      <c r="W1712" s="231">
        <f>IFERROR(VLOOKUP(J1712,'Item List (2)'!C:E,3,0),VLOOKUP(K1712,'Item List (2)'!C:E,3,0))</f>
        <v>100</v>
      </c>
      <c r="X1712" s="231">
        <f t="shared" si="157"/>
        <v>0</v>
      </c>
      <c r="Y1712" s="231" t="str">
        <f t="shared" si="158"/>
        <v>CHICKEN, BRST GR SAVOR 4.25Z CARLS JR</v>
      </c>
      <c r="AA1712" s="232">
        <f t="shared" si="159"/>
        <v>175.35</v>
      </c>
      <c r="AB1712" s="232" t="str">
        <f>VLOOKUP(W1712,'Item List (2)'!$H:$J,2,0)</f>
        <v>Food</v>
      </c>
      <c r="AC1712" s="232">
        <f t="shared" si="160"/>
        <v>7376</v>
      </c>
      <c r="AD1712" s="232" t="str">
        <f t="shared" si="161"/>
        <v>7376-Food</v>
      </c>
    </row>
    <row r="1713" spans="1:30">
      <c r="A1713" t="s">
        <v>48</v>
      </c>
      <c r="B1713" t="s">
        <v>549</v>
      </c>
      <c r="C1713" t="s">
        <v>750</v>
      </c>
      <c r="D1713" t="s">
        <v>751</v>
      </c>
      <c r="E1713" t="s">
        <v>752</v>
      </c>
      <c r="F1713" s="220" t="s">
        <v>53</v>
      </c>
      <c r="G1713" s="220">
        <v>45167</v>
      </c>
      <c r="H1713" t="s">
        <v>219</v>
      </c>
      <c r="I1713" t="s">
        <v>55</v>
      </c>
      <c r="J1713" t="s">
        <v>220</v>
      </c>
      <c r="K1713" t="s">
        <v>221</v>
      </c>
      <c r="L1713" s="230" t="s">
        <v>222</v>
      </c>
      <c r="M1713">
        <v>1</v>
      </c>
      <c r="N1713">
        <v>0</v>
      </c>
      <c r="O1713">
        <v>13.66</v>
      </c>
      <c r="P1713">
        <v>13.66</v>
      </c>
      <c r="Q1713">
        <v>9484.61</v>
      </c>
      <c r="R1713">
        <v>12.62</v>
      </c>
      <c r="S1713" s="231" t="str">
        <f>VLOOKUP(U1713,'Cross ref'!I:J,2,0)</f>
        <v>SCL</v>
      </c>
      <c r="T1713" s="231">
        <f t="shared" si="156"/>
        <v>13.66</v>
      </c>
      <c r="U1713" s="231">
        <f>VLOOKUP(VALUE(C1713),'Cross ref'!G:I,3,0)</f>
        <v>7376</v>
      </c>
      <c r="V1713" s="231">
        <f>IFERROR(VLOOKUP(J1713,'Item List (2)'!C:D,2,0),VLOOKUP(K1713,'Item List (2)'!C:D,2,0))</f>
        <v>50007</v>
      </c>
      <c r="W1713" s="231">
        <f>IFERROR(VLOOKUP(J1713,'Item List (2)'!C:E,3,0),VLOOKUP(K1713,'Item List (2)'!C:E,3,0))</f>
        <v>100</v>
      </c>
      <c r="X1713" s="231">
        <f t="shared" si="157"/>
        <v>0</v>
      </c>
      <c r="Y1713" s="231" t="str">
        <f t="shared" si="158"/>
        <v>WATER, PURIFIED 16.9Z DASANI</v>
      </c>
      <c r="AA1713" s="232">
        <f t="shared" si="159"/>
        <v>13.66</v>
      </c>
      <c r="AB1713" s="232" t="str">
        <f>VLOOKUP(W1713,'Item List (2)'!$H:$J,2,0)</f>
        <v>Food</v>
      </c>
      <c r="AC1713" s="232">
        <f t="shared" si="160"/>
        <v>7376</v>
      </c>
      <c r="AD1713" s="232" t="str">
        <f t="shared" si="161"/>
        <v>7376-Food</v>
      </c>
    </row>
    <row r="1714" spans="1:30">
      <c r="A1714" t="s">
        <v>48</v>
      </c>
      <c r="B1714" t="s">
        <v>549</v>
      </c>
      <c r="C1714" t="s">
        <v>750</v>
      </c>
      <c r="D1714" t="s">
        <v>751</v>
      </c>
      <c r="E1714" t="s">
        <v>752</v>
      </c>
      <c r="F1714" s="220" t="s">
        <v>53</v>
      </c>
      <c r="G1714" s="220">
        <v>45167</v>
      </c>
      <c r="H1714" t="s">
        <v>383</v>
      </c>
      <c r="I1714" t="s">
        <v>55</v>
      </c>
      <c r="J1714" t="s">
        <v>265</v>
      </c>
      <c r="K1714" t="s">
        <v>384</v>
      </c>
      <c r="L1714" s="230" t="s">
        <v>263</v>
      </c>
      <c r="M1714">
        <v>2</v>
      </c>
      <c r="N1714">
        <v>0</v>
      </c>
      <c r="O1714">
        <v>32.32</v>
      </c>
      <c r="P1714">
        <v>64.64</v>
      </c>
      <c r="Q1714">
        <v>9484.61</v>
      </c>
      <c r="R1714">
        <v>12.62</v>
      </c>
      <c r="S1714" s="231" t="str">
        <f>VLOOKUP(U1714,'Cross ref'!I:J,2,0)</f>
        <v>SCL</v>
      </c>
      <c r="T1714" s="231">
        <f t="shared" si="156"/>
        <v>64.64</v>
      </c>
      <c r="U1714" s="231">
        <f>VLOOKUP(VALUE(C1714),'Cross ref'!G:I,3,0)</f>
        <v>7376</v>
      </c>
      <c r="V1714" s="231">
        <f>IFERROR(VLOOKUP(J1714,'Item List (2)'!C:D,2,0),VLOOKUP(K1714,'Item List (2)'!C:D,2,0))</f>
        <v>50007</v>
      </c>
      <c r="W1714" s="231">
        <f>IFERROR(VLOOKUP(J1714,'Item List (2)'!C:E,3,0),VLOOKUP(K1714,'Item List (2)'!C:E,3,0))</f>
        <v>100</v>
      </c>
      <c r="X1714" s="231">
        <f t="shared" si="157"/>
        <v>0</v>
      </c>
      <c r="Y1714" s="231" t="str">
        <f t="shared" si="158"/>
        <v>SAUCE, SANTA FE W-CAGE FREE EGG</v>
      </c>
      <c r="AA1714" s="232">
        <f t="shared" si="159"/>
        <v>64.64</v>
      </c>
      <c r="AB1714" s="232" t="str">
        <f>VLOOKUP(W1714,'Item List (2)'!$H:$J,2,0)</f>
        <v>Food</v>
      </c>
      <c r="AC1714" s="232">
        <f t="shared" si="160"/>
        <v>7376</v>
      </c>
      <c r="AD1714" s="232" t="str">
        <f t="shared" si="161"/>
        <v>7376-Food</v>
      </c>
    </row>
    <row r="1715" spans="1:30">
      <c r="A1715" t="s">
        <v>48</v>
      </c>
      <c r="B1715" t="s">
        <v>549</v>
      </c>
      <c r="C1715" t="s">
        <v>750</v>
      </c>
      <c r="D1715" t="s">
        <v>751</v>
      </c>
      <c r="E1715" t="s">
        <v>752</v>
      </c>
      <c r="F1715" s="220" t="s">
        <v>53</v>
      </c>
      <c r="G1715" s="220">
        <v>45167</v>
      </c>
      <c r="H1715" t="s">
        <v>227</v>
      </c>
      <c r="I1715" t="s">
        <v>55</v>
      </c>
      <c r="J1715" t="s">
        <v>228</v>
      </c>
      <c r="K1715" t="s">
        <v>229</v>
      </c>
      <c r="L1715" s="230" t="s">
        <v>230</v>
      </c>
      <c r="M1715">
        <v>1</v>
      </c>
      <c r="N1715">
        <v>0</v>
      </c>
      <c r="O1715">
        <v>30.07</v>
      </c>
      <c r="P1715">
        <v>30.07</v>
      </c>
      <c r="Q1715">
        <v>9484.61</v>
      </c>
      <c r="R1715">
        <v>12.62</v>
      </c>
      <c r="S1715" s="231" t="str">
        <f>VLOOKUP(U1715,'Cross ref'!I:J,2,0)</f>
        <v>SCL</v>
      </c>
      <c r="T1715" s="231">
        <f t="shared" si="156"/>
        <v>30.07</v>
      </c>
      <c r="U1715" s="231">
        <f>VLOOKUP(VALUE(C1715),'Cross ref'!G:I,3,0)</f>
        <v>7376</v>
      </c>
      <c r="V1715" s="231">
        <f>IFERROR(VLOOKUP(J1715,'Item List (2)'!C:D,2,0),VLOOKUP(K1715,'Item List (2)'!C:D,2,0))</f>
        <v>50007</v>
      </c>
      <c r="W1715" s="231">
        <f>IFERROR(VLOOKUP(J1715,'Item List (2)'!C:E,3,0),VLOOKUP(K1715,'Item List (2)'!C:E,3,0))</f>
        <v>100</v>
      </c>
      <c r="X1715" s="231">
        <f t="shared" si="157"/>
        <v>0</v>
      </c>
      <c r="Y1715" s="231" t="str">
        <f t="shared" si="158"/>
        <v>ONION, YLW</v>
      </c>
      <c r="AA1715" s="232">
        <f t="shared" si="159"/>
        <v>30.07</v>
      </c>
      <c r="AB1715" s="232" t="str">
        <f>VLOOKUP(W1715,'Item List (2)'!$H:$J,2,0)</f>
        <v>Food</v>
      </c>
      <c r="AC1715" s="232">
        <f t="shared" si="160"/>
        <v>7376</v>
      </c>
      <c r="AD1715" s="232" t="str">
        <f t="shared" si="161"/>
        <v>7376-Food</v>
      </c>
    </row>
    <row r="1716" spans="1:30">
      <c r="A1716" t="s">
        <v>48</v>
      </c>
      <c r="B1716" t="s">
        <v>549</v>
      </c>
      <c r="C1716" t="s">
        <v>750</v>
      </c>
      <c r="D1716" t="s">
        <v>751</v>
      </c>
      <c r="E1716" t="s">
        <v>752</v>
      </c>
      <c r="F1716" s="220" t="s">
        <v>53</v>
      </c>
      <c r="G1716" s="220">
        <v>45167</v>
      </c>
      <c r="H1716" t="s">
        <v>387</v>
      </c>
      <c r="I1716" t="s">
        <v>201</v>
      </c>
      <c r="J1716" t="s">
        <v>240</v>
      </c>
      <c r="K1716" t="s">
        <v>388</v>
      </c>
      <c r="L1716" s="230" t="s">
        <v>389</v>
      </c>
      <c r="M1716">
        <v>1</v>
      </c>
      <c r="N1716">
        <v>0</v>
      </c>
      <c r="O1716">
        <v>45.63</v>
      </c>
      <c r="P1716">
        <v>45.63</v>
      </c>
      <c r="Q1716">
        <v>9484.61</v>
      </c>
      <c r="R1716">
        <v>12.62</v>
      </c>
      <c r="S1716" s="231" t="str">
        <f>VLOOKUP(U1716,'Cross ref'!I:J,2,0)</f>
        <v>SCL</v>
      </c>
      <c r="T1716" s="231">
        <f t="shared" si="156"/>
        <v>45.63</v>
      </c>
      <c r="U1716" s="231">
        <f>VLOOKUP(VALUE(C1716),'Cross ref'!G:I,3,0)</f>
        <v>7376</v>
      </c>
      <c r="V1716" s="231">
        <f>IFERROR(VLOOKUP(J1716,'Item List (2)'!C:D,2,0),VLOOKUP(K1716,'Item List (2)'!C:D,2,0))</f>
        <v>51001</v>
      </c>
      <c r="W1716" s="231">
        <f>IFERROR(VLOOKUP(J1716,'Item List (2)'!C:E,3,0),VLOOKUP(K1716,'Item List (2)'!C:E,3,0))</f>
        <v>1000</v>
      </c>
      <c r="X1716" s="231">
        <f t="shared" si="157"/>
        <v>0</v>
      </c>
      <c r="Y1716" s="231" t="str">
        <f t="shared" si="158"/>
        <v>CARTON, FFRY LG FLVR TRAIL</v>
      </c>
      <c r="AA1716" s="232">
        <f t="shared" si="159"/>
        <v>45.63</v>
      </c>
      <c r="AB1716" s="232" t="str">
        <f>VLOOKUP(W1716,'Item List (2)'!$H:$J,2,0)</f>
        <v>Paper</v>
      </c>
      <c r="AC1716" s="232">
        <f t="shared" si="160"/>
        <v>7376</v>
      </c>
      <c r="AD1716" s="232" t="str">
        <f t="shared" si="161"/>
        <v>7376-Paper</v>
      </c>
    </row>
    <row r="1717" spans="1:30">
      <c r="A1717" t="s">
        <v>48</v>
      </c>
      <c r="B1717" t="s">
        <v>549</v>
      </c>
      <c r="C1717" t="s">
        <v>750</v>
      </c>
      <c r="D1717" t="s">
        <v>751</v>
      </c>
      <c r="E1717" t="s">
        <v>752</v>
      </c>
      <c r="F1717" s="220" t="s">
        <v>53</v>
      </c>
      <c r="G1717" s="220">
        <v>45167</v>
      </c>
      <c r="H1717" t="s">
        <v>390</v>
      </c>
      <c r="I1717" t="s">
        <v>201</v>
      </c>
      <c r="J1717" t="s">
        <v>240</v>
      </c>
      <c r="K1717" t="s">
        <v>391</v>
      </c>
      <c r="L1717" s="230" t="s">
        <v>234</v>
      </c>
      <c r="M1717">
        <v>1</v>
      </c>
      <c r="N1717">
        <v>0</v>
      </c>
      <c r="O1717">
        <v>58.44</v>
      </c>
      <c r="P1717">
        <v>58.44</v>
      </c>
      <c r="Q1717">
        <v>9484.61</v>
      </c>
      <c r="R1717">
        <v>12.62</v>
      </c>
      <c r="S1717" s="231" t="str">
        <f>VLOOKUP(U1717,'Cross ref'!I:J,2,0)</f>
        <v>SCL</v>
      </c>
      <c r="T1717" s="231">
        <f t="shared" si="156"/>
        <v>58.44</v>
      </c>
      <c r="U1717" s="231">
        <f>VLOOKUP(VALUE(C1717),'Cross ref'!G:I,3,0)</f>
        <v>7376</v>
      </c>
      <c r="V1717" s="231">
        <f>IFERROR(VLOOKUP(J1717,'Item List (2)'!C:D,2,0),VLOOKUP(K1717,'Item List (2)'!C:D,2,0))</f>
        <v>51001</v>
      </c>
      <c r="W1717" s="231">
        <f>IFERROR(VLOOKUP(J1717,'Item List (2)'!C:E,3,0),VLOOKUP(K1717,'Item List (2)'!C:E,3,0))</f>
        <v>1000</v>
      </c>
      <c r="X1717" s="231">
        <f t="shared" si="157"/>
        <v>0</v>
      </c>
      <c r="Y1717" s="231" t="str">
        <f t="shared" si="158"/>
        <v>CARTON, FFRY MED FLVR TRAIL</v>
      </c>
      <c r="AA1717" s="232">
        <f t="shared" si="159"/>
        <v>58.44</v>
      </c>
      <c r="AB1717" s="232" t="str">
        <f>VLOOKUP(W1717,'Item List (2)'!$H:$J,2,0)</f>
        <v>Paper</v>
      </c>
      <c r="AC1717" s="232">
        <f t="shared" si="160"/>
        <v>7376</v>
      </c>
      <c r="AD1717" s="232" t="str">
        <f t="shared" si="161"/>
        <v>7376-Paper</v>
      </c>
    </row>
    <row r="1718" spans="1:30">
      <c r="A1718" t="s">
        <v>48</v>
      </c>
      <c r="B1718" t="s">
        <v>549</v>
      </c>
      <c r="C1718" t="s">
        <v>750</v>
      </c>
      <c r="D1718" t="s">
        <v>751</v>
      </c>
      <c r="E1718" t="s">
        <v>752</v>
      </c>
      <c r="F1718" s="220" t="s">
        <v>53</v>
      </c>
      <c r="G1718" s="220">
        <v>45167</v>
      </c>
      <c r="H1718" t="s">
        <v>243</v>
      </c>
      <c r="I1718" t="s">
        <v>55</v>
      </c>
      <c r="J1718" t="s">
        <v>244</v>
      </c>
      <c r="K1718" t="s">
        <v>245</v>
      </c>
      <c r="L1718" s="230" t="s">
        <v>246</v>
      </c>
      <c r="M1718">
        <v>2</v>
      </c>
      <c r="N1718">
        <v>0</v>
      </c>
      <c r="O1718">
        <v>19.99</v>
      </c>
      <c r="P1718">
        <v>39.98</v>
      </c>
      <c r="Q1718">
        <v>9484.61</v>
      </c>
      <c r="R1718">
        <v>12.62</v>
      </c>
      <c r="S1718" s="231" t="str">
        <f>VLOOKUP(U1718,'Cross ref'!I:J,2,0)</f>
        <v>SCL</v>
      </c>
      <c r="T1718" s="231">
        <f t="shared" si="156"/>
        <v>39.98</v>
      </c>
      <c r="U1718" s="231">
        <f>VLOOKUP(VALUE(C1718),'Cross ref'!G:I,3,0)</f>
        <v>7376</v>
      </c>
      <c r="V1718" s="231">
        <f>IFERROR(VLOOKUP(J1718,'Item List (2)'!C:D,2,0),VLOOKUP(K1718,'Item List (2)'!C:D,2,0))</f>
        <v>50007</v>
      </c>
      <c r="W1718" s="231">
        <f>IFERROR(VLOOKUP(J1718,'Item List (2)'!C:E,3,0),VLOOKUP(K1718,'Item List (2)'!C:E,3,0))</f>
        <v>100</v>
      </c>
      <c r="X1718" s="231">
        <f t="shared" si="157"/>
        <v>0</v>
      </c>
      <c r="Y1718" s="231" t="str">
        <f t="shared" si="158"/>
        <v>CREAMER, HALF &amp; HALF</v>
      </c>
      <c r="AA1718" s="232">
        <f t="shared" si="159"/>
        <v>39.98</v>
      </c>
      <c r="AB1718" s="232" t="str">
        <f>VLOOKUP(W1718,'Item List (2)'!$H:$J,2,0)</f>
        <v>Food</v>
      </c>
      <c r="AC1718" s="232">
        <f t="shared" si="160"/>
        <v>7376</v>
      </c>
      <c r="AD1718" s="232" t="str">
        <f t="shared" si="161"/>
        <v>7376-Food</v>
      </c>
    </row>
    <row r="1719" spans="1:30">
      <c r="A1719" t="s">
        <v>48</v>
      </c>
      <c r="B1719" t="s">
        <v>549</v>
      </c>
      <c r="C1719" t="s">
        <v>750</v>
      </c>
      <c r="D1719" t="s">
        <v>751</v>
      </c>
      <c r="E1719" t="s">
        <v>752</v>
      </c>
      <c r="F1719" s="220" t="s">
        <v>53</v>
      </c>
      <c r="G1719" s="220">
        <v>45167</v>
      </c>
      <c r="H1719" t="s">
        <v>247</v>
      </c>
      <c r="I1719" t="s">
        <v>201</v>
      </c>
      <c r="J1719" t="s">
        <v>240</v>
      </c>
      <c r="K1719" t="s">
        <v>248</v>
      </c>
      <c r="L1719" s="230" t="s">
        <v>249</v>
      </c>
      <c r="M1719">
        <v>2</v>
      </c>
      <c r="N1719">
        <v>0</v>
      </c>
      <c r="O1719">
        <v>16.89</v>
      </c>
      <c r="P1719">
        <v>33.78</v>
      </c>
      <c r="Q1719">
        <v>9484.61</v>
      </c>
      <c r="R1719">
        <v>12.62</v>
      </c>
      <c r="S1719" s="231" t="str">
        <f>VLOOKUP(U1719,'Cross ref'!I:J,2,0)</f>
        <v>SCL</v>
      </c>
      <c r="T1719" s="231">
        <f t="shared" si="156"/>
        <v>33.78</v>
      </c>
      <c r="U1719" s="231">
        <f>VLOOKUP(VALUE(C1719),'Cross ref'!G:I,3,0)</f>
        <v>7376</v>
      </c>
      <c r="V1719" s="231">
        <f>IFERROR(VLOOKUP(J1719,'Item List (2)'!C:D,2,0),VLOOKUP(K1719,'Item List (2)'!C:D,2,0))</f>
        <v>51001</v>
      </c>
      <c r="W1719" s="231">
        <f>IFERROR(VLOOKUP(J1719,'Item List (2)'!C:E,3,0),VLOOKUP(K1719,'Item List (2)'!C:E,3,0))</f>
        <v>1000</v>
      </c>
      <c r="X1719" s="231">
        <f t="shared" si="157"/>
        <v>0</v>
      </c>
      <c r="Y1719" s="231" t="str">
        <f t="shared" si="158"/>
        <v>BAG, #12 FVLR TRAILS</v>
      </c>
      <c r="AA1719" s="232">
        <f t="shared" si="159"/>
        <v>33.78</v>
      </c>
      <c r="AB1719" s="232" t="str">
        <f>VLOOKUP(W1719,'Item List (2)'!$H:$J,2,0)</f>
        <v>Paper</v>
      </c>
      <c r="AC1719" s="232">
        <f t="shared" si="160"/>
        <v>7376</v>
      </c>
      <c r="AD1719" s="232" t="str">
        <f t="shared" si="161"/>
        <v>7376-Paper</v>
      </c>
    </row>
    <row r="1720" spans="1:30">
      <c r="A1720" t="s">
        <v>48</v>
      </c>
      <c r="B1720" t="s">
        <v>549</v>
      </c>
      <c r="C1720" t="s">
        <v>750</v>
      </c>
      <c r="D1720" t="s">
        <v>751</v>
      </c>
      <c r="E1720" t="s">
        <v>752</v>
      </c>
      <c r="F1720" s="220" t="s">
        <v>53</v>
      </c>
      <c r="G1720" s="220">
        <v>45167</v>
      </c>
      <c r="H1720" t="s">
        <v>250</v>
      </c>
      <c r="I1720" t="s">
        <v>201</v>
      </c>
      <c r="J1720" t="s">
        <v>240</v>
      </c>
      <c r="K1720" t="s">
        <v>251</v>
      </c>
      <c r="L1720" s="230" t="s">
        <v>252</v>
      </c>
      <c r="M1720">
        <v>1</v>
      </c>
      <c r="N1720">
        <v>0</v>
      </c>
      <c r="O1720">
        <v>26.37</v>
      </c>
      <c r="P1720">
        <v>26.37</v>
      </c>
      <c r="Q1720">
        <v>9484.61</v>
      </c>
      <c r="R1720">
        <v>12.62</v>
      </c>
      <c r="S1720" s="231" t="str">
        <f>VLOOKUP(U1720,'Cross ref'!I:J,2,0)</f>
        <v>SCL</v>
      </c>
      <c r="T1720" s="231">
        <f t="shared" si="156"/>
        <v>26.37</v>
      </c>
      <c r="U1720" s="231">
        <f>VLOOKUP(VALUE(C1720),'Cross ref'!G:I,3,0)</f>
        <v>7376</v>
      </c>
      <c r="V1720" s="231">
        <f>IFERROR(VLOOKUP(J1720,'Item List (2)'!C:D,2,0),VLOOKUP(K1720,'Item List (2)'!C:D,2,0))</f>
        <v>51001</v>
      </c>
      <c r="W1720" s="231">
        <f>IFERROR(VLOOKUP(J1720,'Item List (2)'!C:E,3,0),VLOOKUP(K1720,'Item List (2)'!C:E,3,0))</f>
        <v>1000</v>
      </c>
      <c r="X1720" s="231">
        <f t="shared" si="157"/>
        <v>0</v>
      </c>
      <c r="Y1720" s="231" t="str">
        <f t="shared" si="158"/>
        <v>BAG, #8 FLVR TRAILS</v>
      </c>
      <c r="AA1720" s="232">
        <f t="shared" si="159"/>
        <v>26.37</v>
      </c>
      <c r="AB1720" s="232" t="str">
        <f>VLOOKUP(W1720,'Item List (2)'!$H:$J,2,0)</f>
        <v>Paper</v>
      </c>
      <c r="AC1720" s="232">
        <f t="shared" si="160"/>
        <v>7376</v>
      </c>
      <c r="AD1720" s="232" t="str">
        <f t="shared" si="161"/>
        <v>7376-Paper</v>
      </c>
    </row>
    <row r="1721" spans="1:30">
      <c r="A1721" t="s">
        <v>48</v>
      </c>
      <c r="B1721" t="s">
        <v>549</v>
      </c>
      <c r="C1721" t="s">
        <v>750</v>
      </c>
      <c r="D1721" t="s">
        <v>751</v>
      </c>
      <c r="E1721" t="s">
        <v>752</v>
      </c>
      <c r="F1721" s="220" t="s">
        <v>53</v>
      </c>
      <c r="G1721" s="220">
        <v>45167</v>
      </c>
      <c r="H1721" t="s">
        <v>253</v>
      </c>
      <c r="I1721" t="s">
        <v>201</v>
      </c>
      <c r="J1721" t="s">
        <v>240</v>
      </c>
      <c r="K1721" t="s">
        <v>254</v>
      </c>
      <c r="L1721" s="230" t="s">
        <v>249</v>
      </c>
      <c r="M1721">
        <v>1</v>
      </c>
      <c r="N1721">
        <v>0</v>
      </c>
      <c r="O1721">
        <v>10.7</v>
      </c>
      <c r="P1721">
        <v>10.7</v>
      </c>
      <c r="Q1721">
        <v>9484.61</v>
      </c>
      <c r="R1721">
        <v>12.62</v>
      </c>
      <c r="S1721" s="231" t="str">
        <f>VLOOKUP(U1721,'Cross ref'!I:J,2,0)</f>
        <v>SCL</v>
      </c>
      <c r="T1721" s="231">
        <f t="shared" si="156"/>
        <v>10.7</v>
      </c>
      <c r="U1721" s="231">
        <f>VLOOKUP(VALUE(C1721),'Cross ref'!G:I,3,0)</f>
        <v>7376</v>
      </c>
      <c r="V1721" s="231">
        <f>IFERROR(VLOOKUP(J1721,'Item List (2)'!C:D,2,0),VLOOKUP(K1721,'Item List (2)'!C:D,2,0))</f>
        <v>51001</v>
      </c>
      <c r="W1721" s="231">
        <f>IFERROR(VLOOKUP(J1721,'Item List (2)'!C:E,3,0),VLOOKUP(K1721,'Item List (2)'!C:E,3,0))</f>
        <v>1000</v>
      </c>
      <c r="X1721" s="231">
        <f t="shared" si="157"/>
        <v>0</v>
      </c>
      <c r="Y1721" s="231" t="str">
        <f t="shared" si="158"/>
        <v>BAG, #4 FLVR TRAILS</v>
      </c>
      <c r="AA1721" s="232">
        <f t="shared" si="159"/>
        <v>10.7</v>
      </c>
      <c r="AB1721" s="232" t="str">
        <f>VLOOKUP(W1721,'Item List (2)'!$H:$J,2,0)</f>
        <v>Paper</v>
      </c>
      <c r="AC1721" s="232">
        <f t="shared" si="160"/>
        <v>7376</v>
      </c>
      <c r="AD1721" s="232" t="str">
        <f t="shared" si="161"/>
        <v>7376-Paper</v>
      </c>
    </row>
    <row r="1722" spans="1:30">
      <c r="A1722" t="s">
        <v>48</v>
      </c>
      <c r="B1722" t="s">
        <v>549</v>
      </c>
      <c r="C1722" t="s">
        <v>750</v>
      </c>
      <c r="D1722" t="s">
        <v>751</v>
      </c>
      <c r="E1722" t="s">
        <v>752</v>
      </c>
      <c r="F1722" s="220" t="s">
        <v>53</v>
      </c>
      <c r="G1722" s="220">
        <v>45167</v>
      </c>
      <c r="H1722" t="s">
        <v>255</v>
      </c>
      <c r="I1722" t="s">
        <v>201</v>
      </c>
      <c r="J1722" t="s">
        <v>236</v>
      </c>
      <c r="K1722" t="s">
        <v>256</v>
      </c>
      <c r="L1722" s="230" t="s">
        <v>257</v>
      </c>
      <c r="M1722">
        <v>1</v>
      </c>
      <c r="N1722">
        <v>0</v>
      </c>
      <c r="O1722">
        <v>66.19</v>
      </c>
      <c r="P1722">
        <v>66.19</v>
      </c>
      <c r="Q1722">
        <v>9484.61</v>
      </c>
      <c r="R1722">
        <v>12.62</v>
      </c>
      <c r="S1722" s="231" t="str">
        <f>VLOOKUP(U1722,'Cross ref'!I:J,2,0)</f>
        <v>SCL</v>
      </c>
      <c r="T1722" s="231">
        <f t="shared" si="156"/>
        <v>66.19</v>
      </c>
      <c r="U1722" s="231">
        <f>VLOOKUP(VALUE(C1722),'Cross ref'!G:I,3,0)</f>
        <v>7376</v>
      </c>
      <c r="V1722" s="231">
        <f>IFERROR(VLOOKUP(J1722,'Item List (2)'!C:D,2,0),VLOOKUP(K1722,'Item List (2)'!C:D,2,0))</f>
        <v>51001</v>
      </c>
      <c r="W1722" s="231">
        <f>IFERROR(VLOOKUP(J1722,'Item List (2)'!C:E,3,0),VLOOKUP(K1722,'Item List (2)'!C:E,3,0))</f>
        <v>1000</v>
      </c>
      <c r="X1722" s="231">
        <f t="shared" si="157"/>
        <v>0</v>
      </c>
      <c r="Y1722" s="231" t="str">
        <f t="shared" si="158"/>
        <v>CUP, COLD 24Z FLVR TRAIL</v>
      </c>
      <c r="AA1722" s="232">
        <f t="shared" si="159"/>
        <v>66.19</v>
      </c>
      <c r="AB1722" s="232" t="str">
        <f>VLOOKUP(W1722,'Item List (2)'!$H:$J,2,0)</f>
        <v>Paper</v>
      </c>
      <c r="AC1722" s="232">
        <f t="shared" si="160"/>
        <v>7376</v>
      </c>
      <c r="AD1722" s="232" t="str">
        <f t="shared" si="161"/>
        <v>7376-Paper</v>
      </c>
    </row>
    <row r="1723" spans="1:30">
      <c r="A1723" t="s">
        <v>48</v>
      </c>
      <c r="B1723" t="s">
        <v>549</v>
      </c>
      <c r="C1723" t="s">
        <v>750</v>
      </c>
      <c r="D1723" t="s">
        <v>751</v>
      </c>
      <c r="E1723" t="s">
        <v>752</v>
      </c>
      <c r="F1723" s="220" t="s">
        <v>53</v>
      </c>
      <c r="G1723" s="220">
        <v>45167</v>
      </c>
      <c r="H1723" t="s">
        <v>258</v>
      </c>
      <c r="I1723" t="s">
        <v>201</v>
      </c>
      <c r="J1723" t="s">
        <v>236</v>
      </c>
      <c r="K1723" t="s">
        <v>259</v>
      </c>
      <c r="L1723" s="230" t="s">
        <v>260</v>
      </c>
      <c r="M1723">
        <v>1</v>
      </c>
      <c r="N1723">
        <v>0</v>
      </c>
      <c r="O1723">
        <v>30.68</v>
      </c>
      <c r="P1723">
        <v>30.68</v>
      </c>
      <c r="Q1723">
        <v>9484.61</v>
      </c>
      <c r="R1723">
        <v>12.62</v>
      </c>
      <c r="S1723" s="231" t="str">
        <f>VLOOKUP(U1723,'Cross ref'!I:J,2,0)</f>
        <v>SCL</v>
      </c>
      <c r="T1723" s="231">
        <f t="shared" si="156"/>
        <v>30.68</v>
      </c>
      <c r="U1723" s="231">
        <f>VLOOKUP(VALUE(C1723),'Cross ref'!G:I,3,0)</f>
        <v>7376</v>
      </c>
      <c r="V1723" s="231">
        <f>IFERROR(VLOOKUP(J1723,'Item List (2)'!C:D,2,0),VLOOKUP(K1723,'Item List (2)'!C:D,2,0))</f>
        <v>51001</v>
      </c>
      <c r="W1723" s="231">
        <f>IFERROR(VLOOKUP(J1723,'Item List (2)'!C:E,3,0),VLOOKUP(K1723,'Item List (2)'!C:E,3,0))</f>
        <v>1000</v>
      </c>
      <c r="X1723" s="231">
        <f t="shared" si="157"/>
        <v>0</v>
      </c>
      <c r="Y1723" s="231" t="str">
        <f t="shared" si="158"/>
        <v>CUP, PLS COLD 32Z FLVR TRAIL</v>
      </c>
      <c r="AA1723" s="232">
        <f t="shared" si="159"/>
        <v>30.68</v>
      </c>
      <c r="AB1723" s="232" t="str">
        <f>VLOOKUP(W1723,'Item List (2)'!$H:$J,2,0)</f>
        <v>Paper</v>
      </c>
      <c r="AC1723" s="232">
        <f t="shared" si="160"/>
        <v>7376</v>
      </c>
      <c r="AD1723" s="232" t="str">
        <f t="shared" si="161"/>
        <v>7376-Paper</v>
      </c>
    </row>
    <row r="1724" spans="1:30">
      <c r="A1724" t="s">
        <v>48</v>
      </c>
      <c r="B1724" t="s">
        <v>549</v>
      </c>
      <c r="C1724" t="s">
        <v>750</v>
      </c>
      <c r="D1724" t="s">
        <v>751</v>
      </c>
      <c r="E1724" t="s">
        <v>752</v>
      </c>
      <c r="F1724" s="220" t="s">
        <v>53</v>
      </c>
      <c r="G1724" s="220">
        <v>45167</v>
      </c>
      <c r="H1724" t="s">
        <v>397</v>
      </c>
      <c r="I1724" t="s">
        <v>55</v>
      </c>
      <c r="J1724" t="s">
        <v>179</v>
      </c>
      <c r="K1724" t="s">
        <v>398</v>
      </c>
      <c r="L1724" s="230" t="s">
        <v>123</v>
      </c>
      <c r="M1724">
        <v>1</v>
      </c>
      <c r="N1724">
        <v>0</v>
      </c>
      <c r="O1724">
        <v>43.47</v>
      </c>
      <c r="P1724">
        <v>43.47</v>
      </c>
      <c r="Q1724">
        <v>9484.61</v>
      </c>
      <c r="R1724">
        <v>12.62</v>
      </c>
      <c r="S1724" s="231" t="str">
        <f>VLOOKUP(U1724,'Cross ref'!I:J,2,0)</f>
        <v>SCL</v>
      </c>
      <c r="T1724" s="231">
        <f t="shared" si="156"/>
        <v>43.47</v>
      </c>
      <c r="U1724" s="231">
        <f>VLOOKUP(VALUE(C1724),'Cross ref'!G:I,3,0)</f>
        <v>7376</v>
      </c>
      <c r="V1724" s="231">
        <f>IFERROR(VLOOKUP(J1724,'Item List (2)'!C:D,2,0),VLOOKUP(K1724,'Item List (2)'!C:D,2,0))</f>
        <v>50007</v>
      </c>
      <c r="W1724" s="231">
        <f>IFERROR(VLOOKUP(J1724,'Item List (2)'!C:E,3,0),VLOOKUP(K1724,'Item List (2)'!C:E,3,0))</f>
        <v>100</v>
      </c>
      <c r="X1724" s="231">
        <f t="shared" si="157"/>
        <v>0</v>
      </c>
      <c r="Y1724" s="231" t="str">
        <f t="shared" si="158"/>
        <v>CHEESE, PEPPERJACK 160CT</v>
      </c>
      <c r="AA1724" s="232">
        <f t="shared" si="159"/>
        <v>43.47</v>
      </c>
      <c r="AB1724" s="232" t="str">
        <f>VLOOKUP(W1724,'Item List (2)'!$H:$J,2,0)</f>
        <v>Food</v>
      </c>
      <c r="AC1724" s="232">
        <f t="shared" si="160"/>
        <v>7376</v>
      </c>
      <c r="AD1724" s="232" t="str">
        <f t="shared" si="161"/>
        <v>7376-Food</v>
      </c>
    </row>
    <row r="1725" spans="1:30">
      <c r="A1725" t="s">
        <v>48</v>
      </c>
      <c r="B1725" t="s">
        <v>549</v>
      </c>
      <c r="C1725" t="s">
        <v>750</v>
      </c>
      <c r="D1725" t="s">
        <v>751</v>
      </c>
      <c r="E1725" t="s">
        <v>752</v>
      </c>
      <c r="F1725" s="220" t="s">
        <v>53</v>
      </c>
      <c r="G1725" s="220">
        <v>45167</v>
      </c>
      <c r="H1725" t="s">
        <v>621</v>
      </c>
      <c r="I1725" t="s">
        <v>201</v>
      </c>
      <c r="J1725" t="s">
        <v>493</v>
      </c>
      <c r="K1725" t="s">
        <v>622</v>
      </c>
      <c r="L1725" s="230" t="s">
        <v>623</v>
      </c>
      <c r="M1725">
        <v>1</v>
      </c>
      <c r="N1725">
        <v>0</v>
      </c>
      <c r="O1725">
        <v>47.57</v>
      </c>
      <c r="P1725">
        <v>47.57</v>
      </c>
      <c r="Q1725">
        <v>9484.61</v>
      </c>
      <c r="R1725">
        <v>12.62</v>
      </c>
      <c r="S1725" s="231" t="str">
        <f>VLOOKUP(U1725,'Cross ref'!I:J,2,0)</f>
        <v>SCL</v>
      </c>
      <c r="T1725" s="231">
        <f t="shared" si="156"/>
        <v>47.57</v>
      </c>
      <c r="U1725" s="231">
        <f>VLOOKUP(VALUE(C1725),'Cross ref'!G:I,3,0)</f>
        <v>7376</v>
      </c>
      <c r="V1725" s="231">
        <f>IFERROR(VLOOKUP(J1725,'Item List (2)'!C:D,2,0),VLOOKUP(K1725,'Item List (2)'!C:D,2,0))</f>
        <v>51001</v>
      </c>
      <c r="W1725" s="231">
        <f>IFERROR(VLOOKUP(J1725,'Item List (2)'!C:E,3,0),VLOOKUP(K1725,'Item List (2)'!C:E,3,0))</f>
        <v>1000</v>
      </c>
      <c r="X1725" s="231">
        <f t="shared" si="157"/>
        <v>0</v>
      </c>
      <c r="Y1725" s="231" t="str">
        <f t="shared" si="158"/>
        <v>CARTON, FINGER FOOD FLVR TRAIL</v>
      </c>
      <c r="AA1725" s="232">
        <f t="shared" si="159"/>
        <v>47.57</v>
      </c>
      <c r="AB1725" s="232" t="str">
        <f>VLOOKUP(W1725,'Item List (2)'!$H:$J,2,0)</f>
        <v>Paper</v>
      </c>
      <c r="AC1725" s="232">
        <f t="shared" si="160"/>
        <v>7376</v>
      </c>
      <c r="AD1725" s="232" t="str">
        <f t="shared" si="161"/>
        <v>7376-Paper</v>
      </c>
    </row>
    <row r="1726" spans="1:30">
      <c r="A1726" t="s">
        <v>48</v>
      </c>
      <c r="B1726" t="s">
        <v>549</v>
      </c>
      <c r="C1726" t="s">
        <v>750</v>
      </c>
      <c r="D1726" t="s">
        <v>751</v>
      </c>
      <c r="E1726" t="s">
        <v>752</v>
      </c>
      <c r="F1726" s="220" t="s">
        <v>53</v>
      </c>
      <c r="G1726" s="220">
        <v>45167</v>
      </c>
      <c r="H1726" t="s">
        <v>261</v>
      </c>
      <c r="I1726" t="s">
        <v>55</v>
      </c>
      <c r="J1726" t="s">
        <v>98</v>
      </c>
      <c r="K1726" t="s">
        <v>262</v>
      </c>
      <c r="L1726" s="230" t="s">
        <v>263</v>
      </c>
      <c r="M1726">
        <v>1</v>
      </c>
      <c r="N1726">
        <v>0</v>
      </c>
      <c r="O1726">
        <v>22.91</v>
      </c>
      <c r="P1726">
        <v>22.91</v>
      </c>
      <c r="Q1726">
        <v>9484.61</v>
      </c>
      <c r="R1726">
        <v>12.62</v>
      </c>
      <c r="S1726" s="231" t="str">
        <f>VLOOKUP(U1726,'Cross ref'!I:J,2,0)</f>
        <v>SCL</v>
      </c>
      <c r="T1726" s="231">
        <f t="shared" si="156"/>
        <v>22.91</v>
      </c>
      <c r="U1726" s="231">
        <f>VLOOKUP(VALUE(C1726),'Cross ref'!G:I,3,0)</f>
        <v>7376</v>
      </c>
      <c r="V1726" s="231">
        <f>IFERROR(VLOOKUP(J1726,'Item List (2)'!C:D,2,0),VLOOKUP(K1726,'Item List (2)'!C:D,2,0))</f>
        <v>50007</v>
      </c>
      <c r="W1726" s="231">
        <f>IFERROR(VLOOKUP(J1726,'Item List (2)'!C:E,3,0),VLOOKUP(K1726,'Item List (2)'!C:E,3,0))</f>
        <v>100</v>
      </c>
      <c r="X1726" s="231">
        <f t="shared" si="157"/>
        <v>0</v>
      </c>
      <c r="Y1726" s="231" t="str">
        <f t="shared" si="158"/>
        <v>SAUCE, BBQ</v>
      </c>
      <c r="AA1726" s="232">
        <f t="shared" si="159"/>
        <v>22.91</v>
      </c>
      <c r="AB1726" s="232" t="str">
        <f>VLOOKUP(W1726,'Item List (2)'!$H:$J,2,0)</f>
        <v>Food</v>
      </c>
      <c r="AC1726" s="232">
        <f t="shared" si="160"/>
        <v>7376</v>
      </c>
      <c r="AD1726" s="232" t="str">
        <f t="shared" si="161"/>
        <v>7376-Food</v>
      </c>
    </row>
    <row r="1727" spans="1:30">
      <c r="A1727" t="s">
        <v>48</v>
      </c>
      <c r="B1727" t="s">
        <v>549</v>
      </c>
      <c r="C1727" t="s">
        <v>750</v>
      </c>
      <c r="D1727" t="s">
        <v>751</v>
      </c>
      <c r="E1727" t="s">
        <v>752</v>
      </c>
      <c r="F1727" s="220" t="s">
        <v>53</v>
      </c>
      <c r="G1727" s="220">
        <v>45167</v>
      </c>
      <c r="H1727" t="s">
        <v>264</v>
      </c>
      <c r="I1727" t="s">
        <v>55</v>
      </c>
      <c r="J1727" t="s">
        <v>265</v>
      </c>
      <c r="K1727" t="s">
        <v>266</v>
      </c>
      <c r="L1727" s="230" t="s">
        <v>263</v>
      </c>
      <c r="M1727">
        <v>2</v>
      </c>
      <c r="N1727">
        <v>0</v>
      </c>
      <c r="O1727">
        <v>23.87</v>
      </c>
      <c r="P1727">
        <v>47.74</v>
      </c>
      <c r="Q1727">
        <v>9484.61</v>
      </c>
      <c r="R1727">
        <v>12.62</v>
      </c>
      <c r="S1727" s="231" t="str">
        <f>VLOOKUP(U1727,'Cross ref'!I:J,2,0)</f>
        <v>SCL</v>
      </c>
      <c r="T1727" s="231">
        <f t="shared" si="156"/>
        <v>47.74</v>
      </c>
      <c r="U1727" s="231">
        <f>VLOOKUP(VALUE(C1727),'Cross ref'!G:I,3,0)</f>
        <v>7376</v>
      </c>
      <c r="V1727" s="231">
        <f>IFERROR(VLOOKUP(J1727,'Item List (2)'!C:D,2,0),VLOOKUP(K1727,'Item List (2)'!C:D,2,0))</f>
        <v>50007</v>
      </c>
      <c r="W1727" s="231">
        <f>IFERROR(VLOOKUP(J1727,'Item List (2)'!C:E,3,0),VLOOKUP(K1727,'Item List (2)'!C:E,3,0))</f>
        <v>100</v>
      </c>
      <c r="X1727" s="231">
        <f t="shared" si="157"/>
        <v>0</v>
      </c>
      <c r="Y1727" s="231" t="str">
        <f t="shared" si="158"/>
        <v>SAUCE, SPECIAL</v>
      </c>
      <c r="AA1727" s="232">
        <f t="shared" si="159"/>
        <v>47.74</v>
      </c>
      <c r="AB1727" s="232" t="str">
        <f>VLOOKUP(W1727,'Item List (2)'!$H:$J,2,0)</f>
        <v>Food</v>
      </c>
      <c r="AC1727" s="232">
        <f t="shared" si="160"/>
        <v>7376</v>
      </c>
      <c r="AD1727" s="232" t="str">
        <f t="shared" si="161"/>
        <v>7376-Food</v>
      </c>
    </row>
    <row r="1728" spans="1:30">
      <c r="A1728" t="s">
        <v>48</v>
      </c>
      <c r="B1728" t="s">
        <v>549</v>
      </c>
      <c r="C1728" t="s">
        <v>750</v>
      </c>
      <c r="D1728" t="s">
        <v>751</v>
      </c>
      <c r="E1728" t="s">
        <v>752</v>
      </c>
      <c r="F1728" s="220" t="s">
        <v>53</v>
      </c>
      <c r="G1728" s="220">
        <v>45167</v>
      </c>
      <c r="H1728" t="s">
        <v>267</v>
      </c>
      <c r="I1728" t="s">
        <v>55</v>
      </c>
      <c r="J1728" t="s">
        <v>268</v>
      </c>
      <c r="K1728" t="s">
        <v>269</v>
      </c>
      <c r="L1728" s="230" t="s">
        <v>270</v>
      </c>
      <c r="M1728">
        <v>3</v>
      </c>
      <c r="N1728">
        <v>0</v>
      </c>
      <c r="O1728">
        <v>47.11</v>
      </c>
      <c r="P1728">
        <v>141.33</v>
      </c>
      <c r="Q1728">
        <v>9484.61</v>
      </c>
      <c r="R1728">
        <v>12.62</v>
      </c>
      <c r="S1728" s="231" t="str">
        <f>VLOOKUP(U1728,'Cross ref'!I:J,2,0)</f>
        <v>SCL</v>
      </c>
      <c r="T1728" s="231">
        <f t="shared" si="156"/>
        <v>141.33</v>
      </c>
      <c r="U1728" s="231">
        <f>VLOOKUP(VALUE(C1728),'Cross ref'!G:I,3,0)</f>
        <v>7376</v>
      </c>
      <c r="V1728" s="231">
        <f>IFERROR(VLOOKUP(J1728,'Item List (2)'!C:D,2,0),VLOOKUP(K1728,'Item List (2)'!C:D,2,0))</f>
        <v>50007</v>
      </c>
      <c r="W1728" s="231">
        <f>IFERROR(VLOOKUP(J1728,'Item List (2)'!C:E,3,0),VLOOKUP(K1728,'Item List (2)'!C:E,3,0))</f>
        <v>100</v>
      </c>
      <c r="X1728" s="231">
        <f t="shared" si="157"/>
        <v>0</v>
      </c>
      <c r="Y1728" s="231" t="str">
        <f t="shared" si="158"/>
        <v>MAYONNAISE, 64Z</v>
      </c>
      <c r="AA1728" s="232">
        <f t="shared" si="159"/>
        <v>141.33</v>
      </c>
      <c r="AB1728" s="232" t="str">
        <f>VLOOKUP(W1728,'Item List (2)'!$H:$J,2,0)</f>
        <v>Food</v>
      </c>
      <c r="AC1728" s="232">
        <f t="shared" si="160"/>
        <v>7376</v>
      </c>
      <c r="AD1728" s="232" t="str">
        <f t="shared" si="161"/>
        <v>7376-Food</v>
      </c>
    </row>
    <row r="1729" spans="1:30">
      <c r="A1729" t="s">
        <v>48</v>
      </c>
      <c r="B1729" t="s">
        <v>549</v>
      </c>
      <c r="C1729" t="s">
        <v>750</v>
      </c>
      <c r="D1729" t="s">
        <v>751</v>
      </c>
      <c r="E1729" t="s">
        <v>752</v>
      </c>
      <c r="F1729" s="220" t="s">
        <v>53</v>
      </c>
      <c r="G1729" s="220">
        <v>45167</v>
      </c>
      <c r="H1729" t="s">
        <v>399</v>
      </c>
      <c r="I1729" t="s">
        <v>201</v>
      </c>
      <c r="J1729" t="s">
        <v>400</v>
      </c>
      <c r="K1729" t="s">
        <v>401</v>
      </c>
      <c r="L1729" s="230" t="s">
        <v>402</v>
      </c>
      <c r="M1729">
        <v>1</v>
      </c>
      <c r="N1729">
        <v>0</v>
      </c>
      <c r="O1729">
        <v>45.4</v>
      </c>
      <c r="P1729">
        <v>45.4</v>
      </c>
      <c r="Q1729">
        <v>9484.61</v>
      </c>
      <c r="R1729">
        <v>12.62</v>
      </c>
      <c r="S1729" s="231" t="str">
        <f>VLOOKUP(U1729,'Cross ref'!I:J,2,0)</f>
        <v>SCL</v>
      </c>
      <c r="T1729" s="231">
        <f t="shared" si="156"/>
        <v>45.4</v>
      </c>
      <c r="U1729" s="231">
        <f>VLOOKUP(VALUE(C1729),'Cross ref'!G:I,3,0)</f>
        <v>7376</v>
      </c>
      <c r="V1729" s="231">
        <f>IFERROR(VLOOKUP(J1729,'Item List (2)'!C:D,2,0),VLOOKUP(K1729,'Item List (2)'!C:D,2,0))</f>
        <v>51001</v>
      </c>
      <c r="W1729" s="231">
        <f>IFERROR(VLOOKUP(J1729,'Item List (2)'!C:E,3,0),VLOOKUP(K1729,'Item List (2)'!C:E,3,0))</f>
        <v>1000</v>
      </c>
      <c r="X1729" s="231">
        <f t="shared" si="157"/>
        <v>0</v>
      </c>
      <c r="Y1729" s="231" t="str">
        <f t="shared" si="158"/>
        <v>NAPKIN, 13X8.5 BRN</v>
      </c>
      <c r="AA1729" s="232">
        <f t="shared" si="159"/>
        <v>45.4</v>
      </c>
      <c r="AB1729" s="232" t="str">
        <f>VLOOKUP(W1729,'Item List (2)'!$H:$J,2,0)</f>
        <v>Paper</v>
      </c>
      <c r="AC1729" s="232">
        <f t="shared" si="160"/>
        <v>7376</v>
      </c>
      <c r="AD1729" s="232" t="str">
        <f t="shared" si="161"/>
        <v>7376-Paper</v>
      </c>
    </row>
    <row r="1730" spans="1:30">
      <c r="A1730" t="s">
        <v>48</v>
      </c>
      <c r="B1730" t="s">
        <v>549</v>
      </c>
      <c r="C1730" t="s">
        <v>750</v>
      </c>
      <c r="D1730" t="s">
        <v>751</v>
      </c>
      <c r="E1730" t="s">
        <v>752</v>
      </c>
      <c r="F1730" s="220" t="s">
        <v>53</v>
      </c>
      <c r="G1730" s="220">
        <v>45167</v>
      </c>
      <c r="H1730" t="s">
        <v>271</v>
      </c>
      <c r="I1730" t="s">
        <v>55</v>
      </c>
      <c r="J1730" t="s">
        <v>272</v>
      </c>
      <c r="K1730" t="s">
        <v>273</v>
      </c>
      <c r="L1730" s="230" t="s">
        <v>274</v>
      </c>
      <c r="M1730">
        <v>1</v>
      </c>
      <c r="N1730">
        <v>0</v>
      </c>
      <c r="O1730">
        <v>39.82</v>
      </c>
      <c r="P1730">
        <v>39.82</v>
      </c>
      <c r="Q1730">
        <v>9484.61</v>
      </c>
      <c r="R1730">
        <v>12.62</v>
      </c>
      <c r="S1730" s="231" t="str">
        <f>VLOOKUP(U1730,'Cross ref'!I:J,2,0)</f>
        <v>SCL</v>
      </c>
      <c r="T1730" s="231">
        <f t="shared" ref="T1730:T1793" si="162">P1730</f>
        <v>39.82</v>
      </c>
      <c r="U1730" s="231">
        <f>VLOOKUP(VALUE(C1730),'Cross ref'!G:I,3,0)</f>
        <v>7376</v>
      </c>
      <c r="V1730" s="231">
        <f>IFERROR(VLOOKUP(J1730,'Item List (2)'!C:D,2,0),VLOOKUP(K1730,'Item List (2)'!C:D,2,0))</f>
        <v>50007</v>
      </c>
      <c r="W1730" s="231">
        <f>IFERROR(VLOOKUP(J1730,'Item List (2)'!C:E,3,0),VLOOKUP(K1730,'Item List (2)'!C:E,3,0))</f>
        <v>100</v>
      </c>
      <c r="X1730" s="231">
        <f t="shared" ref="X1730:X1793" si="163">IF(_xlfn.NUMBERVALUE(O1730),M1730*O1730-P1730,-P1730)</f>
        <v>0</v>
      </c>
      <c r="Y1730" s="231" t="str">
        <f t="shared" ref="Y1730:Y1793" si="164">K1730</f>
        <v>FRENCH TOAST, STICK ORIGINAL CARLS JR</v>
      </c>
      <c r="AA1730" s="232">
        <f t="shared" ref="AA1730:AA1793" si="165">P1730</f>
        <v>39.82</v>
      </c>
      <c r="AB1730" s="232" t="str">
        <f>VLOOKUP(W1730,'Item List (2)'!$H:$J,2,0)</f>
        <v>Food</v>
      </c>
      <c r="AC1730" s="232">
        <f t="shared" ref="AC1730:AC1793" si="166">U1730</f>
        <v>7376</v>
      </c>
      <c r="AD1730" s="232" t="str">
        <f t="shared" ref="AD1730:AD1793" si="167">AC1730&amp;"-"&amp;AB1730</f>
        <v>7376-Food</v>
      </c>
    </row>
    <row r="1731" spans="1:30">
      <c r="A1731" t="s">
        <v>48</v>
      </c>
      <c r="B1731" t="s">
        <v>549</v>
      </c>
      <c r="C1731" t="s">
        <v>750</v>
      </c>
      <c r="D1731" t="s">
        <v>751</v>
      </c>
      <c r="E1731" t="s">
        <v>752</v>
      </c>
      <c r="F1731" s="220" t="s">
        <v>53</v>
      </c>
      <c r="G1731" s="220">
        <v>45167</v>
      </c>
      <c r="H1731" t="s">
        <v>275</v>
      </c>
      <c r="I1731" t="s">
        <v>71</v>
      </c>
      <c r="J1731" t="s">
        <v>276</v>
      </c>
      <c r="K1731" t="s">
        <v>277</v>
      </c>
      <c r="L1731" s="230" t="s">
        <v>74</v>
      </c>
      <c r="M1731">
        <v>1</v>
      </c>
      <c r="N1731">
        <v>0</v>
      </c>
      <c r="O1731">
        <v>0</v>
      </c>
      <c r="P1731">
        <v>58.58</v>
      </c>
      <c r="Q1731">
        <v>9484.61</v>
      </c>
      <c r="R1731">
        <v>12.62</v>
      </c>
      <c r="S1731" s="231" t="str">
        <f>VLOOKUP(U1731,'Cross ref'!I:J,2,0)</f>
        <v>SCL</v>
      </c>
      <c r="T1731" s="231">
        <f t="shared" si="162"/>
        <v>58.58</v>
      </c>
      <c r="U1731" s="231">
        <f>VLOOKUP(VALUE(C1731),'Cross ref'!G:I,3,0)</f>
        <v>7376</v>
      </c>
      <c r="V1731" s="231">
        <f>IFERROR(VLOOKUP(J1731,'Item List (2)'!C:D,2,0),VLOOKUP(K1731,'Item List (2)'!C:D,2,0))</f>
        <v>50007</v>
      </c>
      <c r="W1731" s="231">
        <f>IFERROR(VLOOKUP(J1731,'Item List (2)'!C:E,3,0),VLOOKUP(K1731,'Item List (2)'!C:E,3,0))</f>
        <v>100</v>
      </c>
      <c r="X1731" s="231">
        <f t="shared" si="163"/>
        <v>-58.58</v>
      </c>
      <c r="Y1731" s="231" t="str">
        <f t="shared" si="164"/>
        <v>SURCHARGE, FUEL</v>
      </c>
      <c r="AA1731" s="232">
        <f t="shared" si="165"/>
        <v>58.58</v>
      </c>
      <c r="AB1731" s="232" t="str">
        <f>VLOOKUP(W1731,'Item List (2)'!$H:$J,2,0)</f>
        <v>Food</v>
      </c>
      <c r="AC1731" s="232">
        <f t="shared" si="166"/>
        <v>7376</v>
      </c>
      <c r="AD1731" s="232" t="str">
        <f t="shared" si="167"/>
        <v>7376-Food</v>
      </c>
    </row>
    <row r="1732" spans="1:30">
      <c r="A1732" t="s">
        <v>48</v>
      </c>
      <c r="B1732" t="s">
        <v>549</v>
      </c>
      <c r="C1732" t="s">
        <v>750</v>
      </c>
      <c r="D1732" t="s">
        <v>751</v>
      </c>
      <c r="E1732" t="s">
        <v>763</v>
      </c>
      <c r="F1732" s="220" t="s">
        <v>53</v>
      </c>
      <c r="G1732" s="220">
        <v>45171</v>
      </c>
      <c r="H1732" t="s">
        <v>518</v>
      </c>
      <c r="I1732" t="s">
        <v>55</v>
      </c>
      <c r="J1732" t="s">
        <v>76</v>
      </c>
      <c r="K1732" t="s">
        <v>519</v>
      </c>
      <c r="L1732" s="230" t="s">
        <v>78</v>
      </c>
      <c r="M1732">
        <v>1</v>
      </c>
      <c r="N1732">
        <v>0</v>
      </c>
      <c r="O1732">
        <v>99.5</v>
      </c>
      <c r="P1732">
        <v>99.5</v>
      </c>
      <c r="Q1732">
        <v>5516.81</v>
      </c>
      <c r="R1732">
        <v>5.52</v>
      </c>
      <c r="S1732" s="231" t="str">
        <f>VLOOKUP(U1732,'Cross ref'!I:J,2,0)</f>
        <v>SCL</v>
      </c>
      <c r="T1732" s="231">
        <f t="shared" si="162"/>
        <v>99.5</v>
      </c>
      <c r="U1732" s="231">
        <f>VLOOKUP(VALUE(C1732),'Cross ref'!G:I,3,0)</f>
        <v>7376</v>
      </c>
      <c r="V1732" s="231">
        <f>IFERROR(VLOOKUP(J1732,'Item List (2)'!C:D,2,0),VLOOKUP(K1732,'Item List (2)'!C:D,2,0))</f>
        <v>50007</v>
      </c>
      <c r="W1732" s="231">
        <f>IFERROR(VLOOKUP(J1732,'Item List (2)'!C:E,3,0),VLOOKUP(K1732,'Item List (2)'!C:E,3,0))</f>
        <v>100</v>
      </c>
      <c r="X1732" s="231">
        <f t="shared" si="163"/>
        <v>0</v>
      </c>
      <c r="Y1732" s="231" t="str">
        <f t="shared" si="164"/>
        <v>SYRUP, FANTA ORANGE</v>
      </c>
      <c r="AA1732" s="232">
        <f t="shared" si="165"/>
        <v>99.5</v>
      </c>
      <c r="AB1732" s="232" t="str">
        <f>VLOOKUP(W1732,'Item List (2)'!$H:$J,2,0)</f>
        <v>Food</v>
      </c>
      <c r="AC1732" s="232">
        <f t="shared" si="166"/>
        <v>7376</v>
      </c>
      <c r="AD1732" s="232" t="str">
        <f t="shared" si="167"/>
        <v>7376-Food</v>
      </c>
    </row>
    <row r="1733" spans="1:30">
      <c r="A1733" t="s">
        <v>48</v>
      </c>
      <c r="B1733" t="s">
        <v>549</v>
      </c>
      <c r="C1733" t="s">
        <v>750</v>
      </c>
      <c r="D1733" t="s">
        <v>751</v>
      </c>
      <c r="E1733" t="s">
        <v>763</v>
      </c>
      <c r="F1733" s="220" t="s">
        <v>53</v>
      </c>
      <c r="G1733" s="220">
        <v>45171</v>
      </c>
      <c r="H1733" t="s">
        <v>65</v>
      </c>
      <c r="I1733" t="s">
        <v>66</v>
      </c>
      <c r="J1733" t="s">
        <v>67</v>
      </c>
      <c r="K1733" t="s">
        <v>68</v>
      </c>
      <c r="L1733" s="230" t="s">
        <v>69</v>
      </c>
      <c r="M1733">
        <v>2</v>
      </c>
      <c r="N1733">
        <v>0</v>
      </c>
      <c r="O1733">
        <v>3.44</v>
      </c>
      <c r="P1733">
        <v>6.88</v>
      </c>
      <c r="Q1733">
        <v>5516.81</v>
      </c>
      <c r="R1733">
        <v>5.52</v>
      </c>
      <c r="S1733" s="231" t="str">
        <f>VLOOKUP(U1733,'Cross ref'!I:J,2,0)</f>
        <v>SCL</v>
      </c>
      <c r="T1733" s="231">
        <f t="shared" si="162"/>
        <v>6.88</v>
      </c>
      <c r="U1733" s="231">
        <f>VLOOKUP(VALUE(C1733),'Cross ref'!G:I,3,0)</f>
        <v>7376</v>
      </c>
      <c r="V1733" s="231">
        <f>IFERROR(VLOOKUP(J1733,'Item List (2)'!C:D,2,0),VLOOKUP(K1733,'Item List (2)'!C:D,2,0))</f>
        <v>60507</v>
      </c>
      <c r="W1733" s="231">
        <f>IFERROR(VLOOKUP(J1733,'Item List (2)'!C:E,3,0),VLOOKUP(K1733,'Item List (2)'!C:E,3,0))</f>
        <v>1200</v>
      </c>
      <c r="X1733" s="231">
        <f t="shared" si="163"/>
        <v>0</v>
      </c>
      <c r="Y1733" s="231" t="str">
        <f t="shared" si="164"/>
        <v>SEAT COVER, PAPER PERSONAL 1/2 FOLD</v>
      </c>
      <c r="AA1733" s="232">
        <f t="shared" si="165"/>
        <v>6.88</v>
      </c>
      <c r="AB1733" s="232" t="str">
        <f>VLOOKUP(W1733,'Item List (2)'!$H:$J,2,0)</f>
        <v>Supplies</v>
      </c>
      <c r="AC1733" s="232">
        <f t="shared" si="166"/>
        <v>7376</v>
      </c>
      <c r="AD1733" s="232" t="str">
        <f t="shared" si="167"/>
        <v>7376-Supplies</v>
      </c>
    </row>
    <row r="1734" spans="1:30">
      <c r="A1734" t="s">
        <v>48</v>
      </c>
      <c r="B1734" t="s">
        <v>549</v>
      </c>
      <c r="C1734" t="s">
        <v>750</v>
      </c>
      <c r="D1734" t="s">
        <v>751</v>
      </c>
      <c r="E1734" t="s">
        <v>763</v>
      </c>
      <c r="F1734" s="220" t="s">
        <v>53</v>
      </c>
      <c r="G1734" s="220">
        <v>45171</v>
      </c>
      <c r="H1734" t="s">
        <v>70</v>
      </c>
      <c r="I1734" t="s">
        <v>71</v>
      </c>
      <c r="J1734" t="s">
        <v>72</v>
      </c>
      <c r="K1734" t="s">
        <v>73</v>
      </c>
      <c r="L1734" s="230" t="s">
        <v>74</v>
      </c>
      <c r="M1734">
        <v>1</v>
      </c>
      <c r="N1734">
        <v>0</v>
      </c>
      <c r="O1734">
        <v>0</v>
      </c>
      <c r="P1734">
        <v>3.42</v>
      </c>
      <c r="Q1734">
        <v>5516.81</v>
      </c>
      <c r="R1734">
        <v>5.52</v>
      </c>
      <c r="S1734" s="231" t="str">
        <f>VLOOKUP(U1734,'Cross ref'!I:J,2,0)</f>
        <v>SCL</v>
      </c>
      <c r="T1734" s="231">
        <f t="shared" si="162"/>
        <v>3.42</v>
      </c>
      <c r="U1734" s="231">
        <f>VLOOKUP(VALUE(C1734),'Cross ref'!G:I,3,0)</f>
        <v>7376</v>
      </c>
      <c r="V1734" s="231">
        <f>IFERROR(VLOOKUP(J1734,'Item List (2)'!C:D,2,0),VLOOKUP(K1734,'Item List (2)'!C:D,2,0))</f>
        <v>50007</v>
      </c>
      <c r="W1734" s="231">
        <f>IFERROR(VLOOKUP(J1734,'Item List (2)'!C:E,3,0),VLOOKUP(K1734,'Item List (2)'!C:E,3,0))</f>
        <v>100</v>
      </c>
      <c r="X1734" s="231">
        <f t="shared" si="163"/>
        <v>-3.42</v>
      </c>
      <c r="Y1734" s="231" t="str">
        <f t="shared" si="164"/>
        <v>SERVICE - PAYMENT TERMS</v>
      </c>
      <c r="AA1734" s="232">
        <f t="shared" si="165"/>
        <v>3.42</v>
      </c>
      <c r="AB1734" s="232" t="str">
        <f>VLOOKUP(W1734,'Item List (2)'!$H:$J,2,0)</f>
        <v>Food</v>
      </c>
      <c r="AC1734" s="232">
        <f t="shared" si="166"/>
        <v>7376</v>
      </c>
      <c r="AD1734" s="232" t="str">
        <f t="shared" si="167"/>
        <v>7376-Food</v>
      </c>
    </row>
    <row r="1735" spans="1:30">
      <c r="A1735" t="s">
        <v>48</v>
      </c>
      <c r="B1735" t="s">
        <v>549</v>
      </c>
      <c r="C1735" t="s">
        <v>750</v>
      </c>
      <c r="D1735" t="s">
        <v>751</v>
      </c>
      <c r="E1735" t="s">
        <v>763</v>
      </c>
      <c r="F1735" s="220" t="s">
        <v>53</v>
      </c>
      <c r="G1735" s="220">
        <v>45171</v>
      </c>
      <c r="H1735" t="s">
        <v>79</v>
      </c>
      <c r="I1735" t="s">
        <v>55</v>
      </c>
      <c r="J1735" t="s">
        <v>80</v>
      </c>
      <c r="K1735" t="s">
        <v>81</v>
      </c>
      <c r="L1735" s="230" t="s">
        <v>78</v>
      </c>
      <c r="M1735">
        <v>1</v>
      </c>
      <c r="N1735">
        <v>0</v>
      </c>
      <c r="O1735">
        <v>99.5</v>
      </c>
      <c r="P1735">
        <v>99.5</v>
      </c>
      <c r="Q1735">
        <v>5516.81</v>
      </c>
      <c r="R1735">
        <v>5.52</v>
      </c>
      <c r="S1735" s="231" t="str">
        <f>VLOOKUP(U1735,'Cross ref'!I:J,2,0)</f>
        <v>SCL</v>
      </c>
      <c r="T1735" s="231">
        <f t="shared" si="162"/>
        <v>99.5</v>
      </c>
      <c r="U1735" s="231">
        <f>VLOOKUP(VALUE(C1735),'Cross ref'!G:I,3,0)</f>
        <v>7376</v>
      </c>
      <c r="V1735" s="231">
        <f>IFERROR(VLOOKUP(J1735,'Item List (2)'!C:D,2,0),VLOOKUP(K1735,'Item List (2)'!C:D,2,0))</f>
        <v>50007</v>
      </c>
      <c r="W1735" s="231">
        <f>IFERROR(VLOOKUP(J1735,'Item List (2)'!C:E,3,0),VLOOKUP(K1735,'Item List (2)'!C:E,3,0))</f>
        <v>100</v>
      </c>
      <c r="X1735" s="231">
        <f t="shared" si="163"/>
        <v>0</v>
      </c>
      <c r="Y1735" s="231" t="str">
        <f t="shared" si="164"/>
        <v>SYRUP, POWERADE MTN BLAST BIB</v>
      </c>
      <c r="AA1735" s="232">
        <f t="shared" si="165"/>
        <v>99.5</v>
      </c>
      <c r="AB1735" s="232" t="str">
        <f>VLOOKUP(W1735,'Item List (2)'!$H:$J,2,0)</f>
        <v>Food</v>
      </c>
      <c r="AC1735" s="232">
        <f t="shared" si="166"/>
        <v>7376</v>
      </c>
      <c r="AD1735" s="232" t="str">
        <f t="shared" si="167"/>
        <v>7376-Food</v>
      </c>
    </row>
    <row r="1736" spans="1:30">
      <c r="A1736" t="s">
        <v>48</v>
      </c>
      <c r="B1736" t="s">
        <v>549</v>
      </c>
      <c r="C1736" t="s">
        <v>750</v>
      </c>
      <c r="D1736" t="s">
        <v>751</v>
      </c>
      <c r="E1736" t="s">
        <v>763</v>
      </c>
      <c r="F1736" s="220" t="s">
        <v>53</v>
      </c>
      <c r="G1736" s="220">
        <v>45171</v>
      </c>
      <c r="H1736" t="s">
        <v>82</v>
      </c>
      <c r="I1736" t="s">
        <v>55</v>
      </c>
      <c r="J1736" t="s">
        <v>76</v>
      </c>
      <c r="K1736" t="s">
        <v>83</v>
      </c>
      <c r="L1736" s="230" t="s">
        <v>84</v>
      </c>
      <c r="M1736">
        <v>1</v>
      </c>
      <c r="N1736">
        <v>0</v>
      </c>
      <c r="O1736">
        <v>51.9</v>
      </c>
      <c r="P1736">
        <v>51.9</v>
      </c>
      <c r="Q1736">
        <v>5516.81</v>
      </c>
      <c r="R1736">
        <v>5.52</v>
      </c>
      <c r="S1736" s="231" t="str">
        <f>VLOOKUP(U1736,'Cross ref'!I:J,2,0)</f>
        <v>SCL</v>
      </c>
      <c r="T1736" s="231">
        <f t="shared" si="162"/>
        <v>51.9</v>
      </c>
      <c r="U1736" s="231">
        <f>VLOOKUP(VALUE(C1736),'Cross ref'!G:I,3,0)</f>
        <v>7376</v>
      </c>
      <c r="V1736" s="231">
        <f>IFERROR(VLOOKUP(J1736,'Item List (2)'!C:D,2,0),VLOOKUP(K1736,'Item List (2)'!C:D,2,0))</f>
        <v>50007</v>
      </c>
      <c r="W1736" s="231">
        <f>IFERROR(VLOOKUP(J1736,'Item List (2)'!C:E,3,0),VLOOKUP(K1736,'Item List (2)'!C:E,3,0))</f>
        <v>100</v>
      </c>
      <c r="X1736" s="231">
        <f t="shared" si="163"/>
        <v>0</v>
      </c>
      <c r="Y1736" s="231" t="str">
        <f t="shared" si="164"/>
        <v>SYRUP, COKE ZERO SUGAR BIB</v>
      </c>
      <c r="AA1736" s="232">
        <f t="shared" si="165"/>
        <v>51.9</v>
      </c>
      <c r="AB1736" s="232" t="str">
        <f>VLOOKUP(W1736,'Item List (2)'!$H:$J,2,0)</f>
        <v>Food</v>
      </c>
      <c r="AC1736" s="232">
        <f t="shared" si="166"/>
        <v>7376</v>
      </c>
      <c r="AD1736" s="232" t="str">
        <f t="shared" si="167"/>
        <v>7376-Food</v>
      </c>
    </row>
    <row r="1737" spans="1:30">
      <c r="A1737" t="s">
        <v>48</v>
      </c>
      <c r="B1737" t="s">
        <v>549</v>
      </c>
      <c r="C1737" t="s">
        <v>750</v>
      </c>
      <c r="D1737" t="s">
        <v>751</v>
      </c>
      <c r="E1737" t="s">
        <v>763</v>
      </c>
      <c r="F1737" s="220" t="s">
        <v>53</v>
      </c>
      <c r="G1737" s="220">
        <v>45171</v>
      </c>
      <c r="H1737" t="s">
        <v>87</v>
      </c>
      <c r="I1737" t="s">
        <v>55</v>
      </c>
      <c r="J1737" t="s">
        <v>76</v>
      </c>
      <c r="K1737" t="s">
        <v>88</v>
      </c>
      <c r="L1737" s="230" t="s">
        <v>78</v>
      </c>
      <c r="M1737">
        <v>2</v>
      </c>
      <c r="N1737">
        <v>0</v>
      </c>
      <c r="O1737">
        <v>112.77</v>
      </c>
      <c r="P1737">
        <v>225.54</v>
      </c>
      <c r="Q1737">
        <v>5516.81</v>
      </c>
      <c r="R1737">
        <v>5.52</v>
      </c>
      <c r="S1737" s="231" t="str">
        <f>VLOOKUP(U1737,'Cross ref'!I:J,2,0)</f>
        <v>SCL</v>
      </c>
      <c r="T1737" s="231">
        <f t="shared" si="162"/>
        <v>225.54</v>
      </c>
      <c r="U1737" s="231">
        <f>VLOOKUP(VALUE(C1737),'Cross ref'!G:I,3,0)</f>
        <v>7376</v>
      </c>
      <c r="V1737" s="231">
        <f>IFERROR(VLOOKUP(J1737,'Item List (2)'!C:D,2,0),VLOOKUP(K1737,'Item List (2)'!C:D,2,0))</f>
        <v>50007</v>
      </c>
      <c r="W1737" s="231">
        <f>IFERROR(VLOOKUP(J1737,'Item List (2)'!C:E,3,0),VLOOKUP(K1737,'Item List (2)'!C:E,3,0))</f>
        <v>100</v>
      </c>
      <c r="X1737" s="231">
        <f t="shared" si="163"/>
        <v>0</v>
      </c>
      <c r="Y1737" s="231" t="str">
        <f t="shared" si="164"/>
        <v>SYRUP, COKE CLASC BIB (HYCS)</v>
      </c>
      <c r="AA1737" s="232">
        <f t="shared" si="165"/>
        <v>225.54</v>
      </c>
      <c r="AB1737" s="232" t="str">
        <f>VLOOKUP(W1737,'Item List (2)'!$H:$J,2,0)</f>
        <v>Food</v>
      </c>
      <c r="AC1737" s="232">
        <f t="shared" si="166"/>
        <v>7376</v>
      </c>
      <c r="AD1737" s="232" t="str">
        <f t="shared" si="167"/>
        <v>7376-Food</v>
      </c>
    </row>
    <row r="1738" spans="1:30">
      <c r="A1738" t="s">
        <v>48</v>
      </c>
      <c r="B1738" t="s">
        <v>549</v>
      </c>
      <c r="C1738" t="s">
        <v>750</v>
      </c>
      <c r="D1738" t="s">
        <v>751</v>
      </c>
      <c r="E1738" t="s">
        <v>763</v>
      </c>
      <c r="F1738" s="220" t="s">
        <v>53</v>
      </c>
      <c r="G1738" s="220">
        <v>45171</v>
      </c>
      <c r="H1738" t="s">
        <v>293</v>
      </c>
      <c r="I1738" t="s">
        <v>55</v>
      </c>
      <c r="J1738" t="s">
        <v>76</v>
      </c>
      <c r="K1738" t="s">
        <v>294</v>
      </c>
      <c r="L1738" s="230" t="s">
        <v>78</v>
      </c>
      <c r="M1738">
        <v>1</v>
      </c>
      <c r="N1738">
        <v>0</v>
      </c>
      <c r="O1738">
        <v>116.08</v>
      </c>
      <c r="P1738">
        <v>116.08</v>
      </c>
      <c r="Q1738">
        <v>5516.81</v>
      </c>
      <c r="R1738">
        <v>5.52</v>
      </c>
      <c r="S1738" s="231" t="str">
        <f>VLOOKUP(U1738,'Cross ref'!I:J,2,0)</f>
        <v>SCL</v>
      </c>
      <c r="T1738" s="231">
        <f t="shared" si="162"/>
        <v>116.08</v>
      </c>
      <c r="U1738" s="231">
        <f>VLOOKUP(VALUE(C1738),'Cross ref'!G:I,3,0)</f>
        <v>7376</v>
      </c>
      <c r="V1738" s="231">
        <f>IFERROR(VLOOKUP(J1738,'Item List (2)'!C:D,2,0),VLOOKUP(K1738,'Item List (2)'!C:D,2,0))</f>
        <v>50007</v>
      </c>
      <c r="W1738" s="231">
        <f>IFERROR(VLOOKUP(J1738,'Item List (2)'!C:E,3,0),VLOOKUP(K1738,'Item List (2)'!C:E,3,0))</f>
        <v>100</v>
      </c>
      <c r="X1738" s="231">
        <f t="shared" si="163"/>
        <v>0</v>
      </c>
      <c r="Y1738" s="231" t="str">
        <f t="shared" si="164"/>
        <v>SYRUP, SPRITE BIB (HYCS)</v>
      </c>
      <c r="AA1738" s="232">
        <f t="shared" si="165"/>
        <v>116.08</v>
      </c>
      <c r="AB1738" s="232" t="str">
        <f>VLOOKUP(W1738,'Item List (2)'!$H:$J,2,0)</f>
        <v>Food</v>
      </c>
      <c r="AC1738" s="232">
        <f t="shared" si="166"/>
        <v>7376</v>
      </c>
      <c r="AD1738" s="232" t="str">
        <f t="shared" si="167"/>
        <v>7376-Food</v>
      </c>
    </row>
    <row r="1739" spans="1:30">
      <c r="A1739" t="s">
        <v>48</v>
      </c>
      <c r="B1739" t="s">
        <v>549</v>
      </c>
      <c r="C1739" t="s">
        <v>750</v>
      </c>
      <c r="D1739" t="s">
        <v>751</v>
      </c>
      <c r="E1739" t="s">
        <v>763</v>
      </c>
      <c r="F1739" s="220" t="s">
        <v>53</v>
      </c>
      <c r="G1739" s="220">
        <v>45171</v>
      </c>
      <c r="H1739" t="s">
        <v>436</v>
      </c>
      <c r="I1739" t="s">
        <v>55</v>
      </c>
      <c r="J1739" t="s">
        <v>179</v>
      </c>
      <c r="K1739" t="s">
        <v>437</v>
      </c>
      <c r="L1739" s="230" t="s">
        <v>123</v>
      </c>
      <c r="M1739">
        <v>1</v>
      </c>
      <c r="N1739">
        <v>0</v>
      </c>
      <c r="O1739">
        <v>47.48</v>
      </c>
      <c r="P1739">
        <v>47.48</v>
      </c>
      <c r="Q1739">
        <v>5516.81</v>
      </c>
      <c r="R1739">
        <v>5.52</v>
      </c>
      <c r="S1739" s="231" t="str">
        <f>VLOOKUP(U1739,'Cross ref'!I:J,2,0)</f>
        <v>SCL</v>
      </c>
      <c r="T1739" s="231">
        <f t="shared" si="162"/>
        <v>47.48</v>
      </c>
      <c r="U1739" s="231">
        <f>VLOOKUP(VALUE(C1739),'Cross ref'!G:I,3,0)</f>
        <v>7376</v>
      </c>
      <c r="V1739" s="231">
        <f>IFERROR(VLOOKUP(J1739,'Item List (2)'!C:D,2,0),VLOOKUP(K1739,'Item List (2)'!C:D,2,0))</f>
        <v>50007</v>
      </c>
      <c r="W1739" s="231">
        <f>IFERROR(VLOOKUP(J1739,'Item List (2)'!C:E,3,0),VLOOKUP(K1739,'Item List (2)'!C:E,3,0))</f>
        <v>100</v>
      </c>
      <c r="X1739" s="231">
        <f t="shared" si="163"/>
        <v>0</v>
      </c>
      <c r="Y1739" s="231" t="str">
        <f t="shared" si="164"/>
        <v>CHEESE, MEXICAN BLND SHRD FCY</v>
      </c>
      <c r="AA1739" s="232">
        <f t="shared" si="165"/>
        <v>47.48</v>
      </c>
      <c r="AB1739" s="232" t="str">
        <f>VLOOKUP(W1739,'Item List (2)'!$H:$J,2,0)</f>
        <v>Food</v>
      </c>
      <c r="AC1739" s="232">
        <f t="shared" si="166"/>
        <v>7376</v>
      </c>
      <c r="AD1739" s="232" t="str">
        <f t="shared" si="167"/>
        <v>7376-Food</v>
      </c>
    </row>
    <row r="1740" spans="1:30">
      <c r="A1740" t="s">
        <v>48</v>
      </c>
      <c r="B1740" t="s">
        <v>549</v>
      </c>
      <c r="C1740" t="s">
        <v>750</v>
      </c>
      <c r="D1740" t="s">
        <v>751</v>
      </c>
      <c r="E1740" t="s">
        <v>763</v>
      </c>
      <c r="F1740" s="220" t="s">
        <v>53</v>
      </c>
      <c r="G1740" s="220">
        <v>45171</v>
      </c>
      <c r="H1740" t="s">
        <v>89</v>
      </c>
      <c r="I1740" t="s">
        <v>55</v>
      </c>
      <c r="J1740" t="s">
        <v>90</v>
      </c>
      <c r="K1740" t="s">
        <v>91</v>
      </c>
      <c r="L1740" s="230" t="s">
        <v>92</v>
      </c>
      <c r="M1740">
        <v>1</v>
      </c>
      <c r="N1740">
        <v>0</v>
      </c>
      <c r="O1740">
        <v>58.17</v>
      </c>
      <c r="P1740">
        <v>58.17</v>
      </c>
      <c r="Q1740">
        <v>5516.81</v>
      </c>
      <c r="R1740">
        <v>5.52</v>
      </c>
      <c r="S1740" s="231" t="str">
        <f>VLOOKUP(U1740,'Cross ref'!I:J,2,0)</f>
        <v>SCL</v>
      </c>
      <c r="T1740" s="231">
        <f t="shared" si="162"/>
        <v>58.17</v>
      </c>
      <c r="U1740" s="231">
        <f>VLOOKUP(VALUE(C1740),'Cross ref'!G:I,3,0)</f>
        <v>7376</v>
      </c>
      <c r="V1740" s="231">
        <f>IFERROR(VLOOKUP(J1740,'Item List (2)'!C:D,2,0),VLOOKUP(K1740,'Item List (2)'!C:D,2,0))</f>
        <v>50007</v>
      </c>
      <c r="W1740" s="231">
        <f>IFERROR(VLOOKUP(J1740,'Item List (2)'!C:E,3,0),VLOOKUP(K1740,'Item List (2)'!C:E,3,0))</f>
        <v>100</v>
      </c>
      <c r="X1740" s="231">
        <f t="shared" si="163"/>
        <v>0</v>
      </c>
      <c r="Y1740" s="231" t="str">
        <f t="shared" si="164"/>
        <v>EGG, LIQ WHL CAGE FREE P12CE</v>
      </c>
      <c r="AA1740" s="232">
        <f t="shared" si="165"/>
        <v>58.17</v>
      </c>
      <c r="AB1740" s="232" t="str">
        <f>VLOOKUP(W1740,'Item List (2)'!$H:$J,2,0)</f>
        <v>Food</v>
      </c>
      <c r="AC1740" s="232">
        <f t="shared" si="166"/>
        <v>7376</v>
      </c>
      <c r="AD1740" s="232" t="str">
        <f t="shared" si="167"/>
        <v>7376-Food</v>
      </c>
    </row>
    <row r="1741" spans="1:30">
      <c r="A1741" t="s">
        <v>48</v>
      </c>
      <c r="B1741" t="s">
        <v>549</v>
      </c>
      <c r="C1741" t="s">
        <v>750</v>
      </c>
      <c r="D1741" t="s">
        <v>751</v>
      </c>
      <c r="E1741" t="s">
        <v>763</v>
      </c>
      <c r="F1741" s="220" t="s">
        <v>53</v>
      </c>
      <c r="G1741" s="220">
        <v>45171</v>
      </c>
      <c r="H1741" t="s">
        <v>93</v>
      </c>
      <c r="I1741" t="s">
        <v>55</v>
      </c>
      <c r="J1741" t="s">
        <v>94</v>
      </c>
      <c r="K1741" t="s">
        <v>95</v>
      </c>
      <c r="L1741" s="230" t="s">
        <v>96</v>
      </c>
      <c r="M1741">
        <v>1</v>
      </c>
      <c r="N1741">
        <v>0</v>
      </c>
      <c r="O1741">
        <v>26.21</v>
      </c>
      <c r="P1741">
        <v>26.21</v>
      </c>
      <c r="Q1741">
        <v>5516.81</v>
      </c>
      <c r="R1741">
        <v>5.52</v>
      </c>
      <c r="S1741" s="231" t="str">
        <f>VLOOKUP(U1741,'Cross ref'!I:J,2,0)</f>
        <v>SCL</v>
      </c>
      <c r="T1741" s="231">
        <f t="shared" si="162"/>
        <v>26.21</v>
      </c>
      <c r="U1741" s="231">
        <f>VLOOKUP(VALUE(C1741),'Cross ref'!G:I,3,0)</f>
        <v>7376</v>
      </c>
      <c r="V1741" s="231">
        <f>IFERROR(VLOOKUP(J1741,'Item List (2)'!C:D,2,0),VLOOKUP(K1741,'Item List (2)'!C:D,2,0))</f>
        <v>50007</v>
      </c>
      <c r="W1741" s="231">
        <f>IFERROR(VLOOKUP(J1741,'Item List (2)'!C:E,3,0),VLOOKUP(K1741,'Item List (2)'!C:E,3,0))</f>
        <v>100</v>
      </c>
      <c r="X1741" s="231">
        <f t="shared" si="163"/>
        <v>0</v>
      </c>
      <c r="Y1741" s="231" t="str">
        <f t="shared" si="164"/>
        <v>JUICE, ORANGE ORIG SIMPLY</v>
      </c>
      <c r="AA1741" s="232">
        <f t="shared" si="165"/>
        <v>26.21</v>
      </c>
      <c r="AB1741" s="232" t="str">
        <f>VLOOKUP(W1741,'Item List (2)'!$H:$J,2,0)</f>
        <v>Food</v>
      </c>
      <c r="AC1741" s="232">
        <f t="shared" si="166"/>
        <v>7376</v>
      </c>
      <c r="AD1741" s="232" t="str">
        <f t="shared" si="167"/>
        <v>7376-Food</v>
      </c>
    </row>
    <row r="1742" spans="1:30">
      <c r="A1742" t="s">
        <v>48</v>
      </c>
      <c r="B1742" t="s">
        <v>549</v>
      </c>
      <c r="C1742" t="s">
        <v>750</v>
      </c>
      <c r="D1742" t="s">
        <v>751</v>
      </c>
      <c r="E1742" t="s">
        <v>763</v>
      </c>
      <c r="F1742" s="220" t="s">
        <v>53</v>
      </c>
      <c r="G1742" s="220">
        <v>45171</v>
      </c>
      <c r="H1742" t="s">
        <v>97</v>
      </c>
      <c r="I1742" t="s">
        <v>55</v>
      </c>
      <c r="J1742" t="s">
        <v>98</v>
      </c>
      <c r="K1742" t="s">
        <v>99</v>
      </c>
      <c r="L1742" s="230" t="s">
        <v>100</v>
      </c>
      <c r="M1742">
        <v>2</v>
      </c>
      <c r="N1742">
        <v>0</v>
      </c>
      <c r="O1742">
        <v>20.03</v>
      </c>
      <c r="P1742">
        <v>40.06</v>
      </c>
      <c r="Q1742">
        <v>5516.81</v>
      </c>
      <c r="R1742">
        <v>5.52</v>
      </c>
      <c r="S1742" s="231" t="str">
        <f>VLOOKUP(U1742,'Cross ref'!I:J,2,0)</f>
        <v>SCL</v>
      </c>
      <c r="T1742" s="231">
        <f t="shared" si="162"/>
        <v>40.06</v>
      </c>
      <c r="U1742" s="231">
        <f>VLOOKUP(VALUE(C1742),'Cross ref'!G:I,3,0)</f>
        <v>7376</v>
      </c>
      <c r="V1742" s="231">
        <f>IFERROR(VLOOKUP(J1742,'Item List (2)'!C:D,2,0),VLOOKUP(K1742,'Item List (2)'!C:D,2,0))</f>
        <v>50007</v>
      </c>
      <c r="W1742" s="231">
        <f>IFERROR(VLOOKUP(J1742,'Item List (2)'!C:E,3,0),VLOOKUP(K1742,'Item List (2)'!C:E,3,0))</f>
        <v>100</v>
      </c>
      <c r="X1742" s="231">
        <f t="shared" si="163"/>
        <v>0</v>
      </c>
      <c r="Y1742" s="231" t="str">
        <f t="shared" si="164"/>
        <v>SAUCE, BBQ SWEET &amp; BOLD CUP</v>
      </c>
      <c r="AA1742" s="232">
        <f t="shared" si="165"/>
        <v>40.06</v>
      </c>
      <c r="AB1742" s="232" t="str">
        <f>VLOOKUP(W1742,'Item List (2)'!$H:$J,2,0)</f>
        <v>Food</v>
      </c>
      <c r="AC1742" s="232">
        <f t="shared" si="166"/>
        <v>7376</v>
      </c>
      <c r="AD1742" s="232" t="str">
        <f t="shared" si="167"/>
        <v>7376-Food</v>
      </c>
    </row>
    <row r="1743" spans="1:30">
      <c r="A1743" t="s">
        <v>48</v>
      </c>
      <c r="B1743" t="s">
        <v>549</v>
      </c>
      <c r="C1743" t="s">
        <v>750</v>
      </c>
      <c r="D1743" t="s">
        <v>751</v>
      </c>
      <c r="E1743" t="s">
        <v>763</v>
      </c>
      <c r="F1743" s="220" t="s">
        <v>53</v>
      </c>
      <c r="G1743" s="220">
        <v>45171</v>
      </c>
      <c r="H1743" t="s">
        <v>304</v>
      </c>
      <c r="I1743" t="s">
        <v>55</v>
      </c>
      <c r="J1743" t="s">
        <v>305</v>
      </c>
      <c r="K1743" t="s">
        <v>306</v>
      </c>
      <c r="L1743" s="230" t="s">
        <v>100</v>
      </c>
      <c r="M1743">
        <v>1</v>
      </c>
      <c r="N1743">
        <v>0</v>
      </c>
      <c r="O1743">
        <v>30.8</v>
      </c>
      <c r="P1743">
        <v>30.8</v>
      </c>
      <c r="Q1743">
        <v>5516.81</v>
      </c>
      <c r="R1743">
        <v>5.52</v>
      </c>
      <c r="S1743" s="231" t="str">
        <f>VLOOKUP(U1743,'Cross ref'!I:J,2,0)</f>
        <v>SCL</v>
      </c>
      <c r="T1743" s="231">
        <f t="shared" si="162"/>
        <v>30.8</v>
      </c>
      <c r="U1743" s="231">
        <f>VLOOKUP(VALUE(C1743),'Cross ref'!G:I,3,0)</f>
        <v>7376</v>
      </c>
      <c r="V1743" s="231">
        <f>IFERROR(VLOOKUP(J1743,'Item List (2)'!C:D,2,0),VLOOKUP(K1743,'Item List (2)'!C:D,2,0))</f>
        <v>50007</v>
      </c>
      <c r="W1743" s="231">
        <f>IFERROR(VLOOKUP(J1743,'Item List (2)'!C:E,3,0),VLOOKUP(K1743,'Item List (2)'!C:E,3,0))</f>
        <v>100</v>
      </c>
      <c r="X1743" s="231">
        <f t="shared" si="163"/>
        <v>0</v>
      </c>
      <c r="Y1743" s="231" t="str">
        <f t="shared" si="164"/>
        <v>SAUCE, HNY MUST CUP</v>
      </c>
      <c r="AA1743" s="232">
        <f t="shared" si="165"/>
        <v>30.8</v>
      </c>
      <c r="AB1743" s="232" t="str">
        <f>VLOOKUP(W1743,'Item List (2)'!$H:$J,2,0)</f>
        <v>Food</v>
      </c>
      <c r="AC1743" s="232">
        <f t="shared" si="166"/>
        <v>7376</v>
      </c>
      <c r="AD1743" s="232" t="str">
        <f t="shared" si="167"/>
        <v>7376-Food</v>
      </c>
    </row>
    <row r="1744" spans="1:30">
      <c r="A1744" t="s">
        <v>48</v>
      </c>
      <c r="B1744" t="s">
        <v>549</v>
      </c>
      <c r="C1744" t="s">
        <v>750</v>
      </c>
      <c r="D1744" t="s">
        <v>751</v>
      </c>
      <c r="E1744" t="s">
        <v>763</v>
      </c>
      <c r="F1744" s="220" t="s">
        <v>53</v>
      </c>
      <c r="G1744" s="220">
        <v>45171</v>
      </c>
      <c r="H1744" t="s">
        <v>101</v>
      </c>
      <c r="I1744" t="s">
        <v>55</v>
      </c>
      <c r="J1744" t="s">
        <v>102</v>
      </c>
      <c r="K1744" t="s">
        <v>103</v>
      </c>
      <c r="L1744" s="230" t="s">
        <v>100</v>
      </c>
      <c r="M1744">
        <v>6</v>
      </c>
      <c r="N1744">
        <v>0</v>
      </c>
      <c r="O1744">
        <v>26.02</v>
      </c>
      <c r="P1744">
        <v>156.12</v>
      </c>
      <c r="Q1744">
        <v>5516.81</v>
      </c>
      <c r="R1744">
        <v>5.52</v>
      </c>
      <c r="S1744" s="231" t="str">
        <f>VLOOKUP(U1744,'Cross ref'!I:J,2,0)</f>
        <v>SCL</v>
      </c>
      <c r="T1744" s="231">
        <f t="shared" si="162"/>
        <v>156.12</v>
      </c>
      <c r="U1744" s="231">
        <f>VLOOKUP(VALUE(C1744),'Cross ref'!G:I,3,0)</f>
        <v>7376</v>
      </c>
      <c r="V1744" s="231">
        <f>IFERROR(VLOOKUP(J1744,'Item List (2)'!C:D,2,0),VLOOKUP(K1744,'Item List (2)'!C:D,2,0))</f>
        <v>50007</v>
      </c>
      <c r="W1744" s="231">
        <f>IFERROR(VLOOKUP(J1744,'Item List (2)'!C:E,3,0),VLOOKUP(K1744,'Item List (2)'!C:E,3,0))</f>
        <v>100</v>
      </c>
      <c r="X1744" s="231">
        <f t="shared" si="163"/>
        <v>0</v>
      </c>
      <c r="Y1744" s="231" t="str">
        <f t="shared" si="164"/>
        <v>SAUCE, HOUSE CUP</v>
      </c>
      <c r="AA1744" s="232">
        <f t="shared" si="165"/>
        <v>156.12</v>
      </c>
      <c r="AB1744" s="232" t="str">
        <f>VLOOKUP(W1744,'Item List (2)'!$H:$J,2,0)</f>
        <v>Food</v>
      </c>
      <c r="AC1744" s="232">
        <f t="shared" si="166"/>
        <v>7376</v>
      </c>
      <c r="AD1744" s="232" t="str">
        <f t="shared" si="167"/>
        <v>7376-Food</v>
      </c>
    </row>
    <row r="1745" spans="1:30">
      <c r="A1745" t="s">
        <v>48</v>
      </c>
      <c r="B1745" t="s">
        <v>549</v>
      </c>
      <c r="C1745" t="s">
        <v>750</v>
      </c>
      <c r="D1745" t="s">
        <v>751</v>
      </c>
      <c r="E1745" t="s">
        <v>763</v>
      </c>
      <c r="F1745" s="220" t="s">
        <v>53</v>
      </c>
      <c r="G1745" s="220">
        <v>45171</v>
      </c>
      <c r="H1745" t="s">
        <v>104</v>
      </c>
      <c r="I1745" t="s">
        <v>55</v>
      </c>
      <c r="J1745" t="s">
        <v>105</v>
      </c>
      <c r="K1745" t="s">
        <v>106</v>
      </c>
      <c r="L1745" s="230" t="s">
        <v>107</v>
      </c>
      <c r="M1745">
        <v>1</v>
      </c>
      <c r="N1745">
        <v>0</v>
      </c>
      <c r="O1745">
        <v>9.54</v>
      </c>
      <c r="P1745">
        <v>9.54</v>
      </c>
      <c r="Q1745">
        <v>5516.81</v>
      </c>
      <c r="R1745">
        <v>5.52</v>
      </c>
      <c r="S1745" s="231" t="str">
        <f>VLOOKUP(U1745,'Cross ref'!I:J,2,0)</f>
        <v>SCL</v>
      </c>
      <c r="T1745" s="231">
        <f t="shared" si="162"/>
        <v>9.54</v>
      </c>
      <c r="U1745" s="231">
        <f>VLOOKUP(VALUE(C1745),'Cross ref'!G:I,3,0)</f>
        <v>7376</v>
      </c>
      <c r="V1745" s="231">
        <f>IFERROR(VLOOKUP(J1745,'Item List (2)'!C:D,2,0),VLOOKUP(K1745,'Item List (2)'!C:D,2,0))</f>
        <v>50007</v>
      </c>
      <c r="W1745" s="231">
        <f>IFERROR(VLOOKUP(J1745,'Item List (2)'!C:E,3,0),VLOOKUP(K1745,'Item List (2)'!C:E,3,0))</f>
        <v>100</v>
      </c>
      <c r="X1745" s="231">
        <f t="shared" si="163"/>
        <v>0</v>
      </c>
      <c r="Y1745" s="231" t="str">
        <f t="shared" si="164"/>
        <v>MILK, 1%</v>
      </c>
      <c r="AA1745" s="232">
        <f t="shared" si="165"/>
        <v>9.54</v>
      </c>
      <c r="AB1745" s="232" t="str">
        <f>VLOOKUP(W1745,'Item List (2)'!$H:$J,2,0)</f>
        <v>Food</v>
      </c>
      <c r="AC1745" s="232">
        <f t="shared" si="166"/>
        <v>7376</v>
      </c>
      <c r="AD1745" s="232" t="str">
        <f t="shared" si="167"/>
        <v>7376-Food</v>
      </c>
    </row>
    <row r="1746" spans="1:30">
      <c r="A1746" t="s">
        <v>48</v>
      </c>
      <c r="B1746" t="s">
        <v>549</v>
      </c>
      <c r="C1746" t="s">
        <v>750</v>
      </c>
      <c r="D1746" t="s">
        <v>751</v>
      </c>
      <c r="E1746" t="s">
        <v>763</v>
      </c>
      <c r="F1746" s="220" t="s">
        <v>53</v>
      </c>
      <c r="G1746" s="220">
        <v>45171</v>
      </c>
      <c r="H1746" t="s">
        <v>116</v>
      </c>
      <c r="I1746" t="s">
        <v>55</v>
      </c>
      <c r="J1746" t="s">
        <v>117</v>
      </c>
      <c r="K1746" t="s">
        <v>118</v>
      </c>
      <c r="L1746" s="230" t="s">
        <v>119</v>
      </c>
      <c r="M1746">
        <v>18</v>
      </c>
      <c r="N1746">
        <v>0</v>
      </c>
      <c r="O1746">
        <v>76.78</v>
      </c>
      <c r="P1746">
        <v>1382.04</v>
      </c>
      <c r="Q1746">
        <v>5516.81</v>
      </c>
      <c r="R1746">
        <v>5.52</v>
      </c>
      <c r="S1746" s="231" t="str">
        <f>VLOOKUP(U1746,'Cross ref'!I:J,2,0)</f>
        <v>SCL</v>
      </c>
      <c r="T1746" s="231">
        <f t="shared" si="162"/>
        <v>1382.04</v>
      </c>
      <c r="U1746" s="231">
        <f>VLOOKUP(VALUE(C1746),'Cross ref'!G:I,3,0)</f>
        <v>7376</v>
      </c>
      <c r="V1746" s="231">
        <f>IFERROR(VLOOKUP(J1746,'Item List (2)'!C:D,2,0),VLOOKUP(K1746,'Item List (2)'!C:D,2,0))</f>
        <v>50007</v>
      </c>
      <c r="W1746" s="231">
        <f>IFERROR(VLOOKUP(J1746,'Item List (2)'!C:E,3,0),VLOOKUP(K1746,'Item List (2)'!C:E,3,0))</f>
        <v>100</v>
      </c>
      <c r="X1746" s="231">
        <f t="shared" si="163"/>
        <v>0</v>
      </c>
      <c r="Y1746" s="231" t="str">
        <f t="shared" si="164"/>
        <v>BEEF, GRND PTY 3.5Z</v>
      </c>
      <c r="AA1746" s="232">
        <f t="shared" si="165"/>
        <v>1382.04</v>
      </c>
      <c r="AB1746" s="232" t="str">
        <f>VLOOKUP(W1746,'Item List (2)'!$H:$J,2,0)</f>
        <v>Food</v>
      </c>
      <c r="AC1746" s="232">
        <f t="shared" si="166"/>
        <v>7376</v>
      </c>
      <c r="AD1746" s="232" t="str">
        <f t="shared" si="167"/>
        <v>7376-Food</v>
      </c>
    </row>
    <row r="1747" spans="1:30">
      <c r="A1747" t="s">
        <v>48</v>
      </c>
      <c r="B1747" t="s">
        <v>549</v>
      </c>
      <c r="C1747" t="s">
        <v>750</v>
      </c>
      <c r="D1747" t="s">
        <v>751</v>
      </c>
      <c r="E1747" t="s">
        <v>763</v>
      </c>
      <c r="F1747" s="220" t="s">
        <v>53</v>
      </c>
      <c r="G1747" s="220">
        <v>45171</v>
      </c>
      <c r="H1747" t="s">
        <v>120</v>
      </c>
      <c r="I1747" t="s">
        <v>55</v>
      </c>
      <c r="J1747" t="s">
        <v>121</v>
      </c>
      <c r="K1747" t="s">
        <v>122</v>
      </c>
      <c r="L1747" s="230" t="s">
        <v>123</v>
      </c>
      <c r="M1747">
        <v>4</v>
      </c>
      <c r="N1747">
        <v>0</v>
      </c>
      <c r="O1747">
        <v>30.72</v>
      </c>
      <c r="P1747">
        <v>122.88</v>
      </c>
      <c r="Q1747">
        <v>5516.81</v>
      </c>
      <c r="R1747">
        <v>5.52</v>
      </c>
      <c r="S1747" s="231" t="str">
        <f>VLOOKUP(U1747,'Cross ref'!I:J,2,0)</f>
        <v>SCL</v>
      </c>
      <c r="T1747" s="231">
        <f t="shared" si="162"/>
        <v>122.88</v>
      </c>
      <c r="U1747" s="231">
        <f>VLOOKUP(VALUE(C1747),'Cross ref'!G:I,3,0)</f>
        <v>7376</v>
      </c>
      <c r="V1747" s="231">
        <f>IFERROR(VLOOKUP(J1747,'Item List (2)'!C:D,2,0),VLOOKUP(K1747,'Item List (2)'!C:D,2,0))</f>
        <v>50007</v>
      </c>
      <c r="W1747" s="231">
        <f>IFERROR(VLOOKUP(J1747,'Item List (2)'!C:E,3,0),VLOOKUP(K1747,'Item List (2)'!C:E,3,0))</f>
        <v>100</v>
      </c>
      <c r="X1747" s="231">
        <f t="shared" si="163"/>
        <v>0</v>
      </c>
      <c r="Y1747" s="231" t="str">
        <f t="shared" si="164"/>
        <v>APPTZR, ONION RING</v>
      </c>
      <c r="AA1747" s="232">
        <f t="shared" si="165"/>
        <v>122.88</v>
      </c>
      <c r="AB1747" s="232" t="str">
        <f>VLOOKUP(W1747,'Item List (2)'!$H:$J,2,0)</f>
        <v>Food</v>
      </c>
      <c r="AC1747" s="232">
        <f t="shared" si="166"/>
        <v>7376</v>
      </c>
      <c r="AD1747" s="232" t="str">
        <f t="shared" si="167"/>
        <v>7376-Food</v>
      </c>
    </row>
    <row r="1748" spans="1:30">
      <c r="A1748" t="s">
        <v>48</v>
      </c>
      <c r="B1748" t="s">
        <v>549</v>
      </c>
      <c r="C1748" t="s">
        <v>750</v>
      </c>
      <c r="D1748" t="s">
        <v>751</v>
      </c>
      <c r="E1748" t="s">
        <v>763</v>
      </c>
      <c r="F1748" s="220" t="s">
        <v>53</v>
      </c>
      <c r="G1748" s="220">
        <v>45171</v>
      </c>
      <c r="H1748" t="s">
        <v>124</v>
      </c>
      <c r="I1748" t="s">
        <v>55</v>
      </c>
      <c r="J1748" t="s">
        <v>125</v>
      </c>
      <c r="K1748" t="s">
        <v>126</v>
      </c>
      <c r="L1748" s="230" t="s">
        <v>127</v>
      </c>
      <c r="M1748">
        <v>2</v>
      </c>
      <c r="N1748">
        <v>0</v>
      </c>
      <c r="O1748">
        <v>21.8</v>
      </c>
      <c r="P1748">
        <v>43.6</v>
      </c>
      <c r="Q1748">
        <v>5516.81</v>
      </c>
      <c r="R1748">
        <v>5.52</v>
      </c>
      <c r="S1748" s="231" t="str">
        <f>VLOOKUP(U1748,'Cross ref'!I:J,2,0)</f>
        <v>SCL</v>
      </c>
      <c r="T1748" s="231">
        <f t="shared" si="162"/>
        <v>43.6</v>
      </c>
      <c r="U1748" s="231">
        <f>VLOOKUP(VALUE(C1748),'Cross ref'!G:I,3,0)</f>
        <v>7376</v>
      </c>
      <c r="V1748" s="231">
        <f>IFERROR(VLOOKUP(J1748,'Item List (2)'!C:D,2,0),VLOOKUP(K1748,'Item List (2)'!C:D,2,0))</f>
        <v>50007</v>
      </c>
      <c r="W1748" s="231">
        <f>IFERROR(VLOOKUP(J1748,'Item List (2)'!C:E,3,0),VLOOKUP(K1748,'Item List (2)'!C:E,3,0))</f>
        <v>100</v>
      </c>
      <c r="X1748" s="231">
        <f t="shared" si="163"/>
        <v>0</v>
      </c>
      <c r="Y1748" s="231" t="str">
        <f t="shared" si="164"/>
        <v>KETCHUP, PKT</v>
      </c>
      <c r="AA1748" s="232">
        <f t="shared" si="165"/>
        <v>43.6</v>
      </c>
      <c r="AB1748" s="232" t="str">
        <f>VLOOKUP(W1748,'Item List (2)'!$H:$J,2,0)</f>
        <v>Food</v>
      </c>
      <c r="AC1748" s="232">
        <f t="shared" si="166"/>
        <v>7376</v>
      </c>
      <c r="AD1748" s="232" t="str">
        <f t="shared" si="167"/>
        <v>7376-Food</v>
      </c>
    </row>
    <row r="1749" spans="1:30">
      <c r="A1749" t="s">
        <v>48</v>
      </c>
      <c r="B1749" t="s">
        <v>549</v>
      </c>
      <c r="C1749" t="s">
        <v>750</v>
      </c>
      <c r="D1749" t="s">
        <v>751</v>
      </c>
      <c r="E1749" t="s">
        <v>763</v>
      </c>
      <c r="F1749" s="220" t="s">
        <v>53</v>
      </c>
      <c r="G1749" s="220">
        <v>45171</v>
      </c>
      <c r="H1749" t="s">
        <v>318</v>
      </c>
      <c r="I1749" t="s">
        <v>201</v>
      </c>
      <c r="J1749" t="s">
        <v>319</v>
      </c>
      <c r="K1749" t="s">
        <v>320</v>
      </c>
      <c r="L1749" s="230" t="s">
        <v>321</v>
      </c>
      <c r="M1749">
        <v>1</v>
      </c>
      <c r="N1749">
        <v>0</v>
      </c>
      <c r="O1749">
        <v>26.2</v>
      </c>
      <c r="P1749">
        <v>26.2</v>
      </c>
      <c r="Q1749">
        <v>5516.81</v>
      </c>
      <c r="R1749">
        <v>5.52</v>
      </c>
      <c r="S1749" s="231" t="str">
        <f>VLOOKUP(U1749,'Cross ref'!I:J,2,0)</f>
        <v>SCL</v>
      </c>
      <c r="T1749" s="231">
        <f t="shared" si="162"/>
        <v>26.2</v>
      </c>
      <c r="U1749" s="231">
        <f>VLOOKUP(VALUE(C1749),'Cross ref'!G:I,3,0)</f>
        <v>7376</v>
      </c>
      <c r="V1749" s="231">
        <f>IFERROR(VLOOKUP(J1749,'Item List (2)'!C:D,2,0),VLOOKUP(K1749,'Item List (2)'!C:D,2,0))</f>
        <v>51001</v>
      </c>
      <c r="W1749" s="231">
        <f>IFERROR(VLOOKUP(J1749,'Item List (2)'!C:E,3,0),VLOOKUP(K1749,'Item List (2)'!C:E,3,0))</f>
        <v>1000</v>
      </c>
      <c r="X1749" s="231">
        <f t="shared" si="163"/>
        <v>0</v>
      </c>
      <c r="Y1749" s="231" t="str">
        <f t="shared" si="164"/>
        <v>CARRIER, 4-CUP</v>
      </c>
      <c r="AA1749" s="232">
        <f t="shared" si="165"/>
        <v>26.2</v>
      </c>
      <c r="AB1749" s="232" t="str">
        <f>VLOOKUP(W1749,'Item List (2)'!$H:$J,2,0)</f>
        <v>Paper</v>
      </c>
      <c r="AC1749" s="232">
        <f t="shared" si="166"/>
        <v>7376</v>
      </c>
      <c r="AD1749" s="232" t="str">
        <f t="shared" si="167"/>
        <v>7376-Paper</v>
      </c>
    </row>
    <row r="1750" spans="1:30">
      <c r="A1750" t="s">
        <v>48</v>
      </c>
      <c r="B1750" t="s">
        <v>549</v>
      </c>
      <c r="C1750" t="s">
        <v>750</v>
      </c>
      <c r="D1750" t="s">
        <v>751</v>
      </c>
      <c r="E1750" t="s">
        <v>763</v>
      </c>
      <c r="F1750" s="220" t="s">
        <v>53</v>
      </c>
      <c r="G1750" s="220">
        <v>45171</v>
      </c>
      <c r="H1750" t="s">
        <v>132</v>
      </c>
      <c r="I1750" t="s">
        <v>55</v>
      </c>
      <c r="J1750" t="s">
        <v>129</v>
      </c>
      <c r="K1750" t="s">
        <v>133</v>
      </c>
      <c r="L1750" s="230" t="s">
        <v>131</v>
      </c>
      <c r="M1750">
        <v>3</v>
      </c>
      <c r="N1750">
        <v>0</v>
      </c>
      <c r="O1750">
        <v>33.38</v>
      </c>
      <c r="P1750">
        <v>100.14</v>
      </c>
      <c r="Q1750">
        <v>5516.81</v>
      </c>
      <c r="R1750">
        <v>5.52</v>
      </c>
      <c r="S1750" s="231" t="str">
        <f>VLOOKUP(U1750,'Cross ref'!I:J,2,0)</f>
        <v>SCL</v>
      </c>
      <c r="T1750" s="231">
        <f t="shared" si="162"/>
        <v>100.14</v>
      </c>
      <c r="U1750" s="231">
        <f>VLOOKUP(VALUE(C1750),'Cross ref'!G:I,3,0)</f>
        <v>7376</v>
      </c>
      <c r="V1750" s="231">
        <f>IFERROR(VLOOKUP(J1750,'Item List (2)'!C:D,2,0),VLOOKUP(K1750,'Item List (2)'!C:D,2,0))</f>
        <v>50007</v>
      </c>
      <c r="W1750" s="231">
        <f>IFERROR(VLOOKUP(J1750,'Item List (2)'!C:E,3,0),VLOOKUP(K1750,'Item List (2)'!C:E,3,0))</f>
        <v>100</v>
      </c>
      <c r="X1750" s="231">
        <f t="shared" si="163"/>
        <v>0</v>
      </c>
      <c r="Y1750" s="231" t="str">
        <f t="shared" si="164"/>
        <v>FRIES, CRISS CUT SEASN</v>
      </c>
      <c r="AA1750" s="232">
        <f t="shared" si="165"/>
        <v>100.14</v>
      </c>
      <c r="AB1750" s="232" t="str">
        <f>VLOOKUP(W1750,'Item List (2)'!$H:$J,2,0)</f>
        <v>Food</v>
      </c>
      <c r="AC1750" s="232">
        <f t="shared" si="166"/>
        <v>7376</v>
      </c>
      <c r="AD1750" s="232" t="str">
        <f t="shared" si="167"/>
        <v>7376-Food</v>
      </c>
    </row>
    <row r="1751" spans="1:30">
      <c r="A1751" t="s">
        <v>48</v>
      </c>
      <c r="B1751" t="s">
        <v>549</v>
      </c>
      <c r="C1751" t="s">
        <v>750</v>
      </c>
      <c r="D1751" t="s">
        <v>751</v>
      </c>
      <c r="E1751" t="s">
        <v>763</v>
      </c>
      <c r="F1751" s="220" t="s">
        <v>53</v>
      </c>
      <c r="G1751" s="220">
        <v>45171</v>
      </c>
      <c r="H1751" t="s">
        <v>134</v>
      </c>
      <c r="I1751" t="s">
        <v>55</v>
      </c>
      <c r="J1751" t="s">
        <v>129</v>
      </c>
      <c r="K1751" t="s">
        <v>135</v>
      </c>
      <c r="L1751" s="230" t="s">
        <v>136</v>
      </c>
      <c r="M1751">
        <v>18</v>
      </c>
      <c r="N1751">
        <v>0</v>
      </c>
      <c r="O1751">
        <v>35.28</v>
      </c>
      <c r="P1751">
        <v>635.04</v>
      </c>
      <c r="Q1751">
        <v>5516.81</v>
      </c>
      <c r="R1751">
        <v>5.52</v>
      </c>
      <c r="S1751" s="231" t="str">
        <f>VLOOKUP(U1751,'Cross ref'!I:J,2,0)</f>
        <v>SCL</v>
      </c>
      <c r="T1751" s="231">
        <f t="shared" si="162"/>
        <v>635.04</v>
      </c>
      <c r="U1751" s="231">
        <f>VLOOKUP(VALUE(C1751),'Cross ref'!G:I,3,0)</f>
        <v>7376</v>
      </c>
      <c r="V1751" s="231">
        <f>IFERROR(VLOOKUP(J1751,'Item List (2)'!C:D,2,0),VLOOKUP(K1751,'Item List (2)'!C:D,2,0))</f>
        <v>50007</v>
      </c>
      <c r="W1751" s="231">
        <f>IFERROR(VLOOKUP(J1751,'Item List (2)'!C:E,3,0),VLOOKUP(K1751,'Item List (2)'!C:E,3,0))</f>
        <v>100</v>
      </c>
      <c r="X1751" s="231">
        <f t="shared" si="163"/>
        <v>0</v>
      </c>
      <c r="Y1751" s="231" t="str">
        <f t="shared" si="164"/>
        <v>FRIES, SS SK ON</v>
      </c>
      <c r="AA1751" s="232">
        <f t="shared" si="165"/>
        <v>635.04</v>
      </c>
      <c r="AB1751" s="232" t="str">
        <f>VLOOKUP(W1751,'Item List (2)'!$H:$J,2,0)</f>
        <v>Food</v>
      </c>
      <c r="AC1751" s="232">
        <f t="shared" si="166"/>
        <v>7376</v>
      </c>
      <c r="AD1751" s="232" t="str">
        <f t="shared" si="167"/>
        <v>7376-Food</v>
      </c>
    </row>
    <row r="1752" spans="1:30">
      <c r="A1752" t="s">
        <v>48</v>
      </c>
      <c r="B1752" t="s">
        <v>549</v>
      </c>
      <c r="C1752" t="s">
        <v>750</v>
      </c>
      <c r="D1752" t="s">
        <v>751</v>
      </c>
      <c r="E1752" t="s">
        <v>763</v>
      </c>
      <c r="F1752" s="220" t="s">
        <v>53</v>
      </c>
      <c r="G1752" s="220">
        <v>45171</v>
      </c>
      <c r="H1752" t="s">
        <v>151</v>
      </c>
      <c r="I1752" t="s">
        <v>55</v>
      </c>
      <c r="J1752" t="s">
        <v>152</v>
      </c>
      <c r="K1752" t="s">
        <v>153</v>
      </c>
      <c r="L1752" s="230" t="s">
        <v>154</v>
      </c>
      <c r="M1752">
        <v>1</v>
      </c>
      <c r="N1752">
        <v>0</v>
      </c>
      <c r="O1752">
        <v>11.66</v>
      </c>
      <c r="P1752">
        <v>11.66</v>
      </c>
      <c r="Q1752">
        <v>5516.81</v>
      </c>
      <c r="R1752">
        <v>5.52</v>
      </c>
      <c r="S1752" s="231" t="str">
        <f>VLOOKUP(U1752,'Cross ref'!I:J,2,0)</f>
        <v>SCL</v>
      </c>
      <c r="T1752" s="231">
        <f t="shared" si="162"/>
        <v>11.66</v>
      </c>
      <c r="U1752" s="231">
        <f>VLOOKUP(VALUE(C1752),'Cross ref'!G:I,3,0)</f>
        <v>7376</v>
      </c>
      <c r="V1752" s="231">
        <f>IFERROR(VLOOKUP(J1752,'Item List (2)'!C:D,2,0),VLOOKUP(K1752,'Item List (2)'!C:D,2,0))</f>
        <v>50007</v>
      </c>
      <c r="W1752" s="231">
        <f>IFERROR(VLOOKUP(J1752,'Item List (2)'!C:E,3,0),VLOOKUP(K1752,'Item List (2)'!C:E,3,0))</f>
        <v>100</v>
      </c>
      <c r="X1752" s="231">
        <f t="shared" si="163"/>
        <v>0</v>
      </c>
      <c r="Y1752" s="231" t="str">
        <f t="shared" si="164"/>
        <v>SAUCE, BUFFALO CUP</v>
      </c>
      <c r="AA1752" s="232">
        <f t="shared" si="165"/>
        <v>11.66</v>
      </c>
      <c r="AB1752" s="232" t="str">
        <f>VLOOKUP(W1752,'Item List (2)'!$H:$J,2,0)</f>
        <v>Food</v>
      </c>
      <c r="AC1752" s="232">
        <f t="shared" si="166"/>
        <v>7376</v>
      </c>
      <c r="AD1752" s="232" t="str">
        <f t="shared" si="167"/>
        <v>7376-Food</v>
      </c>
    </row>
    <row r="1753" spans="1:30">
      <c r="A1753" t="s">
        <v>48</v>
      </c>
      <c r="B1753" t="s">
        <v>549</v>
      </c>
      <c r="C1753" t="s">
        <v>750</v>
      </c>
      <c r="D1753" t="s">
        <v>751</v>
      </c>
      <c r="E1753" t="s">
        <v>763</v>
      </c>
      <c r="F1753" s="220" t="s">
        <v>53</v>
      </c>
      <c r="G1753" s="220">
        <v>45171</v>
      </c>
      <c r="H1753" t="s">
        <v>155</v>
      </c>
      <c r="I1753" t="s">
        <v>55</v>
      </c>
      <c r="J1753" t="s">
        <v>156</v>
      </c>
      <c r="K1753" t="s">
        <v>157</v>
      </c>
      <c r="L1753" s="230" t="s">
        <v>158</v>
      </c>
      <c r="M1753">
        <v>4</v>
      </c>
      <c r="N1753">
        <v>0</v>
      </c>
      <c r="O1753">
        <v>19.78</v>
      </c>
      <c r="P1753">
        <v>79.12</v>
      </c>
      <c r="Q1753">
        <v>5516.81</v>
      </c>
      <c r="R1753">
        <v>5.52</v>
      </c>
      <c r="S1753" s="231" t="str">
        <f>VLOOKUP(U1753,'Cross ref'!I:J,2,0)</f>
        <v>SCL</v>
      </c>
      <c r="T1753" s="231">
        <f t="shared" si="162"/>
        <v>79.12</v>
      </c>
      <c r="U1753" s="231">
        <f>VLOOKUP(VALUE(C1753),'Cross ref'!G:I,3,0)</f>
        <v>7376</v>
      </c>
      <c r="V1753" s="231">
        <f>IFERROR(VLOOKUP(J1753,'Item List (2)'!C:D,2,0),VLOOKUP(K1753,'Item List (2)'!C:D,2,0))</f>
        <v>50007</v>
      </c>
      <c r="W1753" s="231">
        <f>IFERROR(VLOOKUP(J1753,'Item List (2)'!C:E,3,0),VLOOKUP(K1753,'Item List (2)'!C:E,3,0))</f>
        <v>100</v>
      </c>
      <c r="X1753" s="231">
        <f t="shared" si="163"/>
        <v>0</v>
      </c>
      <c r="Y1753" s="231" t="str">
        <f t="shared" si="164"/>
        <v>ICE CREAM, VANILLA SLOW MELT</v>
      </c>
      <c r="AA1753" s="232">
        <f t="shared" si="165"/>
        <v>79.12</v>
      </c>
      <c r="AB1753" s="232" t="str">
        <f>VLOOKUP(W1753,'Item List (2)'!$H:$J,2,0)</f>
        <v>Food</v>
      </c>
      <c r="AC1753" s="232">
        <f t="shared" si="166"/>
        <v>7376</v>
      </c>
      <c r="AD1753" s="232" t="str">
        <f t="shared" si="167"/>
        <v>7376-Food</v>
      </c>
    </row>
    <row r="1754" spans="1:30">
      <c r="A1754" t="s">
        <v>48</v>
      </c>
      <c r="B1754" t="s">
        <v>549</v>
      </c>
      <c r="C1754" t="s">
        <v>750</v>
      </c>
      <c r="D1754" t="s">
        <v>751</v>
      </c>
      <c r="E1754" t="s">
        <v>763</v>
      </c>
      <c r="F1754" s="220" t="s">
        <v>53</v>
      </c>
      <c r="G1754" s="220">
        <v>45171</v>
      </c>
      <c r="H1754" t="s">
        <v>159</v>
      </c>
      <c r="I1754" t="s">
        <v>55</v>
      </c>
      <c r="J1754" t="s">
        <v>160</v>
      </c>
      <c r="K1754" t="s">
        <v>161</v>
      </c>
      <c r="L1754" s="230" t="s">
        <v>162</v>
      </c>
      <c r="M1754">
        <v>4</v>
      </c>
      <c r="N1754">
        <v>0</v>
      </c>
      <c r="O1754">
        <v>36.5</v>
      </c>
      <c r="P1754">
        <v>146</v>
      </c>
      <c r="Q1754">
        <v>5516.81</v>
      </c>
      <c r="R1754">
        <v>5.52</v>
      </c>
      <c r="S1754" s="231" t="str">
        <f>VLOOKUP(U1754,'Cross ref'!I:J,2,0)</f>
        <v>SCL</v>
      </c>
      <c r="T1754" s="231">
        <f t="shared" si="162"/>
        <v>146</v>
      </c>
      <c r="U1754" s="231">
        <f>VLOOKUP(VALUE(C1754),'Cross ref'!G:I,3,0)</f>
        <v>7376</v>
      </c>
      <c r="V1754" s="231">
        <f>IFERROR(VLOOKUP(J1754,'Item List (2)'!C:D,2,0),VLOOKUP(K1754,'Item List (2)'!C:D,2,0))</f>
        <v>50007</v>
      </c>
      <c r="W1754" s="231">
        <f>IFERROR(VLOOKUP(J1754,'Item List (2)'!C:E,3,0),VLOOKUP(K1754,'Item List (2)'!C:E,3,0))</f>
        <v>100</v>
      </c>
      <c r="X1754" s="231">
        <f t="shared" si="163"/>
        <v>0</v>
      </c>
      <c r="Y1754" s="231" t="str">
        <f t="shared" si="164"/>
        <v>SHORTENING, LIQ FRY PREM</v>
      </c>
      <c r="AA1754" s="232">
        <f t="shared" si="165"/>
        <v>146</v>
      </c>
      <c r="AB1754" s="232" t="str">
        <f>VLOOKUP(W1754,'Item List (2)'!$H:$J,2,0)</f>
        <v>Food</v>
      </c>
      <c r="AC1754" s="232">
        <f t="shared" si="166"/>
        <v>7376</v>
      </c>
      <c r="AD1754" s="232" t="str">
        <f t="shared" si="167"/>
        <v>7376-Food</v>
      </c>
    </row>
    <row r="1755" spans="1:30">
      <c r="A1755" t="s">
        <v>48</v>
      </c>
      <c r="B1755" t="s">
        <v>549</v>
      </c>
      <c r="C1755" t="s">
        <v>750</v>
      </c>
      <c r="D1755" t="s">
        <v>751</v>
      </c>
      <c r="E1755" t="s">
        <v>763</v>
      </c>
      <c r="F1755" s="220" t="s">
        <v>53</v>
      </c>
      <c r="G1755" s="220">
        <v>45171</v>
      </c>
      <c r="H1755" t="s">
        <v>339</v>
      </c>
      <c r="I1755" t="s">
        <v>201</v>
      </c>
      <c r="J1755" t="s">
        <v>232</v>
      </c>
      <c r="K1755" t="s">
        <v>340</v>
      </c>
      <c r="L1755" s="230" t="s">
        <v>341</v>
      </c>
      <c r="M1755">
        <v>1</v>
      </c>
      <c r="N1755">
        <v>0</v>
      </c>
      <c r="O1755">
        <v>28.75</v>
      </c>
      <c r="P1755">
        <v>28.75</v>
      </c>
      <c r="Q1755">
        <v>5516.81</v>
      </c>
      <c r="R1755">
        <v>5.52</v>
      </c>
      <c r="S1755" s="231" t="str">
        <f>VLOOKUP(U1755,'Cross ref'!I:J,2,0)</f>
        <v>SCL</v>
      </c>
      <c r="T1755" s="231">
        <f t="shared" si="162"/>
        <v>28.75</v>
      </c>
      <c r="U1755" s="231">
        <f>VLOOKUP(VALUE(C1755),'Cross ref'!G:I,3,0)</f>
        <v>7376</v>
      </c>
      <c r="V1755" s="231">
        <f>IFERROR(VLOOKUP(J1755,'Item List (2)'!C:D,2,0),VLOOKUP(K1755,'Item List (2)'!C:D,2,0))</f>
        <v>51001</v>
      </c>
      <c r="W1755" s="231">
        <f>IFERROR(VLOOKUP(J1755,'Item List (2)'!C:E,3,0),VLOOKUP(K1755,'Item List (2)'!C:E,3,0))</f>
        <v>1000</v>
      </c>
      <c r="X1755" s="231">
        <f t="shared" si="163"/>
        <v>0</v>
      </c>
      <c r="Y1755" s="231" t="str">
        <f t="shared" si="164"/>
        <v>LID, CUP CRUISER 32Z</v>
      </c>
      <c r="AA1755" s="232">
        <f t="shared" si="165"/>
        <v>28.75</v>
      </c>
      <c r="AB1755" s="232" t="str">
        <f>VLOOKUP(W1755,'Item List (2)'!$H:$J,2,0)</f>
        <v>Paper</v>
      </c>
      <c r="AC1755" s="232">
        <f t="shared" si="166"/>
        <v>7376</v>
      </c>
      <c r="AD1755" s="232" t="str">
        <f t="shared" si="167"/>
        <v>7376-Paper</v>
      </c>
    </row>
    <row r="1756" spans="1:30">
      <c r="A1756" t="s">
        <v>48</v>
      </c>
      <c r="B1756" t="s">
        <v>549</v>
      </c>
      <c r="C1756" t="s">
        <v>750</v>
      </c>
      <c r="D1756" t="s">
        <v>751</v>
      </c>
      <c r="E1756" t="s">
        <v>763</v>
      </c>
      <c r="F1756" s="220" t="s">
        <v>53</v>
      </c>
      <c r="G1756" s="220">
        <v>45171</v>
      </c>
      <c r="H1756" t="s">
        <v>163</v>
      </c>
      <c r="I1756" t="s">
        <v>55</v>
      </c>
      <c r="J1756" t="s">
        <v>146</v>
      </c>
      <c r="K1756" t="s">
        <v>164</v>
      </c>
      <c r="L1756" s="230" t="s">
        <v>165</v>
      </c>
      <c r="M1756">
        <v>2</v>
      </c>
      <c r="N1756">
        <v>0</v>
      </c>
      <c r="O1756">
        <v>37.6</v>
      </c>
      <c r="P1756">
        <v>75.2</v>
      </c>
      <c r="Q1756">
        <v>5516.81</v>
      </c>
      <c r="R1756">
        <v>5.52</v>
      </c>
      <c r="S1756" s="231" t="str">
        <f>VLOOKUP(U1756,'Cross ref'!I:J,2,0)</f>
        <v>SCL</v>
      </c>
      <c r="T1756" s="231">
        <f t="shared" si="162"/>
        <v>75.2</v>
      </c>
      <c r="U1756" s="231">
        <f>VLOOKUP(VALUE(C1756),'Cross ref'!G:I,3,0)</f>
        <v>7376</v>
      </c>
      <c r="V1756" s="231">
        <f>IFERROR(VLOOKUP(J1756,'Item List (2)'!C:D,2,0),VLOOKUP(K1756,'Item List (2)'!C:D,2,0))</f>
        <v>50007</v>
      </c>
      <c r="W1756" s="231">
        <f>IFERROR(VLOOKUP(J1756,'Item List (2)'!C:E,3,0),VLOOKUP(K1756,'Item List (2)'!C:E,3,0))</f>
        <v>100</v>
      </c>
      <c r="X1756" s="231">
        <f t="shared" si="163"/>
        <v>0</v>
      </c>
      <c r="Y1756" s="231" t="str">
        <f t="shared" si="164"/>
        <v>CHICKEN, PTY SPCY 3Z</v>
      </c>
      <c r="AA1756" s="232">
        <f t="shared" si="165"/>
        <v>75.2</v>
      </c>
      <c r="AB1756" s="232" t="str">
        <f>VLOOKUP(W1756,'Item List (2)'!$H:$J,2,0)</f>
        <v>Food</v>
      </c>
      <c r="AC1756" s="232">
        <f t="shared" si="166"/>
        <v>7376</v>
      </c>
      <c r="AD1756" s="232" t="str">
        <f t="shared" si="167"/>
        <v>7376-Food</v>
      </c>
    </row>
    <row r="1757" spans="1:30">
      <c r="A1757" t="s">
        <v>48</v>
      </c>
      <c r="B1757" t="s">
        <v>549</v>
      </c>
      <c r="C1757" t="s">
        <v>750</v>
      </c>
      <c r="D1757" t="s">
        <v>751</v>
      </c>
      <c r="E1757" t="s">
        <v>763</v>
      </c>
      <c r="F1757" s="220" t="s">
        <v>53</v>
      </c>
      <c r="G1757" s="220">
        <v>45171</v>
      </c>
      <c r="H1757" t="s">
        <v>173</v>
      </c>
      <c r="I1757" t="s">
        <v>55</v>
      </c>
      <c r="J1757" t="s">
        <v>117</v>
      </c>
      <c r="K1757" t="s">
        <v>174</v>
      </c>
      <c r="L1757" s="230" t="s">
        <v>175</v>
      </c>
      <c r="M1757">
        <v>1</v>
      </c>
      <c r="N1757">
        <v>0</v>
      </c>
      <c r="O1757">
        <v>81.59</v>
      </c>
      <c r="P1757">
        <v>81.59</v>
      </c>
      <c r="Q1757">
        <v>5516.81</v>
      </c>
      <c r="R1757">
        <v>5.52</v>
      </c>
      <c r="S1757" s="231" t="str">
        <f>VLOOKUP(U1757,'Cross ref'!I:J,2,0)</f>
        <v>SCL</v>
      </c>
      <c r="T1757" s="231">
        <f t="shared" si="162"/>
        <v>81.59</v>
      </c>
      <c r="U1757" s="231">
        <f>VLOOKUP(VALUE(C1757),'Cross ref'!G:I,3,0)</f>
        <v>7376</v>
      </c>
      <c r="V1757" s="231">
        <f>IFERROR(VLOOKUP(J1757,'Item List (2)'!C:D,2,0),VLOOKUP(K1757,'Item List (2)'!C:D,2,0))</f>
        <v>50007</v>
      </c>
      <c r="W1757" s="231">
        <f>IFERROR(VLOOKUP(J1757,'Item List (2)'!C:E,3,0),VLOOKUP(K1757,'Item List (2)'!C:E,3,0))</f>
        <v>100</v>
      </c>
      <c r="X1757" s="231">
        <f t="shared" si="163"/>
        <v>0</v>
      </c>
      <c r="Y1757" s="231" t="str">
        <f t="shared" si="164"/>
        <v>BEEF, GRND PTY 1.78Z</v>
      </c>
      <c r="AA1757" s="232">
        <f t="shared" si="165"/>
        <v>81.59</v>
      </c>
      <c r="AB1757" s="232" t="str">
        <f>VLOOKUP(W1757,'Item List (2)'!$H:$J,2,0)</f>
        <v>Food</v>
      </c>
      <c r="AC1757" s="232">
        <f t="shared" si="166"/>
        <v>7376</v>
      </c>
      <c r="AD1757" s="232" t="str">
        <f t="shared" si="167"/>
        <v>7376-Food</v>
      </c>
    </row>
    <row r="1758" spans="1:30">
      <c r="A1758" t="s">
        <v>48</v>
      </c>
      <c r="B1758" t="s">
        <v>549</v>
      </c>
      <c r="C1758" t="s">
        <v>750</v>
      </c>
      <c r="D1758" t="s">
        <v>751</v>
      </c>
      <c r="E1758" t="s">
        <v>763</v>
      </c>
      <c r="F1758" s="220" t="s">
        <v>53</v>
      </c>
      <c r="G1758" s="220">
        <v>45171</v>
      </c>
      <c r="H1758" t="s">
        <v>344</v>
      </c>
      <c r="I1758" t="s">
        <v>55</v>
      </c>
      <c r="J1758" t="s">
        <v>345</v>
      </c>
      <c r="K1758" t="s">
        <v>346</v>
      </c>
      <c r="L1758" s="230" t="s">
        <v>347</v>
      </c>
      <c r="M1758">
        <v>1</v>
      </c>
      <c r="N1758">
        <v>0</v>
      </c>
      <c r="O1758">
        <v>25.95</v>
      </c>
      <c r="P1758">
        <v>25.95</v>
      </c>
      <c r="Q1758">
        <v>5516.81</v>
      </c>
      <c r="R1758">
        <v>5.52</v>
      </c>
      <c r="S1758" s="231" t="str">
        <f>VLOOKUP(U1758,'Cross ref'!I:J,2,0)</f>
        <v>SCL</v>
      </c>
      <c r="T1758" s="231">
        <f t="shared" si="162"/>
        <v>25.95</v>
      </c>
      <c r="U1758" s="231">
        <f>VLOOKUP(VALUE(C1758),'Cross ref'!G:I,3,0)</f>
        <v>7376</v>
      </c>
      <c r="V1758" s="231">
        <f>IFERROR(VLOOKUP(J1758,'Item List (2)'!C:D,2,0),VLOOKUP(K1758,'Item List (2)'!C:D,2,0))</f>
        <v>50007</v>
      </c>
      <c r="W1758" s="231">
        <f>IFERROR(VLOOKUP(J1758,'Item List (2)'!C:E,3,0),VLOOKUP(K1758,'Item List (2)'!C:E,3,0))</f>
        <v>100</v>
      </c>
      <c r="X1758" s="231">
        <f t="shared" si="163"/>
        <v>0</v>
      </c>
      <c r="Y1758" s="231" t="str">
        <f t="shared" si="164"/>
        <v>BREAD, SOURDOUGH THICKER SLI</v>
      </c>
      <c r="AA1758" s="232">
        <f t="shared" si="165"/>
        <v>25.95</v>
      </c>
      <c r="AB1758" s="232" t="str">
        <f>VLOOKUP(W1758,'Item List (2)'!$H:$J,2,0)</f>
        <v>Food</v>
      </c>
      <c r="AC1758" s="232">
        <f t="shared" si="166"/>
        <v>7376</v>
      </c>
      <c r="AD1758" s="232" t="str">
        <f t="shared" si="167"/>
        <v>7376-Food</v>
      </c>
    </row>
    <row r="1759" spans="1:30">
      <c r="A1759" t="s">
        <v>48</v>
      </c>
      <c r="B1759" t="s">
        <v>549</v>
      </c>
      <c r="C1759" t="s">
        <v>750</v>
      </c>
      <c r="D1759" t="s">
        <v>751</v>
      </c>
      <c r="E1759" t="s">
        <v>763</v>
      </c>
      <c r="F1759" s="220" t="s">
        <v>53</v>
      </c>
      <c r="G1759" s="220">
        <v>45171</v>
      </c>
      <c r="H1759" t="s">
        <v>176</v>
      </c>
      <c r="I1759" t="s">
        <v>55</v>
      </c>
      <c r="J1759" t="s">
        <v>76</v>
      </c>
      <c r="K1759" t="s">
        <v>177</v>
      </c>
      <c r="L1759" s="230" t="s">
        <v>78</v>
      </c>
      <c r="M1759">
        <v>1</v>
      </c>
      <c r="N1759">
        <v>0</v>
      </c>
      <c r="O1759">
        <v>99.5</v>
      </c>
      <c r="P1759">
        <v>99.5</v>
      </c>
      <c r="Q1759">
        <v>5516.81</v>
      </c>
      <c r="R1759">
        <v>5.52</v>
      </c>
      <c r="S1759" s="231" t="str">
        <f>VLOOKUP(U1759,'Cross ref'!I:J,2,0)</f>
        <v>SCL</v>
      </c>
      <c r="T1759" s="231">
        <f t="shared" si="162"/>
        <v>99.5</v>
      </c>
      <c r="U1759" s="231">
        <f>VLOOKUP(VALUE(C1759),'Cross ref'!G:I,3,0)</f>
        <v>7376</v>
      </c>
      <c r="V1759" s="231">
        <f>IFERROR(VLOOKUP(J1759,'Item List (2)'!C:D,2,0),VLOOKUP(K1759,'Item List (2)'!C:D,2,0))</f>
        <v>50007</v>
      </c>
      <c r="W1759" s="231">
        <f>IFERROR(VLOOKUP(J1759,'Item List (2)'!C:E,3,0),VLOOKUP(K1759,'Item List (2)'!C:E,3,0))</f>
        <v>100</v>
      </c>
      <c r="X1759" s="231">
        <f t="shared" si="163"/>
        <v>0</v>
      </c>
      <c r="Y1759" s="231" t="str">
        <f t="shared" si="164"/>
        <v>SYRUP, DR PEPPER BIB</v>
      </c>
      <c r="AA1759" s="232">
        <f t="shared" si="165"/>
        <v>99.5</v>
      </c>
      <c r="AB1759" s="232" t="str">
        <f>VLOOKUP(W1759,'Item List (2)'!$H:$J,2,0)</f>
        <v>Food</v>
      </c>
      <c r="AC1759" s="232">
        <f t="shared" si="166"/>
        <v>7376</v>
      </c>
      <c r="AD1759" s="232" t="str">
        <f t="shared" si="167"/>
        <v>7376-Food</v>
      </c>
    </row>
    <row r="1760" spans="1:30">
      <c r="A1760" t="s">
        <v>48</v>
      </c>
      <c r="B1760" t="s">
        <v>549</v>
      </c>
      <c r="C1760" t="s">
        <v>750</v>
      </c>
      <c r="D1760" t="s">
        <v>751</v>
      </c>
      <c r="E1760" t="s">
        <v>763</v>
      </c>
      <c r="F1760" s="220" t="s">
        <v>53</v>
      </c>
      <c r="G1760" s="220">
        <v>45171</v>
      </c>
      <c r="H1760" t="s">
        <v>599</v>
      </c>
      <c r="I1760" t="s">
        <v>66</v>
      </c>
      <c r="J1760" t="s">
        <v>600</v>
      </c>
      <c r="K1760" t="s">
        <v>601</v>
      </c>
      <c r="L1760" s="230" t="s">
        <v>602</v>
      </c>
      <c r="M1760">
        <v>1</v>
      </c>
      <c r="N1760">
        <v>0</v>
      </c>
      <c r="O1760">
        <v>28.84</v>
      </c>
      <c r="P1760">
        <v>28.84</v>
      </c>
      <c r="Q1760">
        <v>5516.81</v>
      </c>
      <c r="R1760">
        <v>5.52</v>
      </c>
      <c r="S1760" s="231" t="str">
        <f>VLOOKUP(U1760,'Cross ref'!I:J,2,0)</f>
        <v>SCL</v>
      </c>
      <c r="T1760" s="231">
        <f t="shared" si="162"/>
        <v>28.84</v>
      </c>
      <c r="U1760" s="231">
        <f>VLOOKUP(VALUE(C1760),'Cross ref'!G:I,3,0)</f>
        <v>7376</v>
      </c>
      <c r="V1760" s="231">
        <f>IFERROR(VLOOKUP(J1760,'Item List (2)'!C:D,2,0),VLOOKUP(K1760,'Item List (2)'!C:D,2,0))</f>
        <v>60507</v>
      </c>
      <c r="W1760" s="231">
        <f>IFERROR(VLOOKUP(J1760,'Item List (2)'!C:E,3,0),VLOOKUP(K1760,'Item List (2)'!C:E,3,0))</f>
        <v>1200</v>
      </c>
      <c r="X1760" s="231">
        <f t="shared" si="163"/>
        <v>0</v>
      </c>
      <c r="Y1760" s="231" t="str">
        <f t="shared" si="164"/>
        <v>TOWEL, RED HVY WGT</v>
      </c>
      <c r="AA1760" s="232">
        <f t="shared" si="165"/>
        <v>28.84</v>
      </c>
      <c r="AB1760" s="232" t="str">
        <f>VLOOKUP(W1760,'Item List (2)'!$H:$J,2,0)</f>
        <v>Supplies</v>
      </c>
      <c r="AC1760" s="232">
        <f t="shared" si="166"/>
        <v>7376</v>
      </c>
      <c r="AD1760" s="232" t="str">
        <f t="shared" si="167"/>
        <v>7376-Supplies</v>
      </c>
    </row>
    <row r="1761" spans="1:30">
      <c r="A1761" t="s">
        <v>48</v>
      </c>
      <c r="B1761" t="s">
        <v>549</v>
      </c>
      <c r="C1761" t="s">
        <v>750</v>
      </c>
      <c r="D1761" t="s">
        <v>751</v>
      </c>
      <c r="E1761" t="s">
        <v>763</v>
      </c>
      <c r="F1761" s="220" t="s">
        <v>53</v>
      </c>
      <c r="G1761" s="220">
        <v>45171</v>
      </c>
      <c r="H1761" t="s">
        <v>178</v>
      </c>
      <c r="I1761" t="s">
        <v>55</v>
      </c>
      <c r="J1761" t="s">
        <v>179</v>
      </c>
      <c r="K1761" t="s">
        <v>180</v>
      </c>
      <c r="L1761" s="230" t="s">
        <v>148</v>
      </c>
      <c r="M1761">
        <v>1</v>
      </c>
      <c r="N1761">
        <v>0</v>
      </c>
      <c r="O1761">
        <v>87.91</v>
      </c>
      <c r="P1761">
        <v>87.91</v>
      </c>
      <c r="Q1761">
        <v>5516.81</v>
      </c>
      <c r="R1761">
        <v>5.52</v>
      </c>
      <c r="S1761" s="231" t="str">
        <f>VLOOKUP(U1761,'Cross ref'!I:J,2,0)</f>
        <v>SCL</v>
      </c>
      <c r="T1761" s="231">
        <f t="shared" si="162"/>
        <v>87.91</v>
      </c>
      <c r="U1761" s="231">
        <f>VLOOKUP(VALUE(C1761),'Cross ref'!G:I,3,0)</f>
        <v>7376</v>
      </c>
      <c r="V1761" s="231">
        <f>IFERROR(VLOOKUP(J1761,'Item List (2)'!C:D,2,0),VLOOKUP(K1761,'Item List (2)'!C:D,2,0))</f>
        <v>50007</v>
      </c>
      <c r="W1761" s="231">
        <f>IFERROR(VLOOKUP(J1761,'Item List (2)'!C:E,3,0),VLOOKUP(K1761,'Item List (2)'!C:E,3,0))</f>
        <v>100</v>
      </c>
      <c r="X1761" s="231">
        <f t="shared" si="163"/>
        <v>0</v>
      </c>
      <c r="Y1761" s="231" t="str">
        <f t="shared" si="164"/>
        <v>CHEESE, AMER SHRP SLI 144CT</v>
      </c>
      <c r="AA1761" s="232">
        <f t="shared" si="165"/>
        <v>87.91</v>
      </c>
      <c r="AB1761" s="232" t="str">
        <f>VLOOKUP(W1761,'Item List (2)'!$H:$J,2,0)</f>
        <v>Food</v>
      </c>
      <c r="AC1761" s="232">
        <f t="shared" si="166"/>
        <v>7376</v>
      </c>
      <c r="AD1761" s="232" t="str">
        <f t="shared" si="167"/>
        <v>7376-Food</v>
      </c>
    </row>
    <row r="1762" spans="1:30">
      <c r="A1762" t="s">
        <v>48</v>
      </c>
      <c r="B1762" t="s">
        <v>549</v>
      </c>
      <c r="C1762" t="s">
        <v>750</v>
      </c>
      <c r="D1762" t="s">
        <v>751</v>
      </c>
      <c r="E1762" t="s">
        <v>763</v>
      </c>
      <c r="F1762" s="220" t="s">
        <v>53</v>
      </c>
      <c r="G1762" s="220">
        <v>45171</v>
      </c>
      <c r="H1762" t="s">
        <v>736</v>
      </c>
      <c r="I1762" t="s">
        <v>55</v>
      </c>
      <c r="J1762" t="s">
        <v>179</v>
      </c>
      <c r="K1762" t="s">
        <v>737</v>
      </c>
      <c r="L1762" s="230" t="s">
        <v>148</v>
      </c>
      <c r="M1762">
        <v>1</v>
      </c>
      <c r="N1762">
        <v>0</v>
      </c>
      <c r="O1762">
        <v>88.31</v>
      </c>
      <c r="P1762">
        <v>88.31</v>
      </c>
      <c r="Q1762">
        <v>5516.81</v>
      </c>
      <c r="R1762">
        <v>5.52</v>
      </c>
      <c r="S1762" s="231" t="str">
        <f>VLOOKUP(U1762,'Cross ref'!I:J,2,0)</f>
        <v>SCL</v>
      </c>
      <c r="T1762" s="231">
        <f t="shared" si="162"/>
        <v>88.31</v>
      </c>
      <c r="U1762" s="231">
        <f>VLOOKUP(VALUE(C1762),'Cross ref'!G:I,3,0)</f>
        <v>7376</v>
      </c>
      <c r="V1762" s="231">
        <f>IFERROR(VLOOKUP(J1762,'Item List (2)'!C:D,2,0),VLOOKUP(K1762,'Item List (2)'!C:D,2,0))</f>
        <v>50007</v>
      </c>
      <c r="W1762" s="231">
        <f>IFERROR(VLOOKUP(J1762,'Item List (2)'!C:E,3,0),VLOOKUP(K1762,'Item List (2)'!C:E,3,0))</f>
        <v>100</v>
      </c>
      <c r="X1762" s="231">
        <f t="shared" si="163"/>
        <v>0</v>
      </c>
      <c r="Y1762" s="231" t="str">
        <f t="shared" si="164"/>
        <v>CHEESE, SWISS SLI 160CT</v>
      </c>
      <c r="AA1762" s="232">
        <f t="shared" si="165"/>
        <v>88.31</v>
      </c>
      <c r="AB1762" s="232" t="str">
        <f>VLOOKUP(W1762,'Item List (2)'!$H:$J,2,0)</f>
        <v>Food</v>
      </c>
      <c r="AC1762" s="232">
        <f t="shared" si="166"/>
        <v>7376</v>
      </c>
      <c r="AD1762" s="232" t="str">
        <f t="shared" si="167"/>
        <v>7376-Food</v>
      </c>
    </row>
    <row r="1763" spans="1:30">
      <c r="A1763" t="s">
        <v>48</v>
      </c>
      <c r="B1763" t="s">
        <v>549</v>
      </c>
      <c r="C1763" t="s">
        <v>750</v>
      </c>
      <c r="D1763" t="s">
        <v>751</v>
      </c>
      <c r="E1763" t="s">
        <v>763</v>
      </c>
      <c r="F1763" s="220" t="s">
        <v>53</v>
      </c>
      <c r="G1763" s="220">
        <v>45171</v>
      </c>
      <c r="H1763" t="s">
        <v>184</v>
      </c>
      <c r="I1763" t="s">
        <v>55</v>
      </c>
      <c r="J1763" t="s">
        <v>117</v>
      </c>
      <c r="K1763" t="s">
        <v>185</v>
      </c>
      <c r="L1763" s="230" t="s">
        <v>186</v>
      </c>
      <c r="M1763">
        <v>2</v>
      </c>
      <c r="N1763">
        <v>0</v>
      </c>
      <c r="O1763">
        <v>76.44</v>
      </c>
      <c r="P1763">
        <v>152.88</v>
      </c>
      <c r="Q1763">
        <v>5516.81</v>
      </c>
      <c r="R1763">
        <v>5.52</v>
      </c>
      <c r="S1763" s="231" t="str">
        <f>VLOOKUP(U1763,'Cross ref'!I:J,2,0)</f>
        <v>SCL</v>
      </c>
      <c r="T1763" s="231">
        <f t="shared" si="162"/>
        <v>152.88</v>
      </c>
      <c r="U1763" s="231">
        <f>VLOOKUP(VALUE(C1763),'Cross ref'!G:I,3,0)</f>
        <v>7376</v>
      </c>
      <c r="V1763" s="231">
        <f>IFERROR(VLOOKUP(J1763,'Item List (2)'!C:D,2,0),VLOOKUP(K1763,'Item List (2)'!C:D,2,0))</f>
        <v>50007</v>
      </c>
      <c r="W1763" s="231">
        <f>IFERROR(VLOOKUP(J1763,'Item List (2)'!C:E,3,0),VLOOKUP(K1763,'Item List (2)'!C:E,3,0))</f>
        <v>100</v>
      </c>
      <c r="X1763" s="231">
        <f t="shared" si="163"/>
        <v>0</v>
      </c>
      <c r="Y1763" s="231" t="str">
        <f t="shared" si="164"/>
        <v>BEEF, GRND PTY 5.33Z ANGUS IQF</v>
      </c>
      <c r="AA1763" s="232">
        <f t="shared" si="165"/>
        <v>152.88</v>
      </c>
      <c r="AB1763" s="232" t="str">
        <f>VLOOKUP(W1763,'Item List (2)'!$H:$J,2,0)</f>
        <v>Food</v>
      </c>
      <c r="AC1763" s="232">
        <f t="shared" si="166"/>
        <v>7376</v>
      </c>
      <c r="AD1763" s="232" t="str">
        <f t="shared" si="167"/>
        <v>7376-Food</v>
      </c>
    </row>
    <row r="1764" spans="1:30">
      <c r="A1764" t="s">
        <v>48</v>
      </c>
      <c r="B1764" t="s">
        <v>549</v>
      </c>
      <c r="C1764" t="s">
        <v>750</v>
      </c>
      <c r="D1764" t="s">
        <v>751</v>
      </c>
      <c r="E1764" t="s">
        <v>763</v>
      </c>
      <c r="F1764" s="220" t="s">
        <v>53</v>
      </c>
      <c r="G1764" s="220">
        <v>45171</v>
      </c>
      <c r="H1764" t="s">
        <v>187</v>
      </c>
      <c r="I1764" t="s">
        <v>55</v>
      </c>
      <c r="J1764" t="s">
        <v>146</v>
      </c>
      <c r="K1764" t="s">
        <v>188</v>
      </c>
      <c r="L1764" s="230" t="s">
        <v>189</v>
      </c>
      <c r="M1764">
        <v>8</v>
      </c>
      <c r="N1764">
        <v>0</v>
      </c>
      <c r="O1764">
        <v>46.88</v>
      </c>
      <c r="P1764">
        <v>375.04</v>
      </c>
      <c r="Q1764">
        <v>5516.81</v>
      </c>
      <c r="R1764">
        <v>5.52</v>
      </c>
      <c r="S1764" s="231" t="str">
        <f>VLOOKUP(U1764,'Cross ref'!I:J,2,0)</f>
        <v>SCL</v>
      </c>
      <c r="T1764" s="231">
        <f t="shared" si="162"/>
        <v>375.04</v>
      </c>
      <c r="U1764" s="231">
        <f>VLOOKUP(VALUE(C1764),'Cross ref'!G:I,3,0)</f>
        <v>7376</v>
      </c>
      <c r="V1764" s="231">
        <f>IFERROR(VLOOKUP(J1764,'Item List (2)'!C:D,2,0),VLOOKUP(K1764,'Item List (2)'!C:D,2,0))</f>
        <v>50007</v>
      </c>
      <c r="W1764" s="231">
        <f>IFERROR(VLOOKUP(J1764,'Item List (2)'!C:E,3,0),VLOOKUP(K1764,'Item List (2)'!C:E,3,0))</f>
        <v>100</v>
      </c>
      <c r="X1764" s="231">
        <f t="shared" si="163"/>
        <v>0</v>
      </c>
      <c r="Y1764" s="231" t="str">
        <f t="shared" si="164"/>
        <v>CHICKEN, NUGGET BRD STAR SHP</v>
      </c>
      <c r="AA1764" s="232">
        <f t="shared" si="165"/>
        <v>375.04</v>
      </c>
      <c r="AB1764" s="232" t="str">
        <f>VLOOKUP(W1764,'Item List (2)'!$H:$J,2,0)</f>
        <v>Food</v>
      </c>
      <c r="AC1764" s="232">
        <f t="shared" si="166"/>
        <v>7376</v>
      </c>
      <c r="AD1764" s="232" t="str">
        <f t="shared" si="167"/>
        <v>7376-Food</v>
      </c>
    </row>
    <row r="1765" spans="1:30">
      <c r="A1765" t="s">
        <v>48</v>
      </c>
      <c r="B1765" t="s">
        <v>549</v>
      </c>
      <c r="C1765" t="s">
        <v>750</v>
      </c>
      <c r="D1765" t="s">
        <v>751</v>
      </c>
      <c r="E1765" t="s">
        <v>763</v>
      </c>
      <c r="F1765" s="220" t="s">
        <v>53</v>
      </c>
      <c r="G1765" s="220">
        <v>45171</v>
      </c>
      <c r="H1765" t="s">
        <v>764</v>
      </c>
      <c r="I1765" t="s">
        <v>201</v>
      </c>
      <c r="J1765" t="s">
        <v>761</v>
      </c>
      <c r="K1765" t="s">
        <v>765</v>
      </c>
      <c r="L1765" s="230" t="s">
        <v>425</v>
      </c>
      <c r="M1765">
        <v>1</v>
      </c>
      <c r="N1765">
        <v>0</v>
      </c>
      <c r="O1765">
        <v>15.48</v>
      </c>
      <c r="P1765">
        <v>15.48</v>
      </c>
      <c r="Q1765">
        <v>5516.81</v>
      </c>
      <c r="R1765">
        <v>5.52</v>
      </c>
      <c r="S1765" s="231" t="str">
        <f>VLOOKUP(U1765,'Cross ref'!I:J,2,0)</f>
        <v>SCL</v>
      </c>
      <c r="T1765" s="231">
        <f t="shared" si="162"/>
        <v>15.48</v>
      </c>
      <c r="U1765" s="231">
        <f>VLOOKUP(VALUE(C1765),'Cross ref'!G:I,3,0)</f>
        <v>7376</v>
      </c>
      <c r="V1765" s="231">
        <f>IFERROR(VLOOKUP(J1765,'Item List (2)'!C:D,2,0),VLOOKUP(K1765,'Item List (2)'!C:D,2,0))</f>
        <v>51001</v>
      </c>
      <c r="W1765" s="231">
        <f>IFERROR(VLOOKUP(J1765,'Item List (2)'!C:E,3,0),VLOOKUP(K1765,'Item List (2)'!C:E,3,0))</f>
        <v>1000</v>
      </c>
      <c r="X1765" s="231">
        <f t="shared" si="163"/>
        <v>0</v>
      </c>
      <c r="Y1765" s="231" t="str">
        <f t="shared" si="164"/>
        <v>KNIFE, WRPD BLK</v>
      </c>
      <c r="AA1765" s="232">
        <f t="shared" si="165"/>
        <v>15.48</v>
      </c>
      <c r="AB1765" s="232" t="str">
        <f>VLOOKUP(W1765,'Item List (2)'!$H:$J,2,0)</f>
        <v>Paper</v>
      </c>
      <c r="AC1765" s="232">
        <f t="shared" si="166"/>
        <v>7376</v>
      </c>
      <c r="AD1765" s="232" t="str">
        <f t="shared" si="167"/>
        <v>7376-Paper</v>
      </c>
    </row>
    <row r="1766" spans="1:30">
      <c r="A1766" t="s">
        <v>48</v>
      </c>
      <c r="B1766" t="s">
        <v>549</v>
      </c>
      <c r="C1766" t="s">
        <v>750</v>
      </c>
      <c r="D1766" t="s">
        <v>751</v>
      </c>
      <c r="E1766" t="s">
        <v>763</v>
      </c>
      <c r="F1766" s="220" t="s">
        <v>53</v>
      </c>
      <c r="G1766" s="220">
        <v>45171</v>
      </c>
      <c r="H1766" t="s">
        <v>205</v>
      </c>
      <c r="I1766" t="s">
        <v>55</v>
      </c>
      <c r="J1766" t="s">
        <v>206</v>
      </c>
      <c r="K1766" t="s">
        <v>207</v>
      </c>
      <c r="L1766" s="230" t="s">
        <v>208</v>
      </c>
      <c r="M1766">
        <v>4</v>
      </c>
      <c r="N1766">
        <v>0</v>
      </c>
      <c r="O1766">
        <v>22.17</v>
      </c>
      <c r="P1766">
        <v>88.68</v>
      </c>
      <c r="Q1766">
        <v>5516.81</v>
      </c>
      <c r="R1766">
        <v>5.52</v>
      </c>
      <c r="S1766" s="231" t="str">
        <f>VLOOKUP(U1766,'Cross ref'!I:J,2,0)</f>
        <v>SCL</v>
      </c>
      <c r="T1766" s="231">
        <f t="shared" si="162"/>
        <v>88.68</v>
      </c>
      <c r="U1766" s="231">
        <f>VLOOKUP(VALUE(C1766),'Cross ref'!G:I,3,0)</f>
        <v>7376</v>
      </c>
      <c r="V1766" s="231">
        <f>IFERROR(VLOOKUP(J1766,'Item List (2)'!C:D,2,0),VLOOKUP(K1766,'Item List (2)'!C:D,2,0))</f>
        <v>50007</v>
      </c>
      <c r="W1766" s="231">
        <f>IFERROR(VLOOKUP(J1766,'Item List (2)'!C:E,3,0),VLOOKUP(K1766,'Item List (2)'!C:E,3,0))</f>
        <v>100</v>
      </c>
      <c r="X1766" s="231">
        <f t="shared" si="163"/>
        <v>0</v>
      </c>
      <c r="Y1766" s="231" t="str">
        <f t="shared" si="164"/>
        <v>LETTUCE, LINER</v>
      </c>
      <c r="AA1766" s="232">
        <f t="shared" si="165"/>
        <v>88.68</v>
      </c>
      <c r="AB1766" s="232" t="str">
        <f>VLOOKUP(W1766,'Item List (2)'!$H:$J,2,0)</f>
        <v>Food</v>
      </c>
      <c r="AC1766" s="232">
        <f t="shared" si="166"/>
        <v>7376</v>
      </c>
      <c r="AD1766" s="232" t="str">
        <f t="shared" si="167"/>
        <v>7376-Food</v>
      </c>
    </row>
    <row r="1767" spans="1:30">
      <c r="A1767" t="s">
        <v>48</v>
      </c>
      <c r="B1767" t="s">
        <v>549</v>
      </c>
      <c r="C1767" t="s">
        <v>750</v>
      </c>
      <c r="D1767" t="s">
        <v>751</v>
      </c>
      <c r="E1767" t="s">
        <v>763</v>
      </c>
      <c r="F1767" s="220" t="s">
        <v>53</v>
      </c>
      <c r="G1767" s="220">
        <v>45171</v>
      </c>
      <c r="H1767" t="s">
        <v>209</v>
      </c>
      <c r="I1767" t="s">
        <v>55</v>
      </c>
      <c r="J1767" t="s">
        <v>210</v>
      </c>
      <c r="K1767" t="s">
        <v>211</v>
      </c>
      <c r="L1767" s="230" t="s">
        <v>212</v>
      </c>
      <c r="M1767">
        <v>3</v>
      </c>
      <c r="N1767">
        <v>0</v>
      </c>
      <c r="O1767">
        <v>19.57</v>
      </c>
      <c r="P1767">
        <v>58.71</v>
      </c>
      <c r="Q1767">
        <v>5516.81</v>
      </c>
      <c r="R1767">
        <v>5.52</v>
      </c>
      <c r="S1767" s="231" t="str">
        <f>VLOOKUP(U1767,'Cross ref'!I:J,2,0)</f>
        <v>SCL</v>
      </c>
      <c r="T1767" s="231">
        <f t="shared" si="162"/>
        <v>58.71</v>
      </c>
      <c r="U1767" s="231">
        <f>VLOOKUP(VALUE(C1767),'Cross ref'!G:I,3,0)</f>
        <v>7376</v>
      </c>
      <c r="V1767" s="231">
        <f>IFERROR(VLOOKUP(J1767,'Item List (2)'!C:D,2,0),VLOOKUP(K1767,'Item List (2)'!C:D,2,0))</f>
        <v>50007</v>
      </c>
      <c r="W1767" s="231">
        <f>IFERROR(VLOOKUP(J1767,'Item List (2)'!C:E,3,0),VLOOKUP(K1767,'Item List (2)'!C:E,3,0))</f>
        <v>100</v>
      </c>
      <c r="X1767" s="231">
        <f t="shared" si="163"/>
        <v>0</v>
      </c>
      <c r="Y1767" s="231" t="str">
        <f t="shared" si="164"/>
        <v>TOMATO, RED 5X5 BULK 25LB</v>
      </c>
      <c r="AA1767" s="232">
        <f t="shared" si="165"/>
        <v>58.71</v>
      </c>
      <c r="AB1767" s="232" t="str">
        <f>VLOOKUP(W1767,'Item List (2)'!$H:$J,2,0)</f>
        <v>Food</v>
      </c>
      <c r="AC1767" s="232">
        <f t="shared" si="166"/>
        <v>7376</v>
      </c>
      <c r="AD1767" s="232" t="str">
        <f t="shared" si="167"/>
        <v>7376-Food</v>
      </c>
    </row>
    <row r="1768" spans="1:30">
      <c r="A1768" t="s">
        <v>48</v>
      </c>
      <c r="B1768" t="s">
        <v>549</v>
      </c>
      <c r="C1768" t="s">
        <v>750</v>
      </c>
      <c r="D1768" t="s">
        <v>751</v>
      </c>
      <c r="E1768" t="s">
        <v>763</v>
      </c>
      <c r="F1768" s="220" t="s">
        <v>53</v>
      </c>
      <c r="G1768" s="220">
        <v>45171</v>
      </c>
      <c r="H1768" t="s">
        <v>213</v>
      </c>
      <c r="I1768" t="s">
        <v>55</v>
      </c>
      <c r="J1768" t="s">
        <v>214</v>
      </c>
      <c r="K1768" t="s">
        <v>215</v>
      </c>
      <c r="L1768" s="230" t="s">
        <v>78</v>
      </c>
      <c r="M1768">
        <v>1</v>
      </c>
      <c r="N1768">
        <v>0</v>
      </c>
      <c r="O1768">
        <v>27.07</v>
      </c>
      <c r="P1768">
        <v>27.07</v>
      </c>
      <c r="Q1768">
        <v>5516.81</v>
      </c>
      <c r="R1768">
        <v>5.52</v>
      </c>
      <c r="S1768" s="231" t="str">
        <f>VLOOKUP(U1768,'Cross ref'!I:J,2,0)</f>
        <v>SCL</v>
      </c>
      <c r="T1768" s="231">
        <f t="shared" si="162"/>
        <v>27.07</v>
      </c>
      <c r="U1768" s="231">
        <f>VLOOKUP(VALUE(C1768),'Cross ref'!G:I,3,0)</f>
        <v>7376</v>
      </c>
      <c r="V1768" s="231">
        <f>IFERROR(VLOOKUP(J1768,'Item List (2)'!C:D,2,0),VLOOKUP(K1768,'Item List (2)'!C:D,2,0))</f>
        <v>50007</v>
      </c>
      <c r="W1768" s="231">
        <f>IFERROR(VLOOKUP(J1768,'Item List (2)'!C:E,3,0),VLOOKUP(K1768,'Item List (2)'!C:E,3,0))</f>
        <v>100</v>
      </c>
      <c r="X1768" s="231">
        <f t="shared" si="163"/>
        <v>0</v>
      </c>
      <c r="Y1768" s="231" t="str">
        <f t="shared" si="164"/>
        <v>PICKLE, CHIP DELI 3/16" CC</v>
      </c>
      <c r="AA1768" s="232">
        <f t="shared" si="165"/>
        <v>27.07</v>
      </c>
      <c r="AB1768" s="232" t="str">
        <f>VLOOKUP(W1768,'Item List (2)'!$H:$J,2,0)</f>
        <v>Food</v>
      </c>
      <c r="AC1768" s="232">
        <f t="shared" si="166"/>
        <v>7376</v>
      </c>
      <c r="AD1768" s="232" t="str">
        <f t="shared" si="167"/>
        <v>7376-Food</v>
      </c>
    </row>
    <row r="1769" spans="1:30">
      <c r="A1769" t="s">
        <v>48</v>
      </c>
      <c r="B1769" t="s">
        <v>549</v>
      </c>
      <c r="C1769" t="s">
        <v>750</v>
      </c>
      <c r="D1769" t="s">
        <v>751</v>
      </c>
      <c r="E1769" t="s">
        <v>763</v>
      </c>
      <c r="F1769" s="220" t="s">
        <v>53</v>
      </c>
      <c r="G1769" s="220">
        <v>45171</v>
      </c>
      <c r="H1769" t="s">
        <v>285</v>
      </c>
      <c r="I1769" t="s">
        <v>55</v>
      </c>
      <c r="J1769" t="s">
        <v>146</v>
      </c>
      <c r="K1769" t="s">
        <v>286</v>
      </c>
      <c r="L1769" s="230" t="s">
        <v>148</v>
      </c>
      <c r="M1769">
        <v>1</v>
      </c>
      <c r="N1769">
        <v>0</v>
      </c>
      <c r="O1769">
        <v>117.62</v>
      </c>
      <c r="P1769">
        <v>117.62</v>
      </c>
      <c r="Q1769">
        <v>5516.81</v>
      </c>
      <c r="R1769">
        <v>5.52</v>
      </c>
      <c r="S1769" s="231" t="str">
        <f>VLOOKUP(U1769,'Cross ref'!I:J,2,0)</f>
        <v>SCL</v>
      </c>
      <c r="T1769" s="231">
        <f t="shared" si="162"/>
        <v>117.62</v>
      </c>
      <c r="U1769" s="231">
        <f>VLOOKUP(VALUE(C1769),'Cross ref'!G:I,3,0)</f>
        <v>7376</v>
      </c>
      <c r="V1769" s="231">
        <f>IFERROR(VLOOKUP(J1769,'Item List (2)'!C:D,2,0),VLOOKUP(K1769,'Item List (2)'!C:D,2,0))</f>
        <v>50007</v>
      </c>
      <c r="W1769" s="231">
        <f>IFERROR(VLOOKUP(J1769,'Item List (2)'!C:E,3,0),VLOOKUP(K1769,'Item List (2)'!C:E,3,0))</f>
        <v>100</v>
      </c>
      <c r="X1769" s="231">
        <f t="shared" si="163"/>
        <v>0</v>
      </c>
      <c r="Y1769" s="231" t="str">
        <f t="shared" si="164"/>
        <v>CHICKEN, BRST FLT MARNTD 3.5Z FZN</v>
      </c>
      <c r="AA1769" s="232">
        <f t="shared" si="165"/>
        <v>117.62</v>
      </c>
      <c r="AB1769" s="232" t="str">
        <f>VLOOKUP(W1769,'Item List (2)'!$H:$J,2,0)</f>
        <v>Food</v>
      </c>
      <c r="AC1769" s="232">
        <f t="shared" si="166"/>
        <v>7376</v>
      </c>
      <c r="AD1769" s="232" t="str">
        <f t="shared" si="167"/>
        <v>7376-Food</v>
      </c>
    </row>
    <row r="1770" spans="1:30">
      <c r="A1770" t="s">
        <v>48</v>
      </c>
      <c r="B1770" t="s">
        <v>549</v>
      </c>
      <c r="C1770" t="s">
        <v>750</v>
      </c>
      <c r="D1770" t="s">
        <v>751</v>
      </c>
      <c r="E1770" t="s">
        <v>763</v>
      </c>
      <c r="F1770" s="220" t="s">
        <v>53</v>
      </c>
      <c r="G1770" s="220">
        <v>45171</v>
      </c>
      <c r="H1770" t="s">
        <v>375</v>
      </c>
      <c r="I1770" t="s">
        <v>55</v>
      </c>
      <c r="J1770" t="s">
        <v>146</v>
      </c>
      <c r="K1770" t="s">
        <v>376</v>
      </c>
      <c r="L1770" s="230" t="s">
        <v>377</v>
      </c>
      <c r="M1770">
        <v>1</v>
      </c>
      <c r="N1770">
        <v>0</v>
      </c>
      <c r="O1770">
        <v>175.35</v>
      </c>
      <c r="P1770">
        <v>175.35</v>
      </c>
      <c r="Q1770">
        <v>5516.81</v>
      </c>
      <c r="R1770">
        <v>5.52</v>
      </c>
      <c r="S1770" s="231" t="str">
        <f>VLOOKUP(U1770,'Cross ref'!I:J,2,0)</f>
        <v>SCL</v>
      </c>
      <c r="T1770" s="231">
        <f t="shared" si="162"/>
        <v>175.35</v>
      </c>
      <c r="U1770" s="231">
        <f>VLOOKUP(VALUE(C1770),'Cross ref'!G:I,3,0)</f>
        <v>7376</v>
      </c>
      <c r="V1770" s="231">
        <f>IFERROR(VLOOKUP(J1770,'Item List (2)'!C:D,2,0),VLOOKUP(K1770,'Item List (2)'!C:D,2,0))</f>
        <v>50007</v>
      </c>
      <c r="W1770" s="231">
        <f>IFERROR(VLOOKUP(J1770,'Item List (2)'!C:E,3,0),VLOOKUP(K1770,'Item List (2)'!C:E,3,0))</f>
        <v>100</v>
      </c>
      <c r="X1770" s="231">
        <f t="shared" si="163"/>
        <v>0</v>
      </c>
      <c r="Y1770" s="231" t="str">
        <f t="shared" si="164"/>
        <v>CHICKEN, BRST GR SAVOR 4.25Z CARLS JR</v>
      </c>
      <c r="AA1770" s="232">
        <f t="shared" si="165"/>
        <v>175.35</v>
      </c>
      <c r="AB1770" s="232" t="str">
        <f>VLOOKUP(W1770,'Item List (2)'!$H:$J,2,0)</f>
        <v>Food</v>
      </c>
      <c r="AC1770" s="232">
        <f t="shared" si="166"/>
        <v>7376</v>
      </c>
      <c r="AD1770" s="232" t="str">
        <f t="shared" si="167"/>
        <v>7376-Food</v>
      </c>
    </row>
    <row r="1771" spans="1:30">
      <c r="A1771" t="s">
        <v>48</v>
      </c>
      <c r="B1771" t="s">
        <v>549</v>
      </c>
      <c r="C1771" t="s">
        <v>750</v>
      </c>
      <c r="D1771" t="s">
        <v>751</v>
      </c>
      <c r="E1771" t="s">
        <v>763</v>
      </c>
      <c r="F1771" s="220" t="s">
        <v>53</v>
      </c>
      <c r="G1771" s="220">
        <v>45171</v>
      </c>
      <c r="H1771" t="s">
        <v>383</v>
      </c>
      <c r="I1771" t="s">
        <v>55</v>
      </c>
      <c r="J1771" t="s">
        <v>265</v>
      </c>
      <c r="K1771" t="s">
        <v>384</v>
      </c>
      <c r="L1771" s="230" t="s">
        <v>263</v>
      </c>
      <c r="M1771">
        <v>1</v>
      </c>
      <c r="N1771">
        <v>0</v>
      </c>
      <c r="O1771">
        <v>32.32</v>
      </c>
      <c r="P1771">
        <v>32.32</v>
      </c>
      <c r="Q1771">
        <v>5516.81</v>
      </c>
      <c r="R1771">
        <v>5.52</v>
      </c>
      <c r="S1771" s="231" t="str">
        <f>VLOOKUP(U1771,'Cross ref'!I:J,2,0)</f>
        <v>SCL</v>
      </c>
      <c r="T1771" s="231">
        <f t="shared" si="162"/>
        <v>32.32</v>
      </c>
      <c r="U1771" s="231">
        <f>VLOOKUP(VALUE(C1771),'Cross ref'!G:I,3,0)</f>
        <v>7376</v>
      </c>
      <c r="V1771" s="231">
        <f>IFERROR(VLOOKUP(J1771,'Item List (2)'!C:D,2,0),VLOOKUP(K1771,'Item List (2)'!C:D,2,0))</f>
        <v>50007</v>
      </c>
      <c r="W1771" s="231">
        <f>IFERROR(VLOOKUP(J1771,'Item List (2)'!C:E,3,0),VLOOKUP(K1771,'Item List (2)'!C:E,3,0))</f>
        <v>100</v>
      </c>
      <c r="X1771" s="231">
        <f t="shared" si="163"/>
        <v>0</v>
      </c>
      <c r="Y1771" s="231" t="str">
        <f t="shared" si="164"/>
        <v>SAUCE, SANTA FE W-CAGE FREE EGG</v>
      </c>
      <c r="AA1771" s="232">
        <f t="shared" si="165"/>
        <v>32.32</v>
      </c>
      <c r="AB1771" s="232" t="str">
        <f>VLOOKUP(W1771,'Item List (2)'!$H:$J,2,0)</f>
        <v>Food</v>
      </c>
      <c r="AC1771" s="232">
        <f t="shared" si="166"/>
        <v>7376</v>
      </c>
      <c r="AD1771" s="232" t="str">
        <f t="shared" si="167"/>
        <v>7376-Food</v>
      </c>
    </row>
    <row r="1772" spans="1:30">
      <c r="A1772" t="s">
        <v>48</v>
      </c>
      <c r="B1772" t="s">
        <v>549</v>
      </c>
      <c r="C1772" t="s">
        <v>750</v>
      </c>
      <c r="D1772" t="s">
        <v>751</v>
      </c>
      <c r="E1772" t="s">
        <v>763</v>
      </c>
      <c r="F1772" s="220" t="s">
        <v>53</v>
      </c>
      <c r="G1772" s="220">
        <v>45171</v>
      </c>
      <c r="H1772" t="s">
        <v>231</v>
      </c>
      <c r="I1772" t="s">
        <v>201</v>
      </c>
      <c r="J1772" t="s">
        <v>232</v>
      </c>
      <c r="K1772" t="s">
        <v>233</v>
      </c>
      <c r="L1772" s="230" t="s">
        <v>234</v>
      </c>
      <c r="M1772">
        <v>1</v>
      </c>
      <c r="N1772">
        <v>0</v>
      </c>
      <c r="O1772">
        <v>25.89</v>
      </c>
      <c r="P1772">
        <v>25.89</v>
      </c>
      <c r="Q1772">
        <v>5516.81</v>
      </c>
      <c r="R1772">
        <v>5.52</v>
      </c>
      <c r="S1772" s="231" t="str">
        <f>VLOOKUP(U1772,'Cross ref'!I:J,2,0)</f>
        <v>SCL</v>
      </c>
      <c r="T1772" s="231">
        <f t="shared" si="162"/>
        <v>25.89</v>
      </c>
      <c r="U1772" s="231">
        <f>VLOOKUP(VALUE(C1772),'Cross ref'!G:I,3,0)</f>
        <v>7376</v>
      </c>
      <c r="V1772" s="231">
        <f>IFERROR(VLOOKUP(J1772,'Item List (2)'!C:D,2,0),VLOOKUP(K1772,'Item List (2)'!C:D,2,0))</f>
        <v>51001</v>
      </c>
      <c r="W1772" s="231">
        <f>IFERROR(VLOOKUP(J1772,'Item List (2)'!C:E,3,0),VLOOKUP(K1772,'Item List (2)'!C:E,3,0))</f>
        <v>1000</v>
      </c>
      <c r="X1772" s="231">
        <f t="shared" si="163"/>
        <v>0</v>
      </c>
      <c r="Y1772" s="231" t="str">
        <f t="shared" si="164"/>
        <v>LID, 12-24Z</v>
      </c>
      <c r="AA1772" s="232">
        <f t="shared" si="165"/>
        <v>25.89</v>
      </c>
      <c r="AB1772" s="232" t="str">
        <f>VLOOKUP(W1772,'Item List (2)'!$H:$J,2,0)</f>
        <v>Paper</v>
      </c>
      <c r="AC1772" s="232">
        <f t="shared" si="166"/>
        <v>7376</v>
      </c>
      <c r="AD1772" s="232" t="str">
        <f t="shared" si="167"/>
        <v>7376-Paper</v>
      </c>
    </row>
    <row r="1773" spans="1:30">
      <c r="A1773" t="s">
        <v>48</v>
      </c>
      <c r="B1773" t="s">
        <v>549</v>
      </c>
      <c r="C1773" t="s">
        <v>750</v>
      </c>
      <c r="D1773" t="s">
        <v>751</v>
      </c>
      <c r="E1773" t="s">
        <v>763</v>
      </c>
      <c r="F1773" s="220" t="s">
        <v>53</v>
      </c>
      <c r="G1773" s="220">
        <v>45171</v>
      </c>
      <c r="H1773" t="s">
        <v>239</v>
      </c>
      <c r="I1773" t="s">
        <v>201</v>
      </c>
      <c r="J1773" t="s">
        <v>240</v>
      </c>
      <c r="K1773" t="s">
        <v>241</v>
      </c>
      <c r="L1773" s="230" t="s">
        <v>242</v>
      </c>
      <c r="M1773">
        <v>1</v>
      </c>
      <c r="N1773">
        <v>0</v>
      </c>
      <c r="O1773">
        <v>47.64</v>
      </c>
      <c r="P1773">
        <v>47.64</v>
      </c>
      <c r="Q1773">
        <v>5516.81</v>
      </c>
      <c r="R1773">
        <v>5.52</v>
      </c>
      <c r="S1773" s="231" t="str">
        <f>VLOOKUP(U1773,'Cross ref'!I:J,2,0)</f>
        <v>SCL</v>
      </c>
      <c r="T1773" s="231">
        <f t="shared" si="162"/>
        <v>47.64</v>
      </c>
      <c r="U1773" s="231">
        <f>VLOOKUP(VALUE(C1773),'Cross ref'!G:I,3,0)</f>
        <v>7376</v>
      </c>
      <c r="V1773" s="231">
        <f>IFERROR(VLOOKUP(J1773,'Item List (2)'!C:D,2,0),VLOOKUP(K1773,'Item List (2)'!C:D,2,0))</f>
        <v>51001</v>
      </c>
      <c r="W1773" s="231">
        <f>IFERROR(VLOOKUP(J1773,'Item List (2)'!C:E,3,0),VLOOKUP(K1773,'Item List (2)'!C:E,3,0))</f>
        <v>1000</v>
      </c>
      <c r="X1773" s="231">
        <f t="shared" si="163"/>
        <v>0</v>
      </c>
      <c r="Y1773" s="231" t="str">
        <f t="shared" si="164"/>
        <v>CARTON, FFRY SM FLVR TRAIL</v>
      </c>
      <c r="AA1773" s="232">
        <f t="shared" si="165"/>
        <v>47.64</v>
      </c>
      <c r="AB1773" s="232" t="str">
        <f>VLOOKUP(W1773,'Item List (2)'!$H:$J,2,0)</f>
        <v>Paper</v>
      </c>
      <c r="AC1773" s="232">
        <f t="shared" si="166"/>
        <v>7376</v>
      </c>
      <c r="AD1773" s="232" t="str">
        <f t="shared" si="167"/>
        <v>7376-Paper</v>
      </c>
    </row>
    <row r="1774" spans="1:30">
      <c r="A1774" t="s">
        <v>48</v>
      </c>
      <c r="B1774" t="s">
        <v>549</v>
      </c>
      <c r="C1774" t="s">
        <v>750</v>
      </c>
      <c r="D1774" t="s">
        <v>751</v>
      </c>
      <c r="E1774" t="s">
        <v>763</v>
      </c>
      <c r="F1774" s="220" t="s">
        <v>53</v>
      </c>
      <c r="G1774" s="220">
        <v>45171</v>
      </c>
      <c r="H1774" t="s">
        <v>496</v>
      </c>
      <c r="I1774" t="s">
        <v>201</v>
      </c>
      <c r="J1774" t="s">
        <v>236</v>
      </c>
      <c r="K1774" t="s">
        <v>497</v>
      </c>
      <c r="L1774" s="230" t="s">
        <v>487</v>
      </c>
      <c r="M1774">
        <v>1</v>
      </c>
      <c r="N1774">
        <v>0</v>
      </c>
      <c r="O1774">
        <v>82.08</v>
      </c>
      <c r="P1774">
        <v>82.08</v>
      </c>
      <c r="Q1774">
        <v>5516.81</v>
      </c>
      <c r="R1774">
        <v>5.52</v>
      </c>
      <c r="S1774" s="231" t="str">
        <f>VLOOKUP(U1774,'Cross ref'!I:J,2,0)</f>
        <v>SCL</v>
      </c>
      <c r="T1774" s="231">
        <f t="shared" si="162"/>
        <v>82.08</v>
      </c>
      <c r="U1774" s="231">
        <f>VLOOKUP(VALUE(C1774),'Cross ref'!G:I,3,0)</f>
        <v>7376</v>
      </c>
      <c r="V1774" s="231">
        <f>IFERROR(VLOOKUP(J1774,'Item List (2)'!C:D,2,0),VLOOKUP(K1774,'Item List (2)'!C:D,2,0))</f>
        <v>51001</v>
      </c>
      <c r="W1774" s="231">
        <f>IFERROR(VLOOKUP(J1774,'Item List (2)'!C:E,3,0),VLOOKUP(K1774,'Item List (2)'!C:E,3,0))</f>
        <v>1000</v>
      </c>
      <c r="X1774" s="231">
        <f t="shared" si="163"/>
        <v>0</v>
      </c>
      <c r="Y1774" s="231" t="str">
        <f t="shared" si="164"/>
        <v>CUP, SHAKE 16Z</v>
      </c>
      <c r="AA1774" s="232">
        <f t="shared" si="165"/>
        <v>82.08</v>
      </c>
      <c r="AB1774" s="232" t="str">
        <f>VLOOKUP(W1774,'Item List (2)'!$H:$J,2,0)</f>
        <v>Paper</v>
      </c>
      <c r="AC1774" s="232">
        <f t="shared" si="166"/>
        <v>7376</v>
      </c>
      <c r="AD1774" s="232" t="str">
        <f t="shared" si="167"/>
        <v>7376-Paper</v>
      </c>
    </row>
    <row r="1775" spans="1:30">
      <c r="A1775" t="s">
        <v>48</v>
      </c>
      <c r="B1775" t="s">
        <v>549</v>
      </c>
      <c r="C1775" t="s">
        <v>750</v>
      </c>
      <c r="D1775" t="s">
        <v>751</v>
      </c>
      <c r="E1775" t="s">
        <v>763</v>
      </c>
      <c r="F1775" s="220" t="s">
        <v>53</v>
      </c>
      <c r="G1775" s="220">
        <v>45171</v>
      </c>
      <c r="H1775" t="s">
        <v>392</v>
      </c>
      <c r="I1775" t="s">
        <v>201</v>
      </c>
      <c r="J1775" t="s">
        <v>240</v>
      </c>
      <c r="K1775" t="s">
        <v>393</v>
      </c>
      <c r="L1775" s="230" t="s">
        <v>249</v>
      </c>
      <c r="M1775">
        <v>1</v>
      </c>
      <c r="N1775">
        <v>0</v>
      </c>
      <c r="O1775">
        <v>33.62</v>
      </c>
      <c r="P1775">
        <v>33.62</v>
      </c>
      <c r="Q1775">
        <v>5516.81</v>
      </c>
      <c r="R1775">
        <v>5.52</v>
      </c>
      <c r="S1775" s="231" t="str">
        <f>VLOOKUP(U1775,'Cross ref'!I:J,2,0)</f>
        <v>SCL</v>
      </c>
      <c r="T1775" s="231">
        <f t="shared" si="162"/>
        <v>33.62</v>
      </c>
      <c r="U1775" s="231">
        <f>VLOOKUP(VALUE(C1775),'Cross ref'!G:I,3,0)</f>
        <v>7376</v>
      </c>
      <c r="V1775" s="231">
        <f>IFERROR(VLOOKUP(J1775,'Item List (2)'!C:D,2,0),VLOOKUP(K1775,'Item List (2)'!C:D,2,0))</f>
        <v>51001</v>
      </c>
      <c r="W1775" s="231">
        <f>IFERROR(VLOOKUP(J1775,'Item List (2)'!C:E,3,0),VLOOKUP(K1775,'Item List (2)'!C:E,3,0))</f>
        <v>1000</v>
      </c>
      <c r="X1775" s="231">
        <f t="shared" si="163"/>
        <v>0</v>
      </c>
      <c r="Y1775" s="231" t="str">
        <f t="shared" si="164"/>
        <v>BAG, LARGE FLVR TRAILS</v>
      </c>
      <c r="AA1775" s="232">
        <f t="shared" si="165"/>
        <v>33.62</v>
      </c>
      <c r="AB1775" s="232" t="str">
        <f>VLOOKUP(W1775,'Item List (2)'!$H:$J,2,0)</f>
        <v>Paper</v>
      </c>
      <c r="AC1775" s="232">
        <f t="shared" si="166"/>
        <v>7376</v>
      </c>
      <c r="AD1775" s="232" t="str">
        <f t="shared" si="167"/>
        <v>7376-Paper</v>
      </c>
    </row>
    <row r="1776" spans="1:30">
      <c r="A1776" t="s">
        <v>48</v>
      </c>
      <c r="B1776" t="s">
        <v>549</v>
      </c>
      <c r="C1776" t="s">
        <v>750</v>
      </c>
      <c r="D1776" t="s">
        <v>751</v>
      </c>
      <c r="E1776" t="s">
        <v>763</v>
      </c>
      <c r="F1776" s="220" t="s">
        <v>53</v>
      </c>
      <c r="G1776" s="220">
        <v>45171</v>
      </c>
      <c r="H1776" t="s">
        <v>258</v>
      </c>
      <c r="I1776" t="s">
        <v>201</v>
      </c>
      <c r="J1776" t="s">
        <v>236</v>
      </c>
      <c r="K1776" t="s">
        <v>259</v>
      </c>
      <c r="L1776" s="230" t="s">
        <v>260</v>
      </c>
      <c r="M1776">
        <v>2</v>
      </c>
      <c r="N1776">
        <v>0</v>
      </c>
      <c r="O1776">
        <v>30.68</v>
      </c>
      <c r="P1776">
        <v>61.36</v>
      </c>
      <c r="Q1776">
        <v>5516.81</v>
      </c>
      <c r="R1776">
        <v>5.52</v>
      </c>
      <c r="S1776" s="231" t="str">
        <f>VLOOKUP(U1776,'Cross ref'!I:J,2,0)</f>
        <v>SCL</v>
      </c>
      <c r="T1776" s="231">
        <f t="shared" si="162"/>
        <v>61.36</v>
      </c>
      <c r="U1776" s="231">
        <f>VLOOKUP(VALUE(C1776),'Cross ref'!G:I,3,0)</f>
        <v>7376</v>
      </c>
      <c r="V1776" s="231">
        <f>IFERROR(VLOOKUP(J1776,'Item List (2)'!C:D,2,0),VLOOKUP(K1776,'Item List (2)'!C:D,2,0))</f>
        <v>51001</v>
      </c>
      <c r="W1776" s="231">
        <f>IFERROR(VLOOKUP(J1776,'Item List (2)'!C:E,3,0),VLOOKUP(K1776,'Item List (2)'!C:E,3,0))</f>
        <v>1000</v>
      </c>
      <c r="X1776" s="231">
        <f t="shared" si="163"/>
        <v>0</v>
      </c>
      <c r="Y1776" s="231" t="str">
        <f t="shared" si="164"/>
        <v>CUP, PLS COLD 32Z FLVR TRAIL</v>
      </c>
      <c r="AA1776" s="232">
        <f t="shared" si="165"/>
        <v>61.36</v>
      </c>
      <c r="AB1776" s="232" t="str">
        <f>VLOOKUP(W1776,'Item List (2)'!$H:$J,2,0)</f>
        <v>Paper</v>
      </c>
      <c r="AC1776" s="232">
        <f t="shared" si="166"/>
        <v>7376</v>
      </c>
      <c r="AD1776" s="232" t="str">
        <f t="shared" si="167"/>
        <v>7376-Paper</v>
      </c>
    </row>
    <row r="1777" spans="1:30">
      <c r="A1777" t="s">
        <v>48</v>
      </c>
      <c r="B1777" t="s">
        <v>549</v>
      </c>
      <c r="C1777" t="s">
        <v>750</v>
      </c>
      <c r="D1777" t="s">
        <v>751</v>
      </c>
      <c r="E1777" t="s">
        <v>763</v>
      </c>
      <c r="F1777" s="220" t="s">
        <v>53</v>
      </c>
      <c r="G1777" s="220">
        <v>45171</v>
      </c>
      <c r="H1777" t="s">
        <v>503</v>
      </c>
      <c r="I1777" t="s">
        <v>55</v>
      </c>
      <c r="J1777" t="s">
        <v>265</v>
      </c>
      <c r="K1777" t="s">
        <v>504</v>
      </c>
      <c r="L1777" s="230" t="s">
        <v>263</v>
      </c>
      <c r="M1777">
        <v>1</v>
      </c>
      <c r="N1777">
        <v>0</v>
      </c>
      <c r="O1777">
        <v>31.24</v>
      </c>
      <c r="P1777">
        <v>31.24</v>
      </c>
      <c r="Q1777">
        <v>5516.81</v>
      </c>
      <c r="R1777">
        <v>5.52</v>
      </c>
      <c r="S1777" s="231" t="str">
        <f>VLOOKUP(U1777,'Cross ref'!I:J,2,0)</f>
        <v>SCL</v>
      </c>
      <c r="T1777" s="231">
        <f t="shared" si="162"/>
        <v>31.24</v>
      </c>
      <c r="U1777" s="231">
        <f>VLOOKUP(VALUE(C1777),'Cross ref'!G:I,3,0)</f>
        <v>7376</v>
      </c>
      <c r="V1777" s="231">
        <f>IFERROR(VLOOKUP(J1777,'Item List (2)'!C:D,2,0),VLOOKUP(K1777,'Item List (2)'!C:D,2,0))</f>
        <v>50007</v>
      </c>
      <c r="W1777" s="231">
        <f>IFERROR(VLOOKUP(J1777,'Item List (2)'!C:E,3,0),VLOOKUP(K1777,'Item List (2)'!C:E,3,0))</f>
        <v>100</v>
      </c>
      <c r="X1777" s="231">
        <f t="shared" si="163"/>
        <v>0</v>
      </c>
      <c r="Y1777" s="231" t="str">
        <f t="shared" si="164"/>
        <v>SAUCE, CLASSIC</v>
      </c>
      <c r="AA1777" s="232">
        <f t="shared" si="165"/>
        <v>31.24</v>
      </c>
      <c r="AB1777" s="232" t="str">
        <f>VLOOKUP(W1777,'Item List (2)'!$H:$J,2,0)</f>
        <v>Food</v>
      </c>
      <c r="AC1777" s="232">
        <f t="shared" si="166"/>
        <v>7376</v>
      </c>
      <c r="AD1777" s="232" t="str">
        <f t="shared" si="167"/>
        <v>7376-Food</v>
      </c>
    </row>
    <row r="1778" spans="1:30">
      <c r="A1778" t="s">
        <v>48</v>
      </c>
      <c r="B1778" t="s">
        <v>549</v>
      </c>
      <c r="C1778" t="s">
        <v>750</v>
      </c>
      <c r="D1778" t="s">
        <v>751</v>
      </c>
      <c r="E1778" t="s">
        <v>763</v>
      </c>
      <c r="F1778" s="220" t="s">
        <v>53</v>
      </c>
      <c r="G1778" s="220">
        <v>45171</v>
      </c>
      <c r="H1778" t="s">
        <v>261</v>
      </c>
      <c r="I1778" t="s">
        <v>55</v>
      </c>
      <c r="J1778" t="s">
        <v>98</v>
      </c>
      <c r="K1778" t="s">
        <v>262</v>
      </c>
      <c r="L1778" s="230" t="s">
        <v>263</v>
      </c>
      <c r="M1778">
        <v>1</v>
      </c>
      <c r="N1778">
        <v>0</v>
      </c>
      <c r="O1778">
        <v>22.91</v>
      </c>
      <c r="P1778">
        <v>22.91</v>
      </c>
      <c r="Q1778">
        <v>5516.81</v>
      </c>
      <c r="R1778">
        <v>5.52</v>
      </c>
      <c r="S1778" s="231" t="str">
        <f>VLOOKUP(U1778,'Cross ref'!I:J,2,0)</f>
        <v>SCL</v>
      </c>
      <c r="T1778" s="231">
        <f t="shared" si="162"/>
        <v>22.91</v>
      </c>
      <c r="U1778" s="231">
        <f>VLOOKUP(VALUE(C1778),'Cross ref'!G:I,3,0)</f>
        <v>7376</v>
      </c>
      <c r="V1778" s="231">
        <f>IFERROR(VLOOKUP(J1778,'Item List (2)'!C:D,2,0),VLOOKUP(K1778,'Item List (2)'!C:D,2,0))</f>
        <v>50007</v>
      </c>
      <c r="W1778" s="231">
        <f>IFERROR(VLOOKUP(J1778,'Item List (2)'!C:E,3,0),VLOOKUP(K1778,'Item List (2)'!C:E,3,0))</f>
        <v>100</v>
      </c>
      <c r="X1778" s="231">
        <f t="shared" si="163"/>
        <v>0</v>
      </c>
      <c r="Y1778" s="231" t="str">
        <f t="shared" si="164"/>
        <v>SAUCE, BBQ</v>
      </c>
      <c r="AA1778" s="232">
        <f t="shared" si="165"/>
        <v>22.91</v>
      </c>
      <c r="AB1778" s="232" t="str">
        <f>VLOOKUP(W1778,'Item List (2)'!$H:$J,2,0)</f>
        <v>Food</v>
      </c>
      <c r="AC1778" s="232">
        <f t="shared" si="166"/>
        <v>7376</v>
      </c>
      <c r="AD1778" s="232" t="str">
        <f t="shared" si="167"/>
        <v>7376-Food</v>
      </c>
    </row>
    <row r="1779" spans="1:30">
      <c r="A1779" t="s">
        <v>48</v>
      </c>
      <c r="B1779" t="s">
        <v>549</v>
      </c>
      <c r="C1779" t="s">
        <v>750</v>
      </c>
      <c r="D1779" t="s">
        <v>751</v>
      </c>
      <c r="E1779" t="s">
        <v>763</v>
      </c>
      <c r="F1779" s="220" t="s">
        <v>53</v>
      </c>
      <c r="G1779" s="220">
        <v>45171</v>
      </c>
      <c r="H1779" t="s">
        <v>399</v>
      </c>
      <c r="I1779" t="s">
        <v>201</v>
      </c>
      <c r="J1779" t="s">
        <v>400</v>
      </c>
      <c r="K1779" t="s">
        <v>401</v>
      </c>
      <c r="L1779" s="230" t="s">
        <v>402</v>
      </c>
      <c r="M1779">
        <v>1</v>
      </c>
      <c r="N1779">
        <v>0</v>
      </c>
      <c r="O1779">
        <v>45.4</v>
      </c>
      <c r="P1779">
        <v>45.4</v>
      </c>
      <c r="Q1779">
        <v>5516.81</v>
      </c>
      <c r="R1779">
        <v>5.52</v>
      </c>
      <c r="S1779" s="231" t="str">
        <f>VLOOKUP(U1779,'Cross ref'!I:J,2,0)</f>
        <v>SCL</v>
      </c>
      <c r="T1779" s="231">
        <f t="shared" si="162"/>
        <v>45.4</v>
      </c>
      <c r="U1779" s="231">
        <f>VLOOKUP(VALUE(C1779),'Cross ref'!G:I,3,0)</f>
        <v>7376</v>
      </c>
      <c r="V1779" s="231">
        <f>IFERROR(VLOOKUP(J1779,'Item List (2)'!C:D,2,0),VLOOKUP(K1779,'Item List (2)'!C:D,2,0))</f>
        <v>51001</v>
      </c>
      <c r="W1779" s="231">
        <f>IFERROR(VLOOKUP(J1779,'Item List (2)'!C:E,3,0),VLOOKUP(K1779,'Item List (2)'!C:E,3,0))</f>
        <v>1000</v>
      </c>
      <c r="X1779" s="231">
        <f t="shared" si="163"/>
        <v>0</v>
      </c>
      <c r="Y1779" s="231" t="str">
        <f t="shared" si="164"/>
        <v>NAPKIN, 13X8.5 BRN</v>
      </c>
      <c r="AA1779" s="232">
        <f t="shared" si="165"/>
        <v>45.4</v>
      </c>
      <c r="AB1779" s="232" t="str">
        <f>VLOOKUP(W1779,'Item List (2)'!$H:$J,2,0)</f>
        <v>Paper</v>
      </c>
      <c r="AC1779" s="232">
        <f t="shared" si="166"/>
        <v>7376</v>
      </c>
      <c r="AD1779" s="232" t="str">
        <f t="shared" si="167"/>
        <v>7376-Paper</v>
      </c>
    </row>
    <row r="1780" spans="1:30">
      <c r="A1780" t="s">
        <v>48</v>
      </c>
      <c r="B1780" t="s">
        <v>549</v>
      </c>
      <c r="C1780" t="s">
        <v>750</v>
      </c>
      <c r="D1780" t="s">
        <v>751</v>
      </c>
      <c r="E1780" t="s">
        <v>763</v>
      </c>
      <c r="F1780" s="220" t="s">
        <v>53</v>
      </c>
      <c r="G1780" s="220">
        <v>45171</v>
      </c>
      <c r="H1780" t="s">
        <v>271</v>
      </c>
      <c r="I1780" t="s">
        <v>55</v>
      </c>
      <c r="J1780" t="s">
        <v>272</v>
      </c>
      <c r="K1780" t="s">
        <v>273</v>
      </c>
      <c r="L1780" s="230" t="s">
        <v>274</v>
      </c>
      <c r="M1780">
        <v>1</v>
      </c>
      <c r="N1780">
        <v>0</v>
      </c>
      <c r="O1780">
        <v>39.82</v>
      </c>
      <c r="P1780">
        <v>39.82</v>
      </c>
      <c r="Q1780">
        <v>5516.81</v>
      </c>
      <c r="R1780">
        <v>5.52</v>
      </c>
      <c r="S1780" s="231" t="str">
        <f>VLOOKUP(U1780,'Cross ref'!I:J,2,0)</f>
        <v>SCL</v>
      </c>
      <c r="T1780" s="231">
        <f t="shared" si="162"/>
        <v>39.82</v>
      </c>
      <c r="U1780" s="231">
        <f>VLOOKUP(VALUE(C1780),'Cross ref'!G:I,3,0)</f>
        <v>7376</v>
      </c>
      <c r="V1780" s="231">
        <f>IFERROR(VLOOKUP(J1780,'Item List (2)'!C:D,2,0),VLOOKUP(K1780,'Item List (2)'!C:D,2,0))</f>
        <v>50007</v>
      </c>
      <c r="W1780" s="231">
        <f>IFERROR(VLOOKUP(J1780,'Item List (2)'!C:E,3,0),VLOOKUP(K1780,'Item List (2)'!C:E,3,0))</f>
        <v>100</v>
      </c>
      <c r="X1780" s="231">
        <f t="shared" si="163"/>
        <v>0</v>
      </c>
      <c r="Y1780" s="231" t="str">
        <f t="shared" si="164"/>
        <v>FRENCH TOAST, STICK ORIGINAL CARLS JR</v>
      </c>
      <c r="AA1780" s="232">
        <f t="shared" si="165"/>
        <v>39.82</v>
      </c>
      <c r="AB1780" s="232" t="str">
        <f>VLOOKUP(W1780,'Item List (2)'!$H:$J,2,0)</f>
        <v>Food</v>
      </c>
      <c r="AC1780" s="232">
        <f t="shared" si="166"/>
        <v>7376</v>
      </c>
      <c r="AD1780" s="232" t="str">
        <f t="shared" si="167"/>
        <v>7376-Food</v>
      </c>
    </row>
    <row r="1781" spans="1:30">
      <c r="A1781" t="s">
        <v>48</v>
      </c>
      <c r="B1781" t="s">
        <v>549</v>
      </c>
      <c r="C1781" t="s">
        <v>750</v>
      </c>
      <c r="D1781" t="s">
        <v>751</v>
      </c>
      <c r="E1781" t="s">
        <v>763</v>
      </c>
      <c r="F1781" s="220" t="s">
        <v>53</v>
      </c>
      <c r="G1781" s="220">
        <v>45171</v>
      </c>
      <c r="H1781" t="s">
        <v>275</v>
      </c>
      <c r="I1781" t="s">
        <v>71</v>
      </c>
      <c r="J1781" t="s">
        <v>276</v>
      </c>
      <c r="K1781" t="s">
        <v>277</v>
      </c>
      <c r="L1781" s="230" t="s">
        <v>74</v>
      </c>
      <c r="M1781">
        <v>1</v>
      </c>
      <c r="N1781">
        <v>0</v>
      </c>
      <c r="O1781">
        <v>0</v>
      </c>
      <c r="P1781">
        <v>34.51</v>
      </c>
      <c r="Q1781">
        <v>5516.81</v>
      </c>
      <c r="R1781">
        <v>5.52</v>
      </c>
      <c r="S1781" s="231" t="str">
        <f>VLOOKUP(U1781,'Cross ref'!I:J,2,0)</f>
        <v>SCL</v>
      </c>
      <c r="T1781" s="231">
        <f t="shared" si="162"/>
        <v>34.51</v>
      </c>
      <c r="U1781" s="231">
        <f>VLOOKUP(VALUE(C1781),'Cross ref'!G:I,3,0)</f>
        <v>7376</v>
      </c>
      <c r="V1781" s="231">
        <f>IFERROR(VLOOKUP(J1781,'Item List (2)'!C:D,2,0),VLOOKUP(K1781,'Item List (2)'!C:D,2,0))</f>
        <v>50007</v>
      </c>
      <c r="W1781" s="231">
        <f>IFERROR(VLOOKUP(J1781,'Item List (2)'!C:E,3,0),VLOOKUP(K1781,'Item List (2)'!C:E,3,0))</f>
        <v>100</v>
      </c>
      <c r="X1781" s="231">
        <f t="shared" si="163"/>
        <v>-34.51</v>
      </c>
      <c r="Y1781" s="231" t="str">
        <f t="shared" si="164"/>
        <v>SURCHARGE, FUEL</v>
      </c>
      <c r="AA1781" s="232">
        <f t="shared" si="165"/>
        <v>34.51</v>
      </c>
      <c r="AB1781" s="232" t="str">
        <f>VLOOKUP(W1781,'Item List (2)'!$H:$J,2,0)</f>
        <v>Food</v>
      </c>
      <c r="AC1781" s="232">
        <f t="shared" si="166"/>
        <v>7376</v>
      </c>
      <c r="AD1781" s="232" t="str">
        <f t="shared" si="167"/>
        <v>7376-Food</v>
      </c>
    </row>
    <row r="1782" spans="1:30">
      <c r="A1782" t="s">
        <v>48</v>
      </c>
      <c r="B1782" t="s">
        <v>549</v>
      </c>
      <c r="C1782" t="s">
        <v>750</v>
      </c>
      <c r="D1782" t="s">
        <v>751</v>
      </c>
      <c r="E1782" t="s">
        <v>763</v>
      </c>
      <c r="F1782" s="220" t="s">
        <v>53</v>
      </c>
      <c r="G1782" s="220">
        <v>45171</v>
      </c>
      <c r="H1782" t="s">
        <v>530</v>
      </c>
      <c r="I1782" t="s">
        <v>66</v>
      </c>
      <c r="J1782" t="s">
        <v>531</v>
      </c>
      <c r="K1782" t="s">
        <v>532</v>
      </c>
      <c r="L1782" s="230" t="s">
        <v>533</v>
      </c>
      <c r="M1782">
        <v>2</v>
      </c>
      <c r="N1782">
        <v>0</v>
      </c>
      <c r="O1782">
        <v>4.87</v>
      </c>
      <c r="P1782">
        <v>9.74</v>
      </c>
      <c r="Q1782">
        <v>5516.81</v>
      </c>
      <c r="R1782">
        <v>5.52</v>
      </c>
      <c r="S1782" s="231" t="str">
        <f>VLOOKUP(U1782,'Cross ref'!I:J,2,0)</f>
        <v>SCL</v>
      </c>
      <c r="T1782" s="231">
        <f t="shared" si="162"/>
        <v>9.74</v>
      </c>
      <c r="U1782" s="231">
        <f>VLOOKUP(VALUE(C1782),'Cross ref'!G:I,3,0)</f>
        <v>7376</v>
      </c>
      <c r="V1782" s="231">
        <f>IFERROR(VLOOKUP(J1782,'Item List (2)'!C:D,2,0),VLOOKUP(K1782,'Item List (2)'!C:D,2,0))</f>
        <v>60507</v>
      </c>
      <c r="W1782" s="231">
        <f>IFERROR(VLOOKUP(J1782,'Item List (2)'!C:E,3,0),VLOOKUP(K1782,'Item List (2)'!C:E,3,0))</f>
        <v>1200</v>
      </c>
      <c r="X1782" s="231">
        <f t="shared" si="163"/>
        <v>0</v>
      </c>
      <c r="Y1782" s="231" t="str">
        <f t="shared" si="164"/>
        <v>GRIDDLE SCREEN, 4X5.5" SCOTCH-BRITE</v>
      </c>
      <c r="AA1782" s="232">
        <f t="shared" si="165"/>
        <v>9.74</v>
      </c>
      <c r="AB1782" s="232" t="str">
        <f>VLOOKUP(W1782,'Item List (2)'!$H:$J,2,0)</f>
        <v>Supplies</v>
      </c>
      <c r="AC1782" s="232">
        <f t="shared" si="166"/>
        <v>7376</v>
      </c>
      <c r="AD1782" s="232" t="str">
        <f t="shared" si="167"/>
        <v>7376-Supplies</v>
      </c>
    </row>
    <row r="1783" spans="1:30">
      <c r="A1783" t="s">
        <v>48</v>
      </c>
      <c r="B1783" t="s">
        <v>549</v>
      </c>
      <c r="C1783" t="s">
        <v>766</v>
      </c>
      <c r="D1783" t="s">
        <v>767</v>
      </c>
      <c r="E1783" t="s">
        <v>768</v>
      </c>
      <c r="F1783" s="220" t="s">
        <v>53</v>
      </c>
      <c r="G1783" s="220">
        <v>45168</v>
      </c>
      <c r="H1783" t="s">
        <v>413</v>
      </c>
      <c r="I1783" t="s">
        <v>55</v>
      </c>
      <c r="J1783" t="s">
        <v>414</v>
      </c>
      <c r="K1783" t="s">
        <v>415</v>
      </c>
      <c r="L1783" s="230" t="s">
        <v>84</v>
      </c>
      <c r="M1783">
        <v>1</v>
      </c>
      <c r="N1783">
        <v>0</v>
      </c>
      <c r="O1783">
        <v>51.9</v>
      </c>
      <c r="P1783">
        <v>51.9</v>
      </c>
      <c r="Q1783">
        <v>6763</v>
      </c>
      <c r="R1783">
        <v>8.65</v>
      </c>
      <c r="S1783" s="231" t="str">
        <f>VLOOKUP(U1783,'Cross ref'!I:J,2,0)</f>
        <v>SCL</v>
      </c>
      <c r="T1783" s="231">
        <f t="shared" si="162"/>
        <v>51.9</v>
      </c>
      <c r="U1783" s="231">
        <f>VLOOKUP(VALUE(C1783),'Cross ref'!G:I,3,0)</f>
        <v>7377</v>
      </c>
      <c r="V1783" s="231">
        <f>IFERROR(VLOOKUP(J1783,'Item List (2)'!C:D,2,0),VLOOKUP(K1783,'Item List (2)'!C:D,2,0))</f>
        <v>50007</v>
      </c>
      <c r="W1783" s="231">
        <f>IFERROR(VLOOKUP(J1783,'Item List (2)'!C:E,3,0),VLOOKUP(K1783,'Item List (2)'!C:E,3,0))</f>
        <v>100</v>
      </c>
      <c r="X1783" s="231">
        <f t="shared" si="163"/>
        <v>0</v>
      </c>
      <c r="Y1783" s="231" t="str">
        <f t="shared" si="164"/>
        <v>SYRUP, FLASHIN FRUIT PUNCH 2.5GL BIB</v>
      </c>
      <c r="AA1783" s="232">
        <f t="shared" si="165"/>
        <v>51.9</v>
      </c>
      <c r="AB1783" s="232" t="str">
        <f>VLOOKUP(W1783,'Item List (2)'!$H:$J,2,0)</f>
        <v>Food</v>
      </c>
      <c r="AC1783" s="232">
        <f t="shared" si="166"/>
        <v>7377</v>
      </c>
      <c r="AD1783" s="232" t="str">
        <f t="shared" si="167"/>
        <v>7377-Food</v>
      </c>
    </row>
    <row r="1784" spans="1:30">
      <c r="A1784" t="s">
        <v>48</v>
      </c>
      <c r="B1784" t="s">
        <v>549</v>
      </c>
      <c r="C1784" t="s">
        <v>766</v>
      </c>
      <c r="D1784" t="s">
        <v>767</v>
      </c>
      <c r="E1784" t="s">
        <v>768</v>
      </c>
      <c r="F1784" s="220" t="s">
        <v>53</v>
      </c>
      <c r="G1784" s="220">
        <v>45168</v>
      </c>
      <c r="H1784" t="s">
        <v>65</v>
      </c>
      <c r="I1784" t="s">
        <v>66</v>
      </c>
      <c r="J1784" t="s">
        <v>67</v>
      </c>
      <c r="K1784" t="s">
        <v>68</v>
      </c>
      <c r="L1784" s="230" t="s">
        <v>69</v>
      </c>
      <c r="M1784">
        <v>3</v>
      </c>
      <c r="N1784">
        <v>0</v>
      </c>
      <c r="O1784">
        <v>3.44</v>
      </c>
      <c r="P1784">
        <v>10.32</v>
      </c>
      <c r="Q1784">
        <v>6763</v>
      </c>
      <c r="R1784">
        <v>8.65</v>
      </c>
      <c r="S1784" s="231" t="str">
        <f>VLOOKUP(U1784,'Cross ref'!I:J,2,0)</f>
        <v>SCL</v>
      </c>
      <c r="T1784" s="231">
        <f t="shared" si="162"/>
        <v>10.32</v>
      </c>
      <c r="U1784" s="231">
        <f>VLOOKUP(VALUE(C1784),'Cross ref'!G:I,3,0)</f>
        <v>7377</v>
      </c>
      <c r="V1784" s="231">
        <f>IFERROR(VLOOKUP(J1784,'Item List (2)'!C:D,2,0),VLOOKUP(K1784,'Item List (2)'!C:D,2,0))</f>
        <v>60507</v>
      </c>
      <c r="W1784" s="231">
        <f>IFERROR(VLOOKUP(J1784,'Item List (2)'!C:E,3,0),VLOOKUP(K1784,'Item List (2)'!C:E,3,0))</f>
        <v>1200</v>
      </c>
      <c r="X1784" s="231">
        <f t="shared" si="163"/>
        <v>0</v>
      </c>
      <c r="Y1784" s="231" t="str">
        <f t="shared" si="164"/>
        <v>SEAT COVER, PAPER PERSONAL 1/2 FOLD</v>
      </c>
      <c r="AA1784" s="232">
        <f t="shared" si="165"/>
        <v>10.32</v>
      </c>
      <c r="AB1784" s="232" t="str">
        <f>VLOOKUP(W1784,'Item List (2)'!$H:$J,2,0)</f>
        <v>Supplies</v>
      </c>
      <c r="AC1784" s="232">
        <f t="shared" si="166"/>
        <v>7377</v>
      </c>
      <c r="AD1784" s="232" t="str">
        <f t="shared" si="167"/>
        <v>7377-Supplies</v>
      </c>
    </row>
    <row r="1785" spans="1:30">
      <c r="A1785" t="s">
        <v>48</v>
      </c>
      <c r="B1785" t="s">
        <v>549</v>
      </c>
      <c r="C1785" t="s">
        <v>766</v>
      </c>
      <c r="D1785" t="s">
        <v>767</v>
      </c>
      <c r="E1785" t="s">
        <v>768</v>
      </c>
      <c r="F1785" s="220" t="s">
        <v>53</v>
      </c>
      <c r="G1785" s="220">
        <v>45168</v>
      </c>
      <c r="H1785" t="s">
        <v>70</v>
      </c>
      <c r="I1785" t="s">
        <v>71</v>
      </c>
      <c r="J1785" t="s">
        <v>72</v>
      </c>
      <c r="K1785" t="s">
        <v>73</v>
      </c>
      <c r="L1785" s="230" t="s">
        <v>74</v>
      </c>
      <c r="M1785">
        <v>1</v>
      </c>
      <c r="N1785">
        <v>0</v>
      </c>
      <c r="O1785">
        <v>0</v>
      </c>
      <c r="P1785">
        <v>4.26</v>
      </c>
      <c r="Q1785">
        <v>6763</v>
      </c>
      <c r="R1785">
        <v>8.65</v>
      </c>
      <c r="S1785" s="231" t="str">
        <f>VLOOKUP(U1785,'Cross ref'!I:J,2,0)</f>
        <v>SCL</v>
      </c>
      <c r="T1785" s="231">
        <f t="shared" si="162"/>
        <v>4.26</v>
      </c>
      <c r="U1785" s="231">
        <f>VLOOKUP(VALUE(C1785),'Cross ref'!G:I,3,0)</f>
        <v>7377</v>
      </c>
      <c r="V1785" s="231">
        <f>IFERROR(VLOOKUP(J1785,'Item List (2)'!C:D,2,0),VLOOKUP(K1785,'Item List (2)'!C:D,2,0))</f>
        <v>50007</v>
      </c>
      <c r="W1785" s="231">
        <f>IFERROR(VLOOKUP(J1785,'Item List (2)'!C:E,3,0),VLOOKUP(K1785,'Item List (2)'!C:E,3,0))</f>
        <v>100</v>
      </c>
      <c r="X1785" s="231">
        <f t="shared" si="163"/>
        <v>-4.26</v>
      </c>
      <c r="Y1785" s="231" t="str">
        <f t="shared" si="164"/>
        <v>SERVICE - PAYMENT TERMS</v>
      </c>
      <c r="AA1785" s="232">
        <f t="shared" si="165"/>
        <v>4.26</v>
      </c>
      <c r="AB1785" s="232" t="str">
        <f>VLOOKUP(W1785,'Item List (2)'!$H:$J,2,0)</f>
        <v>Food</v>
      </c>
      <c r="AC1785" s="232">
        <f t="shared" si="166"/>
        <v>7377</v>
      </c>
      <c r="AD1785" s="232" t="str">
        <f t="shared" si="167"/>
        <v>7377-Food</v>
      </c>
    </row>
    <row r="1786" spans="1:30">
      <c r="A1786" t="s">
        <v>48</v>
      </c>
      <c r="B1786" t="s">
        <v>549</v>
      </c>
      <c r="C1786" t="s">
        <v>766</v>
      </c>
      <c r="D1786" t="s">
        <v>767</v>
      </c>
      <c r="E1786" t="s">
        <v>768</v>
      </c>
      <c r="F1786" s="220" t="s">
        <v>53</v>
      </c>
      <c r="G1786" s="220">
        <v>45168</v>
      </c>
      <c r="H1786" t="s">
        <v>769</v>
      </c>
      <c r="I1786" t="s">
        <v>55</v>
      </c>
      <c r="J1786" t="s">
        <v>129</v>
      </c>
      <c r="K1786" t="s">
        <v>770</v>
      </c>
      <c r="L1786" s="230" t="s">
        <v>131</v>
      </c>
      <c r="M1786">
        <v>1</v>
      </c>
      <c r="N1786">
        <v>30</v>
      </c>
      <c r="O1786">
        <v>30.29</v>
      </c>
      <c r="P1786">
        <v>30.29</v>
      </c>
      <c r="Q1786">
        <v>6763</v>
      </c>
      <c r="R1786">
        <v>8.65</v>
      </c>
      <c r="S1786" s="231" t="str">
        <f>VLOOKUP(U1786,'Cross ref'!I:J,2,0)</f>
        <v>SCL</v>
      </c>
      <c r="T1786" s="231">
        <f t="shared" si="162"/>
        <v>30.29</v>
      </c>
      <c r="U1786" s="231">
        <f>VLOOKUP(VALUE(C1786),'Cross ref'!G:I,3,0)</f>
        <v>7377</v>
      </c>
      <c r="V1786" s="231">
        <f>IFERROR(VLOOKUP(J1786,'Item List (2)'!C:D,2,0),VLOOKUP(K1786,'Item List (2)'!C:D,2,0))</f>
        <v>50007</v>
      </c>
      <c r="W1786" s="231">
        <f>IFERROR(VLOOKUP(J1786,'Item List (2)'!C:E,3,0),VLOOKUP(K1786,'Item List (2)'!C:E,3,0))</f>
        <v>100</v>
      </c>
      <c r="X1786" s="231">
        <f t="shared" si="163"/>
        <v>0</v>
      </c>
      <c r="Y1786" s="231" t="str">
        <f t="shared" si="164"/>
        <v>FRIES, 5/16 REG XLF SK ON COAT</v>
      </c>
      <c r="AA1786" s="232">
        <f t="shared" si="165"/>
        <v>30.29</v>
      </c>
      <c r="AB1786" s="232" t="str">
        <f>VLOOKUP(W1786,'Item List (2)'!$H:$J,2,0)</f>
        <v>Food</v>
      </c>
      <c r="AC1786" s="232">
        <f t="shared" si="166"/>
        <v>7377</v>
      </c>
      <c r="AD1786" s="232" t="str">
        <f t="shared" si="167"/>
        <v>7377-Food</v>
      </c>
    </row>
    <row r="1787" spans="1:30">
      <c r="A1787" t="s">
        <v>48</v>
      </c>
      <c r="B1787" t="s">
        <v>549</v>
      </c>
      <c r="C1787" t="s">
        <v>766</v>
      </c>
      <c r="D1787" t="s">
        <v>767</v>
      </c>
      <c r="E1787" t="s">
        <v>768</v>
      </c>
      <c r="F1787" s="220" t="s">
        <v>53</v>
      </c>
      <c r="G1787" s="220">
        <v>45168</v>
      </c>
      <c r="H1787" t="s">
        <v>79</v>
      </c>
      <c r="I1787" t="s">
        <v>55</v>
      </c>
      <c r="J1787" t="s">
        <v>80</v>
      </c>
      <c r="K1787" t="s">
        <v>81</v>
      </c>
      <c r="L1787" s="230" t="s">
        <v>78</v>
      </c>
      <c r="M1787">
        <v>1</v>
      </c>
      <c r="N1787">
        <v>0</v>
      </c>
      <c r="O1787">
        <v>99.5</v>
      </c>
      <c r="P1787">
        <v>99.5</v>
      </c>
      <c r="Q1787">
        <v>6763</v>
      </c>
      <c r="R1787">
        <v>8.65</v>
      </c>
      <c r="S1787" s="231" t="str">
        <f>VLOOKUP(U1787,'Cross ref'!I:J,2,0)</f>
        <v>SCL</v>
      </c>
      <c r="T1787" s="231">
        <f t="shared" si="162"/>
        <v>99.5</v>
      </c>
      <c r="U1787" s="231">
        <f>VLOOKUP(VALUE(C1787),'Cross ref'!G:I,3,0)</f>
        <v>7377</v>
      </c>
      <c r="V1787" s="231">
        <f>IFERROR(VLOOKUP(J1787,'Item List (2)'!C:D,2,0),VLOOKUP(K1787,'Item List (2)'!C:D,2,0))</f>
        <v>50007</v>
      </c>
      <c r="W1787" s="231">
        <f>IFERROR(VLOOKUP(J1787,'Item List (2)'!C:E,3,0),VLOOKUP(K1787,'Item List (2)'!C:E,3,0))</f>
        <v>100</v>
      </c>
      <c r="X1787" s="231">
        <f t="shared" si="163"/>
        <v>0</v>
      </c>
      <c r="Y1787" s="231" t="str">
        <f t="shared" si="164"/>
        <v>SYRUP, POWERADE MTN BLAST BIB</v>
      </c>
      <c r="AA1787" s="232">
        <f t="shared" si="165"/>
        <v>99.5</v>
      </c>
      <c r="AB1787" s="232" t="str">
        <f>VLOOKUP(W1787,'Item List (2)'!$H:$J,2,0)</f>
        <v>Food</v>
      </c>
      <c r="AC1787" s="232">
        <f t="shared" si="166"/>
        <v>7377</v>
      </c>
      <c r="AD1787" s="232" t="str">
        <f t="shared" si="167"/>
        <v>7377-Food</v>
      </c>
    </row>
    <row r="1788" spans="1:30">
      <c r="A1788" t="s">
        <v>48</v>
      </c>
      <c r="B1788" t="s">
        <v>549</v>
      </c>
      <c r="C1788" t="s">
        <v>766</v>
      </c>
      <c r="D1788" t="s">
        <v>767</v>
      </c>
      <c r="E1788" t="s">
        <v>768</v>
      </c>
      <c r="F1788" s="220" t="s">
        <v>53</v>
      </c>
      <c r="G1788" s="220">
        <v>45168</v>
      </c>
      <c r="H1788" t="s">
        <v>82</v>
      </c>
      <c r="I1788" t="s">
        <v>55</v>
      </c>
      <c r="J1788" t="s">
        <v>76</v>
      </c>
      <c r="K1788" t="s">
        <v>83</v>
      </c>
      <c r="L1788" s="230" t="s">
        <v>84</v>
      </c>
      <c r="M1788">
        <v>1</v>
      </c>
      <c r="N1788">
        <v>0</v>
      </c>
      <c r="O1788">
        <v>51.9</v>
      </c>
      <c r="P1788">
        <v>51.9</v>
      </c>
      <c r="Q1788">
        <v>6763</v>
      </c>
      <c r="R1788">
        <v>8.65</v>
      </c>
      <c r="S1788" s="231" t="str">
        <f>VLOOKUP(U1788,'Cross ref'!I:J,2,0)</f>
        <v>SCL</v>
      </c>
      <c r="T1788" s="231">
        <f t="shared" si="162"/>
        <v>51.9</v>
      </c>
      <c r="U1788" s="231">
        <f>VLOOKUP(VALUE(C1788),'Cross ref'!G:I,3,0)</f>
        <v>7377</v>
      </c>
      <c r="V1788" s="231">
        <f>IFERROR(VLOOKUP(J1788,'Item List (2)'!C:D,2,0),VLOOKUP(K1788,'Item List (2)'!C:D,2,0))</f>
        <v>50007</v>
      </c>
      <c r="W1788" s="231">
        <f>IFERROR(VLOOKUP(J1788,'Item List (2)'!C:E,3,0),VLOOKUP(K1788,'Item List (2)'!C:E,3,0))</f>
        <v>100</v>
      </c>
      <c r="X1788" s="231">
        <f t="shared" si="163"/>
        <v>0</v>
      </c>
      <c r="Y1788" s="231" t="str">
        <f t="shared" si="164"/>
        <v>SYRUP, COKE ZERO SUGAR BIB</v>
      </c>
      <c r="AA1788" s="232">
        <f t="shared" si="165"/>
        <v>51.9</v>
      </c>
      <c r="AB1788" s="232" t="str">
        <f>VLOOKUP(W1788,'Item List (2)'!$H:$J,2,0)</f>
        <v>Food</v>
      </c>
      <c r="AC1788" s="232">
        <f t="shared" si="166"/>
        <v>7377</v>
      </c>
      <c r="AD1788" s="232" t="str">
        <f t="shared" si="167"/>
        <v>7377-Food</v>
      </c>
    </row>
    <row r="1789" spans="1:30">
      <c r="A1789" t="s">
        <v>48</v>
      </c>
      <c r="B1789" t="s">
        <v>549</v>
      </c>
      <c r="C1789" t="s">
        <v>766</v>
      </c>
      <c r="D1789" t="s">
        <v>767</v>
      </c>
      <c r="E1789" t="s">
        <v>768</v>
      </c>
      <c r="F1789" s="220" t="s">
        <v>53</v>
      </c>
      <c r="G1789" s="220">
        <v>45168</v>
      </c>
      <c r="H1789" t="s">
        <v>87</v>
      </c>
      <c r="I1789" t="s">
        <v>55</v>
      </c>
      <c r="J1789" t="s">
        <v>76</v>
      </c>
      <c r="K1789" t="s">
        <v>88</v>
      </c>
      <c r="L1789" s="230" t="s">
        <v>78</v>
      </c>
      <c r="M1789">
        <v>3</v>
      </c>
      <c r="N1789">
        <v>0</v>
      </c>
      <c r="O1789">
        <v>112.77</v>
      </c>
      <c r="P1789">
        <v>338.31</v>
      </c>
      <c r="Q1789">
        <v>6763</v>
      </c>
      <c r="R1789">
        <v>8.65</v>
      </c>
      <c r="S1789" s="231" t="str">
        <f>VLOOKUP(U1789,'Cross ref'!I:J,2,0)</f>
        <v>SCL</v>
      </c>
      <c r="T1789" s="231">
        <f t="shared" si="162"/>
        <v>338.31</v>
      </c>
      <c r="U1789" s="231">
        <f>VLOOKUP(VALUE(C1789),'Cross ref'!G:I,3,0)</f>
        <v>7377</v>
      </c>
      <c r="V1789" s="231">
        <f>IFERROR(VLOOKUP(J1789,'Item List (2)'!C:D,2,0),VLOOKUP(K1789,'Item List (2)'!C:D,2,0))</f>
        <v>50007</v>
      </c>
      <c r="W1789" s="231">
        <f>IFERROR(VLOOKUP(J1789,'Item List (2)'!C:E,3,0),VLOOKUP(K1789,'Item List (2)'!C:E,3,0))</f>
        <v>100</v>
      </c>
      <c r="X1789" s="231">
        <f t="shared" si="163"/>
        <v>0</v>
      </c>
      <c r="Y1789" s="231" t="str">
        <f t="shared" si="164"/>
        <v>SYRUP, COKE CLASC BIB (HYCS)</v>
      </c>
      <c r="AA1789" s="232">
        <f t="shared" si="165"/>
        <v>338.31</v>
      </c>
      <c r="AB1789" s="232" t="str">
        <f>VLOOKUP(W1789,'Item List (2)'!$H:$J,2,0)</f>
        <v>Food</v>
      </c>
      <c r="AC1789" s="232">
        <f t="shared" si="166"/>
        <v>7377</v>
      </c>
      <c r="AD1789" s="232" t="str">
        <f t="shared" si="167"/>
        <v>7377-Food</v>
      </c>
    </row>
    <row r="1790" spans="1:30">
      <c r="A1790" t="s">
        <v>48</v>
      </c>
      <c r="B1790" t="s">
        <v>549</v>
      </c>
      <c r="C1790" t="s">
        <v>766</v>
      </c>
      <c r="D1790" t="s">
        <v>767</v>
      </c>
      <c r="E1790" t="s">
        <v>768</v>
      </c>
      <c r="F1790" s="220" t="s">
        <v>53</v>
      </c>
      <c r="G1790" s="220">
        <v>45168</v>
      </c>
      <c r="H1790" t="s">
        <v>587</v>
      </c>
      <c r="I1790" t="s">
        <v>55</v>
      </c>
      <c r="J1790" t="s">
        <v>588</v>
      </c>
      <c r="K1790" t="s">
        <v>589</v>
      </c>
      <c r="L1790" s="230" t="s">
        <v>78</v>
      </c>
      <c r="M1790">
        <v>1</v>
      </c>
      <c r="N1790">
        <v>0</v>
      </c>
      <c r="O1790">
        <v>99.5</v>
      </c>
      <c r="P1790">
        <v>99.5</v>
      </c>
      <c r="Q1790">
        <v>6763</v>
      </c>
      <c r="R1790">
        <v>8.65</v>
      </c>
      <c r="S1790" s="231" t="str">
        <f>VLOOKUP(U1790,'Cross ref'!I:J,2,0)</f>
        <v>SCL</v>
      </c>
      <c r="T1790" s="231">
        <f t="shared" si="162"/>
        <v>99.5</v>
      </c>
      <c r="U1790" s="231">
        <f>VLOOKUP(VALUE(C1790),'Cross ref'!G:I,3,0)</f>
        <v>7377</v>
      </c>
      <c r="V1790" s="231">
        <f>IFERROR(VLOOKUP(J1790,'Item List (2)'!C:D,2,0),VLOOKUP(K1790,'Item List (2)'!C:D,2,0))</f>
        <v>50007</v>
      </c>
      <c r="W1790" s="231">
        <f>IFERROR(VLOOKUP(J1790,'Item List (2)'!C:E,3,0),VLOOKUP(K1790,'Item List (2)'!C:E,3,0))</f>
        <v>100</v>
      </c>
      <c r="X1790" s="231">
        <f t="shared" si="163"/>
        <v>0</v>
      </c>
      <c r="Y1790" s="231" t="str">
        <f t="shared" si="164"/>
        <v>SYRUP, TEA RASPBRY BIB</v>
      </c>
      <c r="AA1790" s="232">
        <f t="shared" si="165"/>
        <v>99.5</v>
      </c>
      <c r="AB1790" s="232" t="str">
        <f>VLOOKUP(W1790,'Item List (2)'!$H:$J,2,0)</f>
        <v>Food</v>
      </c>
      <c r="AC1790" s="232">
        <f t="shared" si="166"/>
        <v>7377</v>
      </c>
      <c r="AD1790" s="232" t="str">
        <f t="shared" si="167"/>
        <v>7377-Food</v>
      </c>
    </row>
    <row r="1791" spans="1:30">
      <c r="A1791" t="s">
        <v>48</v>
      </c>
      <c r="B1791" t="s">
        <v>549</v>
      </c>
      <c r="C1791" t="s">
        <v>766</v>
      </c>
      <c r="D1791" t="s">
        <v>767</v>
      </c>
      <c r="E1791" t="s">
        <v>768</v>
      </c>
      <c r="F1791" s="220" t="s">
        <v>53</v>
      </c>
      <c r="G1791" s="220">
        <v>45168</v>
      </c>
      <c r="H1791" t="s">
        <v>89</v>
      </c>
      <c r="I1791" t="s">
        <v>55</v>
      </c>
      <c r="J1791" t="s">
        <v>90</v>
      </c>
      <c r="K1791" t="s">
        <v>91</v>
      </c>
      <c r="L1791" s="230" t="s">
        <v>92</v>
      </c>
      <c r="M1791">
        <v>1</v>
      </c>
      <c r="N1791">
        <v>0</v>
      </c>
      <c r="O1791">
        <v>58.17</v>
      </c>
      <c r="P1791">
        <v>58.17</v>
      </c>
      <c r="Q1791">
        <v>6763</v>
      </c>
      <c r="R1791">
        <v>8.65</v>
      </c>
      <c r="S1791" s="231" t="str">
        <f>VLOOKUP(U1791,'Cross ref'!I:J,2,0)</f>
        <v>SCL</v>
      </c>
      <c r="T1791" s="231">
        <f t="shared" si="162"/>
        <v>58.17</v>
      </c>
      <c r="U1791" s="231">
        <f>VLOOKUP(VALUE(C1791),'Cross ref'!G:I,3,0)</f>
        <v>7377</v>
      </c>
      <c r="V1791" s="231">
        <f>IFERROR(VLOOKUP(J1791,'Item List (2)'!C:D,2,0),VLOOKUP(K1791,'Item List (2)'!C:D,2,0))</f>
        <v>50007</v>
      </c>
      <c r="W1791" s="231">
        <f>IFERROR(VLOOKUP(J1791,'Item List (2)'!C:E,3,0),VLOOKUP(K1791,'Item List (2)'!C:E,3,0))</f>
        <v>100</v>
      </c>
      <c r="X1791" s="231">
        <f t="shared" si="163"/>
        <v>0</v>
      </c>
      <c r="Y1791" s="231" t="str">
        <f t="shared" si="164"/>
        <v>EGG, LIQ WHL CAGE FREE P12CE</v>
      </c>
      <c r="AA1791" s="232">
        <f t="shared" si="165"/>
        <v>58.17</v>
      </c>
      <c r="AB1791" s="232" t="str">
        <f>VLOOKUP(W1791,'Item List (2)'!$H:$J,2,0)</f>
        <v>Food</v>
      </c>
      <c r="AC1791" s="232">
        <f t="shared" si="166"/>
        <v>7377</v>
      </c>
      <c r="AD1791" s="232" t="str">
        <f t="shared" si="167"/>
        <v>7377-Food</v>
      </c>
    </row>
    <row r="1792" spans="1:30">
      <c r="A1792" t="s">
        <v>48</v>
      </c>
      <c r="B1792" t="s">
        <v>549</v>
      </c>
      <c r="C1792" t="s">
        <v>766</v>
      </c>
      <c r="D1792" t="s">
        <v>767</v>
      </c>
      <c r="E1792" t="s">
        <v>768</v>
      </c>
      <c r="F1792" s="220" t="s">
        <v>53</v>
      </c>
      <c r="G1792" s="220">
        <v>45168</v>
      </c>
      <c r="H1792" t="s">
        <v>93</v>
      </c>
      <c r="I1792" t="s">
        <v>55</v>
      </c>
      <c r="J1792" t="s">
        <v>94</v>
      </c>
      <c r="K1792" t="s">
        <v>95</v>
      </c>
      <c r="L1792" s="230" t="s">
        <v>96</v>
      </c>
      <c r="M1792">
        <v>1</v>
      </c>
      <c r="N1792">
        <v>0</v>
      </c>
      <c r="O1792">
        <v>26.21</v>
      </c>
      <c r="P1792">
        <v>26.21</v>
      </c>
      <c r="Q1792">
        <v>6763</v>
      </c>
      <c r="R1792">
        <v>8.65</v>
      </c>
      <c r="S1792" s="231" t="str">
        <f>VLOOKUP(U1792,'Cross ref'!I:J,2,0)</f>
        <v>SCL</v>
      </c>
      <c r="T1792" s="231">
        <f t="shared" si="162"/>
        <v>26.21</v>
      </c>
      <c r="U1792" s="231">
        <f>VLOOKUP(VALUE(C1792),'Cross ref'!G:I,3,0)</f>
        <v>7377</v>
      </c>
      <c r="V1792" s="231">
        <f>IFERROR(VLOOKUP(J1792,'Item List (2)'!C:D,2,0),VLOOKUP(K1792,'Item List (2)'!C:D,2,0))</f>
        <v>50007</v>
      </c>
      <c r="W1792" s="231">
        <f>IFERROR(VLOOKUP(J1792,'Item List (2)'!C:E,3,0),VLOOKUP(K1792,'Item List (2)'!C:E,3,0))</f>
        <v>100</v>
      </c>
      <c r="X1792" s="231">
        <f t="shared" si="163"/>
        <v>0</v>
      </c>
      <c r="Y1792" s="231" t="str">
        <f t="shared" si="164"/>
        <v>JUICE, ORANGE ORIG SIMPLY</v>
      </c>
      <c r="AA1792" s="232">
        <f t="shared" si="165"/>
        <v>26.21</v>
      </c>
      <c r="AB1792" s="232" t="str">
        <f>VLOOKUP(W1792,'Item List (2)'!$H:$J,2,0)</f>
        <v>Food</v>
      </c>
      <c r="AC1792" s="232">
        <f t="shared" si="166"/>
        <v>7377</v>
      </c>
      <c r="AD1792" s="232" t="str">
        <f t="shared" si="167"/>
        <v>7377-Food</v>
      </c>
    </row>
    <row r="1793" spans="1:30">
      <c r="A1793" t="s">
        <v>48</v>
      </c>
      <c r="B1793" t="s">
        <v>549</v>
      </c>
      <c r="C1793" t="s">
        <v>766</v>
      </c>
      <c r="D1793" t="s">
        <v>767</v>
      </c>
      <c r="E1793" t="s">
        <v>768</v>
      </c>
      <c r="F1793" s="220" t="s">
        <v>53</v>
      </c>
      <c r="G1793" s="220">
        <v>45168</v>
      </c>
      <c r="H1793" t="s">
        <v>97</v>
      </c>
      <c r="I1793" t="s">
        <v>55</v>
      </c>
      <c r="J1793" t="s">
        <v>98</v>
      </c>
      <c r="K1793" t="s">
        <v>99</v>
      </c>
      <c r="L1793" s="230" t="s">
        <v>100</v>
      </c>
      <c r="M1793">
        <v>2</v>
      </c>
      <c r="N1793">
        <v>0</v>
      </c>
      <c r="O1793">
        <v>20.03</v>
      </c>
      <c r="P1793">
        <v>40.06</v>
      </c>
      <c r="Q1793">
        <v>6763</v>
      </c>
      <c r="R1793">
        <v>8.65</v>
      </c>
      <c r="S1793" s="231" t="str">
        <f>VLOOKUP(U1793,'Cross ref'!I:J,2,0)</f>
        <v>SCL</v>
      </c>
      <c r="T1793" s="231">
        <f t="shared" si="162"/>
        <v>40.06</v>
      </c>
      <c r="U1793" s="231">
        <f>VLOOKUP(VALUE(C1793),'Cross ref'!G:I,3,0)</f>
        <v>7377</v>
      </c>
      <c r="V1793" s="231">
        <f>IFERROR(VLOOKUP(J1793,'Item List (2)'!C:D,2,0),VLOOKUP(K1793,'Item List (2)'!C:D,2,0))</f>
        <v>50007</v>
      </c>
      <c r="W1793" s="231">
        <f>IFERROR(VLOOKUP(J1793,'Item List (2)'!C:E,3,0),VLOOKUP(K1793,'Item List (2)'!C:E,3,0))</f>
        <v>100</v>
      </c>
      <c r="X1793" s="231">
        <f t="shared" si="163"/>
        <v>0</v>
      </c>
      <c r="Y1793" s="231" t="str">
        <f t="shared" si="164"/>
        <v>SAUCE, BBQ SWEET &amp; BOLD CUP</v>
      </c>
      <c r="AA1793" s="232">
        <f t="shared" si="165"/>
        <v>40.06</v>
      </c>
      <c r="AB1793" s="232" t="str">
        <f>VLOOKUP(W1793,'Item List (2)'!$H:$J,2,0)</f>
        <v>Food</v>
      </c>
      <c r="AC1793" s="232">
        <f t="shared" si="166"/>
        <v>7377</v>
      </c>
      <c r="AD1793" s="232" t="str">
        <f t="shared" si="167"/>
        <v>7377-Food</v>
      </c>
    </row>
    <row r="1794" spans="1:30">
      <c r="A1794" t="s">
        <v>48</v>
      </c>
      <c r="B1794" t="s">
        <v>549</v>
      </c>
      <c r="C1794" t="s">
        <v>766</v>
      </c>
      <c r="D1794" t="s">
        <v>767</v>
      </c>
      <c r="E1794" t="s">
        <v>768</v>
      </c>
      <c r="F1794" s="220" t="s">
        <v>53</v>
      </c>
      <c r="G1794" s="220">
        <v>45168</v>
      </c>
      <c r="H1794" t="s">
        <v>304</v>
      </c>
      <c r="I1794" t="s">
        <v>55</v>
      </c>
      <c r="J1794" t="s">
        <v>305</v>
      </c>
      <c r="K1794" t="s">
        <v>306</v>
      </c>
      <c r="L1794" s="230" t="s">
        <v>100</v>
      </c>
      <c r="M1794">
        <v>1</v>
      </c>
      <c r="N1794">
        <v>0</v>
      </c>
      <c r="O1794">
        <v>30.8</v>
      </c>
      <c r="P1794">
        <v>30.8</v>
      </c>
      <c r="Q1794">
        <v>6763</v>
      </c>
      <c r="R1794">
        <v>8.65</v>
      </c>
      <c r="S1794" s="231" t="str">
        <f>VLOOKUP(U1794,'Cross ref'!I:J,2,0)</f>
        <v>SCL</v>
      </c>
      <c r="T1794" s="231">
        <f t="shared" ref="T1794:T1857" si="168">P1794</f>
        <v>30.8</v>
      </c>
      <c r="U1794" s="231">
        <f>VLOOKUP(VALUE(C1794),'Cross ref'!G:I,3,0)</f>
        <v>7377</v>
      </c>
      <c r="V1794" s="231">
        <f>IFERROR(VLOOKUP(J1794,'Item List (2)'!C:D,2,0),VLOOKUP(K1794,'Item List (2)'!C:D,2,0))</f>
        <v>50007</v>
      </c>
      <c r="W1794" s="231">
        <f>IFERROR(VLOOKUP(J1794,'Item List (2)'!C:E,3,0),VLOOKUP(K1794,'Item List (2)'!C:E,3,0))</f>
        <v>100</v>
      </c>
      <c r="X1794" s="231">
        <f t="shared" ref="X1794:X1857" si="169">IF(_xlfn.NUMBERVALUE(O1794),M1794*O1794-P1794,-P1794)</f>
        <v>0</v>
      </c>
      <c r="Y1794" s="231" t="str">
        <f t="shared" ref="Y1794:Y1857" si="170">K1794</f>
        <v>SAUCE, HNY MUST CUP</v>
      </c>
      <c r="AA1794" s="232">
        <f t="shared" ref="AA1794:AA1857" si="171">P1794</f>
        <v>30.8</v>
      </c>
      <c r="AB1794" s="232" t="str">
        <f>VLOOKUP(W1794,'Item List (2)'!$H:$J,2,0)</f>
        <v>Food</v>
      </c>
      <c r="AC1794" s="232">
        <f t="shared" ref="AC1794:AC1857" si="172">U1794</f>
        <v>7377</v>
      </c>
      <c r="AD1794" s="232" t="str">
        <f t="shared" ref="AD1794:AD1857" si="173">AC1794&amp;"-"&amp;AB1794</f>
        <v>7377-Food</v>
      </c>
    </row>
    <row r="1795" spans="1:30">
      <c r="A1795" t="s">
        <v>48</v>
      </c>
      <c r="B1795" t="s">
        <v>549</v>
      </c>
      <c r="C1795" t="s">
        <v>766</v>
      </c>
      <c r="D1795" t="s">
        <v>767</v>
      </c>
      <c r="E1795" t="s">
        <v>768</v>
      </c>
      <c r="F1795" s="220" t="s">
        <v>53</v>
      </c>
      <c r="G1795" s="220">
        <v>45168</v>
      </c>
      <c r="H1795" t="s">
        <v>104</v>
      </c>
      <c r="I1795" t="s">
        <v>55</v>
      </c>
      <c r="J1795" t="s">
        <v>105</v>
      </c>
      <c r="K1795" t="s">
        <v>106</v>
      </c>
      <c r="L1795" s="230" t="s">
        <v>107</v>
      </c>
      <c r="M1795">
        <v>2</v>
      </c>
      <c r="N1795">
        <v>0</v>
      </c>
      <c r="O1795">
        <v>9.54</v>
      </c>
      <c r="P1795">
        <v>19.08</v>
      </c>
      <c r="Q1795">
        <v>6763</v>
      </c>
      <c r="R1795">
        <v>8.65</v>
      </c>
      <c r="S1795" s="231" t="str">
        <f>VLOOKUP(U1795,'Cross ref'!I:J,2,0)</f>
        <v>SCL</v>
      </c>
      <c r="T1795" s="231">
        <f t="shared" si="168"/>
        <v>19.08</v>
      </c>
      <c r="U1795" s="231">
        <f>VLOOKUP(VALUE(C1795),'Cross ref'!G:I,3,0)</f>
        <v>7377</v>
      </c>
      <c r="V1795" s="231">
        <f>IFERROR(VLOOKUP(J1795,'Item List (2)'!C:D,2,0),VLOOKUP(K1795,'Item List (2)'!C:D,2,0))</f>
        <v>50007</v>
      </c>
      <c r="W1795" s="231">
        <f>IFERROR(VLOOKUP(J1795,'Item List (2)'!C:E,3,0),VLOOKUP(K1795,'Item List (2)'!C:E,3,0))</f>
        <v>100</v>
      </c>
      <c r="X1795" s="231">
        <f t="shared" si="169"/>
        <v>0</v>
      </c>
      <c r="Y1795" s="231" t="str">
        <f t="shared" si="170"/>
        <v>MILK, 1%</v>
      </c>
      <c r="AA1795" s="232">
        <f t="shared" si="171"/>
        <v>19.08</v>
      </c>
      <c r="AB1795" s="232" t="str">
        <f>VLOOKUP(W1795,'Item List (2)'!$H:$J,2,0)</f>
        <v>Food</v>
      </c>
      <c r="AC1795" s="232">
        <f t="shared" si="172"/>
        <v>7377</v>
      </c>
      <c r="AD1795" s="232" t="str">
        <f t="shared" si="173"/>
        <v>7377-Food</v>
      </c>
    </row>
    <row r="1796" spans="1:30">
      <c r="A1796" t="s">
        <v>48</v>
      </c>
      <c r="B1796" t="s">
        <v>549</v>
      </c>
      <c r="C1796" t="s">
        <v>766</v>
      </c>
      <c r="D1796" t="s">
        <v>767</v>
      </c>
      <c r="E1796" t="s">
        <v>768</v>
      </c>
      <c r="F1796" s="220" t="s">
        <v>53</v>
      </c>
      <c r="G1796" s="220">
        <v>45168</v>
      </c>
      <c r="H1796" t="s">
        <v>307</v>
      </c>
      <c r="I1796" t="s">
        <v>66</v>
      </c>
      <c r="J1796" t="s">
        <v>109</v>
      </c>
      <c r="K1796" t="s">
        <v>308</v>
      </c>
      <c r="L1796" s="230" t="s">
        <v>111</v>
      </c>
      <c r="M1796">
        <v>1</v>
      </c>
      <c r="N1796">
        <v>0</v>
      </c>
      <c r="O1796">
        <v>16.79</v>
      </c>
      <c r="P1796">
        <v>16.79</v>
      </c>
      <c r="Q1796">
        <v>6763</v>
      </c>
      <c r="R1796">
        <v>8.65</v>
      </c>
      <c r="S1796" s="231" t="str">
        <f>VLOOKUP(U1796,'Cross ref'!I:J,2,0)</f>
        <v>SCL</v>
      </c>
      <c r="T1796" s="231">
        <f t="shared" si="168"/>
        <v>16.79</v>
      </c>
      <c r="U1796" s="231">
        <f>VLOOKUP(VALUE(C1796),'Cross ref'!G:I,3,0)</f>
        <v>7377</v>
      </c>
      <c r="V1796" s="231">
        <f>IFERROR(VLOOKUP(J1796,'Item List (2)'!C:D,2,0),VLOOKUP(K1796,'Item List (2)'!C:D,2,0))</f>
        <v>60507</v>
      </c>
      <c r="W1796" s="231">
        <f>IFERROR(VLOOKUP(J1796,'Item List (2)'!C:E,3,0),VLOOKUP(K1796,'Item List (2)'!C:E,3,0))</f>
        <v>1200</v>
      </c>
      <c r="X1796" s="231">
        <f t="shared" si="169"/>
        <v>0</v>
      </c>
      <c r="Y1796" s="231" t="str">
        <f t="shared" si="170"/>
        <v>GLOVE, SYNTH XLG</v>
      </c>
      <c r="AA1796" s="232">
        <f t="shared" si="171"/>
        <v>16.79</v>
      </c>
      <c r="AB1796" s="232" t="str">
        <f>VLOOKUP(W1796,'Item List (2)'!$H:$J,2,0)</f>
        <v>Supplies</v>
      </c>
      <c r="AC1796" s="232">
        <f t="shared" si="172"/>
        <v>7377</v>
      </c>
      <c r="AD1796" s="232" t="str">
        <f t="shared" si="173"/>
        <v>7377-Supplies</v>
      </c>
    </row>
    <row r="1797" spans="1:30">
      <c r="A1797" t="s">
        <v>48</v>
      </c>
      <c r="B1797" t="s">
        <v>549</v>
      </c>
      <c r="C1797" t="s">
        <v>766</v>
      </c>
      <c r="D1797" t="s">
        <v>767</v>
      </c>
      <c r="E1797" t="s">
        <v>768</v>
      </c>
      <c r="F1797" s="220" t="s">
        <v>53</v>
      </c>
      <c r="G1797" s="220">
        <v>45168</v>
      </c>
      <c r="H1797" t="s">
        <v>54</v>
      </c>
      <c r="I1797" t="s">
        <v>55</v>
      </c>
      <c r="J1797" t="s">
        <v>56</v>
      </c>
      <c r="K1797" t="s">
        <v>57</v>
      </c>
      <c r="L1797" s="230" t="s">
        <v>58</v>
      </c>
      <c r="M1797">
        <v>0</v>
      </c>
      <c r="N1797">
        <v>0</v>
      </c>
      <c r="O1797">
        <v>42.61</v>
      </c>
      <c r="P1797">
        <v>0</v>
      </c>
      <c r="Q1797">
        <v>6763</v>
      </c>
      <c r="R1797">
        <v>8.65</v>
      </c>
      <c r="S1797" s="231" t="str">
        <f>VLOOKUP(U1797,'Cross ref'!I:J,2,0)</f>
        <v>SCL</v>
      </c>
      <c r="T1797" s="231">
        <f t="shared" si="168"/>
        <v>0</v>
      </c>
      <c r="U1797" s="231">
        <f>VLOOKUP(VALUE(C1797),'Cross ref'!G:I,3,0)</f>
        <v>7377</v>
      </c>
      <c r="V1797" s="231">
        <f>IFERROR(VLOOKUP(J1797,'Item List (2)'!C:D,2,0),VLOOKUP(K1797,'Item List (2)'!C:D,2,0))</f>
        <v>50007</v>
      </c>
      <c r="W1797" s="231">
        <f>IFERROR(VLOOKUP(J1797,'Item List (2)'!C:E,3,0),VLOOKUP(K1797,'Item List (2)'!C:E,3,0))</f>
        <v>100</v>
      </c>
      <c r="X1797" s="231">
        <f t="shared" si="169"/>
        <v>0</v>
      </c>
      <c r="Y1797" s="231" t="str">
        <f t="shared" si="170"/>
        <v>PEPPER, CHILE GRN STRIP</v>
      </c>
      <c r="AA1797" s="232">
        <f t="shared" si="171"/>
        <v>0</v>
      </c>
      <c r="AB1797" s="232" t="str">
        <f>VLOOKUP(W1797,'Item List (2)'!$H:$J,2,0)</f>
        <v>Food</v>
      </c>
      <c r="AC1797" s="232">
        <f t="shared" si="172"/>
        <v>7377</v>
      </c>
      <c r="AD1797" s="232" t="str">
        <f t="shared" si="173"/>
        <v>7377-Food</v>
      </c>
    </row>
    <row r="1798" spans="1:30">
      <c r="A1798" t="s">
        <v>48</v>
      </c>
      <c r="B1798" t="s">
        <v>549</v>
      </c>
      <c r="C1798" t="s">
        <v>766</v>
      </c>
      <c r="D1798" t="s">
        <v>767</v>
      </c>
      <c r="E1798" t="s">
        <v>768</v>
      </c>
      <c r="F1798" s="220" t="s">
        <v>53</v>
      </c>
      <c r="G1798" s="220">
        <v>45168</v>
      </c>
      <c r="H1798" t="s">
        <v>112</v>
      </c>
      <c r="I1798" t="s">
        <v>55</v>
      </c>
      <c r="J1798" t="s">
        <v>113</v>
      </c>
      <c r="K1798" t="s">
        <v>114</v>
      </c>
      <c r="L1798" s="230" t="s">
        <v>115</v>
      </c>
      <c r="M1798">
        <v>1</v>
      </c>
      <c r="N1798">
        <v>0</v>
      </c>
      <c r="O1798">
        <v>40.54</v>
      </c>
      <c r="P1798">
        <v>40.54</v>
      </c>
      <c r="Q1798">
        <v>6763</v>
      </c>
      <c r="R1798">
        <v>8.65</v>
      </c>
      <c r="S1798" s="231" t="str">
        <f>VLOOKUP(U1798,'Cross ref'!I:J,2,0)</f>
        <v>SCL</v>
      </c>
      <c r="T1798" s="231">
        <f t="shared" si="168"/>
        <v>40.54</v>
      </c>
      <c r="U1798" s="231">
        <f>VLOOKUP(VALUE(C1798),'Cross ref'!G:I,3,0)</f>
        <v>7377</v>
      </c>
      <c r="V1798" s="231">
        <f>IFERROR(VLOOKUP(J1798,'Item List (2)'!C:D,2,0),VLOOKUP(K1798,'Item List (2)'!C:D,2,0))</f>
        <v>50007</v>
      </c>
      <c r="W1798" s="231">
        <f>IFERROR(VLOOKUP(J1798,'Item List (2)'!C:E,3,0),VLOOKUP(K1798,'Item List (2)'!C:E,3,0))</f>
        <v>100</v>
      </c>
      <c r="X1798" s="231">
        <f t="shared" si="169"/>
        <v>0</v>
      </c>
      <c r="Y1798" s="231" t="str">
        <f t="shared" si="170"/>
        <v>CHEESECAKE, STAWBRY 3.5Z</v>
      </c>
      <c r="AA1798" s="232">
        <f t="shared" si="171"/>
        <v>40.54</v>
      </c>
      <c r="AB1798" s="232" t="str">
        <f>VLOOKUP(W1798,'Item List (2)'!$H:$J,2,0)</f>
        <v>Food</v>
      </c>
      <c r="AC1798" s="232">
        <f t="shared" si="172"/>
        <v>7377</v>
      </c>
      <c r="AD1798" s="232" t="str">
        <f t="shared" si="173"/>
        <v>7377-Food</v>
      </c>
    </row>
    <row r="1799" spans="1:30">
      <c r="A1799" t="s">
        <v>48</v>
      </c>
      <c r="B1799" t="s">
        <v>549</v>
      </c>
      <c r="C1799" t="s">
        <v>766</v>
      </c>
      <c r="D1799" t="s">
        <v>767</v>
      </c>
      <c r="E1799" t="s">
        <v>768</v>
      </c>
      <c r="F1799" s="220" t="s">
        <v>53</v>
      </c>
      <c r="G1799" s="220">
        <v>45168</v>
      </c>
      <c r="H1799" t="s">
        <v>116</v>
      </c>
      <c r="I1799" t="s">
        <v>55</v>
      </c>
      <c r="J1799" t="s">
        <v>117</v>
      </c>
      <c r="K1799" t="s">
        <v>118</v>
      </c>
      <c r="L1799" s="230" t="s">
        <v>119</v>
      </c>
      <c r="M1799">
        <v>19</v>
      </c>
      <c r="N1799">
        <v>0</v>
      </c>
      <c r="O1799">
        <v>76.78</v>
      </c>
      <c r="P1799">
        <v>1458.82</v>
      </c>
      <c r="Q1799">
        <v>6763</v>
      </c>
      <c r="R1799">
        <v>8.65</v>
      </c>
      <c r="S1799" s="231" t="str">
        <f>VLOOKUP(U1799,'Cross ref'!I:J,2,0)</f>
        <v>SCL</v>
      </c>
      <c r="T1799" s="231">
        <f t="shared" si="168"/>
        <v>1458.82</v>
      </c>
      <c r="U1799" s="231">
        <f>VLOOKUP(VALUE(C1799),'Cross ref'!G:I,3,0)</f>
        <v>7377</v>
      </c>
      <c r="V1799" s="231">
        <f>IFERROR(VLOOKUP(J1799,'Item List (2)'!C:D,2,0),VLOOKUP(K1799,'Item List (2)'!C:D,2,0))</f>
        <v>50007</v>
      </c>
      <c r="W1799" s="231">
        <f>IFERROR(VLOOKUP(J1799,'Item List (2)'!C:E,3,0),VLOOKUP(K1799,'Item List (2)'!C:E,3,0))</f>
        <v>100</v>
      </c>
      <c r="X1799" s="231">
        <f t="shared" si="169"/>
        <v>0</v>
      </c>
      <c r="Y1799" s="231" t="str">
        <f t="shared" si="170"/>
        <v>BEEF, GRND PTY 3.5Z</v>
      </c>
      <c r="AA1799" s="232">
        <f t="shared" si="171"/>
        <v>1458.82</v>
      </c>
      <c r="AB1799" s="232" t="str">
        <f>VLOOKUP(W1799,'Item List (2)'!$H:$J,2,0)</f>
        <v>Food</v>
      </c>
      <c r="AC1799" s="232">
        <f t="shared" si="172"/>
        <v>7377</v>
      </c>
      <c r="AD1799" s="232" t="str">
        <f t="shared" si="173"/>
        <v>7377-Food</v>
      </c>
    </row>
    <row r="1800" spans="1:30">
      <c r="A1800" t="s">
        <v>48</v>
      </c>
      <c r="B1800" t="s">
        <v>549</v>
      </c>
      <c r="C1800" t="s">
        <v>766</v>
      </c>
      <c r="D1800" t="s">
        <v>767</v>
      </c>
      <c r="E1800" t="s">
        <v>768</v>
      </c>
      <c r="F1800" s="220" t="s">
        <v>53</v>
      </c>
      <c r="G1800" s="220">
        <v>45168</v>
      </c>
      <c r="H1800" t="s">
        <v>309</v>
      </c>
      <c r="I1800" t="s">
        <v>55</v>
      </c>
      <c r="J1800" t="s">
        <v>310</v>
      </c>
      <c r="K1800" t="s">
        <v>311</v>
      </c>
      <c r="L1800" s="230" t="s">
        <v>312</v>
      </c>
      <c r="M1800">
        <v>1</v>
      </c>
      <c r="N1800">
        <v>0</v>
      </c>
      <c r="O1800">
        <v>11.6</v>
      </c>
      <c r="P1800">
        <v>11.6</v>
      </c>
      <c r="Q1800">
        <v>6763</v>
      </c>
      <c r="R1800">
        <v>8.65</v>
      </c>
      <c r="S1800" s="231" t="str">
        <f>VLOOKUP(U1800,'Cross ref'!I:J,2,0)</f>
        <v>SCL</v>
      </c>
      <c r="T1800" s="231">
        <f t="shared" si="168"/>
        <v>11.6</v>
      </c>
      <c r="U1800" s="231">
        <f>VLOOKUP(VALUE(C1800),'Cross ref'!G:I,3,0)</f>
        <v>7377</v>
      </c>
      <c r="V1800" s="231">
        <f>IFERROR(VLOOKUP(J1800,'Item List (2)'!C:D,2,0),VLOOKUP(K1800,'Item List (2)'!C:D,2,0))</f>
        <v>50007</v>
      </c>
      <c r="W1800" s="231">
        <f>IFERROR(VLOOKUP(J1800,'Item List (2)'!C:E,3,0),VLOOKUP(K1800,'Item List (2)'!C:E,3,0))</f>
        <v>100</v>
      </c>
      <c r="X1800" s="231">
        <f t="shared" si="169"/>
        <v>0</v>
      </c>
      <c r="Y1800" s="231" t="str">
        <f t="shared" si="170"/>
        <v>SALSA, PCH .43Z</v>
      </c>
      <c r="AA1800" s="232">
        <f t="shared" si="171"/>
        <v>11.6</v>
      </c>
      <c r="AB1800" s="232" t="str">
        <f>VLOOKUP(W1800,'Item List (2)'!$H:$J,2,0)</f>
        <v>Food</v>
      </c>
      <c r="AC1800" s="232">
        <f t="shared" si="172"/>
        <v>7377</v>
      </c>
      <c r="AD1800" s="232" t="str">
        <f t="shared" si="173"/>
        <v>7377-Food</v>
      </c>
    </row>
    <row r="1801" spans="1:30">
      <c r="A1801" t="s">
        <v>48</v>
      </c>
      <c r="B1801" t="s">
        <v>549</v>
      </c>
      <c r="C1801" t="s">
        <v>766</v>
      </c>
      <c r="D1801" t="s">
        <v>767</v>
      </c>
      <c r="E1801" t="s">
        <v>768</v>
      </c>
      <c r="F1801" s="220" t="s">
        <v>53</v>
      </c>
      <c r="G1801" s="220">
        <v>45168</v>
      </c>
      <c r="H1801" t="s">
        <v>120</v>
      </c>
      <c r="I1801" t="s">
        <v>55</v>
      </c>
      <c r="J1801" t="s">
        <v>121</v>
      </c>
      <c r="K1801" t="s">
        <v>122</v>
      </c>
      <c r="L1801" s="230" t="s">
        <v>123</v>
      </c>
      <c r="M1801">
        <v>3</v>
      </c>
      <c r="N1801">
        <v>0</v>
      </c>
      <c r="O1801">
        <v>30.72</v>
      </c>
      <c r="P1801">
        <v>92.16</v>
      </c>
      <c r="Q1801">
        <v>6763</v>
      </c>
      <c r="R1801">
        <v>8.65</v>
      </c>
      <c r="S1801" s="231" t="str">
        <f>VLOOKUP(U1801,'Cross ref'!I:J,2,0)</f>
        <v>SCL</v>
      </c>
      <c r="T1801" s="231">
        <f t="shared" si="168"/>
        <v>92.16</v>
      </c>
      <c r="U1801" s="231">
        <f>VLOOKUP(VALUE(C1801),'Cross ref'!G:I,3,0)</f>
        <v>7377</v>
      </c>
      <c r="V1801" s="231">
        <f>IFERROR(VLOOKUP(J1801,'Item List (2)'!C:D,2,0),VLOOKUP(K1801,'Item List (2)'!C:D,2,0))</f>
        <v>50007</v>
      </c>
      <c r="W1801" s="231">
        <f>IFERROR(VLOOKUP(J1801,'Item List (2)'!C:E,3,0),VLOOKUP(K1801,'Item List (2)'!C:E,3,0))</f>
        <v>100</v>
      </c>
      <c r="X1801" s="231">
        <f t="shared" si="169"/>
        <v>0</v>
      </c>
      <c r="Y1801" s="231" t="str">
        <f t="shared" si="170"/>
        <v>APPTZR, ONION RING</v>
      </c>
      <c r="AA1801" s="232">
        <f t="shared" si="171"/>
        <v>92.16</v>
      </c>
      <c r="AB1801" s="232" t="str">
        <f>VLOOKUP(W1801,'Item List (2)'!$H:$J,2,0)</f>
        <v>Food</v>
      </c>
      <c r="AC1801" s="232">
        <f t="shared" si="172"/>
        <v>7377</v>
      </c>
      <c r="AD1801" s="232" t="str">
        <f t="shared" si="173"/>
        <v>7377-Food</v>
      </c>
    </row>
    <row r="1802" spans="1:30">
      <c r="A1802" t="s">
        <v>48</v>
      </c>
      <c r="B1802" t="s">
        <v>549</v>
      </c>
      <c r="C1802" t="s">
        <v>766</v>
      </c>
      <c r="D1802" t="s">
        <v>767</v>
      </c>
      <c r="E1802" t="s">
        <v>768</v>
      </c>
      <c r="F1802" s="220" t="s">
        <v>53</v>
      </c>
      <c r="G1802" s="220">
        <v>45168</v>
      </c>
      <c r="H1802" t="s">
        <v>124</v>
      </c>
      <c r="I1802" t="s">
        <v>55</v>
      </c>
      <c r="J1802" t="s">
        <v>125</v>
      </c>
      <c r="K1802" t="s">
        <v>126</v>
      </c>
      <c r="L1802" s="230" t="s">
        <v>127</v>
      </c>
      <c r="M1802">
        <v>3</v>
      </c>
      <c r="N1802">
        <v>0</v>
      </c>
      <c r="O1802">
        <v>21.8</v>
      </c>
      <c r="P1802">
        <v>65.4</v>
      </c>
      <c r="Q1802">
        <v>6763</v>
      </c>
      <c r="R1802">
        <v>8.65</v>
      </c>
      <c r="S1802" s="231" t="str">
        <f>VLOOKUP(U1802,'Cross ref'!I:J,2,0)</f>
        <v>SCL</v>
      </c>
      <c r="T1802" s="231">
        <f t="shared" si="168"/>
        <v>65.4</v>
      </c>
      <c r="U1802" s="231">
        <f>VLOOKUP(VALUE(C1802),'Cross ref'!G:I,3,0)</f>
        <v>7377</v>
      </c>
      <c r="V1802" s="231">
        <f>IFERROR(VLOOKUP(J1802,'Item List (2)'!C:D,2,0),VLOOKUP(K1802,'Item List (2)'!C:D,2,0))</f>
        <v>50007</v>
      </c>
      <c r="W1802" s="231">
        <f>IFERROR(VLOOKUP(J1802,'Item List (2)'!C:E,3,0),VLOOKUP(K1802,'Item List (2)'!C:E,3,0))</f>
        <v>100</v>
      </c>
      <c r="X1802" s="231">
        <f t="shared" si="169"/>
        <v>0</v>
      </c>
      <c r="Y1802" s="231" t="str">
        <f t="shared" si="170"/>
        <v>KETCHUP, PKT</v>
      </c>
      <c r="AA1802" s="232">
        <f t="shared" si="171"/>
        <v>65.4</v>
      </c>
      <c r="AB1802" s="232" t="str">
        <f>VLOOKUP(W1802,'Item List (2)'!$H:$J,2,0)</f>
        <v>Food</v>
      </c>
      <c r="AC1802" s="232">
        <f t="shared" si="172"/>
        <v>7377</v>
      </c>
      <c r="AD1802" s="232" t="str">
        <f t="shared" si="173"/>
        <v>7377-Food</v>
      </c>
    </row>
    <row r="1803" spans="1:30">
      <c r="A1803" t="s">
        <v>48</v>
      </c>
      <c r="B1803" t="s">
        <v>549</v>
      </c>
      <c r="C1803" t="s">
        <v>766</v>
      </c>
      <c r="D1803" t="s">
        <v>767</v>
      </c>
      <c r="E1803" t="s">
        <v>768</v>
      </c>
      <c r="F1803" s="220" t="s">
        <v>53</v>
      </c>
      <c r="G1803" s="220">
        <v>45168</v>
      </c>
      <c r="H1803" t="s">
        <v>315</v>
      </c>
      <c r="I1803" t="s">
        <v>55</v>
      </c>
      <c r="J1803" t="s">
        <v>316</v>
      </c>
      <c r="K1803" t="s">
        <v>317</v>
      </c>
      <c r="L1803" s="230" t="s">
        <v>212</v>
      </c>
      <c r="M1803">
        <v>1</v>
      </c>
      <c r="N1803">
        <v>0</v>
      </c>
      <c r="O1803">
        <v>17.15</v>
      </c>
      <c r="P1803">
        <v>17.15</v>
      </c>
      <c r="Q1803">
        <v>6763</v>
      </c>
      <c r="R1803">
        <v>8.65</v>
      </c>
      <c r="S1803" s="231" t="str">
        <f>VLOOKUP(U1803,'Cross ref'!I:J,2,0)</f>
        <v>SCL</v>
      </c>
      <c r="T1803" s="231">
        <f t="shared" si="168"/>
        <v>17.15</v>
      </c>
      <c r="U1803" s="231">
        <f>VLOOKUP(VALUE(C1803),'Cross ref'!G:I,3,0)</f>
        <v>7377</v>
      </c>
      <c r="V1803" s="231">
        <f>IFERROR(VLOOKUP(J1803,'Item List (2)'!C:D,2,0),VLOOKUP(K1803,'Item List (2)'!C:D,2,0))</f>
        <v>50007</v>
      </c>
      <c r="W1803" s="231">
        <f>IFERROR(VLOOKUP(J1803,'Item List (2)'!C:E,3,0),VLOOKUP(K1803,'Item List (2)'!C:E,3,0))</f>
        <v>100</v>
      </c>
      <c r="X1803" s="231">
        <f t="shared" si="169"/>
        <v>0</v>
      </c>
      <c r="Y1803" s="231" t="str">
        <f t="shared" si="170"/>
        <v>BREADING, CHICK TNDR</v>
      </c>
      <c r="AA1803" s="232">
        <f t="shared" si="171"/>
        <v>17.15</v>
      </c>
      <c r="AB1803" s="232" t="str">
        <f>VLOOKUP(W1803,'Item List (2)'!$H:$J,2,0)</f>
        <v>Food</v>
      </c>
      <c r="AC1803" s="232">
        <f t="shared" si="172"/>
        <v>7377</v>
      </c>
      <c r="AD1803" s="232" t="str">
        <f t="shared" si="173"/>
        <v>7377-Food</v>
      </c>
    </row>
    <row r="1804" spans="1:30">
      <c r="A1804" t="s">
        <v>48</v>
      </c>
      <c r="B1804" t="s">
        <v>549</v>
      </c>
      <c r="C1804" t="s">
        <v>766</v>
      </c>
      <c r="D1804" t="s">
        <v>767</v>
      </c>
      <c r="E1804" t="s">
        <v>768</v>
      </c>
      <c r="F1804" s="220" t="s">
        <v>53</v>
      </c>
      <c r="G1804" s="220">
        <v>45168</v>
      </c>
      <c r="H1804" t="s">
        <v>318</v>
      </c>
      <c r="I1804" t="s">
        <v>201</v>
      </c>
      <c r="J1804" t="s">
        <v>319</v>
      </c>
      <c r="K1804" t="s">
        <v>320</v>
      </c>
      <c r="L1804" s="230" t="s">
        <v>321</v>
      </c>
      <c r="M1804">
        <v>1</v>
      </c>
      <c r="N1804">
        <v>0</v>
      </c>
      <c r="O1804">
        <v>27.22</v>
      </c>
      <c r="P1804">
        <v>27.22</v>
      </c>
      <c r="Q1804">
        <v>6763</v>
      </c>
      <c r="R1804">
        <v>8.65</v>
      </c>
      <c r="S1804" s="231" t="str">
        <f>VLOOKUP(U1804,'Cross ref'!I:J,2,0)</f>
        <v>SCL</v>
      </c>
      <c r="T1804" s="231">
        <f t="shared" si="168"/>
        <v>27.22</v>
      </c>
      <c r="U1804" s="231">
        <f>VLOOKUP(VALUE(C1804),'Cross ref'!G:I,3,0)</f>
        <v>7377</v>
      </c>
      <c r="V1804" s="231">
        <f>IFERROR(VLOOKUP(J1804,'Item List (2)'!C:D,2,0),VLOOKUP(K1804,'Item List (2)'!C:D,2,0))</f>
        <v>51001</v>
      </c>
      <c r="W1804" s="231">
        <f>IFERROR(VLOOKUP(J1804,'Item List (2)'!C:E,3,0),VLOOKUP(K1804,'Item List (2)'!C:E,3,0))</f>
        <v>1000</v>
      </c>
      <c r="X1804" s="231">
        <f t="shared" si="169"/>
        <v>0</v>
      </c>
      <c r="Y1804" s="231" t="str">
        <f t="shared" si="170"/>
        <v>CARRIER, 4-CUP</v>
      </c>
      <c r="AA1804" s="232">
        <f t="shared" si="171"/>
        <v>27.22</v>
      </c>
      <c r="AB1804" s="232" t="str">
        <f>VLOOKUP(W1804,'Item List (2)'!$H:$J,2,0)</f>
        <v>Paper</v>
      </c>
      <c r="AC1804" s="232">
        <f t="shared" si="172"/>
        <v>7377</v>
      </c>
      <c r="AD1804" s="232" t="str">
        <f t="shared" si="173"/>
        <v>7377-Paper</v>
      </c>
    </row>
    <row r="1805" spans="1:30">
      <c r="A1805" t="s">
        <v>48</v>
      </c>
      <c r="B1805" t="s">
        <v>549</v>
      </c>
      <c r="C1805" t="s">
        <v>766</v>
      </c>
      <c r="D1805" t="s">
        <v>767</v>
      </c>
      <c r="E1805" t="s">
        <v>768</v>
      </c>
      <c r="F1805" s="220" t="s">
        <v>53</v>
      </c>
      <c r="G1805" s="220">
        <v>45168</v>
      </c>
      <c r="H1805" t="s">
        <v>128</v>
      </c>
      <c r="I1805" t="s">
        <v>55</v>
      </c>
      <c r="J1805" t="s">
        <v>129</v>
      </c>
      <c r="K1805" t="s">
        <v>130</v>
      </c>
      <c r="L1805" s="230" t="s">
        <v>131</v>
      </c>
      <c r="M1805">
        <v>1</v>
      </c>
      <c r="N1805">
        <v>0</v>
      </c>
      <c r="O1805">
        <v>33.38</v>
      </c>
      <c r="P1805">
        <v>33.38</v>
      </c>
      <c r="Q1805">
        <v>6763</v>
      </c>
      <c r="R1805">
        <v>8.65</v>
      </c>
      <c r="S1805" s="231" t="str">
        <f>VLOOKUP(U1805,'Cross ref'!I:J,2,0)</f>
        <v>SCL</v>
      </c>
      <c r="T1805" s="231">
        <f t="shared" si="168"/>
        <v>33.38</v>
      </c>
      <c r="U1805" s="231">
        <f>VLOOKUP(VALUE(C1805),'Cross ref'!G:I,3,0)</f>
        <v>7377</v>
      </c>
      <c r="V1805" s="231">
        <f>IFERROR(VLOOKUP(J1805,'Item List (2)'!C:D,2,0),VLOOKUP(K1805,'Item List (2)'!C:D,2,0))</f>
        <v>50007</v>
      </c>
      <c r="W1805" s="231">
        <f>IFERROR(VLOOKUP(J1805,'Item List (2)'!C:E,3,0),VLOOKUP(K1805,'Item List (2)'!C:E,3,0))</f>
        <v>100</v>
      </c>
      <c r="X1805" s="231">
        <f t="shared" si="169"/>
        <v>0</v>
      </c>
      <c r="Y1805" s="231" t="str">
        <f t="shared" si="170"/>
        <v>HASHBROWN, RND ZTF</v>
      </c>
      <c r="AA1805" s="232">
        <f t="shared" si="171"/>
        <v>33.38</v>
      </c>
      <c r="AB1805" s="232" t="str">
        <f>VLOOKUP(W1805,'Item List (2)'!$H:$J,2,0)</f>
        <v>Food</v>
      </c>
      <c r="AC1805" s="232">
        <f t="shared" si="172"/>
        <v>7377</v>
      </c>
      <c r="AD1805" s="232" t="str">
        <f t="shared" si="173"/>
        <v>7377-Food</v>
      </c>
    </row>
    <row r="1806" spans="1:30">
      <c r="A1806" t="s">
        <v>48</v>
      </c>
      <c r="B1806" t="s">
        <v>549</v>
      </c>
      <c r="C1806" t="s">
        <v>766</v>
      </c>
      <c r="D1806" t="s">
        <v>767</v>
      </c>
      <c r="E1806" t="s">
        <v>768</v>
      </c>
      <c r="F1806" s="220" t="s">
        <v>53</v>
      </c>
      <c r="G1806" s="220">
        <v>45168</v>
      </c>
      <c r="H1806" t="s">
        <v>132</v>
      </c>
      <c r="I1806" t="s">
        <v>55</v>
      </c>
      <c r="J1806" t="s">
        <v>129</v>
      </c>
      <c r="K1806" t="s">
        <v>133</v>
      </c>
      <c r="L1806" s="230" t="s">
        <v>131</v>
      </c>
      <c r="M1806">
        <v>2</v>
      </c>
      <c r="N1806">
        <v>0</v>
      </c>
      <c r="O1806">
        <v>33.38</v>
      </c>
      <c r="P1806">
        <v>66.76</v>
      </c>
      <c r="Q1806">
        <v>6763</v>
      </c>
      <c r="R1806">
        <v>8.65</v>
      </c>
      <c r="S1806" s="231" t="str">
        <f>VLOOKUP(U1806,'Cross ref'!I:J,2,0)</f>
        <v>SCL</v>
      </c>
      <c r="T1806" s="231">
        <f t="shared" si="168"/>
        <v>66.76</v>
      </c>
      <c r="U1806" s="231">
        <f>VLOOKUP(VALUE(C1806),'Cross ref'!G:I,3,0)</f>
        <v>7377</v>
      </c>
      <c r="V1806" s="231">
        <f>IFERROR(VLOOKUP(J1806,'Item List (2)'!C:D,2,0),VLOOKUP(K1806,'Item List (2)'!C:D,2,0))</f>
        <v>50007</v>
      </c>
      <c r="W1806" s="231">
        <f>IFERROR(VLOOKUP(J1806,'Item List (2)'!C:E,3,0),VLOOKUP(K1806,'Item List (2)'!C:E,3,0))</f>
        <v>100</v>
      </c>
      <c r="X1806" s="231">
        <f t="shared" si="169"/>
        <v>0</v>
      </c>
      <c r="Y1806" s="231" t="str">
        <f t="shared" si="170"/>
        <v>FRIES, CRISS CUT SEASN</v>
      </c>
      <c r="AA1806" s="232">
        <f t="shared" si="171"/>
        <v>66.76</v>
      </c>
      <c r="AB1806" s="232" t="str">
        <f>VLOOKUP(W1806,'Item List (2)'!$H:$J,2,0)</f>
        <v>Food</v>
      </c>
      <c r="AC1806" s="232">
        <f t="shared" si="172"/>
        <v>7377</v>
      </c>
      <c r="AD1806" s="232" t="str">
        <f t="shared" si="173"/>
        <v>7377-Food</v>
      </c>
    </row>
    <row r="1807" spans="1:30">
      <c r="A1807" t="s">
        <v>48</v>
      </c>
      <c r="B1807" t="s">
        <v>549</v>
      </c>
      <c r="C1807" t="s">
        <v>766</v>
      </c>
      <c r="D1807" t="s">
        <v>767</v>
      </c>
      <c r="E1807" t="s">
        <v>768</v>
      </c>
      <c r="F1807" s="220" t="s">
        <v>53</v>
      </c>
      <c r="G1807" s="220">
        <v>45168</v>
      </c>
      <c r="H1807" t="s">
        <v>134</v>
      </c>
      <c r="I1807" t="s">
        <v>55</v>
      </c>
      <c r="J1807" t="s">
        <v>129</v>
      </c>
      <c r="K1807" t="s">
        <v>135</v>
      </c>
      <c r="L1807" s="230" t="s">
        <v>136</v>
      </c>
      <c r="M1807">
        <v>16</v>
      </c>
      <c r="N1807">
        <v>0</v>
      </c>
      <c r="O1807">
        <v>35.28</v>
      </c>
      <c r="P1807">
        <v>564.48</v>
      </c>
      <c r="Q1807">
        <v>6763</v>
      </c>
      <c r="R1807">
        <v>8.65</v>
      </c>
      <c r="S1807" s="231" t="str">
        <f>VLOOKUP(U1807,'Cross ref'!I:J,2,0)</f>
        <v>SCL</v>
      </c>
      <c r="T1807" s="231">
        <f t="shared" si="168"/>
        <v>564.48</v>
      </c>
      <c r="U1807" s="231">
        <f>VLOOKUP(VALUE(C1807),'Cross ref'!G:I,3,0)</f>
        <v>7377</v>
      </c>
      <c r="V1807" s="231">
        <f>IFERROR(VLOOKUP(J1807,'Item List (2)'!C:D,2,0),VLOOKUP(K1807,'Item List (2)'!C:D,2,0))</f>
        <v>50007</v>
      </c>
      <c r="W1807" s="231">
        <f>IFERROR(VLOOKUP(J1807,'Item List (2)'!C:E,3,0),VLOOKUP(K1807,'Item List (2)'!C:E,3,0))</f>
        <v>100</v>
      </c>
      <c r="X1807" s="231">
        <f t="shared" si="169"/>
        <v>0</v>
      </c>
      <c r="Y1807" s="231" t="str">
        <f t="shared" si="170"/>
        <v>FRIES, SS SK ON</v>
      </c>
      <c r="AA1807" s="232">
        <f t="shared" si="171"/>
        <v>564.48</v>
      </c>
      <c r="AB1807" s="232" t="str">
        <f>VLOOKUP(W1807,'Item List (2)'!$H:$J,2,0)</f>
        <v>Food</v>
      </c>
      <c r="AC1807" s="232">
        <f t="shared" si="172"/>
        <v>7377</v>
      </c>
      <c r="AD1807" s="232" t="str">
        <f t="shared" si="173"/>
        <v>7377-Food</v>
      </c>
    </row>
    <row r="1808" spans="1:30">
      <c r="A1808" t="s">
        <v>48</v>
      </c>
      <c r="B1808" t="s">
        <v>549</v>
      </c>
      <c r="C1808" t="s">
        <v>766</v>
      </c>
      <c r="D1808" t="s">
        <v>767</v>
      </c>
      <c r="E1808" t="s">
        <v>768</v>
      </c>
      <c r="F1808" s="220" t="s">
        <v>53</v>
      </c>
      <c r="G1808" s="220">
        <v>45168</v>
      </c>
      <c r="H1808" t="s">
        <v>324</v>
      </c>
      <c r="I1808" t="s">
        <v>55</v>
      </c>
      <c r="J1808" t="s">
        <v>325</v>
      </c>
      <c r="K1808" t="s">
        <v>326</v>
      </c>
      <c r="L1808" s="230" t="s">
        <v>327</v>
      </c>
      <c r="M1808">
        <v>1</v>
      </c>
      <c r="N1808">
        <v>0</v>
      </c>
      <c r="O1808">
        <v>31.31</v>
      </c>
      <c r="P1808">
        <v>31.31</v>
      </c>
      <c r="Q1808">
        <v>6763</v>
      </c>
      <c r="R1808">
        <v>8.65</v>
      </c>
      <c r="S1808" s="231" t="str">
        <f>VLOOKUP(U1808,'Cross ref'!I:J,2,0)</f>
        <v>SCL</v>
      </c>
      <c r="T1808" s="231">
        <f t="shared" si="168"/>
        <v>31.31</v>
      </c>
      <c r="U1808" s="231">
        <f>VLOOKUP(VALUE(C1808),'Cross ref'!G:I,3,0)</f>
        <v>7377</v>
      </c>
      <c r="V1808" s="231">
        <f>IFERROR(VLOOKUP(J1808,'Item List (2)'!C:D,2,0),VLOOKUP(K1808,'Item List (2)'!C:D,2,0))</f>
        <v>50007</v>
      </c>
      <c r="W1808" s="231">
        <f>IFERROR(VLOOKUP(J1808,'Item List (2)'!C:E,3,0),VLOOKUP(K1808,'Item List (2)'!C:E,3,0))</f>
        <v>100</v>
      </c>
      <c r="X1808" s="231">
        <f t="shared" si="169"/>
        <v>0</v>
      </c>
      <c r="Y1808" s="231" t="str">
        <f t="shared" si="170"/>
        <v>TORTILLA, FLOUR 10" FZN</v>
      </c>
      <c r="AA1808" s="232">
        <f t="shared" si="171"/>
        <v>31.31</v>
      </c>
      <c r="AB1808" s="232" t="str">
        <f>VLOOKUP(W1808,'Item List (2)'!$H:$J,2,0)</f>
        <v>Food</v>
      </c>
      <c r="AC1808" s="232">
        <f t="shared" si="172"/>
        <v>7377</v>
      </c>
      <c r="AD1808" s="232" t="str">
        <f t="shared" si="173"/>
        <v>7377-Food</v>
      </c>
    </row>
    <row r="1809" spans="1:30">
      <c r="A1809" t="s">
        <v>48</v>
      </c>
      <c r="B1809" t="s">
        <v>549</v>
      </c>
      <c r="C1809" t="s">
        <v>766</v>
      </c>
      <c r="D1809" t="s">
        <v>767</v>
      </c>
      <c r="E1809" t="s">
        <v>768</v>
      </c>
      <c r="F1809" s="220" t="s">
        <v>53</v>
      </c>
      <c r="G1809" s="220">
        <v>45168</v>
      </c>
      <c r="H1809" t="s">
        <v>145</v>
      </c>
      <c r="I1809" t="s">
        <v>55</v>
      </c>
      <c r="J1809" t="s">
        <v>146</v>
      </c>
      <c r="K1809" t="s">
        <v>147</v>
      </c>
      <c r="L1809" s="230" t="s">
        <v>148</v>
      </c>
      <c r="M1809">
        <v>1</v>
      </c>
      <c r="N1809">
        <v>0</v>
      </c>
      <c r="O1809">
        <v>111.01</v>
      </c>
      <c r="P1809">
        <v>111.01</v>
      </c>
      <c r="Q1809">
        <v>6763</v>
      </c>
      <c r="R1809">
        <v>8.65</v>
      </c>
      <c r="S1809" s="231" t="str">
        <f>VLOOKUP(U1809,'Cross ref'!I:J,2,0)</f>
        <v>SCL</v>
      </c>
      <c r="T1809" s="231">
        <f t="shared" si="168"/>
        <v>111.01</v>
      </c>
      <c r="U1809" s="231">
        <f>VLOOKUP(VALUE(C1809),'Cross ref'!G:I,3,0)</f>
        <v>7377</v>
      </c>
      <c r="V1809" s="231">
        <f>IFERROR(VLOOKUP(J1809,'Item List (2)'!C:D,2,0),VLOOKUP(K1809,'Item List (2)'!C:D,2,0))</f>
        <v>50007</v>
      </c>
      <c r="W1809" s="231">
        <f>IFERROR(VLOOKUP(J1809,'Item List (2)'!C:E,3,0),VLOOKUP(K1809,'Item List (2)'!C:E,3,0))</f>
        <v>100</v>
      </c>
      <c r="X1809" s="231">
        <f t="shared" si="169"/>
        <v>0</v>
      </c>
      <c r="Y1809" s="231" t="str">
        <f t="shared" si="170"/>
        <v>CHICKEN, TNDRLOIN STRIP 1.5Z</v>
      </c>
      <c r="AA1809" s="232">
        <f t="shared" si="171"/>
        <v>111.01</v>
      </c>
      <c r="AB1809" s="232" t="str">
        <f>VLOOKUP(W1809,'Item List (2)'!$H:$J,2,0)</f>
        <v>Food</v>
      </c>
      <c r="AC1809" s="232">
        <f t="shared" si="172"/>
        <v>7377</v>
      </c>
      <c r="AD1809" s="232" t="str">
        <f t="shared" si="173"/>
        <v>7377-Food</v>
      </c>
    </row>
    <row r="1810" spans="1:30">
      <c r="A1810" t="s">
        <v>48</v>
      </c>
      <c r="B1810" t="s">
        <v>549</v>
      </c>
      <c r="C1810" t="s">
        <v>766</v>
      </c>
      <c r="D1810" t="s">
        <v>767</v>
      </c>
      <c r="E1810" t="s">
        <v>768</v>
      </c>
      <c r="F1810" s="220" t="s">
        <v>53</v>
      </c>
      <c r="G1810" s="220">
        <v>45168</v>
      </c>
      <c r="H1810" t="s">
        <v>149</v>
      </c>
      <c r="I1810" t="s">
        <v>55</v>
      </c>
      <c r="J1810" t="s">
        <v>102</v>
      </c>
      <c r="K1810" t="s">
        <v>150</v>
      </c>
      <c r="L1810" s="230" t="s">
        <v>100</v>
      </c>
      <c r="M1810">
        <v>4</v>
      </c>
      <c r="N1810">
        <v>0</v>
      </c>
      <c r="O1810">
        <v>25.94</v>
      </c>
      <c r="P1810">
        <v>103.76</v>
      </c>
      <c r="Q1810">
        <v>6763</v>
      </c>
      <c r="R1810">
        <v>8.65</v>
      </c>
      <c r="S1810" s="231" t="str">
        <f>VLOOKUP(U1810,'Cross ref'!I:J,2,0)</f>
        <v>SCL</v>
      </c>
      <c r="T1810" s="231">
        <f t="shared" si="168"/>
        <v>103.76</v>
      </c>
      <c r="U1810" s="231">
        <f>VLOOKUP(VALUE(C1810),'Cross ref'!G:I,3,0)</f>
        <v>7377</v>
      </c>
      <c r="V1810" s="231">
        <f>IFERROR(VLOOKUP(J1810,'Item List (2)'!C:D,2,0),VLOOKUP(K1810,'Item List (2)'!C:D,2,0))</f>
        <v>50007</v>
      </c>
      <c r="W1810" s="231">
        <f>IFERROR(VLOOKUP(J1810,'Item List (2)'!C:E,3,0),VLOOKUP(K1810,'Item List (2)'!C:E,3,0))</f>
        <v>100</v>
      </c>
      <c r="X1810" s="231">
        <f t="shared" si="169"/>
        <v>0</v>
      </c>
      <c r="Y1810" s="231" t="str">
        <f t="shared" si="170"/>
        <v>SAUCE, BTRMILK RANCH CUP</v>
      </c>
      <c r="AA1810" s="232">
        <f t="shared" si="171"/>
        <v>103.76</v>
      </c>
      <c r="AB1810" s="232" t="str">
        <f>VLOOKUP(W1810,'Item List (2)'!$H:$J,2,0)</f>
        <v>Food</v>
      </c>
      <c r="AC1810" s="232">
        <f t="shared" si="172"/>
        <v>7377</v>
      </c>
      <c r="AD1810" s="232" t="str">
        <f t="shared" si="173"/>
        <v>7377-Food</v>
      </c>
    </row>
    <row r="1811" spans="1:30">
      <c r="A1811" t="s">
        <v>48</v>
      </c>
      <c r="B1811" t="s">
        <v>549</v>
      </c>
      <c r="C1811" t="s">
        <v>766</v>
      </c>
      <c r="D1811" t="s">
        <v>767</v>
      </c>
      <c r="E1811" t="s">
        <v>768</v>
      </c>
      <c r="F1811" s="220" t="s">
        <v>53</v>
      </c>
      <c r="G1811" s="220">
        <v>45168</v>
      </c>
      <c r="H1811" t="s">
        <v>151</v>
      </c>
      <c r="I1811" t="s">
        <v>55</v>
      </c>
      <c r="J1811" t="s">
        <v>152</v>
      </c>
      <c r="K1811" t="s">
        <v>153</v>
      </c>
      <c r="L1811" s="230" t="s">
        <v>154</v>
      </c>
      <c r="M1811">
        <v>2</v>
      </c>
      <c r="N1811">
        <v>0</v>
      </c>
      <c r="O1811">
        <v>11.66</v>
      </c>
      <c r="P1811">
        <v>23.32</v>
      </c>
      <c r="Q1811">
        <v>6763</v>
      </c>
      <c r="R1811">
        <v>8.65</v>
      </c>
      <c r="S1811" s="231" t="str">
        <f>VLOOKUP(U1811,'Cross ref'!I:J,2,0)</f>
        <v>SCL</v>
      </c>
      <c r="T1811" s="231">
        <f t="shared" si="168"/>
        <v>23.32</v>
      </c>
      <c r="U1811" s="231">
        <f>VLOOKUP(VALUE(C1811),'Cross ref'!G:I,3,0)</f>
        <v>7377</v>
      </c>
      <c r="V1811" s="231">
        <f>IFERROR(VLOOKUP(J1811,'Item List (2)'!C:D,2,0),VLOOKUP(K1811,'Item List (2)'!C:D,2,0))</f>
        <v>50007</v>
      </c>
      <c r="W1811" s="231">
        <f>IFERROR(VLOOKUP(J1811,'Item List (2)'!C:E,3,0),VLOOKUP(K1811,'Item List (2)'!C:E,3,0))</f>
        <v>100</v>
      </c>
      <c r="X1811" s="231">
        <f t="shared" si="169"/>
        <v>0</v>
      </c>
      <c r="Y1811" s="231" t="str">
        <f t="shared" si="170"/>
        <v>SAUCE, BUFFALO CUP</v>
      </c>
      <c r="AA1811" s="232">
        <f t="shared" si="171"/>
        <v>23.32</v>
      </c>
      <c r="AB1811" s="232" t="str">
        <f>VLOOKUP(W1811,'Item List (2)'!$H:$J,2,0)</f>
        <v>Food</v>
      </c>
      <c r="AC1811" s="232">
        <f t="shared" si="172"/>
        <v>7377</v>
      </c>
      <c r="AD1811" s="232" t="str">
        <f t="shared" si="173"/>
        <v>7377-Food</v>
      </c>
    </row>
    <row r="1812" spans="1:30">
      <c r="A1812" t="s">
        <v>48</v>
      </c>
      <c r="B1812" t="s">
        <v>549</v>
      </c>
      <c r="C1812" t="s">
        <v>766</v>
      </c>
      <c r="D1812" t="s">
        <v>767</v>
      </c>
      <c r="E1812" t="s">
        <v>768</v>
      </c>
      <c r="F1812" s="220" t="s">
        <v>53</v>
      </c>
      <c r="G1812" s="220">
        <v>45168</v>
      </c>
      <c r="H1812" t="s">
        <v>332</v>
      </c>
      <c r="I1812" t="s">
        <v>55</v>
      </c>
      <c r="J1812" t="s">
        <v>244</v>
      </c>
      <c r="K1812" t="s">
        <v>333</v>
      </c>
      <c r="L1812" s="230" t="s">
        <v>334</v>
      </c>
      <c r="M1812">
        <v>1</v>
      </c>
      <c r="N1812">
        <v>0</v>
      </c>
      <c r="O1812">
        <v>31.38</v>
      </c>
      <c r="P1812">
        <v>31.38</v>
      </c>
      <c r="Q1812">
        <v>6763</v>
      </c>
      <c r="R1812">
        <v>8.65</v>
      </c>
      <c r="S1812" s="231" t="str">
        <f>VLOOKUP(U1812,'Cross ref'!I:J,2,0)</f>
        <v>SCL</v>
      </c>
      <c r="T1812" s="231">
        <f t="shared" si="168"/>
        <v>31.38</v>
      </c>
      <c r="U1812" s="231">
        <f>VLOOKUP(VALUE(C1812),'Cross ref'!G:I,3,0)</f>
        <v>7377</v>
      </c>
      <c r="V1812" s="231">
        <f>IFERROR(VLOOKUP(J1812,'Item List (2)'!C:D,2,0),VLOOKUP(K1812,'Item List (2)'!C:D,2,0))</f>
        <v>50007</v>
      </c>
      <c r="W1812" s="231">
        <f>IFERROR(VLOOKUP(J1812,'Item List (2)'!C:E,3,0),VLOOKUP(K1812,'Item List (2)'!C:E,3,0))</f>
        <v>100</v>
      </c>
      <c r="X1812" s="231">
        <f t="shared" si="169"/>
        <v>0</v>
      </c>
      <c r="Y1812" s="231" t="str">
        <f t="shared" si="170"/>
        <v>WHIP CREAM, AEROSOL 17Z</v>
      </c>
      <c r="AA1812" s="232">
        <f t="shared" si="171"/>
        <v>31.38</v>
      </c>
      <c r="AB1812" s="232" t="str">
        <f>VLOOKUP(W1812,'Item List (2)'!$H:$J,2,0)</f>
        <v>Food</v>
      </c>
      <c r="AC1812" s="232">
        <f t="shared" si="172"/>
        <v>7377</v>
      </c>
      <c r="AD1812" s="232" t="str">
        <f t="shared" si="173"/>
        <v>7377-Food</v>
      </c>
    </row>
    <row r="1813" spans="1:30">
      <c r="A1813" t="s">
        <v>48</v>
      </c>
      <c r="B1813" t="s">
        <v>549</v>
      </c>
      <c r="C1813" t="s">
        <v>766</v>
      </c>
      <c r="D1813" t="s">
        <v>767</v>
      </c>
      <c r="E1813" t="s">
        <v>768</v>
      </c>
      <c r="F1813" s="220" t="s">
        <v>53</v>
      </c>
      <c r="G1813" s="220">
        <v>45168</v>
      </c>
      <c r="H1813" t="s">
        <v>155</v>
      </c>
      <c r="I1813" t="s">
        <v>55</v>
      </c>
      <c r="J1813" t="s">
        <v>156</v>
      </c>
      <c r="K1813" t="s">
        <v>157</v>
      </c>
      <c r="L1813" s="230" t="s">
        <v>158</v>
      </c>
      <c r="M1813">
        <v>4</v>
      </c>
      <c r="N1813">
        <v>0</v>
      </c>
      <c r="O1813">
        <v>19.78</v>
      </c>
      <c r="P1813">
        <v>79.12</v>
      </c>
      <c r="Q1813">
        <v>6763</v>
      </c>
      <c r="R1813">
        <v>8.65</v>
      </c>
      <c r="S1813" s="231" t="str">
        <f>VLOOKUP(U1813,'Cross ref'!I:J,2,0)</f>
        <v>SCL</v>
      </c>
      <c r="T1813" s="231">
        <f t="shared" si="168"/>
        <v>79.12</v>
      </c>
      <c r="U1813" s="231">
        <f>VLOOKUP(VALUE(C1813),'Cross ref'!G:I,3,0)</f>
        <v>7377</v>
      </c>
      <c r="V1813" s="231">
        <f>IFERROR(VLOOKUP(J1813,'Item List (2)'!C:D,2,0),VLOOKUP(K1813,'Item List (2)'!C:D,2,0))</f>
        <v>50007</v>
      </c>
      <c r="W1813" s="231">
        <f>IFERROR(VLOOKUP(J1813,'Item List (2)'!C:E,3,0),VLOOKUP(K1813,'Item List (2)'!C:E,3,0))</f>
        <v>100</v>
      </c>
      <c r="X1813" s="231">
        <f t="shared" si="169"/>
        <v>0</v>
      </c>
      <c r="Y1813" s="231" t="str">
        <f t="shared" si="170"/>
        <v>ICE CREAM, VANILLA SLOW MELT</v>
      </c>
      <c r="AA1813" s="232">
        <f t="shared" si="171"/>
        <v>79.12</v>
      </c>
      <c r="AB1813" s="232" t="str">
        <f>VLOOKUP(W1813,'Item List (2)'!$H:$J,2,0)</f>
        <v>Food</v>
      </c>
      <c r="AC1813" s="232">
        <f t="shared" si="172"/>
        <v>7377</v>
      </c>
      <c r="AD1813" s="232" t="str">
        <f t="shared" si="173"/>
        <v>7377-Food</v>
      </c>
    </row>
    <row r="1814" spans="1:30">
      <c r="A1814" t="s">
        <v>48</v>
      </c>
      <c r="B1814" t="s">
        <v>549</v>
      </c>
      <c r="C1814" t="s">
        <v>766</v>
      </c>
      <c r="D1814" t="s">
        <v>767</v>
      </c>
      <c r="E1814" t="s">
        <v>768</v>
      </c>
      <c r="F1814" s="220" t="s">
        <v>53</v>
      </c>
      <c r="G1814" s="220">
        <v>45168</v>
      </c>
      <c r="H1814" t="s">
        <v>159</v>
      </c>
      <c r="I1814" t="s">
        <v>55</v>
      </c>
      <c r="J1814" t="s">
        <v>160</v>
      </c>
      <c r="K1814" t="s">
        <v>161</v>
      </c>
      <c r="L1814" s="230" t="s">
        <v>162</v>
      </c>
      <c r="M1814">
        <v>6</v>
      </c>
      <c r="N1814">
        <v>0</v>
      </c>
      <c r="O1814">
        <v>36.91</v>
      </c>
      <c r="P1814">
        <v>221.46</v>
      </c>
      <c r="Q1814">
        <v>6763</v>
      </c>
      <c r="R1814">
        <v>8.65</v>
      </c>
      <c r="S1814" s="231" t="str">
        <f>VLOOKUP(U1814,'Cross ref'!I:J,2,0)</f>
        <v>SCL</v>
      </c>
      <c r="T1814" s="231">
        <f t="shared" si="168"/>
        <v>221.46</v>
      </c>
      <c r="U1814" s="231">
        <f>VLOOKUP(VALUE(C1814),'Cross ref'!G:I,3,0)</f>
        <v>7377</v>
      </c>
      <c r="V1814" s="231">
        <f>IFERROR(VLOOKUP(J1814,'Item List (2)'!C:D,2,0),VLOOKUP(K1814,'Item List (2)'!C:D,2,0))</f>
        <v>50007</v>
      </c>
      <c r="W1814" s="231">
        <f>IFERROR(VLOOKUP(J1814,'Item List (2)'!C:E,3,0),VLOOKUP(K1814,'Item List (2)'!C:E,3,0))</f>
        <v>100</v>
      </c>
      <c r="X1814" s="231">
        <f t="shared" si="169"/>
        <v>0</v>
      </c>
      <c r="Y1814" s="231" t="str">
        <f t="shared" si="170"/>
        <v>SHORTENING, LIQ FRY PREM</v>
      </c>
      <c r="AA1814" s="232">
        <f t="shared" si="171"/>
        <v>221.46</v>
      </c>
      <c r="AB1814" s="232" t="str">
        <f>VLOOKUP(W1814,'Item List (2)'!$H:$J,2,0)</f>
        <v>Food</v>
      </c>
      <c r="AC1814" s="232">
        <f t="shared" si="172"/>
        <v>7377</v>
      </c>
      <c r="AD1814" s="232" t="str">
        <f t="shared" si="173"/>
        <v>7377-Food</v>
      </c>
    </row>
    <row r="1815" spans="1:30">
      <c r="A1815" t="s">
        <v>48</v>
      </c>
      <c r="B1815" t="s">
        <v>549</v>
      </c>
      <c r="C1815" t="s">
        <v>766</v>
      </c>
      <c r="D1815" t="s">
        <v>767</v>
      </c>
      <c r="E1815" t="s">
        <v>768</v>
      </c>
      <c r="F1815" s="220" t="s">
        <v>53</v>
      </c>
      <c r="G1815" s="220">
        <v>45168</v>
      </c>
      <c r="H1815" t="s">
        <v>416</v>
      </c>
      <c r="I1815" t="s">
        <v>55</v>
      </c>
      <c r="J1815" t="s">
        <v>417</v>
      </c>
      <c r="K1815" t="s">
        <v>418</v>
      </c>
      <c r="L1815" s="230" t="s">
        <v>419</v>
      </c>
      <c r="M1815">
        <v>1</v>
      </c>
      <c r="N1815">
        <v>0</v>
      </c>
      <c r="O1815">
        <v>33.71</v>
      </c>
      <c r="P1815">
        <v>33.71</v>
      </c>
      <c r="Q1815">
        <v>6763</v>
      </c>
      <c r="R1815">
        <v>8.65</v>
      </c>
      <c r="S1815" s="231" t="str">
        <f>VLOOKUP(U1815,'Cross ref'!I:J,2,0)</f>
        <v>SCL</v>
      </c>
      <c r="T1815" s="231">
        <f t="shared" si="168"/>
        <v>33.71</v>
      </c>
      <c r="U1815" s="231">
        <f>VLOOKUP(VALUE(C1815),'Cross ref'!G:I,3,0)</f>
        <v>7377</v>
      </c>
      <c r="V1815" s="231">
        <f>IFERROR(VLOOKUP(J1815,'Item List (2)'!C:D,2,0),VLOOKUP(K1815,'Item List (2)'!C:D,2,0))</f>
        <v>50007</v>
      </c>
      <c r="W1815" s="231">
        <f>IFERROR(VLOOKUP(J1815,'Item List (2)'!C:E,3,0),VLOOKUP(K1815,'Item List (2)'!C:E,3,0))</f>
        <v>100</v>
      </c>
      <c r="X1815" s="231">
        <f t="shared" si="169"/>
        <v>0</v>
      </c>
      <c r="Y1815" s="231" t="str">
        <f t="shared" si="170"/>
        <v>PEPPER, JALAPENO NACHO SLI</v>
      </c>
      <c r="AA1815" s="232">
        <f t="shared" si="171"/>
        <v>33.71</v>
      </c>
      <c r="AB1815" s="232" t="str">
        <f>VLOOKUP(W1815,'Item List (2)'!$H:$J,2,0)</f>
        <v>Food</v>
      </c>
      <c r="AC1815" s="232">
        <f t="shared" si="172"/>
        <v>7377</v>
      </c>
      <c r="AD1815" s="232" t="str">
        <f t="shared" si="173"/>
        <v>7377-Food</v>
      </c>
    </row>
    <row r="1816" spans="1:30">
      <c r="A1816" t="s">
        <v>48</v>
      </c>
      <c r="B1816" t="s">
        <v>549</v>
      </c>
      <c r="C1816" t="s">
        <v>766</v>
      </c>
      <c r="D1816" t="s">
        <v>767</v>
      </c>
      <c r="E1816" t="s">
        <v>768</v>
      </c>
      <c r="F1816" s="220" t="s">
        <v>53</v>
      </c>
      <c r="G1816" s="220">
        <v>45168</v>
      </c>
      <c r="H1816" t="s">
        <v>771</v>
      </c>
      <c r="I1816" t="s">
        <v>66</v>
      </c>
      <c r="J1816" t="s">
        <v>493</v>
      </c>
      <c r="K1816" t="s">
        <v>772</v>
      </c>
      <c r="L1816" s="230" t="s">
        <v>389</v>
      </c>
      <c r="M1816">
        <v>1</v>
      </c>
      <c r="N1816">
        <v>0</v>
      </c>
      <c r="O1816">
        <v>21.18</v>
      </c>
      <c r="P1816">
        <v>21.18</v>
      </c>
      <c r="Q1816">
        <v>6763</v>
      </c>
      <c r="R1816">
        <v>8.65</v>
      </c>
      <c r="S1816" s="231" t="str">
        <f>VLOOKUP(U1816,'Cross ref'!I:J,2,0)</f>
        <v>SCL</v>
      </c>
      <c r="T1816" s="231">
        <f t="shared" si="168"/>
        <v>21.18</v>
      </c>
      <c r="U1816" s="231">
        <f>VLOOKUP(VALUE(C1816),'Cross ref'!G:I,3,0)</f>
        <v>7377</v>
      </c>
      <c r="V1816" s="231">
        <f>IFERROR(VLOOKUP(J1816,'Item List (2)'!C:D,2,0),VLOOKUP(K1816,'Item List (2)'!C:D,2,0))</f>
        <v>51001</v>
      </c>
      <c r="W1816" s="231">
        <f>IFERROR(VLOOKUP(J1816,'Item List (2)'!C:E,3,0),VLOOKUP(K1816,'Item List (2)'!C:E,3,0))</f>
        <v>1000</v>
      </c>
      <c r="X1816" s="231">
        <f t="shared" si="169"/>
        <v>0</v>
      </c>
      <c r="Y1816" s="231" t="str">
        <f t="shared" si="170"/>
        <v>TRAY, MICRO</v>
      </c>
      <c r="AA1816" s="232">
        <f t="shared" si="171"/>
        <v>21.18</v>
      </c>
      <c r="AB1816" s="232" t="str">
        <f>VLOOKUP(W1816,'Item List (2)'!$H:$J,2,0)</f>
        <v>Paper</v>
      </c>
      <c r="AC1816" s="232">
        <f t="shared" si="172"/>
        <v>7377</v>
      </c>
      <c r="AD1816" s="232" t="str">
        <f t="shared" si="173"/>
        <v>7377-Paper</v>
      </c>
    </row>
    <row r="1817" spans="1:30">
      <c r="A1817" t="s">
        <v>48</v>
      </c>
      <c r="B1817" t="s">
        <v>549</v>
      </c>
      <c r="C1817" t="s">
        <v>766</v>
      </c>
      <c r="D1817" t="s">
        <v>767</v>
      </c>
      <c r="E1817" t="s">
        <v>768</v>
      </c>
      <c r="F1817" s="220" t="s">
        <v>53</v>
      </c>
      <c r="G1817" s="220">
        <v>45168</v>
      </c>
      <c r="H1817" t="s">
        <v>420</v>
      </c>
      <c r="I1817" t="s">
        <v>55</v>
      </c>
      <c r="J1817" t="s">
        <v>421</v>
      </c>
      <c r="K1817" t="s">
        <v>422</v>
      </c>
      <c r="L1817" s="230" t="s">
        <v>263</v>
      </c>
      <c r="M1817">
        <v>1</v>
      </c>
      <c r="N1817">
        <v>0</v>
      </c>
      <c r="O1817">
        <v>69.22</v>
      </c>
      <c r="P1817">
        <v>69.22</v>
      </c>
      <c r="Q1817">
        <v>6763</v>
      </c>
      <c r="R1817">
        <v>8.65</v>
      </c>
      <c r="S1817" s="231" t="str">
        <f>VLOOKUP(U1817,'Cross ref'!I:J,2,0)</f>
        <v>SCL</v>
      </c>
      <c r="T1817" s="231">
        <f t="shared" si="168"/>
        <v>69.22</v>
      </c>
      <c r="U1817" s="231">
        <f>VLOOKUP(VALUE(C1817),'Cross ref'!G:I,3,0)</f>
        <v>7377</v>
      </c>
      <c r="V1817" s="231">
        <f>IFERROR(VLOOKUP(J1817,'Item List (2)'!C:D,2,0),VLOOKUP(K1817,'Item List (2)'!C:D,2,0))</f>
        <v>50007</v>
      </c>
      <c r="W1817" s="231">
        <f>IFERROR(VLOOKUP(J1817,'Item List (2)'!C:E,3,0),VLOOKUP(K1817,'Item List (2)'!C:E,3,0))</f>
        <v>100</v>
      </c>
      <c r="X1817" s="231">
        <f t="shared" si="169"/>
        <v>0</v>
      </c>
      <c r="Y1817" s="231" t="str">
        <f t="shared" si="170"/>
        <v>LEMONADE, FZN</v>
      </c>
      <c r="AA1817" s="232">
        <f t="shared" si="171"/>
        <v>69.22</v>
      </c>
      <c r="AB1817" s="232" t="str">
        <f>VLOOKUP(W1817,'Item List (2)'!$H:$J,2,0)</f>
        <v>Food</v>
      </c>
      <c r="AC1817" s="232">
        <f t="shared" si="172"/>
        <v>7377</v>
      </c>
      <c r="AD1817" s="232" t="str">
        <f t="shared" si="173"/>
        <v>7377-Food</v>
      </c>
    </row>
    <row r="1818" spans="1:30">
      <c r="A1818" t="s">
        <v>48</v>
      </c>
      <c r="B1818" t="s">
        <v>549</v>
      </c>
      <c r="C1818" t="s">
        <v>766</v>
      </c>
      <c r="D1818" t="s">
        <v>767</v>
      </c>
      <c r="E1818" t="s">
        <v>768</v>
      </c>
      <c r="F1818" s="220" t="s">
        <v>53</v>
      </c>
      <c r="G1818" s="220">
        <v>45168</v>
      </c>
      <c r="H1818" t="s">
        <v>163</v>
      </c>
      <c r="I1818" t="s">
        <v>55</v>
      </c>
      <c r="J1818" t="s">
        <v>146</v>
      </c>
      <c r="K1818" t="s">
        <v>164</v>
      </c>
      <c r="L1818" s="230" t="s">
        <v>165</v>
      </c>
      <c r="M1818">
        <v>2</v>
      </c>
      <c r="N1818">
        <v>0</v>
      </c>
      <c r="O1818">
        <v>37.6</v>
      </c>
      <c r="P1818">
        <v>75.2</v>
      </c>
      <c r="Q1818">
        <v>6763</v>
      </c>
      <c r="R1818">
        <v>8.65</v>
      </c>
      <c r="S1818" s="231" t="str">
        <f>VLOOKUP(U1818,'Cross ref'!I:J,2,0)</f>
        <v>SCL</v>
      </c>
      <c r="T1818" s="231">
        <f t="shared" si="168"/>
        <v>75.2</v>
      </c>
      <c r="U1818" s="231">
        <f>VLOOKUP(VALUE(C1818),'Cross ref'!G:I,3,0)</f>
        <v>7377</v>
      </c>
      <c r="V1818" s="231">
        <f>IFERROR(VLOOKUP(J1818,'Item List (2)'!C:D,2,0),VLOOKUP(K1818,'Item List (2)'!C:D,2,0))</f>
        <v>50007</v>
      </c>
      <c r="W1818" s="231">
        <f>IFERROR(VLOOKUP(J1818,'Item List (2)'!C:E,3,0),VLOOKUP(K1818,'Item List (2)'!C:E,3,0))</f>
        <v>100</v>
      </c>
      <c r="X1818" s="231">
        <f t="shared" si="169"/>
        <v>0</v>
      </c>
      <c r="Y1818" s="231" t="str">
        <f t="shared" si="170"/>
        <v>CHICKEN, PTY SPCY 3Z</v>
      </c>
      <c r="AA1818" s="232">
        <f t="shared" si="171"/>
        <v>75.2</v>
      </c>
      <c r="AB1818" s="232" t="str">
        <f>VLOOKUP(W1818,'Item List (2)'!$H:$J,2,0)</f>
        <v>Food</v>
      </c>
      <c r="AC1818" s="232">
        <f t="shared" si="172"/>
        <v>7377</v>
      </c>
      <c r="AD1818" s="232" t="str">
        <f t="shared" si="173"/>
        <v>7377-Food</v>
      </c>
    </row>
    <row r="1819" spans="1:30">
      <c r="A1819" t="s">
        <v>48</v>
      </c>
      <c r="B1819" t="s">
        <v>549</v>
      </c>
      <c r="C1819" t="s">
        <v>766</v>
      </c>
      <c r="D1819" t="s">
        <v>767</v>
      </c>
      <c r="E1819" t="s">
        <v>768</v>
      </c>
      <c r="F1819" s="220" t="s">
        <v>53</v>
      </c>
      <c r="G1819" s="220">
        <v>45168</v>
      </c>
      <c r="H1819" t="s">
        <v>488</v>
      </c>
      <c r="I1819" t="s">
        <v>66</v>
      </c>
      <c r="J1819" t="s">
        <v>109</v>
      </c>
      <c r="K1819" t="s">
        <v>343</v>
      </c>
      <c r="L1819" s="230" t="s">
        <v>111</v>
      </c>
      <c r="M1819">
        <v>2</v>
      </c>
      <c r="N1819">
        <v>0</v>
      </c>
      <c r="O1819">
        <v>3.84</v>
      </c>
      <c r="P1819">
        <v>7.68</v>
      </c>
      <c r="Q1819">
        <v>6763</v>
      </c>
      <c r="R1819">
        <v>8.65</v>
      </c>
      <c r="S1819" s="231" t="str">
        <f>VLOOKUP(U1819,'Cross ref'!I:J,2,0)</f>
        <v>SCL</v>
      </c>
      <c r="T1819" s="231">
        <f t="shared" si="168"/>
        <v>7.68</v>
      </c>
      <c r="U1819" s="231">
        <f>VLOOKUP(VALUE(C1819),'Cross ref'!G:I,3,0)</f>
        <v>7377</v>
      </c>
      <c r="V1819" s="231">
        <f>IFERROR(VLOOKUP(J1819,'Item List (2)'!C:D,2,0),VLOOKUP(K1819,'Item List (2)'!C:D,2,0))</f>
        <v>60507</v>
      </c>
      <c r="W1819" s="231">
        <f>IFERROR(VLOOKUP(J1819,'Item List (2)'!C:E,3,0),VLOOKUP(K1819,'Item List (2)'!C:E,3,0))</f>
        <v>1200</v>
      </c>
      <c r="X1819" s="231">
        <f t="shared" si="169"/>
        <v>0</v>
      </c>
      <c r="Y1819" s="231" t="str">
        <f t="shared" si="170"/>
        <v>GLOVE, SYNTH LG</v>
      </c>
      <c r="AA1819" s="232">
        <f t="shared" si="171"/>
        <v>7.68</v>
      </c>
      <c r="AB1819" s="232" t="str">
        <f>VLOOKUP(W1819,'Item List (2)'!$H:$J,2,0)</f>
        <v>Supplies</v>
      </c>
      <c r="AC1819" s="232">
        <f t="shared" si="172"/>
        <v>7377</v>
      </c>
      <c r="AD1819" s="232" t="str">
        <f t="shared" si="173"/>
        <v>7377-Supplies</v>
      </c>
    </row>
    <row r="1820" spans="1:30">
      <c r="A1820" t="s">
        <v>48</v>
      </c>
      <c r="B1820" t="s">
        <v>549</v>
      </c>
      <c r="C1820" t="s">
        <v>766</v>
      </c>
      <c r="D1820" t="s">
        <v>767</v>
      </c>
      <c r="E1820" t="s">
        <v>768</v>
      </c>
      <c r="F1820" s="220" t="s">
        <v>53</v>
      </c>
      <c r="G1820" s="220">
        <v>45168</v>
      </c>
      <c r="H1820" t="s">
        <v>166</v>
      </c>
      <c r="I1820" t="s">
        <v>55</v>
      </c>
      <c r="J1820" t="s">
        <v>121</v>
      </c>
      <c r="K1820" t="s">
        <v>167</v>
      </c>
      <c r="L1820" s="230" t="s">
        <v>168</v>
      </c>
      <c r="M1820">
        <v>1</v>
      </c>
      <c r="N1820">
        <v>0</v>
      </c>
      <c r="O1820">
        <v>29.39</v>
      </c>
      <c r="P1820">
        <v>29.39</v>
      </c>
      <c r="Q1820">
        <v>6763</v>
      </c>
      <c r="R1820">
        <v>8.65</v>
      </c>
      <c r="S1820" s="231" t="str">
        <f>VLOOKUP(U1820,'Cross ref'!I:J,2,0)</f>
        <v>SCL</v>
      </c>
      <c r="T1820" s="231">
        <f t="shared" si="168"/>
        <v>29.39</v>
      </c>
      <c r="U1820" s="231">
        <f>VLOOKUP(VALUE(C1820),'Cross ref'!G:I,3,0)</f>
        <v>7377</v>
      </c>
      <c r="V1820" s="231">
        <f>IFERROR(VLOOKUP(J1820,'Item List (2)'!C:D,2,0),VLOOKUP(K1820,'Item List (2)'!C:D,2,0))</f>
        <v>50007</v>
      </c>
      <c r="W1820" s="231">
        <f>IFERROR(VLOOKUP(J1820,'Item List (2)'!C:E,3,0),VLOOKUP(K1820,'Item List (2)'!C:E,3,0))</f>
        <v>100</v>
      </c>
      <c r="X1820" s="231">
        <f t="shared" si="169"/>
        <v>0</v>
      </c>
      <c r="Y1820" s="231" t="str">
        <f t="shared" si="170"/>
        <v>SQUASH, ZUCCHINI BRD SLI</v>
      </c>
      <c r="AA1820" s="232">
        <f t="shared" si="171"/>
        <v>29.39</v>
      </c>
      <c r="AB1820" s="232" t="str">
        <f>VLOOKUP(W1820,'Item List (2)'!$H:$J,2,0)</f>
        <v>Food</v>
      </c>
      <c r="AC1820" s="232">
        <f t="shared" si="172"/>
        <v>7377</v>
      </c>
      <c r="AD1820" s="232" t="str">
        <f t="shared" si="173"/>
        <v>7377-Food</v>
      </c>
    </row>
    <row r="1821" spans="1:30">
      <c r="A1821" t="s">
        <v>48</v>
      </c>
      <c r="B1821" t="s">
        <v>549</v>
      </c>
      <c r="C1821" t="s">
        <v>766</v>
      </c>
      <c r="D1821" t="s">
        <v>767</v>
      </c>
      <c r="E1821" t="s">
        <v>768</v>
      </c>
      <c r="F1821" s="220" t="s">
        <v>53</v>
      </c>
      <c r="G1821" s="220">
        <v>45168</v>
      </c>
      <c r="H1821" t="s">
        <v>169</v>
      </c>
      <c r="I1821" t="s">
        <v>55</v>
      </c>
      <c r="J1821" t="s">
        <v>170</v>
      </c>
      <c r="K1821" t="s">
        <v>171</v>
      </c>
      <c r="L1821" s="230" t="s">
        <v>172</v>
      </c>
      <c r="M1821">
        <v>4</v>
      </c>
      <c r="N1821">
        <v>0</v>
      </c>
      <c r="O1821">
        <v>90.57</v>
      </c>
      <c r="P1821">
        <v>362.28</v>
      </c>
      <c r="Q1821">
        <v>6763</v>
      </c>
      <c r="R1821">
        <v>8.65</v>
      </c>
      <c r="S1821" s="231" t="str">
        <f>VLOOKUP(U1821,'Cross ref'!I:J,2,0)</f>
        <v>SCL</v>
      </c>
      <c r="T1821" s="231">
        <f t="shared" si="168"/>
        <v>362.28</v>
      </c>
      <c r="U1821" s="231">
        <f>VLOOKUP(VALUE(C1821),'Cross ref'!G:I,3,0)</f>
        <v>7377</v>
      </c>
      <c r="V1821" s="231">
        <f>IFERROR(VLOOKUP(J1821,'Item List (2)'!C:D,2,0),VLOOKUP(K1821,'Item List (2)'!C:D,2,0))</f>
        <v>50007</v>
      </c>
      <c r="W1821" s="231">
        <f>IFERROR(VLOOKUP(J1821,'Item List (2)'!C:E,3,0),VLOOKUP(K1821,'Item List (2)'!C:E,3,0))</f>
        <v>100</v>
      </c>
      <c r="X1821" s="231">
        <f t="shared" si="169"/>
        <v>0</v>
      </c>
      <c r="Y1821" s="231" t="str">
        <f t="shared" si="170"/>
        <v>BACON, 500 SLICES FC</v>
      </c>
      <c r="AA1821" s="232">
        <f t="shared" si="171"/>
        <v>362.28</v>
      </c>
      <c r="AB1821" s="232" t="str">
        <f>VLOOKUP(W1821,'Item List (2)'!$H:$J,2,0)</f>
        <v>Food</v>
      </c>
      <c r="AC1821" s="232">
        <f t="shared" si="172"/>
        <v>7377</v>
      </c>
      <c r="AD1821" s="232" t="str">
        <f t="shared" si="173"/>
        <v>7377-Food</v>
      </c>
    </row>
    <row r="1822" spans="1:30">
      <c r="A1822" t="s">
        <v>48</v>
      </c>
      <c r="B1822" t="s">
        <v>549</v>
      </c>
      <c r="C1822" t="s">
        <v>766</v>
      </c>
      <c r="D1822" t="s">
        <v>767</v>
      </c>
      <c r="E1822" t="s">
        <v>768</v>
      </c>
      <c r="F1822" s="220" t="s">
        <v>53</v>
      </c>
      <c r="G1822" s="220">
        <v>45168</v>
      </c>
      <c r="H1822" t="s">
        <v>173</v>
      </c>
      <c r="I1822" t="s">
        <v>55</v>
      </c>
      <c r="J1822" t="s">
        <v>117</v>
      </c>
      <c r="K1822" t="s">
        <v>174</v>
      </c>
      <c r="L1822" s="230" t="s">
        <v>175</v>
      </c>
      <c r="M1822">
        <v>1</v>
      </c>
      <c r="N1822">
        <v>0</v>
      </c>
      <c r="O1822">
        <v>81.59</v>
      </c>
      <c r="P1822">
        <v>81.59</v>
      </c>
      <c r="Q1822">
        <v>6763</v>
      </c>
      <c r="R1822">
        <v>8.65</v>
      </c>
      <c r="S1822" s="231" t="str">
        <f>VLOOKUP(U1822,'Cross ref'!I:J,2,0)</f>
        <v>SCL</v>
      </c>
      <c r="T1822" s="231">
        <f t="shared" si="168"/>
        <v>81.59</v>
      </c>
      <c r="U1822" s="231">
        <f>VLOOKUP(VALUE(C1822),'Cross ref'!G:I,3,0)</f>
        <v>7377</v>
      </c>
      <c r="V1822" s="231">
        <f>IFERROR(VLOOKUP(J1822,'Item List (2)'!C:D,2,0),VLOOKUP(K1822,'Item List (2)'!C:D,2,0))</f>
        <v>50007</v>
      </c>
      <c r="W1822" s="231">
        <f>IFERROR(VLOOKUP(J1822,'Item List (2)'!C:E,3,0),VLOOKUP(K1822,'Item List (2)'!C:E,3,0))</f>
        <v>100</v>
      </c>
      <c r="X1822" s="231">
        <f t="shared" si="169"/>
        <v>0</v>
      </c>
      <c r="Y1822" s="231" t="str">
        <f t="shared" si="170"/>
        <v>BEEF, GRND PTY 1.78Z</v>
      </c>
      <c r="AA1822" s="232">
        <f t="shared" si="171"/>
        <v>81.59</v>
      </c>
      <c r="AB1822" s="232" t="str">
        <f>VLOOKUP(W1822,'Item List (2)'!$H:$J,2,0)</f>
        <v>Food</v>
      </c>
      <c r="AC1822" s="232">
        <f t="shared" si="172"/>
        <v>7377</v>
      </c>
      <c r="AD1822" s="232" t="str">
        <f t="shared" si="173"/>
        <v>7377-Food</v>
      </c>
    </row>
    <row r="1823" spans="1:30">
      <c r="A1823" t="s">
        <v>48</v>
      </c>
      <c r="B1823" t="s">
        <v>549</v>
      </c>
      <c r="C1823" t="s">
        <v>766</v>
      </c>
      <c r="D1823" t="s">
        <v>767</v>
      </c>
      <c r="E1823" t="s">
        <v>768</v>
      </c>
      <c r="F1823" s="220" t="s">
        <v>53</v>
      </c>
      <c r="G1823" s="220">
        <v>45168</v>
      </c>
      <c r="H1823" t="s">
        <v>176</v>
      </c>
      <c r="I1823" t="s">
        <v>55</v>
      </c>
      <c r="J1823" t="s">
        <v>76</v>
      </c>
      <c r="K1823" t="s">
        <v>177</v>
      </c>
      <c r="L1823" s="230" t="s">
        <v>78</v>
      </c>
      <c r="M1823">
        <v>1</v>
      </c>
      <c r="N1823">
        <v>0</v>
      </c>
      <c r="O1823">
        <v>99.5</v>
      </c>
      <c r="P1823">
        <v>99.5</v>
      </c>
      <c r="Q1823">
        <v>6763</v>
      </c>
      <c r="R1823">
        <v>8.65</v>
      </c>
      <c r="S1823" s="231" t="str">
        <f>VLOOKUP(U1823,'Cross ref'!I:J,2,0)</f>
        <v>SCL</v>
      </c>
      <c r="T1823" s="231">
        <f t="shared" si="168"/>
        <v>99.5</v>
      </c>
      <c r="U1823" s="231">
        <f>VLOOKUP(VALUE(C1823),'Cross ref'!G:I,3,0)</f>
        <v>7377</v>
      </c>
      <c r="V1823" s="231">
        <f>IFERROR(VLOOKUP(J1823,'Item List (2)'!C:D,2,0),VLOOKUP(K1823,'Item List (2)'!C:D,2,0))</f>
        <v>50007</v>
      </c>
      <c r="W1823" s="231">
        <f>IFERROR(VLOOKUP(J1823,'Item List (2)'!C:E,3,0),VLOOKUP(K1823,'Item List (2)'!C:E,3,0))</f>
        <v>100</v>
      </c>
      <c r="X1823" s="231">
        <f t="shared" si="169"/>
        <v>0</v>
      </c>
      <c r="Y1823" s="231" t="str">
        <f t="shared" si="170"/>
        <v>SYRUP, DR PEPPER BIB</v>
      </c>
      <c r="AA1823" s="232">
        <f t="shared" si="171"/>
        <v>99.5</v>
      </c>
      <c r="AB1823" s="232" t="str">
        <f>VLOOKUP(W1823,'Item List (2)'!$H:$J,2,0)</f>
        <v>Food</v>
      </c>
      <c r="AC1823" s="232">
        <f t="shared" si="172"/>
        <v>7377</v>
      </c>
      <c r="AD1823" s="232" t="str">
        <f t="shared" si="173"/>
        <v>7377-Food</v>
      </c>
    </row>
    <row r="1824" spans="1:30">
      <c r="A1824" t="s">
        <v>48</v>
      </c>
      <c r="B1824" t="s">
        <v>549</v>
      </c>
      <c r="C1824" t="s">
        <v>766</v>
      </c>
      <c r="D1824" t="s">
        <v>767</v>
      </c>
      <c r="E1824" t="s">
        <v>768</v>
      </c>
      <c r="F1824" s="220" t="s">
        <v>53</v>
      </c>
      <c r="G1824" s="220">
        <v>45168</v>
      </c>
      <c r="H1824" t="s">
        <v>348</v>
      </c>
      <c r="I1824" t="s">
        <v>55</v>
      </c>
      <c r="J1824" t="s">
        <v>76</v>
      </c>
      <c r="K1824" t="s">
        <v>349</v>
      </c>
      <c r="L1824" s="230" t="s">
        <v>78</v>
      </c>
      <c r="M1824">
        <v>1</v>
      </c>
      <c r="N1824">
        <v>0</v>
      </c>
      <c r="O1824">
        <v>99.5</v>
      </c>
      <c r="P1824">
        <v>99.5</v>
      </c>
      <c r="Q1824">
        <v>6763</v>
      </c>
      <c r="R1824">
        <v>8.65</v>
      </c>
      <c r="S1824" s="231" t="str">
        <f>VLOOKUP(U1824,'Cross ref'!I:J,2,0)</f>
        <v>SCL</v>
      </c>
      <c r="T1824" s="231">
        <f t="shared" si="168"/>
        <v>99.5</v>
      </c>
      <c r="U1824" s="231">
        <f>VLOOKUP(VALUE(C1824),'Cross ref'!G:I,3,0)</f>
        <v>7377</v>
      </c>
      <c r="V1824" s="231">
        <f>IFERROR(VLOOKUP(J1824,'Item List (2)'!C:D,2,0),VLOOKUP(K1824,'Item List (2)'!C:D,2,0))</f>
        <v>50007</v>
      </c>
      <c r="W1824" s="231">
        <f>IFERROR(VLOOKUP(J1824,'Item List (2)'!C:E,3,0),VLOOKUP(K1824,'Item List (2)'!C:E,3,0))</f>
        <v>100</v>
      </c>
      <c r="X1824" s="231">
        <f t="shared" si="169"/>
        <v>0</v>
      </c>
      <c r="Y1824" s="231" t="str">
        <f t="shared" si="170"/>
        <v>SYRUP, ROOT BEER BIB</v>
      </c>
      <c r="AA1824" s="232">
        <f t="shared" si="171"/>
        <v>99.5</v>
      </c>
      <c r="AB1824" s="232" t="str">
        <f>VLOOKUP(W1824,'Item List (2)'!$H:$J,2,0)</f>
        <v>Food</v>
      </c>
      <c r="AC1824" s="232">
        <f t="shared" si="172"/>
        <v>7377</v>
      </c>
      <c r="AD1824" s="232" t="str">
        <f t="shared" si="173"/>
        <v>7377-Food</v>
      </c>
    </row>
    <row r="1825" spans="1:30">
      <c r="A1825" t="s">
        <v>48</v>
      </c>
      <c r="B1825" t="s">
        <v>549</v>
      </c>
      <c r="C1825" t="s">
        <v>766</v>
      </c>
      <c r="D1825" t="s">
        <v>767</v>
      </c>
      <c r="E1825" t="s">
        <v>768</v>
      </c>
      <c r="F1825" s="220" t="s">
        <v>53</v>
      </c>
      <c r="G1825" s="220">
        <v>45168</v>
      </c>
      <c r="H1825" t="s">
        <v>178</v>
      </c>
      <c r="I1825" t="s">
        <v>55</v>
      </c>
      <c r="J1825" t="s">
        <v>179</v>
      </c>
      <c r="K1825" t="s">
        <v>180</v>
      </c>
      <c r="L1825" s="230" t="s">
        <v>148</v>
      </c>
      <c r="M1825">
        <v>2</v>
      </c>
      <c r="N1825">
        <v>0</v>
      </c>
      <c r="O1825">
        <v>77.57</v>
      </c>
      <c r="P1825">
        <v>155.14</v>
      </c>
      <c r="Q1825">
        <v>6763</v>
      </c>
      <c r="R1825">
        <v>8.65</v>
      </c>
      <c r="S1825" s="231" t="str">
        <f>VLOOKUP(U1825,'Cross ref'!I:J,2,0)</f>
        <v>SCL</v>
      </c>
      <c r="T1825" s="231">
        <f t="shared" si="168"/>
        <v>155.14</v>
      </c>
      <c r="U1825" s="231">
        <f>VLOOKUP(VALUE(C1825),'Cross ref'!G:I,3,0)</f>
        <v>7377</v>
      </c>
      <c r="V1825" s="231">
        <f>IFERROR(VLOOKUP(J1825,'Item List (2)'!C:D,2,0),VLOOKUP(K1825,'Item List (2)'!C:D,2,0))</f>
        <v>50007</v>
      </c>
      <c r="W1825" s="231">
        <f>IFERROR(VLOOKUP(J1825,'Item List (2)'!C:E,3,0),VLOOKUP(K1825,'Item List (2)'!C:E,3,0))</f>
        <v>100</v>
      </c>
      <c r="X1825" s="231">
        <f t="shared" si="169"/>
        <v>0</v>
      </c>
      <c r="Y1825" s="231" t="str">
        <f t="shared" si="170"/>
        <v>CHEESE, AMER SHRP SLI 144CT</v>
      </c>
      <c r="AA1825" s="232">
        <f t="shared" si="171"/>
        <v>155.14</v>
      </c>
      <c r="AB1825" s="232" t="str">
        <f>VLOOKUP(W1825,'Item List (2)'!$H:$J,2,0)</f>
        <v>Food</v>
      </c>
      <c r="AC1825" s="232">
        <f t="shared" si="172"/>
        <v>7377</v>
      </c>
      <c r="AD1825" s="232" t="str">
        <f t="shared" si="173"/>
        <v>7377-Food</v>
      </c>
    </row>
    <row r="1826" spans="1:30">
      <c r="A1826" t="s">
        <v>48</v>
      </c>
      <c r="B1826" t="s">
        <v>549</v>
      </c>
      <c r="C1826" t="s">
        <v>766</v>
      </c>
      <c r="D1826" t="s">
        <v>767</v>
      </c>
      <c r="E1826" t="s">
        <v>768</v>
      </c>
      <c r="F1826" s="220" t="s">
        <v>53</v>
      </c>
      <c r="G1826" s="220">
        <v>45168</v>
      </c>
      <c r="H1826" t="s">
        <v>181</v>
      </c>
      <c r="I1826" t="s">
        <v>55</v>
      </c>
      <c r="J1826" t="s">
        <v>121</v>
      </c>
      <c r="K1826" t="s">
        <v>182</v>
      </c>
      <c r="L1826" s="230" t="s">
        <v>183</v>
      </c>
      <c r="M1826">
        <v>2</v>
      </c>
      <c r="N1826">
        <v>0</v>
      </c>
      <c r="O1826">
        <v>39.79</v>
      </c>
      <c r="P1826">
        <v>79.58</v>
      </c>
      <c r="Q1826">
        <v>6763</v>
      </c>
      <c r="R1826">
        <v>8.65</v>
      </c>
      <c r="S1826" s="231" t="str">
        <f>VLOOKUP(U1826,'Cross ref'!I:J,2,0)</f>
        <v>SCL</v>
      </c>
      <c r="T1826" s="231">
        <f t="shared" si="168"/>
        <v>79.58</v>
      </c>
      <c r="U1826" s="231">
        <f>VLOOKUP(VALUE(C1826),'Cross ref'!G:I,3,0)</f>
        <v>7377</v>
      </c>
      <c r="V1826" s="231">
        <f>IFERROR(VLOOKUP(J1826,'Item List (2)'!C:D,2,0),VLOOKUP(K1826,'Item List (2)'!C:D,2,0))</f>
        <v>50007</v>
      </c>
      <c r="W1826" s="231">
        <f>IFERROR(VLOOKUP(J1826,'Item List (2)'!C:E,3,0),VLOOKUP(K1826,'Item List (2)'!C:E,3,0))</f>
        <v>100</v>
      </c>
      <c r="X1826" s="231">
        <f t="shared" si="169"/>
        <v>0</v>
      </c>
      <c r="Y1826" s="231" t="str">
        <f t="shared" si="170"/>
        <v>APPTZR, JALAPENO BRD CHSE BITE</v>
      </c>
      <c r="AA1826" s="232">
        <f t="shared" si="171"/>
        <v>79.58</v>
      </c>
      <c r="AB1826" s="232" t="str">
        <f>VLOOKUP(W1826,'Item List (2)'!$H:$J,2,0)</f>
        <v>Food</v>
      </c>
      <c r="AC1826" s="232">
        <f t="shared" si="172"/>
        <v>7377</v>
      </c>
      <c r="AD1826" s="232" t="str">
        <f t="shared" si="173"/>
        <v>7377-Food</v>
      </c>
    </row>
    <row r="1827" spans="1:30">
      <c r="A1827" t="s">
        <v>48</v>
      </c>
      <c r="B1827" t="s">
        <v>549</v>
      </c>
      <c r="C1827" t="s">
        <v>766</v>
      </c>
      <c r="D1827" t="s">
        <v>767</v>
      </c>
      <c r="E1827" t="s">
        <v>768</v>
      </c>
      <c r="F1827" s="220" t="s">
        <v>53</v>
      </c>
      <c r="G1827" s="220">
        <v>45168</v>
      </c>
      <c r="H1827" t="s">
        <v>184</v>
      </c>
      <c r="I1827" t="s">
        <v>55</v>
      </c>
      <c r="J1827" t="s">
        <v>117</v>
      </c>
      <c r="K1827" t="s">
        <v>185</v>
      </c>
      <c r="L1827" s="230" t="s">
        <v>186</v>
      </c>
      <c r="M1827">
        <v>2</v>
      </c>
      <c r="N1827">
        <v>0</v>
      </c>
      <c r="O1827">
        <v>76.44</v>
      </c>
      <c r="P1827">
        <v>152.88</v>
      </c>
      <c r="Q1827">
        <v>6763</v>
      </c>
      <c r="R1827">
        <v>8.65</v>
      </c>
      <c r="S1827" s="231" t="str">
        <f>VLOOKUP(U1827,'Cross ref'!I:J,2,0)</f>
        <v>SCL</v>
      </c>
      <c r="T1827" s="231">
        <f t="shared" si="168"/>
        <v>152.88</v>
      </c>
      <c r="U1827" s="231">
        <f>VLOOKUP(VALUE(C1827),'Cross ref'!G:I,3,0)</f>
        <v>7377</v>
      </c>
      <c r="V1827" s="231">
        <f>IFERROR(VLOOKUP(J1827,'Item List (2)'!C:D,2,0),VLOOKUP(K1827,'Item List (2)'!C:D,2,0))</f>
        <v>50007</v>
      </c>
      <c r="W1827" s="231">
        <f>IFERROR(VLOOKUP(J1827,'Item List (2)'!C:E,3,0),VLOOKUP(K1827,'Item List (2)'!C:E,3,0))</f>
        <v>100</v>
      </c>
      <c r="X1827" s="231">
        <f t="shared" si="169"/>
        <v>0</v>
      </c>
      <c r="Y1827" s="231" t="str">
        <f t="shared" si="170"/>
        <v>BEEF, GRND PTY 5.33Z ANGUS IQF</v>
      </c>
      <c r="AA1827" s="232">
        <f t="shared" si="171"/>
        <v>152.88</v>
      </c>
      <c r="AB1827" s="232" t="str">
        <f>VLOOKUP(W1827,'Item List (2)'!$H:$J,2,0)</f>
        <v>Food</v>
      </c>
      <c r="AC1827" s="232">
        <f t="shared" si="172"/>
        <v>7377</v>
      </c>
      <c r="AD1827" s="232" t="str">
        <f t="shared" si="173"/>
        <v>7377-Food</v>
      </c>
    </row>
    <row r="1828" spans="1:30">
      <c r="A1828" t="s">
        <v>48</v>
      </c>
      <c r="B1828" t="s">
        <v>549</v>
      </c>
      <c r="C1828" t="s">
        <v>766</v>
      </c>
      <c r="D1828" t="s">
        <v>767</v>
      </c>
      <c r="E1828" t="s">
        <v>768</v>
      </c>
      <c r="F1828" s="220" t="s">
        <v>53</v>
      </c>
      <c r="G1828" s="220">
        <v>45168</v>
      </c>
      <c r="H1828" t="s">
        <v>187</v>
      </c>
      <c r="I1828" t="s">
        <v>55</v>
      </c>
      <c r="J1828" t="s">
        <v>146</v>
      </c>
      <c r="K1828" t="s">
        <v>188</v>
      </c>
      <c r="L1828" s="230" t="s">
        <v>189</v>
      </c>
      <c r="M1828">
        <v>4</v>
      </c>
      <c r="N1828">
        <v>0</v>
      </c>
      <c r="O1828">
        <v>46.88</v>
      </c>
      <c r="P1828">
        <v>187.52</v>
      </c>
      <c r="Q1828">
        <v>6763</v>
      </c>
      <c r="R1828">
        <v>8.65</v>
      </c>
      <c r="S1828" s="231" t="str">
        <f>VLOOKUP(U1828,'Cross ref'!I:J,2,0)</f>
        <v>SCL</v>
      </c>
      <c r="T1828" s="231">
        <f t="shared" si="168"/>
        <v>187.52</v>
      </c>
      <c r="U1828" s="231">
        <f>VLOOKUP(VALUE(C1828),'Cross ref'!G:I,3,0)</f>
        <v>7377</v>
      </c>
      <c r="V1828" s="231">
        <f>IFERROR(VLOOKUP(J1828,'Item List (2)'!C:D,2,0),VLOOKUP(K1828,'Item List (2)'!C:D,2,0))</f>
        <v>50007</v>
      </c>
      <c r="W1828" s="231">
        <f>IFERROR(VLOOKUP(J1828,'Item List (2)'!C:E,3,0),VLOOKUP(K1828,'Item List (2)'!C:E,3,0))</f>
        <v>100</v>
      </c>
      <c r="X1828" s="231">
        <f t="shared" si="169"/>
        <v>0</v>
      </c>
      <c r="Y1828" s="231" t="str">
        <f t="shared" si="170"/>
        <v>CHICKEN, NUGGET BRD STAR SHP</v>
      </c>
      <c r="AA1828" s="232">
        <f t="shared" si="171"/>
        <v>187.52</v>
      </c>
      <c r="AB1828" s="232" t="str">
        <f>VLOOKUP(W1828,'Item List (2)'!$H:$J,2,0)</f>
        <v>Food</v>
      </c>
      <c r="AC1828" s="232">
        <f t="shared" si="172"/>
        <v>7377</v>
      </c>
      <c r="AD1828" s="232" t="str">
        <f t="shared" si="173"/>
        <v>7377-Food</v>
      </c>
    </row>
    <row r="1829" spans="1:30">
      <c r="A1829" t="s">
        <v>48</v>
      </c>
      <c r="B1829" t="s">
        <v>549</v>
      </c>
      <c r="C1829" t="s">
        <v>766</v>
      </c>
      <c r="D1829" t="s">
        <v>767</v>
      </c>
      <c r="E1829" t="s">
        <v>768</v>
      </c>
      <c r="F1829" s="220" t="s">
        <v>53</v>
      </c>
      <c r="G1829" s="220">
        <v>45168</v>
      </c>
      <c r="H1829" t="s">
        <v>489</v>
      </c>
      <c r="I1829" t="s">
        <v>66</v>
      </c>
      <c r="J1829" t="s">
        <v>490</v>
      </c>
      <c r="K1829" t="s">
        <v>491</v>
      </c>
      <c r="L1829" s="230" t="s">
        <v>107</v>
      </c>
      <c r="M1829">
        <v>1</v>
      </c>
      <c r="N1829">
        <v>0</v>
      </c>
      <c r="O1829">
        <v>38.76</v>
      </c>
      <c r="P1829">
        <v>38.76</v>
      </c>
      <c r="Q1829">
        <v>6763</v>
      </c>
      <c r="R1829">
        <v>8.65</v>
      </c>
      <c r="S1829" s="231" t="str">
        <f>VLOOKUP(U1829,'Cross ref'!I:J,2,0)</f>
        <v>SCL</v>
      </c>
      <c r="T1829" s="231">
        <f t="shared" si="168"/>
        <v>38.76</v>
      </c>
      <c r="U1829" s="231">
        <f>VLOOKUP(VALUE(C1829),'Cross ref'!G:I,3,0)</f>
        <v>7377</v>
      </c>
      <c r="V1829" s="231">
        <f>IFERROR(VLOOKUP(J1829,'Item List (2)'!C:D,2,0),VLOOKUP(K1829,'Item List (2)'!C:D,2,0))</f>
        <v>60507</v>
      </c>
      <c r="W1829" s="231">
        <f>IFERROR(VLOOKUP(J1829,'Item List (2)'!C:E,3,0),VLOOKUP(K1829,'Item List (2)'!C:E,3,0))</f>
        <v>1200</v>
      </c>
      <c r="X1829" s="231">
        <f t="shared" si="169"/>
        <v>0</v>
      </c>
      <c r="Y1829" s="231" t="str">
        <f t="shared" si="170"/>
        <v>DEGREASER, REMOVE PLUS NTF</v>
      </c>
      <c r="AA1829" s="232">
        <f t="shared" si="171"/>
        <v>38.76</v>
      </c>
      <c r="AB1829" s="232" t="str">
        <f>VLOOKUP(W1829,'Item List (2)'!$H:$J,2,0)</f>
        <v>Supplies</v>
      </c>
      <c r="AC1829" s="232">
        <f t="shared" si="172"/>
        <v>7377</v>
      </c>
      <c r="AD1829" s="232" t="str">
        <f t="shared" si="173"/>
        <v>7377-Supplies</v>
      </c>
    </row>
    <row r="1830" spans="1:30">
      <c r="A1830" t="s">
        <v>48</v>
      </c>
      <c r="B1830" t="s">
        <v>549</v>
      </c>
      <c r="C1830" t="s">
        <v>766</v>
      </c>
      <c r="D1830" t="s">
        <v>767</v>
      </c>
      <c r="E1830" t="s">
        <v>768</v>
      </c>
      <c r="F1830" s="220" t="s">
        <v>53</v>
      </c>
      <c r="G1830" s="220">
        <v>45168</v>
      </c>
      <c r="H1830" t="s">
        <v>357</v>
      </c>
      <c r="I1830" t="s">
        <v>55</v>
      </c>
      <c r="J1830" t="s">
        <v>358</v>
      </c>
      <c r="K1830" t="s">
        <v>359</v>
      </c>
      <c r="L1830" s="230" t="s">
        <v>360</v>
      </c>
      <c r="M1830">
        <v>1</v>
      </c>
      <c r="N1830">
        <v>0</v>
      </c>
      <c r="O1830">
        <v>24.1</v>
      </c>
      <c r="P1830">
        <v>24.1</v>
      </c>
      <c r="Q1830">
        <v>6763</v>
      </c>
      <c r="R1830">
        <v>8.65</v>
      </c>
      <c r="S1830" s="231" t="str">
        <f>VLOOKUP(U1830,'Cross ref'!I:J,2,0)</f>
        <v>SCL</v>
      </c>
      <c r="T1830" s="231">
        <f t="shared" si="168"/>
        <v>24.1</v>
      </c>
      <c r="U1830" s="231">
        <f>VLOOKUP(VALUE(C1830),'Cross ref'!G:I,3,0)</f>
        <v>7377</v>
      </c>
      <c r="V1830" s="231">
        <f>IFERROR(VLOOKUP(J1830,'Item List (2)'!C:D,2,0),VLOOKUP(K1830,'Item List (2)'!C:D,2,0))</f>
        <v>50007</v>
      </c>
      <c r="W1830" s="231">
        <f>IFERROR(VLOOKUP(J1830,'Item List (2)'!C:E,3,0),VLOOKUP(K1830,'Item List (2)'!C:E,3,0))</f>
        <v>100</v>
      </c>
      <c r="X1830" s="231">
        <f t="shared" si="169"/>
        <v>0</v>
      </c>
      <c r="Y1830" s="231" t="str">
        <f t="shared" si="170"/>
        <v>BISCUIT, BUTTERMILK PARBKD</v>
      </c>
      <c r="AA1830" s="232">
        <f t="shared" si="171"/>
        <v>24.1</v>
      </c>
      <c r="AB1830" s="232" t="str">
        <f>VLOOKUP(W1830,'Item List (2)'!$H:$J,2,0)</f>
        <v>Food</v>
      </c>
      <c r="AC1830" s="232">
        <f t="shared" si="172"/>
        <v>7377</v>
      </c>
      <c r="AD1830" s="232" t="str">
        <f t="shared" si="173"/>
        <v>7377-Food</v>
      </c>
    </row>
    <row r="1831" spans="1:30">
      <c r="A1831" t="s">
        <v>48</v>
      </c>
      <c r="B1831" t="s">
        <v>549</v>
      </c>
      <c r="C1831" t="s">
        <v>766</v>
      </c>
      <c r="D1831" t="s">
        <v>767</v>
      </c>
      <c r="E1831" t="s">
        <v>768</v>
      </c>
      <c r="F1831" s="220" t="s">
        <v>53</v>
      </c>
      <c r="G1831" s="220">
        <v>45168</v>
      </c>
      <c r="H1831" t="s">
        <v>282</v>
      </c>
      <c r="I1831" t="s">
        <v>55</v>
      </c>
      <c r="J1831" t="s">
        <v>105</v>
      </c>
      <c r="K1831" t="s">
        <v>283</v>
      </c>
      <c r="L1831" s="230" t="s">
        <v>284</v>
      </c>
      <c r="M1831">
        <v>1</v>
      </c>
      <c r="N1831">
        <v>0</v>
      </c>
      <c r="O1831">
        <v>12.91</v>
      </c>
      <c r="P1831">
        <v>12.91</v>
      </c>
      <c r="Q1831">
        <v>6763</v>
      </c>
      <c r="R1831">
        <v>8.65</v>
      </c>
      <c r="S1831" s="231" t="str">
        <f>VLOOKUP(U1831,'Cross ref'!I:J,2,0)</f>
        <v>SCL</v>
      </c>
      <c r="T1831" s="231">
        <f t="shared" si="168"/>
        <v>12.91</v>
      </c>
      <c r="U1831" s="231">
        <f>VLOOKUP(VALUE(C1831),'Cross ref'!G:I,3,0)</f>
        <v>7377</v>
      </c>
      <c r="V1831" s="231">
        <f>IFERROR(VLOOKUP(J1831,'Item List (2)'!C:D,2,0),VLOOKUP(K1831,'Item List (2)'!C:D,2,0))</f>
        <v>50007</v>
      </c>
      <c r="W1831" s="231">
        <f>IFERROR(VLOOKUP(J1831,'Item List (2)'!C:E,3,0),VLOOKUP(K1831,'Item List (2)'!C:E,3,0))</f>
        <v>100</v>
      </c>
      <c r="X1831" s="231">
        <f t="shared" si="169"/>
        <v>0</v>
      </c>
      <c r="Y1831" s="231" t="str">
        <f t="shared" si="170"/>
        <v>BUTTERMILK, 1% LF</v>
      </c>
      <c r="AA1831" s="232">
        <f t="shared" si="171"/>
        <v>12.91</v>
      </c>
      <c r="AB1831" s="232" t="str">
        <f>VLOOKUP(W1831,'Item List (2)'!$H:$J,2,0)</f>
        <v>Food</v>
      </c>
      <c r="AC1831" s="232">
        <f t="shared" si="172"/>
        <v>7377</v>
      </c>
      <c r="AD1831" s="232" t="str">
        <f t="shared" si="173"/>
        <v>7377-Food</v>
      </c>
    </row>
    <row r="1832" spans="1:30">
      <c r="A1832" t="s">
        <v>48</v>
      </c>
      <c r="B1832" t="s">
        <v>549</v>
      </c>
      <c r="C1832" t="s">
        <v>766</v>
      </c>
      <c r="D1832" t="s">
        <v>767</v>
      </c>
      <c r="E1832" t="s">
        <v>768</v>
      </c>
      <c r="F1832" s="220" t="s">
        <v>53</v>
      </c>
      <c r="G1832" s="220">
        <v>45168</v>
      </c>
      <c r="H1832" t="s">
        <v>200</v>
      </c>
      <c r="I1832" t="s">
        <v>201</v>
      </c>
      <c r="J1832" t="s">
        <v>202</v>
      </c>
      <c r="K1832" t="s">
        <v>203</v>
      </c>
      <c r="L1832" s="230" t="s">
        <v>204</v>
      </c>
      <c r="M1832">
        <v>1</v>
      </c>
      <c r="N1832">
        <v>0</v>
      </c>
      <c r="O1832">
        <v>70.17</v>
      </c>
      <c r="P1832">
        <v>70.17</v>
      </c>
      <c r="Q1832">
        <v>6763</v>
      </c>
      <c r="R1832">
        <v>8.65</v>
      </c>
      <c r="S1832" s="231" t="str">
        <f>VLOOKUP(U1832,'Cross ref'!I:J,2,0)</f>
        <v>SCL</v>
      </c>
      <c r="T1832" s="231">
        <f t="shared" si="168"/>
        <v>70.17</v>
      </c>
      <c r="U1832" s="231">
        <f>VLOOKUP(VALUE(C1832),'Cross ref'!G:I,3,0)</f>
        <v>7377</v>
      </c>
      <c r="V1832" s="231">
        <f>IFERROR(VLOOKUP(J1832,'Item List (2)'!C:D,2,0),VLOOKUP(K1832,'Item List (2)'!C:D,2,0))</f>
        <v>51001</v>
      </c>
      <c r="W1832" s="231">
        <f>IFERROR(VLOOKUP(J1832,'Item List (2)'!C:E,3,0),VLOOKUP(K1832,'Item List (2)'!C:E,3,0))</f>
        <v>1000</v>
      </c>
      <c r="X1832" s="231">
        <f t="shared" si="169"/>
        <v>0</v>
      </c>
      <c r="Y1832" s="231" t="str">
        <f t="shared" si="170"/>
        <v>WRAP, WESTERN SUPER 4 WAY</v>
      </c>
      <c r="AA1832" s="232">
        <f t="shared" si="171"/>
        <v>70.17</v>
      </c>
      <c r="AB1832" s="232" t="str">
        <f>VLOOKUP(W1832,'Item List (2)'!$H:$J,2,0)</f>
        <v>Paper</v>
      </c>
      <c r="AC1832" s="232">
        <f t="shared" si="172"/>
        <v>7377</v>
      </c>
      <c r="AD1832" s="232" t="str">
        <f t="shared" si="173"/>
        <v>7377-Paper</v>
      </c>
    </row>
    <row r="1833" spans="1:30">
      <c r="A1833" t="s">
        <v>48</v>
      </c>
      <c r="B1833" t="s">
        <v>549</v>
      </c>
      <c r="C1833" t="s">
        <v>766</v>
      </c>
      <c r="D1833" t="s">
        <v>767</v>
      </c>
      <c r="E1833" t="s">
        <v>768</v>
      </c>
      <c r="F1833" s="220" t="s">
        <v>53</v>
      </c>
      <c r="G1833" s="220">
        <v>45168</v>
      </c>
      <c r="H1833" t="s">
        <v>205</v>
      </c>
      <c r="I1833" t="s">
        <v>55</v>
      </c>
      <c r="J1833" t="s">
        <v>206</v>
      </c>
      <c r="K1833" t="s">
        <v>207</v>
      </c>
      <c r="L1833" s="230" t="s">
        <v>208</v>
      </c>
      <c r="M1833">
        <v>3</v>
      </c>
      <c r="N1833">
        <v>0</v>
      </c>
      <c r="O1833">
        <v>22.17</v>
      </c>
      <c r="P1833">
        <v>66.51</v>
      </c>
      <c r="Q1833">
        <v>6763</v>
      </c>
      <c r="R1833">
        <v>8.65</v>
      </c>
      <c r="S1833" s="231" t="str">
        <f>VLOOKUP(U1833,'Cross ref'!I:J,2,0)</f>
        <v>SCL</v>
      </c>
      <c r="T1833" s="231">
        <f t="shared" si="168"/>
        <v>66.51</v>
      </c>
      <c r="U1833" s="231">
        <f>VLOOKUP(VALUE(C1833),'Cross ref'!G:I,3,0)</f>
        <v>7377</v>
      </c>
      <c r="V1833" s="231">
        <f>IFERROR(VLOOKUP(J1833,'Item List (2)'!C:D,2,0),VLOOKUP(K1833,'Item List (2)'!C:D,2,0))</f>
        <v>50007</v>
      </c>
      <c r="W1833" s="231">
        <f>IFERROR(VLOOKUP(J1833,'Item List (2)'!C:E,3,0),VLOOKUP(K1833,'Item List (2)'!C:E,3,0))</f>
        <v>100</v>
      </c>
      <c r="X1833" s="231">
        <f t="shared" si="169"/>
        <v>0</v>
      </c>
      <c r="Y1833" s="231" t="str">
        <f t="shared" si="170"/>
        <v>LETTUCE, LINER</v>
      </c>
      <c r="AA1833" s="232">
        <f t="shared" si="171"/>
        <v>66.51</v>
      </c>
      <c r="AB1833" s="232" t="str">
        <f>VLOOKUP(W1833,'Item List (2)'!$H:$J,2,0)</f>
        <v>Food</v>
      </c>
      <c r="AC1833" s="232">
        <f t="shared" si="172"/>
        <v>7377</v>
      </c>
      <c r="AD1833" s="232" t="str">
        <f t="shared" si="173"/>
        <v>7377-Food</v>
      </c>
    </row>
    <row r="1834" spans="1:30">
      <c r="A1834" t="s">
        <v>48</v>
      </c>
      <c r="B1834" t="s">
        <v>549</v>
      </c>
      <c r="C1834" t="s">
        <v>766</v>
      </c>
      <c r="D1834" t="s">
        <v>767</v>
      </c>
      <c r="E1834" t="s">
        <v>768</v>
      </c>
      <c r="F1834" s="220" t="s">
        <v>53</v>
      </c>
      <c r="G1834" s="220">
        <v>45168</v>
      </c>
      <c r="H1834" t="s">
        <v>209</v>
      </c>
      <c r="I1834" t="s">
        <v>55</v>
      </c>
      <c r="J1834" t="s">
        <v>210</v>
      </c>
      <c r="K1834" t="s">
        <v>211</v>
      </c>
      <c r="L1834" s="230" t="s">
        <v>212</v>
      </c>
      <c r="M1834">
        <v>4</v>
      </c>
      <c r="N1834">
        <v>0</v>
      </c>
      <c r="O1834">
        <v>19.57</v>
      </c>
      <c r="P1834">
        <v>78.28</v>
      </c>
      <c r="Q1834">
        <v>6763</v>
      </c>
      <c r="R1834">
        <v>8.65</v>
      </c>
      <c r="S1834" s="231" t="str">
        <f>VLOOKUP(U1834,'Cross ref'!I:J,2,0)</f>
        <v>SCL</v>
      </c>
      <c r="T1834" s="231">
        <f t="shared" si="168"/>
        <v>78.28</v>
      </c>
      <c r="U1834" s="231">
        <f>VLOOKUP(VALUE(C1834),'Cross ref'!G:I,3,0)</f>
        <v>7377</v>
      </c>
      <c r="V1834" s="231">
        <f>IFERROR(VLOOKUP(J1834,'Item List (2)'!C:D,2,0),VLOOKUP(K1834,'Item List (2)'!C:D,2,0))</f>
        <v>50007</v>
      </c>
      <c r="W1834" s="231">
        <f>IFERROR(VLOOKUP(J1834,'Item List (2)'!C:E,3,0),VLOOKUP(K1834,'Item List (2)'!C:E,3,0))</f>
        <v>100</v>
      </c>
      <c r="X1834" s="231">
        <f t="shared" si="169"/>
        <v>0</v>
      </c>
      <c r="Y1834" s="231" t="str">
        <f t="shared" si="170"/>
        <v>TOMATO, RED 5X5 BULK 25LB</v>
      </c>
      <c r="AA1834" s="232">
        <f t="shared" si="171"/>
        <v>78.28</v>
      </c>
      <c r="AB1834" s="232" t="str">
        <f>VLOOKUP(W1834,'Item List (2)'!$H:$J,2,0)</f>
        <v>Food</v>
      </c>
      <c r="AC1834" s="232">
        <f t="shared" si="172"/>
        <v>7377</v>
      </c>
      <c r="AD1834" s="232" t="str">
        <f t="shared" si="173"/>
        <v>7377-Food</v>
      </c>
    </row>
    <row r="1835" spans="1:30">
      <c r="A1835" t="s">
        <v>48</v>
      </c>
      <c r="B1835" t="s">
        <v>549</v>
      </c>
      <c r="C1835" t="s">
        <v>766</v>
      </c>
      <c r="D1835" t="s">
        <v>767</v>
      </c>
      <c r="E1835" t="s">
        <v>768</v>
      </c>
      <c r="F1835" s="220" t="s">
        <v>53</v>
      </c>
      <c r="G1835" s="220">
        <v>45168</v>
      </c>
      <c r="H1835" t="s">
        <v>369</v>
      </c>
      <c r="I1835" t="s">
        <v>55</v>
      </c>
      <c r="J1835" t="s">
        <v>370</v>
      </c>
      <c r="K1835" t="s">
        <v>371</v>
      </c>
      <c r="L1835" s="230" t="s">
        <v>372</v>
      </c>
      <c r="M1835">
        <v>1</v>
      </c>
      <c r="N1835">
        <v>0</v>
      </c>
      <c r="O1835">
        <v>38.47</v>
      </c>
      <c r="P1835">
        <v>38.47</v>
      </c>
      <c r="Q1835">
        <v>6763</v>
      </c>
      <c r="R1835">
        <v>8.65</v>
      </c>
      <c r="S1835" s="231" t="str">
        <f>VLOOKUP(U1835,'Cross ref'!I:J,2,0)</f>
        <v>SCL</v>
      </c>
      <c r="T1835" s="231">
        <f t="shared" si="168"/>
        <v>38.47</v>
      </c>
      <c r="U1835" s="231">
        <f>VLOOKUP(VALUE(C1835),'Cross ref'!G:I,3,0)</f>
        <v>7377</v>
      </c>
      <c r="V1835" s="231">
        <f>IFERROR(VLOOKUP(J1835,'Item List (2)'!C:D,2,0),VLOOKUP(K1835,'Item List (2)'!C:D,2,0))</f>
        <v>50007</v>
      </c>
      <c r="W1835" s="231">
        <f>IFERROR(VLOOKUP(J1835,'Item List (2)'!C:E,3,0),VLOOKUP(K1835,'Item List (2)'!C:E,3,0))</f>
        <v>100</v>
      </c>
      <c r="X1835" s="231">
        <f t="shared" si="169"/>
        <v>0</v>
      </c>
      <c r="Y1835" s="231" t="str">
        <f t="shared" si="170"/>
        <v>SYRUP, MAPLE FLVR CUP PC</v>
      </c>
      <c r="AA1835" s="232">
        <f t="shared" si="171"/>
        <v>38.47</v>
      </c>
      <c r="AB1835" s="232" t="str">
        <f>VLOOKUP(W1835,'Item List (2)'!$H:$J,2,0)</f>
        <v>Food</v>
      </c>
      <c r="AC1835" s="232">
        <f t="shared" si="172"/>
        <v>7377</v>
      </c>
      <c r="AD1835" s="232" t="str">
        <f t="shared" si="173"/>
        <v>7377-Food</v>
      </c>
    </row>
    <row r="1836" spans="1:30">
      <c r="A1836" t="s">
        <v>48</v>
      </c>
      <c r="B1836" t="s">
        <v>549</v>
      </c>
      <c r="C1836" t="s">
        <v>766</v>
      </c>
      <c r="D1836" t="s">
        <v>767</v>
      </c>
      <c r="E1836" t="s">
        <v>768</v>
      </c>
      <c r="F1836" s="220" t="s">
        <v>53</v>
      </c>
      <c r="G1836" s="220">
        <v>45168</v>
      </c>
      <c r="H1836" t="s">
        <v>456</v>
      </c>
      <c r="I1836" t="s">
        <v>55</v>
      </c>
      <c r="J1836" t="s">
        <v>457</v>
      </c>
      <c r="K1836" t="s">
        <v>458</v>
      </c>
      <c r="L1836" s="230" t="s">
        <v>459</v>
      </c>
      <c r="M1836">
        <v>1</v>
      </c>
      <c r="N1836">
        <v>0</v>
      </c>
      <c r="O1836">
        <v>68.6</v>
      </c>
      <c r="P1836">
        <v>68.6</v>
      </c>
      <c r="Q1836">
        <v>6763</v>
      </c>
      <c r="R1836">
        <v>8.65</v>
      </c>
      <c r="S1836" s="231" t="str">
        <f>VLOOKUP(U1836,'Cross ref'!I:J,2,0)</f>
        <v>SCL</v>
      </c>
      <c r="T1836" s="231">
        <f t="shared" si="168"/>
        <v>68.6</v>
      </c>
      <c r="U1836" s="231">
        <f>VLOOKUP(VALUE(C1836),'Cross ref'!G:I,3,0)</f>
        <v>7377</v>
      </c>
      <c r="V1836" s="231">
        <f>IFERROR(VLOOKUP(J1836,'Item List (2)'!C:D,2,0),VLOOKUP(K1836,'Item List (2)'!C:D,2,0))</f>
        <v>50007</v>
      </c>
      <c r="W1836" s="231">
        <f>IFERROR(VLOOKUP(J1836,'Item List (2)'!C:E,3,0),VLOOKUP(K1836,'Item List (2)'!C:E,3,0))</f>
        <v>100</v>
      </c>
      <c r="X1836" s="231">
        <f t="shared" si="169"/>
        <v>0</v>
      </c>
      <c r="Y1836" s="231" t="str">
        <f t="shared" si="170"/>
        <v>COOKIE, CHOC CHIP THWSRV 1.25Z</v>
      </c>
      <c r="AA1836" s="232">
        <f t="shared" si="171"/>
        <v>68.6</v>
      </c>
      <c r="AB1836" s="232" t="str">
        <f>VLOOKUP(W1836,'Item List (2)'!$H:$J,2,0)</f>
        <v>Food</v>
      </c>
      <c r="AC1836" s="232">
        <f t="shared" si="172"/>
        <v>7377</v>
      </c>
      <c r="AD1836" s="232" t="str">
        <f t="shared" si="173"/>
        <v>7377-Food</v>
      </c>
    </row>
    <row r="1837" spans="1:30">
      <c r="A1837" t="s">
        <v>48</v>
      </c>
      <c r="B1837" t="s">
        <v>549</v>
      </c>
      <c r="C1837" t="s">
        <v>766</v>
      </c>
      <c r="D1837" t="s">
        <v>767</v>
      </c>
      <c r="E1837" t="s">
        <v>768</v>
      </c>
      <c r="F1837" s="220" t="s">
        <v>53</v>
      </c>
      <c r="G1837" s="220">
        <v>45168</v>
      </c>
      <c r="H1837" t="s">
        <v>213</v>
      </c>
      <c r="I1837" t="s">
        <v>55</v>
      </c>
      <c r="J1837" t="s">
        <v>214</v>
      </c>
      <c r="K1837" t="s">
        <v>215</v>
      </c>
      <c r="L1837" s="230" t="s">
        <v>78</v>
      </c>
      <c r="M1837">
        <v>1</v>
      </c>
      <c r="N1837">
        <v>0</v>
      </c>
      <c r="O1837">
        <v>27.07</v>
      </c>
      <c r="P1837">
        <v>27.07</v>
      </c>
      <c r="Q1837">
        <v>6763</v>
      </c>
      <c r="R1837">
        <v>8.65</v>
      </c>
      <c r="S1837" s="231" t="str">
        <f>VLOOKUP(U1837,'Cross ref'!I:J,2,0)</f>
        <v>SCL</v>
      </c>
      <c r="T1837" s="231">
        <f t="shared" si="168"/>
        <v>27.07</v>
      </c>
      <c r="U1837" s="231">
        <f>VLOOKUP(VALUE(C1837),'Cross ref'!G:I,3,0)</f>
        <v>7377</v>
      </c>
      <c r="V1837" s="231">
        <f>IFERROR(VLOOKUP(J1837,'Item List (2)'!C:D,2,0),VLOOKUP(K1837,'Item List (2)'!C:D,2,0))</f>
        <v>50007</v>
      </c>
      <c r="W1837" s="231">
        <f>IFERROR(VLOOKUP(J1837,'Item List (2)'!C:E,3,0),VLOOKUP(K1837,'Item List (2)'!C:E,3,0))</f>
        <v>100</v>
      </c>
      <c r="X1837" s="231">
        <f t="shared" si="169"/>
        <v>0</v>
      </c>
      <c r="Y1837" s="231" t="str">
        <f t="shared" si="170"/>
        <v>PICKLE, CHIP DELI 3/16" CC</v>
      </c>
      <c r="AA1837" s="232">
        <f t="shared" si="171"/>
        <v>27.07</v>
      </c>
      <c r="AB1837" s="232" t="str">
        <f>VLOOKUP(W1837,'Item List (2)'!$H:$J,2,0)</f>
        <v>Food</v>
      </c>
      <c r="AC1837" s="232">
        <f t="shared" si="172"/>
        <v>7377</v>
      </c>
      <c r="AD1837" s="232" t="str">
        <f t="shared" si="173"/>
        <v>7377-Food</v>
      </c>
    </row>
    <row r="1838" spans="1:30">
      <c r="A1838" t="s">
        <v>48</v>
      </c>
      <c r="B1838" t="s">
        <v>549</v>
      </c>
      <c r="C1838" t="s">
        <v>766</v>
      </c>
      <c r="D1838" t="s">
        <v>767</v>
      </c>
      <c r="E1838" t="s">
        <v>768</v>
      </c>
      <c r="F1838" s="220" t="s">
        <v>53</v>
      </c>
      <c r="G1838" s="220">
        <v>45168</v>
      </c>
      <c r="H1838" t="s">
        <v>285</v>
      </c>
      <c r="I1838" t="s">
        <v>55</v>
      </c>
      <c r="J1838" t="s">
        <v>146</v>
      </c>
      <c r="K1838" t="s">
        <v>286</v>
      </c>
      <c r="L1838" s="230" t="s">
        <v>148</v>
      </c>
      <c r="M1838">
        <v>1</v>
      </c>
      <c r="N1838">
        <v>0</v>
      </c>
      <c r="O1838">
        <v>117.62</v>
      </c>
      <c r="P1838">
        <v>117.62</v>
      </c>
      <c r="Q1838">
        <v>6763</v>
      </c>
      <c r="R1838">
        <v>8.65</v>
      </c>
      <c r="S1838" s="231" t="str">
        <f>VLOOKUP(U1838,'Cross ref'!I:J,2,0)</f>
        <v>SCL</v>
      </c>
      <c r="T1838" s="231">
        <f t="shared" si="168"/>
        <v>117.62</v>
      </c>
      <c r="U1838" s="231">
        <f>VLOOKUP(VALUE(C1838),'Cross ref'!G:I,3,0)</f>
        <v>7377</v>
      </c>
      <c r="V1838" s="231">
        <f>IFERROR(VLOOKUP(J1838,'Item List (2)'!C:D,2,0),VLOOKUP(K1838,'Item List (2)'!C:D,2,0))</f>
        <v>50007</v>
      </c>
      <c r="W1838" s="231">
        <f>IFERROR(VLOOKUP(J1838,'Item List (2)'!C:E,3,0),VLOOKUP(K1838,'Item List (2)'!C:E,3,0))</f>
        <v>100</v>
      </c>
      <c r="X1838" s="231">
        <f t="shared" si="169"/>
        <v>0</v>
      </c>
      <c r="Y1838" s="231" t="str">
        <f t="shared" si="170"/>
        <v>CHICKEN, BRST FLT MARNTD 3.5Z FZN</v>
      </c>
      <c r="AA1838" s="232">
        <f t="shared" si="171"/>
        <v>117.62</v>
      </c>
      <c r="AB1838" s="232" t="str">
        <f>VLOOKUP(W1838,'Item List (2)'!$H:$J,2,0)</f>
        <v>Food</v>
      </c>
      <c r="AC1838" s="232">
        <f t="shared" si="172"/>
        <v>7377</v>
      </c>
      <c r="AD1838" s="232" t="str">
        <f t="shared" si="173"/>
        <v>7377-Food</v>
      </c>
    </row>
    <row r="1839" spans="1:30">
      <c r="A1839" t="s">
        <v>48</v>
      </c>
      <c r="B1839" t="s">
        <v>549</v>
      </c>
      <c r="C1839" t="s">
        <v>766</v>
      </c>
      <c r="D1839" t="s">
        <v>767</v>
      </c>
      <c r="E1839" t="s">
        <v>768</v>
      </c>
      <c r="F1839" s="220" t="s">
        <v>53</v>
      </c>
      <c r="G1839" s="220">
        <v>45168</v>
      </c>
      <c r="H1839" t="s">
        <v>375</v>
      </c>
      <c r="I1839" t="s">
        <v>55</v>
      </c>
      <c r="J1839" t="s">
        <v>146</v>
      </c>
      <c r="K1839" t="s">
        <v>376</v>
      </c>
      <c r="L1839" s="230" t="s">
        <v>377</v>
      </c>
      <c r="M1839">
        <v>1</v>
      </c>
      <c r="N1839">
        <v>0</v>
      </c>
      <c r="O1839">
        <v>175.35</v>
      </c>
      <c r="P1839">
        <v>175.35</v>
      </c>
      <c r="Q1839">
        <v>6763</v>
      </c>
      <c r="R1839">
        <v>8.65</v>
      </c>
      <c r="S1839" s="231" t="str">
        <f>VLOOKUP(U1839,'Cross ref'!I:J,2,0)</f>
        <v>SCL</v>
      </c>
      <c r="T1839" s="231">
        <f t="shared" si="168"/>
        <v>175.35</v>
      </c>
      <c r="U1839" s="231">
        <f>VLOOKUP(VALUE(C1839),'Cross ref'!G:I,3,0)</f>
        <v>7377</v>
      </c>
      <c r="V1839" s="231">
        <f>IFERROR(VLOOKUP(J1839,'Item List (2)'!C:D,2,0),VLOOKUP(K1839,'Item List (2)'!C:D,2,0))</f>
        <v>50007</v>
      </c>
      <c r="W1839" s="231">
        <f>IFERROR(VLOOKUP(J1839,'Item List (2)'!C:E,3,0),VLOOKUP(K1839,'Item List (2)'!C:E,3,0))</f>
        <v>100</v>
      </c>
      <c r="X1839" s="231">
        <f t="shared" si="169"/>
        <v>0</v>
      </c>
      <c r="Y1839" s="231" t="str">
        <f t="shared" si="170"/>
        <v>CHICKEN, BRST GR SAVOR 4.25Z CARLS JR</v>
      </c>
      <c r="AA1839" s="232">
        <f t="shared" si="171"/>
        <v>175.35</v>
      </c>
      <c r="AB1839" s="232" t="str">
        <f>VLOOKUP(W1839,'Item List (2)'!$H:$J,2,0)</f>
        <v>Food</v>
      </c>
      <c r="AC1839" s="232">
        <f t="shared" si="172"/>
        <v>7377</v>
      </c>
      <c r="AD1839" s="232" t="str">
        <f t="shared" si="173"/>
        <v>7377-Food</v>
      </c>
    </row>
    <row r="1840" spans="1:30">
      <c r="A1840" t="s">
        <v>48</v>
      </c>
      <c r="B1840" t="s">
        <v>549</v>
      </c>
      <c r="C1840" t="s">
        <v>766</v>
      </c>
      <c r="D1840" t="s">
        <v>767</v>
      </c>
      <c r="E1840" t="s">
        <v>768</v>
      </c>
      <c r="F1840" s="220" t="s">
        <v>53</v>
      </c>
      <c r="G1840" s="220">
        <v>45168</v>
      </c>
      <c r="H1840" t="s">
        <v>773</v>
      </c>
      <c r="I1840" t="s">
        <v>201</v>
      </c>
      <c r="J1840" t="s">
        <v>240</v>
      </c>
      <c r="K1840" t="s">
        <v>774</v>
      </c>
      <c r="L1840" s="230" t="s">
        <v>775</v>
      </c>
      <c r="M1840">
        <v>1</v>
      </c>
      <c r="N1840">
        <v>0</v>
      </c>
      <c r="O1840">
        <v>60.58</v>
      </c>
      <c r="P1840">
        <v>60.58</v>
      </c>
      <c r="Q1840">
        <v>6763</v>
      </c>
      <c r="R1840">
        <v>8.65</v>
      </c>
      <c r="S1840" s="231" t="str">
        <f>VLOOKUP(U1840,'Cross ref'!I:J,2,0)</f>
        <v>SCL</v>
      </c>
      <c r="T1840" s="231">
        <f t="shared" si="168"/>
        <v>60.58</v>
      </c>
      <c r="U1840" s="231">
        <f>VLOOKUP(VALUE(C1840),'Cross ref'!G:I,3,0)</f>
        <v>7377</v>
      </c>
      <c r="V1840" s="231">
        <f>IFERROR(VLOOKUP(J1840,'Item List (2)'!C:D,2,0),VLOOKUP(K1840,'Item List (2)'!C:D,2,0))</f>
        <v>51001</v>
      </c>
      <c r="W1840" s="231">
        <f>IFERROR(VLOOKUP(J1840,'Item List (2)'!C:E,3,0),VLOOKUP(K1840,'Item List (2)'!C:E,3,0))</f>
        <v>1000</v>
      </c>
      <c r="X1840" s="231">
        <f t="shared" si="169"/>
        <v>0</v>
      </c>
      <c r="Y1840" s="231" t="str">
        <f t="shared" si="170"/>
        <v>CARTON, ALL PURPOSE</v>
      </c>
      <c r="AA1840" s="232">
        <f t="shared" si="171"/>
        <v>60.58</v>
      </c>
      <c r="AB1840" s="232" t="str">
        <f>VLOOKUP(W1840,'Item List (2)'!$H:$J,2,0)</f>
        <v>Paper</v>
      </c>
      <c r="AC1840" s="232">
        <f t="shared" si="172"/>
        <v>7377</v>
      </c>
      <c r="AD1840" s="232" t="str">
        <f t="shared" si="173"/>
        <v>7377-Paper</v>
      </c>
    </row>
    <row r="1841" spans="1:30">
      <c r="A1841" t="s">
        <v>48</v>
      </c>
      <c r="B1841" t="s">
        <v>549</v>
      </c>
      <c r="C1841" t="s">
        <v>766</v>
      </c>
      <c r="D1841" t="s">
        <v>767</v>
      </c>
      <c r="E1841" t="s">
        <v>768</v>
      </c>
      <c r="F1841" s="220" t="s">
        <v>53</v>
      </c>
      <c r="G1841" s="220">
        <v>45168</v>
      </c>
      <c r="H1841" t="s">
        <v>227</v>
      </c>
      <c r="I1841" t="s">
        <v>55</v>
      </c>
      <c r="J1841" t="s">
        <v>228</v>
      </c>
      <c r="K1841" t="s">
        <v>229</v>
      </c>
      <c r="L1841" s="230" t="s">
        <v>230</v>
      </c>
      <c r="M1841">
        <v>1</v>
      </c>
      <c r="N1841">
        <v>0</v>
      </c>
      <c r="O1841">
        <v>30.07</v>
      </c>
      <c r="P1841">
        <v>30.07</v>
      </c>
      <c r="Q1841">
        <v>6763</v>
      </c>
      <c r="R1841">
        <v>8.65</v>
      </c>
      <c r="S1841" s="231" t="str">
        <f>VLOOKUP(U1841,'Cross ref'!I:J,2,0)</f>
        <v>SCL</v>
      </c>
      <c r="T1841" s="231">
        <f t="shared" si="168"/>
        <v>30.07</v>
      </c>
      <c r="U1841" s="231">
        <f>VLOOKUP(VALUE(C1841),'Cross ref'!G:I,3,0)</f>
        <v>7377</v>
      </c>
      <c r="V1841" s="231">
        <f>IFERROR(VLOOKUP(J1841,'Item List (2)'!C:D,2,0),VLOOKUP(K1841,'Item List (2)'!C:D,2,0))</f>
        <v>50007</v>
      </c>
      <c r="W1841" s="231">
        <f>IFERROR(VLOOKUP(J1841,'Item List (2)'!C:E,3,0),VLOOKUP(K1841,'Item List (2)'!C:E,3,0))</f>
        <v>100</v>
      </c>
      <c r="X1841" s="231">
        <f t="shared" si="169"/>
        <v>0</v>
      </c>
      <c r="Y1841" s="231" t="str">
        <f t="shared" si="170"/>
        <v>ONION, YLW</v>
      </c>
      <c r="AA1841" s="232">
        <f t="shared" si="171"/>
        <v>30.07</v>
      </c>
      <c r="AB1841" s="232" t="str">
        <f>VLOOKUP(W1841,'Item List (2)'!$H:$J,2,0)</f>
        <v>Food</v>
      </c>
      <c r="AC1841" s="232">
        <f t="shared" si="172"/>
        <v>7377</v>
      </c>
      <c r="AD1841" s="232" t="str">
        <f t="shared" si="173"/>
        <v>7377-Food</v>
      </c>
    </row>
    <row r="1842" spans="1:30">
      <c r="A1842" t="s">
        <v>48</v>
      </c>
      <c r="B1842" t="s">
        <v>549</v>
      </c>
      <c r="C1842" t="s">
        <v>766</v>
      </c>
      <c r="D1842" t="s">
        <v>767</v>
      </c>
      <c r="E1842" t="s">
        <v>768</v>
      </c>
      <c r="F1842" s="220" t="s">
        <v>53</v>
      </c>
      <c r="G1842" s="220">
        <v>45168</v>
      </c>
      <c r="H1842" t="s">
        <v>231</v>
      </c>
      <c r="I1842" t="s">
        <v>201</v>
      </c>
      <c r="J1842" t="s">
        <v>232</v>
      </c>
      <c r="K1842" t="s">
        <v>233</v>
      </c>
      <c r="L1842" s="230" t="s">
        <v>234</v>
      </c>
      <c r="M1842">
        <v>1</v>
      </c>
      <c r="N1842">
        <v>0</v>
      </c>
      <c r="O1842">
        <v>25.97</v>
      </c>
      <c r="P1842">
        <v>25.97</v>
      </c>
      <c r="Q1842">
        <v>6763</v>
      </c>
      <c r="R1842">
        <v>8.65</v>
      </c>
      <c r="S1842" s="231" t="str">
        <f>VLOOKUP(U1842,'Cross ref'!I:J,2,0)</f>
        <v>SCL</v>
      </c>
      <c r="T1842" s="231">
        <f t="shared" si="168"/>
        <v>25.97</v>
      </c>
      <c r="U1842" s="231">
        <f>VLOOKUP(VALUE(C1842),'Cross ref'!G:I,3,0)</f>
        <v>7377</v>
      </c>
      <c r="V1842" s="231">
        <f>IFERROR(VLOOKUP(J1842,'Item List (2)'!C:D,2,0),VLOOKUP(K1842,'Item List (2)'!C:D,2,0))</f>
        <v>51001</v>
      </c>
      <c r="W1842" s="231">
        <f>IFERROR(VLOOKUP(J1842,'Item List (2)'!C:E,3,0),VLOOKUP(K1842,'Item List (2)'!C:E,3,0))</f>
        <v>1000</v>
      </c>
      <c r="X1842" s="231">
        <f t="shared" si="169"/>
        <v>0</v>
      </c>
      <c r="Y1842" s="231" t="str">
        <f t="shared" si="170"/>
        <v>LID, 12-24Z</v>
      </c>
      <c r="AA1842" s="232">
        <f t="shared" si="171"/>
        <v>25.97</v>
      </c>
      <c r="AB1842" s="232" t="str">
        <f>VLOOKUP(W1842,'Item List (2)'!$H:$J,2,0)</f>
        <v>Paper</v>
      </c>
      <c r="AC1842" s="232">
        <f t="shared" si="172"/>
        <v>7377</v>
      </c>
      <c r="AD1842" s="232" t="str">
        <f t="shared" si="173"/>
        <v>7377-Paper</v>
      </c>
    </row>
    <row r="1843" spans="1:30">
      <c r="A1843" t="s">
        <v>48</v>
      </c>
      <c r="B1843" t="s">
        <v>549</v>
      </c>
      <c r="C1843" t="s">
        <v>766</v>
      </c>
      <c r="D1843" t="s">
        <v>767</v>
      </c>
      <c r="E1843" t="s">
        <v>768</v>
      </c>
      <c r="F1843" s="220" t="s">
        <v>53</v>
      </c>
      <c r="G1843" s="220">
        <v>45168</v>
      </c>
      <c r="H1843" t="s">
        <v>676</v>
      </c>
      <c r="I1843" t="s">
        <v>201</v>
      </c>
      <c r="J1843" t="s">
        <v>677</v>
      </c>
      <c r="K1843" t="s">
        <v>678</v>
      </c>
      <c r="L1843" s="230" t="s">
        <v>396</v>
      </c>
      <c r="M1843">
        <v>1</v>
      </c>
      <c r="N1843">
        <v>0</v>
      </c>
      <c r="O1843">
        <v>16.06</v>
      </c>
      <c r="P1843">
        <v>16.06</v>
      </c>
      <c r="Q1843">
        <v>6763</v>
      </c>
      <c r="R1843">
        <v>8.65</v>
      </c>
      <c r="S1843" s="231" t="str">
        <f>VLOOKUP(U1843,'Cross ref'!I:J,2,0)</f>
        <v>SCL</v>
      </c>
      <c r="T1843" s="231">
        <f t="shared" si="168"/>
        <v>16.06</v>
      </c>
      <c r="U1843" s="231">
        <f>VLOOKUP(VALUE(C1843),'Cross ref'!G:I,3,0)</f>
        <v>7377</v>
      </c>
      <c r="V1843" s="231">
        <f>IFERROR(VLOOKUP(J1843,'Item List (2)'!C:D,2,0),VLOOKUP(K1843,'Item List (2)'!C:D,2,0))</f>
        <v>51001</v>
      </c>
      <c r="W1843" s="231">
        <f>IFERROR(VLOOKUP(J1843,'Item List (2)'!C:E,3,0),VLOOKUP(K1843,'Item List (2)'!C:E,3,0))</f>
        <v>1000</v>
      </c>
      <c r="X1843" s="231">
        <f t="shared" si="169"/>
        <v>0</v>
      </c>
      <c r="Y1843" s="231" t="str">
        <f t="shared" si="170"/>
        <v>TRAYLINER, FLVR TRAIL CARLS JR</v>
      </c>
      <c r="AA1843" s="232">
        <f t="shared" si="171"/>
        <v>16.06</v>
      </c>
      <c r="AB1843" s="232" t="str">
        <f>VLOOKUP(W1843,'Item List (2)'!$H:$J,2,0)</f>
        <v>Paper</v>
      </c>
      <c r="AC1843" s="232">
        <f t="shared" si="172"/>
        <v>7377</v>
      </c>
      <c r="AD1843" s="232" t="str">
        <f t="shared" si="173"/>
        <v>7377-Paper</v>
      </c>
    </row>
    <row r="1844" spans="1:30">
      <c r="A1844" t="s">
        <v>48</v>
      </c>
      <c r="B1844" t="s">
        <v>549</v>
      </c>
      <c r="C1844" t="s">
        <v>766</v>
      </c>
      <c r="D1844" t="s">
        <v>767</v>
      </c>
      <c r="E1844" t="s">
        <v>768</v>
      </c>
      <c r="F1844" s="220" t="s">
        <v>53</v>
      </c>
      <c r="G1844" s="220">
        <v>45168</v>
      </c>
      <c r="H1844" t="s">
        <v>390</v>
      </c>
      <c r="I1844" t="s">
        <v>201</v>
      </c>
      <c r="J1844" t="s">
        <v>240</v>
      </c>
      <c r="K1844" t="s">
        <v>391</v>
      </c>
      <c r="L1844" s="230" t="s">
        <v>234</v>
      </c>
      <c r="M1844">
        <v>1</v>
      </c>
      <c r="N1844">
        <v>0</v>
      </c>
      <c r="O1844">
        <v>58.44</v>
      </c>
      <c r="P1844">
        <v>58.44</v>
      </c>
      <c r="Q1844">
        <v>6763</v>
      </c>
      <c r="R1844">
        <v>8.65</v>
      </c>
      <c r="S1844" s="231" t="str">
        <f>VLOOKUP(U1844,'Cross ref'!I:J,2,0)</f>
        <v>SCL</v>
      </c>
      <c r="T1844" s="231">
        <f t="shared" si="168"/>
        <v>58.44</v>
      </c>
      <c r="U1844" s="231">
        <f>VLOOKUP(VALUE(C1844),'Cross ref'!G:I,3,0)</f>
        <v>7377</v>
      </c>
      <c r="V1844" s="231">
        <f>IFERROR(VLOOKUP(J1844,'Item List (2)'!C:D,2,0),VLOOKUP(K1844,'Item List (2)'!C:D,2,0))</f>
        <v>51001</v>
      </c>
      <c r="W1844" s="231">
        <f>IFERROR(VLOOKUP(J1844,'Item List (2)'!C:E,3,0),VLOOKUP(K1844,'Item List (2)'!C:E,3,0))</f>
        <v>1000</v>
      </c>
      <c r="X1844" s="231">
        <f t="shared" si="169"/>
        <v>0</v>
      </c>
      <c r="Y1844" s="231" t="str">
        <f t="shared" si="170"/>
        <v>CARTON, FFRY MED FLVR TRAIL</v>
      </c>
      <c r="AA1844" s="232">
        <f t="shared" si="171"/>
        <v>58.44</v>
      </c>
      <c r="AB1844" s="232" t="str">
        <f>VLOOKUP(W1844,'Item List (2)'!$H:$J,2,0)</f>
        <v>Paper</v>
      </c>
      <c r="AC1844" s="232">
        <f t="shared" si="172"/>
        <v>7377</v>
      </c>
      <c r="AD1844" s="232" t="str">
        <f t="shared" si="173"/>
        <v>7377-Paper</v>
      </c>
    </row>
    <row r="1845" spans="1:30">
      <c r="A1845" t="s">
        <v>48</v>
      </c>
      <c r="B1845" t="s">
        <v>549</v>
      </c>
      <c r="C1845" t="s">
        <v>766</v>
      </c>
      <c r="D1845" t="s">
        <v>767</v>
      </c>
      <c r="E1845" t="s">
        <v>768</v>
      </c>
      <c r="F1845" s="220" t="s">
        <v>53</v>
      </c>
      <c r="G1845" s="220">
        <v>45168</v>
      </c>
      <c r="H1845" t="s">
        <v>243</v>
      </c>
      <c r="I1845" t="s">
        <v>55</v>
      </c>
      <c r="J1845" t="s">
        <v>244</v>
      </c>
      <c r="K1845" t="s">
        <v>245</v>
      </c>
      <c r="L1845" s="230" t="s">
        <v>246</v>
      </c>
      <c r="M1845">
        <v>1</v>
      </c>
      <c r="N1845">
        <v>0</v>
      </c>
      <c r="O1845">
        <v>19.99</v>
      </c>
      <c r="P1845">
        <v>19.99</v>
      </c>
      <c r="Q1845">
        <v>6763</v>
      </c>
      <c r="R1845">
        <v>8.65</v>
      </c>
      <c r="S1845" s="231" t="str">
        <f>VLOOKUP(U1845,'Cross ref'!I:J,2,0)</f>
        <v>SCL</v>
      </c>
      <c r="T1845" s="231">
        <f t="shared" si="168"/>
        <v>19.99</v>
      </c>
      <c r="U1845" s="231">
        <f>VLOOKUP(VALUE(C1845),'Cross ref'!G:I,3,0)</f>
        <v>7377</v>
      </c>
      <c r="V1845" s="231">
        <f>IFERROR(VLOOKUP(J1845,'Item List (2)'!C:D,2,0),VLOOKUP(K1845,'Item List (2)'!C:D,2,0))</f>
        <v>50007</v>
      </c>
      <c r="W1845" s="231">
        <f>IFERROR(VLOOKUP(J1845,'Item List (2)'!C:E,3,0),VLOOKUP(K1845,'Item List (2)'!C:E,3,0))</f>
        <v>100</v>
      </c>
      <c r="X1845" s="231">
        <f t="shared" si="169"/>
        <v>0</v>
      </c>
      <c r="Y1845" s="231" t="str">
        <f t="shared" si="170"/>
        <v>CREAMER, HALF &amp; HALF</v>
      </c>
      <c r="AA1845" s="232">
        <f t="shared" si="171"/>
        <v>19.99</v>
      </c>
      <c r="AB1845" s="232" t="str">
        <f>VLOOKUP(W1845,'Item List (2)'!$H:$J,2,0)</f>
        <v>Food</v>
      </c>
      <c r="AC1845" s="232">
        <f t="shared" si="172"/>
        <v>7377</v>
      </c>
      <c r="AD1845" s="232" t="str">
        <f t="shared" si="173"/>
        <v>7377-Food</v>
      </c>
    </row>
    <row r="1846" spans="1:30">
      <c r="A1846" t="s">
        <v>48</v>
      </c>
      <c r="B1846" t="s">
        <v>549</v>
      </c>
      <c r="C1846" t="s">
        <v>766</v>
      </c>
      <c r="D1846" t="s">
        <v>767</v>
      </c>
      <c r="E1846" t="s">
        <v>768</v>
      </c>
      <c r="F1846" s="220" t="s">
        <v>53</v>
      </c>
      <c r="G1846" s="220">
        <v>45168</v>
      </c>
      <c r="H1846" t="s">
        <v>498</v>
      </c>
      <c r="I1846" t="s">
        <v>201</v>
      </c>
      <c r="J1846" t="s">
        <v>202</v>
      </c>
      <c r="K1846" t="s">
        <v>499</v>
      </c>
      <c r="L1846" s="230" t="s">
        <v>500</v>
      </c>
      <c r="M1846">
        <v>1</v>
      </c>
      <c r="N1846">
        <v>0</v>
      </c>
      <c r="O1846">
        <v>56.84</v>
      </c>
      <c r="P1846">
        <v>56.84</v>
      </c>
      <c r="Q1846">
        <v>6763</v>
      </c>
      <c r="R1846">
        <v>8.65</v>
      </c>
      <c r="S1846" s="231" t="str">
        <f>VLOOKUP(U1846,'Cross ref'!I:J,2,0)</f>
        <v>SCL</v>
      </c>
      <c r="T1846" s="231">
        <f t="shared" si="168"/>
        <v>56.84</v>
      </c>
      <c r="U1846" s="231">
        <f>VLOOKUP(VALUE(C1846),'Cross ref'!G:I,3,0)</f>
        <v>7377</v>
      </c>
      <c r="V1846" s="231">
        <f>IFERROR(VLOOKUP(J1846,'Item List (2)'!C:D,2,0),VLOOKUP(K1846,'Item List (2)'!C:D,2,0))</f>
        <v>51001</v>
      </c>
      <c r="W1846" s="231">
        <f>IFERROR(VLOOKUP(J1846,'Item List (2)'!C:E,3,0),VLOOKUP(K1846,'Item List (2)'!C:E,3,0))</f>
        <v>1000</v>
      </c>
      <c r="X1846" s="231">
        <f t="shared" si="169"/>
        <v>0</v>
      </c>
      <c r="Y1846" s="231" t="str">
        <f t="shared" si="170"/>
        <v>WRAP, QUICK HAPPY STAR</v>
      </c>
      <c r="AA1846" s="232">
        <f t="shared" si="171"/>
        <v>56.84</v>
      </c>
      <c r="AB1846" s="232" t="str">
        <f>VLOOKUP(W1846,'Item List (2)'!$H:$J,2,0)</f>
        <v>Paper</v>
      </c>
      <c r="AC1846" s="232">
        <f t="shared" si="172"/>
        <v>7377</v>
      </c>
      <c r="AD1846" s="232" t="str">
        <f t="shared" si="173"/>
        <v>7377-Paper</v>
      </c>
    </row>
    <row r="1847" spans="1:30">
      <c r="A1847" t="s">
        <v>48</v>
      </c>
      <c r="B1847" t="s">
        <v>549</v>
      </c>
      <c r="C1847" t="s">
        <v>766</v>
      </c>
      <c r="D1847" t="s">
        <v>767</v>
      </c>
      <c r="E1847" t="s">
        <v>768</v>
      </c>
      <c r="F1847" s="220" t="s">
        <v>53</v>
      </c>
      <c r="G1847" s="220">
        <v>45168</v>
      </c>
      <c r="H1847" t="s">
        <v>250</v>
      </c>
      <c r="I1847" t="s">
        <v>201</v>
      </c>
      <c r="J1847" t="s">
        <v>240</v>
      </c>
      <c r="K1847" t="s">
        <v>251</v>
      </c>
      <c r="L1847" s="230" t="s">
        <v>252</v>
      </c>
      <c r="M1847">
        <v>1</v>
      </c>
      <c r="N1847">
        <v>0</v>
      </c>
      <c r="O1847">
        <v>26.37</v>
      </c>
      <c r="P1847">
        <v>26.37</v>
      </c>
      <c r="Q1847">
        <v>6763</v>
      </c>
      <c r="R1847">
        <v>8.65</v>
      </c>
      <c r="S1847" s="231" t="str">
        <f>VLOOKUP(U1847,'Cross ref'!I:J,2,0)</f>
        <v>SCL</v>
      </c>
      <c r="T1847" s="231">
        <f t="shared" si="168"/>
        <v>26.37</v>
      </c>
      <c r="U1847" s="231">
        <f>VLOOKUP(VALUE(C1847),'Cross ref'!G:I,3,0)</f>
        <v>7377</v>
      </c>
      <c r="V1847" s="231">
        <f>IFERROR(VLOOKUP(J1847,'Item List (2)'!C:D,2,0),VLOOKUP(K1847,'Item List (2)'!C:D,2,0))</f>
        <v>51001</v>
      </c>
      <c r="W1847" s="231">
        <f>IFERROR(VLOOKUP(J1847,'Item List (2)'!C:E,3,0),VLOOKUP(K1847,'Item List (2)'!C:E,3,0))</f>
        <v>1000</v>
      </c>
      <c r="X1847" s="231">
        <f t="shared" si="169"/>
        <v>0</v>
      </c>
      <c r="Y1847" s="231" t="str">
        <f t="shared" si="170"/>
        <v>BAG, #8 FLVR TRAILS</v>
      </c>
      <c r="AA1847" s="232">
        <f t="shared" si="171"/>
        <v>26.37</v>
      </c>
      <c r="AB1847" s="232" t="str">
        <f>VLOOKUP(W1847,'Item List (2)'!$H:$J,2,0)</f>
        <v>Paper</v>
      </c>
      <c r="AC1847" s="232">
        <f t="shared" si="172"/>
        <v>7377</v>
      </c>
      <c r="AD1847" s="232" t="str">
        <f t="shared" si="173"/>
        <v>7377-Paper</v>
      </c>
    </row>
    <row r="1848" spans="1:30">
      <c r="A1848" t="s">
        <v>48</v>
      </c>
      <c r="B1848" t="s">
        <v>549</v>
      </c>
      <c r="C1848" t="s">
        <v>766</v>
      </c>
      <c r="D1848" t="s">
        <v>767</v>
      </c>
      <c r="E1848" t="s">
        <v>768</v>
      </c>
      <c r="F1848" s="220" t="s">
        <v>53</v>
      </c>
      <c r="G1848" s="220">
        <v>45168</v>
      </c>
      <c r="H1848" t="s">
        <v>253</v>
      </c>
      <c r="I1848" t="s">
        <v>201</v>
      </c>
      <c r="J1848" t="s">
        <v>240</v>
      </c>
      <c r="K1848" t="s">
        <v>254</v>
      </c>
      <c r="L1848" s="230" t="s">
        <v>249</v>
      </c>
      <c r="M1848">
        <v>2</v>
      </c>
      <c r="N1848">
        <v>0</v>
      </c>
      <c r="O1848">
        <v>10.7</v>
      </c>
      <c r="P1848">
        <v>21.4</v>
      </c>
      <c r="Q1848">
        <v>6763</v>
      </c>
      <c r="R1848">
        <v>8.65</v>
      </c>
      <c r="S1848" s="231" t="str">
        <f>VLOOKUP(U1848,'Cross ref'!I:J,2,0)</f>
        <v>SCL</v>
      </c>
      <c r="T1848" s="231">
        <f t="shared" si="168"/>
        <v>21.4</v>
      </c>
      <c r="U1848" s="231">
        <f>VLOOKUP(VALUE(C1848),'Cross ref'!G:I,3,0)</f>
        <v>7377</v>
      </c>
      <c r="V1848" s="231">
        <f>IFERROR(VLOOKUP(J1848,'Item List (2)'!C:D,2,0),VLOOKUP(K1848,'Item List (2)'!C:D,2,0))</f>
        <v>51001</v>
      </c>
      <c r="W1848" s="231">
        <f>IFERROR(VLOOKUP(J1848,'Item List (2)'!C:E,3,0),VLOOKUP(K1848,'Item List (2)'!C:E,3,0))</f>
        <v>1000</v>
      </c>
      <c r="X1848" s="231">
        <f t="shared" si="169"/>
        <v>0</v>
      </c>
      <c r="Y1848" s="231" t="str">
        <f t="shared" si="170"/>
        <v>BAG, #4 FLVR TRAILS</v>
      </c>
      <c r="AA1848" s="232">
        <f t="shared" si="171"/>
        <v>21.4</v>
      </c>
      <c r="AB1848" s="232" t="str">
        <f>VLOOKUP(W1848,'Item List (2)'!$H:$J,2,0)</f>
        <v>Paper</v>
      </c>
      <c r="AC1848" s="232">
        <f t="shared" si="172"/>
        <v>7377</v>
      </c>
      <c r="AD1848" s="232" t="str">
        <f t="shared" si="173"/>
        <v>7377-Paper</v>
      </c>
    </row>
    <row r="1849" spans="1:30">
      <c r="A1849" t="s">
        <v>48</v>
      </c>
      <c r="B1849" t="s">
        <v>549</v>
      </c>
      <c r="C1849" t="s">
        <v>766</v>
      </c>
      <c r="D1849" t="s">
        <v>767</v>
      </c>
      <c r="E1849" t="s">
        <v>768</v>
      </c>
      <c r="F1849" s="220" t="s">
        <v>53</v>
      </c>
      <c r="G1849" s="220">
        <v>45168</v>
      </c>
      <c r="H1849" t="s">
        <v>258</v>
      </c>
      <c r="I1849" t="s">
        <v>201</v>
      </c>
      <c r="J1849" t="s">
        <v>236</v>
      </c>
      <c r="K1849" t="s">
        <v>259</v>
      </c>
      <c r="L1849" s="230" t="s">
        <v>260</v>
      </c>
      <c r="M1849">
        <v>2</v>
      </c>
      <c r="N1849">
        <v>0</v>
      </c>
      <c r="O1849">
        <v>30.68</v>
      </c>
      <c r="P1849">
        <v>61.36</v>
      </c>
      <c r="Q1849">
        <v>6763</v>
      </c>
      <c r="R1849">
        <v>8.65</v>
      </c>
      <c r="S1849" s="231" t="str">
        <f>VLOOKUP(U1849,'Cross ref'!I:J,2,0)</f>
        <v>SCL</v>
      </c>
      <c r="T1849" s="231">
        <f t="shared" si="168"/>
        <v>61.36</v>
      </c>
      <c r="U1849" s="231">
        <f>VLOOKUP(VALUE(C1849),'Cross ref'!G:I,3,0)</f>
        <v>7377</v>
      </c>
      <c r="V1849" s="231">
        <f>IFERROR(VLOOKUP(J1849,'Item List (2)'!C:D,2,0),VLOOKUP(K1849,'Item List (2)'!C:D,2,0))</f>
        <v>51001</v>
      </c>
      <c r="W1849" s="231">
        <f>IFERROR(VLOOKUP(J1849,'Item List (2)'!C:E,3,0),VLOOKUP(K1849,'Item List (2)'!C:E,3,0))</f>
        <v>1000</v>
      </c>
      <c r="X1849" s="231">
        <f t="shared" si="169"/>
        <v>0</v>
      </c>
      <c r="Y1849" s="231" t="str">
        <f t="shared" si="170"/>
        <v>CUP, PLS COLD 32Z FLVR TRAIL</v>
      </c>
      <c r="AA1849" s="232">
        <f t="shared" si="171"/>
        <v>61.36</v>
      </c>
      <c r="AB1849" s="232" t="str">
        <f>VLOOKUP(W1849,'Item List (2)'!$H:$J,2,0)</f>
        <v>Paper</v>
      </c>
      <c r="AC1849" s="232">
        <f t="shared" si="172"/>
        <v>7377</v>
      </c>
      <c r="AD1849" s="232" t="str">
        <f t="shared" si="173"/>
        <v>7377-Paper</v>
      </c>
    </row>
    <row r="1850" spans="1:30">
      <c r="A1850" t="s">
        <v>48</v>
      </c>
      <c r="B1850" t="s">
        <v>549</v>
      </c>
      <c r="C1850" t="s">
        <v>766</v>
      </c>
      <c r="D1850" t="s">
        <v>767</v>
      </c>
      <c r="E1850" t="s">
        <v>768</v>
      </c>
      <c r="F1850" s="220" t="s">
        <v>53</v>
      </c>
      <c r="G1850" s="220">
        <v>45168</v>
      </c>
      <c r="H1850" t="s">
        <v>397</v>
      </c>
      <c r="I1850" t="s">
        <v>55</v>
      </c>
      <c r="J1850" t="s">
        <v>179</v>
      </c>
      <c r="K1850" t="s">
        <v>398</v>
      </c>
      <c r="L1850" s="230" t="s">
        <v>123</v>
      </c>
      <c r="M1850">
        <v>1</v>
      </c>
      <c r="N1850">
        <v>0</v>
      </c>
      <c r="O1850">
        <v>43.47</v>
      </c>
      <c r="P1850">
        <v>43.47</v>
      </c>
      <c r="Q1850">
        <v>6763</v>
      </c>
      <c r="R1850">
        <v>8.65</v>
      </c>
      <c r="S1850" s="231" t="str">
        <f>VLOOKUP(U1850,'Cross ref'!I:J,2,0)</f>
        <v>SCL</v>
      </c>
      <c r="T1850" s="231">
        <f t="shared" si="168"/>
        <v>43.47</v>
      </c>
      <c r="U1850" s="231">
        <f>VLOOKUP(VALUE(C1850),'Cross ref'!G:I,3,0)</f>
        <v>7377</v>
      </c>
      <c r="V1850" s="231">
        <f>IFERROR(VLOOKUP(J1850,'Item List (2)'!C:D,2,0),VLOOKUP(K1850,'Item List (2)'!C:D,2,0))</f>
        <v>50007</v>
      </c>
      <c r="W1850" s="231">
        <f>IFERROR(VLOOKUP(J1850,'Item List (2)'!C:E,3,0),VLOOKUP(K1850,'Item List (2)'!C:E,3,0))</f>
        <v>100</v>
      </c>
      <c r="X1850" s="231">
        <f t="shared" si="169"/>
        <v>0</v>
      </c>
      <c r="Y1850" s="231" t="str">
        <f t="shared" si="170"/>
        <v>CHEESE, PEPPERJACK 160CT</v>
      </c>
      <c r="AA1850" s="232">
        <f t="shared" si="171"/>
        <v>43.47</v>
      </c>
      <c r="AB1850" s="232" t="str">
        <f>VLOOKUP(W1850,'Item List (2)'!$H:$J,2,0)</f>
        <v>Food</v>
      </c>
      <c r="AC1850" s="232">
        <f t="shared" si="172"/>
        <v>7377</v>
      </c>
      <c r="AD1850" s="232" t="str">
        <f t="shared" si="173"/>
        <v>7377-Food</v>
      </c>
    </row>
    <row r="1851" spans="1:30">
      <c r="A1851" t="s">
        <v>48</v>
      </c>
      <c r="B1851" t="s">
        <v>549</v>
      </c>
      <c r="C1851" t="s">
        <v>766</v>
      </c>
      <c r="D1851" t="s">
        <v>767</v>
      </c>
      <c r="E1851" t="s">
        <v>768</v>
      </c>
      <c r="F1851" s="220" t="s">
        <v>53</v>
      </c>
      <c r="G1851" s="220">
        <v>45168</v>
      </c>
      <c r="H1851" t="s">
        <v>621</v>
      </c>
      <c r="I1851" t="s">
        <v>201</v>
      </c>
      <c r="J1851" t="s">
        <v>493</v>
      </c>
      <c r="K1851" t="s">
        <v>622</v>
      </c>
      <c r="L1851" s="230" t="s">
        <v>623</v>
      </c>
      <c r="M1851">
        <v>1</v>
      </c>
      <c r="N1851">
        <v>0</v>
      </c>
      <c r="O1851">
        <v>47.57</v>
      </c>
      <c r="P1851">
        <v>47.57</v>
      </c>
      <c r="Q1851">
        <v>6763</v>
      </c>
      <c r="R1851">
        <v>8.65</v>
      </c>
      <c r="S1851" s="231" t="str">
        <f>VLOOKUP(U1851,'Cross ref'!I:J,2,0)</f>
        <v>SCL</v>
      </c>
      <c r="T1851" s="231">
        <f t="shared" si="168"/>
        <v>47.57</v>
      </c>
      <c r="U1851" s="231">
        <f>VLOOKUP(VALUE(C1851),'Cross ref'!G:I,3,0)</f>
        <v>7377</v>
      </c>
      <c r="V1851" s="231">
        <f>IFERROR(VLOOKUP(J1851,'Item List (2)'!C:D,2,0),VLOOKUP(K1851,'Item List (2)'!C:D,2,0))</f>
        <v>51001</v>
      </c>
      <c r="W1851" s="231">
        <f>IFERROR(VLOOKUP(J1851,'Item List (2)'!C:E,3,0),VLOOKUP(K1851,'Item List (2)'!C:E,3,0))</f>
        <v>1000</v>
      </c>
      <c r="X1851" s="231">
        <f t="shared" si="169"/>
        <v>0</v>
      </c>
      <c r="Y1851" s="231" t="str">
        <f t="shared" si="170"/>
        <v>CARTON, FINGER FOOD FLVR TRAIL</v>
      </c>
      <c r="AA1851" s="232">
        <f t="shared" si="171"/>
        <v>47.57</v>
      </c>
      <c r="AB1851" s="232" t="str">
        <f>VLOOKUP(W1851,'Item List (2)'!$H:$J,2,0)</f>
        <v>Paper</v>
      </c>
      <c r="AC1851" s="232">
        <f t="shared" si="172"/>
        <v>7377</v>
      </c>
      <c r="AD1851" s="232" t="str">
        <f t="shared" si="173"/>
        <v>7377-Paper</v>
      </c>
    </row>
    <row r="1852" spans="1:30">
      <c r="A1852" t="s">
        <v>48</v>
      </c>
      <c r="B1852" t="s">
        <v>549</v>
      </c>
      <c r="C1852" t="s">
        <v>766</v>
      </c>
      <c r="D1852" t="s">
        <v>767</v>
      </c>
      <c r="E1852" t="s">
        <v>768</v>
      </c>
      <c r="F1852" s="220" t="s">
        <v>53</v>
      </c>
      <c r="G1852" s="220">
        <v>45168</v>
      </c>
      <c r="H1852" t="s">
        <v>261</v>
      </c>
      <c r="I1852" t="s">
        <v>55</v>
      </c>
      <c r="J1852" t="s">
        <v>98</v>
      </c>
      <c r="K1852" t="s">
        <v>262</v>
      </c>
      <c r="L1852" s="230" t="s">
        <v>263</v>
      </c>
      <c r="M1852">
        <v>1</v>
      </c>
      <c r="N1852">
        <v>0</v>
      </c>
      <c r="O1852">
        <v>22.91</v>
      </c>
      <c r="P1852">
        <v>22.91</v>
      </c>
      <c r="Q1852">
        <v>6763</v>
      </c>
      <c r="R1852">
        <v>8.65</v>
      </c>
      <c r="S1852" s="231" t="str">
        <f>VLOOKUP(U1852,'Cross ref'!I:J,2,0)</f>
        <v>SCL</v>
      </c>
      <c r="T1852" s="231">
        <f t="shared" si="168"/>
        <v>22.91</v>
      </c>
      <c r="U1852" s="231">
        <f>VLOOKUP(VALUE(C1852),'Cross ref'!G:I,3,0)</f>
        <v>7377</v>
      </c>
      <c r="V1852" s="231">
        <f>IFERROR(VLOOKUP(J1852,'Item List (2)'!C:D,2,0),VLOOKUP(K1852,'Item List (2)'!C:D,2,0))</f>
        <v>50007</v>
      </c>
      <c r="W1852" s="231">
        <f>IFERROR(VLOOKUP(J1852,'Item List (2)'!C:E,3,0),VLOOKUP(K1852,'Item List (2)'!C:E,3,0))</f>
        <v>100</v>
      </c>
      <c r="X1852" s="231">
        <f t="shared" si="169"/>
        <v>0</v>
      </c>
      <c r="Y1852" s="231" t="str">
        <f t="shared" si="170"/>
        <v>SAUCE, BBQ</v>
      </c>
      <c r="AA1852" s="232">
        <f t="shared" si="171"/>
        <v>22.91</v>
      </c>
      <c r="AB1852" s="232" t="str">
        <f>VLOOKUP(W1852,'Item List (2)'!$H:$J,2,0)</f>
        <v>Food</v>
      </c>
      <c r="AC1852" s="232">
        <f t="shared" si="172"/>
        <v>7377</v>
      </c>
      <c r="AD1852" s="232" t="str">
        <f t="shared" si="173"/>
        <v>7377-Food</v>
      </c>
    </row>
    <row r="1853" spans="1:30">
      <c r="A1853" t="s">
        <v>48</v>
      </c>
      <c r="B1853" t="s">
        <v>549</v>
      </c>
      <c r="C1853" t="s">
        <v>766</v>
      </c>
      <c r="D1853" t="s">
        <v>767</v>
      </c>
      <c r="E1853" t="s">
        <v>768</v>
      </c>
      <c r="F1853" s="220" t="s">
        <v>53</v>
      </c>
      <c r="G1853" s="220">
        <v>45168</v>
      </c>
      <c r="H1853" t="s">
        <v>264</v>
      </c>
      <c r="I1853" t="s">
        <v>55</v>
      </c>
      <c r="J1853" t="s">
        <v>265</v>
      </c>
      <c r="K1853" t="s">
        <v>266</v>
      </c>
      <c r="L1853" s="230" t="s">
        <v>263</v>
      </c>
      <c r="M1853">
        <v>2</v>
      </c>
      <c r="N1853">
        <v>0</v>
      </c>
      <c r="O1853">
        <v>23.87</v>
      </c>
      <c r="P1853">
        <v>47.74</v>
      </c>
      <c r="Q1853">
        <v>6763</v>
      </c>
      <c r="R1853">
        <v>8.65</v>
      </c>
      <c r="S1853" s="231" t="str">
        <f>VLOOKUP(U1853,'Cross ref'!I:J,2,0)</f>
        <v>SCL</v>
      </c>
      <c r="T1853" s="231">
        <f t="shared" si="168"/>
        <v>47.74</v>
      </c>
      <c r="U1853" s="231">
        <f>VLOOKUP(VALUE(C1853),'Cross ref'!G:I,3,0)</f>
        <v>7377</v>
      </c>
      <c r="V1853" s="231">
        <f>IFERROR(VLOOKUP(J1853,'Item List (2)'!C:D,2,0),VLOOKUP(K1853,'Item List (2)'!C:D,2,0))</f>
        <v>50007</v>
      </c>
      <c r="W1853" s="231">
        <f>IFERROR(VLOOKUP(J1853,'Item List (2)'!C:E,3,0),VLOOKUP(K1853,'Item List (2)'!C:E,3,0))</f>
        <v>100</v>
      </c>
      <c r="X1853" s="231">
        <f t="shared" si="169"/>
        <v>0</v>
      </c>
      <c r="Y1853" s="231" t="str">
        <f t="shared" si="170"/>
        <v>SAUCE, SPECIAL</v>
      </c>
      <c r="AA1853" s="232">
        <f t="shared" si="171"/>
        <v>47.74</v>
      </c>
      <c r="AB1853" s="232" t="str">
        <f>VLOOKUP(W1853,'Item List (2)'!$H:$J,2,0)</f>
        <v>Food</v>
      </c>
      <c r="AC1853" s="232">
        <f t="shared" si="172"/>
        <v>7377</v>
      </c>
      <c r="AD1853" s="232" t="str">
        <f t="shared" si="173"/>
        <v>7377-Food</v>
      </c>
    </row>
    <row r="1854" spans="1:30">
      <c r="A1854" t="s">
        <v>48</v>
      </c>
      <c r="B1854" t="s">
        <v>549</v>
      </c>
      <c r="C1854" t="s">
        <v>766</v>
      </c>
      <c r="D1854" t="s">
        <v>767</v>
      </c>
      <c r="E1854" t="s">
        <v>768</v>
      </c>
      <c r="F1854" s="220" t="s">
        <v>53</v>
      </c>
      <c r="G1854" s="220">
        <v>45168</v>
      </c>
      <c r="H1854" t="s">
        <v>267</v>
      </c>
      <c r="I1854" t="s">
        <v>55</v>
      </c>
      <c r="J1854" t="s">
        <v>268</v>
      </c>
      <c r="K1854" t="s">
        <v>269</v>
      </c>
      <c r="L1854" s="230" t="s">
        <v>270</v>
      </c>
      <c r="M1854">
        <v>2</v>
      </c>
      <c r="N1854">
        <v>0</v>
      </c>
      <c r="O1854">
        <v>47.11</v>
      </c>
      <c r="P1854">
        <v>94.22</v>
      </c>
      <c r="Q1854">
        <v>6763</v>
      </c>
      <c r="R1854">
        <v>8.65</v>
      </c>
      <c r="S1854" s="231" t="str">
        <f>VLOOKUP(U1854,'Cross ref'!I:J,2,0)</f>
        <v>SCL</v>
      </c>
      <c r="T1854" s="231">
        <f t="shared" si="168"/>
        <v>94.22</v>
      </c>
      <c r="U1854" s="231">
        <f>VLOOKUP(VALUE(C1854),'Cross ref'!G:I,3,0)</f>
        <v>7377</v>
      </c>
      <c r="V1854" s="231">
        <f>IFERROR(VLOOKUP(J1854,'Item List (2)'!C:D,2,0),VLOOKUP(K1854,'Item List (2)'!C:D,2,0))</f>
        <v>50007</v>
      </c>
      <c r="W1854" s="231">
        <f>IFERROR(VLOOKUP(J1854,'Item List (2)'!C:E,3,0),VLOOKUP(K1854,'Item List (2)'!C:E,3,0))</f>
        <v>100</v>
      </c>
      <c r="X1854" s="231">
        <f t="shared" si="169"/>
        <v>0</v>
      </c>
      <c r="Y1854" s="231" t="str">
        <f t="shared" si="170"/>
        <v>MAYONNAISE, 64Z</v>
      </c>
      <c r="AA1854" s="232">
        <f t="shared" si="171"/>
        <v>94.22</v>
      </c>
      <c r="AB1854" s="232" t="str">
        <f>VLOOKUP(W1854,'Item List (2)'!$H:$J,2,0)</f>
        <v>Food</v>
      </c>
      <c r="AC1854" s="232">
        <f t="shared" si="172"/>
        <v>7377</v>
      </c>
      <c r="AD1854" s="232" t="str">
        <f t="shared" si="173"/>
        <v>7377-Food</v>
      </c>
    </row>
    <row r="1855" spans="1:30">
      <c r="A1855" t="s">
        <v>48</v>
      </c>
      <c r="B1855" t="s">
        <v>549</v>
      </c>
      <c r="C1855" t="s">
        <v>766</v>
      </c>
      <c r="D1855" t="s">
        <v>767</v>
      </c>
      <c r="E1855" t="s">
        <v>768</v>
      </c>
      <c r="F1855" s="220" t="s">
        <v>53</v>
      </c>
      <c r="G1855" s="220">
        <v>45168</v>
      </c>
      <c r="H1855" t="s">
        <v>399</v>
      </c>
      <c r="I1855" t="s">
        <v>201</v>
      </c>
      <c r="J1855" t="s">
        <v>400</v>
      </c>
      <c r="K1855" t="s">
        <v>401</v>
      </c>
      <c r="L1855" s="230" t="s">
        <v>402</v>
      </c>
      <c r="M1855">
        <v>1</v>
      </c>
      <c r="N1855">
        <v>0</v>
      </c>
      <c r="O1855">
        <v>45.4</v>
      </c>
      <c r="P1855">
        <v>45.4</v>
      </c>
      <c r="Q1855">
        <v>6763</v>
      </c>
      <c r="R1855">
        <v>8.65</v>
      </c>
      <c r="S1855" s="231" t="str">
        <f>VLOOKUP(U1855,'Cross ref'!I:J,2,0)</f>
        <v>SCL</v>
      </c>
      <c r="T1855" s="231">
        <f t="shared" si="168"/>
        <v>45.4</v>
      </c>
      <c r="U1855" s="231">
        <f>VLOOKUP(VALUE(C1855),'Cross ref'!G:I,3,0)</f>
        <v>7377</v>
      </c>
      <c r="V1855" s="231">
        <f>IFERROR(VLOOKUP(J1855,'Item List (2)'!C:D,2,0),VLOOKUP(K1855,'Item List (2)'!C:D,2,0))</f>
        <v>51001</v>
      </c>
      <c r="W1855" s="231">
        <f>IFERROR(VLOOKUP(J1855,'Item List (2)'!C:E,3,0),VLOOKUP(K1855,'Item List (2)'!C:E,3,0))</f>
        <v>1000</v>
      </c>
      <c r="X1855" s="231">
        <f t="shared" si="169"/>
        <v>0</v>
      </c>
      <c r="Y1855" s="231" t="str">
        <f t="shared" si="170"/>
        <v>NAPKIN, 13X8.5 BRN</v>
      </c>
      <c r="AA1855" s="232">
        <f t="shared" si="171"/>
        <v>45.4</v>
      </c>
      <c r="AB1855" s="232" t="str">
        <f>VLOOKUP(W1855,'Item List (2)'!$H:$J,2,0)</f>
        <v>Paper</v>
      </c>
      <c r="AC1855" s="232">
        <f t="shared" si="172"/>
        <v>7377</v>
      </c>
      <c r="AD1855" s="232" t="str">
        <f t="shared" si="173"/>
        <v>7377-Paper</v>
      </c>
    </row>
    <row r="1856" spans="1:30">
      <c r="A1856" t="s">
        <v>48</v>
      </c>
      <c r="B1856" t="s">
        <v>549</v>
      </c>
      <c r="C1856" t="s">
        <v>766</v>
      </c>
      <c r="D1856" t="s">
        <v>767</v>
      </c>
      <c r="E1856" t="s">
        <v>768</v>
      </c>
      <c r="F1856" s="220" t="s">
        <v>53</v>
      </c>
      <c r="G1856" s="220">
        <v>45168</v>
      </c>
      <c r="H1856" t="s">
        <v>275</v>
      </c>
      <c r="I1856" t="s">
        <v>71</v>
      </c>
      <c r="J1856" t="s">
        <v>276</v>
      </c>
      <c r="K1856" t="s">
        <v>277</v>
      </c>
      <c r="L1856" s="230" t="s">
        <v>74</v>
      </c>
      <c r="M1856">
        <v>1</v>
      </c>
      <c r="N1856">
        <v>0</v>
      </c>
      <c r="O1856">
        <v>0</v>
      </c>
      <c r="P1856">
        <v>42.92</v>
      </c>
      <c r="Q1856">
        <v>6763</v>
      </c>
      <c r="R1856">
        <v>8.65</v>
      </c>
      <c r="S1856" s="231" t="str">
        <f>VLOOKUP(U1856,'Cross ref'!I:J,2,0)</f>
        <v>SCL</v>
      </c>
      <c r="T1856" s="231">
        <f t="shared" si="168"/>
        <v>42.92</v>
      </c>
      <c r="U1856" s="231">
        <f>VLOOKUP(VALUE(C1856),'Cross ref'!G:I,3,0)</f>
        <v>7377</v>
      </c>
      <c r="V1856" s="231">
        <f>IFERROR(VLOOKUP(J1856,'Item List (2)'!C:D,2,0),VLOOKUP(K1856,'Item List (2)'!C:D,2,0))</f>
        <v>50007</v>
      </c>
      <c r="W1856" s="231">
        <f>IFERROR(VLOOKUP(J1856,'Item List (2)'!C:E,3,0),VLOOKUP(K1856,'Item List (2)'!C:E,3,0))</f>
        <v>100</v>
      </c>
      <c r="X1856" s="231">
        <f t="shared" si="169"/>
        <v>-42.92</v>
      </c>
      <c r="Y1856" s="231" t="str">
        <f t="shared" si="170"/>
        <v>SURCHARGE, FUEL</v>
      </c>
      <c r="AA1856" s="232">
        <f t="shared" si="171"/>
        <v>42.92</v>
      </c>
      <c r="AB1856" s="232" t="str">
        <f>VLOOKUP(W1856,'Item List (2)'!$H:$J,2,0)</f>
        <v>Food</v>
      </c>
      <c r="AC1856" s="232">
        <f t="shared" si="172"/>
        <v>7377</v>
      </c>
      <c r="AD1856" s="232" t="str">
        <f t="shared" si="173"/>
        <v>7377-Food</v>
      </c>
    </row>
    <row r="1857" spans="1:30">
      <c r="A1857" t="s">
        <v>48</v>
      </c>
      <c r="B1857" t="s">
        <v>549</v>
      </c>
      <c r="C1857" t="s">
        <v>766</v>
      </c>
      <c r="D1857" t="s">
        <v>767</v>
      </c>
      <c r="E1857" t="s">
        <v>768</v>
      </c>
      <c r="F1857" s="220" t="s">
        <v>53</v>
      </c>
      <c r="G1857" s="220">
        <v>45168</v>
      </c>
      <c r="H1857" t="s">
        <v>530</v>
      </c>
      <c r="I1857" t="s">
        <v>66</v>
      </c>
      <c r="J1857" t="s">
        <v>531</v>
      </c>
      <c r="K1857" t="s">
        <v>532</v>
      </c>
      <c r="L1857" s="230" t="s">
        <v>533</v>
      </c>
      <c r="M1857">
        <v>1</v>
      </c>
      <c r="N1857">
        <v>0</v>
      </c>
      <c r="O1857">
        <v>4.87</v>
      </c>
      <c r="P1857">
        <v>4.87</v>
      </c>
      <c r="Q1857">
        <v>6763</v>
      </c>
      <c r="R1857">
        <v>8.65</v>
      </c>
      <c r="S1857" s="231" t="str">
        <f>VLOOKUP(U1857,'Cross ref'!I:J,2,0)</f>
        <v>SCL</v>
      </c>
      <c r="T1857" s="231">
        <f t="shared" si="168"/>
        <v>4.87</v>
      </c>
      <c r="U1857" s="231">
        <f>VLOOKUP(VALUE(C1857),'Cross ref'!G:I,3,0)</f>
        <v>7377</v>
      </c>
      <c r="V1857" s="231">
        <f>IFERROR(VLOOKUP(J1857,'Item List (2)'!C:D,2,0),VLOOKUP(K1857,'Item List (2)'!C:D,2,0))</f>
        <v>60507</v>
      </c>
      <c r="W1857" s="231">
        <f>IFERROR(VLOOKUP(J1857,'Item List (2)'!C:E,3,0),VLOOKUP(K1857,'Item List (2)'!C:E,3,0))</f>
        <v>1200</v>
      </c>
      <c r="X1857" s="231">
        <f t="shared" si="169"/>
        <v>0</v>
      </c>
      <c r="Y1857" s="231" t="str">
        <f t="shared" si="170"/>
        <v>GRIDDLE SCREEN, 4X5.5" SCOTCH-BRITE</v>
      </c>
      <c r="AA1857" s="232">
        <f t="shared" si="171"/>
        <v>4.87</v>
      </c>
      <c r="AB1857" s="232" t="str">
        <f>VLOOKUP(W1857,'Item List (2)'!$H:$J,2,0)</f>
        <v>Supplies</v>
      </c>
      <c r="AC1857" s="232">
        <f t="shared" si="172"/>
        <v>7377</v>
      </c>
      <c r="AD1857" s="232" t="str">
        <f t="shared" si="173"/>
        <v>7377-Supplies</v>
      </c>
    </row>
    <row r="1858" spans="1:30">
      <c r="A1858" t="s">
        <v>48</v>
      </c>
      <c r="B1858" t="s">
        <v>549</v>
      </c>
      <c r="C1858" t="s">
        <v>766</v>
      </c>
      <c r="D1858" t="s">
        <v>767</v>
      </c>
      <c r="E1858" t="s">
        <v>776</v>
      </c>
      <c r="F1858" s="220" t="s">
        <v>53</v>
      </c>
      <c r="G1858" s="220">
        <v>45168</v>
      </c>
      <c r="H1858" t="s">
        <v>54</v>
      </c>
      <c r="I1858" t="s">
        <v>55</v>
      </c>
      <c r="J1858" t="s">
        <v>56</v>
      </c>
      <c r="K1858" t="s">
        <v>57</v>
      </c>
      <c r="L1858" s="230" t="s">
        <v>58</v>
      </c>
      <c r="M1858">
        <v>1</v>
      </c>
      <c r="N1858">
        <v>0</v>
      </c>
      <c r="O1858">
        <v>42.61</v>
      </c>
      <c r="P1858">
        <v>42.61</v>
      </c>
      <c r="Q1858">
        <v>42.61</v>
      </c>
      <c r="R1858">
        <v>0</v>
      </c>
      <c r="S1858" s="231" t="str">
        <f>VLOOKUP(U1858,'Cross ref'!I:J,2,0)</f>
        <v>SCL</v>
      </c>
      <c r="T1858" s="231">
        <f t="shared" ref="T1858:T1921" si="174">P1858</f>
        <v>42.61</v>
      </c>
      <c r="U1858" s="231">
        <f>VLOOKUP(VALUE(C1858),'Cross ref'!G:I,3,0)</f>
        <v>7377</v>
      </c>
      <c r="V1858" s="231">
        <f>IFERROR(VLOOKUP(J1858,'Item List (2)'!C:D,2,0),VLOOKUP(K1858,'Item List (2)'!C:D,2,0))</f>
        <v>50007</v>
      </c>
      <c r="W1858" s="231">
        <f>IFERROR(VLOOKUP(J1858,'Item List (2)'!C:E,3,0),VLOOKUP(K1858,'Item List (2)'!C:E,3,0))</f>
        <v>100</v>
      </c>
      <c r="X1858" s="231">
        <f t="shared" ref="X1858:X1921" si="175">IF(_xlfn.NUMBERVALUE(O1858),M1858*O1858-P1858,-P1858)</f>
        <v>0</v>
      </c>
      <c r="Y1858" s="231" t="str">
        <f t="shared" ref="Y1858:Y1921" si="176">K1858</f>
        <v>PEPPER, CHILE GRN STRIP</v>
      </c>
      <c r="AA1858" s="232">
        <f t="shared" ref="AA1858:AA1921" si="177">P1858</f>
        <v>42.61</v>
      </c>
      <c r="AB1858" s="232" t="str">
        <f>VLOOKUP(W1858,'Item List (2)'!$H:$J,2,0)</f>
        <v>Food</v>
      </c>
      <c r="AC1858" s="232">
        <f t="shared" ref="AC1858:AC1921" si="178">U1858</f>
        <v>7377</v>
      </c>
      <c r="AD1858" s="232" t="str">
        <f t="shared" ref="AD1858:AD1921" si="179">AC1858&amp;"-"&amp;AB1858</f>
        <v>7377-Food</v>
      </c>
    </row>
    <row r="1859" spans="1:30">
      <c r="A1859" t="s">
        <v>48</v>
      </c>
      <c r="B1859" t="s">
        <v>549</v>
      </c>
      <c r="C1859" t="s">
        <v>766</v>
      </c>
      <c r="D1859" t="s">
        <v>767</v>
      </c>
      <c r="E1859" t="s">
        <v>777</v>
      </c>
      <c r="F1859" s="220" t="s">
        <v>53</v>
      </c>
      <c r="G1859" s="220">
        <v>45170</v>
      </c>
      <c r="H1859" t="s">
        <v>70</v>
      </c>
      <c r="I1859" t="s">
        <v>71</v>
      </c>
      <c r="J1859" t="s">
        <v>72</v>
      </c>
      <c r="K1859" t="s">
        <v>73</v>
      </c>
      <c r="L1859" s="230" t="s">
        <v>74</v>
      </c>
      <c r="M1859">
        <v>1</v>
      </c>
      <c r="N1859">
        <v>0</v>
      </c>
      <c r="O1859">
        <v>0</v>
      </c>
      <c r="P1859">
        <v>0.03</v>
      </c>
      <c r="Q1859">
        <v>42.64</v>
      </c>
      <c r="R1859">
        <v>0</v>
      </c>
      <c r="S1859" s="231" t="str">
        <f>VLOOKUP(U1859,'Cross ref'!I:J,2,0)</f>
        <v>SCL</v>
      </c>
      <c r="T1859" s="231">
        <f t="shared" si="174"/>
        <v>0.03</v>
      </c>
      <c r="U1859" s="231">
        <f>VLOOKUP(VALUE(C1859),'Cross ref'!G:I,3,0)</f>
        <v>7377</v>
      </c>
      <c r="V1859" s="231">
        <f>IFERROR(VLOOKUP(J1859,'Item List (2)'!C:D,2,0),VLOOKUP(K1859,'Item List (2)'!C:D,2,0))</f>
        <v>50007</v>
      </c>
      <c r="W1859" s="231">
        <f>IFERROR(VLOOKUP(J1859,'Item List (2)'!C:E,3,0),VLOOKUP(K1859,'Item List (2)'!C:E,3,0))</f>
        <v>100</v>
      </c>
      <c r="X1859" s="231">
        <f t="shared" si="175"/>
        <v>-0.03</v>
      </c>
      <c r="Y1859" s="231" t="str">
        <f t="shared" si="176"/>
        <v>SERVICE - PAYMENT TERMS</v>
      </c>
      <c r="AA1859" s="232">
        <f t="shared" si="177"/>
        <v>0.03</v>
      </c>
      <c r="AB1859" s="232" t="str">
        <f>VLOOKUP(W1859,'Item List (2)'!$H:$J,2,0)</f>
        <v>Food</v>
      </c>
      <c r="AC1859" s="232">
        <f t="shared" si="178"/>
        <v>7377</v>
      </c>
      <c r="AD1859" s="232" t="str">
        <f t="shared" si="179"/>
        <v>7377-Food</v>
      </c>
    </row>
    <row r="1860" spans="1:30">
      <c r="A1860" t="s">
        <v>48</v>
      </c>
      <c r="B1860" t="s">
        <v>549</v>
      </c>
      <c r="C1860" t="s">
        <v>766</v>
      </c>
      <c r="D1860" t="s">
        <v>767</v>
      </c>
      <c r="E1860" t="s">
        <v>777</v>
      </c>
      <c r="F1860" s="220" t="s">
        <v>53</v>
      </c>
      <c r="G1860" s="220">
        <v>45170</v>
      </c>
      <c r="H1860" t="s">
        <v>54</v>
      </c>
      <c r="I1860" t="s">
        <v>55</v>
      </c>
      <c r="J1860" t="s">
        <v>56</v>
      </c>
      <c r="K1860" t="s">
        <v>57</v>
      </c>
      <c r="L1860" s="230" t="s">
        <v>58</v>
      </c>
      <c r="M1860">
        <v>1</v>
      </c>
      <c r="N1860">
        <v>0</v>
      </c>
      <c r="O1860">
        <v>42.61</v>
      </c>
      <c r="P1860">
        <v>42.61</v>
      </c>
      <c r="Q1860">
        <v>42.64</v>
      </c>
      <c r="R1860">
        <v>0</v>
      </c>
      <c r="S1860" s="231" t="str">
        <f>VLOOKUP(U1860,'Cross ref'!I:J,2,0)</f>
        <v>SCL</v>
      </c>
      <c r="T1860" s="231">
        <f t="shared" si="174"/>
        <v>42.61</v>
      </c>
      <c r="U1860" s="231">
        <f>VLOOKUP(VALUE(C1860),'Cross ref'!G:I,3,0)</f>
        <v>7377</v>
      </c>
      <c r="V1860" s="231">
        <f>IFERROR(VLOOKUP(J1860,'Item List (2)'!C:D,2,0),VLOOKUP(K1860,'Item List (2)'!C:D,2,0))</f>
        <v>50007</v>
      </c>
      <c r="W1860" s="231">
        <f>IFERROR(VLOOKUP(J1860,'Item List (2)'!C:E,3,0),VLOOKUP(K1860,'Item List (2)'!C:E,3,0))</f>
        <v>100</v>
      </c>
      <c r="X1860" s="231">
        <f t="shared" si="175"/>
        <v>0</v>
      </c>
      <c r="Y1860" s="231" t="str">
        <f t="shared" si="176"/>
        <v>PEPPER, CHILE GRN STRIP</v>
      </c>
      <c r="AA1860" s="232">
        <f t="shared" si="177"/>
        <v>42.61</v>
      </c>
      <c r="AB1860" s="232" t="str">
        <f>VLOOKUP(W1860,'Item List (2)'!$H:$J,2,0)</f>
        <v>Food</v>
      </c>
      <c r="AC1860" s="232">
        <f t="shared" si="178"/>
        <v>7377</v>
      </c>
      <c r="AD1860" s="232" t="str">
        <f t="shared" si="179"/>
        <v>7377-Food</v>
      </c>
    </row>
    <row r="1861" spans="1:30">
      <c r="A1861" t="s">
        <v>48</v>
      </c>
      <c r="B1861" t="s">
        <v>549</v>
      </c>
      <c r="C1861" t="s">
        <v>778</v>
      </c>
      <c r="D1861" t="s">
        <v>779</v>
      </c>
      <c r="E1861" t="s">
        <v>780</v>
      </c>
      <c r="F1861" s="220" t="s">
        <v>53</v>
      </c>
      <c r="G1861" s="220">
        <v>45170</v>
      </c>
      <c r="H1861" t="s">
        <v>518</v>
      </c>
      <c r="I1861" t="s">
        <v>55</v>
      </c>
      <c r="J1861" t="s">
        <v>76</v>
      </c>
      <c r="K1861" t="s">
        <v>519</v>
      </c>
      <c r="L1861" s="230" t="s">
        <v>78</v>
      </c>
      <c r="M1861">
        <v>1</v>
      </c>
      <c r="N1861">
        <v>0</v>
      </c>
      <c r="O1861">
        <v>99.5</v>
      </c>
      <c r="P1861">
        <v>99.5</v>
      </c>
      <c r="Q1861">
        <v>8871.08</v>
      </c>
      <c r="R1861">
        <v>17.28</v>
      </c>
      <c r="S1861" s="231" t="str">
        <f>VLOOKUP(U1861,'Cross ref'!I:J,2,0)</f>
        <v>SCL</v>
      </c>
      <c r="T1861" s="231">
        <f t="shared" si="174"/>
        <v>99.5</v>
      </c>
      <c r="U1861" s="231">
        <f>VLOOKUP(VALUE(C1861),'Cross ref'!G:I,3,0)</f>
        <v>7378</v>
      </c>
      <c r="V1861" s="231">
        <f>IFERROR(VLOOKUP(J1861,'Item List (2)'!C:D,2,0),VLOOKUP(K1861,'Item List (2)'!C:D,2,0))</f>
        <v>50007</v>
      </c>
      <c r="W1861" s="231">
        <f>IFERROR(VLOOKUP(J1861,'Item List (2)'!C:E,3,0),VLOOKUP(K1861,'Item List (2)'!C:E,3,0))</f>
        <v>100</v>
      </c>
      <c r="X1861" s="231">
        <f t="shared" si="175"/>
        <v>0</v>
      </c>
      <c r="Y1861" s="231" t="str">
        <f t="shared" si="176"/>
        <v>SYRUP, FANTA ORANGE</v>
      </c>
      <c r="AA1861" s="232">
        <f t="shared" si="177"/>
        <v>99.5</v>
      </c>
      <c r="AB1861" s="232" t="str">
        <f>VLOOKUP(W1861,'Item List (2)'!$H:$J,2,0)</f>
        <v>Food</v>
      </c>
      <c r="AC1861" s="232">
        <f t="shared" si="178"/>
        <v>7378</v>
      </c>
      <c r="AD1861" s="232" t="str">
        <f t="shared" si="179"/>
        <v>7378-Food</v>
      </c>
    </row>
    <row r="1862" spans="1:30">
      <c r="A1862" t="s">
        <v>48</v>
      </c>
      <c r="B1862" t="s">
        <v>549</v>
      </c>
      <c r="C1862" t="s">
        <v>778</v>
      </c>
      <c r="D1862" t="s">
        <v>779</v>
      </c>
      <c r="E1862" t="s">
        <v>780</v>
      </c>
      <c r="F1862" s="220" t="s">
        <v>53</v>
      </c>
      <c r="G1862" s="220">
        <v>45170</v>
      </c>
      <c r="H1862" t="s">
        <v>65</v>
      </c>
      <c r="I1862" t="s">
        <v>66</v>
      </c>
      <c r="J1862" t="s">
        <v>67</v>
      </c>
      <c r="K1862" t="s">
        <v>68</v>
      </c>
      <c r="L1862" s="230" t="s">
        <v>69</v>
      </c>
      <c r="M1862">
        <v>2</v>
      </c>
      <c r="N1862">
        <v>0</v>
      </c>
      <c r="O1862">
        <v>3.44</v>
      </c>
      <c r="P1862">
        <v>6.88</v>
      </c>
      <c r="Q1862">
        <v>8871.08</v>
      </c>
      <c r="R1862">
        <v>17.28</v>
      </c>
      <c r="S1862" s="231" t="str">
        <f>VLOOKUP(U1862,'Cross ref'!I:J,2,0)</f>
        <v>SCL</v>
      </c>
      <c r="T1862" s="231">
        <f t="shared" si="174"/>
        <v>6.88</v>
      </c>
      <c r="U1862" s="231">
        <f>VLOOKUP(VALUE(C1862),'Cross ref'!G:I,3,0)</f>
        <v>7378</v>
      </c>
      <c r="V1862" s="231">
        <f>IFERROR(VLOOKUP(J1862,'Item List (2)'!C:D,2,0),VLOOKUP(K1862,'Item List (2)'!C:D,2,0))</f>
        <v>60507</v>
      </c>
      <c r="W1862" s="231">
        <f>IFERROR(VLOOKUP(J1862,'Item List (2)'!C:E,3,0),VLOOKUP(K1862,'Item List (2)'!C:E,3,0))</f>
        <v>1200</v>
      </c>
      <c r="X1862" s="231">
        <f t="shared" si="175"/>
        <v>0</v>
      </c>
      <c r="Y1862" s="231" t="str">
        <f t="shared" si="176"/>
        <v>SEAT COVER, PAPER PERSONAL 1/2 FOLD</v>
      </c>
      <c r="AA1862" s="232">
        <f t="shared" si="177"/>
        <v>6.88</v>
      </c>
      <c r="AB1862" s="232" t="str">
        <f>VLOOKUP(W1862,'Item List (2)'!$H:$J,2,0)</f>
        <v>Supplies</v>
      </c>
      <c r="AC1862" s="232">
        <f t="shared" si="178"/>
        <v>7378</v>
      </c>
      <c r="AD1862" s="232" t="str">
        <f t="shared" si="179"/>
        <v>7378-Supplies</v>
      </c>
    </row>
    <row r="1863" spans="1:30">
      <c r="A1863" t="s">
        <v>48</v>
      </c>
      <c r="B1863" t="s">
        <v>549</v>
      </c>
      <c r="C1863" t="s">
        <v>778</v>
      </c>
      <c r="D1863" t="s">
        <v>779</v>
      </c>
      <c r="E1863" t="s">
        <v>780</v>
      </c>
      <c r="F1863" s="220" t="s">
        <v>53</v>
      </c>
      <c r="G1863" s="220">
        <v>45170</v>
      </c>
      <c r="H1863" t="s">
        <v>429</v>
      </c>
      <c r="I1863" t="s">
        <v>66</v>
      </c>
      <c r="J1863" t="s">
        <v>430</v>
      </c>
      <c r="K1863" t="s">
        <v>431</v>
      </c>
      <c r="L1863" s="230" t="s">
        <v>107</v>
      </c>
      <c r="M1863">
        <v>1</v>
      </c>
      <c r="N1863">
        <v>0</v>
      </c>
      <c r="O1863">
        <v>27.2</v>
      </c>
      <c r="P1863">
        <v>27.2</v>
      </c>
      <c r="Q1863">
        <v>8871.08</v>
      </c>
      <c r="R1863">
        <v>17.28</v>
      </c>
      <c r="S1863" s="231" t="str">
        <f>VLOOKUP(U1863,'Cross ref'!I:J,2,0)</f>
        <v>SCL</v>
      </c>
      <c r="T1863" s="231">
        <f t="shared" si="174"/>
        <v>27.2</v>
      </c>
      <c r="U1863" s="231">
        <f>VLOOKUP(VALUE(C1863),'Cross ref'!G:I,3,0)</f>
        <v>7378</v>
      </c>
      <c r="V1863" s="231">
        <f>IFERROR(VLOOKUP(J1863,'Item List (2)'!C:D,2,0),VLOOKUP(K1863,'Item List (2)'!C:D,2,0))</f>
        <v>60507</v>
      </c>
      <c r="W1863" s="231">
        <f>IFERROR(VLOOKUP(J1863,'Item List (2)'!C:E,3,0),VLOOKUP(K1863,'Item List (2)'!C:E,3,0))</f>
        <v>1200</v>
      </c>
      <c r="X1863" s="231">
        <f t="shared" si="175"/>
        <v>0</v>
      </c>
      <c r="Y1863" s="231" t="str">
        <f t="shared" si="176"/>
        <v>DETERGENT, DISH SUPER RAVE</v>
      </c>
      <c r="AA1863" s="232">
        <f t="shared" si="177"/>
        <v>27.2</v>
      </c>
      <c r="AB1863" s="232" t="str">
        <f>VLOOKUP(W1863,'Item List (2)'!$H:$J,2,0)</f>
        <v>Supplies</v>
      </c>
      <c r="AC1863" s="232">
        <f t="shared" si="178"/>
        <v>7378</v>
      </c>
      <c r="AD1863" s="232" t="str">
        <f t="shared" si="179"/>
        <v>7378-Supplies</v>
      </c>
    </row>
    <row r="1864" spans="1:30">
      <c r="A1864" t="s">
        <v>48</v>
      </c>
      <c r="B1864" t="s">
        <v>549</v>
      </c>
      <c r="C1864" t="s">
        <v>778</v>
      </c>
      <c r="D1864" t="s">
        <v>779</v>
      </c>
      <c r="E1864" t="s">
        <v>780</v>
      </c>
      <c r="F1864" s="220" t="s">
        <v>53</v>
      </c>
      <c r="G1864" s="220">
        <v>45170</v>
      </c>
      <c r="H1864" t="s">
        <v>70</v>
      </c>
      <c r="I1864" t="s">
        <v>71</v>
      </c>
      <c r="J1864" t="s">
        <v>72</v>
      </c>
      <c r="K1864" t="s">
        <v>73</v>
      </c>
      <c r="L1864" s="230" t="s">
        <v>74</v>
      </c>
      <c r="M1864">
        <v>1</v>
      </c>
      <c r="N1864">
        <v>0</v>
      </c>
      <c r="O1864">
        <v>0</v>
      </c>
      <c r="P1864">
        <v>5.67</v>
      </c>
      <c r="Q1864">
        <v>8871.08</v>
      </c>
      <c r="R1864">
        <v>17.28</v>
      </c>
      <c r="S1864" s="231" t="str">
        <f>VLOOKUP(U1864,'Cross ref'!I:J,2,0)</f>
        <v>SCL</v>
      </c>
      <c r="T1864" s="231">
        <f t="shared" si="174"/>
        <v>5.67</v>
      </c>
      <c r="U1864" s="231">
        <f>VLOOKUP(VALUE(C1864),'Cross ref'!G:I,3,0)</f>
        <v>7378</v>
      </c>
      <c r="V1864" s="231">
        <f>IFERROR(VLOOKUP(J1864,'Item List (2)'!C:D,2,0),VLOOKUP(K1864,'Item List (2)'!C:D,2,0))</f>
        <v>50007</v>
      </c>
      <c r="W1864" s="231">
        <f>IFERROR(VLOOKUP(J1864,'Item List (2)'!C:E,3,0),VLOOKUP(K1864,'Item List (2)'!C:E,3,0))</f>
        <v>100</v>
      </c>
      <c r="X1864" s="231">
        <f t="shared" si="175"/>
        <v>-5.67</v>
      </c>
      <c r="Y1864" s="231" t="str">
        <f t="shared" si="176"/>
        <v>SERVICE - PAYMENT TERMS</v>
      </c>
      <c r="AA1864" s="232">
        <f t="shared" si="177"/>
        <v>5.67</v>
      </c>
      <c r="AB1864" s="232" t="str">
        <f>VLOOKUP(W1864,'Item List (2)'!$H:$J,2,0)</f>
        <v>Food</v>
      </c>
      <c r="AC1864" s="232">
        <f t="shared" si="178"/>
        <v>7378</v>
      </c>
      <c r="AD1864" s="232" t="str">
        <f t="shared" si="179"/>
        <v>7378-Food</v>
      </c>
    </row>
    <row r="1865" spans="1:30">
      <c r="A1865" t="s">
        <v>48</v>
      </c>
      <c r="B1865" t="s">
        <v>549</v>
      </c>
      <c r="C1865" t="s">
        <v>778</v>
      </c>
      <c r="D1865" t="s">
        <v>779</v>
      </c>
      <c r="E1865" t="s">
        <v>780</v>
      </c>
      <c r="F1865" s="220" t="s">
        <v>53</v>
      </c>
      <c r="G1865" s="220">
        <v>45170</v>
      </c>
      <c r="H1865" t="s">
        <v>288</v>
      </c>
      <c r="I1865" t="s">
        <v>55</v>
      </c>
      <c r="J1865" t="s">
        <v>152</v>
      </c>
      <c r="K1865" t="s">
        <v>289</v>
      </c>
      <c r="L1865" s="230" t="s">
        <v>290</v>
      </c>
      <c r="M1865">
        <v>1</v>
      </c>
      <c r="N1865">
        <v>0</v>
      </c>
      <c r="O1865">
        <v>13.17</v>
      </c>
      <c r="P1865">
        <v>13.17</v>
      </c>
      <c r="Q1865">
        <v>8871.08</v>
      </c>
      <c r="R1865">
        <v>17.28</v>
      </c>
      <c r="S1865" s="231" t="str">
        <f>VLOOKUP(U1865,'Cross ref'!I:J,2,0)</f>
        <v>SCL</v>
      </c>
      <c r="T1865" s="231">
        <f t="shared" si="174"/>
        <v>13.17</v>
      </c>
      <c r="U1865" s="231">
        <f>VLOOKUP(VALUE(C1865),'Cross ref'!G:I,3,0)</f>
        <v>7378</v>
      </c>
      <c r="V1865" s="231">
        <f>IFERROR(VLOOKUP(J1865,'Item List (2)'!C:D,2,0),VLOOKUP(K1865,'Item List (2)'!C:D,2,0))</f>
        <v>50007</v>
      </c>
      <c r="W1865" s="231">
        <f>IFERROR(VLOOKUP(J1865,'Item List (2)'!C:E,3,0),VLOOKUP(K1865,'Item List (2)'!C:E,3,0))</f>
        <v>100</v>
      </c>
      <c r="X1865" s="231">
        <f t="shared" si="175"/>
        <v>0</v>
      </c>
      <c r="Y1865" s="231" t="str">
        <f t="shared" si="176"/>
        <v>SAUCE, HOT MEX PC</v>
      </c>
      <c r="AA1865" s="232">
        <f t="shared" si="177"/>
        <v>13.17</v>
      </c>
      <c r="AB1865" s="232" t="str">
        <f>VLOOKUP(W1865,'Item List (2)'!$H:$J,2,0)</f>
        <v>Food</v>
      </c>
      <c r="AC1865" s="232">
        <f t="shared" si="178"/>
        <v>7378</v>
      </c>
      <c r="AD1865" s="232" t="str">
        <f t="shared" si="179"/>
        <v>7378-Food</v>
      </c>
    </row>
    <row r="1866" spans="1:30">
      <c r="A1866" t="s">
        <v>48</v>
      </c>
      <c r="B1866" t="s">
        <v>549</v>
      </c>
      <c r="C1866" t="s">
        <v>778</v>
      </c>
      <c r="D1866" t="s">
        <v>779</v>
      </c>
      <c r="E1866" t="s">
        <v>780</v>
      </c>
      <c r="F1866" s="220" t="s">
        <v>53</v>
      </c>
      <c r="G1866" s="220">
        <v>45170</v>
      </c>
      <c r="H1866" t="s">
        <v>75</v>
      </c>
      <c r="I1866" t="s">
        <v>55</v>
      </c>
      <c r="J1866" t="s">
        <v>76</v>
      </c>
      <c r="K1866" t="s">
        <v>77</v>
      </c>
      <c r="L1866" s="230" t="s">
        <v>78</v>
      </c>
      <c r="M1866">
        <v>1</v>
      </c>
      <c r="N1866">
        <v>0</v>
      </c>
      <c r="O1866">
        <v>99.5</v>
      </c>
      <c r="P1866">
        <v>99.5</v>
      </c>
      <c r="Q1866">
        <v>8871.08</v>
      </c>
      <c r="R1866">
        <v>17.28</v>
      </c>
      <c r="S1866" s="231" t="str">
        <f>VLOOKUP(U1866,'Cross ref'!I:J,2,0)</f>
        <v>SCL</v>
      </c>
      <c r="T1866" s="231">
        <f t="shared" si="174"/>
        <v>99.5</v>
      </c>
      <c r="U1866" s="231">
        <f>VLOOKUP(VALUE(C1866),'Cross ref'!G:I,3,0)</f>
        <v>7378</v>
      </c>
      <c r="V1866" s="231">
        <f>IFERROR(VLOOKUP(J1866,'Item List (2)'!C:D,2,0),VLOOKUP(K1866,'Item List (2)'!C:D,2,0))</f>
        <v>50007</v>
      </c>
      <c r="W1866" s="231">
        <f>IFERROR(VLOOKUP(J1866,'Item List (2)'!C:E,3,0),VLOOKUP(K1866,'Item List (2)'!C:E,3,0))</f>
        <v>100</v>
      </c>
      <c r="X1866" s="231">
        <f t="shared" si="175"/>
        <v>0</v>
      </c>
      <c r="Y1866" s="231" t="str">
        <f t="shared" si="176"/>
        <v>SYRUP, SODA CHERRY COKE BIB</v>
      </c>
      <c r="AA1866" s="232">
        <f t="shared" si="177"/>
        <v>99.5</v>
      </c>
      <c r="AB1866" s="232" t="str">
        <f>VLOOKUP(W1866,'Item List (2)'!$H:$J,2,0)</f>
        <v>Food</v>
      </c>
      <c r="AC1866" s="232">
        <f t="shared" si="178"/>
        <v>7378</v>
      </c>
      <c r="AD1866" s="232" t="str">
        <f t="shared" si="179"/>
        <v>7378-Food</v>
      </c>
    </row>
    <row r="1867" spans="1:30">
      <c r="A1867" t="s">
        <v>48</v>
      </c>
      <c r="B1867" t="s">
        <v>549</v>
      </c>
      <c r="C1867" t="s">
        <v>778</v>
      </c>
      <c r="D1867" t="s">
        <v>779</v>
      </c>
      <c r="E1867" t="s">
        <v>780</v>
      </c>
      <c r="F1867" s="220" t="s">
        <v>53</v>
      </c>
      <c r="G1867" s="220">
        <v>45170</v>
      </c>
      <c r="H1867" t="s">
        <v>434</v>
      </c>
      <c r="I1867" t="s">
        <v>55</v>
      </c>
      <c r="J1867" t="s">
        <v>125</v>
      </c>
      <c r="K1867" t="s">
        <v>435</v>
      </c>
      <c r="L1867" s="230" t="s">
        <v>158</v>
      </c>
      <c r="M1867">
        <v>1</v>
      </c>
      <c r="N1867">
        <v>28.526</v>
      </c>
      <c r="O1867">
        <v>36.28</v>
      </c>
      <c r="P1867">
        <v>36.28</v>
      </c>
      <c r="Q1867">
        <v>8871.08</v>
      </c>
      <c r="R1867">
        <v>17.28</v>
      </c>
      <c r="S1867" s="231" t="str">
        <f>VLOOKUP(U1867,'Cross ref'!I:J,2,0)</f>
        <v>SCL</v>
      </c>
      <c r="T1867" s="231">
        <f t="shared" si="174"/>
        <v>36.28</v>
      </c>
      <c r="U1867" s="231">
        <f>VLOOKUP(VALUE(C1867),'Cross ref'!G:I,3,0)</f>
        <v>7378</v>
      </c>
      <c r="V1867" s="231">
        <f>IFERROR(VLOOKUP(J1867,'Item List (2)'!C:D,2,0),VLOOKUP(K1867,'Item List (2)'!C:D,2,0))</f>
        <v>50007</v>
      </c>
      <c r="W1867" s="231">
        <f>IFERROR(VLOOKUP(J1867,'Item List (2)'!C:E,3,0),VLOOKUP(K1867,'Item List (2)'!C:E,3,0))</f>
        <v>100</v>
      </c>
      <c r="X1867" s="231">
        <f t="shared" si="175"/>
        <v>0</v>
      </c>
      <c r="Y1867" s="231" t="str">
        <f t="shared" si="176"/>
        <v>KETCHUP, 33% FCY VOL PK</v>
      </c>
      <c r="AA1867" s="232">
        <f t="shared" si="177"/>
        <v>36.28</v>
      </c>
      <c r="AB1867" s="232" t="str">
        <f>VLOOKUP(W1867,'Item List (2)'!$H:$J,2,0)</f>
        <v>Food</v>
      </c>
      <c r="AC1867" s="232">
        <f t="shared" si="178"/>
        <v>7378</v>
      </c>
      <c r="AD1867" s="232" t="str">
        <f t="shared" si="179"/>
        <v>7378-Food</v>
      </c>
    </row>
    <row r="1868" spans="1:30">
      <c r="A1868" t="s">
        <v>48</v>
      </c>
      <c r="B1868" t="s">
        <v>549</v>
      </c>
      <c r="C1868" t="s">
        <v>778</v>
      </c>
      <c r="D1868" t="s">
        <v>779</v>
      </c>
      <c r="E1868" t="s">
        <v>780</v>
      </c>
      <c r="F1868" s="220" t="s">
        <v>53</v>
      </c>
      <c r="G1868" s="220">
        <v>45170</v>
      </c>
      <c r="H1868" t="s">
        <v>79</v>
      </c>
      <c r="I1868" t="s">
        <v>55</v>
      </c>
      <c r="J1868" t="s">
        <v>80</v>
      </c>
      <c r="K1868" t="s">
        <v>81</v>
      </c>
      <c r="L1868" s="230" t="s">
        <v>78</v>
      </c>
      <c r="M1868">
        <v>1</v>
      </c>
      <c r="N1868">
        <v>0</v>
      </c>
      <c r="O1868">
        <v>99.5</v>
      </c>
      <c r="P1868">
        <v>99.5</v>
      </c>
      <c r="Q1868">
        <v>8871.08</v>
      </c>
      <c r="R1868">
        <v>17.28</v>
      </c>
      <c r="S1868" s="231" t="str">
        <f>VLOOKUP(U1868,'Cross ref'!I:J,2,0)</f>
        <v>SCL</v>
      </c>
      <c r="T1868" s="231">
        <f t="shared" si="174"/>
        <v>99.5</v>
      </c>
      <c r="U1868" s="231">
        <f>VLOOKUP(VALUE(C1868),'Cross ref'!G:I,3,0)</f>
        <v>7378</v>
      </c>
      <c r="V1868" s="231">
        <f>IFERROR(VLOOKUP(J1868,'Item List (2)'!C:D,2,0),VLOOKUP(K1868,'Item List (2)'!C:D,2,0))</f>
        <v>50007</v>
      </c>
      <c r="W1868" s="231">
        <f>IFERROR(VLOOKUP(J1868,'Item List (2)'!C:E,3,0),VLOOKUP(K1868,'Item List (2)'!C:E,3,0))</f>
        <v>100</v>
      </c>
      <c r="X1868" s="231">
        <f t="shared" si="175"/>
        <v>0</v>
      </c>
      <c r="Y1868" s="231" t="str">
        <f t="shared" si="176"/>
        <v>SYRUP, POWERADE MTN BLAST BIB</v>
      </c>
      <c r="AA1868" s="232">
        <f t="shared" si="177"/>
        <v>99.5</v>
      </c>
      <c r="AB1868" s="232" t="str">
        <f>VLOOKUP(W1868,'Item List (2)'!$H:$J,2,0)</f>
        <v>Food</v>
      </c>
      <c r="AC1868" s="232">
        <f t="shared" si="178"/>
        <v>7378</v>
      </c>
      <c r="AD1868" s="232" t="str">
        <f t="shared" si="179"/>
        <v>7378-Food</v>
      </c>
    </row>
    <row r="1869" spans="1:30">
      <c r="A1869" t="s">
        <v>48</v>
      </c>
      <c r="B1869" t="s">
        <v>549</v>
      </c>
      <c r="C1869" t="s">
        <v>778</v>
      </c>
      <c r="D1869" t="s">
        <v>779</v>
      </c>
      <c r="E1869" t="s">
        <v>780</v>
      </c>
      <c r="F1869" s="220" t="s">
        <v>53</v>
      </c>
      <c r="G1869" s="220">
        <v>45170</v>
      </c>
      <c r="H1869" t="s">
        <v>553</v>
      </c>
      <c r="I1869" t="s">
        <v>55</v>
      </c>
      <c r="J1869" t="s">
        <v>554</v>
      </c>
      <c r="K1869" t="s">
        <v>555</v>
      </c>
      <c r="L1869" s="230" t="s">
        <v>556</v>
      </c>
      <c r="M1869">
        <v>1</v>
      </c>
      <c r="N1869">
        <v>0</v>
      </c>
      <c r="O1869">
        <v>3.65</v>
      </c>
      <c r="P1869">
        <v>3.65</v>
      </c>
      <c r="Q1869">
        <v>8871.08</v>
      </c>
      <c r="R1869">
        <v>17.28</v>
      </c>
      <c r="S1869" s="231" t="str">
        <f>VLOOKUP(U1869,'Cross ref'!I:J,2,0)</f>
        <v>SCL</v>
      </c>
      <c r="T1869" s="231">
        <f t="shared" si="174"/>
        <v>3.65</v>
      </c>
      <c r="U1869" s="231">
        <f>VLOOKUP(VALUE(C1869),'Cross ref'!G:I,3,0)</f>
        <v>7378</v>
      </c>
      <c r="V1869" s="231">
        <f>IFERROR(VLOOKUP(J1869,'Item List (2)'!C:D,2,0),VLOOKUP(K1869,'Item List (2)'!C:D,2,0))</f>
        <v>50007</v>
      </c>
      <c r="W1869" s="231">
        <f>IFERROR(VLOOKUP(J1869,'Item List (2)'!C:E,3,0),VLOOKUP(K1869,'Item List (2)'!C:E,3,0))</f>
        <v>100</v>
      </c>
      <c r="X1869" s="231">
        <f t="shared" si="175"/>
        <v>0</v>
      </c>
      <c r="Y1869" s="231" t="str">
        <f t="shared" si="176"/>
        <v>CILANTRO, CELLO CLEANED</v>
      </c>
      <c r="AA1869" s="232">
        <f t="shared" si="177"/>
        <v>3.65</v>
      </c>
      <c r="AB1869" s="232" t="str">
        <f>VLOOKUP(W1869,'Item List (2)'!$H:$J,2,0)</f>
        <v>Food</v>
      </c>
      <c r="AC1869" s="232">
        <f t="shared" si="178"/>
        <v>7378</v>
      </c>
      <c r="AD1869" s="232" t="str">
        <f t="shared" si="179"/>
        <v>7378-Food</v>
      </c>
    </row>
    <row r="1870" spans="1:30">
      <c r="A1870" t="s">
        <v>48</v>
      </c>
      <c r="B1870" t="s">
        <v>549</v>
      </c>
      <c r="C1870" t="s">
        <v>778</v>
      </c>
      <c r="D1870" t="s">
        <v>779</v>
      </c>
      <c r="E1870" t="s">
        <v>780</v>
      </c>
      <c r="F1870" s="220" t="s">
        <v>53</v>
      </c>
      <c r="G1870" s="220">
        <v>45170</v>
      </c>
      <c r="H1870" t="s">
        <v>82</v>
      </c>
      <c r="I1870" t="s">
        <v>55</v>
      </c>
      <c r="J1870" t="s">
        <v>76</v>
      </c>
      <c r="K1870" t="s">
        <v>83</v>
      </c>
      <c r="L1870" s="230" t="s">
        <v>84</v>
      </c>
      <c r="M1870">
        <v>1</v>
      </c>
      <c r="N1870">
        <v>0</v>
      </c>
      <c r="O1870">
        <v>51.9</v>
      </c>
      <c r="P1870">
        <v>51.9</v>
      </c>
      <c r="Q1870">
        <v>8871.08</v>
      </c>
      <c r="R1870">
        <v>17.28</v>
      </c>
      <c r="S1870" s="231" t="str">
        <f>VLOOKUP(U1870,'Cross ref'!I:J,2,0)</f>
        <v>SCL</v>
      </c>
      <c r="T1870" s="231">
        <f t="shared" si="174"/>
        <v>51.9</v>
      </c>
      <c r="U1870" s="231">
        <f>VLOOKUP(VALUE(C1870),'Cross ref'!G:I,3,0)</f>
        <v>7378</v>
      </c>
      <c r="V1870" s="231">
        <f>IFERROR(VLOOKUP(J1870,'Item List (2)'!C:D,2,0),VLOOKUP(K1870,'Item List (2)'!C:D,2,0))</f>
        <v>50007</v>
      </c>
      <c r="W1870" s="231">
        <f>IFERROR(VLOOKUP(J1870,'Item List (2)'!C:E,3,0),VLOOKUP(K1870,'Item List (2)'!C:E,3,0))</f>
        <v>100</v>
      </c>
      <c r="X1870" s="231">
        <f t="shared" si="175"/>
        <v>0</v>
      </c>
      <c r="Y1870" s="231" t="str">
        <f t="shared" si="176"/>
        <v>SYRUP, COKE ZERO SUGAR BIB</v>
      </c>
      <c r="AA1870" s="232">
        <f t="shared" si="177"/>
        <v>51.9</v>
      </c>
      <c r="AB1870" s="232" t="str">
        <f>VLOOKUP(W1870,'Item List (2)'!$H:$J,2,0)</f>
        <v>Food</v>
      </c>
      <c r="AC1870" s="232">
        <f t="shared" si="178"/>
        <v>7378</v>
      </c>
      <c r="AD1870" s="232" t="str">
        <f t="shared" si="179"/>
        <v>7378-Food</v>
      </c>
    </row>
    <row r="1871" spans="1:30">
      <c r="A1871" t="s">
        <v>48</v>
      </c>
      <c r="B1871" t="s">
        <v>549</v>
      </c>
      <c r="C1871" t="s">
        <v>778</v>
      </c>
      <c r="D1871" t="s">
        <v>779</v>
      </c>
      <c r="E1871" t="s">
        <v>780</v>
      </c>
      <c r="F1871" s="220" t="s">
        <v>53</v>
      </c>
      <c r="G1871" s="220">
        <v>45170</v>
      </c>
      <c r="H1871" t="s">
        <v>85</v>
      </c>
      <c r="I1871" t="s">
        <v>55</v>
      </c>
      <c r="J1871" t="s">
        <v>76</v>
      </c>
      <c r="K1871" t="s">
        <v>86</v>
      </c>
      <c r="L1871" s="230" t="s">
        <v>78</v>
      </c>
      <c r="M1871">
        <v>1</v>
      </c>
      <c r="N1871">
        <v>0</v>
      </c>
      <c r="O1871">
        <v>145.42</v>
      </c>
      <c r="P1871">
        <v>145.42</v>
      </c>
      <c r="Q1871">
        <v>8871.08</v>
      </c>
      <c r="R1871">
        <v>17.28</v>
      </c>
      <c r="S1871" s="231" t="str">
        <f>VLOOKUP(U1871,'Cross ref'!I:J,2,0)</f>
        <v>SCL</v>
      </c>
      <c r="T1871" s="231">
        <f t="shared" si="174"/>
        <v>145.42</v>
      </c>
      <c r="U1871" s="231">
        <f>VLOOKUP(VALUE(C1871),'Cross ref'!G:I,3,0)</f>
        <v>7378</v>
      </c>
      <c r="V1871" s="231">
        <f>IFERROR(VLOOKUP(J1871,'Item List (2)'!C:D,2,0),VLOOKUP(K1871,'Item List (2)'!C:D,2,0))</f>
        <v>50007</v>
      </c>
      <c r="W1871" s="231">
        <f>IFERROR(VLOOKUP(J1871,'Item List (2)'!C:E,3,0),VLOOKUP(K1871,'Item List (2)'!C:E,3,0))</f>
        <v>100</v>
      </c>
      <c r="X1871" s="231">
        <f t="shared" si="175"/>
        <v>0</v>
      </c>
      <c r="Y1871" s="231" t="str">
        <f t="shared" si="176"/>
        <v>SYRUP, COKE DIET HIYLD BIB</v>
      </c>
      <c r="AA1871" s="232">
        <f t="shared" si="177"/>
        <v>145.42</v>
      </c>
      <c r="AB1871" s="232" t="str">
        <f>VLOOKUP(W1871,'Item List (2)'!$H:$J,2,0)</f>
        <v>Food</v>
      </c>
      <c r="AC1871" s="232">
        <f t="shared" si="178"/>
        <v>7378</v>
      </c>
      <c r="AD1871" s="232" t="str">
        <f t="shared" si="179"/>
        <v>7378-Food</v>
      </c>
    </row>
    <row r="1872" spans="1:30">
      <c r="A1872" t="s">
        <v>48</v>
      </c>
      <c r="B1872" t="s">
        <v>549</v>
      </c>
      <c r="C1872" t="s">
        <v>778</v>
      </c>
      <c r="D1872" t="s">
        <v>779</v>
      </c>
      <c r="E1872" t="s">
        <v>780</v>
      </c>
      <c r="F1872" s="220" t="s">
        <v>53</v>
      </c>
      <c r="G1872" s="220">
        <v>45170</v>
      </c>
      <c r="H1872" t="s">
        <v>87</v>
      </c>
      <c r="I1872" t="s">
        <v>55</v>
      </c>
      <c r="J1872" t="s">
        <v>76</v>
      </c>
      <c r="K1872" t="s">
        <v>88</v>
      </c>
      <c r="L1872" s="230" t="s">
        <v>78</v>
      </c>
      <c r="M1872">
        <v>3</v>
      </c>
      <c r="N1872">
        <v>0</v>
      </c>
      <c r="O1872">
        <v>112.77</v>
      </c>
      <c r="P1872">
        <v>338.31</v>
      </c>
      <c r="Q1872">
        <v>8871.08</v>
      </c>
      <c r="R1872">
        <v>17.28</v>
      </c>
      <c r="S1872" s="231" t="str">
        <f>VLOOKUP(U1872,'Cross ref'!I:J,2,0)</f>
        <v>SCL</v>
      </c>
      <c r="T1872" s="231">
        <f t="shared" si="174"/>
        <v>338.31</v>
      </c>
      <c r="U1872" s="231">
        <f>VLOOKUP(VALUE(C1872),'Cross ref'!G:I,3,0)</f>
        <v>7378</v>
      </c>
      <c r="V1872" s="231">
        <f>IFERROR(VLOOKUP(J1872,'Item List (2)'!C:D,2,0),VLOOKUP(K1872,'Item List (2)'!C:D,2,0))</f>
        <v>50007</v>
      </c>
      <c r="W1872" s="231">
        <f>IFERROR(VLOOKUP(J1872,'Item List (2)'!C:E,3,0),VLOOKUP(K1872,'Item List (2)'!C:E,3,0))</f>
        <v>100</v>
      </c>
      <c r="X1872" s="231">
        <f t="shared" si="175"/>
        <v>0</v>
      </c>
      <c r="Y1872" s="231" t="str">
        <f t="shared" si="176"/>
        <v>SYRUP, COKE CLASC BIB (HYCS)</v>
      </c>
      <c r="AA1872" s="232">
        <f t="shared" si="177"/>
        <v>338.31</v>
      </c>
      <c r="AB1872" s="232" t="str">
        <f>VLOOKUP(W1872,'Item List (2)'!$H:$J,2,0)</f>
        <v>Food</v>
      </c>
      <c r="AC1872" s="232">
        <f t="shared" si="178"/>
        <v>7378</v>
      </c>
      <c r="AD1872" s="232" t="str">
        <f t="shared" si="179"/>
        <v>7378-Food</v>
      </c>
    </row>
    <row r="1873" spans="1:30">
      <c r="A1873" t="s">
        <v>48</v>
      </c>
      <c r="B1873" t="s">
        <v>549</v>
      </c>
      <c r="C1873" t="s">
        <v>778</v>
      </c>
      <c r="D1873" t="s">
        <v>779</v>
      </c>
      <c r="E1873" t="s">
        <v>780</v>
      </c>
      <c r="F1873" s="220" t="s">
        <v>53</v>
      </c>
      <c r="G1873" s="220">
        <v>45170</v>
      </c>
      <c r="H1873" t="s">
        <v>293</v>
      </c>
      <c r="I1873" t="s">
        <v>55</v>
      </c>
      <c r="J1873" t="s">
        <v>76</v>
      </c>
      <c r="K1873" t="s">
        <v>294</v>
      </c>
      <c r="L1873" s="230" t="s">
        <v>78</v>
      </c>
      <c r="M1873">
        <v>1</v>
      </c>
      <c r="N1873">
        <v>0</v>
      </c>
      <c r="O1873">
        <v>116.08</v>
      </c>
      <c r="P1873">
        <v>116.08</v>
      </c>
      <c r="Q1873">
        <v>8871.08</v>
      </c>
      <c r="R1873">
        <v>17.28</v>
      </c>
      <c r="S1873" s="231" t="str">
        <f>VLOOKUP(U1873,'Cross ref'!I:J,2,0)</f>
        <v>SCL</v>
      </c>
      <c r="T1873" s="231">
        <f t="shared" si="174"/>
        <v>116.08</v>
      </c>
      <c r="U1873" s="231">
        <f>VLOOKUP(VALUE(C1873),'Cross ref'!G:I,3,0)</f>
        <v>7378</v>
      </c>
      <c r="V1873" s="231">
        <f>IFERROR(VLOOKUP(J1873,'Item List (2)'!C:D,2,0),VLOOKUP(K1873,'Item List (2)'!C:D,2,0))</f>
        <v>50007</v>
      </c>
      <c r="W1873" s="231">
        <f>IFERROR(VLOOKUP(J1873,'Item List (2)'!C:E,3,0),VLOOKUP(K1873,'Item List (2)'!C:E,3,0))</f>
        <v>100</v>
      </c>
      <c r="X1873" s="231">
        <f t="shared" si="175"/>
        <v>0</v>
      </c>
      <c r="Y1873" s="231" t="str">
        <f t="shared" si="176"/>
        <v>SYRUP, SPRITE BIB (HYCS)</v>
      </c>
      <c r="AA1873" s="232">
        <f t="shared" si="177"/>
        <v>116.08</v>
      </c>
      <c r="AB1873" s="232" t="str">
        <f>VLOOKUP(W1873,'Item List (2)'!$H:$J,2,0)</f>
        <v>Food</v>
      </c>
      <c r="AC1873" s="232">
        <f t="shared" si="178"/>
        <v>7378</v>
      </c>
      <c r="AD1873" s="232" t="str">
        <f t="shared" si="179"/>
        <v>7378-Food</v>
      </c>
    </row>
    <row r="1874" spans="1:30">
      <c r="A1874" t="s">
        <v>48</v>
      </c>
      <c r="B1874" t="s">
        <v>549</v>
      </c>
      <c r="C1874" t="s">
        <v>778</v>
      </c>
      <c r="D1874" t="s">
        <v>779</v>
      </c>
      <c r="E1874" t="s">
        <v>780</v>
      </c>
      <c r="F1874" s="220" t="s">
        <v>53</v>
      </c>
      <c r="G1874" s="220">
        <v>45170</v>
      </c>
      <c r="H1874" t="s">
        <v>438</v>
      </c>
      <c r="I1874" t="s">
        <v>66</v>
      </c>
      <c r="J1874" t="s">
        <v>439</v>
      </c>
      <c r="K1874" t="s">
        <v>440</v>
      </c>
      <c r="L1874" s="230" t="s">
        <v>441</v>
      </c>
      <c r="M1874">
        <v>1</v>
      </c>
      <c r="N1874">
        <v>0</v>
      </c>
      <c r="O1874">
        <v>22.14</v>
      </c>
      <c r="P1874">
        <v>22.14</v>
      </c>
      <c r="Q1874">
        <v>8871.08</v>
      </c>
      <c r="R1874">
        <v>17.28</v>
      </c>
      <c r="S1874" s="231" t="str">
        <f>VLOOKUP(U1874,'Cross ref'!I:J,2,0)</f>
        <v>SCL</v>
      </c>
      <c r="T1874" s="231">
        <f t="shared" si="174"/>
        <v>22.14</v>
      </c>
      <c r="U1874" s="231">
        <f>VLOOKUP(VALUE(C1874),'Cross ref'!G:I,3,0)</f>
        <v>7378</v>
      </c>
      <c r="V1874" s="231">
        <f>IFERROR(VLOOKUP(J1874,'Item List (2)'!C:D,2,0),VLOOKUP(K1874,'Item List (2)'!C:D,2,0))</f>
        <v>60507</v>
      </c>
      <c r="W1874" s="231">
        <f>IFERROR(VLOOKUP(J1874,'Item List (2)'!C:E,3,0),VLOOKUP(K1874,'Item List (2)'!C:E,3,0))</f>
        <v>1200</v>
      </c>
      <c r="X1874" s="231">
        <f t="shared" si="175"/>
        <v>0</v>
      </c>
      <c r="Y1874" s="231" t="str">
        <f t="shared" si="176"/>
        <v>TOWEL, PAPER MULTIFOLD BRN EF</v>
      </c>
      <c r="AA1874" s="232">
        <f t="shared" si="177"/>
        <v>22.14</v>
      </c>
      <c r="AB1874" s="232" t="str">
        <f>VLOOKUP(W1874,'Item List (2)'!$H:$J,2,0)</f>
        <v>Supplies</v>
      </c>
      <c r="AC1874" s="232">
        <f t="shared" si="178"/>
        <v>7378</v>
      </c>
      <c r="AD1874" s="232" t="str">
        <f t="shared" si="179"/>
        <v>7378-Supplies</v>
      </c>
    </row>
    <row r="1875" spans="1:30">
      <c r="A1875" t="s">
        <v>48</v>
      </c>
      <c r="B1875" t="s">
        <v>549</v>
      </c>
      <c r="C1875" t="s">
        <v>778</v>
      </c>
      <c r="D1875" t="s">
        <v>779</v>
      </c>
      <c r="E1875" t="s">
        <v>780</v>
      </c>
      <c r="F1875" s="220" t="s">
        <v>53</v>
      </c>
      <c r="G1875" s="220">
        <v>45170</v>
      </c>
      <c r="H1875" t="s">
        <v>295</v>
      </c>
      <c r="I1875" t="s">
        <v>55</v>
      </c>
      <c r="J1875" t="s">
        <v>105</v>
      </c>
      <c r="K1875" t="s">
        <v>296</v>
      </c>
      <c r="L1875" s="230" t="s">
        <v>297</v>
      </c>
      <c r="M1875">
        <v>1</v>
      </c>
      <c r="N1875">
        <v>0</v>
      </c>
      <c r="O1875">
        <v>16.14</v>
      </c>
      <c r="P1875">
        <v>16.14</v>
      </c>
      <c r="Q1875">
        <v>8871.08</v>
      </c>
      <c r="R1875">
        <v>17.28</v>
      </c>
      <c r="S1875" s="231" t="str">
        <f>VLOOKUP(U1875,'Cross ref'!I:J,2,0)</f>
        <v>SCL</v>
      </c>
      <c r="T1875" s="231">
        <f t="shared" si="174"/>
        <v>16.14</v>
      </c>
      <c r="U1875" s="231">
        <f>VLOOKUP(VALUE(C1875),'Cross ref'!G:I,3,0)</f>
        <v>7378</v>
      </c>
      <c r="V1875" s="231">
        <f>IFERROR(VLOOKUP(J1875,'Item List (2)'!C:D,2,0),VLOOKUP(K1875,'Item List (2)'!C:D,2,0))</f>
        <v>50007</v>
      </c>
      <c r="W1875" s="231">
        <f>IFERROR(VLOOKUP(J1875,'Item List (2)'!C:E,3,0),VLOOKUP(K1875,'Item List (2)'!C:E,3,0))</f>
        <v>100</v>
      </c>
      <c r="X1875" s="231">
        <f t="shared" si="175"/>
        <v>0</v>
      </c>
      <c r="Y1875" s="231" t="str">
        <f t="shared" si="176"/>
        <v>MILK, 1% LF ESL</v>
      </c>
      <c r="AA1875" s="232">
        <f t="shared" si="177"/>
        <v>16.14</v>
      </c>
      <c r="AB1875" s="232" t="str">
        <f>VLOOKUP(W1875,'Item List (2)'!$H:$J,2,0)</f>
        <v>Food</v>
      </c>
      <c r="AC1875" s="232">
        <f t="shared" si="178"/>
        <v>7378</v>
      </c>
      <c r="AD1875" s="232" t="str">
        <f t="shared" si="179"/>
        <v>7378-Food</v>
      </c>
    </row>
    <row r="1876" spans="1:30">
      <c r="A1876" t="s">
        <v>48</v>
      </c>
      <c r="B1876" t="s">
        <v>549</v>
      </c>
      <c r="C1876" t="s">
        <v>778</v>
      </c>
      <c r="D1876" t="s">
        <v>779</v>
      </c>
      <c r="E1876" t="s">
        <v>780</v>
      </c>
      <c r="F1876" s="220" t="s">
        <v>53</v>
      </c>
      <c r="G1876" s="220">
        <v>45170</v>
      </c>
      <c r="H1876" t="s">
        <v>298</v>
      </c>
      <c r="I1876" t="s">
        <v>55</v>
      </c>
      <c r="J1876" t="s">
        <v>105</v>
      </c>
      <c r="K1876" t="s">
        <v>299</v>
      </c>
      <c r="L1876" s="230" t="s">
        <v>297</v>
      </c>
      <c r="M1876">
        <v>1</v>
      </c>
      <c r="N1876">
        <v>0</v>
      </c>
      <c r="O1876">
        <v>16.84</v>
      </c>
      <c r="P1876">
        <v>16.84</v>
      </c>
      <c r="Q1876">
        <v>8871.08</v>
      </c>
      <c r="R1876">
        <v>17.28</v>
      </c>
      <c r="S1876" s="231" t="str">
        <f>VLOOKUP(U1876,'Cross ref'!I:J,2,0)</f>
        <v>SCL</v>
      </c>
      <c r="T1876" s="231">
        <f t="shared" si="174"/>
        <v>16.84</v>
      </c>
      <c r="U1876" s="231">
        <f>VLOOKUP(VALUE(C1876),'Cross ref'!G:I,3,0)</f>
        <v>7378</v>
      </c>
      <c r="V1876" s="231">
        <f>IFERROR(VLOOKUP(J1876,'Item List (2)'!C:D,2,0),VLOOKUP(K1876,'Item List (2)'!C:D,2,0))</f>
        <v>50007</v>
      </c>
      <c r="W1876" s="231">
        <f>IFERROR(VLOOKUP(J1876,'Item List (2)'!C:E,3,0),VLOOKUP(K1876,'Item List (2)'!C:E,3,0))</f>
        <v>100</v>
      </c>
      <c r="X1876" s="231">
        <f t="shared" si="175"/>
        <v>0</v>
      </c>
      <c r="Y1876" s="231" t="str">
        <f t="shared" si="176"/>
        <v>MILK, CHOC 1% LF 7Z PLS ESL</v>
      </c>
      <c r="AA1876" s="232">
        <f t="shared" si="177"/>
        <v>16.84</v>
      </c>
      <c r="AB1876" s="232" t="str">
        <f>VLOOKUP(W1876,'Item List (2)'!$H:$J,2,0)</f>
        <v>Food</v>
      </c>
      <c r="AC1876" s="232">
        <f t="shared" si="178"/>
        <v>7378</v>
      </c>
      <c r="AD1876" s="232" t="str">
        <f t="shared" si="179"/>
        <v>7378-Food</v>
      </c>
    </row>
    <row r="1877" spans="1:30">
      <c r="A1877" t="s">
        <v>48</v>
      </c>
      <c r="B1877" t="s">
        <v>549</v>
      </c>
      <c r="C1877" t="s">
        <v>778</v>
      </c>
      <c r="D1877" t="s">
        <v>779</v>
      </c>
      <c r="E1877" t="s">
        <v>780</v>
      </c>
      <c r="F1877" s="220" t="s">
        <v>53</v>
      </c>
      <c r="G1877" s="220">
        <v>45170</v>
      </c>
      <c r="H1877" t="s">
        <v>89</v>
      </c>
      <c r="I1877" t="s">
        <v>55</v>
      </c>
      <c r="J1877" t="s">
        <v>90</v>
      </c>
      <c r="K1877" t="s">
        <v>91</v>
      </c>
      <c r="L1877" s="230" t="s">
        <v>92</v>
      </c>
      <c r="M1877">
        <v>2</v>
      </c>
      <c r="N1877">
        <v>0</v>
      </c>
      <c r="O1877">
        <v>58.17</v>
      </c>
      <c r="P1877">
        <v>116.34</v>
      </c>
      <c r="Q1877">
        <v>8871.08</v>
      </c>
      <c r="R1877">
        <v>17.28</v>
      </c>
      <c r="S1877" s="231" t="str">
        <f>VLOOKUP(U1877,'Cross ref'!I:J,2,0)</f>
        <v>SCL</v>
      </c>
      <c r="T1877" s="231">
        <f t="shared" si="174"/>
        <v>116.34</v>
      </c>
      <c r="U1877" s="231">
        <f>VLOOKUP(VALUE(C1877),'Cross ref'!G:I,3,0)</f>
        <v>7378</v>
      </c>
      <c r="V1877" s="231">
        <f>IFERROR(VLOOKUP(J1877,'Item List (2)'!C:D,2,0),VLOOKUP(K1877,'Item List (2)'!C:D,2,0))</f>
        <v>50007</v>
      </c>
      <c r="W1877" s="231">
        <f>IFERROR(VLOOKUP(J1877,'Item List (2)'!C:E,3,0),VLOOKUP(K1877,'Item List (2)'!C:E,3,0))</f>
        <v>100</v>
      </c>
      <c r="X1877" s="231">
        <f t="shared" si="175"/>
        <v>0</v>
      </c>
      <c r="Y1877" s="231" t="str">
        <f t="shared" si="176"/>
        <v>EGG, LIQ WHL CAGE FREE P12CE</v>
      </c>
      <c r="AA1877" s="232">
        <f t="shared" si="177"/>
        <v>116.34</v>
      </c>
      <c r="AB1877" s="232" t="str">
        <f>VLOOKUP(W1877,'Item List (2)'!$H:$J,2,0)</f>
        <v>Food</v>
      </c>
      <c r="AC1877" s="232">
        <f t="shared" si="178"/>
        <v>7378</v>
      </c>
      <c r="AD1877" s="232" t="str">
        <f t="shared" si="179"/>
        <v>7378-Food</v>
      </c>
    </row>
    <row r="1878" spans="1:30">
      <c r="A1878" t="s">
        <v>48</v>
      </c>
      <c r="B1878" t="s">
        <v>549</v>
      </c>
      <c r="C1878" t="s">
        <v>778</v>
      </c>
      <c r="D1878" t="s">
        <v>779</v>
      </c>
      <c r="E1878" t="s">
        <v>780</v>
      </c>
      <c r="F1878" s="220" t="s">
        <v>53</v>
      </c>
      <c r="G1878" s="220">
        <v>45170</v>
      </c>
      <c r="H1878" t="s">
        <v>93</v>
      </c>
      <c r="I1878" t="s">
        <v>55</v>
      </c>
      <c r="J1878" t="s">
        <v>94</v>
      </c>
      <c r="K1878" t="s">
        <v>95</v>
      </c>
      <c r="L1878" s="230" t="s">
        <v>96</v>
      </c>
      <c r="M1878">
        <v>2</v>
      </c>
      <c r="N1878">
        <v>0</v>
      </c>
      <c r="O1878">
        <v>26.21</v>
      </c>
      <c r="P1878">
        <v>52.42</v>
      </c>
      <c r="Q1878">
        <v>8871.08</v>
      </c>
      <c r="R1878">
        <v>17.28</v>
      </c>
      <c r="S1878" s="231" t="str">
        <f>VLOOKUP(U1878,'Cross ref'!I:J,2,0)</f>
        <v>SCL</v>
      </c>
      <c r="T1878" s="231">
        <f t="shared" si="174"/>
        <v>52.42</v>
      </c>
      <c r="U1878" s="231">
        <f>VLOOKUP(VALUE(C1878),'Cross ref'!G:I,3,0)</f>
        <v>7378</v>
      </c>
      <c r="V1878" s="231">
        <f>IFERROR(VLOOKUP(J1878,'Item List (2)'!C:D,2,0),VLOOKUP(K1878,'Item List (2)'!C:D,2,0))</f>
        <v>50007</v>
      </c>
      <c r="W1878" s="231">
        <f>IFERROR(VLOOKUP(J1878,'Item List (2)'!C:E,3,0),VLOOKUP(K1878,'Item List (2)'!C:E,3,0))</f>
        <v>100</v>
      </c>
      <c r="X1878" s="231">
        <f t="shared" si="175"/>
        <v>0</v>
      </c>
      <c r="Y1878" s="231" t="str">
        <f t="shared" si="176"/>
        <v>JUICE, ORANGE ORIG SIMPLY</v>
      </c>
      <c r="AA1878" s="232">
        <f t="shared" si="177"/>
        <v>52.42</v>
      </c>
      <c r="AB1878" s="232" t="str">
        <f>VLOOKUP(W1878,'Item List (2)'!$H:$J,2,0)</f>
        <v>Food</v>
      </c>
      <c r="AC1878" s="232">
        <f t="shared" si="178"/>
        <v>7378</v>
      </c>
      <c r="AD1878" s="232" t="str">
        <f t="shared" si="179"/>
        <v>7378-Food</v>
      </c>
    </row>
    <row r="1879" spans="1:30">
      <c r="A1879" t="s">
        <v>48</v>
      </c>
      <c r="B1879" t="s">
        <v>549</v>
      </c>
      <c r="C1879" t="s">
        <v>778</v>
      </c>
      <c r="D1879" t="s">
        <v>779</v>
      </c>
      <c r="E1879" t="s">
        <v>780</v>
      </c>
      <c r="F1879" s="220" t="s">
        <v>53</v>
      </c>
      <c r="G1879" s="220">
        <v>45170</v>
      </c>
      <c r="H1879" t="s">
        <v>97</v>
      </c>
      <c r="I1879" t="s">
        <v>55</v>
      </c>
      <c r="J1879" t="s">
        <v>98</v>
      </c>
      <c r="K1879" t="s">
        <v>99</v>
      </c>
      <c r="L1879" s="230" t="s">
        <v>100</v>
      </c>
      <c r="M1879">
        <v>3</v>
      </c>
      <c r="N1879">
        <v>0</v>
      </c>
      <c r="O1879">
        <v>20.03</v>
      </c>
      <c r="P1879">
        <v>60.09</v>
      </c>
      <c r="Q1879">
        <v>8871.08</v>
      </c>
      <c r="R1879">
        <v>17.28</v>
      </c>
      <c r="S1879" s="231" t="str">
        <f>VLOOKUP(U1879,'Cross ref'!I:J,2,0)</f>
        <v>SCL</v>
      </c>
      <c r="T1879" s="231">
        <f t="shared" si="174"/>
        <v>60.09</v>
      </c>
      <c r="U1879" s="231">
        <f>VLOOKUP(VALUE(C1879),'Cross ref'!G:I,3,0)</f>
        <v>7378</v>
      </c>
      <c r="V1879" s="231">
        <f>IFERROR(VLOOKUP(J1879,'Item List (2)'!C:D,2,0),VLOOKUP(K1879,'Item List (2)'!C:D,2,0))</f>
        <v>50007</v>
      </c>
      <c r="W1879" s="231">
        <f>IFERROR(VLOOKUP(J1879,'Item List (2)'!C:E,3,0),VLOOKUP(K1879,'Item List (2)'!C:E,3,0))</f>
        <v>100</v>
      </c>
      <c r="X1879" s="231">
        <f t="shared" si="175"/>
        <v>0</v>
      </c>
      <c r="Y1879" s="231" t="str">
        <f t="shared" si="176"/>
        <v>SAUCE, BBQ SWEET &amp; BOLD CUP</v>
      </c>
      <c r="AA1879" s="232">
        <f t="shared" si="177"/>
        <v>60.09</v>
      </c>
      <c r="AB1879" s="232" t="str">
        <f>VLOOKUP(W1879,'Item List (2)'!$H:$J,2,0)</f>
        <v>Food</v>
      </c>
      <c r="AC1879" s="232">
        <f t="shared" si="178"/>
        <v>7378</v>
      </c>
      <c r="AD1879" s="232" t="str">
        <f t="shared" si="179"/>
        <v>7378-Food</v>
      </c>
    </row>
    <row r="1880" spans="1:30">
      <c r="A1880" t="s">
        <v>48</v>
      </c>
      <c r="B1880" t="s">
        <v>549</v>
      </c>
      <c r="C1880" t="s">
        <v>778</v>
      </c>
      <c r="D1880" t="s">
        <v>779</v>
      </c>
      <c r="E1880" t="s">
        <v>780</v>
      </c>
      <c r="F1880" s="220" t="s">
        <v>53</v>
      </c>
      <c r="G1880" s="220">
        <v>45170</v>
      </c>
      <c r="H1880" t="s">
        <v>304</v>
      </c>
      <c r="I1880" t="s">
        <v>55</v>
      </c>
      <c r="J1880" t="s">
        <v>305</v>
      </c>
      <c r="K1880" t="s">
        <v>306</v>
      </c>
      <c r="L1880" s="230" t="s">
        <v>100</v>
      </c>
      <c r="M1880">
        <v>1</v>
      </c>
      <c r="N1880">
        <v>0</v>
      </c>
      <c r="O1880">
        <v>30.8</v>
      </c>
      <c r="P1880">
        <v>30.8</v>
      </c>
      <c r="Q1880">
        <v>8871.08</v>
      </c>
      <c r="R1880">
        <v>17.28</v>
      </c>
      <c r="S1880" s="231" t="str">
        <f>VLOOKUP(U1880,'Cross ref'!I:J,2,0)</f>
        <v>SCL</v>
      </c>
      <c r="T1880" s="231">
        <f t="shared" si="174"/>
        <v>30.8</v>
      </c>
      <c r="U1880" s="231">
        <f>VLOOKUP(VALUE(C1880),'Cross ref'!G:I,3,0)</f>
        <v>7378</v>
      </c>
      <c r="V1880" s="231">
        <f>IFERROR(VLOOKUP(J1880,'Item List (2)'!C:D,2,0),VLOOKUP(K1880,'Item List (2)'!C:D,2,0))</f>
        <v>50007</v>
      </c>
      <c r="W1880" s="231">
        <f>IFERROR(VLOOKUP(J1880,'Item List (2)'!C:E,3,0),VLOOKUP(K1880,'Item List (2)'!C:E,3,0))</f>
        <v>100</v>
      </c>
      <c r="X1880" s="231">
        <f t="shared" si="175"/>
        <v>0</v>
      </c>
      <c r="Y1880" s="231" t="str">
        <f t="shared" si="176"/>
        <v>SAUCE, HNY MUST CUP</v>
      </c>
      <c r="AA1880" s="232">
        <f t="shared" si="177"/>
        <v>30.8</v>
      </c>
      <c r="AB1880" s="232" t="str">
        <f>VLOOKUP(W1880,'Item List (2)'!$H:$J,2,0)</f>
        <v>Food</v>
      </c>
      <c r="AC1880" s="232">
        <f t="shared" si="178"/>
        <v>7378</v>
      </c>
      <c r="AD1880" s="232" t="str">
        <f t="shared" si="179"/>
        <v>7378-Food</v>
      </c>
    </row>
    <row r="1881" spans="1:30">
      <c r="A1881" t="s">
        <v>48</v>
      </c>
      <c r="B1881" t="s">
        <v>549</v>
      </c>
      <c r="C1881" t="s">
        <v>778</v>
      </c>
      <c r="D1881" t="s">
        <v>779</v>
      </c>
      <c r="E1881" t="s">
        <v>780</v>
      </c>
      <c r="F1881" s="220" t="s">
        <v>53</v>
      </c>
      <c r="G1881" s="220">
        <v>45170</v>
      </c>
      <c r="H1881" t="s">
        <v>101</v>
      </c>
      <c r="I1881" t="s">
        <v>55</v>
      </c>
      <c r="J1881" t="s">
        <v>102</v>
      </c>
      <c r="K1881" t="s">
        <v>103</v>
      </c>
      <c r="L1881" s="230" t="s">
        <v>100</v>
      </c>
      <c r="M1881">
        <v>3</v>
      </c>
      <c r="N1881">
        <v>0</v>
      </c>
      <c r="O1881">
        <v>26.02</v>
      </c>
      <c r="P1881">
        <v>78.06</v>
      </c>
      <c r="Q1881">
        <v>8871.08</v>
      </c>
      <c r="R1881">
        <v>17.28</v>
      </c>
      <c r="S1881" s="231" t="str">
        <f>VLOOKUP(U1881,'Cross ref'!I:J,2,0)</f>
        <v>SCL</v>
      </c>
      <c r="T1881" s="231">
        <f t="shared" si="174"/>
        <v>78.06</v>
      </c>
      <c r="U1881" s="231">
        <f>VLOOKUP(VALUE(C1881),'Cross ref'!G:I,3,0)</f>
        <v>7378</v>
      </c>
      <c r="V1881" s="231">
        <f>IFERROR(VLOOKUP(J1881,'Item List (2)'!C:D,2,0),VLOOKUP(K1881,'Item List (2)'!C:D,2,0))</f>
        <v>50007</v>
      </c>
      <c r="W1881" s="231">
        <f>IFERROR(VLOOKUP(J1881,'Item List (2)'!C:E,3,0),VLOOKUP(K1881,'Item List (2)'!C:E,3,0))</f>
        <v>100</v>
      </c>
      <c r="X1881" s="231">
        <f t="shared" si="175"/>
        <v>0</v>
      </c>
      <c r="Y1881" s="231" t="str">
        <f t="shared" si="176"/>
        <v>SAUCE, HOUSE CUP</v>
      </c>
      <c r="AA1881" s="232">
        <f t="shared" si="177"/>
        <v>78.06</v>
      </c>
      <c r="AB1881" s="232" t="str">
        <f>VLOOKUP(W1881,'Item List (2)'!$H:$J,2,0)</f>
        <v>Food</v>
      </c>
      <c r="AC1881" s="232">
        <f t="shared" si="178"/>
        <v>7378</v>
      </c>
      <c r="AD1881" s="232" t="str">
        <f t="shared" si="179"/>
        <v>7378-Food</v>
      </c>
    </row>
    <row r="1882" spans="1:30">
      <c r="A1882" t="s">
        <v>48</v>
      </c>
      <c r="B1882" t="s">
        <v>549</v>
      </c>
      <c r="C1882" t="s">
        <v>778</v>
      </c>
      <c r="D1882" t="s">
        <v>779</v>
      </c>
      <c r="E1882" t="s">
        <v>780</v>
      </c>
      <c r="F1882" s="220" t="s">
        <v>53</v>
      </c>
      <c r="G1882" s="220">
        <v>45170</v>
      </c>
      <c r="H1882" t="s">
        <v>104</v>
      </c>
      <c r="I1882" t="s">
        <v>55</v>
      </c>
      <c r="J1882" t="s">
        <v>105</v>
      </c>
      <c r="K1882" t="s">
        <v>106</v>
      </c>
      <c r="L1882" s="230" t="s">
        <v>107</v>
      </c>
      <c r="M1882">
        <v>2</v>
      </c>
      <c r="N1882">
        <v>0</v>
      </c>
      <c r="O1882">
        <v>9.54</v>
      </c>
      <c r="P1882">
        <v>19.08</v>
      </c>
      <c r="Q1882">
        <v>8871.08</v>
      </c>
      <c r="R1882">
        <v>17.28</v>
      </c>
      <c r="S1882" s="231" t="str">
        <f>VLOOKUP(U1882,'Cross ref'!I:J,2,0)</f>
        <v>SCL</v>
      </c>
      <c r="T1882" s="231">
        <f t="shared" si="174"/>
        <v>19.08</v>
      </c>
      <c r="U1882" s="231">
        <f>VLOOKUP(VALUE(C1882),'Cross ref'!G:I,3,0)</f>
        <v>7378</v>
      </c>
      <c r="V1882" s="231">
        <f>IFERROR(VLOOKUP(J1882,'Item List (2)'!C:D,2,0),VLOOKUP(K1882,'Item List (2)'!C:D,2,0))</f>
        <v>50007</v>
      </c>
      <c r="W1882" s="231">
        <f>IFERROR(VLOOKUP(J1882,'Item List (2)'!C:E,3,0),VLOOKUP(K1882,'Item List (2)'!C:E,3,0))</f>
        <v>100</v>
      </c>
      <c r="X1882" s="231">
        <f t="shared" si="175"/>
        <v>0</v>
      </c>
      <c r="Y1882" s="231" t="str">
        <f t="shared" si="176"/>
        <v>MILK, 1%</v>
      </c>
      <c r="AA1882" s="232">
        <f t="shared" si="177"/>
        <v>19.08</v>
      </c>
      <c r="AB1882" s="232" t="str">
        <f>VLOOKUP(W1882,'Item List (2)'!$H:$J,2,0)</f>
        <v>Food</v>
      </c>
      <c r="AC1882" s="232">
        <f t="shared" si="178"/>
        <v>7378</v>
      </c>
      <c r="AD1882" s="232" t="str">
        <f t="shared" si="179"/>
        <v>7378-Food</v>
      </c>
    </row>
    <row r="1883" spans="1:30">
      <c r="A1883" t="s">
        <v>48</v>
      </c>
      <c r="B1883" t="s">
        <v>549</v>
      </c>
      <c r="C1883" t="s">
        <v>778</v>
      </c>
      <c r="D1883" t="s">
        <v>779</v>
      </c>
      <c r="E1883" t="s">
        <v>780</v>
      </c>
      <c r="F1883" s="220" t="s">
        <v>53</v>
      </c>
      <c r="G1883" s="220">
        <v>45170</v>
      </c>
      <c r="H1883" t="s">
        <v>307</v>
      </c>
      <c r="I1883" t="s">
        <v>66</v>
      </c>
      <c r="J1883" t="s">
        <v>109</v>
      </c>
      <c r="K1883" t="s">
        <v>308</v>
      </c>
      <c r="L1883" s="230" t="s">
        <v>111</v>
      </c>
      <c r="M1883">
        <v>1</v>
      </c>
      <c r="N1883">
        <v>0</v>
      </c>
      <c r="O1883">
        <v>16.79</v>
      </c>
      <c r="P1883">
        <v>16.79</v>
      </c>
      <c r="Q1883">
        <v>8871.08</v>
      </c>
      <c r="R1883">
        <v>17.28</v>
      </c>
      <c r="S1883" s="231" t="str">
        <f>VLOOKUP(U1883,'Cross ref'!I:J,2,0)</f>
        <v>SCL</v>
      </c>
      <c r="T1883" s="231">
        <f t="shared" si="174"/>
        <v>16.79</v>
      </c>
      <c r="U1883" s="231">
        <f>VLOOKUP(VALUE(C1883),'Cross ref'!G:I,3,0)</f>
        <v>7378</v>
      </c>
      <c r="V1883" s="231">
        <f>IFERROR(VLOOKUP(J1883,'Item List (2)'!C:D,2,0),VLOOKUP(K1883,'Item List (2)'!C:D,2,0))</f>
        <v>60507</v>
      </c>
      <c r="W1883" s="231">
        <f>IFERROR(VLOOKUP(J1883,'Item List (2)'!C:E,3,0),VLOOKUP(K1883,'Item List (2)'!C:E,3,0))</f>
        <v>1200</v>
      </c>
      <c r="X1883" s="231">
        <f t="shared" si="175"/>
        <v>0</v>
      </c>
      <c r="Y1883" s="231" t="str">
        <f t="shared" si="176"/>
        <v>GLOVE, SYNTH XLG</v>
      </c>
      <c r="AA1883" s="232">
        <f t="shared" si="177"/>
        <v>16.79</v>
      </c>
      <c r="AB1883" s="232" t="str">
        <f>VLOOKUP(W1883,'Item List (2)'!$H:$J,2,0)</f>
        <v>Supplies</v>
      </c>
      <c r="AC1883" s="232">
        <f t="shared" si="178"/>
        <v>7378</v>
      </c>
      <c r="AD1883" s="232" t="str">
        <f t="shared" si="179"/>
        <v>7378-Supplies</v>
      </c>
    </row>
    <row r="1884" spans="1:30">
      <c r="A1884" t="s">
        <v>48</v>
      </c>
      <c r="B1884" t="s">
        <v>549</v>
      </c>
      <c r="C1884" t="s">
        <v>778</v>
      </c>
      <c r="D1884" t="s">
        <v>779</v>
      </c>
      <c r="E1884" t="s">
        <v>780</v>
      </c>
      <c r="F1884" s="220" t="s">
        <v>53</v>
      </c>
      <c r="G1884" s="220">
        <v>45170</v>
      </c>
      <c r="H1884" t="s">
        <v>54</v>
      </c>
      <c r="I1884" t="s">
        <v>55</v>
      </c>
      <c r="J1884" t="s">
        <v>56</v>
      </c>
      <c r="K1884" t="s">
        <v>57</v>
      </c>
      <c r="L1884" s="230" t="s">
        <v>58</v>
      </c>
      <c r="M1884">
        <v>1</v>
      </c>
      <c r="N1884">
        <v>0</v>
      </c>
      <c r="O1884">
        <v>42.61</v>
      </c>
      <c r="P1884">
        <v>42.61</v>
      </c>
      <c r="Q1884">
        <v>8871.08</v>
      </c>
      <c r="R1884">
        <v>17.28</v>
      </c>
      <c r="S1884" s="231" t="str">
        <f>VLOOKUP(U1884,'Cross ref'!I:J,2,0)</f>
        <v>SCL</v>
      </c>
      <c r="T1884" s="231">
        <f t="shared" si="174"/>
        <v>42.61</v>
      </c>
      <c r="U1884" s="231">
        <f>VLOOKUP(VALUE(C1884),'Cross ref'!G:I,3,0)</f>
        <v>7378</v>
      </c>
      <c r="V1884" s="231">
        <f>IFERROR(VLOOKUP(J1884,'Item List (2)'!C:D,2,0),VLOOKUP(K1884,'Item List (2)'!C:D,2,0))</f>
        <v>50007</v>
      </c>
      <c r="W1884" s="231">
        <f>IFERROR(VLOOKUP(J1884,'Item List (2)'!C:E,3,0),VLOOKUP(K1884,'Item List (2)'!C:E,3,0))</f>
        <v>100</v>
      </c>
      <c r="X1884" s="231">
        <f t="shared" si="175"/>
        <v>0</v>
      </c>
      <c r="Y1884" s="231" t="str">
        <f t="shared" si="176"/>
        <v>PEPPER, CHILE GRN STRIP</v>
      </c>
      <c r="AA1884" s="232">
        <f t="shared" si="177"/>
        <v>42.61</v>
      </c>
      <c r="AB1884" s="232" t="str">
        <f>VLOOKUP(W1884,'Item List (2)'!$H:$J,2,0)</f>
        <v>Food</v>
      </c>
      <c r="AC1884" s="232">
        <f t="shared" si="178"/>
        <v>7378</v>
      </c>
      <c r="AD1884" s="232" t="str">
        <f t="shared" si="179"/>
        <v>7378-Food</v>
      </c>
    </row>
    <row r="1885" spans="1:30">
      <c r="A1885" t="s">
        <v>48</v>
      </c>
      <c r="B1885" t="s">
        <v>549</v>
      </c>
      <c r="C1885" t="s">
        <v>778</v>
      </c>
      <c r="D1885" t="s">
        <v>779</v>
      </c>
      <c r="E1885" t="s">
        <v>780</v>
      </c>
      <c r="F1885" s="220" t="s">
        <v>53</v>
      </c>
      <c r="G1885" s="220">
        <v>45170</v>
      </c>
      <c r="H1885" t="s">
        <v>116</v>
      </c>
      <c r="I1885" t="s">
        <v>55</v>
      </c>
      <c r="J1885" t="s">
        <v>117</v>
      </c>
      <c r="K1885" t="s">
        <v>118</v>
      </c>
      <c r="L1885" s="230" t="s">
        <v>119</v>
      </c>
      <c r="M1885">
        <v>23</v>
      </c>
      <c r="N1885">
        <v>0</v>
      </c>
      <c r="O1885">
        <v>76.78</v>
      </c>
      <c r="P1885">
        <v>1765.94</v>
      </c>
      <c r="Q1885">
        <v>8871.08</v>
      </c>
      <c r="R1885">
        <v>17.28</v>
      </c>
      <c r="S1885" s="231" t="str">
        <f>VLOOKUP(U1885,'Cross ref'!I:J,2,0)</f>
        <v>SCL</v>
      </c>
      <c r="T1885" s="231">
        <f t="shared" si="174"/>
        <v>1765.94</v>
      </c>
      <c r="U1885" s="231">
        <f>VLOOKUP(VALUE(C1885),'Cross ref'!G:I,3,0)</f>
        <v>7378</v>
      </c>
      <c r="V1885" s="231">
        <f>IFERROR(VLOOKUP(J1885,'Item List (2)'!C:D,2,0),VLOOKUP(K1885,'Item List (2)'!C:D,2,0))</f>
        <v>50007</v>
      </c>
      <c r="W1885" s="231">
        <f>IFERROR(VLOOKUP(J1885,'Item List (2)'!C:E,3,0),VLOOKUP(K1885,'Item List (2)'!C:E,3,0))</f>
        <v>100</v>
      </c>
      <c r="X1885" s="231">
        <f t="shared" si="175"/>
        <v>0</v>
      </c>
      <c r="Y1885" s="231" t="str">
        <f t="shared" si="176"/>
        <v>BEEF, GRND PTY 3.5Z</v>
      </c>
      <c r="AA1885" s="232">
        <f t="shared" si="177"/>
        <v>1765.94</v>
      </c>
      <c r="AB1885" s="232" t="str">
        <f>VLOOKUP(W1885,'Item List (2)'!$H:$J,2,0)</f>
        <v>Food</v>
      </c>
      <c r="AC1885" s="232">
        <f t="shared" si="178"/>
        <v>7378</v>
      </c>
      <c r="AD1885" s="232" t="str">
        <f t="shared" si="179"/>
        <v>7378-Food</v>
      </c>
    </row>
    <row r="1886" spans="1:30">
      <c r="A1886" t="s">
        <v>48</v>
      </c>
      <c r="B1886" t="s">
        <v>549</v>
      </c>
      <c r="C1886" t="s">
        <v>778</v>
      </c>
      <c r="D1886" t="s">
        <v>779</v>
      </c>
      <c r="E1886" t="s">
        <v>780</v>
      </c>
      <c r="F1886" s="220" t="s">
        <v>53</v>
      </c>
      <c r="G1886" s="220">
        <v>45170</v>
      </c>
      <c r="H1886" t="s">
        <v>309</v>
      </c>
      <c r="I1886" t="s">
        <v>55</v>
      </c>
      <c r="J1886" t="s">
        <v>310</v>
      </c>
      <c r="K1886" t="s">
        <v>311</v>
      </c>
      <c r="L1886" s="230" t="s">
        <v>312</v>
      </c>
      <c r="M1886">
        <v>1</v>
      </c>
      <c r="N1886">
        <v>0</v>
      </c>
      <c r="O1886">
        <v>11.6</v>
      </c>
      <c r="P1886">
        <v>11.6</v>
      </c>
      <c r="Q1886">
        <v>8871.08</v>
      </c>
      <c r="R1886">
        <v>17.28</v>
      </c>
      <c r="S1886" s="231" t="str">
        <f>VLOOKUP(U1886,'Cross ref'!I:J,2,0)</f>
        <v>SCL</v>
      </c>
      <c r="T1886" s="231">
        <f t="shared" si="174"/>
        <v>11.6</v>
      </c>
      <c r="U1886" s="231">
        <f>VLOOKUP(VALUE(C1886),'Cross ref'!G:I,3,0)</f>
        <v>7378</v>
      </c>
      <c r="V1886" s="231">
        <f>IFERROR(VLOOKUP(J1886,'Item List (2)'!C:D,2,0),VLOOKUP(K1886,'Item List (2)'!C:D,2,0))</f>
        <v>50007</v>
      </c>
      <c r="W1886" s="231">
        <f>IFERROR(VLOOKUP(J1886,'Item List (2)'!C:E,3,0),VLOOKUP(K1886,'Item List (2)'!C:E,3,0))</f>
        <v>100</v>
      </c>
      <c r="X1886" s="231">
        <f t="shared" si="175"/>
        <v>0</v>
      </c>
      <c r="Y1886" s="231" t="str">
        <f t="shared" si="176"/>
        <v>SALSA, PCH .43Z</v>
      </c>
      <c r="AA1886" s="232">
        <f t="shared" si="177"/>
        <v>11.6</v>
      </c>
      <c r="AB1886" s="232" t="str">
        <f>VLOOKUP(W1886,'Item List (2)'!$H:$J,2,0)</f>
        <v>Food</v>
      </c>
      <c r="AC1886" s="232">
        <f t="shared" si="178"/>
        <v>7378</v>
      </c>
      <c r="AD1886" s="232" t="str">
        <f t="shared" si="179"/>
        <v>7378-Food</v>
      </c>
    </row>
    <row r="1887" spans="1:30">
      <c r="A1887" t="s">
        <v>48</v>
      </c>
      <c r="B1887" t="s">
        <v>549</v>
      </c>
      <c r="C1887" t="s">
        <v>778</v>
      </c>
      <c r="D1887" t="s">
        <v>779</v>
      </c>
      <c r="E1887" t="s">
        <v>780</v>
      </c>
      <c r="F1887" s="220" t="s">
        <v>53</v>
      </c>
      <c r="G1887" s="220">
        <v>45170</v>
      </c>
      <c r="H1887" t="s">
        <v>120</v>
      </c>
      <c r="I1887" t="s">
        <v>55</v>
      </c>
      <c r="J1887" t="s">
        <v>121</v>
      </c>
      <c r="K1887" t="s">
        <v>122</v>
      </c>
      <c r="L1887" s="230" t="s">
        <v>123</v>
      </c>
      <c r="M1887">
        <v>4</v>
      </c>
      <c r="N1887">
        <v>0</v>
      </c>
      <c r="O1887">
        <v>30.72</v>
      </c>
      <c r="P1887">
        <v>122.88</v>
      </c>
      <c r="Q1887">
        <v>8871.08</v>
      </c>
      <c r="R1887">
        <v>17.28</v>
      </c>
      <c r="S1887" s="231" t="str">
        <f>VLOOKUP(U1887,'Cross ref'!I:J,2,0)</f>
        <v>SCL</v>
      </c>
      <c r="T1887" s="231">
        <f t="shared" si="174"/>
        <v>122.88</v>
      </c>
      <c r="U1887" s="231">
        <f>VLOOKUP(VALUE(C1887),'Cross ref'!G:I,3,0)</f>
        <v>7378</v>
      </c>
      <c r="V1887" s="231">
        <f>IFERROR(VLOOKUP(J1887,'Item List (2)'!C:D,2,0),VLOOKUP(K1887,'Item List (2)'!C:D,2,0))</f>
        <v>50007</v>
      </c>
      <c r="W1887" s="231">
        <f>IFERROR(VLOOKUP(J1887,'Item List (2)'!C:E,3,0),VLOOKUP(K1887,'Item List (2)'!C:E,3,0))</f>
        <v>100</v>
      </c>
      <c r="X1887" s="231">
        <f t="shared" si="175"/>
        <v>0</v>
      </c>
      <c r="Y1887" s="231" t="str">
        <f t="shared" si="176"/>
        <v>APPTZR, ONION RING</v>
      </c>
      <c r="AA1887" s="232">
        <f t="shared" si="177"/>
        <v>122.88</v>
      </c>
      <c r="AB1887" s="232" t="str">
        <f>VLOOKUP(W1887,'Item List (2)'!$H:$J,2,0)</f>
        <v>Food</v>
      </c>
      <c r="AC1887" s="232">
        <f t="shared" si="178"/>
        <v>7378</v>
      </c>
      <c r="AD1887" s="232" t="str">
        <f t="shared" si="179"/>
        <v>7378-Food</v>
      </c>
    </row>
    <row r="1888" spans="1:30">
      <c r="A1888" t="s">
        <v>48</v>
      </c>
      <c r="B1888" t="s">
        <v>549</v>
      </c>
      <c r="C1888" t="s">
        <v>778</v>
      </c>
      <c r="D1888" t="s">
        <v>779</v>
      </c>
      <c r="E1888" t="s">
        <v>780</v>
      </c>
      <c r="F1888" s="220" t="s">
        <v>53</v>
      </c>
      <c r="G1888" s="220">
        <v>45170</v>
      </c>
      <c r="H1888" t="s">
        <v>124</v>
      </c>
      <c r="I1888" t="s">
        <v>55</v>
      </c>
      <c r="J1888" t="s">
        <v>125</v>
      </c>
      <c r="K1888" t="s">
        <v>126</v>
      </c>
      <c r="L1888" s="230" t="s">
        <v>127</v>
      </c>
      <c r="M1888">
        <v>3</v>
      </c>
      <c r="N1888">
        <v>0</v>
      </c>
      <c r="O1888">
        <v>21.8</v>
      </c>
      <c r="P1888">
        <v>65.4</v>
      </c>
      <c r="Q1888">
        <v>8871.08</v>
      </c>
      <c r="R1888">
        <v>17.28</v>
      </c>
      <c r="S1888" s="231" t="str">
        <f>VLOOKUP(U1888,'Cross ref'!I:J,2,0)</f>
        <v>SCL</v>
      </c>
      <c r="T1888" s="231">
        <f t="shared" si="174"/>
        <v>65.4</v>
      </c>
      <c r="U1888" s="231">
        <f>VLOOKUP(VALUE(C1888),'Cross ref'!G:I,3,0)</f>
        <v>7378</v>
      </c>
      <c r="V1888" s="231">
        <f>IFERROR(VLOOKUP(J1888,'Item List (2)'!C:D,2,0),VLOOKUP(K1888,'Item List (2)'!C:D,2,0))</f>
        <v>50007</v>
      </c>
      <c r="W1888" s="231">
        <f>IFERROR(VLOOKUP(J1888,'Item List (2)'!C:E,3,0),VLOOKUP(K1888,'Item List (2)'!C:E,3,0))</f>
        <v>100</v>
      </c>
      <c r="X1888" s="231">
        <f t="shared" si="175"/>
        <v>0</v>
      </c>
      <c r="Y1888" s="231" t="str">
        <f t="shared" si="176"/>
        <v>KETCHUP, PKT</v>
      </c>
      <c r="AA1888" s="232">
        <f t="shared" si="177"/>
        <v>65.4</v>
      </c>
      <c r="AB1888" s="232" t="str">
        <f>VLOOKUP(W1888,'Item List (2)'!$H:$J,2,0)</f>
        <v>Food</v>
      </c>
      <c r="AC1888" s="232">
        <f t="shared" si="178"/>
        <v>7378</v>
      </c>
      <c r="AD1888" s="232" t="str">
        <f t="shared" si="179"/>
        <v>7378-Food</v>
      </c>
    </row>
    <row r="1889" spans="1:30">
      <c r="A1889" t="s">
        <v>48</v>
      </c>
      <c r="B1889" t="s">
        <v>549</v>
      </c>
      <c r="C1889" t="s">
        <v>778</v>
      </c>
      <c r="D1889" t="s">
        <v>779</v>
      </c>
      <c r="E1889" t="s">
        <v>780</v>
      </c>
      <c r="F1889" s="220" t="s">
        <v>53</v>
      </c>
      <c r="G1889" s="220">
        <v>45170</v>
      </c>
      <c r="H1889" t="s">
        <v>315</v>
      </c>
      <c r="I1889" t="s">
        <v>55</v>
      </c>
      <c r="J1889" t="s">
        <v>316</v>
      </c>
      <c r="K1889" t="s">
        <v>317</v>
      </c>
      <c r="L1889" s="230" t="s">
        <v>212</v>
      </c>
      <c r="M1889">
        <v>1</v>
      </c>
      <c r="N1889">
        <v>0</v>
      </c>
      <c r="O1889">
        <v>17.15</v>
      </c>
      <c r="P1889">
        <v>17.15</v>
      </c>
      <c r="Q1889">
        <v>8871.08</v>
      </c>
      <c r="R1889">
        <v>17.28</v>
      </c>
      <c r="S1889" s="231" t="str">
        <f>VLOOKUP(U1889,'Cross ref'!I:J,2,0)</f>
        <v>SCL</v>
      </c>
      <c r="T1889" s="231">
        <f t="shared" si="174"/>
        <v>17.15</v>
      </c>
      <c r="U1889" s="231">
        <f>VLOOKUP(VALUE(C1889),'Cross ref'!G:I,3,0)</f>
        <v>7378</v>
      </c>
      <c r="V1889" s="231">
        <f>IFERROR(VLOOKUP(J1889,'Item List (2)'!C:D,2,0),VLOOKUP(K1889,'Item List (2)'!C:D,2,0))</f>
        <v>50007</v>
      </c>
      <c r="W1889" s="231">
        <f>IFERROR(VLOOKUP(J1889,'Item List (2)'!C:E,3,0),VLOOKUP(K1889,'Item List (2)'!C:E,3,0))</f>
        <v>100</v>
      </c>
      <c r="X1889" s="231">
        <f t="shared" si="175"/>
        <v>0</v>
      </c>
      <c r="Y1889" s="231" t="str">
        <f t="shared" si="176"/>
        <v>BREADING, CHICK TNDR</v>
      </c>
      <c r="AA1889" s="232">
        <f t="shared" si="177"/>
        <v>17.15</v>
      </c>
      <c r="AB1889" s="232" t="str">
        <f>VLOOKUP(W1889,'Item List (2)'!$H:$J,2,0)</f>
        <v>Food</v>
      </c>
      <c r="AC1889" s="232">
        <f t="shared" si="178"/>
        <v>7378</v>
      </c>
      <c r="AD1889" s="232" t="str">
        <f t="shared" si="179"/>
        <v>7378-Food</v>
      </c>
    </row>
    <row r="1890" spans="1:30">
      <c r="A1890" t="s">
        <v>48</v>
      </c>
      <c r="B1890" t="s">
        <v>549</v>
      </c>
      <c r="C1890" t="s">
        <v>778</v>
      </c>
      <c r="D1890" t="s">
        <v>779</v>
      </c>
      <c r="E1890" t="s">
        <v>780</v>
      </c>
      <c r="F1890" s="220" t="s">
        <v>53</v>
      </c>
      <c r="G1890" s="220">
        <v>45170</v>
      </c>
      <c r="H1890" t="s">
        <v>318</v>
      </c>
      <c r="I1890" t="s">
        <v>201</v>
      </c>
      <c r="J1890" t="s">
        <v>319</v>
      </c>
      <c r="K1890" t="s">
        <v>320</v>
      </c>
      <c r="L1890" s="230" t="s">
        <v>321</v>
      </c>
      <c r="M1890">
        <v>1</v>
      </c>
      <c r="N1890">
        <v>0</v>
      </c>
      <c r="O1890">
        <v>26.2</v>
      </c>
      <c r="P1890">
        <v>26.2</v>
      </c>
      <c r="Q1890">
        <v>8871.08</v>
      </c>
      <c r="R1890">
        <v>17.28</v>
      </c>
      <c r="S1890" s="231" t="str">
        <f>VLOOKUP(U1890,'Cross ref'!I:J,2,0)</f>
        <v>SCL</v>
      </c>
      <c r="T1890" s="231">
        <f t="shared" si="174"/>
        <v>26.2</v>
      </c>
      <c r="U1890" s="231">
        <f>VLOOKUP(VALUE(C1890),'Cross ref'!G:I,3,0)</f>
        <v>7378</v>
      </c>
      <c r="V1890" s="231">
        <f>IFERROR(VLOOKUP(J1890,'Item List (2)'!C:D,2,0),VLOOKUP(K1890,'Item List (2)'!C:D,2,0))</f>
        <v>51001</v>
      </c>
      <c r="W1890" s="231">
        <f>IFERROR(VLOOKUP(J1890,'Item List (2)'!C:E,3,0),VLOOKUP(K1890,'Item List (2)'!C:E,3,0))</f>
        <v>1000</v>
      </c>
      <c r="X1890" s="231">
        <f t="shared" si="175"/>
        <v>0</v>
      </c>
      <c r="Y1890" s="231" t="str">
        <f t="shared" si="176"/>
        <v>CARRIER, 4-CUP</v>
      </c>
      <c r="AA1890" s="232">
        <f t="shared" si="177"/>
        <v>26.2</v>
      </c>
      <c r="AB1890" s="232" t="str">
        <f>VLOOKUP(W1890,'Item List (2)'!$H:$J,2,0)</f>
        <v>Paper</v>
      </c>
      <c r="AC1890" s="232">
        <f t="shared" si="178"/>
        <v>7378</v>
      </c>
      <c r="AD1890" s="232" t="str">
        <f t="shared" si="179"/>
        <v>7378-Paper</v>
      </c>
    </row>
    <row r="1891" spans="1:30">
      <c r="A1891" t="s">
        <v>48</v>
      </c>
      <c r="B1891" t="s">
        <v>549</v>
      </c>
      <c r="C1891" t="s">
        <v>778</v>
      </c>
      <c r="D1891" t="s">
        <v>779</v>
      </c>
      <c r="E1891" t="s">
        <v>780</v>
      </c>
      <c r="F1891" s="220" t="s">
        <v>53</v>
      </c>
      <c r="G1891" s="220">
        <v>45170</v>
      </c>
      <c r="H1891" t="s">
        <v>128</v>
      </c>
      <c r="I1891" t="s">
        <v>55</v>
      </c>
      <c r="J1891" t="s">
        <v>129</v>
      </c>
      <c r="K1891" t="s">
        <v>130</v>
      </c>
      <c r="L1891" s="230" t="s">
        <v>131</v>
      </c>
      <c r="M1891">
        <v>1</v>
      </c>
      <c r="N1891">
        <v>0</v>
      </c>
      <c r="O1891">
        <v>33.38</v>
      </c>
      <c r="P1891">
        <v>33.38</v>
      </c>
      <c r="Q1891">
        <v>8871.08</v>
      </c>
      <c r="R1891">
        <v>17.28</v>
      </c>
      <c r="S1891" s="231" t="str">
        <f>VLOOKUP(U1891,'Cross ref'!I:J,2,0)</f>
        <v>SCL</v>
      </c>
      <c r="T1891" s="231">
        <f t="shared" si="174"/>
        <v>33.38</v>
      </c>
      <c r="U1891" s="231">
        <f>VLOOKUP(VALUE(C1891),'Cross ref'!G:I,3,0)</f>
        <v>7378</v>
      </c>
      <c r="V1891" s="231">
        <f>IFERROR(VLOOKUP(J1891,'Item List (2)'!C:D,2,0),VLOOKUP(K1891,'Item List (2)'!C:D,2,0))</f>
        <v>50007</v>
      </c>
      <c r="W1891" s="231">
        <f>IFERROR(VLOOKUP(J1891,'Item List (2)'!C:E,3,0),VLOOKUP(K1891,'Item List (2)'!C:E,3,0))</f>
        <v>100</v>
      </c>
      <c r="X1891" s="231">
        <f t="shared" si="175"/>
        <v>0</v>
      </c>
      <c r="Y1891" s="231" t="str">
        <f t="shared" si="176"/>
        <v>HASHBROWN, RND ZTF</v>
      </c>
      <c r="AA1891" s="232">
        <f t="shared" si="177"/>
        <v>33.38</v>
      </c>
      <c r="AB1891" s="232" t="str">
        <f>VLOOKUP(W1891,'Item List (2)'!$H:$J,2,0)</f>
        <v>Food</v>
      </c>
      <c r="AC1891" s="232">
        <f t="shared" si="178"/>
        <v>7378</v>
      </c>
      <c r="AD1891" s="232" t="str">
        <f t="shared" si="179"/>
        <v>7378-Food</v>
      </c>
    </row>
    <row r="1892" spans="1:30">
      <c r="A1892" t="s">
        <v>48</v>
      </c>
      <c r="B1892" t="s">
        <v>549</v>
      </c>
      <c r="C1892" t="s">
        <v>778</v>
      </c>
      <c r="D1892" t="s">
        <v>779</v>
      </c>
      <c r="E1892" t="s">
        <v>780</v>
      </c>
      <c r="F1892" s="220" t="s">
        <v>53</v>
      </c>
      <c r="G1892" s="220">
        <v>45170</v>
      </c>
      <c r="H1892" t="s">
        <v>132</v>
      </c>
      <c r="I1892" t="s">
        <v>55</v>
      </c>
      <c r="J1892" t="s">
        <v>129</v>
      </c>
      <c r="K1892" t="s">
        <v>133</v>
      </c>
      <c r="L1892" s="230" t="s">
        <v>131</v>
      </c>
      <c r="M1892">
        <v>3</v>
      </c>
      <c r="N1892">
        <v>0</v>
      </c>
      <c r="O1892">
        <v>33.38</v>
      </c>
      <c r="P1892">
        <v>100.14</v>
      </c>
      <c r="Q1892">
        <v>8871.08</v>
      </c>
      <c r="R1892">
        <v>17.28</v>
      </c>
      <c r="S1892" s="231" t="str">
        <f>VLOOKUP(U1892,'Cross ref'!I:J,2,0)</f>
        <v>SCL</v>
      </c>
      <c r="T1892" s="231">
        <f t="shared" si="174"/>
        <v>100.14</v>
      </c>
      <c r="U1892" s="231">
        <f>VLOOKUP(VALUE(C1892),'Cross ref'!G:I,3,0)</f>
        <v>7378</v>
      </c>
      <c r="V1892" s="231">
        <f>IFERROR(VLOOKUP(J1892,'Item List (2)'!C:D,2,0),VLOOKUP(K1892,'Item List (2)'!C:D,2,0))</f>
        <v>50007</v>
      </c>
      <c r="W1892" s="231">
        <f>IFERROR(VLOOKUP(J1892,'Item List (2)'!C:E,3,0),VLOOKUP(K1892,'Item List (2)'!C:E,3,0))</f>
        <v>100</v>
      </c>
      <c r="X1892" s="231">
        <f t="shared" si="175"/>
        <v>0</v>
      </c>
      <c r="Y1892" s="231" t="str">
        <f t="shared" si="176"/>
        <v>FRIES, CRISS CUT SEASN</v>
      </c>
      <c r="AA1892" s="232">
        <f t="shared" si="177"/>
        <v>100.14</v>
      </c>
      <c r="AB1892" s="232" t="str">
        <f>VLOOKUP(W1892,'Item List (2)'!$H:$J,2,0)</f>
        <v>Food</v>
      </c>
      <c r="AC1892" s="232">
        <f t="shared" si="178"/>
        <v>7378</v>
      </c>
      <c r="AD1892" s="232" t="str">
        <f t="shared" si="179"/>
        <v>7378-Food</v>
      </c>
    </row>
    <row r="1893" spans="1:30">
      <c r="A1893" t="s">
        <v>48</v>
      </c>
      <c r="B1893" t="s">
        <v>549</v>
      </c>
      <c r="C1893" t="s">
        <v>778</v>
      </c>
      <c r="D1893" t="s">
        <v>779</v>
      </c>
      <c r="E1893" t="s">
        <v>780</v>
      </c>
      <c r="F1893" s="220" t="s">
        <v>53</v>
      </c>
      <c r="G1893" s="220">
        <v>45170</v>
      </c>
      <c r="H1893" t="s">
        <v>134</v>
      </c>
      <c r="I1893" t="s">
        <v>55</v>
      </c>
      <c r="J1893" t="s">
        <v>129</v>
      </c>
      <c r="K1893" t="s">
        <v>135</v>
      </c>
      <c r="L1893" s="230" t="s">
        <v>136</v>
      </c>
      <c r="M1893">
        <v>19</v>
      </c>
      <c r="N1893">
        <v>0</v>
      </c>
      <c r="O1893">
        <v>35.28</v>
      </c>
      <c r="P1893">
        <v>670.32</v>
      </c>
      <c r="Q1893">
        <v>8871.08</v>
      </c>
      <c r="R1893">
        <v>17.28</v>
      </c>
      <c r="S1893" s="231" t="str">
        <f>VLOOKUP(U1893,'Cross ref'!I:J,2,0)</f>
        <v>SCL</v>
      </c>
      <c r="T1893" s="231">
        <f t="shared" si="174"/>
        <v>670.32</v>
      </c>
      <c r="U1893" s="231">
        <f>VLOOKUP(VALUE(C1893),'Cross ref'!G:I,3,0)</f>
        <v>7378</v>
      </c>
      <c r="V1893" s="231">
        <f>IFERROR(VLOOKUP(J1893,'Item List (2)'!C:D,2,0),VLOOKUP(K1893,'Item List (2)'!C:D,2,0))</f>
        <v>50007</v>
      </c>
      <c r="W1893" s="231">
        <f>IFERROR(VLOOKUP(J1893,'Item List (2)'!C:E,3,0),VLOOKUP(K1893,'Item List (2)'!C:E,3,0))</f>
        <v>100</v>
      </c>
      <c r="X1893" s="231">
        <f t="shared" si="175"/>
        <v>0</v>
      </c>
      <c r="Y1893" s="231" t="str">
        <f t="shared" si="176"/>
        <v>FRIES, SS SK ON</v>
      </c>
      <c r="AA1893" s="232">
        <f t="shared" si="177"/>
        <v>670.32</v>
      </c>
      <c r="AB1893" s="232" t="str">
        <f>VLOOKUP(W1893,'Item List (2)'!$H:$J,2,0)</f>
        <v>Food</v>
      </c>
      <c r="AC1893" s="232">
        <f t="shared" si="178"/>
        <v>7378</v>
      </c>
      <c r="AD1893" s="232" t="str">
        <f t="shared" si="179"/>
        <v>7378-Food</v>
      </c>
    </row>
    <row r="1894" spans="1:30">
      <c r="A1894" t="s">
        <v>48</v>
      </c>
      <c r="B1894" t="s">
        <v>549</v>
      </c>
      <c r="C1894" t="s">
        <v>778</v>
      </c>
      <c r="D1894" t="s">
        <v>779</v>
      </c>
      <c r="E1894" t="s">
        <v>780</v>
      </c>
      <c r="F1894" s="220" t="s">
        <v>53</v>
      </c>
      <c r="G1894" s="220">
        <v>45170</v>
      </c>
      <c r="H1894" t="s">
        <v>137</v>
      </c>
      <c r="I1894" t="s">
        <v>55</v>
      </c>
      <c r="J1894" t="s">
        <v>138</v>
      </c>
      <c r="K1894" t="s">
        <v>139</v>
      </c>
      <c r="L1894" s="230" t="s">
        <v>140</v>
      </c>
      <c r="M1894">
        <v>1</v>
      </c>
      <c r="N1894">
        <v>0</v>
      </c>
      <c r="O1894">
        <v>32.57</v>
      </c>
      <c r="P1894">
        <v>32.57</v>
      </c>
      <c r="Q1894">
        <v>8871.08</v>
      </c>
      <c r="R1894">
        <v>17.28</v>
      </c>
      <c r="S1894" s="231" t="str">
        <f>VLOOKUP(U1894,'Cross ref'!I:J,2,0)</f>
        <v>SCL</v>
      </c>
      <c r="T1894" s="231">
        <f t="shared" si="174"/>
        <v>32.57</v>
      </c>
      <c r="U1894" s="231">
        <f>VLOOKUP(VALUE(C1894),'Cross ref'!G:I,3,0)</f>
        <v>7378</v>
      </c>
      <c r="V1894" s="231">
        <f>IFERROR(VLOOKUP(J1894,'Item List (2)'!C:D,2,0),VLOOKUP(K1894,'Item List (2)'!C:D,2,0))</f>
        <v>50007</v>
      </c>
      <c r="W1894" s="231">
        <f>IFERROR(VLOOKUP(J1894,'Item List (2)'!C:E,3,0),VLOOKUP(K1894,'Item List (2)'!C:E,3,0))</f>
        <v>100</v>
      </c>
      <c r="X1894" s="231">
        <f t="shared" si="175"/>
        <v>0</v>
      </c>
      <c r="Y1894" s="231" t="str">
        <f t="shared" si="176"/>
        <v>SYRUP, SHAKE STRAWBRY</v>
      </c>
      <c r="AA1894" s="232">
        <f t="shared" si="177"/>
        <v>32.57</v>
      </c>
      <c r="AB1894" s="232" t="str">
        <f>VLOOKUP(W1894,'Item List (2)'!$H:$J,2,0)</f>
        <v>Food</v>
      </c>
      <c r="AC1894" s="232">
        <f t="shared" si="178"/>
        <v>7378</v>
      </c>
      <c r="AD1894" s="232" t="str">
        <f t="shared" si="179"/>
        <v>7378-Food</v>
      </c>
    </row>
    <row r="1895" spans="1:30">
      <c r="A1895" t="s">
        <v>48</v>
      </c>
      <c r="B1895" t="s">
        <v>549</v>
      </c>
      <c r="C1895" t="s">
        <v>778</v>
      </c>
      <c r="D1895" t="s">
        <v>779</v>
      </c>
      <c r="E1895" t="s">
        <v>780</v>
      </c>
      <c r="F1895" s="220" t="s">
        <v>53</v>
      </c>
      <c r="G1895" s="220">
        <v>45170</v>
      </c>
      <c r="H1895" t="s">
        <v>324</v>
      </c>
      <c r="I1895" t="s">
        <v>55</v>
      </c>
      <c r="J1895" t="s">
        <v>325</v>
      </c>
      <c r="K1895" t="s">
        <v>326</v>
      </c>
      <c r="L1895" s="230" t="s">
        <v>327</v>
      </c>
      <c r="M1895">
        <v>1</v>
      </c>
      <c r="N1895">
        <v>0</v>
      </c>
      <c r="O1895">
        <v>31.31</v>
      </c>
      <c r="P1895">
        <v>31.31</v>
      </c>
      <c r="Q1895">
        <v>8871.08</v>
      </c>
      <c r="R1895">
        <v>17.28</v>
      </c>
      <c r="S1895" s="231" t="str">
        <f>VLOOKUP(U1895,'Cross ref'!I:J,2,0)</f>
        <v>SCL</v>
      </c>
      <c r="T1895" s="231">
        <f t="shared" si="174"/>
        <v>31.31</v>
      </c>
      <c r="U1895" s="231">
        <f>VLOOKUP(VALUE(C1895),'Cross ref'!G:I,3,0)</f>
        <v>7378</v>
      </c>
      <c r="V1895" s="231">
        <f>IFERROR(VLOOKUP(J1895,'Item List (2)'!C:D,2,0),VLOOKUP(K1895,'Item List (2)'!C:D,2,0))</f>
        <v>50007</v>
      </c>
      <c r="W1895" s="231">
        <f>IFERROR(VLOOKUP(J1895,'Item List (2)'!C:E,3,0),VLOOKUP(K1895,'Item List (2)'!C:E,3,0))</f>
        <v>100</v>
      </c>
      <c r="X1895" s="231">
        <f t="shared" si="175"/>
        <v>0</v>
      </c>
      <c r="Y1895" s="231" t="str">
        <f t="shared" si="176"/>
        <v>TORTILLA, FLOUR 10" FZN</v>
      </c>
      <c r="AA1895" s="232">
        <f t="shared" si="177"/>
        <v>31.31</v>
      </c>
      <c r="AB1895" s="232" t="str">
        <f>VLOOKUP(W1895,'Item List (2)'!$H:$J,2,0)</f>
        <v>Food</v>
      </c>
      <c r="AC1895" s="232">
        <f t="shared" si="178"/>
        <v>7378</v>
      </c>
      <c r="AD1895" s="232" t="str">
        <f t="shared" si="179"/>
        <v>7378-Food</v>
      </c>
    </row>
    <row r="1896" spans="1:30">
      <c r="A1896" t="s">
        <v>48</v>
      </c>
      <c r="B1896" t="s">
        <v>549</v>
      </c>
      <c r="C1896" t="s">
        <v>778</v>
      </c>
      <c r="D1896" t="s">
        <v>779</v>
      </c>
      <c r="E1896" t="s">
        <v>780</v>
      </c>
      <c r="F1896" s="220" t="s">
        <v>53</v>
      </c>
      <c r="G1896" s="220">
        <v>45170</v>
      </c>
      <c r="H1896" t="s">
        <v>145</v>
      </c>
      <c r="I1896" t="s">
        <v>55</v>
      </c>
      <c r="J1896" t="s">
        <v>146</v>
      </c>
      <c r="K1896" t="s">
        <v>147</v>
      </c>
      <c r="L1896" s="230" t="s">
        <v>148</v>
      </c>
      <c r="M1896">
        <v>1</v>
      </c>
      <c r="N1896">
        <v>0</v>
      </c>
      <c r="O1896">
        <v>112.38</v>
      </c>
      <c r="P1896">
        <v>112.38</v>
      </c>
      <c r="Q1896">
        <v>8871.08</v>
      </c>
      <c r="R1896">
        <v>17.28</v>
      </c>
      <c r="S1896" s="231" t="str">
        <f>VLOOKUP(U1896,'Cross ref'!I:J,2,0)</f>
        <v>SCL</v>
      </c>
      <c r="T1896" s="231">
        <f t="shared" si="174"/>
        <v>112.38</v>
      </c>
      <c r="U1896" s="231">
        <f>VLOOKUP(VALUE(C1896),'Cross ref'!G:I,3,0)</f>
        <v>7378</v>
      </c>
      <c r="V1896" s="231">
        <f>IFERROR(VLOOKUP(J1896,'Item List (2)'!C:D,2,0),VLOOKUP(K1896,'Item List (2)'!C:D,2,0))</f>
        <v>50007</v>
      </c>
      <c r="W1896" s="231">
        <f>IFERROR(VLOOKUP(J1896,'Item List (2)'!C:E,3,0),VLOOKUP(K1896,'Item List (2)'!C:E,3,0))</f>
        <v>100</v>
      </c>
      <c r="X1896" s="231">
        <f t="shared" si="175"/>
        <v>0</v>
      </c>
      <c r="Y1896" s="231" t="str">
        <f t="shared" si="176"/>
        <v>CHICKEN, TNDRLOIN STRIP 1.5Z</v>
      </c>
      <c r="AA1896" s="232">
        <f t="shared" si="177"/>
        <v>112.38</v>
      </c>
      <c r="AB1896" s="232" t="str">
        <f>VLOOKUP(W1896,'Item List (2)'!$H:$J,2,0)</f>
        <v>Food</v>
      </c>
      <c r="AC1896" s="232">
        <f t="shared" si="178"/>
        <v>7378</v>
      </c>
      <c r="AD1896" s="232" t="str">
        <f t="shared" si="179"/>
        <v>7378-Food</v>
      </c>
    </row>
    <row r="1897" spans="1:30">
      <c r="A1897" t="s">
        <v>48</v>
      </c>
      <c r="B1897" t="s">
        <v>549</v>
      </c>
      <c r="C1897" t="s">
        <v>778</v>
      </c>
      <c r="D1897" t="s">
        <v>779</v>
      </c>
      <c r="E1897" t="s">
        <v>780</v>
      </c>
      <c r="F1897" s="220" t="s">
        <v>53</v>
      </c>
      <c r="G1897" s="220">
        <v>45170</v>
      </c>
      <c r="H1897" t="s">
        <v>149</v>
      </c>
      <c r="I1897" t="s">
        <v>55</v>
      </c>
      <c r="J1897" t="s">
        <v>102</v>
      </c>
      <c r="K1897" t="s">
        <v>150</v>
      </c>
      <c r="L1897" s="230" t="s">
        <v>100</v>
      </c>
      <c r="M1897">
        <v>3</v>
      </c>
      <c r="N1897">
        <v>0</v>
      </c>
      <c r="O1897">
        <v>25.94</v>
      </c>
      <c r="P1897">
        <v>77.82</v>
      </c>
      <c r="Q1897">
        <v>8871.08</v>
      </c>
      <c r="R1897">
        <v>17.28</v>
      </c>
      <c r="S1897" s="231" t="str">
        <f>VLOOKUP(U1897,'Cross ref'!I:J,2,0)</f>
        <v>SCL</v>
      </c>
      <c r="T1897" s="231">
        <f t="shared" si="174"/>
        <v>77.82</v>
      </c>
      <c r="U1897" s="231">
        <f>VLOOKUP(VALUE(C1897),'Cross ref'!G:I,3,0)</f>
        <v>7378</v>
      </c>
      <c r="V1897" s="231">
        <f>IFERROR(VLOOKUP(J1897,'Item List (2)'!C:D,2,0),VLOOKUP(K1897,'Item List (2)'!C:D,2,0))</f>
        <v>50007</v>
      </c>
      <c r="W1897" s="231">
        <f>IFERROR(VLOOKUP(J1897,'Item List (2)'!C:E,3,0),VLOOKUP(K1897,'Item List (2)'!C:E,3,0))</f>
        <v>100</v>
      </c>
      <c r="X1897" s="231">
        <f t="shared" si="175"/>
        <v>0</v>
      </c>
      <c r="Y1897" s="231" t="str">
        <f t="shared" si="176"/>
        <v>SAUCE, BTRMILK RANCH CUP</v>
      </c>
      <c r="AA1897" s="232">
        <f t="shared" si="177"/>
        <v>77.82</v>
      </c>
      <c r="AB1897" s="232" t="str">
        <f>VLOOKUP(W1897,'Item List (2)'!$H:$J,2,0)</f>
        <v>Food</v>
      </c>
      <c r="AC1897" s="232">
        <f t="shared" si="178"/>
        <v>7378</v>
      </c>
      <c r="AD1897" s="232" t="str">
        <f t="shared" si="179"/>
        <v>7378-Food</v>
      </c>
    </row>
    <row r="1898" spans="1:30">
      <c r="A1898" t="s">
        <v>48</v>
      </c>
      <c r="B1898" t="s">
        <v>549</v>
      </c>
      <c r="C1898" t="s">
        <v>778</v>
      </c>
      <c r="D1898" t="s">
        <v>779</v>
      </c>
      <c r="E1898" t="s">
        <v>780</v>
      </c>
      <c r="F1898" s="220" t="s">
        <v>53</v>
      </c>
      <c r="G1898" s="220">
        <v>45170</v>
      </c>
      <c r="H1898" t="s">
        <v>151</v>
      </c>
      <c r="I1898" t="s">
        <v>55</v>
      </c>
      <c r="J1898" t="s">
        <v>152</v>
      </c>
      <c r="K1898" t="s">
        <v>153</v>
      </c>
      <c r="L1898" s="230" t="s">
        <v>154</v>
      </c>
      <c r="M1898">
        <v>1</v>
      </c>
      <c r="N1898">
        <v>0</v>
      </c>
      <c r="O1898">
        <v>11.66</v>
      </c>
      <c r="P1898">
        <v>11.66</v>
      </c>
      <c r="Q1898">
        <v>8871.08</v>
      </c>
      <c r="R1898">
        <v>17.28</v>
      </c>
      <c r="S1898" s="231" t="str">
        <f>VLOOKUP(U1898,'Cross ref'!I:J,2,0)</f>
        <v>SCL</v>
      </c>
      <c r="T1898" s="231">
        <f t="shared" si="174"/>
        <v>11.66</v>
      </c>
      <c r="U1898" s="231">
        <f>VLOOKUP(VALUE(C1898),'Cross ref'!G:I,3,0)</f>
        <v>7378</v>
      </c>
      <c r="V1898" s="231">
        <f>IFERROR(VLOOKUP(J1898,'Item List (2)'!C:D,2,0),VLOOKUP(K1898,'Item List (2)'!C:D,2,0))</f>
        <v>50007</v>
      </c>
      <c r="W1898" s="231">
        <f>IFERROR(VLOOKUP(J1898,'Item List (2)'!C:E,3,0),VLOOKUP(K1898,'Item List (2)'!C:E,3,0))</f>
        <v>100</v>
      </c>
      <c r="X1898" s="231">
        <f t="shared" si="175"/>
        <v>0</v>
      </c>
      <c r="Y1898" s="231" t="str">
        <f t="shared" si="176"/>
        <v>SAUCE, BUFFALO CUP</v>
      </c>
      <c r="AA1898" s="232">
        <f t="shared" si="177"/>
        <v>11.66</v>
      </c>
      <c r="AB1898" s="232" t="str">
        <f>VLOOKUP(W1898,'Item List (2)'!$H:$J,2,0)</f>
        <v>Food</v>
      </c>
      <c r="AC1898" s="232">
        <f t="shared" si="178"/>
        <v>7378</v>
      </c>
      <c r="AD1898" s="232" t="str">
        <f t="shared" si="179"/>
        <v>7378-Food</v>
      </c>
    </row>
    <row r="1899" spans="1:30">
      <c r="A1899" t="s">
        <v>48</v>
      </c>
      <c r="B1899" t="s">
        <v>549</v>
      </c>
      <c r="C1899" t="s">
        <v>778</v>
      </c>
      <c r="D1899" t="s">
        <v>779</v>
      </c>
      <c r="E1899" t="s">
        <v>780</v>
      </c>
      <c r="F1899" s="220" t="s">
        <v>53</v>
      </c>
      <c r="G1899" s="220">
        <v>45170</v>
      </c>
      <c r="H1899" t="s">
        <v>332</v>
      </c>
      <c r="I1899" t="s">
        <v>55</v>
      </c>
      <c r="J1899" t="s">
        <v>244</v>
      </c>
      <c r="K1899" t="s">
        <v>333</v>
      </c>
      <c r="L1899" s="230" t="s">
        <v>334</v>
      </c>
      <c r="M1899">
        <v>1</v>
      </c>
      <c r="N1899">
        <v>0</v>
      </c>
      <c r="O1899">
        <v>31.38</v>
      </c>
      <c r="P1899">
        <v>31.38</v>
      </c>
      <c r="Q1899">
        <v>8871.08</v>
      </c>
      <c r="R1899">
        <v>17.28</v>
      </c>
      <c r="S1899" s="231" t="str">
        <f>VLOOKUP(U1899,'Cross ref'!I:J,2,0)</f>
        <v>SCL</v>
      </c>
      <c r="T1899" s="231">
        <f t="shared" si="174"/>
        <v>31.38</v>
      </c>
      <c r="U1899" s="231">
        <f>VLOOKUP(VALUE(C1899),'Cross ref'!G:I,3,0)</f>
        <v>7378</v>
      </c>
      <c r="V1899" s="231">
        <f>IFERROR(VLOOKUP(J1899,'Item List (2)'!C:D,2,0),VLOOKUP(K1899,'Item List (2)'!C:D,2,0))</f>
        <v>50007</v>
      </c>
      <c r="W1899" s="231">
        <f>IFERROR(VLOOKUP(J1899,'Item List (2)'!C:E,3,0),VLOOKUP(K1899,'Item List (2)'!C:E,3,0))</f>
        <v>100</v>
      </c>
      <c r="X1899" s="231">
        <f t="shared" si="175"/>
        <v>0</v>
      </c>
      <c r="Y1899" s="231" t="str">
        <f t="shared" si="176"/>
        <v>WHIP CREAM, AEROSOL 17Z</v>
      </c>
      <c r="AA1899" s="232">
        <f t="shared" si="177"/>
        <v>31.38</v>
      </c>
      <c r="AB1899" s="232" t="str">
        <f>VLOOKUP(W1899,'Item List (2)'!$H:$J,2,0)</f>
        <v>Food</v>
      </c>
      <c r="AC1899" s="232">
        <f t="shared" si="178"/>
        <v>7378</v>
      </c>
      <c r="AD1899" s="232" t="str">
        <f t="shared" si="179"/>
        <v>7378-Food</v>
      </c>
    </row>
    <row r="1900" spans="1:30">
      <c r="A1900" t="s">
        <v>48</v>
      </c>
      <c r="B1900" t="s">
        <v>549</v>
      </c>
      <c r="C1900" t="s">
        <v>778</v>
      </c>
      <c r="D1900" t="s">
        <v>779</v>
      </c>
      <c r="E1900" t="s">
        <v>780</v>
      </c>
      <c r="F1900" s="220" t="s">
        <v>53</v>
      </c>
      <c r="G1900" s="220">
        <v>45170</v>
      </c>
      <c r="H1900" t="s">
        <v>155</v>
      </c>
      <c r="I1900" t="s">
        <v>55</v>
      </c>
      <c r="J1900" t="s">
        <v>156</v>
      </c>
      <c r="K1900" t="s">
        <v>157</v>
      </c>
      <c r="L1900" s="230" t="s">
        <v>158</v>
      </c>
      <c r="M1900">
        <v>6</v>
      </c>
      <c r="N1900">
        <v>0</v>
      </c>
      <c r="O1900">
        <v>19.78</v>
      </c>
      <c r="P1900">
        <v>118.68</v>
      </c>
      <c r="Q1900">
        <v>8871.08</v>
      </c>
      <c r="R1900">
        <v>17.28</v>
      </c>
      <c r="S1900" s="231" t="str">
        <f>VLOOKUP(U1900,'Cross ref'!I:J,2,0)</f>
        <v>SCL</v>
      </c>
      <c r="T1900" s="231">
        <f t="shared" si="174"/>
        <v>118.68</v>
      </c>
      <c r="U1900" s="231">
        <f>VLOOKUP(VALUE(C1900),'Cross ref'!G:I,3,0)</f>
        <v>7378</v>
      </c>
      <c r="V1900" s="231">
        <f>IFERROR(VLOOKUP(J1900,'Item List (2)'!C:D,2,0),VLOOKUP(K1900,'Item List (2)'!C:D,2,0))</f>
        <v>50007</v>
      </c>
      <c r="W1900" s="231">
        <f>IFERROR(VLOOKUP(J1900,'Item List (2)'!C:E,3,0),VLOOKUP(K1900,'Item List (2)'!C:E,3,0))</f>
        <v>100</v>
      </c>
      <c r="X1900" s="231">
        <f t="shared" si="175"/>
        <v>0</v>
      </c>
      <c r="Y1900" s="231" t="str">
        <f t="shared" si="176"/>
        <v>ICE CREAM, VANILLA SLOW MELT</v>
      </c>
      <c r="AA1900" s="232">
        <f t="shared" si="177"/>
        <v>118.68</v>
      </c>
      <c r="AB1900" s="232" t="str">
        <f>VLOOKUP(W1900,'Item List (2)'!$H:$J,2,0)</f>
        <v>Food</v>
      </c>
      <c r="AC1900" s="232">
        <f t="shared" si="178"/>
        <v>7378</v>
      </c>
      <c r="AD1900" s="232" t="str">
        <f t="shared" si="179"/>
        <v>7378-Food</v>
      </c>
    </row>
    <row r="1901" spans="1:30">
      <c r="A1901" t="s">
        <v>48</v>
      </c>
      <c r="B1901" t="s">
        <v>549</v>
      </c>
      <c r="C1901" t="s">
        <v>778</v>
      </c>
      <c r="D1901" t="s">
        <v>779</v>
      </c>
      <c r="E1901" t="s">
        <v>780</v>
      </c>
      <c r="F1901" s="220" t="s">
        <v>53</v>
      </c>
      <c r="G1901" s="220">
        <v>45170</v>
      </c>
      <c r="H1901" t="s">
        <v>159</v>
      </c>
      <c r="I1901" t="s">
        <v>55</v>
      </c>
      <c r="J1901" t="s">
        <v>160</v>
      </c>
      <c r="K1901" t="s">
        <v>161</v>
      </c>
      <c r="L1901" s="230" t="s">
        <v>162</v>
      </c>
      <c r="M1901">
        <v>9</v>
      </c>
      <c r="N1901">
        <v>0</v>
      </c>
      <c r="O1901">
        <v>36.5</v>
      </c>
      <c r="P1901">
        <v>328.5</v>
      </c>
      <c r="Q1901">
        <v>8871.08</v>
      </c>
      <c r="R1901">
        <v>17.28</v>
      </c>
      <c r="S1901" s="231" t="str">
        <f>VLOOKUP(U1901,'Cross ref'!I:J,2,0)</f>
        <v>SCL</v>
      </c>
      <c r="T1901" s="231">
        <f t="shared" si="174"/>
        <v>328.5</v>
      </c>
      <c r="U1901" s="231">
        <f>VLOOKUP(VALUE(C1901),'Cross ref'!G:I,3,0)</f>
        <v>7378</v>
      </c>
      <c r="V1901" s="231">
        <f>IFERROR(VLOOKUP(J1901,'Item List (2)'!C:D,2,0),VLOOKUP(K1901,'Item List (2)'!C:D,2,0))</f>
        <v>50007</v>
      </c>
      <c r="W1901" s="231">
        <f>IFERROR(VLOOKUP(J1901,'Item List (2)'!C:E,3,0),VLOOKUP(K1901,'Item List (2)'!C:E,3,0))</f>
        <v>100</v>
      </c>
      <c r="X1901" s="231">
        <f t="shared" si="175"/>
        <v>0</v>
      </c>
      <c r="Y1901" s="231" t="str">
        <f t="shared" si="176"/>
        <v>SHORTENING, LIQ FRY PREM</v>
      </c>
      <c r="AA1901" s="232">
        <f t="shared" si="177"/>
        <v>328.5</v>
      </c>
      <c r="AB1901" s="232" t="str">
        <f>VLOOKUP(W1901,'Item List (2)'!$H:$J,2,0)</f>
        <v>Food</v>
      </c>
      <c r="AC1901" s="232">
        <f t="shared" si="178"/>
        <v>7378</v>
      </c>
      <c r="AD1901" s="232" t="str">
        <f t="shared" si="179"/>
        <v>7378-Food</v>
      </c>
    </row>
    <row r="1902" spans="1:30">
      <c r="A1902" t="s">
        <v>48</v>
      </c>
      <c r="B1902" t="s">
        <v>549</v>
      </c>
      <c r="C1902" t="s">
        <v>778</v>
      </c>
      <c r="D1902" t="s">
        <v>779</v>
      </c>
      <c r="E1902" t="s">
        <v>780</v>
      </c>
      <c r="F1902" s="220" t="s">
        <v>53</v>
      </c>
      <c r="G1902" s="220">
        <v>45170</v>
      </c>
      <c r="H1902" t="s">
        <v>450</v>
      </c>
      <c r="I1902" t="s">
        <v>55</v>
      </c>
      <c r="J1902" t="s">
        <v>117</v>
      </c>
      <c r="K1902" t="s">
        <v>451</v>
      </c>
      <c r="L1902" s="230" t="s">
        <v>452</v>
      </c>
      <c r="M1902">
        <v>1</v>
      </c>
      <c r="N1902">
        <v>0</v>
      </c>
      <c r="O1902">
        <v>166.32</v>
      </c>
      <c r="P1902">
        <v>166.32</v>
      </c>
      <c r="Q1902">
        <v>8871.08</v>
      </c>
      <c r="R1902">
        <v>17.28</v>
      </c>
      <c r="S1902" s="231" t="str">
        <f>VLOOKUP(U1902,'Cross ref'!I:J,2,0)</f>
        <v>SCL</v>
      </c>
      <c r="T1902" s="231">
        <f t="shared" si="174"/>
        <v>166.32</v>
      </c>
      <c r="U1902" s="231">
        <f>VLOOKUP(VALUE(C1902),'Cross ref'!G:I,3,0)</f>
        <v>7378</v>
      </c>
      <c r="V1902" s="231">
        <f>IFERROR(VLOOKUP(J1902,'Item List (2)'!C:D,2,0),VLOOKUP(K1902,'Item List (2)'!C:D,2,0))</f>
        <v>50007</v>
      </c>
      <c r="W1902" s="231">
        <f>IFERROR(VLOOKUP(J1902,'Item List (2)'!C:E,3,0),VLOOKUP(K1902,'Item List (2)'!C:E,3,0))</f>
        <v>100</v>
      </c>
      <c r="X1902" s="231">
        <f t="shared" si="175"/>
        <v>0</v>
      </c>
      <c r="Y1902" s="231" t="str">
        <f t="shared" si="176"/>
        <v>BEEF, STEAK FC</v>
      </c>
      <c r="AA1902" s="232">
        <f t="shared" si="177"/>
        <v>166.32</v>
      </c>
      <c r="AB1902" s="232" t="str">
        <f>VLOOKUP(W1902,'Item List (2)'!$H:$J,2,0)</f>
        <v>Food</v>
      </c>
      <c r="AC1902" s="232">
        <f t="shared" si="178"/>
        <v>7378</v>
      </c>
      <c r="AD1902" s="232" t="str">
        <f t="shared" si="179"/>
        <v>7378-Food</v>
      </c>
    </row>
    <row r="1903" spans="1:30">
      <c r="A1903" t="s">
        <v>48</v>
      </c>
      <c r="B1903" t="s">
        <v>549</v>
      </c>
      <c r="C1903" t="s">
        <v>778</v>
      </c>
      <c r="D1903" t="s">
        <v>779</v>
      </c>
      <c r="E1903" t="s">
        <v>780</v>
      </c>
      <c r="F1903" s="220" t="s">
        <v>53</v>
      </c>
      <c r="G1903" s="220">
        <v>45170</v>
      </c>
      <c r="H1903" t="s">
        <v>416</v>
      </c>
      <c r="I1903" t="s">
        <v>55</v>
      </c>
      <c r="J1903" t="s">
        <v>417</v>
      </c>
      <c r="K1903" t="s">
        <v>418</v>
      </c>
      <c r="L1903" s="230" t="s">
        <v>419</v>
      </c>
      <c r="M1903">
        <v>1</v>
      </c>
      <c r="N1903">
        <v>0</v>
      </c>
      <c r="O1903">
        <v>33.71</v>
      </c>
      <c r="P1903">
        <v>33.71</v>
      </c>
      <c r="Q1903">
        <v>8871.08</v>
      </c>
      <c r="R1903">
        <v>17.28</v>
      </c>
      <c r="S1903" s="231" t="str">
        <f>VLOOKUP(U1903,'Cross ref'!I:J,2,0)</f>
        <v>SCL</v>
      </c>
      <c r="T1903" s="231">
        <f t="shared" si="174"/>
        <v>33.71</v>
      </c>
      <c r="U1903" s="231">
        <f>VLOOKUP(VALUE(C1903),'Cross ref'!G:I,3,0)</f>
        <v>7378</v>
      </c>
      <c r="V1903" s="231">
        <f>IFERROR(VLOOKUP(J1903,'Item List (2)'!C:D,2,0),VLOOKUP(K1903,'Item List (2)'!C:D,2,0))</f>
        <v>50007</v>
      </c>
      <c r="W1903" s="231">
        <f>IFERROR(VLOOKUP(J1903,'Item List (2)'!C:E,3,0),VLOOKUP(K1903,'Item List (2)'!C:E,3,0))</f>
        <v>100</v>
      </c>
      <c r="X1903" s="231">
        <f t="shared" si="175"/>
        <v>0</v>
      </c>
      <c r="Y1903" s="231" t="str">
        <f t="shared" si="176"/>
        <v>PEPPER, JALAPENO NACHO SLI</v>
      </c>
      <c r="AA1903" s="232">
        <f t="shared" si="177"/>
        <v>33.71</v>
      </c>
      <c r="AB1903" s="232" t="str">
        <f>VLOOKUP(W1903,'Item List (2)'!$H:$J,2,0)</f>
        <v>Food</v>
      </c>
      <c r="AC1903" s="232">
        <f t="shared" si="178"/>
        <v>7378</v>
      </c>
      <c r="AD1903" s="232" t="str">
        <f t="shared" si="179"/>
        <v>7378-Food</v>
      </c>
    </row>
    <row r="1904" spans="1:30">
      <c r="A1904" t="s">
        <v>48</v>
      </c>
      <c r="B1904" t="s">
        <v>549</v>
      </c>
      <c r="C1904" t="s">
        <v>778</v>
      </c>
      <c r="D1904" t="s">
        <v>779</v>
      </c>
      <c r="E1904" t="s">
        <v>780</v>
      </c>
      <c r="F1904" s="220" t="s">
        <v>53</v>
      </c>
      <c r="G1904" s="220">
        <v>45170</v>
      </c>
      <c r="H1904" t="s">
        <v>771</v>
      </c>
      <c r="I1904" t="s">
        <v>66</v>
      </c>
      <c r="J1904" t="s">
        <v>493</v>
      </c>
      <c r="K1904" t="s">
        <v>772</v>
      </c>
      <c r="L1904" s="230" t="s">
        <v>389</v>
      </c>
      <c r="M1904">
        <v>1</v>
      </c>
      <c r="N1904">
        <v>0</v>
      </c>
      <c r="O1904">
        <v>21.18</v>
      </c>
      <c r="P1904">
        <v>21.18</v>
      </c>
      <c r="Q1904">
        <v>8871.08</v>
      </c>
      <c r="R1904">
        <v>17.28</v>
      </c>
      <c r="S1904" s="231" t="str">
        <f>VLOOKUP(U1904,'Cross ref'!I:J,2,0)</f>
        <v>SCL</v>
      </c>
      <c r="T1904" s="231">
        <f t="shared" si="174"/>
        <v>21.18</v>
      </c>
      <c r="U1904" s="231">
        <f>VLOOKUP(VALUE(C1904),'Cross ref'!G:I,3,0)</f>
        <v>7378</v>
      </c>
      <c r="V1904" s="231">
        <f>IFERROR(VLOOKUP(J1904,'Item List (2)'!C:D,2,0),VLOOKUP(K1904,'Item List (2)'!C:D,2,0))</f>
        <v>51001</v>
      </c>
      <c r="W1904" s="231">
        <f>IFERROR(VLOOKUP(J1904,'Item List (2)'!C:E,3,0),VLOOKUP(K1904,'Item List (2)'!C:E,3,0))</f>
        <v>1000</v>
      </c>
      <c r="X1904" s="231">
        <f t="shared" si="175"/>
        <v>0</v>
      </c>
      <c r="Y1904" s="231" t="str">
        <f t="shared" si="176"/>
        <v>TRAY, MICRO</v>
      </c>
      <c r="AA1904" s="232">
        <f t="shared" si="177"/>
        <v>21.18</v>
      </c>
      <c r="AB1904" s="232" t="str">
        <f>VLOOKUP(W1904,'Item List (2)'!$H:$J,2,0)</f>
        <v>Paper</v>
      </c>
      <c r="AC1904" s="232">
        <f t="shared" si="178"/>
        <v>7378</v>
      </c>
      <c r="AD1904" s="232" t="str">
        <f t="shared" si="179"/>
        <v>7378-Paper</v>
      </c>
    </row>
    <row r="1905" spans="1:30">
      <c r="A1905" t="s">
        <v>48</v>
      </c>
      <c r="B1905" t="s">
        <v>549</v>
      </c>
      <c r="C1905" t="s">
        <v>778</v>
      </c>
      <c r="D1905" t="s">
        <v>779</v>
      </c>
      <c r="E1905" t="s">
        <v>780</v>
      </c>
      <c r="F1905" s="220" t="s">
        <v>53</v>
      </c>
      <c r="G1905" s="220">
        <v>45170</v>
      </c>
      <c r="H1905" t="s">
        <v>339</v>
      </c>
      <c r="I1905" t="s">
        <v>201</v>
      </c>
      <c r="J1905" t="s">
        <v>232</v>
      </c>
      <c r="K1905" t="s">
        <v>340</v>
      </c>
      <c r="L1905" s="230" t="s">
        <v>341</v>
      </c>
      <c r="M1905">
        <v>1</v>
      </c>
      <c r="N1905">
        <v>0</v>
      </c>
      <c r="O1905">
        <v>28.75</v>
      </c>
      <c r="P1905">
        <v>28.75</v>
      </c>
      <c r="Q1905">
        <v>8871.08</v>
      </c>
      <c r="R1905">
        <v>17.28</v>
      </c>
      <c r="S1905" s="231" t="str">
        <f>VLOOKUP(U1905,'Cross ref'!I:J,2,0)</f>
        <v>SCL</v>
      </c>
      <c r="T1905" s="231">
        <f t="shared" si="174"/>
        <v>28.75</v>
      </c>
      <c r="U1905" s="231">
        <f>VLOOKUP(VALUE(C1905),'Cross ref'!G:I,3,0)</f>
        <v>7378</v>
      </c>
      <c r="V1905" s="231">
        <f>IFERROR(VLOOKUP(J1905,'Item List (2)'!C:D,2,0),VLOOKUP(K1905,'Item List (2)'!C:D,2,0))</f>
        <v>51001</v>
      </c>
      <c r="W1905" s="231">
        <f>IFERROR(VLOOKUP(J1905,'Item List (2)'!C:E,3,0),VLOOKUP(K1905,'Item List (2)'!C:E,3,0))</f>
        <v>1000</v>
      </c>
      <c r="X1905" s="231">
        <f t="shared" si="175"/>
        <v>0</v>
      </c>
      <c r="Y1905" s="231" t="str">
        <f t="shared" si="176"/>
        <v>LID, CUP CRUISER 32Z</v>
      </c>
      <c r="AA1905" s="232">
        <f t="shared" si="177"/>
        <v>28.75</v>
      </c>
      <c r="AB1905" s="232" t="str">
        <f>VLOOKUP(W1905,'Item List (2)'!$H:$J,2,0)</f>
        <v>Paper</v>
      </c>
      <c r="AC1905" s="232">
        <f t="shared" si="178"/>
        <v>7378</v>
      </c>
      <c r="AD1905" s="232" t="str">
        <f t="shared" si="179"/>
        <v>7378-Paper</v>
      </c>
    </row>
    <row r="1906" spans="1:30">
      <c r="A1906" t="s">
        <v>48</v>
      </c>
      <c r="B1906" t="s">
        <v>549</v>
      </c>
      <c r="C1906" t="s">
        <v>778</v>
      </c>
      <c r="D1906" t="s">
        <v>779</v>
      </c>
      <c r="E1906" t="s">
        <v>780</v>
      </c>
      <c r="F1906" s="220" t="s">
        <v>53</v>
      </c>
      <c r="G1906" s="220">
        <v>45170</v>
      </c>
      <c r="H1906" t="s">
        <v>420</v>
      </c>
      <c r="I1906" t="s">
        <v>55</v>
      </c>
      <c r="J1906" t="s">
        <v>421</v>
      </c>
      <c r="K1906" t="s">
        <v>422</v>
      </c>
      <c r="L1906" s="230" t="s">
        <v>263</v>
      </c>
      <c r="M1906">
        <v>1</v>
      </c>
      <c r="N1906">
        <v>0</v>
      </c>
      <c r="O1906">
        <v>69.22</v>
      </c>
      <c r="P1906">
        <v>69.22</v>
      </c>
      <c r="Q1906">
        <v>8871.08</v>
      </c>
      <c r="R1906">
        <v>17.28</v>
      </c>
      <c r="S1906" s="231" t="str">
        <f>VLOOKUP(U1906,'Cross ref'!I:J,2,0)</f>
        <v>SCL</v>
      </c>
      <c r="T1906" s="231">
        <f t="shared" si="174"/>
        <v>69.22</v>
      </c>
      <c r="U1906" s="231">
        <f>VLOOKUP(VALUE(C1906),'Cross ref'!G:I,3,0)</f>
        <v>7378</v>
      </c>
      <c r="V1906" s="231">
        <f>IFERROR(VLOOKUP(J1906,'Item List (2)'!C:D,2,0),VLOOKUP(K1906,'Item List (2)'!C:D,2,0))</f>
        <v>50007</v>
      </c>
      <c r="W1906" s="231">
        <f>IFERROR(VLOOKUP(J1906,'Item List (2)'!C:E,3,0),VLOOKUP(K1906,'Item List (2)'!C:E,3,0))</f>
        <v>100</v>
      </c>
      <c r="X1906" s="231">
        <f t="shared" si="175"/>
        <v>0</v>
      </c>
      <c r="Y1906" s="231" t="str">
        <f t="shared" si="176"/>
        <v>LEMONADE, FZN</v>
      </c>
      <c r="AA1906" s="232">
        <f t="shared" si="177"/>
        <v>69.22</v>
      </c>
      <c r="AB1906" s="232" t="str">
        <f>VLOOKUP(W1906,'Item List (2)'!$H:$J,2,0)</f>
        <v>Food</v>
      </c>
      <c r="AC1906" s="232">
        <f t="shared" si="178"/>
        <v>7378</v>
      </c>
      <c r="AD1906" s="232" t="str">
        <f t="shared" si="179"/>
        <v>7378-Food</v>
      </c>
    </row>
    <row r="1907" spans="1:30">
      <c r="A1907" t="s">
        <v>48</v>
      </c>
      <c r="B1907" t="s">
        <v>549</v>
      </c>
      <c r="C1907" t="s">
        <v>778</v>
      </c>
      <c r="D1907" t="s">
        <v>779</v>
      </c>
      <c r="E1907" t="s">
        <v>780</v>
      </c>
      <c r="F1907" s="220" t="s">
        <v>53</v>
      </c>
      <c r="G1907" s="220">
        <v>45170</v>
      </c>
      <c r="H1907" t="s">
        <v>163</v>
      </c>
      <c r="I1907" t="s">
        <v>55</v>
      </c>
      <c r="J1907" t="s">
        <v>146</v>
      </c>
      <c r="K1907" t="s">
        <v>164</v>
      </c>
      <c r="L1907" s="230" t="s">
        <v>165</v>
      </c>
      <c r="M1907">
        <v>3</v>
      </c>
      <c r="N1907">
        <v>0</v>
      </c>
      <c r="O1907">
        <v>37.6</v>
      </c>
      <c r="P1907">
        <v>112.8</v>
      </c>
      <c r="Q1907">
        <v>8871.08</v>
      </c>
      <c r="R1907">
        <v>17.28</v>
      </c>
      <c r="S1907" s="231" t="str">
        <f>VLOOKUP(U1907,'Cross ref'!I:J,2,0)</f>
        <v>SCL</v>
      </c>
      <c r="T1907" s="231">
        <f t="shared" si="174"/>
        <v>112.8</v>
      </c>
      <c r="U1907" s="231">
        <f>VLOOKUP(VALUE(C1907),'Cross ref'!G:I,3,0)</f>
        <v>7378</v>
      </c>
      <c r="V1907" s="231">
        <f>IFERROR(VLOOKUP(J1907,'Item List (2)'!C:D,2,0),VLOOKUP(K1907,'Item List (2)'!C:D,2,0))</f>
        <v>50007</v>
      </c>
      <c r="W1907" s="231">
        <f>IFERROR(VLOOKUP(J1907,'Item List (2)'!C:E,3,0),VLOOKUP(K1907,'Item List (2)'!C:E,3,0))</f>
        <v>100</v>
      </c>
      <c r="X1907" s="231">
        <f t="shared" si="175"/>
        <v>0</v>
      </c>
      <c r="Y1907" s="231" t="str">
        <f t="shared" si="176"/>
        <v>CHICKEN, PTY SPCY 3Z</v>
      </c>
      <c r="AA1907" s="232">
        <f t="shared" si="177"/>
        <v>112.8</v>
      </c>
      <c r="AB1907" s="232" t="str">
        <f>VLOOKUP(W1907,'Item List (2)'!$H:$J,2,0)</f>
        <v>Food</v>
      </c>
      <c r="AC1907" s="232">
        <f t="shared" si="178"/>
        <v>7378</v>
      </c>
      <c r="AD1907" s="232" t="str">
        <f t="shared" si="179"/>
        <v>7378-Food</v>
      </c>
    </row>
    <row r="1908" spans="1:30">
      <c r="A1908" t="s">
        <v>48</v>
      </c>
      <c r="B1908" t="s">
        <v>549</v>
      </c>
      <c r="C1908" t="s">
        <v>778</v>
      </c>
      <c r="D1908" t="s">
        <v>779</v>
      </c>
      <c r="E1908" t="s">
        <v>780</v>
      </c>
      <c r="F1908" s="220" t="s">
        <v>53</v>
      </c>
      <c r="G1908" s="220">
        <v>45170</v>
      </c>
      <c r="H1908" t="s">
        <v>342</v>
      </c>
      <c r="I1908" t="s">
        <v>66</v>
      </c>
      <c r="J1908" t="s">
        <v>109</v>
      </c>
      <c r="K1908" t="s">
        <v>343</v>
      </c>
      <c r="L1908" s="230" t="s">
        <v>111</v>
      </c>
      <c r="M1908">
        <v>1</v>
      </c>
      <c r="N1908">
        <v>0</v>
      </c>
      <c r="O1908">
        <v>16.79</v>
      </c>
      <c r="P1908">
        <v>16.79</v>
      </c>
      <c r="Q1908">
        <v>8871.08</v>
      </c>
      <c r="R1908">
        <v>17.28</v>
      </c>
      <c r="S1908" s="231" t="str">
        <f>VLOOKUP(U1908,'Cross ref'!I:J,2,0)</f>
        <v>SCL</v>
      </c>
      <c r="T1908" s="231">
        <f t="shared" si="174"/>
        <v>16.79</v>
      </c>
      <c r="U1908" s="231">
        <f>VLOOKUP(VALUE(C1908),'Cross ref'!G:I,3,0)</f>
        <v>7378</v>
      </c>
      <c r="V1908" s="231">
        <f>IFERROR(VLOOKUP(J1908,'Item List (2)'!C:D,2,0),VLOOKUP(K1908,'Item List (2)'!C:D,2,0))</f>
        <v>60507</v>
      </c>
      <c r="W1908" s="231">
        <f>IFERROR(VLOOKUP(J1908,'Item List (2)'!C:E,3,0),VLOOKUP(K1908,'Item List (2)'!C:E,3,0))</f>
        <v>1200</v>
      </c>
      <c r="X1908" s="231">
        <f t="shared" si="175"/>
        <v>0</v>
      </c>
      <c r="Y1908" s="231" t="str">
        <f t="shared" si="176"/>
        <v>GLOVE, SYNTH LG</v>
      </c>
      <c r="AA1908" s="232">
        <f t="shared" si="177"/>
        <v>16.79</v>
      </c>
      <c r="AB1908" s="232" t="str">
        <f>VLOOKUP(W1908,'Item List (2)'!$H:$J,2,0)</f>
        <v>Supplies</v>
      </c>
      <c r="AC1908" s="232">
        <f t="shared" si="178"/>
        <v>7378</v>
      </c>
      <c r="AD1908" s="232" t="str">
        <f t="shared" si="179"/>
        <v>7378-Supplies</v>
      </c>
    </row>
    <row r="1909" spans="1:30">
      <c r="A1909" t="s">
        <v>48</v>
      </c>
      <c r="B1909" t="s">
        <v>549</v>
      </c>
      <c r="C1909" t="s">
        <v>778</v>
      </c>
      <c r="D1909" t="s">
        <v>779</v>
      </c>
      <c r="E1909" t="s">
        <v>780</v>
      </c>
      <c r="F1909" s="220" t="s">
        <v>53</v>
      </c>
      <c r="G1909" s="220">
        <v>45170</v>
      </c>
      <c r="H1909" t="s">
        <v>166</v>
      </c>
      <c r="I1909" t="s">
        <v>55</v>
      </c>
      <c r="J1909" t="s">
        <v>121</v>
      </c>
      <c r="K1909" t="s">
        <v>167</v>
      </c>
      <c r="L1909" s="230" t="s">
        <v>168</v>
      </c>
      <c r="M1909">
        <v>0</v>
      </c>
      <c r="N1909">
        <v>0</v>
      </c>
      <c r="O1909">
        <v>29.39</v>
      </c>
      <c r="P1909">
        <v>0</v>
      </c>
      <c r="Q1909">
        <v>8871.08</v>
      </c>
      <c r="R1909">
        <v>17.28</v>
      </c>
      <c r="S1909" s="231" t="str">
        <f>VLOOKUP(U1909,'Cross ref'!I:J,2,0)</f>
        <v>SCL</v>
      </c>
      <c r="T1909" s="231">
        <f t="shared" si="174"/>
        <v>0</v>
      </c>
      <c r="U1909" s="231">
        <f>VLOOKUP(VALUE(C1909),'Cross ref'!G:I,3,0)</f>
        <v>7378</v>
      </c>
      <c r="V1909" s="231">
        <f>IFERROR(VLOOKUP(J1909,'Item List (2)'!C:D,2,0),VLOOKUP(K1909,'Item List (2)'!C:D,2,0))</f>
        <v>50007</v>
      </c>
      <c r="W1909" s="231">
        <f>IFERROR(VLOOKUP(J1909,'Item List (2)'!C:E,3,0),VLOOKUP(K1909,'Item List (2)'!C:E,3,0))</f>
        <v>100</v>
      </c>
      <c r="X1909" s="231">
        <f t="shared" si="175"/>
        <v>0</v>
      </c>
      <c r="Y1909" s="231" t="str">
        <f t="shared" si="176"/>
        <v>SQUASH, ZUCCHINI BRD SLI</v>
      </c>
      <c r="AA1909" s="232">
        <f t="shared" si="177"/>
        <v>0</v>
      </c>
      <c r="AB1909" s="232" t="str">
        <f>VLOOKUP(W1909,'Item List (2)'!$H:$J,2,0)</f>
        <v>Food</v>
      </c>
      <c r="AC1909" s="232">
        <f t="shared" si="178"/>
        <v>7378</v>
      </c>
      <c r="AD1909" s="232" t="str">
        <f t="shared" si="179"/>
        <v>7378-Food</v>
      </c>
    </row>
    <row r="1910" spans="1:30">
      <c r="A1910" t="s">
        <v>48</v>
      </c>
      <c r="B1910" t="s">
        <v>549</v>
      </c>
      <c r="C1910" t="s">
        <v>778</v>
      </c>
      <c r="D1910" t="s">
        <v>779</v>
      </c>
      <c r="E1910" t="s">
        <v>780</v>
      </c>
      <c r="F1910" s="220" t="s">
        <v>53</v>
      </c>
      <c r="G1910" s="220">
        <v>45170</v>
      </c>
      <c r="H1910" t="s">
        <v>169</v>
      </c>
      <c r="I1910" t="s">
        <v>55</v>
      </c>
      <c r="J1910" t="s">
        <v>170</v>
      </c>
      <c r="K1910" t="s">
        <v>171</v>
      </c>
      <c r="L1910" s="230" t="s">
        <v>172</v>
      </c>
      <c r="M1910">
        <v>4</v>
      </c>
      <c r="N1910">
        <v>0</v>
      </c>
      <c r="O1910">
        <v>90.57</v>
      </c>
      <c r="P1910">
        <v>362.28</v>
      </c>
      <c r="Q1910">
        <v>8871.08</v>
      </c>
      <c r="R1910">
        <v>17.28</v>
      </c>
      <c r="S1910" s="231" t="str">
        <f>VLOOKUP(U1910,'Cross ref'!I:J,2,0)</f>
        <v>SCL</v>
      </c>
      <c r="T1910" s="231">
        <f t="shared" si="174"/>
        <v>362.28</v>
      </c>
      <c r="U1910" s="231">
        <f>VLOOKUP(VALUE(C1910),'Cross ref'!G:I,3,0)</f>
        <v>7378</v>
      </c>
      <c r="V1910" s="231">
        <f>IFERROR(VLOOKUP(J1910,'Item List (2)'!C:D,2,0),VLOOKUP(K1910,'Item List (2)'!C:D,2,0))</f>
        <v>50007</v>
      </c>
      <c r="W1910" s="231">
        <f>IFERROR(VLOOKUP(J1910,'Item List (2)'!C:E,3,0),VLOOKUP(K1910,'Item List (2)'!C:E,3,0))</f>
        <v>100</v>
      </c>
      <c r="X1910" s="231">
        <f t="shared" si="175"/>
        <v>0</v>
      </c>
      <c r="Y1910" s="231" t="str">
        <f t="shared" si="176"/>
        <v>BACON, 500 SLICES FC</v>
      </c>
      <c r="AA1910" s="232">
        <f t="shared" si="177"/>
        <v>362.28</v>
      </c>
      <c r="AB1910" s="232" t="str">
        <f>VLOOKUP(W1910,'Item List (2)'!$H:$J,2,0)</f>
        <v>Food</v>
      </c>
      <c r="AC1910" s="232">
        <f t="shared" si="178"/>
        <v>7378</v>
      </c>
      <c r="AD1910" s="232" t="str">
        <f t="shared" si="179"/>
        <v>7378-Food</v>
      </c>
    </row>
    <row r="1911" spans="1:30">
      <c r="A1911" t="s">
        <v>48</v>
      </c>
      <c r="B1911" t="s">
        <v>549</v>
      </c>
      <c r="C1911" t="s">
        <v>778</v>
      </c>
      <c r="D1911" t="s">
        <v>779</v>
      </c>
      <c r="E1911" t="s">
        <v>780</v>
      </c>
      <c r="F1911" s="220" t="s">
        <v>53</v>
      </c>
      <c r="G1911" s="220">
        <v>45170</v>
      </c>
      <c r="H1911" t="s">
        <v>173</v>
      </c>
      <c r="I1911" t="s">
        <v>55</v>
      </c>
      <c r="J1911" t="s">
        <v>117</v>
      </c>
      <c r="K1911" t="s">
        <v>174</v>
      </c>
      <c r="L1911" s="230" t="s">
        <v>175</v>
      </c>
      <c r="M1911">
        <v>1</v>
      </c>
      <c r="N1911">
        <v>0</v>
      </c>
      <c r="O1911">
        <v>81.59</v>
      </c>
      <c r="P1911">
        <v>81.59</v>
      </c>
      <c r="Q1911">
        <v>8871.08</v>
      </c>
      <c r="R1911">
        <v>17.28</v>
      </c>
      <c r="S1911" s="231" t="str">
        <f>VLOOKUP(U1911,'Cross ref'!I:J,2,0)</f>
        <v>SCL</v>
      </c>
      <c r="T1911" s="231">
        <f t="shared" si="174"/>
        <v>81.59</v>
      </c>
      <c r="U1911" s="231">
        <f>VLOOKUP(VALUE(C1911),'Cross ref'!G:I,3,0)</f>
        <v>7378</v>
      </c>
      <c r="V1911" s="231">
        <f>IFERROR(VLOOKUP(J1911,'Item List (2)'!C:D,2,0),VLOOKUP(K1911,'Item List (2)'!C:D,2,0))</f>
        <v>50007</v>
      </c>
      <c r="W1911" s="231">
        <f>IFERROR(VLOOKUP(J1911,'Item List (2)'!C:E,3,0),VLOOKUP(K1911,'Item List (2)'!C:E,3,0))</f>
        <v>100</v>
      </c>
      <c r="X1911" s="231">
        <f t="shared" si="175"/>
        <v>0</v>
      </c>
      <c r="Y1911" s="231" t="str">
        <f t="shared" si="176"/>
        <v>BEEF, GRND PTY 1.78Z</v>
      </c>
      <c r="AA1911" s="232">
        <f t="shared" si="177"/>
        <v>81.59</v>
      </c>
      <c r="AB1911" s="232" t="str">
        <f>VLOOKUP(W1911,'Item List (2)'!$H:$J,2,0)</f>
        <v>Food</v>
      </c>
      <c r="AC1911" s="232">
        <f t="shared" si="178"/>
        <v>7378</v>
      </c>
      <c r="AD1911" s="232" t="str">
        <f t="shared" si="179"/>
        <v>7378-Food</v>
      </c>
    </row>
    <row r="1912" spans="1:30">
      <c r="A1912" t="s">
        <v>48</v>
      </c>
      <c r="B1912" t="s">
        <v>549</v>
      </c>
      <c r="C1912" t="s">
        <v>778</v>
      </c>
      <c r="D1912" t="s">
        <v>779</v>
      </c>
      <c r="E1912" t="s">
        <v>780</v>
      </c>
      <c r="F1912" s="220" t="s">
        <v>53</v>
      </c>
      <c r="G1912" s="220">
        <v>45170</v>
      </c>
      <c r="H1912" t="s">
        <v>344</v>
      </c>
      <c r="I1912" t="s">
        <v>55</v>
      </c>
      <c r="J1912" t="s">
        <v>345</v>
      </c>
      <c r="K1912" t="s">
        <v>346</v>
      </c>
      <c r="L1912" s="230" t="s">
        <v>347</v>
      </c>
      <c r="M1912">
        <v>1</v>
      </c>
      <c r="N1912">
        <v>0</v>
      </c>
      <c r="O1912">
        <v>25.95</v>
      </c>
      <c r="P1912">
        <v>25.95</v>
      </c>
      <c r="Q1912">
        <v>8871.08</v>
      </c>
      <c r="R1912">
        <v>17.28</v>
      </c>
      <c r="S1912" s="231" t="str">
        <f>VLOOKUP(U1912,'Cross ref'!I:J,2,0)</f>
        <v>SCL</v>
      </c>
      <c r="T1912" s="231">
        <f t="shared" si="174"/>
        <v>25.95</v>
      </c>
      <c r="U1912" s="231">
        <f>VLOOKUP(VALUE(C1912),'Cross ref'!G:I,3,0)</f>
        <v>7378</v>
      </c>
      <c r="V1912" s="231">
        <f>IFERROR(VLOOKUP(J1912,'Item List (2)'!C:D,2,0),VLOOKUP(K1912,'Item List (2)'!C:D,2,0))</f>
        <v>50007</v>
      </c>
      <c r="W1912" s="231">
        <f>IFERROR(VLOOKUP(J1912,'Item List (2)'!C:E,3,0),VLOOKUP(K1912,'Item List (2)'!C:E,3,0))</f>
        <v>100</v>
      </c>
      <c r="X1912" s="231">
        <f t="shared" si="175"/>
        <v>0</v>
      </c>
      <c r="Y1912" s="231" t="str">
        <f t="shared" si="176"/>
        <v>BREAD, SOURDOUGH THICKER SLI</v>
      </c>
      <c r="AA1912" s="232">
        <f t="shared" si="177"/>
        <v>25.95</v>
      </c>
      <c r="AB1912" s="232" t="str">
        <f>VLOOKUP(W1912,'Item List (2)'!$H:$J,2,0)</f>
        <v>Food</v>
      </c>
      <c r="AC1912" s="232">
        <f t="shared" si="178"/>
        <v>7378</v>
      </c>
      <c r="AD1912" s="232" t="str">
        <f t="shared" si="179"/>
        <v>7378-Food</v>
      </c>
    </row>
    <row r="1913" spans="1:30">
      <c r="A1913" t="s">
        <v>48</v>
      </c>
      <c r="B1913" t="s">
        <v>549</v>
      </c>
      <c r="C1913" t="s">
        <v>778</v>
      </c>
      <c r="D1913" t="s">
        <v>779</v>
      </c>
      <c r="E1913" t="s">
        <v>780</v>
      </c>
      <c r="F1913" s="220" t="s">
        <v>53</v>
      </c>
      <c r="G1913" s="220">
        <v>45170</v>
      </c>
      <c r="H1913" t="s">
        <v>176</v>
      </c>
      <c r="I1913" t="s">
        <v>55</v>
      </c>
      <c r="J1913" t="s">
        <v>76</v>
      </c>
      <c r="K1913" t="s">
        <v>177</v>
      </c>
      <c r="L1913" s="230" t="s">
        <v>78</v>
      </c>
      <c r="M1913">
        <v>2</v>
      </c>
      <c r="N1913">
        <v>0</v>
      </c>
      <c r="O1913">
        <v>99.5</v>
      </c>
      <c r="P1913">
        <v>199</v>
      </c>
      <c r="Q1913">
        <v>8871.08</v>
      </c>
      <c r="R1913">
        <v>17.28</v>
      </c>
      <c r="S1913" s="231" t="str">
        <f>VLOOKUP(U1913,'Cross ref'!I:J,2,0)</f>
        <v>SCL</v>
      </c>
      <c r="T1913" s="231">
        <f t="shared" si="174"/>
        <v>199</v>
      </c>
      <c r="U1913" s="231">
        <f>VLOOKUP(VALUE(C1913),'Cross ref'!G:I,3,0)</f>
        <v>7378</v>
      </c>
      <c r="V1913" s="231">
        <f>IFERROR(VLOOKUP(J1913,'Item List (2)'!C:D,2,0),VLOOKUP(K1913,'Item List (2)'!C:D,2,0))</f>
        <v>50007</v>
      </c>
      <c r="W1913" s="231">
        <f>IFERROR(VLOOKUP(J1913,'Item List (2)'!C:E,3,0),VLOOKUP(K1913,'Item List (2)'!C:E,3,0))</f>
        <v>100</v>
      </c>
      <c r="X1913" s="231">
        <f t="shared" si="175"/>
        <v>0</v>
      </c>
      <c r="Y1913" s="231" t="str">
        <f t="shared" si="176"/>
        <v>SYRUP, DR PEPPER BIB</v>
      </c>
      <c r="AA1913" s="232">
        <f t="shared" si="177"/>
        <v>199</v>
      </c>
      <c r="AB1913" s="232" t="str">
        <f>VLOOKUP(W1913,'Item List (2)'!$H:$J,2,0)</f>
        <v>Food</v>
      </c>
      <c r="AC1913" s="232">
        <f t="shared" si="178"/>
        <v>7378</v>
      </c>
      <c r="AD1913" s="232" t="str">
        <f t="shared" si="179"/>
        <v>7378-Food</v>
      </c>
    </row>
    <row r="1914" spans="1:30">
      <c r="A1914" t="s">
        <v>48</v>
      </c>
      <c r="B1914" t="s">
        <v>549</v>
      </c>
      <c r="C1914" t="s">
        <v>778</v>
      </c>
      <c r="D1914" t="s">
        <v>779</v>
      </c>
      <c r="E1914" t="s">
        <v>780</v>
      </c>
      <c r="F1914" s="220" t="s">
        <v>53</v>
      </c>
      <c r="G1914" s="220">
        <v>45170</v>
      </c>
      <c r="H1914" t="s">
        <v>599</v>
      </c>
      <c r="I1914" t="s">
        <v>66</v>
      </c>
      <c r="J1914" t="s">
        <v>600</v>
      </c>
      <c r="K1914" t="s">
        <v>601</v>
      </c>
      <c r="L1914" s="230" t="s">
        <v>602</v>
      </c>
      <c r="M1914">
        <v>1</v>
      </c>
      <c r="N1914">
        <v>0</v>
      </c>
      <c r="O1914">
        <v>28.84</v>
      </c>
      <c r="P1914">
        <v>28.84</v>
      </c>
      <c r="Q1914">
        <v>8871.08</v>
      </c>
      <c r="R1914">
        <v>17.28</v>
      </c>
      <c r="S1914" s="231" t="str">
        <f>VLOOKUP(U1914,'Cross ref'!I:J,2,0)</f>
        <v>SCL</v>
      </c>
      <c r="T1914" s="231">
        <f t="shared" si="174"/>
        <v>28.84</v>
      </c>
      <c r="U1914" s="231">
        <f>VLOOKUP(VALUE(C1914),'Cross ref'!G:I,3,0)</f>
        <v>7378</v>
      </c>
      <c r="V1914" s="231">
        <f>IFERROR(VLOOKUP(J1914,'Item List (2)'!C:D,2,0),VLOOKUP(K1914,'Item List (2)'!C:D,2,0))</f>
        <v>60507</v>
      </c>
      <c r="W1914" s="231">
        <f>IFERROR(VLOOKUP(J1914,'Item List (2)'!C:E,3,0),VLOOKUP(K1914,'Item List (2)'!C:E,3,0))</f>
        <v>1200</v>
      </c>
      <c r="X1914" s="231">
        <f t="shared" si="175"/>
        <v>0</v>
      </c>
      <c r="Y1914" s="231" t="str">
        <f t="shared" si="176"/>
        <v>TOWEL, RED HVY WGT</v>
      </c>
      <c r="AA1914" s="232">
        <f t="shared" si="177"/>
        <v>28.84</v>
      </c>
      <c r="AB1914" s="232" t="str">
        <f>VLOOKUP(W1914,'Item List (2)'!$H:$J,2,0)</f>
        <v>Supplies</v>
      </c>
      <c r="AC1914" s="232">
        <f t="shared" si="178"/>
        <v>7378</v>
      </c>
      <c r="AD1914" s="232" t="str">
        <f t="shared" si="179"/>
        <v>7378-Supplies</v>
      </c>
    </row>
    <row r="1915" spans="1:30">
      <c r="A1915" t="s">
        <v>48</v>
      </c>
      <c r="B1915" t="s">
        <v>549</v>
      </c>
      <c r="C1915" t="s">
        <v>778</v>
      </c>
      <c r="D1915" t="s">
        <v>779</v>
      </c>
      <c r="E1915" t="s">
        <v>780</v>
      </c>
      <c r="F1915" s="220" t="s">
        <v>53</v>
      </c>
      <c r="G1915" s="220">
        <v>45170</v>
      </c>
      <c r="H1915" t="s">
        <v>178</v>
      </c>
      <c r="I1915" t="s">
        <v>55</v>
      </c>
      <c r="J1915" t="s">
        <v>179</v>
      </c>
      <c r="K1915" t="s">
        <v>180</v>
      </c>
      <c r="L1915" s="230" t="s">
        <v>148</v>
      </c>
      <c r="M1915">
        <v>2</v>
      </c>
      <c r="N1915">
        <v>0</v>
      </c>
      <c r="O1915">
        <v>87.91</v>
      </c>
      <c r="P1915">
        <v>175.82</v>
      </c>
      <c r="Q1915">
        <v>8871.08</v>
      </c>
      <c r="R1915">
        <v>17.28</v>
      </c>
      <c r="S1915" s="231" t="str">
        <f>VLOOKUP(U1915,'Cross ref'!I:J,2,0)</f>
        <v>SCL</v>
      </c>
      <c r="T1915" s="231">
        <f t="shared" si="174"/>
        <v>175.82</v>
      </c>
      <c r="U1915" s="231">
        <f>VLOOKUP(VALUE(C1915),'Cross ref'!G:I,3,0)</f>
        <v>7378</v>
      </c>
      <c r="V1915" s="231">
        <f>IFERROR(VLOOKUP(J1915,'Item List (2)'!C:D,2,0),VLOOKUP(K1915,'Item List (2)'!C:D,2,0))</f>
        <v>50007</v>
      </c>
      <c r="W1915" s="231">
        <f>IFERROR(VLOOKUP(J1915,'Item List (2)'!C:E,3,0),VLOOKUP(K1915,'Item List (2)'!C:E,3,0))</f>
        <v>100</v>
      </c>
      <c r="X1915" s="231">
        <f t="shared" si="175"/>
        <v>0</v>
      </c>
      <c r="Y1915" s="231" t="str">
        <f t="shared" si="176"/>
        <v>CHEESE, AMER SHRP SLI 144CT</v>
      </c>
      <c r="AA1915" s="232">
        <f t="shared" si="177"/>
        <v>175.82</v>
      </c>
      <c r="AB1915" s="232" t="str">
        <f>VLOOKUP(W1915,'Item List (2)'!$H:$J,2,0)</f>
        <v>Food</v>
      </c>
      <c r="AC1915" s="232">
        <f t="shared" si="178"/>
        <v>7378</v>
      </c>
      <c r="AD1915" s="232" t="str">
        <f t="shared" si="179"/>
        <v>7378-Food</v>
      </c>
    </row>
    <row r="1916" spans="1:30">
      <c r="A1916" t="s">
        <v>48</v>
      </c>
      <c r="B1916" t="s">
        <v>549</v>
      </c>
      <c r="C1916" t="s">
        <v>778</v>
      </c>
      <c r="D1916" t="s">
        <v>779</v>
      </c>
      <c r="E1916" t="s">
        <v>780</v>
      </c>
      <c r="F1916" s="220" t="s">
        <v>53</v>
      </c>
      <c r="G1916" s="220">
        <v>45170</v>
      </c>
      <c r="H1916" t="s">
        <v>181</v>
      </c>
      <c r="I1916" t="s">
        <v>55</v>
      </c>
      <c r="J1916" t="s">
        <v>121</v>
      </c>
      <c r="K1916" t="s">
        <v>182</v>
      </c>
      <c r="L1916" s="230" t="s">
        <v>183</v>
      </c>
      <c r="M1916">
        <v>2</v>
      </c>
      <c r="N1916">
        <v>0</v>
      </c>
      <c r="O1916">
        <v>39.79</v>
      </c>
      <c r="P1916">
        <v>79.58</v>
      </c>
      <c r="Q1916">
        <v>8871.08</v>
      </c>
      <c r="R1916">
        <v>17.28</v>
      </c>
      <c r="S1916" s="231" t="str">
        <f>VLOOKUP(U1916,'Cross ref'!I:J,2,0)</f>
        <v>SCL</v>
      </c>
      <c r="T1916" s="231">
        <f t="shared" si="174"/>
        <v>79.58</v>
      </c>
      <c r="U1916" s="231">
        <f>VLOOKUP(VALUE(C1916),'Cross ref'!G:I,3,0)</f>
        <v>7378</v>
      </c>
      <c r="V1916" s="231">
        <f>IFERROR(VLOOKUP(J1916,'Item List (2)'!C:D,2,0),VLOOKUP(K1916,'Item List (2)'!C:D,2,0))</f>
        <v>50007</v>
      </c>
      <c r="W1916" s="231">
        <f>IFERROR(VLOOKUP(J1916,'Item List (2)'!C:E,3,0),VLOOKUP(K1916,'Item List (2)'!C:E,3,0))</f>
        <v>100</v>
      </c>
      <c r="X1916" s="231">
        <f t="shared" si="175"/>
        <v>0</v>
      </c>
      <c r="Y1916" s="231" t="str">
        <f t="shared" si="176"/>
        <v>APPTZR, JALAPENO BRD CHSE BITE</v>
      </c>
      <c r="AA1916" s="232">
        <f t="shared" si="177"/>
        <v>79.58</v>
      </c>
      <c r="AB1916" s="232" t="str">
        <f>VLOOKUP(W1916,'Item List (2)'!$H:$J,2,0)</f>
        <v>Food</v>
      </c>
      <c r="AC1916" s="232">
        <f t="shared" si="178"/>
        <v>7378</v>
      </c>
      <c r="AD1916" s="232" t="str">
        <f t="shared" si="179"/>
        <v>7378-Food</v>
      </c>
    </row>
    <row r="1917" spans="1:30">
      <c r="A1917" t="s">
        <v>48</v>
      </c>
      <c r="B1917" t="s">
        <v>549</v>
      </c>
      <c r="C1917" t="s">
        <v>778</v>
      </c>
      <c r="D1917" t="s">
        <v>779</v>
      </c>
      <c r="E1917" t="s">
        <v>780</v>
      </c>
      <c r="F1917" s="220" t="s">
        <v>53</v>
      </c>
      <c r="G1917" s="220">
        <v>45170</v>
      </c>
      <c r="H1917" t="s">
        <v>184</v>
      </c>
      <c r="I1917" t="s">
        <v>55</v>
      </c>
      <c r="J1917" t="s">
        <v>117</v>
      </c>
      <c r="K1917" t="s">
        <v>185</v>
      </c>
      <c r="L1917" s="230" t="s">
        <v>186</v>
      </c>
      <c r="M1917">
        <v>2</v>
      </c>
      <c r="N1917">
        <v>0</v>
      </c>
      <c r="O1917">
        <v>76.44</v>
      </c>
      <c r="P1917">
        <v>152.88</v>
      </c>
      <c r="Q1917">
        <v>8871.08</v>
      </c>
      <c r="R1917">
        <v>17.28</v>
      </c>
      <c r="S1917" s="231" t="str">
        <f>VLOOKUP(U1917,'Cross ref'!I:J,2,0)</f>
        <v>SCL</v>
      </c>
      <c r="T1917" s="231">
        <f t="shared" si="174"/>
        <v>152.88</v>
      </c>
      <c r="U1917" s="231">
        <f>VLOOKUP(VALUE(C1917),'Cross ref'!G:I,3,0)</f>
        <v>7378</v>
      </c>
      <c r="V1917" s="231">
        <f>IFERROR(VLOOKUP(J1917,'Item List (2)'!C:D,2,0),VLOOKUP(K1917,'Item List (2)'!C:D,2,0))</f>
        <v>50007</v>
      </c>
      <c r="W1917" s="231">
        <f>IFERROR(VLOOKUP(J1917,'Item List (2)'!C:E,3,0),VLOOKUP(K1917,'Item List (2)'!C:E,3,0))</f>
        <v>100</v>
      </c>
      <c r="X1917" s="231">
        <f t="shared" si="175"/>
        <v>0</v>
      </c>
      <c r="Y1917" s="231" t="str">
        <f t="shared" si="176"/>
        <v>BEEF, GRND PTY 5.33Z ANGUS IQF</v>
      </c>
      <c r="AA1917" s="232">
        <f t="shared" si="177"/>
        <v>152.88</v>
      </c>
      <c r="AB1917" s="232" t="str">
        <f>VLOOKUP(W1917,'Item List (2)'!$H:$J,2,0)</f>
        <v>Food</v>
      </c>
      <c r="AC1917" s="232">
        <f t="shared" si="178"/>
        <v>7378</v>
      </c>
      <c r="AD1917" s="232" t="str">
        <f t="shared" si="179"/>
        <v>7378-Food</v>
      </c>
    </row>
    <row r="1918" spans="1:30">
      <c r="A1918" t="s">
        <v>48</v>
      </c>
      <c r="B1918" t="s">
        <v>549</v>
      </c>
      <c r="C1918" t="s">
        <v>778</v>
      </c>
      <c r="D1918" t="s">
        <v>779</v>
      </c>
      <c r="E1918" t="s">
        <v>780</v>
      </c>
      <c r="F1918" s="220" t="s">
        <v>53</v>
      </c>
      <c r="G1918" s="220">
        <v>45170</v>
      </c>
      <c r="H1918" t="s">
        <v>187</v>
      </c>
      <c r="I1918" t="s">
        <v>55</v>
      </c>
      <c r="J1918" t="s">
        <v>146</v>
      </c>
      <c r="K1918" t="s">
        <v>188</v>
      </c>
      <c r="L1918" s="230" t="s">
        <v>189</v>
      </c>
      <c r="M1918">
        <v>5</v>
      </c>
      <c r="N1918">
        <v>0</v>
      </c>
      <c r="O1918">
        <v>46.88</v>
      </c>
      <c r="P1918">
        <v>234.4</v>
      </c>
      <c r="Q1918">
        <v>8871.08</v>
      </c>
      <c r="R1918">
        <v>17.28</v>
      </c>
      <c r="S1918" s="231" t="str">
        <f>VLOOKUP(U1918,'Cross ref'!I:J,2,0)</f>
        <v>SCL</v>
      </c>
      <c r="T1918" s="231">
        <f t="shared" si="174"/>
        <v>234.4</v>
      </c>
      <c r="U1918" s="231">
        <f>VLOOKUP(VALUE(C1918),'Cross ref'!G:I,3,0)</f>
        <v>7378</v>
      </c>
      <c r="V1918" s="231">
        <f>IFERROR(VLOOKUP(J1918,'Item List (2)'!C:D,2,0),VLOOKUP(K1918,'Item List (2)'!C:D,2,0))</f>
        <v>50007</v>
      </c>
      <c r="W1918" s="231">
        <f>IFERROR(VLOOKUP(J1918,'Item List (2)'!C:E,3,0),VLOOKUP(K1918,'Item List (2)'!C:E,3,0))</f>
        <v>100</v>
      </c>
      <c r="X1918" s="231">
        <f t="shared" si="175"/>
        <v>0</v>
      </c>
      <c r="Y1918" s="231" t="str">
        <f t="shared" si="176"/>
        <v>CHICKEN, NUGGET BRD STAR SHP</v>
      </c>
      <c r="AA1918" s="232">
        <f t="shared" si="177"/>
        <v>234.4</v>
      </c>
      <c r="AB1918" s="232" t="str">
        <f>VLOOKUP(W1918,'Item List (2)'!$H:$J,2,0)</f>
        <v>Food</v>
      </c>
      <c r="AC1918" s="232">
        <f t="shared" si="178"/>
        <v>7378</v>
      </c>
      <c r="AD1918" s="232" t="str">
        <f t="shared" si="179"/>
        <v>7378-Food</v>
      </c>
    </row>
    <row r="1919" spans="1:30">
      <c r="A1919" t="s">
        <v>48</v>
      </c>
      <c r="B1919" t="s">
        <v>549</v>
      </c>
      <c r="C1919" t="s">
        <v>778</v>
      </c>
      <c r="D1919" t="s">
        <v>779</v>
      </c>
      <c r="E1919" t="s">
        <v>780</v>
      </c>
      <c r="F1919" s="220" t="s">
        <v>53</v>
      </c>
      <c r="G1919" s="220">
        <v>45170</v>
      </c>
      <c r="H1919" t="s">
        <v>357</v>
      </c>
      <c r="I1919" t="s">
        <v>55</v>
      </c>
      <c r="J1919" t="s">
        <v>358</v>
      </c>
      <c r="K1919" t="s">
        <v>359</v>
      </c>
      <c r="L1919" s="230" t="s">
        <v>360</v>
      </c>
      <c r="M1919">
        <v>1</v>
      </c>
      <c r="N1919">
        <v>0</v>
      </c>
      <c r="O1919">
        <v>24.1</v>
      </c>
      <c r="P1919">
        <v>24.1</v>
      </c>
      <c r="Q1919">
        <v>8871.08</v>
      </c>
      <c r="R1919">
        <v>17.28</v>
      </c>
      <c r="S1919" s="231" t="str">
        <f>VLOOKUP(U1919,'Cross ref'!I:J,2,0)</f>
        <v>SCL</v>
      </c>
      <c r="T1919" s="231">
        <f t="shared" si="174"/>
        <v>24.1</v>
      </c>
      <c r="U1919" s="231">
        <f>VLOOKUP(VALUE(C1919),'Cross ref'!G:I,3,0)</f>
        <v>7378</v>
      </c>
      <c r="V1919" s="231">
        <f>IFERROR(VLOOKUP(J1919,'Item List (2)'!C:D,2,0),VLOOKUP(K1919,'Item List (2)'!C:D,2,0))</f>
        <v>50007</v>
      </c>
      <c r="W1919" s="231">
        <f>IFERROR(VLOOKUP(J1919,'Item List (2)'!C:E,3,0),VLOOKUP(K1919,'Item List (2)'!C:E,3,0))</f>
        <v>100</v>
      </c>
      <c r="X1919" s="231">
        <f t="shared" si="175"/>
        <v>0</v>
      </c>
      <c r="Y1919" s="231" t="str">
        <f t="shared" si="176"/>
        <v>BISCUIT, BUTTERMILK PARBKD</v>
      </c>
      <c r="AA1919" s="232">
        <f t="shared" si="177"/>
        <v>24.1</v>
      </c>
      <c r="AB1919" s="232" t="str">
        <f>VLOOKUP(W1919,'Item List (2)'!$H:$J,2,0)</f>
        <v>Food</v>
      </c>
      <c r="AC1919" s="232">
        <f t="shared" si="178"/>
        <v>7378</v>
      </c>
      <c r="AD1919" s="232" t="str">
        <f t="shared" si="179"/>
        <v>7378-Food</v>
      </c>
    </row>
    <row r="1920" spans="1:30">
      <c r="A1920" t="s">
        <v>48</v>
      </c>
      <c r="B1920" t="s">
        <v>549</v>
      </c>
      <c r="C1920" t="s">
        <v>778</v>
      </c>
      <c r="D1920" t="s">
        <v>779</v>
      </c>
      <c r="E1920" t="s">
        <v>780</v>
      </c>
      <c r="F1920" s="220" t="s">
        <v>53</v>
      </c>
      <c r="G1920" s="220">
        <v>45170</v>
      </c>
      <c r="H1920" t="s">
        <v>282</v>
      </c>
      <c r="I1920" t="s">
        <v>55</v>
      </c>
      <c r="J1920" t="s">
        <v>105</v>
      </c>
      <c r="K1920" t="s">
        <v>283</v>
      </c>
      <c r="L1920" s="230" t="s">
        <v>284</v>
      </c>
      <c r="M1920">
        <v>1</v>
      </c>
      <c r="N1920">
        <v>0</v>
      </c>
      <c r="O1920">
        <v>12.91</v>
      </c>
      <c r="P1920">
        <v>12.91</v>
      </c>
      <c r="Q1920">
        <v>8871.08</v>
      </c>
      <c r="R1920">
        <v>17.28</v>
      </c>
      <c r="S1920" s="231" t="str">
        <f>VLOOKUP(U1920,'Cross ref'!I:J,2,0)</f>
        <v>SCL</v>
      </c>
      <c r="T1920" s="231">
        <f t="shared" si="174"/>
        <v>12.91</v>
      </c>
      <c r="U1920" s="231">
        <f>VLOOKUP(VALUE(C1920),'Cross ref'!G:I,3,0)</f>
        <v>7378</v>
      </c>
      <c r="V1920" s="231">
        <f>IFERROR(VLOOKUP(J1920,'Item List (2)'!C:D,2,0),VLOOKUP(K1920,'Item List (2)'!C:D,2,0))</f>
        <v>50007</v>
      </c>
      <c r="W1920" s="231">
        <f>IFERROR(VLOOKUP(J1920,'Item List (2)'!C:E,3,0),VLOOKUP(K1920,'Item List (2)'!C:E,3,0))</f>
        <v>100</v>
      </c>
      <c r="X1920" s="231">
        <f t="shared" si="175"/>
        <v>0</v>
      </c>
      <c r="Y1920" s="231" t="str">
        <f t="shared" si="176"/>
        <v>BUTTERMILK, 1% LF</v>
      </c>
      <c r="AA1920" s="232">
        <f t="shared" si="177"/>
        <v>12.91</v>
      </c>
      <c r="AB1920" s="232" t="str">
        <f>VLOOKUP(W1920,'Item List (2)'!$H:$J,2,0)</f>
        <v>Food</v>
      </c>
      <c r="AC1920" s="232">
        <f t="shared" si="178"/>
        <v>7378</v>
      </c>
      <c r="AD1920" s="232" t="str">
        <f t="shared" si="179"/>
        <v>7378-Food</v>
      </c>
    </row>
    <row r="1921" spans="1:30">
      <c r="A1921" t="s">
        <v>48</v>
      </c>
      <c r="B1921" t="s">
        <v>549</v>
      </c>
      <c r="C1921" t="s">
        <v>778</v>
      </c>
      <c r="D1921" t="s">
        <v>779</v>
      </c>
      <c r="E1921" t="s">
        <v>780</v>
      </c>
      <c r="F1921" s="220" t="s">
        <v>53</v>
      </c>
      <c r="G1921" s="220">
        <v>45170</v>
      </c>
      <c r="H1921" t="s">
        <v>194</v>
      </c>
      <c r="I1921" t="s">
        <v>55</v>
      </c>
      <c r="J1921" t="s">
        <v>179</v>
      </c>
      <c r="K1921" t="s">
        <v>195</v>
      </c>
      <c r="L1921" s="230" t="s">
        <v>148</v>
      </c>
      <c r="M1921">
        <v>1</v>
      </c>
      <c r="N1921">
        <v>0</v>
      </c>
      <c r="O1921">
        <v>88.31</v>
      </c>
      <c r="P1921">
        <v>88.31</v>
      </c>
      <c r="Q1921">
        <v>8871.08</v>
      </c>
      <c r="R1921">
        <v>17.28</v>
      </c>
      <c r="S1921" s="231" t="str">
        <f>VLOOKUP(U1921,'Cross ref'!I:J,2,0)</f>
        <v>SCL</v>
      </c>
      <c r="T1921" s="231">
        <f t="shared" si="174"/>
        <v>88.31</v>
      </c>
      <c r="U1921" s="231">
        <f>VLOOKUP(VALUE(C1921),'Cross ref'!G:I,3,0)</f>
        <v>7378</v>
      </c>
      <c r="V1921" s="231">
        <f>IFERROR(VLOOKUP(J1921,'Item List (2)'!C:D,2,0),VLOOKUP(K1921,'Item List (2)'!C:D,2,0))</f>
        <v>50007</v>
      </c>
      <c r="W1921" s="231">
        <f>IFERROR(VLOOKUP(J1921,'Item List (2)'!C:E,3,0),VLOOKUP(K1921,'Item List (2)'!C:E,3,0))</f>
        <v>100</v>
      </c>
      <c r="X1921" s="231">
        <f t="shared" si="175"/>
        <v>0</v>
      </c>
      <c r="Y1921" s="231" t="str">
        <f t="shared" si="176"/>
        <v>CHEESE, AMER SHRP SLI 200CT SM</v>
      </c>
      <c r="AA1921" s="232">
        <f t="shared" si="177"/>
        <v>88.31</v>
      </c>
      <c r="AB1921" s="232" t="str">
        <f>VLOOKUP(W1921,'Item List (2)'!$H:$J,2,0)</f>
        <v>Food</v>
      </c>
      <c r="AC1921" s="232">
        <f t="shared" si="178"/>
        <v>7378</v>
      </c>
      <c r="AD1921" s="232" t="str">
        <f t="shared" si="179"/>
        <v>7378-Food</v>
      </c>
    </row>
    <row r="1922" spans="1:30">
      <c r="A1922" t="s">
        <v>48</v>
      </c>
      <c r="B1922" t="s">
        <v>549</v>
      </c>
      <c r="C1922" t="s">
        <v>778</v>
      </c>
      <c r="D1922" t="s">
        <v>779</v>
      </c>
      <c r="E1922" t="s">
        <v>780</v>
      </c>
      <c r="F1922" s="220" t="s">
        <v>53</v>
      </c>
      <c r="G1922" s="220">
        <v>45170</v>
      </c>
      <c r="H1922" t="s">
        <v>361</v>
      </c>
      <c r="I1922" t="s">
        <v>55</v>
      </c>
      <c r="J1922" t="s">
        <v>362</v>
      </c>
      <c r="K1922" t="s">
        <v>363</v>
      </c>
      <c r="L1922" s="230" t="s">
        <v>364</v>
      </c>
      <c r="M1922">
        <v>1</v>
      </c>
      <c r="N1922">
        <v>0</v>
      </c>
      <c r="O1922">
        <v>107.29</v>
      </c>
      <c r="P1922">
        <v>107.29</v>
      </c>
      <c r="Q1922">
        <v>8871.08</v>
      </c>
      <c r="R1922">
        <v>17.28</v>
      </c>
      <c r="S1922" s="231" t="str">
        <f>VLOOKUP(U1922,'Cross ref'!I:J,2,0)</f>
        <v>SCL</v>
      </c>
      <c r="T1922" s="231">
        <f t="shared" ref="T1922:T1985" si="180">P1922</f>
        <v>107.29</v>
      </c>
      <c r="U1922" s="231">
        <f>VLOOKUP(VALUE(C1922),'Cross ref'!G:I,3,0)</f>
        <v>7378</v>
      </c>
      <c r="V1922" s="231">
        <f>IFERROR(VLOOKUP(J1922,'Item List (2)'!C:D,2,0),VLOOKUP(K1922,'Item List (2)'!C:D,2,0))</f>
        <v>50007</v>
      </c>
      <c r="W1922" s="231">
        <f>IFERROR(VLOOKUP(J1922,'Item List (2)'!C:E,3,0),VLOOKUP(K1922,'Item List (2)'!C:E,3,0))</f>
        <v>100</v>
      </c>
      <c r="X1922" s="231">
        <f t="shared" ref="X1922:X1985" si="181">IF(_xlfn.NUMBERVALUE(O1922),M1922*O1922-P1922,-P1922)</f>
        <v>0</v>
      </c>
      <c r="Y1922" s="231" t="str">
        <f t="shared" ref="Y1922:Y1985" si="182">K1922</f>
        <v>BURGER, BEYOND MEAT 3.7Z</v>
      </c>
      <c r="AA1922" s="232">
        <f t="shared" ref="AA1922:AA1985" si="183">P1922</f>
        <v>107.29</v>
      </c>
      <c r="AB1922" s="232" t="str">
        <f>VLOOKUP(W1922,'Item List (2)'!$H:$J,2,0)</f>
        <v>Food</v>
      </c>
      <c r="AC1922" s="232">
        <f t="shared" ref="AC1922:AC1985" si="184">U1922</f>
        <v>7378</v>
      </c>
      <c r="AD1922" s="232" t="str">
        <f t="shared" ref="AD1922:AD1985" si="185">AC1922&amp;"-"&amp;AB1922</f>
        <v>7378-Food</v>
      </c>
    </row>
    <row r="1923" spans="1:30">
      <c r="A1923" t="s">
        <v>48</v>
      </c>
      <c r="B1923" t="s">
        <v>549</v>
      </c>
      <c r="C1923" t="s">
        <v>778</v>
      </c>
      <c r="D1923" t="s">
        <v>779</v>
      </c>
      <c r="E1923" t="s">
        <v>780</v>
      </c>
      <c r="F1923" s="220" t="s">
        <v>53</v>
      </c>
      <c r="G1923" s="220">
        <v>45170</v>
      </c>
      <c r="H1923" t="s">
        <v>200</v>
      </c>
      <c r="I1923" t="s">
        <v>201</v>
      </c>
      <c r="J1923" t="s">
        <v>202</v>
      </c>
      <c r="K1923" t="s">
        <v>203</v>
      </c>
      <c r="L1923" s="230" t="s">
        <v>204</v>
      </c>
      <c r="M1923">
        <v>1</v>
      </c>
      <c r="N1923">
        <v>0</v>
      </c>
      <c r="O1923">
        <v>70.17</v>
      </c>
      <c r="P1923">
        <v>70.17</v>
      </c>
      <c r="Q1923">
        <v>8871.08</v>
      </c>
      <c r="R1923">
        <v>17.28</v>
      </c>
      <c r="S1923" s="231" t="str">
        <f>VLOOKUP(U1923,'Cross ref'!I:J,2,0)</f>
        <v>SCL</v>
      </c>
      <c r="T1923" s="231">
        <f t="shared" si="180"/>
        <v>70.17</v>
      </c>
      <c r="U1923" s="231">
        <f>VLOOKUP(VALUE(C1923),'Cross ref'!G:I,3,0)</f>
        <v>7378</v>
      </c>
      <c r="V1923" s="231">
        <f>IFERROR(VLOOKUP(J1923,'Item List (2)'!C:D,2,0),VLOOKUP(K1923,'Item List (2)'!C:D,2,0))</f>
        <v>51001</v>
      </c>
      <c r="W1923" s="231">
        <f>IFERROR(VLOOKUP(J1923,'Item List (2)'!C:E,3,0),VLOOKUP(K1923,'Item List (2)'!C:E,3,0))</f>
        <v>1000</v>
      </c>
      <c r="X1923" s="231">
        <f t="shared" si="181"/>
        <v>0</v>
      </c>
      <c r="Y1923" s="231" t="str">
        <f t="shared" si="182"/>
        <v>WRAP, WESTERN SUPER 4 WAY</v>
      </c>
      <c r="AA1923" s="232">
        <f t="shared" si="183"/>
        <v>70.17</v>
      </c>
      <c r="AB1923" s="232" t="str">
        <f>VLOOKUP(W1923,'Item List (2)'!$H:$J,2,0)</f>
        <v>Paper</v>
      </c>
      <c r="AC1923" s="232">
        <f t="shared" si="184"/>
        <v>7378</v>
      </c>
      <c r="AD1923" s="232" t="str">
        <f t="shared" si="185"/>
        <v>7378-Paper</v>
      </c>
    </row>
    <row r="1924" spans="1:30">
      <c r="A1924" t="s">
        <v>48</v>
      </c>
      <c r="B1924" t="s">
        <v>549</v>
      </c>
      <c r="C1924" t="s">
        <v>778</v>
      </c>
      <c r="D1924" t="s">
        <v>779</v>
      </c>
      <c r="E1924" t="s">
        <v>780</v>
      </c>
      <c r="F1924" s="220" t="s">
        <v>53</v>
      </c>
      <c r="G1924" s="220">
        <v>45170</v>
      </c>
      <c r="H1924" t="s">
        <v>543</v>
      </c>
      <c r="I1924" t="s">
        <v>201</v>
      </c>
      <c r="J1924" t="s">
        <v>202</v>
      </c>
      <c r="K1924" t="s">
        <v>544</v>
      </c>
      <c r="L1924" s="230" t="s">
        <v>500</v>
      </c>
      <c r="M1924">
        <v>1</v>
      </c>
      <c r="N1924">
        <v>0</v>
      </c>
      <c r="O1924">
        <v>71.87</v>
      </c>
      <c r="P1924">
        <v>71.87</v>
      </c>
      <c r="Q1924">
        <v>8871.08</v>
      </c>
      <c r="R1924">
        <v>17.28</v>
      </c>
      <c r="S1924" s="231" t="str">
        <f>VLOOKUP(U1924,'Cross ref'!I:J,2,0)</f>
        <v>SCL</v>
      </c>
      <c r="T1924" s="231">
        <f t="shared" si="180"/>
        <v>71.87</v>
      </c>
      <c r="U1924" s="231">
        <f>VLOOKUP(VALUE(C1924),'Cross ref'!G:I,3,0)</f>
        <v>7378</v>
      </c>
      <c r="V1924" s="231">
        <f>IFERROR(VLOOKUP(J1924,'Item List (2)'!C:D,2,0),VLOOKUP(K1924,'Item List (2)'!C:D,2,0))</f>
        <v>51001</v>
      </c>
      <c r="W1924" s="231">
        <f>IFERROR(VLOOKUP(J1924,'Item List (2)'!C:E,3,0),VLOOKUP(K1924,'Item List (2)'!C:E,3,0))</f>
        <v>1000</v>
      </c>
      <c r="X1924" s="231">
        <f t="shared" si="181"/>
        <v>0</v>
      </c>
      <c r="Y1924" s="231" t="str">
        <f t="shared" si="182"/>
        <v>WRAP, PAPR FAMOUS BIG 4</v>
      </c>
      <c r="AA1924" s="232">
        <f t="shared" si="183"/>
        <v>71.87</v>
      </c>
      <c r="AB1924" s="232" t="str">
        <f>VLOOKUP(W1924,'Item List (2)'!$H:$J,2,0)</f>
        <v>Paper</v>
      </c>
      <c r="AC1924" s="232">
        <f t="shared" si="184"/>
        <v>7378</v>
      </c>
      <c r="AD1924" s="232" t="str">
        <f t="shared" si="185"/>
        <v>7378-Paper</v>
      </c>
    </row>
    <row r="1925" spans="1:30">
      <c r="A1925" t="s">
        <v>48</v>
      </c>
      <c r="B1925" t="s">
        <v>549</v>
      </c>
      <c r="C1925" t="s">
        <v>778</v>
      </c>
      <c r="D1925" t="s">
        <v>779</v>
      </c>
      <c r="E1925" t="s">
        <v>780</v>
      </c>
      <c r="F1925" s="220" t="s">
        <v>53</v>
      </c>
      <c r="G1925" s="220">
        <v>45170</v>
      </c>
      <c r="H1925" t="s">
        <v>205</v>
      </c>
      <c r="I1925" t="s">
        <v>55</v>
      </c>
      <c r="J1925" t="s">
        <v>206</v>
      </c>
      <c r="K1925" t="s">
        <v>207</v>
      </c>
      <c r="L1925" s="230" t="s">
        <v>208</v>
      </c>
      <c r="M1925">
        <v>5</v>
      </c>
      <c r="N1925">
        <v>0</v>
      </c>
      <c r="O1925">
        <v>22.17</v>
      </c>
      <c r="P1925">
        <v>110.85</v>
      </c>
      <c r="Q1925">
        <v>8871.08</v>
      </c>
      <c r="R1925">
        <v>17.28</v>
      </c>
      <c r="S1925" s="231" t="str">
        <f>VLOOKUP(U1925,'Cross ref'!I:J,2,0)</f>
        <v>SCL</v>
      </c>
      <c r="T1925" s="231">
        <f t="shared" si="180"/>
        <v>110.85</v>
      </c>
      <c r="U1925" s="231">
        <f>VLOOKUP(VALUE(C1925),'Cross ref'!G:I,3,0)</f>
        <v>7378</v>
      </c>
      <c r="V1925" s="231">
        <f>IFERROR(VLOOKUP(J1925,'Item List (2)'!C:D,2,0),VLOOKUP(K1925,'Item List (2)'!C:D,2,0))</f>
        <v>50007</v>
      </c>
      <c r="W1925" s="231">
        <f>IFERROR(VLOOKUP(J1925,'Item List (2)'!C:E,3,0),VLOOKUP(K1925,'Item List (2)'!C:E,3,0))</f>
        <v>100</v>
      </c>
      <c r="X1925" s="231">
        <f t="shared" si="181"/>
        <v>0</v>
      </c>
      <c r="Y1925" s="231" t="str">
        <f t="shared" si="182"/>
        <v>LETTUCE, LINER</v>
      </c>
      <c r="AA1925" s="232">
        <f t="shared" si="183"/>
        <v>110.85</v>
      </c>
      <c r="AB1925" s="232" t="str">
        <f>VLOOKUP(W1925,'Item List (2)'!$H:$J,2,0)</f>
        <v>Food</v>
      </c>
      <c r="AC1925" s="232">
        <f t="shared" si="184"/>
        <v>7378</v>
      </c>
      <c r="AD1925" s="232" t="str">
        <f t="shared" si="185"/>
        <v>7378-Food</v>
      </c>
    </row>
    <row r="1926" spans="1:30">
      <c r="A1926" t="s">
        <v>48</v>
      </c>
      <c r="B1926" t="s">
        <v>549</v>
      </c>
      <c r="C1926" t="s">
        <v>778</v>
      </c>
      <c r="D1926" t="s">
        <v>779</v>
      </c>
      <c r="E1926" t="s">
        <v>780</v>
      </c>
      <c r="F1926" s="220" t="s">
        <v>53</v>
      </c>
      <c r="G1926" s="220">
        <v>45170</v>
      </c>
      <c r="H1926" t="s">
        <v>209</v>
      </c>
      <c r="I1926" t="s">
        <v>55</v>
      </c>
      <c r="J1926" t="s">
        <v>210</v>
      </c>
      <c r="K1926" t="s">
        <v>211</v>
      </c>
      <c r="L1926" s="230" t="s">
        <v>212</v>
      </c>
      <c r="M1926">
        <v>4</v>
      </c>
      <c r="N1926">
        <v>0</v>
      </c>
      <c r="O1926">
        <v>19.57</v>
      </c>
      <c r="P1926">
        <v>78.28</v>
      </c>
      <c r="Q1926">
        <v>8871.08</v>
      </c>
      <c r="R1926">
        <v>17.28</v>
      </c>
      <c r="S1926" s="231" t="str">
        <f>VLOOKUP(U1926,'Cross ref'!I:J,2,0)</f>
        <v>SCL</v>
      </c>
      <c r="T1926" s="231">
        <f t="shared" si="180"/>
        <v>78.28</v>
      </c>
      <c r="U1926" s="231">
        <f>VLOOKUP(VALUE(C1926),'Cross ref'!G:I,3,0)</f>
        <v>7378</v>
      </c>
      <c r="V1926" s="231">
        <f>IFERROR(VLOOKUP(J1926,'Item List (2)'!C:D,2,0),VLOOKUP(K1926,'Item List (2)'!C:D,2,0))</f>
        <v>50007</v>
      </c>
      <c r="W1926" s="231">
        <f>IFERROR(VLOOKUP(J1926,'Item List (2)'!C:E,3,0),VLOOKUP(K1926,'Item List (2)'!C:E,3,0))</f>
        <v>100</v>
      </c>
      <c r="X1926" s="231">
        <f t="shared" si="181"/>
        <v>0</v>
      </c>
      <c r="Y1926" s="231" t="str">
        <f t="shared" si="182"/>
        <v>TOMATO, RED 5X5 BULK 25LB</v>
      </c>
      <c r="AA1926" s="232">
        <f t="shared" si="183"/>
        <v>78.28</v>
      </c>
      <c r="AB1926" s="232" t="str">
        <f>VLOOKUP(W1926,'Item List (2)'!$H:$J,2,0)</f>
        <v>Food</v>
      </c>
      <c r="AC1926" s="232">
        <f t="shared" si="184"/>
        <v>7378</v>
      </c>
      <c r="AD1926" s="232" t="str">
        <f t="shared" si="185"/>
        <v>7378-Food</v>
      </c>
    </row>
    <row r="1927" spans="1:30">
      <c r="A1927" t="s">
        <v>48</v>
      </c>
      <c r="B1927" t="s">
        <v>549</v>
      </c>
      <c r="C1927" t="s">
        <v>778</v>
      </c>
      <c r="D1927" t="s">
        <v>779</v>
      </c>
      <c r="E1927" t="s">
        <v>780</v>
      </c>
      <c r="F1927" s="220" t="s">
        <v>53</v>
      </c>
      <c r="G1927" s="220">
        <v>45170</v>
      </c>
      <c r="H1927" t="s">
        <v>369</v>
      </c>
      <c r="I1927" t="s">
        <v>55</v>
      </c>
      <c r="J1927" t="s">
        <v>370</v>
      </c>
      <c r="K1927" t="s">
        <v>371</v>
      </c>
      <c r="L1927" s="230" t="s">
        <v>372</v>
      </c>
      <c r="M1927">
        <v>1</v>
      </c>
      <c r="N1927">
        <v>0</v>
      </c>
      <c r="O1927">
        <v>38.47</v>
      </c>
      <c r="P1927">
        <v>38.47</v>
      </c>
      <c r="Q1927">
        <v>8871.08</v>
      </c>
      <c r="R1927">
        <v>17.28</v>
      </c>
      <c r="S1927" s="231" t="str">
        <f>VLOOKUP(U1927,'Cross ref'!I:J,2,0)</f>
        <v>SCL</v>
      </c>
      <c r="T1927" s="231">
        <f t="shared" si="180"/>
        <v>38.47</v>
      </c>
      <c r="U1927" s="231">
        <f>VLOOKUP(VALUE(C1927),'Cross ref'!G:I,3,0)</f>
        <v>7378</v>
      </c>
      <c r="V1927" s="231">
        <f>IFERROR(VLOOKUP(J1927,'Item List (2)'!C:D,2,0),VLOOKUP(K1927,'Item List (2)'!C:D,2,0))</f>
        <v>50007</v>
      </c>
      <c r="W1927" s="231">
        <f>IFERROR(VLOOKUP(J1927,'Item List (2)'!C:E,3,0),VLOOKUP(K1927,'Item List (2)'!C:E,3,0))</f>
        <v>100</v>
      </c>
      <c r="X1927" s="231">
        <f t="shared" si="181"/>
        <v>0</v>
      </c>
      <c r="Y1927" s="231" t="str">
        <f t="shared" si="182"/>
        <v>SYRUP, MAPLE FLVR CUP PC</v>
      </c>
      <c r="AA1927" s="232">
        <f t="shared" si="183"/>
        <v>38.47</v>
      </c>
      <c r="AB1927" s="232" t="str">
        <f>VLOOKUP(W1927,'Item List (2)'!$H:$J,2,0)</f>
        <v>Food</v>
      </c>
      <c r="AC1927" s="232">
        <f t="shared" si="184"/>
        <v>7378</v>
      </c>
      <c r="AD1927" s="232" t="str">
        <f t="shared" si="185"/>
        <v>7378-Food</v>
      </c>
    </row>
    <row r="1928" spans="1:30">
      <c r="A1928" t="s">
        <v>48</v>
      </c>
      <c r="B1928" t="s">
        <v>549</v>
      </c>
      <c r="C1928" t="s">
        <v>778</v>
      </c>
      <c r="D1928" t="s">
        <v>779</v>
      </c>
      <c r="E1928" t="s">
        <v>780</v>
      </c>
      <c r="F1928" s="220" t="s">
        <v>53</v>
      </c>
      <c r="G1928" s="220">
        <v>45170</v>
      </c>
      <c r="H1928" t="s">
        <v>456</v>
      </c>
      <c r="I1928" t="s">
        <v>55</v>
      </c>
      <c r="J1928" t="s">
        <v>457</v>
      </c>
      <c r="K1928" t="s">
        <v>458</v>
      </c>
      <c r="L1928" s="230" t="s">
        <v>459</v>
      </c>
      <c r="M1928">
        <v>1</v>
      </c>
      <c r="N1928">
        <v>0</v>
      </c>
      <c r="O1928">
        <v>68.6</v>
      </c>
      <c r="P1928">
        <v>68.6</v>
      </c>
      <c r="Q1928">
        <v>8871.08</v>
      </c>
      <c r="R1928">
        <v>17.28</v>
      </c>
      <c r="S1928" s="231" t="str">
        <f>VLOOKUP(U1928,'Cross ref'!I:J,2,0)</f>
        <v>SCL</v>
      </c>
      <c r="T1928" s="231">
        <f t="shared" si="180"/>
        <v>68.6</v>
      </c>
      <c r="U1928" s="231">
        <f>VLOOKUP(VALUE(C1928),'Cross ref'!G:I,3,0)</f>
        <v>7378</v>
      </c>
      <c r="V1928" s="231">
        <f>IFERROR(VLOOKUP(J1928,'Item List (2)'!C:D,2,0),VLOOKUP(K1928,'Item List (2)'!C:D,2,0))</f>
        <v>50007</v>
      </c>
      <c r="W1928" s="231">
        <f>IFERROR(VLOOKUP(J1928,'Item List (2)'!C:E,3,0),VLOOKUP(K1928,'Item List (2)'!C:E,3,0))</f>
        <v>100</v>
      </c>
      <c r="X1928" s="231">
        <f t="shared" si="181"/>
        <v>0</v>
      </c>
      <c r="Y1928" s="231" t="str">
        <f t="shared" si="182"/>
        <v>COOKIE, CHOC CHIP THWSRV 1.25Z</v>
      </c>
      <c r="AA1928" s="232">
        <f t="shared" si="183"/>
        <v>68.6</v>
      </c>
      <c r="AB1928" s="232" t="str">
        <f>VLOOKUP(W1928,'Item List (2)'!$H:$J,2,0)</f>
        <v>Food</v>
      </c>
      <c r="AC1928" s="232">
        <f t="shared" si="184"/>
        <v>7378</v>
      </c>
      <c r="AD1928" s="232" t="str">
        <f t="shared" si="185"/>
        <v>7378-Food</v>
      </c>
    </row>
    <row r="1929" spans="1:30">
      <c r="A1929" t="s">
        <v>48</v>
      </c>
      <c r="B1929" t="s">
        <v>549</v>
      </c>
      <c r="C1929" t="s">
        <v>778</v>
      </c>
      <c r="D1929" t="s">
        <v>779</v>
      </c>
      <c r="E1929" t="s">
        <v>780</v>
      </c>
      <c r="F1929" s="220" t="s">
        <v>53</v>
      </c>
      <c r="G1929" s="220">
        <v>45170</v>
      </c>
      <c r="H1929" t="s">
        <v>613</v>
      </c>
      <c r="I1929" t="s">
        <v>55</v>
      </c>
      <c r="J1929" t="s">
        <v>614</v>
      </c>
      <c r="K1929" t="s">
        <v>615</v>
      </c>
      <c r="L1929" s="230" t="s">
        <v>212</v>
      </c>
      <c r="M1929">
        <v>1</v>
      </c>
      <c r="N1929">
        <v>0</v>
      </c>
      <c r="O1929">
        <v>14.65</v>
      </c>
      <c r="P1929">
        <v>14.65</v>
      </c>
      <c r="Q1929">
        <v>8871.08</v>
      </c>
      <c r="R1929">
        <v>17.28</v>
      </c>
      <c r="S1929" s="231" t="str">
        <f>VLOOKUP(U1929,'Cross ref'!I:J,2,0)</f>
        <v>SCL</v>
      </c>
      <c r="T1929" s="231">
        <f t="shared" si="180"/>
        <v>14.65</v>
      </c>
      <c r="U1929" s="231">
        <f>VLOOKUP(VALUE(C1929),'Cross ref'!G:I,3,0)</f>
        <v>7378</v>
      </c>
      <c r="V1929" s="231">
        <f>IFERROR(VLOOKUP(J1929,'Item List (2)'!C:D,2,0),VLOOKUP(K1929,'Item List (2)'!C:D,2,0))</f>
        <v>50007</v>
      </c>
      <c r="W1929" s="231">
        <f>IFERROR(VLOOKUP(J1929,'Item List (2)'!C:E,3,0),VLOOKUP(K1929,'Item List (2)'!C:E,3,0))</f>
        <v>100</v>
      </c>
      <c r="X1929" s="231">
        <f t="shared" si="181"/>
        <v>0</v>
      </c>
      <c r="Y1929" s="231" t="str">
        <f t="shared" si="182"/>
        <v>ONION, RED JMBO</v>
      </c>
      <c r="AA1929" s="232">
        <f t="shared" si="183"/>
        <v>14.65</v>
      </c>
      <c r="AB1929" s="232" t="str">
        <f>VLOOKUP(W1929,'Item List (2)'!$H:$J,2,0)</f>
        <v>Food</v>
      </c>
      <c r="AC1929" s="232">
        <f t="shared" si="184"/>
        <v>7378</v>
      </c>
      <c r="AD1929" s="232" t="str">
        <f t="shared" si="185"/>
        <v>7378-Food</v>
      </c>
    </row>
    <row r="1930" spans="1:30">
      <c r="A1930" t="s">
        <v>48</v>
      </c>
      <c r="B1930" t="s">
        <v>549</v>
      </c>
      <c r="C1930" t="s">
        <v>778</v>
      </c>
      <c r="D1930" t="s">
        <v>779</v>
      </c>
      <c r="E1930" t="s">
        <v>780</v>
      </c>
      <c r="F1930" s="220" t="s">
        <v>53</v>
      </c>
      <c r="G1930" s="220">
        <v>45170</v>
      </c>
      <c r="H1930" t="s">
        <v>213</v>
      </c>
      <c r="I1930" t="s">
        <v>55</v>
      </c>
      <c r="J1930" t="s">
        <v>214</v>
      </c>
      <c r="K1930" t="s">
        <v>215</v>
      </c>
      <c r="L1930" s="230" t="s">
        <v>78</v>
      </c>
      <c r="M1930">
        <v>2</v>
      </c>
      <c r="N1930">
        <v>0</v>
      </c>
      <c r="O1930">
        <v>27.07</v>
      </c>
      <c r="P1930">
        <v>54.14</v>
      </c>
      <c r="Q1930">
        <v>8871.08</v>
      </c>
      <c r="R1930">
        <v>17.28</v>
      </c>
      <c r="S1930" s="231" t="str">
        <f>VLOOKUP(U1930,'Cross ref'!I:J,2,0)</f>
        <v>SCL</v>
      </c>
      <c r="T1930" s="231">
        <f t="shared" si="180"/>
        <v>54.14</v>
      </c>
      <c r="U1930" s="231">
        <f>VLOOKUP(VALUE(C1930),'Cross ref'!G:I,3,0)</f>
        <v>7378</v>
      </c>
      <c r="V1930" s="231">
        <f>IFERROR(VLOOKUP(J1930,'Item List (2)'!C:D,2,0),VLOOKUP(K1930,'Item List (2)'!C:D,2,0))</f>
        <v>50007</v>
      </c>
      <c r="W1930" s="231">
        <f>IFERROR(VLOOKUP(J1930,'Item List (2)'!C:E,3,0),VLOOKUP(K1930,'Item List (2)'!C:E,3,0))</f>
        <v>100</v>
      </c>
      <c r="X1930" s="231">
        <f t="shared" si="181"/>
        <v>0</v>
      </c>
      <c r="Y1930" s="231" t="str">
        <f t="shared" si="182"/>
        <v>PICKLE, CHIP DELI 3/16" CC</v>
      </c>
      <c r="AA1930" s="232">
        <f t="shared" si="183"/>
        <v>54.14</v>
      </c>
      <c r="AB1930" s="232" t="str">
        <f>VLOOKUP(W1930,'Item List (2)'!$H:$J,2,0)</f>
        <v>Food</v>
      </c>
      <c r="AC1930" s="232">
        <f t="shared" si="184"/>
        <v>7378</v>
      </c>
      <c r="AD1930" s="232" t="str">
        <f t="shared" si="185"/>
        <v>7378-Food</v>
      </c>
    </row>
    <row r="1931" spans="1:30">
      <c r="A1931" t="s">
        <v>48</v>
      </c>
      <c r="B1931" t="s">
        <v>549</v>
      </c>
      <c r="C1931" t="s">
        <v>778</v>
      </c>
      <c r="D1931" t="s">
        <v>779</v>
      </c>
      <c r="E1931" t="s">
        <v>780</v>
      </c>
      <c r="F1931" s="220" t="s">
        <v>53</v>
      </c>
      <c r="G1931" s="220">
        <v>45170</v>
      </c>
      <c r="H1931" t="s">
        <v>375</v>
      </c>
      <c r="I1931" t="s">
        <v>55</v>
      </c>
      <c r="J1931" t="s">
        <v>146</v>
      </c>
      <c r="K1931" t="s">
        <v>376</v>
      </c>
      <c r="L1931" s="230" t="s">
        <v>377</v>
      </c>
      <c r="M1931">
        <v>1</v>
      </c>
      <c r="N1931">
        <v>0</v>
      </c>
      <c r="O1931">
        <v>175.35</v>
      </c>
      <c r="P1931">
        <v>175.35</v>
      </c>
      <c r="Q1931">
        <v>8871.08</v>
      </c>
      <c r="R1931">
        <v>17.28</v>
      </c>
      <c r="S1931" s="231" t="str">
        <f>VLOOKUP(U1931,'Cross ref'!I:J,2,0)</f>
        <v>SCL</v>
      </c>
      <c r="T1931" s="231">
        <f t="shared" si="180"/>
        <v>175.35</v>
      </c>
      <c r="U1931" s="231">
        <f>VLOOKUP(VALUE(C1931),'Cross ref'!G:I,3,0)</f>
        <v>7378</v>
      </c>
      <c r="V1931" s="231">
        <f>IFERROR(VLOOKUP(J1931,'Item List (2)'!C:D,2,0),VLOOKUP(K1931,'Item List (2)'!C:D,2,0))</f>
        <v>50007</v>
      </c>
      <c r="W1931" s="231">
        <f>IFERROR(VLOOKUP(J1931,'Item List (2)'!C:E,3,0),VLOOKUP(K1931,'Item List (2)'!C:E,3,0))</f>
        <v>100</v>
      </c>
      <c r="X1931" s="231">
        <f t="shared" si="181"/>
        <v>0</v>
      </c>
      <c r="Y1931" s="231" t="str">
        <f t="shared" si="182"/>
        <v>CHICKEN, BRST GR SAVOR 4.25Z CARLS JR</v>
      </c>
      <c r="AA1931" s="232">
        <f t="shared" si="183"/>
        <v>175.35</v>
      </c>
      <c r="AB1931" s="232" t="str">
        <f>VLOOKUP(W1931,'Item List (2)'!$H:$J,2,0)</f>
        <v>Food</v>
      </c>
      <c r="AC1931" s="232">
        <f t="shared" si="184"/>
        <v>7378</v>
      </c>
      <c r="AD1931" s="232" t="str">
        <f t="shared" si="185"/>
        <v>7378-Food</v>
      </c>
    </row>
    <row r="1932" spans="1:30">
      <c r="A1932" t="s">
        <v>48</v>
      </c>
      <c r="B1932" t="s">
        <v>549</v>
      </c>
      <c r="C1932" t="s">
        <v>778</v>
      </c>
      <c r="D1932" t="s">
        <v>779</v>
      </c>
      <c r="E1932" t="s">
        <v>780</v>
      </c>
      <c r="F1932" s="220" t="s">
        <v>53</v>
      </c>
      <c r="G1932" s="220">
        <v>45170</v>
      </c>
      <c r="H1932" t="s">
        <v>577</v>
      </c>
      <c r="I1932" t="s">
        <v>55</v>
      </c>
      <c r="J1932" t="s">
        <v>268</v>
      </c>
      <c r="K1932" t="s">
        <v>578</v>
      </c>
      <c r="L1932" s="230" t="s">
        <v>331</v>
      </c>
      <c r="M1932">
        <v>1</v>
      </c>
      <c r="N1932">
        <v>0</v>
      </c>
      <c r="O1932">
        <v>12.97</v>
      </c>
      <c r="P1932">
        <v>12.97</v>
      </c>
      <c r="Q1932">
        <v>8871.08</v>
      </c>
      <c r="R1932">
        <v>17.28</v>
      </c>
      <c r="S1932" s="231" t="str">
        <f>VLOOKUP(U1932,'Cross ref'!I:J,2,0)</f>
        <v>SCL</v>
      </c>
      <c r="T1932" s="231">
        <f t="shared" si="180"/>
        <v>12.97</v>
      </c>
      <c r="U1932" s="231">
        <f>VLOOKUP(VALUE(C1932),'Cross ref'!G:I,3,0)</f>
        <v>7378</v>
      </c>
      <c r="V1932" s="231">
        <f>IFERROR(VLOOKUP(J1932,'Item List (2)'!C:D,2,0),VLOOKUP(K1932,'Item List (2)'!C:D,2,0))</f>
        <v>50007</v>
      </c>
      <c r="W1932" s="231">
        <f>IFERROR(VLOOKUP(J1932,'Item List (2)'!C:E,3,0),VLOOKUP(K1932,'Item List (2)'!C:E,3,0))</f>
        <v>100</v>
      </c>
      <c r="X1932" s="231">
        <f t="shared" si="181"/>
        <v>0</v>
      </c>
      <c r="Y1932" s="231" t="str">
        <f t="shared" si="182"/>
        <v>MAYONNAISE, PC PCH CJR</v>
      </c>
      <c r="AA1932" s="232">
        <f t="shared" si="183"/>
        <v>12.97</v>
      </c>
      <c r="AB1932" s="232" t="str">
        <f>VLOOKUP(W1932,'Item List (2)'!$H:$J,2,0)</f>
        <v>Food</v>
      </c>
      <c r="AC1932" s="232">
        <f t="shared" si="184"/>
        <v>7378</v>
      </c>
      <c r="AD1932" s="232" t="str">
        <f t="shared" si="185"/>
        <v>7378-Food</v>
      </c>
    </row>
    <row r="1933" spans="1:30">
      <c r="A1933" t="s">
        <v>48</v>
      </c>
      <c r="B1933" t="s">
        <v>549</v>
      </c>
      <c r="C1933" t="s">
        <v>778</v>
      </c>
      <c r="D1933" t="s">
        <v>779</v>
      </c>
      <c r="E1933" t="s">
        <v>780</v>
      </c>
      <c r="F1933" s="220" t="s">
        <v>53</v>
      </c>
      <c r="G1933" s="220">
        <v>45170</v>
      </c>
      <c r="H1933" t="s">
        <v>219</v>
      </c>
      <c r="I1933" t="s">
        <v>55</v>
      </c>
      <c r="J1933" t="s">
        <v>220</v>
      </c>
      <c r="K1933" t="s">
        <v>221</v>
      </c>
      <c r="L1933" s="230" t="s">
        <v>222</v>
      </c>
      <c r="M1933">
        <v>1</v>
      </c>
      <c r="N1933">
        <v>0</v>
      </c>
      <c r="O1933">
        <v>13.66</v>
      </c>
      <c r="P1933">
        <v>13.66</v>
      </c>
      <c r="Q1933">
        <v>8871.08</v>
      </c>
      <c r="R1933">
        <v>17.28</v>
      </c>
      <c r="S1933" s="231" t="str">
        <f>VLOOKUP(U1933,'Cross ref'!I:J,2,0)</f>
        <v>SCL</v>
      </c>
      <c r="T1933" s="231">
        <f t="shared" si="180"/>
        <v>13.66</v>
      </c>
      <c r="U1933" s="231">
        <f>VLOOKUP(VALUE(C1933),'Cross ref'!G:I,3,0)</f>
        <v>7378</v>
      </c>
      <c r="V1933" s="231">
        <f>IFERROR(VLOOKUP(J1933,'Item List (2)'!C:D,2,0),VLOOKUP(K1933,'Item List (2)'!C:D,2,0))</f>
        <v>50007</v>
      </c>
      <c r="W1933" s="231">
        <f>IFERROR(VLOOKUP(J1933,'Item List (2)'!C:E,3,0),VLOOKUP(K1933,'Item List (2)'!C:E,3,0))</f>
        <v>100</v>
      </c>
      <c r="X1933" s="231">
        <f t="shared" si="181"/>
        <v>0</v>
      </c>
      <c r="Y1933" s="231" t="str">
        <f t="shared" si="182"/>
        <v>WATER, PURIFIED 16.9Z DASANI</v>
      </c>
      <c r="AA1933" s="232">
        <f t="shared" si="183"/>
        <v>13.66</v>
      </c>
      <c r="AB1933" s="232" t="str">
        <f>VLOOKUP(W1933,'Item List (2)'!$H:$J,2,0)</f>
        <v>Food</v>
      </c>
      <c r="AC1933" s="232">
        <f t="shared" si="184"/>
        <v>7378</v>
      </c>
      <c r="AD1933" s="232" t="str">
        <f t="shared" si="185"/>
        <v>7378-Food</v>
      </c>
    </row>
    <row r="1934" spans="1:30">
      <c r="A1934" t="s">
        <v>48</v>
      </c>
      <c r="B1934" t="s">
        <v>549</v>
      </c>
      <c r="C1934" t="s">
        <v>778</v>
      </c>
      <c r="D1934" t="s">
        <v>779</v>
      </c>
      <c r="E1934" t="s">
        <v>780</v>
      </c>
      <c r="F1934" s="220" t="s">
        <v>53</v>
      </c>
      <c r="G1934" s="220">
        <v>45170</v>
      </c>
      <c r="H1934" t="s">
        <v>781</v>
      </c>
      <c r="I1934" t="s">
        <v>201</v>
      </c>
      <c r="J1934" t="s">
        <v>202</v>
      </c>
      <c r="K1934" t="s">
        <v>782</v>
      </c>
      <c r="L1934" s="230" t="s">
        <v>783</v>
      </c>
      <c r="M1934">
        <v>1</v>
      </c>
      <c r="N1934">
        <v>0</v>
      </c>
      <c r="O1934">
        <v>86.88</v>
      </c>
      <c r="P1934">
        <v>86.88</v>
      </c>
      <c r="Q1934">
        <v>8871.08</v>
      </c>
      <c r="R1934">
        <v>17.28</v>
      </c>
      <c r="S1934" s="231" t="str">
        <f>VLOOKUP(U1934,'Cross ref'!I:J,2,0)</f>
        <v>SCL</v>
      </c>
      <c r="T1934" s="231">
        <f t="shared" si="180"/>
        <v>86.88</v>
      </c>
      <c r="U1934" s="231">
        <f>VLOOKUP(VALUE(C1934),'Cross ref'!G:I,3,0)</f>
        <v>7378</v>
      </c>
      <c r="V1934" s="231">
        <f>IFERROR(VLOOKUP(J1934,'Item List (2)'!C:D,2,0),VLOOKUP(K1934,'Item List (2)'!C:D,2,0))</f>
        <v>51001</v>
      </c>
      <c r="W1934" s="231">
        <f>IFERROR(VLOOKUP(J1934,'Item List (2)'!C:E,3,0),VLOOKUP(K1934,'Item List (2)'!C:E,3,0))</f>
        <v>1000</v>
      </c>
      <c r="X1934" s="231">
        <f t="shared" si="181"/>
        <v>0</v>
      </c>
      <c r="Y1934" s="231" t="str">
        <f t="shared" si="182"/>
        <v>WRAP, CHICKEN 15</v>
      </c>
      <c r="AA1934" s="232">
        <f t="shared" si="183"/>
        <v>86.88</v>
      </c>
      <c r="AB1934" s="232" t="str">
        <f>VLOOKUP(W1934,'Item List (2)'!$H:$J,2,0)</f>
        <v>Paper</v>
      </c>
      <c r="AC1934" s="232">
        <f t="shared" si="184"/>
        <v>7378</v>
      </c>
      <c r="AD1934" s="232" t="str">
        <f t="shared" si="185"/>
        <v>7378-Paper</v>
      </c>
    </row>
    <row r="1935" spans="1:30">
      <c r="A1935" t="s">
        <v>48</v>
      </c>
      <c r="B1935" t="s">
        <v>549</v>
      </c>
      <c r="C1935" t="s">
        <v>778</v>
      </c>
      <c r="D1935" t="s">
        <v>779</v>
      </c>
      <c r="E1935" t="s">
        <v>780</v>
      </c>
      <c r="F1935" s="220" t="s">
        <v>53</v>
      </c>
      <c r="G1935" s="220">
        <v>45170</v>
      </c>
      <c r="H1935" t="s">
        <v>784</v>
      </c>
      <c r="I1935" t="s">
        <v>66</v>
      </c>
      <c r="J1935" t="s">
        <v>240</v>
      </c>
      <c r="K1935" t="s">
        <v>785</v>
      </c>
      <c r="L1935" s="230" t="s">
        <v>786</v>
      </c>
      <c r="M1935">
        <v>1</v>
      </c>
      <c r="N1935">
        <v>0</v>
      </c>
      <c r="O1935">
        <v>23.33</v>
      </c>
      <c r="P1935">
        <v>23.33</v>
      </c>
      <c r="Q1935">
        <v>8871.08</v>
      </c>
      <c r="R1935">
        <v>17.28</v>
      </c>
      <c r="S1935" s="231" t="str">
        <f>VLOOKUP(U1935,'Cross ref'!I:J,2,0)</f>
        <v>SCL</v>
      </c>
      <c r="T1935" s="231">
        <f t="shared" si="180"/>
        <v>23.33</v>
      </c>
      <c r="U1935" s="231">
        <f>VLOOKUP(VALUE(C1935),'Cross ref'!G:I,3,0)</f>
        <v>7378</v>
      </c>
      <c r="V1935" s="231">
        <f>IFERROR(VLOOKUP(J1935,'Item List (2)'!C:D,2,0),VLOOKUP(K1935,'Item List (2)'!C:D,2,0))</f>
        <v>51001</v>
      </c>
      <c r="W1935" s="231">
        <f>IFERROR(VLOOKUP(J1935,'Item List (2)'!C:E,3,0),VLOOKUP(K1935,'Item List (2)'!C:E,3,0))</f>
        <v>1000</v>
      </c>
      <c r="X1935" s="231">
        <f t="shared" si="181"/>
        <v>0</v>
      </c>
      <c r="Y1935" s="231" t="str">
        <f t="shared" si="182"/>
        <v>BAG, TEMPERING</v>
      </c>
      <c r="AA1935" s="232">
        <f t="shared" si="183"/>
        <v>23.33</v>
      </c>
      <c r="AB1935" s="232" t="str">
        <f>VLOOKUP(W1935,'Item List (2)'!$H:$J,2,0)</f>
        <v>Paper</v>
      </c>
      <c r="AC1935" s="232">
        <f t="shared" si="184"/>
        <v>7378</v>
      </c>
      <c r="AD1935" s="232" t="str">
        <f t="shared" si="185"/>
        <v>7378-Paper</v>
      </c>
    </row>
    <row r="1936" spans="1:30">
      <c r="A1936" t="s">
        <v>48</v>
      </c>
      <c r="B1936" t="s">
        <v>549</v>
      </c>
      <c r="C1936" t="s">
        <v>778</v>
      </c>
      <c r="D1936" t="s">
        <v>779</v>
      </c>
      <c r="E1936" t="s">
        <v>780</v>
      </c>
      <c r="F1936" s="220" t="s">
        <v>53</v>
      </c>
      <c r="G1936" s="220">
        <v>45170</v>
      </c>
      <c r="H1936" t="s">
        <v>787</v>
      </c>
      <c r="I1936" t="s">
        <v>201</v>
      </c>
      <c r="J1936" t="s">
        <v>224</v>
      </c>
      <c r="K1936" t="s">
        <v>788</v>
      </c>
      <c r="L1936" s="230" t="s">
        <v>529</v>
      </c>
      <c r="M1936">
        <v>1</v>
      </c>
      <c r="N1936">
        <v>0</v>
      </c>
      <c r="O1936">
        <v>4.95</v>
      </c>
      <c r="P1936">
        <v>4.95</v>
      </c>
      <c r="Q1936">
        <v>8871.08</v>
      </c>
      <c r="R1936">
        <v>17.28</v>
      </c>
      <c r="S1936" s="231" t="str">
        <f>VLOOKUP(U1936,'Cross ref'!I:J,2,0)</f>
        <v>SCL</v>
      </c>
      <c r="T1936" s="231">
        <f t="shared" si="180"/>
        <v>4.95</v>
      </c>
      <c r="U1936" s="231">
        <f>VLOOKUP(VALUE(C1936),'Cross ref'!G:I,3,0)</f>
        <v>7378</v>
      </c>
      <c r="V1936" s="231">
        <f>IFERROR(VLOOKUP(J1936,'Item List (2)'!C:D,2,0),VLOOKUP(K1936,'Item List (2)'!C:D,2,0))</f>
        <v>51001</v>
      </c>
      <c r="W1936" s="231">
        <f>IFERROR(VLOOKUP(J1936,'Item List (2)'!C:E,3,0),VLOOKUP(K1936,'Item List (2)'!C:E,3,0))</f>
        <v>1000</v>
      </c>
      <c r="X1936" s="231">
        <f t="shared" si="181"/>
        <v>0</v>
      </c>
      <c r="Y1936" s="231" t="str">
        <f t="shared" si="182"/>
        <v>LABEL, BEYOND MEAT CARLS JR</v>
      </c>
      <c r="AA1936" s="232">
        <f t="shared" si="183"/>
        <v>4.95</v>
      </c>
      <c r="AB1936" s="232" t="str">
        <f>VLOOKUP(W1936,'Item List (2)'!$H:$J,2,0)</f>
        <v>Paper</v>
      </c>
      <c r="AC1936" s="232">
        <f t="shared" si="184"/>
        <v>7378</v>
      </c>
      <c r="AD1936" s="232" t="str">
        <f t="shared" si="185"/>
        <v>7378-Paper</v>
      </c>
    </row>
    <row r="1937" spans="1:30">
      <c r="A1937" t="s">
        <v>48</v>
      </c>
      <c r="B1937" t="s">
        <v>549</v>
      </c>
      <c r="C1937" t="s">
        <v>778</v>
      </c>
      <c r="D1937" t="s">
        <v>779</v>
      </c>
      <c r="E1937" t="s">
        <v>780</v>
      </c>
      <c r="F1937" s="220" t="s">
        <v>53</v>
      </c>
      <c r="G1937" s="220">
        <v>45170</v>
      </c>
      <c r="H1937" t="s">
        <v>789</v>
      </c>
      <c r="I1937" t="s">
        <v>201</v>
      </c>
      <c r="J1937" t="s">
        <v>224</v>
      </c>
      <c r="K1937" t="s">
        <v>790</v>
      </c>
      <c r="L1937" s="230" t="s">
        <v>791</v>
      </c>
      <c r="M1937">
        <v>1</v>
      </c>
      <c r="N1937">
        <v>0</v>
      </c>
      <c r="O1937">
        <v>6.32</v>
      </c>
      <c r="P1937">
        <v>6.32</v>
      </c>
      <c r="Q1937">
        <v>8871.08</v>
      </c>
      <c r="R1937">
        <v>17.28</v>
      </c>
      <c r="S1937" s="231" t="str">
        <f>VLOOKUP(U1937,'Cross ref'!I:J,2,0)</f>
        <v>SCL</v>
      </c>
      <c r="T1937" s="231">
        <f t="shared" si="180"/>
        <v>6.32</v>
      </c>
      <c r="U1937" s="231">
        <f>VLOOKUP(VALUE(C1937),'Cross ref'!G:I,3,0)</f>
        <v>7378</v>
      </c>
      <c r="V1937" s="231">
        <f>IFERROR(VLOOKUP(J1937,'Item List (2)'!C:D,2,0),VLOOKUP(K1937,'Item List (2)'!C:D,2,0))</f>
        <v>51001</v>
      </c>
      <c r="W1937" s="231">
        <f>IFERROR(VLOOKUP(J1937,'Item List (2)'!C:E,3,0),VLOOKUP(K1937,'Item List (2)'!C:E,3,0))</f>
        <v>1000</v>
      </c>
      <c r="X1937" s="231">
        <f t="shared" si="181"/>
        <v>0</v>
      </c>
      <c r="Y1937" s="231" t="str">
        <f t="shared" si="182"/>
        <v>LABEL, HANDBREADED CK 2" CARLS JR</v>
      </c>
      <c r="AA1937" s="232">
        <f t="shared" si="183"/>
        <v>6.32</v>
      </c>
      <c r="AB1937" s="232" t="str">
        <f>VLOOKUP(W1937,'Item List (2)'!$H:$J,2,0)</f>
        <v>Paper</v>
      </c>
      <c r="AC1937" s="232">
        <f t="shared" si="184"/>
        <v>7378</v>
      </c>
      <c r="AD1937" s="232" t="str">
        <f t="shared" si="185"/>
        <v>7378-Paper</v>
      </c>
    </row>
    <row r="1938" spans="1:30">
      <c r="A1938" t="s">
        <v>48</v>
      </c>
      <c r="B1938" t="s">
        <v>549</v>
      </c>
      <c r="C1938" t="s">
        <v>778</v>
      </c>
      <c r="D1938" t="s">
        <v>779</v>
      </c>
      <c r="E1938" t="s">
        <v>780</v>
      </c>
      <c r="F1938" s="220" t="s">
        <v>53</v>
      </c>
      <c r="G1938" s="220">
        <v>45170</v>
      </c>
      <c r="H1938" t="s">
        <v>792</v>
      </c>
      <c r="I1938" t="s">
        <v>201</v>
      </c>
      <c r="J1938" t="s">
        <v>224</v>
      </c>
      <c r="K1938" t="s">
        <v>793</v>
      </c>
      <c r="L1938" s="230" t="s">
        <v>425</v>
      </c>
      <c r="M1938">
        <v>1</v>
      </c>
      <c r="N1938">
        <v>0</v>
      </c>
      <c r="O1938">
        <v>4.7</v>
      </c>
      <c r="P1938">
        <v>4.7</v>
      </c>
      <c r="Q1938">
        <v>8871.08</v>
      </c>
      <c r="R1938">
        <v>17.28</v>
      </c>
      <c r="S1938" s="231" t="str">
        <f>VLOOKUP(U1938,'Cross ref'!I:J,2,0)</f>
        <v>SCL</v>
      </c>
      <c r="T1938" s="231">
        <f t="shared" si="180"/>
        <v>4.7</v>
      </c>
      <c r="U1938" s="231">
        <f>VLOOKUP(VALUE(C1938),'Cross ref'!G:I,3,0)</f>
        <v>7378</v>
      </c>
      <c r="V1938" s="231">
        <f>IFERROR(VLOOKUP(J1938,'Item List (2)'!C:D,2,0),VLOOKUP(K1938,'Item List (2)'!C:D,2,0))</f>
        <v>51001</v>
      </c>
      <c r="W1938" s="231">
        <f>IFERROR(VLOOKUP(J1938,'Item List (2)'!C:E,3,0),VLOOKUP(K1938,'Item List (2)'!C:E,3,0))</f>
        <v>1000</v>
      </c>
      <c r="X1938" s="231">
        <f t="shared" si="181"/>
        <v>0</v>
      </c>
      <c r="Y1938" s="231" t="str">
        <f t="shared" si="182"/>
        <v>LABEL, PROMO CARLS JR</v>
      </c>
      <c r="AA1938" s="232">
        <f t="shared" si="183"/>
        <v>4.7</v>
      </c>
      <c r="AB1938" s="232" t="str">
        <f>VLOOKUP(W1938,'Item List (2)'!$H:$J,2,0)</f>
        <v>Paper</v>
      </c>
      <c r="AC1938" s="232">
        <f t="shared" si="184"/>
        <v>7378</v>
      </c>
      <c r="AD1938" s="232" t="str">
        <f t="shared" si="185"/>
        <v>7378-Paper</v>
      </c>
    </row>
    <row r="1939" spans="1:30">
      <c r="A1939" t="s">
        <v>48</v>
      </c>
      <c r="B1939" t="s">
        <v>549</v>
      </c>
      <c r="C1939" t="s">
        <v>778</v>
      </c>
      <c r="D1939" t="s">
        <v>779</v>
      </c>
      <c r="E1939" t="s">
        <v>780</v>
      </c>
      <c r="F1939" s="220" t="s">
        <v>53</v>
      </c>
      <c r="G1939" s="220">
        <v>45170</v>
      </c>
      <c r="H1939" t="s">
        <v>616</v>
      </c>
      <c r="I1939" t="s">
        <v>201</v>
      </c>
      <c r="J1939" t="s">
        <v>224</v>
      </c>
      <c r="K1939" t="s">
        <v>617</v>
      </c>
      <c r="L1939" s="230" t="s">
        <v>425</v>
      </c>
      <c r="M1939">
        <v>1</v>
      </c>
      <c r="N1939">
        <v>0</v>
      </c>
      <c r="O1939">
        <v>5.2</v>
      </c>
      <c r="P1939">
        <v>5.2</v>
      </c>
      <c r="Q1939">
        <v>8871.08</v>
      </c>
      <c r="R1939">
        <v>17.28</v>
      </c>
      <c r="S1939" s="231" t="str">
        <f>VLOOKUP(U1939,'Cross ref'!I:J,2,0)</f>
        <v>SCL</v>
      </c>
      <c r="T1939" s="231">
        <f t="shared" si="180"/>
        <v>5.2</v>
      </c>
      <c r="U1939" s="231">
        <f>VLOOKUP(VALUE(C1939),'Cross ref'!G:I,3,0)</f>
        <v>7378</v>
      </c>
      <c r="V1939" s="231">
        <f>IFERROR(VLOOKUP(J1939,'Item List (2)'!C:D,2,0),VLOOKUP(K1939,'Item List (2)'!C:D,2,0))</f>
        <v>51001</v>
      </c>
      <c r="W1939" s="231">
        <f>IFERROR(VLOOKUP(J1939,'Item List (2)'!C:E,3,0),VLOOKUP(K1939,'Item List (2)'!C:E,3,0))</f>
        <v>1000</v>
      </c>
      <c r="X1939" s="231">
        <f t="shared" si="181"/>
        <v>0</v>
      </c>
      <c r="Y1939" s="231" t="str">
        <f t="shared" si="182"/>
        <v>LABEL, SPECIAL CARLS JR</v>
      </c>
      <c r="AA1939" s="232">
        <f t="shared" si="183"/>
        <v>5.2</v>
      </c>
      <c r="AB1939" s="232" t="str">
        <f>VLOOKUP(W1939,'Item List (2)'!$H:$J,2,0)</f>
        <v>Paper</v>
      </c>
      <c r="AC1939" s="232">
        <f t="shared" si="184"/>
        <v>7378</v>
      </c>
      <c r="AD1939" s="232" t="str">
        <f t="shared" si="185"/>
        <v>7378-Paper</v>
      </c>
    </row>
    <row r="1940" spans="1:30">
      <c r="A1940" t="s">
        <v>48</v>
      </c>
      <c r="B1940" t="s">
        <v>549</v>
      </c>
      <c r="C1940" t="s">
        <v>778</v>
      </c>
      <c r="D1940" t="s">
        <v>779</v>
      </c>
      <c r="E1940" t="s">
        <v>780</v>
      </c>
      <c r="F1940" s="220" t="s">
        <v>53</v>
      </c>
      <c r="G1940" s="220">
        <v>45170</v>
      </c>
      <c r="H1940" t="s">
        <v>381</v>
      </c>
      <c r="I1940" t="s">
        <v>55</v>
      </c>
      <c r="J1940" t="s">
        <v>265</v>
      </c>
      <c r="K1940" t="s">
        <v>382</v>
      </c>
      <c r="L1940" s="230" t="s">
        <v>263</v>
      </c>
      <c r="M1940">
        <v>1</v>
      </c>
      <c r="N1940">
        <v>0</v>
      </c>
      <c r="O1940">
        <v>31.3</v>
      </c>
      <c r="P1940">
        <v>31.3</v>
      </c>
      <c r="Q1940">
        <v>8871.08</v>
      </c>
      <c r="R1940">
        <v>17.28</v>
      </c>
      <c r="S1940" s="231" t="str">
        <f>VLOOKUP(U1940,'Cross ref'!I:J,2,0)</f>
        <v>SCL</v>
      </c>
      <c r="T1940" s="231">
        <f t="shared" si="180"/>
        <v>31.3</v>
      </c>
      <c r="U1940" s="231">
        <f>VLOOKUP(VALUE(C1940),'Cross ref'!G:I,3,0)</f>
        <v>7378</v>
      </c>
      <c r="V1940" s="231">
        <f>IFERROR(VLOOKUP(J1940,'Item List (2)'!C:D,2,0),VLOOKUP(K1940,'Item List (2)'!C:D,2,0))</f>
        <v>50007</v>
      </c>
      <c r="W1940" s="231">
        <f>IFERROR(VLOOKUP(J1940,'Item List (2)'!C:E,3,0),VLOOKUP(K1940,'Item List (2)'!C:E,3,0))</f>
        <v>100</v>
      </c>
      <c r="X1940" s="231">
        <f t="shared" si="181"/>
        <v>0</v>
      </c>
      <c r="Y1940" s="231" t="str">
        <f t="shared" si="182"/>
        <v>SAUCE, CLASSIC W-CAGE FREE EGG</v>
      </c>
      <c r="AA1940" s="232">
        <f t="shared" si="183"/>
        <v>31.3</v>
      </c>
      <c r="AB1940" s="232" t="str">
        <f>VLOOKUP(W1940,'Item List (2)'!$H:$J,2,0)</f>
        <v>Food</v>
      </c>
      <c r="AC1940" s="232">
        <f t="shared" si="184"/>
        <v>7378</v>
      </c>
      <c r="AD1940" s="232" t="str">
        <f t="shared" si="185"/>
        <v>7378-Food</v>
      </c>
    </row>
    <row r="1941" spans="1:30">
      <c r="A1941" t="s">
        <v>48</v>
      </c>
      <c r="B1941" t="s">
        <v>549</v>
      </c>
      <c r="C1941" t="s">
        <v>778</v>
      </c>
      <c r="D1941" t="s">
        <v>779</v>
      </c>
      <c r="E1941" t="s">
        <v>780</v>
      </c>
      <c r="F1941" s="220" t="s">
        <v>53</v>
      </c>
      <c r="G1941" s="220">
        <v>45170</v>
      </c>
      <c r="H1941" t="s">
        <v>383</v>
      </c>
      <c r="I1941" t="s">
        <v>55</v>
      </c>
      <c r="J1941" t="s">
        <v>265</v>
      </c>
      <c r="K1941" t="s">
        <v>384</v>
      </c>
      <c r="L1941" s="230" t="s">
        <v>263</v>
      </c>
      <c r="M1941">
        <v>1</v>
      </c>
      <c r="N1941">
        <v>0</v>
      </c>
      <c r="O1941">
        <v>32.32</v>
      </c>
      <c r="P1941">
        <v>32.32</v>
      </c>
      <c r="Q1941">
        <v>8871.08</v>
      </c>
      <c r="R1941">
        <v>17.28</v>
      </c>
      <c r="S1941" s="231" t="str">
        <f>VLOOKUP(U1941,'Cross ref'!I:J,2,0)</f>
        <v>SCL</v>
      </c>
      <c r="T1941" s="231">
        <f t="shared" si="180"/>
        <v>32.32</v>
      </c>
      <c r="U1941" s="231">
        <f>VLOOKUP(VALUE(C1941),'Cross ref'!G:I,3,0)</f>
        <v>7378</v>
      </c>
      <c r="V1941" s="231">
        <f>IFERROR(VLOOKUP(J1941,'Item List (2)'!C:D,2,0),VLOOKUP(K1941,'Item List (2)'!C:D,2,0))</f>
        <v>50007</v>
      </c>
      <c r="W1941" s="231">
        <f>IFERROR(VLOOKUP(J1941,'Item List (2)'!C:E,3,0),VLOOKUP(K1941,'Item List (2)'!C:E,3,0))</f>
        <v>100</v>
      </c>
      <c r="X1941" s="231">
        <f t="shared" si="181"/>
        <v>0</v>
      </c>
      <c r="Y1941" s="231" t="str">
        <f t="shared" si="182"/>
        <v>SAUCE, SANTA FE W-CAGE FREE EGG</v>
      </c>
      <c r="AA1941" s="232">
        <f t="shared" si="183"/>
        <v>32.32</v>
      </c>
      <c r="AB1941" s="232" t="str">
        <f>VLOOKUP(W1941,'Item List (2)'!$H:$J,2,0)</f>
        <v>Food</v>
      </c>
      <c r="AC1941" s="232">
        <f t="shared" si="184"/>
        <v>7378</v>
      </c>
      <c r="AD1941" s="232" t="str">
        <f t="shared" si="185"/>
        <v>7378-Food</v>
      </c>
    </row>
    <row r="1942" spans="1:30">
      <c r="A1942" t="s">
        <v>48</v>
      </c>
      <c r="B1942" t="s">
        <v>549</v>
      </c>
      <c r="C1942" t="s">
        <v>778</v>
      </c>
      <c r="D1942" t="s">
        <v>779</v>
      </c>
      <c r="E1942" t="s">
        <v>780</v>
      </c>
      <c r="F1942" s="220" t="s">
        <v>53</v>
      </c>
      <c r="G1942" s="220">
        <v>45170</v>
      </c>
      <c r="H1942" t="s">
        <v>227</v>
      </c>
      <c r="I1942" t="s">
        <v>55</v>
      </c>
      <c r="J1942" t="s">
        <v>228</v>
      </c>
      <c r="K1942" t="s">
        <v>229</v>
      </c>
      <c r="L1942" s="230" t="s">
        <v>230</v>
      </c>
      <c r="M1942">
        <v>1</v>
      </c>
      <c r="N1942">
        <v>0</v>
      </c>
      <c r="O1942">
        <v>23.67</v>
      </c>
      <c r="P1942">
        <v>23.67</v>
      </c>
      <c r="Q1942">
        <v>8871.08</v>
      </c>
      <c r="R1942">
        <v>17.28</v>
      </c>
      <c r="S1942" s="231" t="str">
        <f>VLOOKUP(U1942,'Cross ref'!I:J,2,0)</f>
        <v>SCL</v>
      </c>
      <c r="T1942" s="231">
        <f t="shared" si="180"/>
        <v>23.67</v>
      </c>
      <c r="U1942" s="231">
        <f>VLOOKUP(VALUE(C1942),'Cross ref'!G:I,3,0)</f>
        <v>7378</v>
      </c>
      <c r="V1942" s="231">
        <f>IFERROR(VLOOKUP(J1942,'Item List (2)'!C:D,2,0),VLOOKUP(K1942,'Item List (2)'!C:D,2,0))</f>
        <v>50007</v>
      </c>
      <c r="W1942" s="231">
        <f>IFERROR(VLOOKUP(J1942,'Item List (2)'!C:E,3,0),VLOOKUP(K1942,'Item List (2)'!C:E,3,0))</f>
        <v>100</v>
      </c>
      <c r="X1942" s="231">
        <f t="shared" si="181"/>
        <v>0</v>
      </c>
      <c r="Y1942" s="231" t="str">
        <f t="shared" si="182"/>
        <v>ONION, YLW</v>
      </c>
      <c r="AA1942" s="232">
        <f t="shared" si="183"/>
        <v>23.67</v>
      </c>
      <c r="AB1942" s="232" t="str">
        <f>VLOOKUP(W1942,'Item List (2)'!$H:$J,2,0)</f>
        <v>Food</v>
      </c>
      <c r="AC1942" s="232">
        <f t="shared" si="184"/>
        <v>7378</v>
      </c>
      <c r="AD1942" s="232" t="str">
        <f t="shared" si="185"/>
        <v>7378-Food</v>
      </c>
    </row>
    <row r="1943" spans="1:30">
      <c r="A1943" t="s">
        <v>48</v>
      </c>
      <c r="B1943" t="s">
        <v>549</v>
      </c>
      <c r="C1943" t="s">
        <v>778</v>
      </c>
      <c r="D1943" t="s">
        <v>779</v>
      </c>
      <c r="E1943" t="s">
        <v>780</v>
      </c>
      <c r="F1943" s="220" t="s">
        <v>53</v>
      </c>
      <c r="G1943" s="220">
        <v>45170</v>
      </c>
      <c r="H1943" t="s">
        <v>231</v>
      </c>
      <c r="I1943" t="s">
        <v>201</v>
      </c>
      <c r="J1943" t="s">
        <v>232</v>
      </c>
      <c r="K1943" t="s">
        <v>233</v>
      </c>
      <c r="L1943" s="230" t="s">
        <v>234</v>
      </c>
      <c r="M1943">
        <v>1</v>
      </c>
      <c r="N1943">
        <v>0</v>
      </c>
      <c r="O1943">
        <v>25.89</v>
      </c>
      <c r="P1943">
        <v>25.89</v>
      </c>
      <c r="Q1943">
        <v>8871.08</v>
      </c>
      <c r="R1943">
        <v>17.28</v>
      </c>
      <c r="S1943" s="231" t="str">
        <f>VLOOKUP(U1943,'Cross ref'!I:J,2,0)</f>
        <v>SCL</v>
      </c>
      <c r="T1943" s="231">
        <f t="shared" si="180"/>
        <v>25.89</v>
      </c>
      <c r="U1943" s="231">
        <f>VLOOKUP(VALUE(C1943),'Cross ref'!G:I,3,0)</f>
        <v>7378</v>
      </c>
      <c r="V1943" s="231">
        <f>IFERROR(VLOOKUP(J1943,'Item List (2)'!C:D,2,0),VLOOKUP(K1943,'Item List (2)'!C:D,2,0))</f>
        <v>51001</v>
      </c>
      <c r="W1943" s="231">
        <f>IFERROR(VLOOKUP(J1943,'Item List (2)'!C:E,3,0),VLOOKUP(K1943,'Item List (2)'!C:E,3,0))</f>
        <v>1000</v>
      </c>
      <c r="X1943" s="231">
        <f t="shared" si="181"/>
        <v>0</v>
      </c>
      <c r="Y1943" s="231" t="str">
        <f t="shared" si="182"/>
        <v>LID, 12-24Z</v>
      </c>
      <c r="AA1943" s="232">
        <f t="shared" si="183"/>
        <v>25.89</v>
      </c>
      <c r="AB1943" s="232" t="str">
        <f>VLOOKUP(W1943,'Item List (2)'!$H:$J,2,0)</f>
        <v>Paper</v>
      </c>
      <c r="AC1943" s="232">
        <f t="shared" si="184"/>
        <v>7378</v>
      </c>
      <c r="AD1943" s="232" t="str">
        <f t="shared" si="185"/>
        <v>7378-Paper</v>
      </c>
    </row>
    <row r="1944" spans="1:30">
      <c r="A1944" t="s">
        <v>48</v>
      </c>
      <c r="B1944" t="s">
        <v>549</v>
      </c>
      <c r="C1944" t="s">
        <v>778</v>
      </c>
      <c r="D1944" t="s">
        <v>779</v>
      </c>
      <c r="E1944" t="s">
        <v>780</v>
      </c>
      <c r="F1944" s="220" t="s">
        <v>53</v>
      </c>
      <c r="G1944" s="220">
        <v>45170</v>
      </c>
      <c r="H1944" t="s">
        <v>387</v>
      </c>
      <c r="I1944" t="s">
        <v>201</v>
      </c>
      <c r="J1944" t="s">
        <v>240</v>
      </c>
      <c r="K1944" t="s">
        <v>388</v>
      </c>
      <c r="L1944" s="230" t="s">
        <v>389</v>
      </c>
      <c r="M1944">
        <v>1</v>
      </c>
      <c r="N1944">
        <v>0</v>
      </c>
      <c r="O1944">
        <v>46.14</v>
      </c>
      <c r="P1944">
        <v>46.14</v>
      </c>
      <c r="Q1944">
        <v>8871.08</v>
      </c>
      <c r="R1944">
        <v>17.28</v>
      </c>
      <c r="S1944" s="231" t="str">
        <f>VLOOKUP(U1944,'Cross ref'!I:J,2,0)</f>
        <v>SCL</v>
      </c>
      <c r="T1944" s="231">
        <f t="shared" si="180"/>
        <v>46.14</v>
      </c>
      <c r="U1944" s="231">
        <f>VLOOKUP(VALUE(C1944),'Cross ref'!G:I,3,0)</f>
        <v>7378</v>
      </c>
      <c r="V1944" s="231">
        <f>IFERROR(VLOOKUP(J1944,'Item List (2)'!C:D,2,0),VLOOKUP(K1944,'Item List (2)'!C:D,2,0))</f>
        <v>51001</v>
      </c>
      <c r="W1944" s="231">
        <f>IFERROR(VLOOKUP(J1944,'Item List (2)'!C:E,3,0),VLOOKUP(K1944,'Item List (2)'!C:E,3,0))</f>
        <v>1000</v>
      </c>
      <c r="X1944" s="231">
        <f t="shared" si="181"/>
        <v>0</v>
      </c>
      <c r="Y1944" s="231" t="str">
        <f t="shared" si="182"/>
        <v>CARTON, FFRY LG FLVR TRAIL</v>
      </c>
      <c r="AA1944" s="232">
        <f t="shared" si="183"/>
        <v>46.14</v>
      </c>
      <c r="AB1944" s="232" t="str">
        <f>VLOOKUP(W1944,'Item List (2)'!$H:$J,2,0)</f>
        <v>Paper</v>
      </c>
      <c r="AC1944" s="232">
        <f t="shared" si="184"/>
        <v>7378</v>
      </c>
      <c r="AD1944" s="232" t="str">
        <f t="shared" si="185"/>
        <v>7378-Paper</v>
      </c>
    </row>
    <row r="1945" spans="1:30">
      <c r="A1945" t="s">
        <v>48</v>
      </c>
      <c r="B1945" t="s">
        <v>549</v>
      </c>
      <c r="C1945" t="s">
        <v>778</v>
      </c>
      <c r="D1945" t="s">
        <v>779</v>
      </c>
      <c r="E1945" t="s">
        <v>780</v>
      </c>
      <c r="F1945" s="220" t="s">
        <v>53</v>
      </c>
      <c r="G1945" s="220">
        <v>45170</v>
      </c>
      <c r="H1945" t="s">
        <v>243</v>
      </c>
      <c r="I1945" t="s">
        <v>55</v>
      </c>
      <c r="J1945" t="s">
        <v>244</v>
      </c>
      <c r="K1945" t="s">
        <v>245</v>
      </c>
      <c r="L1945" s="230" t="s">
        <v>246</v>
      </c>
      <c r="M1945">
        <v>2</v>
      </c>
      <c r="N1945">
        <v>0</v>
      </c>
      <c r="O1945">
        <v>19.99</v>
      </c>
      <c r="P1945">
        <v>39.98</v>
      </c>
      <c r="Q1945">
        <v>8871.08</v>
      </c>
      <c r="R1945">
        <v>17.28</v>
      </c>
      <c r="S1945" s="231" t="str">
        <f>VLOOKUP(U1945,'Cross ref'!I:J,2,0)</f>
        <v>SCL</v>
      </c>
      <c r="T1945" s="231">
        <f t="shared" si="180"/>
        <v>39.98</v>
      </c>
      <c r="U1945" s="231">
        <f>VLOOKUP(VALUE(C1945),'Cross ref'!G:I,3,0)</f>
        <v>7378</v>
      </c>
      <c r="V1945" s="231">
        <f>IFERROR(VLOOKUP(J1945,'Item List (2)'!C:D,2,0),VLOOKUP(K1945,'Item List (2)'!C:D,2,0))</f>
        <v>50007</v>
      </c>
      <c r="W1945" s="231">
        <f>IFERROR(VLOOKUP(J1945,'Item List (2)'!C:E,3,0),VLOOKUP(K1945,'Item List (2)'!C:E,3,0))</f>
        <v>100</v>
      </c>
      <c r="X1945" s="231">
        <f t="shared" si="181"/>
        <v>0</v>
      </c>
      <c r="Y1945" s="231" t="str">
        <f t="shared" si="182"/>
        <v>CREAMER, HALF &amp; HALF</v>
      </c>
      <c r="AA1945" s="232">
        <f t="shared" si="183"/>
        <v>39.98</v>
      </c>
      <c r="AB1945" s="232" t="str">
        <f>VLOOKUP(W1945,'Item List (2)'!$H:$J,2,0)</f>
        <v>Food</v>
      </c>
      <c r="AC1945" s="232">
        <f t="shared" si="184"/>
        <v>7378</v>
      </c>
      <c r="AD1945" s="232" t="str">
        <f t="shared" si="185"/>
        <v>7378-Food</v>
      </c>
    </row>
    <row r="1946" spans="1:30">
      <c r="A1946" t="s">
        <v>48</v>
      </c>
      <c r="B1946" t="s">
        <v>549</v>
      </c>
      <c r="C1946" t="s">
        <v>778</v>
      </c>
      <c r="D1946" t="s">
        <v>779</v>
      </c>
      <c r="E1946" t="s">
        <v>780</v>
      </c>
      <c r="F1946" s="220" t="s">
        <v>53</v>
      </c>
      <c r="G1946" s="220">
        <v>45170</v>
      </c>
      <c r="H1946" t="s">
        <v>498</v>
      </c>
      <c r="I1946" t="s">
        <v>201</v>
      </c>
      <c r="J1946" t="s">
        <v>202</v>
      </c>
      <c r="K1946" t="s">
        <v>499</v>
      </c>
      <c r="L1946" s="230" t="s">
        <v>500</v>
      </c>
      <c r="M1946">
        <v>1</v>
      </c>
      <c r="N1946">
        <v>0</v>
      </c>
      <c r="O1946">
        <v>56.84</v>
      </c>
      <c r="P1946">
        <v>56.84</v>
      </c>
      <c r="Q1946">
        <v>8871.08</v>
      </c>
      <c r="R1946">
        <v>17.28</v>
      </c>
      <c r="S1946" s="231" t="str">
        <f>VLOOKUP(U1946,'Cross ref'!I:J,2,0)</f>
        <v>SCL</v>
      </c>
      <c r="T1946" s="231">
        <f t="shared" si="180"/>
        <v>56.84</v>
      </c>
      <c r="U1946" s="231">
        <f>VLOOKUP(VALUE(C1946),'Cross ref'!G:I,3,0)</f>
        <v>7378</v>
      </c>
      <c r="V1946" s="231">
        <f>IFERROR(VLOOKUP(J1946,'Item List (2)'!C:D,2,0),VLOOKUP(K1946,'Item List (2)'!C:D,2,0))</f>
        <v>51001</v>
      </c>
      <c r="W1946" s="231">
        <f>IFERROR(VLOOKUP(J1946,'Item List (2)'!C:E,3,0),VLOOKUP(K1946,'Item List (2)'!C:E,3,0))</f>
        <v>1000</v>
      </c>
      <c r="X1946" s="231">
        <f t="shared" si="181"/>
        <v>0</v>
      </c>
      <c r="Y1946" s="231" t="str">
        <f t="shared" si="182"/>
        <v>WRAP, QUICK HAPPY STAR</v>
      </c>
      <c r="AA1946" s="232">
        <f t="shared" si="183"/>
        <v>56.84</v>
      </c>
      <c r="AB1946" s="232" t="str">
        <f>VLOOKUP(W1946,'Item List (2)'!$H:$J,2,0)</f>
        <v>Paper</v>
      </c>
      <c r="AC1946" s="232">
        <f t="shared" si="184"/>
        <v>7378</v>
      </c>
      <c r="AD1946" s="232" t="str">
        <f t="shared" si="185"/>
        <v>7378-Paper</v>
      </c>
    </row>
    <row r="1947" spans="1:30">
      <c r="A1947" t="s">
        <v>48</v>
      </c>
      <c r="B1947" t="s">
        <v>549</v>
      </c>
      <c r="C1947" t="s">
        <v>778</v>
      </c>
      <c r="D1947" t="s">
        <v>779</v>
      </c>
      <c r="E1947" t="s">
        <v>780</v>
      </c>
      <c r="F1947" s="220" t="s">
        <v>53</v>
      </c>
      <c r="G1947" s="220">
        <v>45170</v>
      </c>
      <c r="H1947" t="s">
        <v>247</v>
      </c>
      <c r="I1947" t="s">
        <v>201</v>
      </c>
      <c r="J1947" t="s">
        <v>240</v>
      </c>
      <c r="K1947" t="s">
        <v>248</v>
      </c>
      <c r="L1947" s="230" t="s">
        <v>249</v>
      </c>
      <c r="M1947">
        <v>1</v>
      </c>
      <c r="N1947">
        <v>0</v>
      </c>
      <c r="O1947">
        <v>16.89</v>
      </c>
      <c r="P1947">
        <v>16.89</v>
      </c>
      <c r="Q1947">
        <v>8871.08</v>
      </c>
      <c r="R1947">
        <v>17.28</v>
      </c>
      <c r="S1947" s="231" t="str">
        <f>VLOOKUP(U1947,'Cross ref'!I:J,2,0)</f>
        <v>SCL</v>
      </c>
      <c r="T1947" s="231">
        <f t="shared" si="180"/>
        <v>16.89</v>
      </c>
      <c r="U1947" s="231">
        <f>VLOOKUP(VALUE(C1947),'Cross ref'!G:I,3,0)</f>
        <v>7378</v>
      </c>
      <c r="V1947" s="231">
        <f>IFERROR(VLOOKUP(J1947,'Item List (2)'!C:D,2,0),VLOOKUP(K1947,'Item List (2)'!C:D,2,0))</f>
        <v>51001</v>
      </c>
      <c r="W1947" s="231">
        <f>IFERROR(VLOOKUP(J1947,'Item List (2)'!C:E,3,0),VLOOKUP(K1947,'Item List (2)'!C:E,3,0))</f>
        <v>1000</v>
      </c>
      <c r="X1947" s="231">
        <f t="shared" si="181"/>
        <v>0</v>
      </c>
      <c r="Y1947" s="231" t="str">
        <f t="shared" si="182"/>
        <v>BAG, #12 FVLR TRAILS</v>
      </c>
      <c r="AA1947" s="232">
        <f t="shared" si="183"/>
        <v>16.89</v>
      </c>
      <c r="AB1947" s="232" t="str">
        <f>VLOOKUP(W1947,'Item List (2)'!$H:$J,2,0)</f>
        <v>Paper</v>
      </c>
      <c r="AC1947" s="232">
        <f t="shared" si="184"/>
        <v>7378</v>
      </c>
      <c r="AD1947" s="232" t="str">
        <f t="shared" si="185"/>
        <v>7378-Paper</v>
      </c>
    </row>
    <row r="1948" spans="1:30">
      <c r="A1948" t="s">
        <v>48</v>
      </c>
      <c r="B1948" t="s">
        <v>549</v>
      </c>
      <c r="C1948" t="s">
        <v>778</v>
      </c>
      <c r="D1948" t="s">
        <v>779</v>
      </c>
      <c r="E1948" t="s">
        <v>780</v>
      </c>
      <c r="F1948" s="220" t="s">
        <v>53</v>
      </c>
      <c r="G1948" s="220">
        <v>45170</v>
      </c>
      <c r="H1948" t="s">
        <v>250</v>
      </c>
      <c r="I1948" t="s">
        <v>201</v>
      </c>
      <c r="J1948" t="s">
        <v>240</v>
      </c>
      <c r="K1948" t="s">
        <v>251</v>
      </c>
      <c r="L1948" s="230" t="s">
        <v>252</v>
      </c>
      <c r="M1948">
        <v>2</v>
      </c>
      <c r="N1948">
        <v>0</v>
      </c>
      <c r="O1948">
        <v>26.37</v>
      </c>
      <c r="P1948">
        <v>52.74</v>
      </c>
      <c r="Q1948">
        <v>8871.08</v>
      </c>
      <c r="R1948">
        <v>17.28</v>
      </c>
      <c r="S1948" s="231" t="str">
        <f>VLOOKUP(U1948,'Cross ref'!I:J,2,0)</f>
        <v>SCL</v>
      </c>
      <c r="T1948" s="231">
        <f t="shared" si="180"/>
        <v>52.74</v>
      </c>
      <c r="U1948" s="231">
        <f>VLOOKUP(VALUE(C1948),'Cross ref'!G:I,3,0)</f>
        <v>7378</v>
      </c>
      <c r="V1948" s="231">
        <f>IFERROR(VLOOKUP(J1948,'Item List (2)'!C:D,2,0),VLOOKUP(K1948,'Item List (2)'!C:D,2,0))</f>
        <v>51001</v>
      </c>
      <c r="W1948" s="231">
        <f>IFERROR(VLOOKUP(J1948,'Item List (2)'!C:E,3,0),VLOOKUP(K1948,'Item List (2)'!C:E,3,0))</f>
        <v>1000</v>
      </c>
      <c r="X1948" s="231">
        <f t="shared" si="181"/>
        <v>0</v>
      </c>
      <c r="Y1948" s="231" t="str">
        <f t="shared" si="182"/>
        <v>BAG, #8 FLVR TRAILS</v>
      </c>
      <c r="AA1948" s="232">
        <f t="shared" si="183"/>
        <v>52.74</v>
      </c>
      <c r="AB1948" s="232" t="str">
        <f>VLOOKUP(W1948,'Item List (2)'!$H:$J,2,0)</f>
        <v>Paper</v>
      </c>
      <c r="AC1948" s="232">
        <f t="shared" si="184"/>
        <v>7378</v>
      </c>
      <c r="AD1948" s="232" t="str">
        <f t="shared" si="185"/>
        <v>7378-Paper</v>
      </c>
    </row>
    <row r="1949" spans="1:30">
      <c r="A1949" t="s">
        <v>48</v>
      </c>
      <c r="B1949" t="s">
        <v>549</v>
      </c>
      <c r="C1949" t="s">
        <v>778</v>
      </c>
      <c r="D1949" t="s">
        <v>779</v>
      </c>
      <c r="E1949" t="s">
        <v>780</v>
      </c>
      <c r="F1949" s="220" t="s">
        <v>53</v>
      </c>
      <c r="G1949" s="220">
        <v>45170</v>
      </c>
      <c r="H1949" t="s">
        <v>253</v>
      </c>
      <c r="I1949" t="s">
        <v>201</v>
      </c>
      <c r="J1949" t="s">
        <v>240</v>
      </c>
      <c r="K1949" t="s">
        <v>254</v>
      </c>
      <c r="L1949" s="230" t="s">
        <v>249</v>
      </c>
      <c r="M1949">
        <v>1</v>
      </c>
      <c r="N1949">
        <v>0</v>
      </c>
      <c r="O1949">
        <v>10.7</v>
      </c>
      <c r="P1949">
        <v>10.7</v>
      </c>
      <c r="Q1949">
        <v>8871.08</v>
      </c>
      <c r="R1949">
        <v>17.28</v>
      </c>
      <c r="S1949" s="231" t="str">
        <f>VLOOKUP(U1949,'Cross ref'!I:J,2,0)</f>
        <v>SCL</v>
      </c>
      <c r="T1949" s="231">
        <f t="shared" si="180"/>
        <v>10.7</v>
      </c>
      <c r="U1949" s="231">
        <f>VLOOKUP(VALUE(C1949),'Cross ref'!G:I,3,0)</f>
        <v>7378</v>
      </c>
      <c r="V1949" s="231">
        <f>IFERROR(VLOOKUP(J1949,'Item List (2)'!C:D,2,0),VLOOKUP(K1949,'Item List (2)'!C:D,2,0))</f>
        <v>51001</v>
      </c>
      <c r="W1949" s="231">
        <f>IFERROR(VLOOKUP(J1949,'Item List (2)'!C:E,3,0),VLOOKUP(K1949,'Item List (2)'!C:E,3,0))</f>
        <v>1000</v>
      </c>
      <c r="X1949" s="231">
        <f t="shared" si="181"/>
        <v>0</v>
      </c>
      <c r="Y1949" s="231" t="str">
        <f t="shared" si="182"/>
        <v>BAG, #4 FLVR TRAILS</v>
      </c>
      <c r="AA1949" s="232">
        <f t="shared" si="183"/>
        <v>10.7</v>
      </c>
      <c r="AB1949" s="232" t="str">
        <f>VLOOKUP(W1949,'Item List (2)'!$H:$J,2,0)</f>
        <v>Paper</v>
      </c>
      <c r="AC1949" s="232">
        <f t="shared" si="184"/>
        <v>7378</v>
      </c>
      <c r="AD1949" s="232" t="str">
        <f t="shared" si="185"/>
        <v>7378-Paper</v>
      </c>
    </row>
    <row r="1950" spans="1:30">
      <c r="A1950" t="s">
        <v>48</v>
      </c>
      <c r="B1950" t="s">
        <v>549</v>
      </c>
      <c r="C1950" t="s">
        <v>778</v>
      </c>
      <c r="D1950" t="s">
        <v>779</v>
      </c>
      <c r="E1950" t="s">
        <v>780</v>
      </c>
      <c r="F1950" s="220" t="s">
        <v>53</v>
      </c>
      <c r="G1950" s="220">
        <v>45170</v>
      </c>
      <c r="H1950" t="s">
        <v>258</v>
      </c>
      <c r="I1950" t="s">
        <v>201</v>
      </c>
      <c r="J1950" t="s">
        <v>236</v>
      </c>
      <c r="K1950" t="s">
        <v>259</v>
      </c>
      <c r="L1950" s="230" t="s">
        <v>260</v>
      </c>
      <c r="M1950">
        <v>2</v>
      </c>
      <c r="N1950">
        <v>0</v>
      </c>
      <c r="O1950">
        <v>30.68</v>
      </c>
      <c r="P1950">
        <v>61.36</v>
      </c>
      <c r="Q1950">
        <v>8871.08</v>
      </c>
      <c r="R1950">
        <v>17.28</v>
      </c>
      <c r="S1950" s="231" t="str">
        <f>VLOOKUP(U1950,'Cross ref'!I:J,2,0)</f>
        <v>SCL</v>
      </c>
      <c r="T1950" s="231">
        <f t="shared" si="180"/>
        <v>61.36</v>
      </c>
      <c r="U1950" s="231">
        <f>VLOOKUP(VALUE(C1950),'Cross ref'!G:I,3,0)</f>
        <v>7378</v>
      </c>
      <c r="V1950" s="231">
        <f>IFERROR(VLOOKUP(J1950,'Item List (2)'!C:D,2,0),VLOOKUP(K1950,'Item List (2)'!C:D,2,0))</f>
        <v>51001</v>
      </c>
      <c r="W1950" s="231">
        <f>IFERROR(VLOOKUP(J1950,'Item List (2)'!C:E,3,0),VLOOKUP(K1950,'Item List (2)'!C:E,3,0))</f>
        <v>1000</v>
      </c>
      <c r="X1950" s="231">
        <f t="shared" si="181"/>
        <v>0</v>
      </c>
      <c r="Y1950" s="231" t="str">
        <f t="shared" si="182"/>
        <v>CUP, PLS COLD 32Z FLVR TRAIL</v>
      </c>
      <c r="AA1950" s="232">
        <f t="shared" si="183"/>
        <v>61.36</v>
      </c>
      <c r="AB1950" s="232" t="str">
        <f>VLOOKUP(W1950,'Item List (2)'!$H:$J,2,0)</f>
        <v>Paper</v>
      </c>
      <c r="AC1950" s="232">
        <f t="shared" si="184"/>
        <v>7378</v>
      </c>
      <c r="AD1950" s="232" t="str">
        <f t="shared" si="185"/>
        <v>7378-Paper</v>
      </c>
    </row>
    <row r="1951" spans="1:30">
      <c r="A1951" t="s">
        <v>48</v>
      </c>
      <c r="B1951" t="s">
        <v>549</v>
      </c>
      <c r="C1951" t="s">
        <v>778</v>
      </c>
      <c r="D1951" t="s">
        <v>779</v>
      </c>
      <c r="E1951" t="s">
        <v>780</v>
      </c>
      <c r="F1951" s="220" t="s">
        <v>53</v>
      </c>
      <c r="G1951" s="220">
        <v>45170</v>
      </c>
      <c r="H1951" t="s">
        <v>397</v>
      </c>
      <c r="I1951" t="s">
        <v>55</v>
      </c>
      <c r="J1951" t="s">
        <v>179</v>
      </c>
      <c r="K1951" t="s">
        <v>398</v>
      </c>
      <c r="L1951" s="230" t="s">
        <v>123</v>
      </c>
      <c r="M1951">
        <v>1</v>
      </c>
      <c r="N1951">
        <v>0</v>
      </c>
      <c r="O1951">
        <v>48.64</v>
      </c>
      <c r="P1951">
        <v>48.64</v>
      </c>
      <c r="Q1951">
        <v>8871.08</v>
      </c>
      <c r="R1951">
        <v>17.28</v>
      </c>
      <c r="S1951" s="231" t="str">
        <f>VLOOKUP(U1951,'Cross ref'!I:J,2,0)</f>
        <v>SCL</v>
      </c>
      <c r="T1951" s="231">
        <f t="shared" si="180"/>
        <v>48.64</v>
      </c>
      <c r="U1951" s="231">
        <f>VLOOKUP(VALUE(C1951),'Cross ref'!G:I,3,0)</f>
        <v>7378</v>
      </c>
      <c r="V1951" s="231">
        <f>IFERROR(VLOOKUP(J1951,'Item List (2)'!C:D,2,0),VLOOKUP(K1951,'Item List (2)'!C:D,2,0))</f>
        <v>50007</v>
      </c>
      <c r="W1951" s="231">
        <f>IFERROR(VLOOKUP(J1951,'Item List (2)'!C:E,3,0),VLOOKUP(K1951,'Item List (2)'!C:E,3,0))</f>
        <v>100</v>
      </c>
      <c r="X1951" s="231">
        <f t="shared" si="181"/>
        <v>0</v>
      </c>
      <c r="Y1951" s="231" t="str">
        <f t="shared" si="182"/>
        <v>CHEESE, PEPPERJACK 160CT</v>
      </c>
      <c r="AA1951" s="232">
        <f t="shared" si="183"/>
        <v>48.64</v>
      </c>
      <c r="AB1951" s="232" t="str">
        <f>VLOOKUP(W1951,'Item List (2)'!$H:$J,2,0)</f>
        <v>Food</v>
      </c>
      <c r="AC1951" s="232">
        <f t="shared" si="184"/>
        <v>7378</v>
      </c>
      <c r="AD1951" s="232" t="str">
        <f t="shared" si="185"/>
        <v>7378-Food</v>
      </c>
    </row>
    <row r="1952" spans="1:30">
      <c r="A1952" t="s">
        <v>48</v>
      </c>
      <c r="B1952" t="s">
        <v>549</v>
      </c>
      <c r="C1952" t="s">
        <v>778</v>
      </c>
      <c r="D1952" t="s">
        <v>779</v>
      </c>
      <c r="E1952" t="s">
        <v>780</v>
      </c>
      <c r="F1952" s="220" t="s">
        <v>53</v>
      </c>
      <c r="G1952" s="220">
        <v>45170</v>
      </c>
      <c r="H1952" t="s">
        <v>503</v>
      </c>
      <c r="I1952" t="s">
        <v>55</v>
      </c>
      <c r="J1952" t="s">
        <v>265</v>
      </c>
      <c r="K1952" t="s">
        <v>504</v>
      </c>
      <c r="L1952" s="230" t="s">
        <v>263</v>
      </c>
      <c r="M1952">
        <v>1</v>
      </c>
      <c r="N1952">
        <v>0</v>
      </c>
      <c r="O1952">
        <v>31.24</v>
      </c>
      <c r="P1952">
        <v>31.24</v>
      </c>
      <c r="Q1952">
        <v>8871.08</v>
      </c>
      <c r="R1952">
        <v>17.28</v>
      </c>
      <c r="S1952" s="231" t="str">
        <f>VLOOKUP(U1952,'Cross ref'!I:J,2,0)</f>
        <v>SCL</v>
      </c>
      <c r="T1952" s="231">
        <f t="shared" si="180"/>
        <v>31.24</v>
      </c>
      <c r="U1952" s="231">
        <f>VLOOKUP(VALUE(C1952),'Cross ref'!G:I,3,0)</f>
        <v>7378</v>
      </c>
      <c r="V1952" s="231">
        <f>IFERROR(VLOOKUP(J1952,'Item List (2)'!C:D,2,0),VLOOKUP(K1952,'Item List (2)'!C:D,2,0))</f>
        <v>50007</v>
      </c>
      <c r="W1952" s="231">
        <f>IFERROR(VLOOKUP(J1952,'Item List (2)'!C:E,3,0),VLOOKUP(K1952,'Item List (2)'!C:E,3,0))</f>
        <v>100</v>
      </c>
      <c r="X1952" s="231">
        <f t="shared" si="181"/>
        <v>0</v>
      </c>
      <c r="Y1952" s="231" t="str">
        <f t="shared" si="182"/>
        <v>SAUCE, CLASSIC</v>
      </c>
      <c r="AA1952" s="232">
        <f t="shared" si="183"/>
        <v>31.24</v>
      </c>
      <c r="AB1952" s="232" t="str">
        <f>VLOOKUP(W1952,'Item List (2)'!$H:$J,2,0)</f>
        <v>Food</v>
      </c>
      <c r="AC1952" s="232">
        <f t="shared" si="184"/>
        <v>7378</v>
      </c>
      <c r="AD1952" s="232" t="str">
        <f t="shared" si="185"/>
        <v>7378-Food</v>
      </c>
    </row>
    <row r="1953" spans="1:30">
      <c r="A1953" t="s">
        <v>48</v>
      </c>
      <c r="B1953" t="s">
        <v>549</v>
      </c>
      <c r="C1953" t="s">
        <v>778</v>
      </c>
      <c r="D1953" t="s">
        <v>779</v>
      </c>
      <c r="E1953" t="s">
        <v>780</v>
      </c>
      <c r="F1953" s="220" t="s">
        <v>53</v>
      </c>
      <c r="G1953" s="220">
        <v>45170</v>
      </c>
      <c r="H1953" t="s">
        <v>261</v>
      </c>
      <c r="I1953" t="s">
        <v>55</v>
      </c>
      <c r="J1953" t="s">
        <v>98</v>
      </c>
      <c r="K1953" t="s">
        <v>262</v>
      </c>
      <c r="L1953" s="230" t="s">
        <v>263</v>
      </c>
      <c r="M1953">
        <v>2</v>
      </c>
      <c r="N1953">
        <v>0</v>
      </c>
      <c r="O1953">
        <v>22.91</v>
      </c>
      <c r="P1953">
        <v>45.82</v>
      </c>
      <c r="Q1953">
        <v>8871.08</v>
      </c>
      <c r="R1953">
        <v>17.28</v>
      </c>
      <c r="S1953" s="231" t="str">
        <f>VLOOKUP(U1953,'Cross ref'!I:J,2,0)</f>
        <v>SCL</v>
      </c>
      <c r="T1953" s="231">
        <f t="shared" si="180"/>
        <v>45.82</v>
      </c>
      <c r="U1953" s="231">
        <f>VLOOKUP(VALUE(C1953),'Cross ref'!G:I,3,0)</f>
        <v>7378</v>
      </c>
      <c r="V1953" s="231">
        <f>IFERROR(VLOOKUP(J1953,'Item List (2)'!C:D,2,0),VLOOKUP(K1953,'Item List (2)'!C:D,2,0))</f>
        <v>50007</v>
      </c>
      <c r="W1953" s="231">
        <f>IFERROR(VLOOKUP(J1953,'Item List (2)'!C:E,3,0),VLOOKUP(K1953,'Item List (2)'!C:E,3,0))</f>
        <v>100</v>
      </c>
      <c r="X1953" s="231">
        <f t="shared" si="181"/>
        <v>0</v>
      </c>
      <c r="Y1953" s="231" t="str">
        <f t="shared" si="182"/>
        <v>SAUCE, BBQ</v>
      </c>
      <c r="AA1953" s="232">
        <f t="shared" si="183"/>
        <v>45.82</v>
      </c>
      <c r="AB1953" s="232" t="str">
        <f>VLOOKUP(W1953,'Item List (2)'!$H:$J,2,0)</f>
        <v>Food</v>
      </c>
      <c r="AC1953" s="232">
        <f t="shared" si="184"/>
        <v>7378</v>
      </c>
      <c r="AD1953" s="232" t="str">
        <f t="shared" si="185"/>
        <v>7378-Food</v>
      </c>
    </row>
    <row r="1954" spans="1:30">
      <c r="A1954" t="s">
        <v>48</v>
      </c>
      <c r="B1954" t="s">
        <v>549</v>
      </c>
      <c r="C1954" t="s">
        <v>778</v>
      </c>
      <c r="D1954" t="s">
        <v>779</v>
      </c>
      <c r="E1954" t="s">
        <v>780</v>
      </c>
      <c r="F1954" s="220" t="s">
        <v>53</v>
      </c>
      <c r="G1954" s="220">
        <v>45170</v>
      </c>
      <c r="H1954" t="s">
        <v>264</v>
      </c>
      <c r="I1954" t="s">
        <v>55</v>
      </c>
      <c r="J1954" t="s">
        <v>265</v>
      </c>
      <c r="K1954" t="s">
        <v>266</v>
      </c>
      <c r="L1954" s="230" t="s">
        <v>263</v>
      </c>
      <c r="M1954">
        <v>3</v>
      </c>
      <c r="N1954">
        <v>0</v>
      </c>
      <c r="O1954">
        <v>23.87</v>
      </c>
      <c r="P1954">
        <v>71.61</v>
      </c>
      <c r="Q1954">
        <v>8871.08</v>
      </c>
      <c r="R1954">
        <v>17.28</v>
      </c>
      <c r="S1954" s="231" t="str">
        <f>VLOOKUP(U1954,'Cross ref'!I:J,2,0)</f>
        <v>SCL</v>
      </c>
      <c r="T1954" s="231">
        <f t="shared" si="180"/>
        <v>71.61</v>
      </c>
      <c r="U1954" s="231">
        <f>VLOOKUP(VALUE(C1954),'Cross ref'!G:I,3,0)</f>
        <v>7378</v>
      </c>
      <c r="V1954" s="231">
        <f>IFERROR(VLOOKUP(J1954,'Item List (2)'!C:D,2,0),VLOOKUP(K1954,'Item List (2)'!C:D,2,0))</f>
        <v>50007</v>
      </c>
      <c r="W1954" s="231">
        <f>IFERROR(VLOOKUP(J1954,'Item List (2)'!C:E,3,0),VLOOKUP(K1954,'Item List (2)'!C:E,3,0))</f>
        <v>100</v>
      </c>
      <c r="X1954" s="231">
        <f t="shared" si="181"/>
        <v>0</v>
      </c>
      <c r="Y1954" s="231" t="str">
        <f t="shared" si="182"/>
        <v>SAUCE, SPECIAL</v>
      </c>
      <c r="AA1954" s="232">
        <f t="shared" si="183"/>
        <v>71.61</v>
      </c>
      <c r="AB1954" s="232" t="str">
        <f>VLOOKUP(W1954,'Item List (2)'!$H:$J,2,0)</f>
        <v>Food</v>
      </c>
      <c r="AC1954" s="232">
        <f t="shared" si="184"/>
        <v>7378</v>
      </c>
      <c r="AD1954" s="232" t="str">
        <f t="shared" si="185"/>
        <v>7378-Food</v>
      </c>
    </row>
    <row r="1955" spans="1:30">
      <c r="A1955" t="s">
        <v>48</v>
      </c>
      <c r="B1955" t="s">
        <v>549</v>
      </c>
      <c r="C1955" t="s">
        <v>778</v>
      </c>
      <c r="D1955" t="s">
        <v>779</v>
      </c>
      <c r="E1955" t="s">
        <v>780</v>
      </c>
      <c r="F1955" s="220" t="s">
        <v>53</v>
      </c>
      <c r="G1955" s="220">
        <v>45170</v>
      </c>
      <c r="H1955" t="s">
        <v>267</v>
      </c>
      <c r="I1955" t="s">
        <v>55</v>
      </c>
      <c r="J1955" t="s">
        <v>268</v>
      </c>
      <c r="K1955" t="s">
        <v>269</v>
      </c>
      <c r="L1955" s="230" t="s">
        <v>270</v>
      </c>
      <c r="M1955">
        <v>3</v>
      </c>
      <c r="N1955">
        <v>0</v>
      </c>
      <c r="O1955">
        <v>44.7</v>
      </c>
      <c r="P1955">
        <v>134.1</v>
      </c>
      <c r="Q1955">
        <v>8871.08</v>
      </c>
      <c r="R1955">
        <v>17.28</v>
      </c>
      <c r="S1955" s="231" t="str">
        <f>VLOOKUP(U1955,'Cross ref'!I:J,2,0)</f>
        <v>SCL</v>
      </c>
      <c r="T1955" s="231">
        <f t="shared" si="180"/>
        <v>134.1</v>
      </c>
      <c r="U1955" s="231">
        <f>VLOOKUP(VALUE(C1955),'Cross ref'!G:I,3,0)</f>
        <v>7378</v>
      </c>
      <c r="V1955" s="231">
        <f>IFERROR(VLOOKUP(J1955,'Item List (2)'!C:D,2,0),VLOOKUP(K1955,'Item List (2)'!C:D,2,0))</f>
        <v>50007</v>
      </c>
      <c r="W1955" s="231">
        <f>IFERROR(VLOOKUP(J1955,'Item List (2)'!C:E,3,0),VLOOKUP(K1955,'Item List (2)'!C:E,3,0))</f>
        <v>100</v>
      </c>
      <c r="X1955" s="231">
        <f t="shared" si="181"/>
        <v>0</v>
      </c>
      <c r="Y1955" s="231" t="str">
        <f t="shared" si="182"/>
        <v>MAYONNAISE, 64Z</v>
      </c>
      <c r="AA1955" s="232">
        <f t="shared" si="183"/>
        <v>134.1</v>
      </c>
      <c r="AB1955" s="232" t="str">
        <f>VLOOKUP(W1955,'Item List (2)'!$H:$J,2,0)</f>
        <v>Food</v>
      </c>
      <c r="AC1955" s="232">
        <f t="shared" si="184"/>
        <v>7378</v>
      </c>
      <c r="AD1955" s="232" t="str">
        <f t="shared" si="185"/>
        <v>7378-Food</v>
      </c>
    </row>
    <row r="1956" spans="1:30">
      <c r="A1956" t="s">
        <v>48</v>
      </c>
      <c r="B1956" t="s">
        <v>549</v>
      </c>
      <c r="C1956" t="s">
        <v>778</v>
      </c>
      <c r="D1956" t="s">
        <v>779</v>
      </c>
      <c r="E1956" t="s">
        <v>780</v>
      </c>
      <c r="F1956" s="220" t="s">
        <v>53</v>
      </c>
      <c r="G1956" s="220">
        <v>45170</v>
      </c>
      <c r="H1956" t="s">
        <v>399</v>
      </c>
      <c r="I1956" t="s">
        <v>201</v>
      </c>
      <c r="J1956" t="s">
        <v>400</v>
      </c>
      <c r="K1956" t="s">
        <v>401</v>
      </c>
      <c r="L1956" s="230" t="s">
        <v>402</v>
      </c>
      <c r="M1956">
        <v>1</v>
      </c>
      <c r="N1956">
        <v>0</v>
      </c>
      <c r="O1956">
        <v>45.4</v>
      </c>
      <c r="P1956">
        <v>45.4</v>
      </c>
      <c r="Q1956">
        <v>8871.08</v>
      </c>
      <c r="R1956">
        <v>17.28</v>
      </c>
      <c r="S1956" s="231" t="str">
        <f>VLOOKUP(U1956,'Cross ref'!I:J,2,0)</f>
        <v>SCL</v>
      </c>
      <c r="T1956" s="231">
        <f t="shared" si="180"/>
        <v>45.4</v>
      </c>
      <c r="U1956" s="231">
        <f>VLOOKUP(VALUE(C1956),'Cross ref'!G:I,3,0)</f>
        <v>7378</v>
      </c>
      <c r="V1956" s="231">
        <f>IFERROR(VLOOKUP(J1956,'Item List (2)'!C:D,2,0),VLOOKUP(K1956,'Item List (2)'!C:D,2,0))</f>
        <v>51001</v>
      </c>
      <c r="W1956" s="231">
        <f>IFERROR(VLOOKUP(J1956,'Item List (2)'!C:E,3,0),VLOOKUP(K1956,'Item List (2)'!C:E,3,0))</f>
        <v>1000</v>
      </c>
      <c r="X1956" s="231">
        <f t="shared" si="181"/>
        <v>0</v>
      </c>
      <c r="Y1956" s="231" t="str">
        <f t="shared" si="182"/>
        <v>NAPKIN, 13X8.5 BRN</v>
      </c>
      <c r="AA1956" s="232">
        <f t="shared" si="183"/>
        <v>45.4</v>
      </c>
      <c r="AB1956" s="232" t="str">
        <f>VLOOKUP(W1956,'Item List (2)'!$H:$J,2,0)</f>
        <v>Paper</v>
      </c>
      <c r="AC1956" s="232">
        <f t="shared" si="184"/>
        <v>7378</v>
      </c>
      <c r="AD1956" s="232" t="str">
        <f t="shared" si="185"/>
        <v>7378-Paper</v>
      </c>
    </row>
    <row r="1957" spans="1:30">
      <c r="A1957" t="s">
        <v>48</v>
      </c>
      <c r="B1957" t="s">
        <v>549</v>
      </c>
      <c r="C1957" t="s">
        <v>778</v>
      </c>
      <c r="D1957" t="s">
        <v>779</v>
      </c>
      <c r="E1957" t="s">
        <v>780</v>
      </c>
      <c r="F1957" s="220" t="s">
        <v>53</v>
      </c>
      <c r="G1957" s="220">
        <v>45170</v>
      </c>
      <c r="H1957" t="s">
        <v>624</v>
      </c>
      <c r="I1957" t="s">
        <v>201</v>
      </c>
      <c r="J1957" t="s">
        <v>625</v>
      </c>
      <c r="K1957" t="s">
        <v>626</v>
      </c>
      <c r="L1957" s="230" t="s">
        <v>627</v>
      </c>
      <c r="M1957">
        <v>1</v>
      </c>
      <c r="N1957">
        <v>0</v>
      </c>
      <c r="O1957">
        <v>48.42</v>
      </c>
      <c r="P1957">
        <v>48.42</v>
      </c>
      <c r="Q1957">
        <v>8871.08</v>
      </c>
      <c r="R1957">
        <v>17.28</v>
      </c>
      <c r="S1957" s="231" t="str">
        <f>VLOOKUP(U1957,'Cross ref'!I:J,2,0)</f>
        <v>SCL</v>
      </c>
      <c r="T1957" s="231">
        <f t="shared" si="180"/>
        <v>48.42</v>
      </c>
      <c r="U1957" s="231">
        <f>VLOOKUP(VALUE(C1957),'Cross ref'!G:I,3,0)</f>
        <v>7378</v>
      </c>
      <c r="V1957" s="231">
        <f>IFERROR(VLOOKUP(J1957,'Item List (2)'!C:D,2,0),VLOOKUP(K1957,'Item List (2)'!C:D,2,0))</f>
        <v>51001</v>
      </c>
      <c r="W1957" s="231">
        <f>IFERROR(VLOOKUP(J1957,'Item List (2)'!C:E,3,0),VLOOKUP(K1957,'Item List (2)'!C:E,3,0))</f>
        <v>1000</v>
      </c>
      <c r="X1957" s="231">
        <f t="shared" si="181"/>
        <v>0</v>
      </c>
      <c r="Y1957" s="231" t="str">
        <f t="shared" si="182"/>
        <v>STRAW, WRPD 8.5" RED</v>
      </c>
      <c r="AA1957" s="232">
        <f t="shared" si="183"/>
        <v>48.42</v>
      </c>
      <c r="AB1957" s="232" t="str">
        <f>VLOOKUP(W1957,'Item List (2)'!$H:$J,2,0)</f>
        <v>Paper</v>
      </c>
      <c r="AC1957" s="232">
        <f t="shared" si="184"/>
        <v>7378</v>
      </c>
      <c r="AD1957" s="232" t="str">
        <f t="shared" si="185"/>
        <v>7378-Paper</v>
      </c>
    </row>
    <row r="1958" spans="1:30">
      <c r="A1958" t="s">
        <v>48</v>
      </c>
      <c r="B1958" t="s">
        <v>549</v>
      </c>
      <c r="C1958" t="s">
        <v>778</v>
      </c>
      <c r="D1958" t="s">
        <v>779</v>
      </c>
      <c r="E1958" t="s">
        <v>780</v>
      </c>
      <c r="F1958" s="220" t="s">
        <v>53</v>
      </c>
      <c r="G1958" s="220">
        <v>45170</v>
      </c>
      <c r="H1958" t="s">
        <v>271</v>
      </c>
      <c r="I1958" t="s">
        <v>55</v>
      </c>
      <c r="J1958" t="s">
        <v>272</v>
      </c>
      <c r="K1958" t="s">
        <v>273</v>
      </c>
      <c r="L1958" s="230" t="s">
        <v>274</v>
      </c>
      <c r="M1958">
        <v>1</v>
      </c>
      <c r="N1958">
        <v>0</v>
      </c>
      <c r="O1958">
        <v>39.82</v>
      </c>
      <c r="P1958">
        <v>39.82</v>
      </c>
      <c r="Q1958">
        <v>8871.08</v>
      </c>
      <c r="R1958">
        <v>17.28</v>
      </c>
      <c r="S1958" s="231" t="str">
        <f>VLOOKUP(U1958,'Cross ref'!I:J,2,0)</f>
        <v>SCL</v>
      </c>
      <c r="T1958" s="231">
        <f t="shared" si="180"/>
        <v>39.82</v>
      </c>
      <c r="U1958" s="231">
        <f>VLOOKUP(VALUE(C1958),'Cross ref'!G:I,3,0)</f>
        <v>7378</v>
      </c>
      <c r="V1958" s="231">
        <f>IFERROR(VLOOKUP(J1958,'Item List (2)'!C:D,2,0),VLOOKUP(K1958,'Item List (2)'!C:D,2,0))</f>
        <v>50007</v>
      </c>
      <c r="W1958" s="231">
        <f>IFERROR(VLOOKUP(J1958,'Item List (2)'!C:E,3,0),VLOOKUP(K1958,'Item List (2)'!C:E,3,0))</f>
        <v>100</v>
      </c>
      <c r="X1958" s="231">
        <f t="shared" si="181"/>
        <v>0</v>
      </c>
      <c r="Y1958" s="231" t="str">
        <f t="shared" si="182"/>
        <v>FRENCH TOAST, STICK ORIGINAL CARLS JR</v>
      </c>
      <c r="AA1958" s="232">
        <f t="shared" si="183"/>
        <v>39.82</v>
      </c>
      <c r="AB1958" s="232" t="str">
        <f>VLOOKUP(W1958,'Item List (2)'!$H:$J,2,0)</f>
        <v>Food</v>
      </c>
      <c r="AC1958" s="232">
        <f t="shared" si="184"/>
        <v>7378</v>
      </c>
      <c r="AD1958" s="232" t="str">
        <f t="shared" si="185"/>
        <v>7378-Food</v>
      </c>
    </row>
    <row r="1959" spans="1:30">
      <c r="A1959" t="s">
        <v>48</v>
      </c>
      <c r="B1959" t="s">
        <v>549</v>
      </c>
      <c r="C1959" t="s">
        <v>778</v>
      </c>
      <c r="D1959" t="s">
        <v>779</v>
      </c>
      <c r="E1959" t="s">
        <v>780</v>
      </c>
      <c r="F1959" s="220" t="s">
        <v>53</v>
      </c>
      <c r="G1959" s="220">
        <v>45170</v>
      </c>
      <c r="H1959" t="s">
        <v>275</v>
      </c>
      <c r="I1959" t="s">
        <v>71</v>
      </c>
      <c r="J1959" t="s">
        <v>276</v>
      </c>
      <c r="K1959" t="s">
        <v>277</v>
      </c>
      <c r="L1959" s="230" t="s">
        <v>74</v>
      </c>
      <c r="M1959">
        <v>1</v>
      </c>
      <c r="N1959">
        <v>0</v>
      </c>
      <c r="O1959">
        <v>0</v>
      </c>
      <c r="P1959">
        <v>57.13</v>
      </c>
      <c r="Q1959">
        <v>8871.08</v>
      </c>
      <c r="R1959">
        <v>17.28</v>
      </c>
      <c r="S1959" s="231" t="str">
        <f>VLOOKUP(U1959,'Cross ref'!I:J,2,0)</f>
        <v>SCL</v>
      </c>
      <c r="T1959" s="231">
        <f t="shared" si="180"/>
        <v>57.13</v>
      </c>
      <c r="U1959" s="231">
        <f>VLOOKUP(VALUE(C1959),'Cross ref'!G:I,3,0)</f>
        <v>7378</v>
      </c>
      <c r="V1959" s="231">
        <f>IFERROR(VLOOKUP(J1959,'Item List (2)'!C:D,2,0),VLOOKUP(K1959,'Item List (2)'!C:D,2,0))</f>
        <v>50007</v>
      </c>
      <c r="W1959" s="231">
        <f>IFERROR(VLOOKUP(J1959,'Item List (2)'!C:E,3,0),VLOOKUP(K1959,'Item List (2)'!C:E,3,0))</f>
        <v>100</v>
      </c>
      <c r="X1959" s="231">
        <f t="shared" si="181"/>
        <v>-57.13</v>
      </c>
      <c r="Y1959" s="231" t="str">
        <f t="shared" si="182"/>
        <v>SURCHARGE, FUEL</v>
      </c>
      <c r="AA1959" s="232">
        <f t="shared" si="183"/>
        <v>57.13</v>
      </c>
      <c r="AB1959" s="232" t="str">
        <f>VLOOKUP(W1959,'Item List (2)'!$H:$J,2,0)</f>
        <v>Food</v>
      </c>
      <c r="AC1959" s="232">
        <f t="shared" si="184"/>
        <v>7378</v>
      </c>
      <c r="AD1959" s="232" t="str">
        <f t="shared" si="185"/>
        <v>7378-Food</v>
      </c>
    </row>
    <row r="1960" spans="1:30">
      <c r="A1960" t="s">
        <v>48</v>
      </c>
      <c r="B1960" t="s">
        <v>549</v>
      </c>
      <c r="C1960" t="s">
        <v>794</v>
      </c>
      <c r="D1960" t="s">
        <v>795</v>
      </c>
      <c r="E1960" t="s">
        <v>796</v>
      </c>
      <c r="F1960" s="220" t="s">
        <v>53</v>
      </c>
      <c r="G1960" s="220">
        <v>45168</v>
      </c>
      <c r="H1960" t="s">
        <v>70</v>
      </c>
      <c r="I1960" t="s">
        <v>71</v>
      </c>
      <c r="J1960" t="s">
        <v>72</v>
      </c>
      <c r="K1960" t="s">
        <v>73</v>
      </c>
      <c r="L1960" s="230" t="s">
        <v>74</v>
      </c>
      <c r="M1960">
        <v>1</v>
      </c>
      <c r="N1960">
        <v>0</v>
      </c>
      <c r="O1960">
        <v>0</v>
      </c>
      <c r="P1960">
        <v>1.62</v>
      </c>
      <c r="Q1960">
        <v>3002.34</v>
      </c>
      <c r="R1960">
        <v>1.6</v>
      </c>
      <c r="S1960" s="231" t="str">
        <f>VLOOKUP(U1960,'Cross ref'!I:J,2,0)</f>
        <v>SCL</v>
      </c>
      <c r="T1960" s="231">
        <f t="shared" si="180"/>
        <v>1.62</v>
      </c>
      <c r="U1960" s="231">
        <f>VLOOKUP(VALUE(C1960),'Cross ref'!G:I,3,0)</f>
        <v>7379</v>
      </c>
      <c r="V1960" s="231">
        <f>IFERROR(VLOOKUP(J1960,'Item List (2)'!C:D,2,0),VLOOKUP(K1960,'Item List (2)'!C:D,2,0))</f>
        <v>50007</v>
      </c>
      <c r="W1960" s="231">
        <f>IFERROR(VLOOKUP(J1960,'Item List (2)'!C:E,3,0),VLOOKUP(K1960,'Item List (2)'!C:E,3,0))</f>
        <v>100</v>
      </c>
      <c r="X1960" s="231">
        <f t="shared" si="181"/>
        <v>-1.62</v>
      </c>
      <c r="Y1960" s="231" t="str">
        <f t="shared" si="182"/>
        <v>SERVICE - PAYMENT TERMS</v>
      </c>
      <c r="AA1960" s="232">
        <f t="shared" si="183"/>
        <v>1.62</v>
      </c>
      <c r="AB1960" s="232" t="str">
        <f>VLOOKUP(W1960,'Item List (2)'!$H:$J,2,0)</f>
        <v>Food</v>
      </c>
      <c r="AC1960" s="232">
        <f t="shared" si="184"/>
        <v>7379</v>
      </c>
      <c r="AD1960" s="232" t="str">
        <f t="shared" si="185"/>
        <v>7379-Food</v>
      </c>
    </row>
    <row r="1961" spans="1:30">
      <c r="A1961" t="s">
        <v>48</v>
      </c>
      <c r="B1961" t="s">
        <v>549</v>
      </c>
      <c r="C1961" t="s">
        <v>794</v>
      </c>
      <c r="D1961" t="s">
        <v>795</v>
      </c>
      <c r="E1961" t="s">
        <v>796</v>
      </c>
      <c r="F1961" s="220" t="s">
        <v>53</v>
      </c>
      <c r="G1961" s="220">
        <v>45168</v>
      </c>
      <c r="H1961" t="s">
        <v>288</v>
      </c>
      <c r="I1961" t="s">
        <v>55</v>
      </c>
      <c r="J1961" t="s">
        <v>152</v>
      </c>
      <c r="K1961" t="s">
        <v>289</v>
      </c>
      <c r="L1961" s="230" t="s">
        <v>290</v>
      </c>
      <c r="M1961">
        <v>1</v>
      </c>
      <c r="N1961">
        <v>0</v>
      </c>
      <c r="O1961">
        <v>13.17</v>
      </c>
      <c r="P1961">
        <v>13.17</v>
      </c>
      <c r="Q1961">
        <v>3002.34</v>
      </c>
      <c r="R1961">
        <v>1.6</v>
      </c>
      <c r="S1961" s="231" t="str">
        <f>VLOOKUP(U1961,'Cross ref'!I:J,2,0)</f>
        <v>SCL</v>
      </c>
      <c r="T1961" s="231">
        <f t="shared" si="180"/>
        <v>13.17</v>
      </c>
      <c r="U1961" s="231">
        <f>VLOOKUP(VALUE(C1961),'Cross ref'!G:I,3,0)</f>
        <v>7379</v>
      </c>
      <c r="V1961" s="231">
        <f>IFERROR(VLOOKUP(J1961,'Item List (2)'!C:D,2,0),VLOOKUP(K1961,'Item List (2)'!C:D,2,0))</f>
        <v>50007</v>
      </c>
      <c r="W1961" s="231">
        <f>IFERROR(VLOOKUP(J1961,'Item List (2)'!C:E,3,0),VLOOKUP(K1961,'Item List (2)'!C:E,3,0))</f>
        <v>100</v>
      </c>
      <c r="X1961" s="231">
        <f t="shared" si="181"/>
        <v>0</v>
      </c>
      <c r="Y1961" s="231" t="str">
        <f t="shared" si="182"/>
        <v>SAUCE, HOT MEX PC</v>
      </c>
      <c r="AA1961" s="232">
        <f t="shared" si="183"/>
        <v>13.17</v>
      </c>
      <c r="AB1961" s="232" t="str">
        <f>VLOOKUP(W1961,'Item List (2)'!$H:$J,2,0)</f>
        <v>Food</v>
      </c>
      <c r="AC1961" s="232">
        <f t="shared" si="184"/>
        <v>7379</v>
      </c>
      <c r="AD1961" s="232" t="str">
        <f t="shared" si="185"/>
        <v>7379-Food</v>
      </c>
    </row>
    <row r="1962" spans="1:30">
      <c r="A1962" t="s">
        <v>48</v>
      </c>
      <c r="B1962" t="s">
        <v>549</v>
      </c>
      <c r="C1962" t="s">
        <v>794</v>
      </c>
      <c r="D1962" t="s">
        <v>795</v>
      </c>
      <c r="E1962" t="s">
        <v>796</v>
      </c>
      <c r="F1962" s="220" t="s">
        <v>53</v>
      </c>
      <c r="G1962" s="220">
        <v>45168</v>
      </c>
      <c r="H1962" t="s">
        <v>75</v>
      </c>
      <c r="I1962" t="s">
        <v>55</v>
      </c>
      <c r="J1962" t="s">
        <v>76</v>
      </c>
      <c r="K1962" t="s">
        <v>77</v>
      </c>
      <c r="L1962" s="230" t="s">
        <v>78</v>
      </c>
      <c r="M1962">
        <v>1</v>
      </c>
      <c r="N1962">
        <v>0</v>
      </c>
      <c r="O1962">
        <v>99.5</v>
      </c>
      <c r="P1962">
        <v>99.5</v>
      </c>
      <c r="Q1962">
        <v>3002.34</v>
      </c>
      <c r="R1962">
        <v>1.6</v>
      </c>
      <c r="S1962" s="231" t="str">
        <f>VLOOKUP(U1962,'Cross ref'!I:J,2,0)</f>
        <v>SCL</v>
      </c>
      <c r="T1962" s="231">
        <f t="shared" si="180"/>
        <v>99.5</v>
      </c>
      <c r="U1962" s="231">
        <f>VLOOKUP(VALUE(C1962),'Cross ref'!G:I,3,0)</f>
        <v>7379</v>
      </c>
      <c r="V1962" s="231">
        <f>IFERROR(VLOOKUP(J1962,'Item List (2)'!C:D,2,0),VLOOKUP(K1962,'Item List (2)'!C:D,2,0))</f>
        <v>50007</v>
      </c>
      <c r="W1962" s="231">
        <f>IFERROR(VLOOKUP(J1962,'Item List (2)'!C:E,3,0),VLOOKUP(K1962,'Item List (2)'!C:E,3,0))</f>
        <v>100</v>
      </c>
      <c r="X1962" s="231">
        <f t="shared" si="181"/>
        <v>0</v>
      </c>
      <c r="Y1962" s="231" t="str">
        <f t="shared" si="182"/>
        <v>SYRUP, SODA CHERRY COKE BIB</v>
      </c>
      <c r="AA1962" s="232">
        <f t="shared" si="183"/>
        <v>99.5</v>
      </c>
      <c r="AB1962" s="232" t="str">
        <f>VLOOKUP(W1962,'Item List (2)'!$H:$J,2,0)</f>
        <v>Food</v>
      </c>
      <c r="AC1962" s="232">
        <f t="shared" si="184"/>
        <v>7379</v>
      </c>
      <c r="AD1962" s="232" t="str">
        <f t="shared" si="185"/>
        <v>7379-Food</v>
      </c>
    </row>
    <row r="1963" spans="1:30">
      <c r="A1963" t="s">
        <v>48</v>
      </c>
      <c r="B1963" t="s">
        <v>549</v>
      </c>
      <c r="C1963" t="s">
        <v>794</v>
      </c>
      <c r="D1963" s="117" t="s">
        <v>795</v>
      </c>
      <c r="E1963" t="s">
        <v>796</v>
      </c>
      <c r="F1963" s="220" t="s">
        <v>53</v>
      </c>
      <c r="G1963" s="220">
        <v>45168</v>
      </c>
      <c r="H1963" t="s">
        <v>291</v>
      </c>
      <c r="I1963" t="s">
        <v>55</v>
      </c>
      <c r="J1963" t="s">
        <v>76</v>
      </c>
      <c r="K1963" t="s">
        <v>292</v>
      </c>
      <c r="L1963" s="230" t="s">
        <v>78</v>
      </c>
      <c r="M1963">
        <v>1</v>
      </c>
      <c r="N1963">
        <v>0</v>
      </c>
      <c r="O1963">
        <v>99.5</v>
      </c>
      <c r="P1963">
        <v>99.5</v>
      </c>
      <c r="Q1963">
        <v>3002.34</v>
      </c>
      <c r="R1963">
        <v>1.6</v>
      </c>
      <c r="S1963" s="231" t="str">
        <f>VLOOKUP(U1963,'Cross ref'!I:J,2,0)</f>
        <v>SCL</v>
      </c>
      <c r="T1963" s="231">
        <f t="shared" si="180"/>
        <v>99.5</v>
      </c>
      <c r="U1963" s="231">
        <f>VLOOKUP(VALUE(C1963),'Cross ref'!G:I,3,0)</f>
        <v>7379</v>
      </c>
      <c r="V1963" s="231">
        <f>IFERROR(VLOOKUP(J1963,'Item List (2)'!C:D,2,0),VLOOKUP(K1963,'Item List (2)'!C:D,2,0))</f>
        <v>50007</v>
      </c>
      <c r="W1963" s="231">
        <f>IFERROR(VLOOKUP(J1963,'Item List (2)'!C:E,3,0),VLOOKUP(K1963,'Item List (2)'!C:E,3,0))</f>
        <v>100</v>
      </c>
      <c r="X1963" s="231">
        <f t="shared" si="181"/>
        <v>0</v>
      </c>
      <c r="Y1963" s="231" t="str">
        <f t="shared" si="182"/>
        <v>SYRUP, DR PEPPER DIET BIB</v>
      </c>
      <c r="AA1963" s="232">
        <f t="shared" si="183"/>
        <v>99.5</v>
      </c>
      <c r="AB1963" s="232" t="str">
        <f>VLOOKUP(W1963,'Item List (2)'!$H:$J,2,0)</f>
        <v>Food</v>
      </c>
      <c r="AC1963" s="232">
        <f t="shared" si="184"/>
        <v>7379</v>
      </c>
      <c r="AD1963" s="232" t="str">
        <f t="shared" si="185"/>
        <v>7379-Food</v>
      </c>
    </row>
    <row r="1964" spans="1:30">
      <c r="A1964" t="s">
        <v>48</v>
      </c>
      <c r="B1964" t="s">
        <v>549</v>
      </c>
      <c r="C1964" t="s">
        <v>794</v>
      </c>
      <c r="D1964" t="s">
        <v>795</v>
      </c>
      <c r="E1964" t="s">
        <v>796</v>
      </c>
      <c r="F1964" s="220" t="s">
        <v>53</v>
      </c>
      <c r="G1964" s="220">
        <v>45168</v>
      </c>
      <c r="H1964" t="s">
        <v>79</v>
      </c>
      <c r="I1964" t="s">
        <v>55</v>
      </c>
      <c r="J1964" t="s">
        <v>80</v>
      </c>
      <c r="K1964" t="s">
        <v>81</v>
      </c>
      <c r="L1964" s="230" t="s">
        <v>78</v>
      </c>
      <c r="M1964">
        <v>1</v>
      </c>
      <c r="N1964">
        <v>0</v>
      </c>
      <c r="O1964">
        <v>99.5</v>
      </c>
      <c r="P1964">
        <v>99.5</v>
      </c>
      <c r="Q1964">
        <v>3002.34</v>
      </c>
      <c r="R1964">
        <v>1.6</v>
      </c>
      <c r="S1964" s="231" t="str">
        <f>VLOOKUP(U1964,'Cross ref'!I:J,2,0)</f>
        <v>SCL</v>
      </c>
      <c r="T1964" s="231">
        <f t="shared" si="180"/>
        <v>99.5</v>
      </c>
      <c r="U1964" s="231">
        <f>VLOOKUP(VALUE(C1964),'Cross ref'!G:I,3,0)</f>
        <v>7379</v>
      </c>
      <c r="V1964" s="231">
        <f>IFERROR(VLOOKUP(J1964,'Item List (2)'!C:D,2,0),VLOOKUP(K1964,'Item List (2)'!C:D,2,0))</f>
        <v>50007</v>
      </c>
      <c r="W1964" s="231">
        <f>IFERROR(VLOOKUP(J1964,'Item List (2)'!C:E,3,0),VLOOKUP(K1964,'Item List (2)'!C:E,3,0))</f>
        <v>100</v>
      </c>
      <c r="X1964" s="231">
        <f t="shared" si="181"/>
        <v>0</v>
      </c>
      <c r="Y1964" s="231" t="str">
        <f t="shared" si="182"/>
        <v>SYRUP, POWERADE MTN BLAST BIB</v>
      </c>
      <c r="AA1964" s="232">
        <f t="shared" si="183"/>
        <v>99.5</v>
      </c>
      <c r="AB1964" s="232" t="str">
        <f>VLOOKUP(W1964,'Item List (2)'!$H:$J,2,0)</f>
        <v>Food</v>
      </c>
      <c r="AC1964" s="232">
        <f t="shared" si="184"/>
        <v>7379</v>
      </c>
      <c r="AD1964" s="232" t="str">
        <f t="shared" si="185"/>
        <v>7379-Food</v>
      </c>
    </row>
    <row r="1965" spans="1:30">
      <c r="A1965" t="s">
        <v>48</v>
      </c>
      <c r="B1965" t="s">
        <v>549</v>
      </c>
      <c r="C1965" t="s">
        <v>794</v>
      </c>
      <c r="D1965" t="s">
        <v>795</v>
      </c>
      <c r="E1965" t="s">
        <v>796</v>
      </c>
      <c r="F1965" s="220" t="s">
        <v>53</v>
      </c>
      <c r="G1965" s="220">
        <v>45168</v>
      </c>
      <c r="H1965" t="s">
        <v>87</v>
      </c>
      <c r="I1965" t="s">
        <v>55</v>
      </c>
      <c r="J1965" t="s">
        <v>76</v>
      </c>
      <c r="K1965" t="s">
        <v>88</v>
      </c>
      <c r="L1965" s="230" t="s">
        <v>78</v>
      </c>
      <c r="M1965">
        <v>2</v>
      </c>
      <c r="N1965">
        <v>0</v>
      </c>
      <c r="O1965">
        <v>112.77</v>
      </c>
      <c r="P1965">
        <v>225.54</v>
      </c>
      <c r="Q1965">
        <v>3002.34</v>
      </c>
      <c r="R1965">
        <v>1.6</v>
      </c>
      <c r="S1965" s="231" t="str">
        <f>VLOOKUP(U1965,'Cross ref'!I:J,2,0)</f>
        <v>SCL</v>
      </c>
      <c r="T1965" s="231">
        <f t="shared" si="180"/>
        <v>225.54</v>
      </c>
      <c r="U1965" s="231">
        <f>VLOOKUP(VALUE(C1965),'Cross ref'!G:I,3,0)</f>
        <v>7379</v>
      </c>
      <c r="V1965" s="231">
        <f>IFERROR(VLOOKUP(J1965,'Item List (2)'!C:D,2,0),VLOOKUP(K1965,'Item List (2)'!C:D,2,0))</f>
        <v>50007</v>
      </c>
      <c r="W1965" s="231">
        <f>IFERROR(VLOOKUP(J1965,'Item List (2)'!C:E,3,0),VLOOKUP(K1965,'Item List (2)'!C:E,3,0))</f>
        <v>100</v>
      </c>
      <c r="X1965" s="231">
        <f t="shared" si="181"/>
        <v>0</v>
      </c>
      <c r="Y1965" s="231" t="str">
        <f t="shared" si="182"/>
        <v>SYRUP, COKE CLASC BIB (HYCS)</v>
      </c>
      <c r="AA1965" s="232">
        <f t="shared" si="183"/>
        <v>225.54</v>
      </c>
      <c r="AB1965" s="232" t="str">
        <f>VLOOKUP(W1965,'Item List (2)'!$H:$J,2,0)</f>
        <v>Food</v>
      </c>
      <c r="AC1965" s="232">
        <f t="shared" si="184"/>
        <v>7379</v>
      </c>
      <c r="AD1965" s="232" t="str">
        <f t="shared" si="185"/>
        <v>7379-Food</v>
      </c>
    </row>
    <row r="1966" spans="1:30">
      <c r="A1966" t="s">
        <v>48</v>
      </c>
      <c r="B1966" t="s">
        <v>549</v>
      </c>
      <c r="C1966" t="s">
        <v>794</v>
      </c>
      <c r="D1966" t="s">
        <v>795</v>
      </c>
      <c r="E1966" t="s">
        <v>796</v>
      </c>
      <c r="F1966" s="220" t="s">
        <v>53</v>
      </c>
      <c r="G1966" s="220">
        <v>45168</v>
      </c>
      <c r="H1966" t="s">
        <v>293</v>
      </c>
      <c r="I1966" t="s">
        <v>55</v>
      </c>
      <c r="J1966" t="s">
        <v>76</v>
      </c>
      <c r="K1966" t="s">
        <v>294</v>
      </c>
      <c r="L1966" s="230" t="s">
        <v>78</v>
      </c>
      <c r="M1966">
        <v>1</v>
      </c>
      <c r="N1966">
        <v>0</v>
      </c>
      <c r="O1966">
        <v>116.08</v>
      </c>
      <c r="P1966">
        <v>116.08</v>
      </c>
      <c r="Q1966">
        <v>3002.34</v>
      </c>
      <c r="R1966">
        <v>1.6</v>
      </c>
      <c r="S1966" s="231" t="str">
        <f>VLOOKUP(U1966,'Cross ref'!I:J,2,0)</f>
        <v>SCL</v>
      </c>
      <c r="T1966" s="231">
        <f t="shared" si="180"/>
        <v>116.08</v>
      </c>
      <c r="U1966" s="231">
        <f>VLOOKUP(VALUE(C1966),'Cross ref'!G:I,3,0)</f>
        <v>7379</v>
      </c>
      <c r="V1966" s="231">
        <f>IFERROR(VLOOKUP(J1966,'Item List (2)'!C:D,2,0),VLOOKUP(K1966,'Item List (2)'!C:D,2,0))</f>
        <v>50007</v>
      </c>
      <c r="W1966" s="231">
        <f>IFERROR(VLOOKUP(J1966,'Item List (2)'!C:E,3,0),VLOOKUP(K1966,'Item List (2)'!C:E,3,0))</f>
        <v>100</v>
      </c>
      <c r="X1966" s="231">
        <f t="shared" si="181"/>
        <v>0</v>
      </c>
      <c r="Y1966" s="231" t="str">
        <f t="shared" si="182"/>
        <v>SYRUP, SPRITE BIB (HYCS)</v>
      </c>
      <c r="AA1966" s="232">
        <f t="shared" si="183"/>
        <v>116.08</v>
      </c>
      <c r="AB1966" s="232" t="str">
        <f>VLOOKUP(W1966,'Item List (2)'!$H:$J,2,0)</f>
        <v>Food</v>
      </c>
      <c r="AC1966" s="232">
        <f t="shared" si="184"/>
        <v>7379</v>
      </c>
      <c r="AD1966" s="232" t="str">
        <f t="shared" si="185"/>
        <v>7379-Food</v>
      </c>
    </row>
    <row r="1967" spans="1:30">
      <c r="A1967" t="s">
        <v>48</v>
      </c>
      <c r="B1967" t="s">
        <v>549</v>
      </c>
      <c r="C1967" t="s">
        <v>794</v>
      </c>
      <c r="D1967" t="s">
        <v>795</v>
      </c>
      <c r="E1967" t="s">
        <v>796</v>
      </c>
      <c r="F1967" s="220" t="s">
        <v>53</v>
      </c>
      <c r="G1967" s="220">
        <v>45168</v>
      </c>
      <c r="H1967" t="s">
        <v>104</v>
      </c>
      <c r="I1967" t="s">
        <v>55</v>
      </c>
      <c r="J1967" t="s">
        <v>105</v>
      </c>
      <c r="K1967" t="s">
        <v>106</v>
      </c>
      <c r="L1967" s="230" t="s">
        <v>107</v>
      </c>
      <c r="M1967">
        <v>2</v>
      </c>
      <c r="N1967">
        <v>0</v>
      </c>
      <c r="O1967">
        <v>9.54</v>
      </c>
      <c r="P1967">
        <v>19.08</v>
      </c>
      <c r="Q1967">
        <v>3002.34</v>
      </c>
      <c r="R1967">
        <v>1.6</v>
      </c>
      <c r="S1967" s="231" t="str">
        <f>VLOOKUP(U1967,'Cross ref'!I:J,2,0)</f>
        <v>SCL</v>
      </c>
      <c r="T1967" s="231">
        <f t="shared" si="180"/>
        <v>19.08</v>
      </c>
      <c r="U1967" s="231">
        <f>VLOOKUP(VALUE(C1967),'Cross ref'!G:I,3,0)</f>
        <v>7379</v>
      </c>
      <c r="V1967" s="231">
        <f>IFERROR(VLOOKUP(J1967,'Item List (2)'!C:D,2,0),VLOOKUP(K1967,'Item List (2)'!C:D,2,0))</f>
        <v>50007</v>
      </c>
      <c r="W1967" s="231">
        <f>IFERROR(VLOOKUP(J1967,'Item List (2)'!C:E,3,0),VLOOKUP(K1967,'Item List (2)'!C:E,3,0))</f>
        <v>100</v>
      </c>
      <c r="X1967" s="231">
        <f t="shared" si="181"/>
        <v>0</v>
      </c>
      <c r="Y1967" s="231" t="str">
        <f t="shared" si="182"/>
        <v>MILK, 1%</v>
      </c>
      <c r="AA1967" s="232">
        <f t="shared" si="183"/>
        <v>19.08</v>
      </c>
      <c r="AB1967" s="232" t="str">
        <f>VLOOKUP(W1967,'Item List (2)'!$H:$J,2,0)</f>
        <v>Food</v>
      </c>
      <c r="AC1967" s="232">
        <f t="shared" si="184"/>
        <v>7379</v>
      </c>
      <c r="AD1967" s="232" t="str">
        <f t="shared" si="185"/>
        <v>7379-Food</v>
      </c>
    </row>
    <row r="1968" spans="1:30">
      <c r="A1968" t="s">
        <v>48</v>
      </c>
      <c r="B1968" t="s">
        <v>549</v>
      </c>
      <c r="C1968" t="s">
        <v>794</v>
      </c>
      <c r="D1968" t="s">
        <v>795</v>
      </c>
      <c r="E1968" t="s">
        <v>796</v>
      </c>
      <c r="F1968" s="220" t="s">
        <v>53</v>
      </c>
      <c r="G1968" s="220">
        <v>45168</v>
      </c>
      <c r="H1968" t="s">
        <v>116</v>
      </c>
      <c r="I1968" t="s">
        <v>55</v>
      </c>
      <c r="J1968" t="s">
        <v>117</v>
      </c>
      <c r="K1968" t="s">
        <v>118</v>
      </c>
      <c r="L1968" s="230" t="s">
        <v>119</v>
      </c>
      <c r="M1968">
        <v>8</v>
      </c>
      <c r="N1968">
        <v>0</v>
      </c>
      <c r="O1968">
        <v>76.78</v>
      </c>
      <c r="P1968">
        <v>614.24</v>
      </c>
      <c r="Q1968">
        <v>3002.34</v>
      </c>
      <c r="R1968">
        <v>1.6</v>
      </c>
      <c r="S1968" s="231" t="str">
        <f>VLOOKUP(U1968,'Cross ref'!I:J,2,0)</f>
        <v>SCL</v>
      </c>
      <c r="T1968" s="231">
        <f t="shared" si="180"/>
        <v>614.24</v>
      </c>
      <c r="U1968" s="231">
        <f>VLOOKUP(VALUE(C1968),'Cross ref'!G:I,3,0)</f>
        <v>7379</v>
      </c>
      <c r="V1968" s="231">
        <f>IFERROR(VLOOKUP(J1968,'Item List (2)'!C:D,2,0),VLOOKUP(K1968,'Item List (2)'!C:D,2,0))</f>
        <v>50007</v>
      </c>
      <c r="W1968" s="231">
        <f>IFERROR(VLOOKUP(J1968,'Item List (2)'!C:E,3,0),VLOOKUP(K1968,'Item List (2)'!C:E,3,0))</f>
        <v>100</v>
      </c>
      <c r="X1968" s="231">
        <f t="shared" si="181"/>
        <v>0</v>
      </c>
      <c r="Y1968" s="231" t="str">
        <f t="shared" si="182"/>
        <v>BEEF, GRND PTY 3.5Z</v>
      </c>
      <c r="AA1968" s="232">
        <f t="shared" si="183"/>
        <v>614.24</v>
      </c>
      <c r="AB1968" s="232" t="str">
        <f>VLOOKUP(W1968,'Item List (2)'!$H:$J,2,0)</f>
        <v>Food</v>
      </c>
      <c r="AC1968" s="232">
        <f t="shared" si="184"/>
        <v>7379</v>
      </c>
      <c r="AD1968" s="232" t="str">
        <f t="shared" si="185"/>
        <v>7379-Food</v>
      </c>
    </row>
    <row r="1969" spans="1:30">
      <c r="A1969" t="s">
        <v>48</v>
      </c>
      <c r="B1969" t="s">
        <v>549</v>
      </c>
      <c r="C1969" t="s">
        <v>794</v>
      </c>
      <c r="D1969" t="s">
        <v>795</v>
      </c>
      <c r="E1969" t="s">
        <v>796</v>
      </c>
      <c r="F1969" s="220" t="s">
        <v>53</v>
      </c>
      <c r="G1969" s="220">
        <v>45168</v>
      </c>
      <c r="H1969" t="s">
        <v>309</v>
      </c>
      <c r="I1969" t="s">
        <v>55</v>
      </c>
      <c r="J1969" t="s">
        <v>310</v>
      </c>
      <c r="K1969" t="s">
        <v>311</v>
      </c>
      <c r="L1969" s="230" t="s">
        <v>312</v>
      </c>
      <c r="M1969">
        <v>1</v>
      </c>
      <c r="N1969">
        <v>0</v>
      </c>
      <c r="O1969">
        <v>11.6</v>
      </c>
      <c r="P1969">
        <v>11.6</v>
      </c>
      <c r="Q1969">
        <v>3002.34</v>
      </c>
      <c r="R1969">
        <v>1.6</v>
      </c>
      <c r="S1969" s="231" t="str">
        <f>VLOOKUP(U1969,'Cross ref'!I:J,2,0)</f>
        <v>SCL</v>
      </c>
      <c r="T1969" s="231">
        <f t="shared" si="180"/>
        <v>11.6</v>
      </c>
      <c r="U1969" s="231">
        <f>VLOOKUP(VALUE(C1969),'Cross ref'!G:I,3,0)</f>
        <v>7379</v>
      </c>
      <c r="V1969" s="231">
        <f>IFERROR(VLOOKUP(J1969,'Item List (2)'!C:D,2,0),VLOOKUP(K1969,'Item List (2)'!C:D,2,0))</f>
        <v>50007</v>
      </c>
      <c r="W1969" s="231">
        <f>IFERROR(VLOOKUP(J1969,'Item List (2)'!C:E,3,0),VLOOKUP(K1969,'Item List (2)'!C:E,3,0))</f>
        <v>100</v>
      </c>
      <c r="X1969" s="231">
        <f t="shared" si="181"/>
        <v>0</v>
      </c>
      <c r="Y1969" s="231" t="str">
        <f t="shared" si="182"/>
        <v>SALSA, PCH .43Z</v>
      </c>
      <c r="AA1969" s="232">
        <f t="shared" si="183"/>
        <v>11.6</v>
      </c>
      <c r="AB1969" s="232" t="str">
        <f>VLOOKUP(W1969,'Item List (2)'!$H:$J,2,0)</f>
        <v>Food</v>
      </c>
      <c r="AC1969" s="232">
        <f t="shared" si="184"/>
        <v>7379</v>
      </c>
      <c r="AD1969" s="232" t="str">
        <f t="shared" si="185"/>
        <v>7379-Food</v>
      </c>
    </row>
    <row r="1970" spans="1:30">
      <c r="A1970" t="s">
        <v>48</v>
      </c>
      <c r="B1970" t="s">
        <v>549</v>
      </c>
      <c r="C1970" t="s">
        <v>794</v>
      </c>
      <c r="D1970" t="s">
        <v>795</v>
      </c>
      <c r="E1970" t="s">
        <v>796</v>
      </c>
      <c r="F1970" s="220" t="s">
        <v>53</v>
      </c>
      <c r="G1970" s="220">
        <v>45168</v>
      </c>
      <c r="H1970" t="s">
        <v>120</v>
      </c>
      <c r="I1970" t="s">
        <v>55</v>
      </c>
      <c r="J1970" t="s">
        <v>121</v>
      </c>
      <c r="K1970" t="s">
        <v>122</v>
      </c>
      <c r="L1970" s="230" t="s">
        <v>123</v>
      </c>
      <c r="M1970">
        <v>1</v>
      </c>
      <c r="N1970">
        <v>0</v>
      </c>
      <c r="O1970">
        <v>30.72</v>
      </c>
      <c r="P1970">
        <v>30.72</v>
      </c>
      <c r="Q1970">
        <v>3002.34</v>
      </c>
      <c r="R1970">
        <v>1.6</v>
      </c>
      <c r="S1970" s="231" t="str">
        <f>VLOOKUP(U1970,'Cross ref'!I:J,2,0)</f>
        <v>SCL</v>
      </c>
      <c r="T1970" s="231">
        <f t="shared" si="180"/>
        <v>30.72</v>
      </c>
      <c r="U1970" s="231">
        <f>VLOOKUP(VALUE(C1970),'Cross ref'!G:I,3,0)</f>
        <v>7379</v>
      </c>
      <c r="V1970" s="231">
        <f>IFERROR(VLOOKUP(J1970,'Item List (2)'!C:D,2,0),VLOOKUP(K1970,'Item List (2)'!C:D,2,0))</f>
        <v>50007</v>
      </c>
      <c r="W1970" s="231">
        <f>IFERROR(VLOOKUP(J1970,'Item List (2)'!C:E,3,0),VLOOKUP(K1970,'Item List (2)'!C:E,3,0))</f>
        <v>100</v>
      </c>
      <c r="X1970" s="231">
        <f t="shared" si="181"/>
        <v>0</v>
      </c>
      <c r="Y1970" s="231" t="str">
        <f t="shared" si="182"/>
        <v>APPTZR, ONION RING</v>
      </c>
      <c r="AA1970" s="232">
        <f t="shared" si="183"/>
        <v>30.72</v>
      </c>
      <c r="AB1970" s="232" t="str">
        <f>VLOOKUP(W1970,'Item List (2)'!$H:$J,2,0)</f>
        <v>Food</v>
      </c>
      <c r="AC1970" s="232">
        <f t="shared" si="184"/>
        <v>7379</v>
      </c>
      <c r="AD1970" s="232" t="str">
        <f t="shared" si="185"/>
        <v>7379-Food</v>
      </c>
    </row>
    <row r="1971" spans="1:30">
      <c r="A1971" t="s">
        <v>48</v>
      </c>
      <c r="B1971" t="s">
        <v>549</v>
      </c>
      <c r="C1971" t="s">
        <v>794</v>
      </c>
      <c r="D1971" t="s">
        <v>795</v>
      </c>
      <c r="E1971" t="s">
        <v>796</v>
      </c>
      <c r="F1971" s="220" t="s">
        <v>53</v>
      </c>
      <c r="G1971" s="220">
        <v>45168</v>
      </c>
      <c r="H1971" t="s">
        <v>124</v>
      </c>
      <c r="I1971" t="s">
        <v>55</v>
      </c>
      <c r="J1971" t="s">
        <v>125</v>
      </c>
      <c r="K1971" t="s">
        <v>126</v>
      </c>
      <c r="L1971" s="230" t="s">
        <v>127</v>
      </c>
      <c r="M1971">
        <v>1</v>
      </c>
      <c r="N1971">
        <v>0</v>
      </c>
      <c r="O1971">
        <v>21.8</v>
      </c>
      <c r="P1971">
        <v>21.8</v>
      </c>
      <c r="Q1971">
        <v>3002.34</v>
      </c>
      <c r="R1971">
        <v>1.6</v>
      </c>
      <c r="S1971" s="231" t="str">
        <f>VLOOKUP(U1971,'Cross ref'!I:J,2,0)</f>
        <v>SCL</v>
      </c>
      <c r="T1971" s="231">
        <f t="shared" si="180"/>
        <v>21.8</v>
      </c>
      <c r="U1971" s="231">
        <f>VLOOKUP(VALUE(C1971),'Cross ref'!G:I,3,0)</f>
        <v>7379</v>
      </c>
      <c r="V1971" s="231">
        <f>IFERROR(VLOOKUP(J1971,'Item List (2)'!C:D,2,0),VLOOKUP(K1971,'Item List (2)'!C:D,2,0))</f>
        <v>50007</v>
      </c>
      <c r="W1971" s="231">
        <f>IFERROR(VLOOKUP(J1971,'Item List (2)'!C:E,3,0),VLOOKUP(K1971,'Item List (2)'!C:E,3,0))</f>
        <v>100</v>
      </c>
      <c r="X1971" s="231">
        <f t="shared" si="181"/>
        <v>0</v>
      </c>
      <c r="Y1971" s="231" t="str">
        <f t="shared" si="182"/>
        <v>KETCHUP, PKT</v>
      </c>
      <c r="AA1971" s="232">
        <f t="shared" si="183"/>
        <v>21.8</v>
      </c>
      <c r="AB1971" s="232" t="str">
        <f>VLOOKUP(W1971,'Item List (2)'!$H:$J,2,0)</f>
        <v>Food</v>
      </c>
      <c r="AC1971" s="232">
        <f t="shared" si="184"/>
        <v>7379</v>
      </c>
      <c r="AD1971" s="232" t="str">
        <f t="shared" si="185"/>
        <v>7379-Food</v>
      </c>
    </row>
    <row r="1972" spans="1:30">
      <c r="A1972" t="s">
        <v>48</v>
      </c>
      <c r="B1972" t="s">
        <v>549</v>
      </c>
      <c r="C1972" t="s">
        <v>794</v>
      </c>
      <c r="D1972" t="s">
        <v>795</v>
      </c>
      <c r="E1972" t="s">
        <v>796</v>
      </c>
      <c r="F1972" s="220" t="s">
        <v>53</v>
      </c>
      <c r="G1972" s="220">
        <v>45168</v>
      </c>
      <c r="H1972" t="s">
        <v>132</v>
      </c>
      <c r="I1972" t="s">
        <v>55</v>
      </c>
      <c r="J1972" t="s">
        <v>129</v>
      </c>
      <c r="K1972" t="s">
        <v>133</v>
      </c>
      <c r="L1972" s="230" t="s">
        <v>131</v>
      </c>
      <c r="M1972">
        <v>1</v>
      </c>
      <c r="N1972">
        <v>0</v>
      </c>
      <c r="O1972">
        <v>33.38</v>
      </c>
      <c r="P1972">
        <v>33.38</v>
      </c>
      <c r="Q1972">
        <v>3002.34</v>
      </c>
      <c r="R1972">
        <v>1.6</v>
      </c>
      <c r="S1972" s="231" t="str">
        <f>VLOOKUP(U1972,'Cross ref'!I:J,2,0)</f>
        <v>SCL</v>
      </c>
      <c r="T1972" s="231">
        <f t="shared" si="180"/>
        <v>33.38</v>
      </c>
      <c r="U1972" s="231">
        <f>VLOOKUP(VALUE(C1972),'Cross ref'!G:I,3,0)</f>
        <v>7379</v>
      </c>
      <c r="V1972" s="231">
        <f>IFERROR(VLOOKUP(J1972,'Item List (2)'!C:D,2,0),VLOOKUP(K1972,'Item List (2)'!C:D,2,0))</f>
        <v>50007</v>
      </c>
      <c r="W1972" s="231">
        <f>IFERROR(VLOOKUP(J1972,'Item List (2)'!C:E,3,0),VLOOKUP(K1972,'Item List (2)'!C:E,3,0))</f>
        <v>100</v>
      </c>
      <c r="X1972" s="231">
        <f t="shared" si="181"/>
        <v>0</v>
      </c>
      <c r="Y1972" s="231" t="str">
        <f t="shared" si="182"/>
        <v>FRIES, CRISS CUT SEASN</v>
      </c>
      <c r="AA1972" s="232">
        <f t="shared" si="183"/>
        <v>33.38</v>
      </c>
      <c r="AB1972" s="232" t="str">
        <f>VLOOKUP(W1972,'Item List (2)'!$H:$J,2,0)</f>
        <v>Food</v>
      </c>
      <c r="AC1972" s="232">
        <f t="shared" si="184"/>
        <v>7379</v>
      </c>
      <c r="AD1972" s="232" t="str">
        <f t="shared" si="185"/>
        <v>7379-Food</v>
      </c>
    </row>
    <row r="1973" spans="1:30">
      <c r="A1973" t="s">
        <v>48</v>
      </c>
      <c r="B1973" t="s">
        <v>549</v>
      </c>
      <c r="C1973" t="s">
        <v>794</v>
      </c>
      <c r="D1973" t="s">
        <v>795</v>
      </c>
      <c r="E1973" t="s">
        <v>796</v>
      </c>
      <c r="F1973" s="220" t="s">
        <v>53</v>
      </c>
      <c r="G1973" s="220">
        <v>45168</v>
      </c>
      <c r="H1973" t="s">
        <v>134</v>
      </c>
      <c r="I1973" t="s">
        <v>55</v>
      </c>
      <c r="J1973" t="s">
        <v>129</v>
      </c>
      <c r="K1973" t="s">
        <v>135</v>
      </c>
      <c r="L1973" s="230" t="s">
        <v>136</v>
      </c>
      <c r="M1973">
        <v>7</v>
      </c>
      <c r="N1973">
        <v>0</v>
      </c>
      <c r="O1973">
        <v>35.28</v>
      </c>
      <c r="P1973">
        <v>246.96</v>
      </c>
      <c r="Q1973">
        <v>3002.34</v>
      </c>
      <c r="R1973">
        <v>1.6</v>
      </c>
      <c r="S1973" s="231" t="str">
        <f>VLOOKUP(U1973,'Cross ref'!I:J,2,0)</f>
        <v>SCL</v>
      </c>
      <c r="T1973" s="231">
        <f t="shared" si="180"/>
        <v>246.96</v>
      </c>
      <c r="U1973" s="231">
        <f>VLOOKUP(VALUE(C1973),'Cross ref'!G:I,3,0)</f>
        <v>7379</v>
      </c>
      <c r="V1973" s="231">
        <f>IFERROR(VLOOKUP(J1973,'Item List (2)'!C:D,2,0),VLOOKUP(K1973,'Item List (2)'!C:D,2,0))</f>
        <v>50007</v>
      </c>
      <c r="W1973" s="231">
        <f>IFERROR(VLOOKUP(J1973,'Item List (2)'!C:E,3,0),VLOOKUP(K1973,'Item List (2)'!C:E,3,0))</f>
        <v>100</v>
      </c>
      <c r="X1973" s="231">
        <f t="shared" si="181"/>
        <v>0</v>
      </c>
      <c r="Y1973" s="231" t="str">
        <f t="shared" si="182"/>
        <v>FRIES, SS SK ON</v>
      </c>
      <c r="AA1973" s="232">
        <f t="shared" si="183"/>
        <v>246.96</v>
      </c>
      <c r="AB1973" s="232" t="str">
        <f>VLOOKUP(W1973,'Item List (2)'!$H:$J,2,0)</f>
        <v>Food</v>
      </c>
      <c r="AC1973" s="232">
        <f t="shared" si="184"/>
        <v>7379</v>
      </c>
      <c r="AD1973" s="232" t="str">
        <f t="shared" si="185"/>
        <v>7379-Food</v>
      </c>
    </row>
    <row r="1974" spans="1:30">
      <c r="A1974" t="s">
        <v>48</v>
      </c>
      <c r="B1974" t="s">
        <v>549</v>
      </c>
      <c r="C1974" t="s">
        <v>794</v>
      </c>
      <c r="D1974" t="s">
        <v>795</v>
      </c>
      <c r="E1974" t="s">
        <v>796</v>
      </c>
      <c r="F1974" s="220" t="s">
        <v>53</v>
      </c>
      <c r="G1974" s="220">
        <v>45168</v>
      </c>
      <c r="H1974" t="s">
        <v>137</v>
      </c>
      <c r="I1974" t="s">
        <v>55</v>
      </c>
      <c r="J1974" t="s">
        <v>138</v>
      </c>
      <c r="K1974" t="s">
        <v>139</v>
      </c>
      <c r="L1974" s="230" t="s">
        <v>140</v>
      </c>
      <c r="M1974">
        <v>1</v>
      </c>
      <c r="N1974">
        <v>0</v>
      </c>
      <c r="O1974">
        <v>32.57</v>
      </c>
      <c r="P1974">
        <v>32.57</v>
      </c>
      <c r="Q1974">
        <v>3002.34</v>
      </c>
      <c r="R1974">
        <v>1.6</v>
      </c>
      <c r="S1974" s="231" t="str">
        <f>VLOOKUP(U1974,'Cross ref'!I:J,2,0)</f>
        <v>SCL</v>
      </c>
      <c r="T1974" s="231">
        <f t="shared" si="180"/>
        <v>32.57</v>
      </c>
      <c r="U1974" s="231">
        <f>VLOOKUP(VALUE(C1974),'Cross ref'!G:I,3,0)</f>
        <v>7379</v>
      </c>
      <c r="V1974" s="231">
        <f>IFERROR(VLOOKUP(J1974,'Item List (2)'!C:D,2,0),VLOOKUP(K1974,'Item List (2)'!C:D,2,0))</f>
        <v>50007</v>
      </c>
      <c r="W1974" s="231">
        <f>IFERROR(VLOOKUP(J1974,'Item List (2)'!C:E,3,0),VLOOKUP(K1974,'Item List (2)'!C:E,3,0))</f>
        <v>100</v>
      </c>
      <c r="X1974" s="231">
        <f t="shared" si="181"/>
        <v>0</v>
      </c>
      <c r="Y1974" s="231" t="str">
        <f t="shared" si="182"/>
        <v>SYRUP, SHAKE STRAWBRY</v>
      </c>
      <c r="AA1974" s="232">
        <f t="shared" si="183"/>
        <v>32.57</v>
      </c>
      <c r="AB1974" s="232" t="str">
        <f>VLOOKUP(W1974,'Item List (2)'!$H:$J,2,0)</f>
        <v>Food</v>
      </c>
      <c r="AC1974" s="232">
        <f t="shared" si="184"/>
        <v>7379</v>
      </c>
      <c r="AD1974" s="232" t="str">
        <f t="shared" si="185"/>
        <v>7379-Food</v>
      </c>
    </row>
    <row r="1975" spans="1:30">
      <c r="A1975" t="s">
        <v>48</v>
      </c>
      <c r="B1975" t="s">
        <v>549</v>
      </c>
      <c r="C1975" t="s">
        <v>794</v>
      </c>
      <c r="D1975" t="s">
        <v>795</v>
      </c>
      <c r="E1975" t="s">
        <v>796</v>
      </c>
      <c r="F1975" s="220" t="s">
        <v>53</v>
      </c>
      <c r="G1975" s="220">
        <v>45168</v>
      </c>
      <c r="H1975" t="s">
        <v>324</v>
      </c>
      <c r="I1975" t="s">
        <v>55</v>
      </c>
      <c r="J1975" t="s">
        <v>325</v>
      </c>
      <c r="K1975" t="s">
        <v>326</v>
      </c>
      <c r="L1975" s="230" t="s">
        <v>327</v>
      </c>
      <c r="M1975">
        <v>1</v>
      </c>
      <c r="N1975">
        <v>0</v>
      </c>
      <c r="O1975">
        <v>31.31</v>
      </c>
      <c r="P1975">
        <v>31.31</v>
      </c>
      <c r="Q1975">
        <v>3002.34</v>
      </c>
      <c r="R1975">
        <v>1.6</v>
      </c>
      <c r="S1975" s="231" t="str">
        <f>VLOOKUP(U1975,'Cross ref'!I:J,2,0)</f>
        <v>SCL</v>
      </c>
      <c r="T1975" s="231">
        <f t="shared" si="180"/>
        <v>31.31</v>
      </c>
      <c r="U1975" s="231">
        <f>VLOOKUP(VALUE(C1975),'Cross ref'!G:I,3,0)</f>
        <v>7379</v>
      </c>
      <c r="V1975" s="231">
        <f>IFERROR(VLOOKUP(J1975,'Item List (2)'!C:D,2,0),VLOOKUP(K1975,'Item List (2)'!C:D,2,0))</f>
        <v>50007</v>
      </c>
      <c r="W1975" s="231">
        <f>IFERROR(VLOOKUP(J1975,'Item List (2)'!C:E,3,0),VLOOKUP(K1975,'Item List (2)'!C:E,3,0))</f>
        <v>100</v>
      </c>
      <c r="X1975" s="231">
        <f t="shared" si="181"/>
        <v>0</v>
      </c>
      <c r="Y1975" s="231" t="str">
        <f t="shared" si="182"/>
        <v>TORTILLA, FLOUR 10" FZN</v>
      </c>
      <c r="AA1975" s="232">
        <f t="shared" si="183"/>
        <v>31.31</v>
      </c>
      <c r="AB1975" s="232" t="str">
        <f>VLOOKUP(W1975,'Item List (2)'!$H:$J,2,0)</f>
        <v>Food</v>
      </c>
      <c r="AC1975" s="232">
        <f t="shared" si="184"/>
        <v>7379</v>
      </c>
      <c r="AD1975" s="232" t="str">
        <f t="shared" si="185"/>
        <v>7379-Food</v>
      </c>
    </row>
    <row r="1976" spans="1:30">
      <c r="A1976" t="s">
        <v>48</v>
      </c>
      <c r="B1976" t="s">
        <v>549</v>
      </c>
      <c r="C1976" t="s">
        <v>794</v>
      </c>
      <c r="D1976" t="s">
        <v>795</v>
      </c>
      <c r="E1976" t="s">
        <v>796</v>
      </c>
      <c r="F1976" s="220" t="s">
        <v>53</v>
      </c>
      <c r="G1976" s="220">
        <v>45168</v>
      </c>
      <c r="H1976" t="s">
        <v>149</v>
      </c>
      <c r="I1976" t="s">
        <v>55</v>
      </c>
      <c r="J1976" t="s">
        <v>102</v>
      </c>
      <c r="K1976" t="s">
        <v>150</v>
      </c>
      <c r="L1976" s="230" t="s">
        <v>100</v>
      </c>
      <c r="M1976">
        <v>2</v>
      </c>
      <c r="N1976">
        <v>0</v>
      </c>
      <c r="O1976">
        <v>25.94</v>
      </c>
      <c r="P1976">
        <v>51.88</v>
      </c>
      <c r="Q1976">
        <v>3002.34</v>
      </c>
      <c r="R1976">
        <v>1.6</v>
      </c>
      <c r="S1976" s="231" t="str">
        <f>VLOOKUP(U1976,'Cross ref'!I:J,2,0)</f>
        <v>SCL</v>
      </c>
      <c r="T1976" s="231">
        <f t="shared" si="180"/>
        <v>51.88</v>
      </c>
      <c r="U1976" s="231">
        <f>VLOOKUP(VALUE(C1976),'Cross ref'!G:I,3,0)</f>
        <v>7379</v>
      </c>
      <c r="V1976" s="231">
        <f>IFERROR(VLOOKUP(J1976,'Item List (2)'!C:D,2,0),VLOOKUP(K1976,'Item List (2)'!C:D,2,0))</f>
        <v>50007</v>
      </c>
      <c r="W1976" s="231">
        <f>IFERROR(VLOOKUP(J1976,'Item List (2)'!C:E,3,0),VLOOKUP(K1976,'Item List (2)'!C:E,3,0))</f>
        <v>100</v>
      </c>
      <c r="X1976" s="231">
        <f t="shared" si="181"/>
        <v>0</v>
      </c>
      <c r="Y1976" s="231" t="str">
        <f t="shared" si="182"/>
        <v>SAUCE, BTRMILK RANCH CUP</v>
      </c>
      <c r="AA1976" s="232">
        <f t="shared" si="183"/>
        <v>51.88</v>
      </c>
      <c r="AB1976" s="232" t="str">
        <f>VLOOKUP(W1976,'Item List (2)'!$H:$J,2,0)</f>
        <v>Food</v>
      </c>
      <c r="AC1976" s="232">
        <f t="shared" si="184"/>
        <v>7379</v>
      </c>
      <c r="AD1976" s="232" t="str">
        <f t="shared" si="185"/>
        <v>7379-Food</v>
      </c>
    </row>
    <row r="1977" spans="1:30">
      <c r="A1977" t="s">
        <v>48</v>
      </c>
      <c r="B1977" t="s">
        <v>549</v>
      </c>
      <c r="C1977" t="s">
        <v>794</v>
      </c>
      <c r="D1977" t="s">
        <v>795</v>
      </c>
      <c r="E1977" t="s">
        <v>796</v>
      </c>
      <c r="F1977" s="220" t="s">
        <v>53</v>
      </c>
      <c r="G1977" s="220">
        <v>45168</v>
      </c>
      <c r="H1977" t="s">
        <v>151</v>
      </c>
      <c r="I1977" t="s">
        <v>55</v>
      </c>
      <c r="J1977" t="s">
        <v>152</v>
      </c>
      <c r="K1977" t="s">
        <v>153</v>
      </c>
      <c r="L1977" s="230" t="s">
        <v>154</v>
      </c>
      <c r="M1977">
        <v>1</v>
      </c>
      <c r="N1977">
        <v>0</v>
      </c>
      <c r="O1977">
        <v>11.66</v>
      </c>
      <c r="P1977">
        <v>11.66</v>
      </c>
      <c r="Q1977">
        <v>3002.34</v>
      </c>
      <c r="R1977">
        <v>1.6</v>
      </c>
      <c r="S1977" s="231" t="str">
        <f>VLOOKUP(U1977,'Cross ref'!I:J,2,0)</f>
        <v>SCL</v>
      </c>
      <c r="T1977" s="231">
        <f t="shared" si="180"/>
        <v>11.66</v>
      </c>
      <c r="U1977" s="231">
        <f>VLOOKUP(VALUE(C1977),'Cross ref'!G:I,3,0)</f>
        <v>7379</v>
      </c>
      <c r="V1977" s="231">
        <f>IFERROR(VLOOKUP(J1977,'Item List (2)'!C:D,2,0),VLOOKUP(K1977,'Item List (2)'!C:D,2,0))</f>
        <v>50007</v>
      </c>
      <c r="W1977" s="231">
        <f>IFERROR(VLOOKUP(J1977,'Item List (2)'!C:E,3,0),VLOOKUP(K1977,'Item List (2)'!C:E,3,0))</f>
        <v>100</v>
      </c>
      <c r="X1977" s="231">
        <f t="shared" si="181"/>
        <v>0</v>
      </c>
      <c r="Y1977" s="231" t="str">
        <f t="shared" si="182"/>
        <v>SAUCE, BUFFALO CUP</v>
      </c>
      <c r="AA1977" s="232">
        <f t="shared" si="183"/>
        <v>11.66</v>
      </c>
      <c r="AB1977" s="232" t="str">
        <f>VLOOKUP(W1977,'Item List (2)'!$H:$J,2,0)</f>
        <v>Food</v>
      </c>
      <c r="AC1977" s="232">
        <f t="shared" si="184"/>
        <v>7379</v>
      </c>
      <c r="AD1977" s="232" t="str">
        <f t="shared" si="185"/>
        <v>7379-Food</v>
      </c>
    </row>
    <row r="1978" spans="1:30">
      <c r="A1978" t="s">
        <v>48</v>
      </c>
      <c r="B1978" t="s">
        <v>549</v>
      </c>
      <c r="C1978" t="s">
        <v>794</v>
      </c>
      <c r="D1978" t="s">
        <v>795</v>
      </c>
      <c r="E1978" t="s">
        <v>796</v>
      </c>
      <c r="F1978" s="220" t="s">
        <v>53</v>
      </c>
      <c r="G1978" s="220">
        <v>45168</v>
      </c>
      <c r="H1978" t="s">
        <v>155</v>
      </c>
      <c r="I1978" t="s">
        <v>55</v>
      </c>
      <c r="J1978" t="s">
        <v>156</v>
      </c>
      <c r="K1978" t="s">
        <v>157</v>
      </c>
      <c r="L1978" s="230" t="s">
        <v>158</v>
      </c>
      <c r="M1978">
        <v>1</v>
      </c>
      <c r="N1978">
        <v>0</v>
      </c>
      <c r="O1978">
        <v>19.78</v>
      </c>
      <c r="P1978">
        <v>19.78</v>
      </c>
      <c r="Q1978">
        <v>3002.34</v>
      </c>
      <c r="R1978">
        <v>1.6</v>
      </c>
      <c r="S1978" s="231" t="str">
        <f>VLOOKUP(U1978,'Cross ref'!I:J,2,0)</f>
        <v>SCL</v>
      </c>
      <c r="T1978" s="231">
        <f t="shared" si="180"/>
        <v>19.78</v>
      </c>
      <c r="U1978" s="231">
        <f>VLOOKUP(VALUE(C1978),'Cross ref'!G:I,3,0)</f>
        <v>7379</v>
      </c>
      <c r="V1978" s="231">
        <f>IFERROR(VLOOKUP(J1978,'Item List (2)'!C:D,2,0),VLOOKUP(K1978,'Item List (2)'!C:D,2,0))</f>
        <v>50007</v>
      </c>
      <c r="W1978" s="231">
        <f>IFERROR(VLOOKUP(J1978,'Item List (2)'!C:E,3,0),VLOOKUP(K1978,'Item List (2)'!C:E,3,0))</f>
        <v>100</v>
      </c>
      <c r="X1978" s="231">
        <f t="shared" si="181"/>
        <v>0</v>
      </c>
      <c r="Y1978" s="231" t="str">
        <f t="shared" si="182"/>
        <v>ICE CREAM, VANILLA SLOW MELT</v>
      </c>
      <c r="AA1978" s="232">
        <f t="shared" si="183"/>
        <v>19.78</v>
      </c>
      <c r="AB1978" s="232" t="str">
        <f>VLOOKUP(W1978,'Item List (2)'!$H:$J,2,0)</f>
        <v>Food</v>
      </c>
      <c r="AC1978" s="232">
        <f t="shared" si="184"/>
        <v>7379</v>
      </c>
      <c r="AD1978" s="232" t="str">
        <f t="shared" si="185"/>
        <v>7379-Food</v>
      </c>
    </row>
    <row r="1979" spans="1:30">
      <c r="A1979" t="s">
        <v>48</v>
      </c>
      <c r="B1979" t="s">
        <v>549</v>
      </c>
      <c r="C1979" t="s">
        <v>794</v>
      </c>
      <c r="D1979" t="s">
        <v>795</v>
      </c>
      <c r="E1979" t="s">
        <v>796</v>
      </c>
      <c r="F1979" s="220" t="s">
        <v>53</v>
      </c>
      <c r="G1979" s="220">
        <v>45168</v>
      </c>
      <c r="H1979" t="s">
        <v>159</v>
      </c>
      <c r="I1979" t="s">
        <v>55</v>
      </c>
      <c r="J1979" t="s">
        <v>160</v>
      </c>
      <c r="K1979" t="s">
        <v>161</v>
      </c>
      <c r="L1979" s="230" t="s">
        <v>162</v>
      </c>
      <c r="M1979">
        <v>4</v>
      </c>
      <c r="N1979">
        <v>0</v>
      </c>
      <c r="O1979">
        <v>36.91</v>
      </c>
      <c r="P1979">
        <v>147.64</v>
      </c>
      <c r="Q1979">
        <v>3002.34</v>
      </c>
      <c r="R1979">
        <v>1.6</v>
      </c>
      <c r="S1979" s="231" t="str">
        <f>VLOOKUP(U1979,'Cross ref'!I:J,2,0)</f>
        <v>SCL</v>
      </c>
      <c r="T1979" s="231">
        <f t="shared" si="180"/>
        <v>147.64</v>
      </c>
      <c r="U1979" s="231">
        <f>VLOOKUP(VALUE(C1979),'Cross ref'!G:I,3,0)</f>
        <v>7379</v>
      </c>
      <c r="V1979" s="231">
        <f>IFERROR(VLOOKUP(J1979,'Item List (2)'!C:D,2,0),VLOOKUP(K1979,'Item List (2)'!C:D,2,0))</f>
        <v>50007</v>
      </c>
      <c r="W1979" s="231">
        <f>IFERROR(VLOOKUP(J1979,'Item List (2)'!C:E,3,0),VLOOKUP(K1979,'Item List (2)'!C:E,3,0))</f>
        <v>100</v>
      </c>
      <c r="X1979" s="231">
        <f t="shared" si="181"/>
        <v>0</v>
      </c>
      <c r="Y1979" s="231" t="str">
        <f t="shared" si="182"/>
        <v>SHORTENING, LIQ FRY PREM</v>
      </c>
      <c r="AA1979" s="232">
        <f t="shared" si="183"/>
        <v>147.64</v>
      </c>
      <c r="AB1979" s="232" t="str">
        <f>VLOOKUP(W1979,'Item List (2)'!$H:$J,2,0)</f>
        <v>Food</v>
      </c>
      <c r="AC1979" s="232">
        <f t="shared" si="184"/>
        <v>7379</v>
      </c>
      <c r="AD1979" s="232" t="str">
        <f t="shared" si="185"/>
        <v>7379-Food</v>
      </c>
    </row>
    <row r="1980" spans="1:30">
      <c r="A1980" t="s">
        <v>48</v>
      </c>
      <c r="B1980" t="s">
        <v>549</v>
      </c>
      <c r="C1980" t="s">
        <v>794</v>
      </c>
      <c r="D1980" t="s">
        <v>795</v>
      </c>
      <c r="E1980" t="s">
        <v>796</v>
      </c>
      <c r="F1980" s="220" t="s">
        <v>53</v>
      </c>
      <c r="G1980" s="220">
        <v>45168</v>
      </c>
      <c r="H1980" t="s">
        <v>420</v>
      </c>
      <c r="I1980" t="s">
        <v>55</v>
      </c>
      <c r="J1980" t="s">
        <v>421</v>
      </c>
      <c r="K1980" t="s">
        <v>422</v>
      </c>
      <c r="L1980" s="230" t="s">
        <v>263</v>
      </c>
      <c r="M1980">
        <v>1</v>
      </c>
      <c r="N1980">
        <v>0</v>
      </c>
      <c r="O1980">
        <v>69.22</v>
      </c>
      <c r="P1980">
        <v>69.22</v>
      </c>
      <c r="Q1980">
        <v>3002.34</v>
      </c>
      <c r="R1980">
        <v>1.6</v>
      </c>
      <c r="S1980" s="231" t="str">
        <f>VLOOKUP(U1980,'Cross ref'!I:J,2,0)</f>
        <v>SCL</v>
      </c>
      <c r="T1980" s="231">
        <f t="shared" si="180"/>
        <v>69.22</v>
      </c>
      <c r="U1980" s="231">
        <f>VLOOKUP(VALUE(C1980),'Cross ref'!G:I,3,0)</f>
        <v>7379</v>
      </c>
      <c r="V1980" s="231">
        <f>IFERROR(VLOOKUP(J1980,'Item List (2)'!C:D,2,0),VLOOKUP(K1980,'Item List (2)'!C:D,2,0))</f>
        <v>50007</v>
      </c>
      <c r="W1980" s="231">
        <f>IFERROR(VLOOKUP(J1980,'Item List (2)'!C:E,3,0),VLOOKUP(K1980,'Item List (2)'!C:E,3,0))</f>
        <v>100</v>
      </c>
      <c r="X1980" s="231">
        <f t="shared" si="181"/>
        <v>0</v>
      </c>
      <c r="Y1980" s="231" t="str">
        <f t="shared" si="182"/>
        <v>LEMONADE, FZN</v>
      </c>
      <c r="AA1980" s="232">
        <f t="shared" si="183"/>
        <v>69.22</v>
      </c>
      <c r="AB1980" s="232" t="str">
        <f>VLOOKUP(W1980,'Item List (2)'!$H:$J,2,0)</f>
        <v>Food</v>
      </c>
      <c r="AC1980" s="232">
        <f t="shared" si="184"/>
        <v>7379</v>
      </c>
      <c r="AD1980" s="232" t="str">
        <f t="shared" si="185"/>
        <v>7379-Food</v>
      </c>
    </row>
    <row r="1981" spans="1:30">
      <c r="A1981" t="s">
        <v>48</v>
      </c>
      <c r="B1981" t="s">
        <v>549</v>
      </c>
      <c r="C1981" t="s">
        <v>794</v>
      </c>
      <c r="D1981" t="s">
        <v>795</v>
      </c>
      <c r="E1981" t="s">
        <v>796</v>
      </c>
      <c r="F1981" s="220" t="s">
        <v>53</v>
      </c>
      <c r="G1981" s="220">
        <v>45168</v>
      </c>
      <c r="H1981" t="s">
        <v>169</v>
      </c>
      <c r="I1981" t="s">
        <v>55</v>
      </c>
      <c r="J1981" t="s">
        <v>170</v>
      </c>
      <c r="K1981" t="s">
        <v>171</v>
      </c>
      <c r="L1981" s="230" t="s">
        <v>172</v>
      </c>
      <c r="M1981">
        <v>1</v>
      </c>
      <c r="N1981">
        <v>0</v>
      </c>
      <c r="O1981">
        <v>90.57</v>
      </c>
      <c r="P1981">
        <v>90.57</v>
      </c>
      <c r="Q1981">
        <v>3002.34</v>
      </c>
      <c r="R1981">
        <v>1.6</v>
      </c>
      <c r="S1981" s="231" t="str">
        <f>VLOOKUP(U1981,'Cross ref'!I:J,2,0)</f>
        <v>SCL</v>
      </c>
      <c r="T1981" s="231">
        <f t="shared" si="180"/>
        <v>90.57</v>
      </c>
      <c r="U1981" s="231">
        <f>VLOOKUP(VALUE(C1981),'Cross ref'!G:I,3,0)</f>
        <v>7379</v>
      </c>
      <c r="V1981" s="231">
        <f>IFERROR(VLOOKUP(J1981,'Item List (2)'!C:D,2,0),VLOOKUP(K1981,'Item List (2)'!C:D,2,0))</f>
        <v>50007</v>
      </c>
      <c r="W1981" s="231">
        <f>IFERROR(VLOOKUP(J1981,'Item List (2)'!C:E,3,0),VLOOKUP(K1981,'Item List (2)'!C:E,3,0))</f>
        <v>100</v>
      </c>
      <c r="X1981" s="231">
        <f t="shared" si="181"/>
        <v>0</v>
      </c>
      <c r="Y1981" s="231" t="str">
        <f t="shared" si="182"/>
        <v>BACON, 500 SLICES FC</v>
      </c>
      <c r="AA1981" s="232">
        <f t="shared" si="183"/>
        <v>90.57</v>
      </c>
      <c r="AB1981" s="232" t="str">
        <f>VLOOKUP(W1981,'Item List (2)'!$H:$J,2,0)</f>
        <v>Food</v>
      </c>
      <c r="AC1981" s="232">
        <f t="shared" si="184"/>
        <v>7379</v>
      </c>
      <c r="AD1981" s="232" t="str">
        <f t="shared" si="185"/>
        <v>7379-Food</v>
      </c>
    </row>
    <row r="1982" spans="1:30">
      <c r="A1982" t="s">
        <v>48</v>
      </c>
      <c r="B1982" t="s">
        <v>549</v>
      </c>
      <c r="C1982" t="s">
        <v>794</v>
      </c>
      <c r="D1982" t="s">
        <v>795</v>
      </c>
      <c r="E1982" t="s">
        <v>796</v>
      </c>
      <c r="F1982" s="220" t="s">
        <v>53</v>
      </c>
      <c r="G1982" s="220">
        <v>45168</v>
      </c>
      <c r="H1982" t="s">
        <v>173</v>
      </c>
      <c r="I1982" t="s">
        <v>55</v>
      </c>
      <c r="J1982" t="s">
        <v>117</v>
      </c>
      <c r="K1982" t="s">
        <v>174</v>
      </c>
      <c r="L1982" s="230" t="s">
        <v>175</v>
      </c>
      <c r="M1982">
        <v>1</v>
      </c>
      <c r="N1982">
        <v>0</v>
      </c>
      <c r="O1982">
        <v>81.59</v>
      </c>
      <c r="P1982">
        <v>81.59</v>
      </c>
      <c r="Q1982">
        <v>3002.34</v>
      </c>
      <c r="R1982">
        <v>1.6</v>
      </c>
      <c r="S1982" s="231" t="str">
        <f>VLOOKUP(U1982,'Cross ref'!I:J,2,0)</f>
        <v>SCL</v>
      </c>
      <c r="T1982" s="231">
        <f t="shared" si="180"/>
        <v>81.59</v>
      </c>
      <c r="U1982" s="231">
        <f>VLOOKUP(VALUE(C1982),'Cross ref'!G:I,3,0)</f>
        <v>7379</v>
      </c>
      <c r="V1982" s="231">
        <f>IFERROR(VLOOKUP(J1982,'Item List (2)'!C:D,2,0),VLOOKUP(K1982,'Item List (2)'!C:D,2,0))</f>
        <v>50007</v>
      </c>
      <c r="W1982" s="231">
        <f>IFERROR(VLOOKUP(J1982,'Item List (2)'!C:E,3,0),VLOOKUP(K1982,'Item List (2)'!C:E,3,0))</f>
        <v>100</v>
      </c>
      <c r="X1982" s="231">
        <f t="shared" si="181"/>
        <v>0</v>
      </c>
      <c r="Y1982" s="231" t="str">
        <f t="shared" si="182"/>
        <v>BEEF, GRND PTY 1.78Z</v>
      </c>
      <c r="AA1982" s="232">
        <f t="shared" si="183"/>
        <v>81.59</v>
      </c>
      <c r="AB1982" s="232" t="str">
        <f>VLOOKUP(W1982,'Item List (2)'!$H:$J,2,0)</f>
        <v>Food</v>
      </c>
      <c r="AC1982" s="232">
        <f t="shared" si="184"/>
        <v>7379</v>
      </c>
      <c r="AD1982" s="232" t="str">
        <f t="shared" si="185"/>
        <v>7379-Food</v>
      </c>
    </row>
    <row r="1983" spans="1:30">
      <c r="A1983" t="s">
        <v>48</v>
      </c>
      <c r="B1983" t="s">
        <v>549</v>
      </c>
      <c r="C1983" t="s">
        <v>794</v>
      </c>
      <c r="D1983" t="s">
        <v>795</v>
      </c>
      <c r="E1983" t="s">
        <v>796</v>
      </c>
      <c r="F1983" s="220" t="s">
        <v>53</v>
      </c>
      <c r="G1983" s="220">
        <v>45168</v>
      </c>
      <c r="H1983" t="s">
        <v>176</v>
      </c>
      <c r="I1983" t="s">
        <v>55</v>
      </c>
      <c r="J1983" t="s">
        <v>76</v>
      </c>
      <c r="K1983" t="s">
        <v>177</v>
      </c>
      <c r="L1983" s="230" t="s">
        <v>78</v>
      </c>
      <c r="M1983">
        <v>1</v>
      </c>
      <c r="N1983">
        <v>0</v>
      </c>
      <c r="O1983">
        <v>99.5</v>
      </c>
      <c r="P1983">
        <v>99.5</v>
      </c>
      <c r="Q1983">
        <v>3002.34</v>
      </c>
      <c r="R1983">
        <v>1.6</v>
      </c>
      <c r="S1983" s="231" t="str">
        <f>VLOOKUP(U1983,'Cross ref'!I:J,2,0)</f>
        <v>SCL</v>
      </c>
      <c r="T1983" s="231">
        <f t="shared" si="180"/>
        <v>99.5</v>
      </c>
      <c r="U1983" s="231">
        <f>VLOOKUP(VALUE(C1983),'Cross ref'!G:I,3,0)</f>
        <v>7379</v>
      </c>
      <c r="V1983" s="231">
        <f>IFERROR(VLOOKUP(J1983,'Item List (2)'!C:D,2,0),VLOOKUP(K1983,'Item List (2)'!C:D,2,0))</f>
        <v>50007</v>
      </c>
      <c r="W1983" s="231">
        <f>IFERROR(VLOOKUP(J1983,'Item List (2)'!C:E,3,0),VLOOKUP(K1983,'Item List (2)'!C:E,3,0))</f>
        <v>100</v>
      </c>
      <c r="X1983" s="231">
        <f t="shared" si="181"/>
        <v>0</v>
      </c>
      <c r="Y1983" s="231" t="str">
        <f t="shared" si="182"/>
        <v>SYRUP, DR PEPPER BIB</v>
      </c>
      <c r="AA1983" s="232">
        <f t="shared" si="183"/>
        <v>99.5</v>
      </c>
      <c r="AB1983" s="232" t="str">
        <f>VLOOKUP(W1983,'Item List (2)'!$H:$J,2,0)</f>
        <v>Food</v>
      </c>
      <c r="AC1983" s="232">
        <f t="shared" si="184"/>
        <v>7379</v>
      </c>
      <c r="AD1983" s="232" t="str">
        <f t="shared" si="185"/>
        <v>7379-Food</v>
      </c>
    </row>
    <row r="1984" spans="1:30">
      <c r="A1984" t="s">
        <v>48</v>
      </c>
      <c r="B1984" t="s">
        <v>549</v>
      </c>
      <c r="C1984" t="s">
        <v>794</v>
      </c>
      <c r="D1984" t="s">
        <v>795</v>
      </c>
      <c r="E1984" t="s">
        <v>796</v>
      </c>
      <c r="F1984" s="220" t="s">
        <v>53</v>
      </c>
      <c r="G1984" s="220">
        <v>45168</v>
      </c>
      <c r="H1984" t="s">
        <v>181</v>
      </c>
      <c r="I1984" t="s">
        <v>55</v>
      </c>
      <c r="J1984" t="s">
        <v>121</v>
      </c>
      <c r="K1984" t="s">
        <v>182</v>
      </c>
      <c r="L1984" s="230" t="s">
        <v>183</v>
      </c>
      <c r="M1984">
        <v>1</v>
      </c>
      <c r="N1984">
        <v>0</v>
      </c>
      <c r="O1984">
        <v>39.79</v>
      </c>
      <c r="P1984">
        <v>39.79</v>
      </c>
      <c r="Q1984">
        <v>3002.34</v>
      </c>
      <c r="R1984">
        <v>1.6</v>
      </c>
      <c r="S1984" s="231" t="str">
        <f>VLOOKUP(U1984,'Cross ref'!I:J,2,0)</f>
        <v>SCL</v>
      </c>
      <c r="T1984" s="231">
        <f t="shared" si="180"/>
        <v>39.79</v>
      </c>
      <c r="U1984" s="231">
        <f>VLOOKUP(VALUE(C1984),'Cross ref'!G:I,3,0)</f>
        <v>7379</v>
      </c>
      <c r="V1984" s="231">
        <f>IFERROR(VLOOKUP(J1984,'Item List (2)'!C:D,2,0),VLOOKUP(K1984,'Item List (2)'!C:D,2,0))</f>
        <v>50007</v>
      </c>
      <c r="W1984" s="231">
        <f>IFERROR(VLOOKUP(J1984,'Item List (2)'!C:E,3,0),VLOOKUP(K1984,'Item List (2)'!C:E,3,0))</f>
        <v>100</v>
      </c>
      <c r="X1984" s="231">
        <f t="shared" si="181"/>
        <v>0</v>
      </c>
      <c r="Y1984" s="231" t="str">
        <f t="shared" si="182"/>
        <v>APPTZR, JALAPENO BRD CHSE BITE</v>
      </c>
      <c r="AA1984" s="232">
        <f t="shared" si="183"/>
        <v>39.79</v>
      </c>
      <c r="AB1984" s="232" t="str">
        <f>VLOOKUP(W1984,'Item List (2)'!$H:$J,2,0)</f>
        <v>Food</v>
      </c>
      <c r="AC1984" s="232">
        <f t="shared" si="184"/>
        <v>7379</v>
      </c>
      <c r="AD1984" s="232" t="str">
        <f t="shared" si="185"/>
        <v>7379-Food</v>
      </c>
    </row>
    <row r="1985" spans="1:30">
      <c r="A1985" t="s">
        <v>48</v>
      </c>
      <c r="B1985" t="s">
        <v>549</v>
      </c>
      <c r="C1985" t="s">
        <v>794</v>
      </c>
      <c r="D1985" t="s">
        <v>795</v>
      </c>
      <c r="E1985" t="s">
        <v>796</v>
      </c>
      <c r="F1985" s="220" t="s">
        <v>53</v>
      </c>
      <c r="G1985" s="220">
        <v>45168</v>
      </c>
      <c r="H1985" t="s">
        <v>184</v>
      </c>
      <c r="I1985" t="s">
        <v>55</v>
      </c>
      <c r="J1985" t="s">
        <v>117</v>
      </c>
      <c r="K1985" t="s">
        <v>185</v>
      </c>
      <c r="L1985" s="230" t="s">
        <v>186</v>
      </c>
      <c r="M1985">
        <v>2</v>
      </c>
      <c r="N1985">
        <v>0</v>
      </c>
      <c r="O1985">
        <v>76.44</v>
      </c>
      <c r="P1985">
        <v>152.88</v>
      </c>
      <c r="Q1985">
        <v>3002.34</v>
      </c>
      <c r="R1985">
        <v>1.6</v>
      </c>
      <c r="S1985" s="231" t="str">
        <f>VLOOKUP(U1985,'Cross ref'!I:J,2,0)</f>
        <v>SCL</v>
      </c>
      <c r="T1985" s="231">
        <f t="shared" si="180"/>
        <v>152.88</v>
      </c>
      <c r="U1985" s="231">
        <f>VLOOKUP(VALUE(C1985),'Cross ref'!G:I,3,0)</f>
        <v>7379</v>
      </c>
      <c r="V1985" s="231">
        <f>IFERROR(VLOOKUP(J1985,'Item List (2)'!C:D,2,0),VLOOKUP(K1985,'Item List (2)'!C:D,2,0))</f>
        <v>50007</v>
      </c>
      <c r="W1985" s="231">
        <f>IFERROR(VLOOKUP(J1985,'Item List (2)'!C:E,3,0),VLOOKUP(K1985,'Item List (2)'!C:E,3,0))</f>
        <v>100</v>
      </c>
      <c r="X1985" s="231">
        <f t="shared" si="181"/>
        <v>0</v>
      </c>
      <c r="Y1985" s="231" t="str">
        <f t="shared" si="182"/>
        <v>BEEF, GRND PTY 5.33Z ANGUS IQF</v>
      </c>
      <c r="AA1985" s="232">
        <f t="shared" si="183"/>
        <v>152.88</v>
      </c>
      <c r="AB1985" s="232" t="str">
        <f>VLOOKUP(W1985,'Item List (2)'!$H:$J,2,0)</f>
        <v>Food</v>
      </c>
      <c r="AC1985" s="232">
        <f t="shared" si="184"/>
        <v>7379</v>
      </c>
      <c r="AD1985" s="232" t="str">
        <f t="shared" si="185"/>
        <v>7379-Food</v>
      </c>
    </row>
    <row r="1986" spans="1:30">
      <c r="A1986" t="s">
        <v>48</v>
      </c>
      <c r="B1986" t="s">
        <v>549</v>
      </c>
      <c r="C1986" t="s">
        <v>794</v>
      </c>
      <c r="D1986" t="s">
        <v>795</v>
      </c>
      <c r="E1986" t="s">
        <v>796</v>
      </c>
      <c r="F1986" s="220" t="s">
        <v>53</v>
      </c>
      <c r="G1986" s="220">
        <v>45168</v>
      </c>
      <c r="H1986" t="s">
        <v>187</v>
      </c>
      <c r="I1986" t="s">
        <v>55</v>
      </c>
      <c r="J1986" t="s">
        <v>146</v>
      </c>
      <c r="K1986" t="s">
        <v>188</v>
      </c>
      <c r="L1986" s="230" t="s">
        <v>189</v>
      </c>
      <c r="M1986">
        <v>2</v>
      </c>
      <c r="N1986">
        <v>0</v>
      </c>
      <c r="O1986">
        <v>46.88</v>
      </c>
      <c r="P1986">
        <v>93.76</v>
      </c>
      <c r="Q1986">
        <v>3002.34</v>
      </c>
      <c r="R1986">
        <v>1.6</v>
      </c>
      <c r="S1986" s="231" t="str">
        <f>VLOOKUP(U1986,'Cross ref'!I:J,2,0)</f>
        <v>SCL</v>
      </c>
      <c r="T1986" s="231">
        <f t="shared" ref="T1986:T2049" si="186">P1986</f>
        <v>93.76</v>
      </c>
      <c r="U1986" s="231">
        <f>VLOOKUP(VALUE(C1986),'Cross ref'!G:I,3,0)</f>
        <v>7379</v>
      </c>
      <c r="V1986" s="231">
        <f>IFERROR(VLOOKUP(J1986,'Item List (2)'!C:D,2,0),VLOOKUP(K1986,'Item List (2)'!C:D,2,0))</f>
        <v>50007</v>
      </c>
      <c r="W1986" s="231">
        <f>IFERROR(VLOOKUP(J1986,'Item List (2)'!C:E,3,0),VLOOKUP(K1986,'Item List (2)'!C:E,3,0))</f>
        <v>100</v>
      </c>
      <c r="X1986" s="231">
        <f t="shared" ref="X1986:X2049" si="187">IF(_xlfn.NUMBERVALUE(O1986),M1986*O1986-P1986,-P1986)</f>
        <v>0</v>
      </c>
      <c r="Y1986" s="231" t="str">
        <f t="shared" ref="Y1986:Y2049" si="188">K1986</f>
        <v>CHICKEN, NUGGET BRD STAR SHP</v>
      </c>
      <c r="AA1986" s="232">
        <f t="shared" ref="AA1986:AA2049" si="189">P1986</f>
        <v>93.76</v>
      </c>
      <c r="AB1986" s="232" t="str">
        <f>VLOOKUP(W1986,'Item List (2)'!$H:$J,2,0)</f>
        <v>Food</v>
      </c>
      <c r="AC1986" s="232">
        <f t="shared" ref="AC1986:AC2049" si="190">U1986</f>
        <v>7379</v>
      </c>
      <c r="AD1986" s="232" t="str">
        <f t="shared" ref="AD1986:AD2049" si="191">AC1986&amp;"-"&amp;AB1986</f>
        <v>7379-Food</v>
      </c>
    </row>
    <row r="1987" spans="1:30">
      <c r="A1987" t="s">
        <v>48</v>
      </c>
      <c r="B1987" t="s">
        <v>549</v>
      </c>
      <c r="C1987" t="s">
        <v>794</v>
      </c>
      <c r="D1987" t="s">
        <v>795</v>
      </c>
      <c r="E1987" t="s">
        <v>796</v>
      </c>
      <c r="F1987" s="220" t="s">
        <v>53</v>
      </c>
      <c r="G1987" s="220">
        <v>45168</v>
      </c>
      <c r="H1987" t="s">
        <v>361</v>
      </c>
      <c r="I1987" t="s">
        <v>55</v>
      </c>
      <c r="J1987" t="s">
        <v>362</v>
      </c>
      <c r="K1987" t="s">
        <v>363</v>
      </c>
      <c r="L1987" s="230" t="s">
        <v>364</v>
      </c>
      <c r="M1987">
        <v>1</v>
      </c>
      <c r="N1987">
        <v>0</v>
      </c>
      <c r="O1987">
        <v>107.29</v>
      </c>
      <c r="P1987">
        <v>107.29</v>
      </c>
      <c r="Q1987">
        <v>3002.34</v>
      </c>
      <c r="R1987">
        <v>1.6</v>
      </c>
      <c r="S1987" s="231" t="str">
        <f>VLOOKUP(U1987,'Cross ref'!I:J,2,0)</f>
        <v>SCL</v>
      </c>
      <c r="T1987" s="231">
        <f t="shared" si="186"/>
        <v>107.29</v>
      </c>
      <c r="U1987" s="231">
        <f>VLOOKUP(VALUE(C1987),'Cross ref'!G:I,3,0)</f>
        <v>7379</v>
      </c>
      <c r="V1987" s="231">
        <f>IFERROR(VLOOKUP(J1987,'Item List (2)'!C:D,2,0),VLOOKUP(K1987,'Item List (2)'!C:D,2,0))</f>
        <v>50007</v>
      </c>
      <c r="W1987" s="231">
        <f>IFERROR(VLOOKUP(J1987,'Item List (2)'!C:E,3,0),VLOOKUP(K1987,'Item List (2)'!C:E,3,0))</f>
        <v>100</v>
      </c>
      <c r="X1987" s="231">
        <f t="shared" si="187"/>
        <v>0</v>
      </c>
      <c r="Y1987" s="231" t="str">
        <f t="shared" si="188"/>
        <v>BURGER, BEYOND MEAT 3.7Z</v>
      </c>
      <c r="AA1987" s="232">
        <f t="shared" si="189"/>
        <v>107.29</v>
      </c>
      <c r="AB1987" s="232" t="str">
        <f>VLOOKUP(W1987,'Item List (2)'!$H:$J,2,0)</f>
        <v>Food</v>
      </c>
      <c r="AC1987" s="232">
        <f t="shared" si="190"/>
        <v>7379</v>
      </c>
      <c r="AD1987" s="232" t="str">
        <f t="shared" si="191"/>
        <v>7379-Food</v>
      </c>
    </row>
    <row r="1988" spans="1:30">
      <c r="A1988" t="s">
        <v>48</v>
      </c>
      <c r="B1988" t="s">
        <v>549</v>
      </c>
      <c r="C1988" t="s">
        <v>794</v>
      </c>
      <c r="D1988" t="s">
        <v>795</v>
      </c>
      <c r="E1988" t="s">
        <v>796</v>
      </c>
      <c r="F1988" s="220" t="s">
        <v>53</v>
      </c>
      <c r="G1988" s="220">
        <v>45168</v>
      </c>
      <c r="H1988" t="s">
        <v>205</v>
      </c>
      <c r="I1988" t="s">
        <v>55</v>
      </c>
      <c r="J1988" t="s">
        <v>206</v>
      </c>
      <c r="K1988" t="s">
        <v>207</v>
      </c>
      <c r="L1988" s="230" t="s">
        <v>208</v>
      </c>
      <c r="M1988">
        <v>2</v>
      </c>
      <c r="N1988">
        <v>0</v>
      </c>
      <c r="O1988">
        <v>22.17</v>
      </c>
      <c r="P1988">
        <v>44.34</v>
      </c>
      <c r="Q1988">
        <v>3002.34</v>
      </c>
      <c r="R1988">
        <v>1.6</v>
      </c>
      <c r="S1988" s="231" t="str">
        <f>VLOOKUP(U1988,'Cross ref'!I:J,2,0)</f>
        <v>SCL</v>
      </c>
      <c r="T1988" s="231">
        <f t="shared" si="186"/>
        <v>44.34</v>
      </c>
      <c r="U1988" s="231">
        <f>VLOOKUP(VALUE(C1988),'Cross ref'!G:I,3,0)</f>
        <v>7379</v>
      </c>
      <c r="V1988" s="231">
        <f>IFERROR(VLOOKUP(J1988,'Item List (2)'!C:D,2,0),VLOOKUP(K1988,'Item List (2)'!C:D,2,0))</f>
        <v>50007</v>
      </c>
      <c r="W1988" s="231">
        <f>IFERROR(VLOOKUP(J1988,'Item List (2)'!C:E,3,0),VLOOKUP(K1988,'Item List (2)'!C:E,3,0))</f>
        <v>100</v>
      </c>
      <c r="X1988" s="231">
        <f t="shared" si="187"/>
        <v>0</v>
      </c>
      <c r="Y1988" s="231" t="str">
        <f t="shared" si="188"/>
        <v>LETTUCE, LINER</v>
      </c>
      <c r="AA1988" s="232">
        <f t="shared" si="189"/>
        <v>44.34</v>
      </c>
      <c r="AB1988" s="232" t="str">
        <f>VLOOKUP(W1988,'Item List (2)'!$H:$J,2,0)</f>
        <v>Food</v>
      </c>
      <c r="AC1988" s="232">
        <f t="shared" si="190"/>
        <v>7379</v>
      </c>
      <c r="AD1988" s="232" t="str">
        <f t="shared" si="191"/>
        <v>7379-Food</v>
      </c>
    </row>
    <row r="1989" spans="1:30">
      <c r="A1989" t="s">
        <v>48</v>
      </c>
      <c r="B1989" t="s">
        <v>549</v>
      </c>
      <c r="C1989" t="s">
        <v>794</v>
      </c>
      <c r="D1989" t="s">
        <v>795</v>
      </c>
      <c r="E1989" t="s">
        <v>796</v>
      </c>
      <c r="F1989" s="220" t="s">
        <v>53</v>
      </c>
      <c r="G1989" s="220">
        <v>45168</v>
      </c>
      <c r="H1989" t="s">
        <v>209</v>
      </c>
      <c r="I1989" t="s">
        <v>55</v>
      </c>
      <c r="J1989" t="s">
        <v>210</v>
      </c>
      <c r="K1989" t="s">
        <v>211</v>
      </c>
      <c r="L1989" s="230" t="s">
        <v>212</v>
      </c>
      <c r="M1989">
        <v>2</v>
      </c>
      <c r="N1989">
        <v>0</v>
      </c>
      <c r="O1989">
        <v>19.57</v>
      </c>
      <c r="P1989">
        <v>39.14</v>
      </c>
      <c r="Q1989">
        <v>3002.34</v>
      </c>
      <c r="R1989">
        <v>1.6</v>
      </c>
      <c r="S1989" s="231" t="str">
        <f>VLOOKUP(U1989,'Cross ref'!I:J,2,0)</f>
        <v>SCL</v>
      </c>
      <c r="T1989" s="231">
        <f t="shared" si="186"/>
        <v>39.14</v>
      </c>
      <c r="U1989" s="231">
        <f>VLOOKUP(VALUE(C1989),'Cross ref'!G:I,3,0)</f>
        <v>7379</v>
      </c>
      <c r="V1989" s="231">
        <f>IFERROR(VLOOKUP(J1989,'Item List (2)'!C:D,2,0),VLOOKUP(K1989,'Item List (2)'!C:D,2,0))</f>
        <v>50007</v>
      </c>
      <c r="W1989" s="231">
        <f>IFERROR(VLOOKUP(J1989,'Item List (2)'!C:E,3,0),VLOOKUP(K1989,'Item List (2)'!C:E,3,0))</f>
        <v>100</v>
      </c>
      <c r="X1989" s="231">
        <f t="shared" si="187"/>
        <v>0</v>
      </c>
      <c r="Y1989" s="231" t="str">
        <f t="shared" si="188"/>
        <v>TOMATO, RED 5X5 BULK 25LB</v>
      </c>
      <c r="AA1989" s="232">
        <f t="shared" si="189"/>
        <v>39.14</v>
      </c>
      <c r="AB1989" s="232" t="str">
        <f>VLOOKUP(W1989,'Item List (2)'!$H:$J,2,0)</f>
        <v>Food</v>
      </c>
      <c r="AC1989" s="232">
        <f t="shared" si="190"/>
        <v>7379</v>
      </c>
      <c r="AD1989" s="232" t="str">
        <f t="shared" si="191"/>
        <v>7379-Food</v>
      </c>
    </row>
    <row r="1990" spans="1:30">
      <c r="A1990" t="s">
        <v>48</v>
      </c>
      <c r="B1990" t="s">
        <v>549</v>
      </c>
      <c r="C1990" t="s">
        <v>794</v>
      </c>
      <c r="D1990" t="s">
        <v>795</v>
      </c>
      <c r="E1990" t="s">
        <v>796</v>
      </c>
      <c r="F1990" s="220" t="s">
        <v>53</v>
      </c>
      <c r="G1990" s="220">
        <v>45168</v>
      </c>
      <c r="H1990" t="s">
        <v>219</v>
      </c>
      <c r="I1990" t="s">
        <v>55</v>
      </c>
      <c r="J1990" t="s">
        <v>220</v>
      </c>
      <c r="K1990" t="s">
        <v>221</v>
      </c>
      <c r="L1990" s="230" t="s">
        <v>222</v>
      </c>
      <c r="M1990">
        <v>1</v>
      </c>
      <c r="N1990">
        <v>0</v>
      </c>
      <c r="O1990">
        <v>13.66</v>
      </c>
      <c r="P1990">
        <v>13.66</v>
      </c>
      <c r="Q1990">
        <v>3002.34</v>
      </c>
      <c r="R1990">
        <v>1.6</v>
      </c>
      <c r="S1990" s="231" t="str">
        <f>VLOOKUP(U1990,'Cross ref'!I:J,2,0)</f>
        <v>SCL</v>
      </c>
      <c r="T1990" s="231">
        <f t="shared" si="186"/>
        <v>13.66</v>
      </c>
      <c r="U1990" s="231">
        <f>VLOOKUP(VALUE(C1990),'Cross ref'!G:I,3,0)</f>
        <v>7379</v>
      </c>
      <c r="V1990" s="231">
        <f>IFERROR(VLOOKUP(J1990,'Item List (2)'!C:D,2,0),VLOOKUP(K1990,'Item List (2)'!C:D,2,0))</f>
        <v>50007</v>
      </c>
      <c r="W1990" s="231">
        <f>IFERROR(VLOOKUP(J1990,'Item List (2)'!C:E,3,0),VLOOKUP(K1990,'Item List (2)'!C:E,3,0))</f>
        <v>100</v>
      </c>
      <c r="X1990" s="231">
        <f t="shared" si="187"/>
        <v>0</v>
      </c>
      <c r="Y1990" s="231" t="str">
        <f t="shared" si="188"/>
        <v>WATER, PURIFIED 16.9Z DASANI</v>
      </c>
      <c r="AA1990" s="232">
        <f t="shared" si="189"/>
        <v>13.66</v>
      </c>
      <c r="AB1990" s="232" t="str">
        <f>VLOOKUP(W1990,'Item List (2)'!$H:$J,2,0)</f>
        <v>Food</v>
      </c>
      <c r="AC1990" s="232">
        <f t="shared" si="190"/>
        <v>7379</v>
      </c>
      <c r="AD1990" s="232" t="str">
        <f t="shared" si="191"/>
        <v>7379-Food</v>
      </c>
    </row>
    <row r="1991" spans="1:30">
      <c r="A1991" t="s">
        <v>48</v>
      </c>
      <c r="B1991" t="s">
        <v>549</v>
      </c>
      <c r="C1991" t="s">
        <v>794</v>
      </c>
      <c r="D1991" t="s">
        <v>795</v>
      </c>
      <c r="E1991" t="s">
        <v>796</v>
      </c>
      <c r="F1991" s="220" t="s">
        <v>53</v>
      </c>
      <c r="G1991" s="220">
        <v>45168</v>
      </c>
      <c r="H1991" t="s">
        <v>383</v>
      </c>
      <c r="I1991" t="s">
        <v>55</v>
      </c>
      <c r="J1991" t="s">
        <v>265</v>
      </c>
      <c r="K1991" t="s">
        <v>384</v>
      </c>
      <c r="L1991" s="230" t="s">
        <v>263</v>
      </c>
      <c r="M1991">
        <v>2</v>
      </c>
      <c r="N1991">
        <v>0</v>
      </c>
      <c r="O1991">
        <v>32.32</v>
      </c>
      <c r="P1991">
        <v>64.64</v>
      </c>
      <c r="Q1991">
        <v>3002.34</v>
      </c>
      <c r="R1991">
        <v>1.6</v>
      </c>
      <c r="S1991" s="231" t="str">
        <f>VLOOKUP(U1991,'Cross ref'!I:J,2,0)</f>
        <v>SCL</v>
      </c>
      <c r="T1991" s="231">
        <f t="shared" si="186"/>
        <v>64.64</v>
      </c>
      <c r="U1991" s="231">
        <f>VLOOKUP(VALUE(C1991),'Cross ref'!G:I,3,0)</f>
        <v>7379</v>
      </c>
      <c r="V1991" s="231">
        <f>IFERROR(VLOOKUP(J1991,'Item List (2)'!C:D,2,0),VLOOKUP(K1991,'Item List (2)'!C:D,2,0))</f>
        <v>50007</v>
      </c>
      <c r="W1991" s="231">
        <f>IFERROR(VLOOKUP(J1991,'Item List (2)'!C:E,3,0),VLOOKUP(K1991,'Item List (2)'!C:E,3,0))</f>
        <v>100</v>
      </c>
      <c r="X1991" s="231">
        <f t="shared" si="187"/>
        <v>0</v>
      </c>
      <c r="Y1991" s="231" t="str">
        <f t="shared" si="188"/>
        <v>SAUCE, SANTA FE W-CAGE FREE EGG</v>
      </c>
      <c r="AA1991" s="232">
        <f t="shared" si="189"/>
        <v>64.64</v>
      </c>
      <c r="AB1991" s="232" t="str">
        <f>VLOOKUP(W1991,'Item List (2)'!$H:$J,2,0)</f>
        <v>Food</v>
      </c>
      <c r="AC1991" s="232">
        <f t="shared" si="190"/>
        <v>7379</v>
      </c>
      <c r="AD1991" s="232" t="str">
        <f t="shared" si="191"/>
        <v>7379-Food</v>
      </c>
    </row>
    <row r="1992" spans="1:30">
      <c r="A1992" t="s">
        <v>48</v>
      </c>
      <c r="B1992" t="s">
        <v>549</v>
      </c>
      <c r="C1992" t="s">
        <v>794</v>
      </c>
      <c r="D1992" t="s">
        <v>795</v>
      </c>
      <c r="E1992" t="s">
        <v>796</v>
      </c>
      <c r="F1992" s="220" t="s">
        <v>53</v>
      </c>
      <c r="G1992" s="220">
        <v>45168</v>
      </c>
      <c r="H1992" t="s">
        <v>501</v>
      </c>
      <c r="I1992" t="s">
        <v>55</v>
      </c>
      <c r="J1992" t="s">
        <v>90</v>
      </c>
      <c r="K1992" t="s">
        <v>502</v>
      </c>
      <c r="L1992" s="230" t="s">
        <v>452</v>
      </c>
      <c r="M1992">
        <v>1</v>
      </c>
      <c r="N1992">
        <v>0</v>
      </c>
      <c r="O1992">
        <v>65.83</v>
      </c>
      <c r="P1992">
        <v>65.83</v>
      </c>
      <c r="Q1992">
        <v>3002.34</v>
      </c>
      <c r="R1992">
        <v>1.6</v>
      </c>
      <c r="S1992" s="231" t="str">
        <f>VLOOKUP(U1992,'Cross ref'!I:J,2,0)</f>
        <v>SCL</v>
      </c>
      <c r="T1992" s="231">
        <f t="shared" si="186"/>
        <v>65.83</v>
      </c>
      <c r="U1992" s="231">
        <f>VLOOKUP(VALUE(C1992),'Cross ref'!G:I,3,0)</f>
        <v>7379</v>
      </c>
      <c r="V1992" s="231">
        <f>IFERROR(VLOOKUP(J1992,'Item List (2)'!C:D,2,0),VLOOKUP(K1992,'Item List (2)'!C:D,2,0))</f>
        <v>50007</v>
      </c>
      <c r="W1992" s="231">
        <f>IFERROR(VLOOKUP(J1992,'Item List (2)'!C:E,3,0),VLOOKUP(K1992,'Item List (2)'!C:E,3,0))</f>
        <v>100</v>
      </c>
      <c r="X1992" s="231">
        <f t="shared" si="187"/>
        <v>0</v>
      </c>
      <c r="Y1992" s="231" t="str">
        <f t="shared" si="188"/>
        <v>EGG, LIQ WHL W-CITRC ACID ESL P12CE</v>
      </c>
      <c r="AA1992" s="232">
        <f t="shared" si="189"/>
        <v>65.83</v>
      </c>
      <c r="AB1992" s="232" t="str">
        <f>VLOOKUP(W1992,'Item List (2)'!$H:$J,2,0)</f>
        <v>Food</v>
      </c>
      <c r="AC1992" s="232">
        <f t="shared" si="190"/>
        <v>7379</v>
      </c>
      <c r="AD1992" s="232" t="str">
        <f t="shared" si="191"/>
        <v>7379-Food</v>
      </c>
    </row>
    <row r="1993" spans="1:30">
      <c r="A1993" t="s">
        <v>48</v>
      </c>
      <c r="B1993" t="s">
        <v>549</v>
      </c>
      <c r="C1993" t="s">
        <v>794</v>
      </c>
      <c r="D1993" t="s">
        <v>795</v>
      </c>
      <c r="E1993" t="s">
        <v>796</v>
      </c>
      <c r="F1993" s="220" t="s">
        <v>53</v>
      </c>
      <c r="G1993" s="220">
        <v>45168</v>
      </c>
      <c r="H1993" t="s">
        <v>261</v>
      </c>
      <c r="I1993" t="s">
        <v>55</v>
      </c>
      <c r="J1993" t="s">
        <v>98</v>
      </c>
      <c r="K1993" t="s">
        <v>262</v>
      </c>
      <c r="L1993" s="230" t="s">
        <v>263</v>
      </c>
      <c r="M1993">
        <v>1</v>
      </c>
      <c r="N1993">
        <v>0</v>
      </c>
      <c r="O1993">
        <v>22.91</v>
      </c>
      <c r="P1993">
        <v>22.91</v>
      </c>
      <c r="Q1993">
        <v>3002.34</v>
      </c>
      <c r="R1993">
        <v>1.6</v>
      </c>
      <c r="S1993" s="231" t="str">
        <f>VLOOKUP(U1993,'Cross ref'!I:J,2,0)</f>
        <v>SCL</v>
      </c>
      <c r="T1993" s="231">
        <f t="shared" si="186"/>
        <v>22.91</v>
      </c>
      <c r="U1993" s="231">
        <f>VLOOKUP(VALUE(C1993),'Cross ref'!G:I,3,0)</f>
        <v>7379</v>
      </c>
      <c r="V1993" s="231">
        <f>IFERROR(VLOOKUP(J1993,'Item List (2)'!C:D,2,0),VLOOKUP(K1993,'Item List (2)'!C:D,2,0))</f>
        <v>50007</v>
      </c>
      <c r="W1993" s="231">
        <f>IFERROR(VLOOKUP(J1993,'Item List (2)'!C:E,3,0),VLOOKUP(K1993,'Item List (2)'!C:E,3,0))</f>
        <v>100</v>
      </c>
      <c r="X1993" s="231">
        <f t="shared" si="187"/>
        <v>0</v>
      </c>
      <c r="Y1993" s="231" t="str">
        <f t="shared" si="188"/>
        <v>SAUCE, BBQ</v>
      </c>
      <c r="AA1993" s="232">
        <f t="shared" si="189"/>
        <v>22.91</v>
      </c>
      <c r="AB1993" s="232" t="str">
        <f>VLOOKUP(W1993,'Item List (2)'!$H:$J,2,0)</f>
        <v>Food</v>
      </c>
      <c r="AC1993" s="232">
        <f t="shared" si="190"/>
        <v>7379</v>
      </c>
      <c r="AD1993" s="232" t="str">
        <f t="shared" si="191"/>
        <v>7379-Food</v>
      </c>
    </row>
    <row r="1994" spans="1:30">
      <c r="A1994" t="s">
        <v>48</v>
      </c>
      <c r="B1994" t="s">
        <v>549</v>
      </c>
      <c r="C1994" t="s">
        <v>794</v>
      </c>
      <c r="D1994" t="s">
        <v>795</v>
      </c>
      <c r="E1994" t="s">
        <v>796</v>
      </c>
      <c r="F1994" s="220" t="s">
        <v>53</v>
      </c>
      <c r="G1994" s="220">
        <v>45168</v>
      </c>
      <c r="H1994" t="s">
        <v>264</v>
      </c>
      <c r="I1994" t="s">
        <v>55</v>
      </c>
      <c r="J1994" t="s">
        <v>265</v>
      </c>
      <c r="K1994" t="s">
        <v>266</v>
      </c>
      <c r="L1994" s="230" t="s">
        <v>263</v>
      </c>
      <c r="M1994">
        <v>1</v>
      </c>
      <c r="N1994">
        <v>0</v>
      </c>
      <c r="O1994">
        <v>23.87</v>
      </c>
      <c r="P1994">
        <v>23.87</v>
      </c>
      <c r="Q1994">
        <v>3002.34</v>
      </c>
      <c r="R1994">
        <v>1.6</v>
      </c>
      <c r="S1994" s="231" t="str">
        <f>VLOOKUP(U1994,'Cross ref'!I:J,2,0)</f>
        <v>SCL</v>
      </c>
      <c r="T1994" s="231">
        <f t="shared" si="186"/>
        <v>23.87</v>
      </c>
      <c r="U1994" s="231">
        <f>VLOOKUP(VALUE(C1994),'Cross ref'!G:I,3,0)</f>
        <v>7379</v>
      </c>
      <c r="V1994" s="231">
        <f>IFERROR(VLOOKUP(J1994,'Item List (2)'!C:D,2,0),VLOOKUP(K1994,'Item List (2)'!C:D,2,0))</f>
        <v>50007</v>
      </c>
      <c r="W1994" s="231">
        <f>IFERROR(VLOOKUP(J1994,'Item List (2)'!C:E,3,0),VLOOKUP(K1994,'Item List (2)'!C:E,3,0))</f>
        <v>100</v>
      </c>
      <c r="X1994" s="231">
        <f t="shared" si="187"/>
        <v>0</v>
      </c>
      <c r="Y1994" s="231" t="str">
        <f t="shared" si="188"/>
        <v>SAUCE, SPECIAL</v>
      </c>
      <c r="AA1994" s="232">
        <f t="shared" si="189"/>
        <v>23.87</v>
      </c>
      <c r="AB1994" s="232" t="str">
        <f>VLOOKUP(W1994,'Item List (2)'!$H:$J,2,0)</f>
        <v>Food</v>
      </c>
      <c r="AC1994" s="232">
        <f t="shared" si="190"/>
        <v>7379</v>
      </c>
      <c r="AD1994" s="232" t="str">
        <f t="shared" si="191"/>
        <v>7379-Food</v>
      </c>
    </row>
    <row r="1995" spans="1:30">
      <c r="A1995" t="s">
        <v>48</v>
      </c>
      <c r="B1995" t="s">
        <v>549</v>
      </c>
      <c r="C1995" t="s">
        <v>794</v>
      </c>
      <c r="D1995" t="s">
        <v>795</v>
      </c>
      <c r="E1995" t="s">
        <v>796</v>
      </c>
      <c r="F1995" s="220" t="s">
        <v>53</v>
      </c>
      <c r="G1995" s="220">
        <v>45168</v>
      </c>
      <c r="H1995" t="s">
        <v>267</v>
      </c>
      <c r="I1995" t="s">
        <v>55</v>
      </c>
      <c r="J1995" t="s">
        <v>268</v>
      </c>
      <c r="K1995" t="s">
        <v>269</v>
      </c>
      <c r="L1995" s="230" t="s">
        <v>270</v>
      </c>
      <c r="M1995">
        <v>1</v>
      </c>
      <c r="N1995">
        <v>0</v>
      </c>
      <c r="O1995">
        <v>47.11</v>
      </c>
      <c r="P1995">
        <v>47.11</v>
      </c>
      <c r="Q1995">
        <v>3002.34</v>
      </c>
      <c r="R1995">
        <v>1.6</v>
      </c>
      <c r="S1995" s="231" t="str">
        <f>VLOOKUP(U1995,'Cross ref'!I:J,2,0)</f>
        <v>SCL</v>
      </c>
      <c r="T1995" s="231">
        <f t="shared" si="186"/>
        <v>47.11</v>
      </c>
      <c r="U1995" s="231">
        <f>VLOOKUP(VALUE(C1995),'Cross ref'!G:I,3,0)</f>
        <v>7379</v>
      </c>
      <c r="V1995" s="231">
        <f>IFERROR(VLOOKUP(J1995,'Item List (2)'!C:D,2,0),VLOOKUP(K1995,'Item List (2)'!C:D,2,0))</f>
        <v>50007</v>
      </c>
      <c r="W1995" s="231">
        <f>IFERROR(VLOOKUP(J1995,'Item List (2)'!C:E,3,0),VLOOKUP(K1995,'Item List (2)'!C:E,3,0))</f>
        <v>100</v>
      </c>
      <c r="X1995" s="231">
        <f t="shared" si="187"/>
        <v>0</v>
      </c>
      <c r="Y1995" s="231" t="str">
        <f t="shared" si="188"/>
        <v>MAYONNAISE, 64Z</v>
      </c>
      <c r="AA1995" s="232">
        <f t="shared" si="189"/>
        <v>47.11</v>
      </c>
      <c r="AB1995" s="232" t="str">
        <f>VLOOKUP(W1995,'Item List (2)'!$H:$J,2,0)</f>
        <v>Food</v>
      </c>
      <c r="AC1995" s="232">
        <f t="shared" si="190"/>
        <v>7379</v>
      </c>
      <c r="AD1995" s="232" t="str">
        <f t="shared" si="191"/>
        <v>7379-Food</v>
      </c>
    </row>
    <row r="1996" spans="1:30">
      <c r="A1996" t="s">
        <v>48</v>
      </c>
      <c r="B1996" t="s">
        <v>549</v>
      </c>
      <c r="C1996" t="s">
        <v>794</v>
      </c>
      <c r="D1996" t="s">
        <v>795</v>
      </c>
      <c r="E1996" t="s">
        <v>796</v>
      </c>
      <c r="F1996" s="220" t="s">
        <v>53</v>
      </c>
      <c r="G1996" s="220">
        <v>45168</v>
      </c>
      <c r="H1996" t="s">
        <v>275</v>
      </c>
      <c r="I1996" t="s">
        <v>71</v>
      </c>
      <c r="J1996" t="s">
        <v>276</v>
      </c>
      <c r="K1996" t="s">
        <v>277</v>
      </c>
      <c r="L1996" s="230" t="s">
        <v>74</v>
      </c>
      <c r="M1996">
        <v>1</v>
      </c>
      <c r="N1996">
        <v>0</v>
      </c>
      <c r="O1996">
        <v>0</v>
      </c>
      <c r="P1996">
        <v>17.11</v>
      </c>
      <c r="Q1996">
        <v>3002.34</v>
      </c>
      <c r="R1996">
        <v>1.6</v>
      </c>
      <c r="S1996" s="231" t="str">
        <f>VLOOKUP(U1996,'Cross ref'!I:J,2,0)</f>
        <v>SCL</v>
      </c>
      <c r="T1996" s="231">
        <f t="shared" si="186"/>
        <v>17.11</v>
      </c>
      <c r="U1996" s="231">
        <f>VLOOKUP(VALUE(C1996),'Cross ref'!G:I,3,0)</f>
        <v>7379</v>
      </c>
      <c r="V1996" s="231">
        <f>IFERROR(VLOOKUP(J1996,'Item List (2)'!C:D,2,0),VLOOKUP(K1996,'Item List (2)'!C:D,2,0))</f>
        <v>50007</v>
      </c>
      <c r="W1996" s="231">
        <f>IFERROR(VLOOKUP(J1996,'Item List (2)'!C:E,3,0),VLOOKUP(K1996,'Item List (2)'!C:E,3,0))</f>
        <v>100</v>
      </c>
      <c r="X1996" s="231">
        <f t="shared" si="187"/>
        <v>-17.11</v>
      </c>
      <c r="Y1996" s="231" t="str">
        <f t="shared" si="188"/>
        <v>SURCHARGE, FUEL</v>
      </c>
      <c r="AA1996" s="232">
        <f t="shared" si="189"/>
        <v>17.11</v>
      </c>
      <c r="AB1996" s="232" t="str">
        <f>VLOOKUP(W1996,'Item List (2)'!$H:$J,2,0)</f>
        <v>Food</v>
      </c>
      <c r="AC1996" s="232">
        <f t="shared" si="190"/>
        <v>7379</v>
      </c>
      <c r="AD1996" s="232" t="str">
        <f t="shared" si="191"/>
        <v>7379-Food</v>
      </c>
    </row>
    <row r="1997" spans="1:30">
      <c r="A1997" t="s">
        <v>48</v>
      </c>
      <c r="B1997" t="s">
        <v>549</v>
      </c>
      <c r="C1997" t="s">
        <v>794</v>
      </c>
      <c r="D1997" t="s">
        <v>795</v>
      </c>
      <c r="E1997" t="s">
        <v>797</v>
      </c>
      <c r="F1997" s="220" t="s">
        <v>53</v>
      </c>
      <c r="G1997" s="220">
        <v>45171</v>
      </c>
      <c r="H1997" t="s">
        <v>60</v>
      </c>
      <c r="I1997" t="s">
        <v>61</v>
      </c>
      <c r="J1997" t="s">
        <v>62</v>
      </c>
      <c r="K1997" t="s">
        <v>63</v>
      </c>
      <c r="L1997" s="230" t="s">
        <v>64</v>
      </c>
      <c r="M1997">
        <v>1</v>
      </c>
      <c r="N1997">
        <v>0</v>
      </c>
      <c r="O1997">
        <v>116.52</v>
      </c>
      <c r="P1997">
        <v>116.52</v>
      </c>
      <c r="Q1997">
        <v>5064.88</v>
      </c>
      <c r="R1997">
        <v>6.44</v>
      </c>
      <c r="S1997" s="231" t="str">
        <f>VLOOKUP(U1997,'Cross ref'!I:J,2,0)</f>
        <v>SCL</v>
      </c>
      <c r="T1997" s="231">
        <f t="shared" si="186"/>
        <v>116.52</v>
      </c>
      <c r="U1997" s="231">
        <f>VLOOKUP(VALUE(C1997),'Cross ref'!G:I,3,0)</f>
        <v>7379</v>
      </c>
      <c r="V1997" s="231">
        <f>IFERROR(VLOOKUP(J1997,'Item List (2)'!C:D,2,0),VLOOKUP(K1997,'Item List (2)'!C:D,2,0))</f>
        <v>51001</v>
      </c>
      <c r="W1997" s="231">
        <f>IFERROR(VLOOKUP(J1997,'Item List (2)'!C:E,3,0),VLOOKUP(K1997,'Item List (2)'!C:E,3,0))</f>
        <v>1000</v>
      </c>
      <c r="X1997" s="231">
        <f t="shared" si="187"/>
        <v>0</v>
      </c>
      <c r="Y1997" s="231" t="str">
        <f t="shared" si="188"/>
        <v>PREMIUM, TOY KIDS MEAL LOONEY TUNES</v>
      </c>
      <c r="AA1997" s="232">
        <f t="shared" si="189"/>
        <v>116.52</v>
      </c>
      <c r="AB1997" s="232" t="str">
        <f>VLOOKUP(W1997,'Item List (2)'!$H:$J,2,0)</f>
        <v>Paper</v>
      </c>
      <c r="AC1997" s="232">
        <f t="shared" si="190"/>
        <v>7379</v>
      </c>
      <c r="AD1997" s="232" t="str">
        <f t="shared" si="191"/>
        <v>7379-Paper</v>
      </c>
    </row>
    <row r="1998" spans="1:30">
      <c r="A1998" t="s">
        <v>48</v>
      </c>
      <c r="B1998" t="s">
        <v>549</v>
      </c>
      <c r="C1998" t="s">
        <v>794</v>
      </c>
      <c r="D1998" t="s">
        <v>795</v>
      </c>
      <c r="E1998" t="s">
        <v>797</v>
      </c>
      <c r="F1998" s="220" t="s">
        <v>53</v>
      </c>
      <c r="G1998" s="220">
        <v>45171</v>
      </c>
      <c r="H1998" t="s">
        <v>65</v>
      </c>
      <c r="I1998" t="s">
        <v>66</v>
      </c>
      <c r="J1998" t="s">
        <v>67</v>
      </c>
      <c r="K1998" t="s">
        <v>68</v>
      </c>
      <c r="L1998" s="230" t="s">
        <v>69</v>
      </c>
      <c r="M1998">
        <v>1</v>
      </c>
      <c r="N1998">
        <v>0</v>
      </c>
      <c r="O1998">
        <v>3.44</v>
      </c>
      <c r="P1998">
        <v>3.44</v>
      </c>
      <c r="Q1998">
        <v>5064.88</v>
      </c>
      <c r="R1998">
        <v>6.44</v>
      </c>
      <c r="S1998" s="231" t="str">
        <f>VLOOKUP(U1998,'Cross ref'!I:J,2,0)</f>
        <v>SCL</v>
      </c>
      <c r="T1998" s="231">
        <f t="shared" si="186"/>
        <v>3.44</v>
      </c>
      <c r="U1998" s="231">
        <f>VLOOKUP(VALUE(C1998),'Cross ref'!G:I,3,0)</f>
        <v>7379</v>
      </c>
      <c r="V1998" s="231">
        <f>IFERROR(VLOOKUP(J1998,'Item List (2)'!C:D,2,0),VLOOKUP(K1998,'Item List (2)'!C:D,2,0))</f>
        <v>60507</v>
      </c>
      <c r="W1998" s="231">
        <f>IFERROR(VLOOKUP(J1998,'Item List (2)'!C:E,3,0),VLOOKUP(K1998,'Item List (2)'!C:E,3,0))</f>
        <v>1200</v>
      </c>
      <c r="X1998" s="231">
        <f t="shared" si="187"/>
        <v>0</v>
      </c>
      <c r="Y1998" s="231" t="str">
        <f t="shared" si="188"/>
        <v>SEAT COVER, PAPER PERSONAL 1/2 FOLD</v>
      </c>
      <c r="AA1998" s="232">
        <f t="shared" si="189"/>
        <v>3.44</v>
      </c>
      <c r="AB1998" s="232" t="str">
        <f>VLOOKUP(W1998,'Item List (2)'!$H:$J,2,0)</f>
        <v>Supplies</v>
      </c>
      <c r="AC1998" s="232">
        <f t="shared" si="190"/>
        <v>7379</v>
      </c>
      <c r="AD1998" s="232" t="str">
        <f t="shared" si="191"/>
        <v>7379-Supplies</v>
      </c>
    </row>
    <row r="1999" spans="1:30">
      <c r="A1999" t="s">
        <v>48</v>
      </c>
      <c r="B1999" t="s">
        <v>549</v>
      </c>
      <c r="C1999" t="s">
        <v>794</v>
      </c>
      <c r="D1999" t="s">
        <v>795</v>
      </c>
      <c r="E1999" t="s">
        <v>797</v>
      </c>
      <c r="F1999" s="220" t="s">
        <v>53</v>
      </c>
      <c r="G1999" s="220">
        <v>45171</v>
      </c>
      <c r="H1999" t="s">
        <v>70</v>
      </c>
      <c r="I1999" t="s">
        <v>71</v>
      </c>
      <c r="J1999" t="s">
        <v>72</v>
      </c>
      <c r="K1999" t="s">
        <v>73</v>
      </c>
      <c r="L1999" s="230" t="s">
        <v>74</v>
      </c>
      <c r="M1999">
        <v>1</v>
      </c>
      <c r="N1999">
        <v>0</v>
      </c>
      <c r="O1999">
        <v>0</v>
      </c>
      <c r="P1999">
        <v>3.12</v>
      </c>
      <c r="Q1999">
        <v>5064.88</v>
      </c>
      <c r="R1999">
        <v>6.44</v>
      </c>
      <c r="S1999" s="231" t="str">
        <f>VLOOKUP(U1999,'Cross ref'!I:J,2,0)</f>
        <v>SCL</v>
      </c>
      <c r="T1999" s="231">
        <f t="shared" si="186"/>
        <v>3.12</v>
      </c>
      <c r="U1999" s="231">
        <f>VLOOKUP(VALUE(C1999),'Cross ref'!G:I,3,0)</f>
        <v>7379</v>
      </c>
      <c r="V1999" s="231">
        <f>IFERROR(VLOOKUP(J1999,'Item List (2)'!C:D,2,0),VLOOKUP(K1999,'Item List (2)'!C:D,2,0))</f>
        <v>50007</v>
      </c>
      <c r="W1999" s="231">
        <f>IFERROR(VLOOKUP(J1999,'Item List (2)'!C:E,3,0),VLOOKUP(K1999,'Item List (2)'!C:E,3,0))</f>
        <v>100</v>
      </c>
      <c r="X1999" s="231">
        <f t="shared" si="187"/>
        <v>-3.12</v>
      </c>
      <c r="Y1999" s="231" t="str">
        <f t="shared" si="188"/>
        <v>SERVICE - PAYMENT TERMS</v>
      </c>
      <c r="AA1999" s="232">
        <f t="shared" si="189"/>
        <v>3.12</v>
      </c>
      <c r="AB1999" s="232" t="str">
        <f>VLOOKUP(W1999,'Item List (2)'!$H:$J,2,0)</f>
        <v>Food</v>
      </c>
      <c r="AC1999" s="232">
        <f t="shared" si="190"/>
        <v>7379</v>
      </c>
      <c r="AD1999" s="232" t="str">
        <f t="shared" si="191"/>
        <v>7379-Food</v>
      </c>
    </row>
    <row r="2000" spans="1:30">
      <c r="A2000" t="s">
        <v>48</v>
      </c>
      <c r="B2000" t="s">
        <v>549</v>
      </c>
      <c r="C2000" t="s">
        <v>794</v>
      </c>
      <c r="D2000" t="s">
        <v>795</v>
      </c>
      <c r="E2000" t="s">
        <v>797</v>
      </c>
      <c r="F2000" s="220" t="s">
        <v>53</v>
      </c>
      <c r="G2000" s="220">
        <v>45171</v>
      </c>
      <c r="H2000" t="s">
        <v>288</v>
      </c>
      <c r="I2000" t="s">
        <v>55</v>
      </c>
      <c r="J2000" t="s">
        <v>152</v>
      </c>
      <c r="K2000" t="s">
        <v>289</v>
      </c>
      <c r="L2000" s="230" t="s">
        <v>290</v>
      </c>
      <c r="M2000">
        <v>1</v>
      </c>
      <c r="N2000">
        <v>0</v>
      </c>
      <c r="O2000">
        <v>13.17</v>
      </c>
      <c r="P2000">
        <v>13.17</v>
      </c>
      <c r="Q2000">
        <v>5064.88</v>
      </c>
      <c r="R2000">
        <v>6.44</v>
      </c>
      <c r="S2000" s="231" t="str">
        <f>VLOOKUP(U2000,'Cross ref'!I:J,2,0)</f>
        <v>SCL</v>
      </c>
      <c r="T2000" s="231">
        <f t="shared" si="186"/>
        <v>13.17</v>
      </c>
      <c r="U2000" s="231">
        <f>VLOOKUP(VALUE(C2000),'Cross ref'!G:I,3,0)</f>
        <v>7379</v>
      </c>
      <c r="V2000" s="231">
        <f>IFERROR(VLOOKUP(J2000,'Item List (2)'!C:D,2,0),VLOOKUP(K2000,'Item List (2)'!C:D,2,0))</f>
        <v>50007</v>
      </c>
      <c r="W2000" s="231">
        <f>IFERROR(VLOOKUP(J2000,'Item List (2)'!C:E,3,0),VLOOKUP(K2000,'Item List (2)'!C:E,3,0))</f>
        <v>100</v>
      </c>
      <c r="X2000" s="231">
        <f t="shared" si="187"/>
        <v>0</v>
      </c>
      <c r="Y2000" s="231" t="str">
        <f t="shared" si="188"/>
        <v>SAUCE, HOT MEX PC</v>
      </c>
      <c r="AA2000" s="232">
        <f t="shared" si="189"/>
        <v>13.17</v>
      </c>
      <c r="AB2000" s="232" t="str">
        <f>VLOOKUP(W2000,'Item List (2)'!$H:$J,2,0)</f>
        <v>Food</v>
      </c>
      <c r="AC2000" s="232">
        <f t="shared" si="190"/>
        <v>7379</v>
      </c>
      <c r="AD2000" s="232" t="str">
        <f t="shared" si="191"/>
        <v>7379-Food</v>
      </c>
    </row>
    <row r="2001" spans="1:30">
      <c r="A2001" t="s">
        <v>48</v>
      </c>
      <c r="B2001" t="s">
        <v>549</v>
      </c>
      <c r="C2001" t="s">
        <v>794</v>
      </c>
      <c r="D2001" t="s">
        <v>795</v>
      </c>
      <c r="E2001" t="s">
        <v>797</v>
      </c>
      <c r="F2001" s="220" t="s">
        <v>53</v>
      </c>
      <c r="G2001" s="220">
        <v>45171</v>
      </c>
      <c r="H2001" t="s">
        <v>82</v>
      </c>
      <c r="I2001" t="s">
        <v>55</v>
      </c>
      <c r="J2001" t="s">
        <v>76</v>
      </c>
      <c r="K2001" t="s">
        <v>83</v>
      </c>
      <c r="L2001" s="230" t="s">
        <v>84</v>
      </c>
      <c r="M2001">
        <v>1</v>
      </c>
      <c r="N2001">
        <v>0</v>
      </c>
      <c r="O2001">
        <v>51.9</v>
      </c>
      <c r="P2001">
        <v>51.9</v>
      </c>
      <c r="Q2001">
        <v>5064.88</v>
      </c>
      <c r="R2001">
        <v>6.44</v>
      </c>
      <c r="S2001" s="231" t="str">
        <f>VLOOKUP(U2001,'Cross ref'!I:J,2,0)</f>
        <v>SCL</v>
      </c>
      <c r="T2001" s="231">
        <f t="shared" si="186"/>
        <v>51.9</v>
      </c>
      <c r="U2001" s="231">
        <f>VLOOKUP(VALUE(C2001),'Cross ref'!G:I,3,0)</f>
        <v>7379</v>
      </c>
      <c r="V2001" s="231">
        <f>IFERROR(VLOOKUP(J2001,'Item List (2)'!C:D,2,0),VLOOKUP(K2001,'Item List (2)'!C:D,2,0))</f>
        <v>50007</v>
      </c>
      <c r="W2001" s="231">
        <f>IFERROR(VLOOKUP(J2001,'Item List (2)'!C:E,3,0),VLOOKUP(K2001,'Item List (2)'!C:E,3,0))</f>
        <v>100</v>
      </c>
      <c r="X2001" s="231">
        <f t="shared" si="187"/>
        <v>0</v>
      </c>
      <c r="Y2001" s="231" t="str">
        <f t="shared" si="188"/>
        <v>SYRUP, COKE ZERO SUGAR BIB</v>
      </c>
      <c r="AA2001" s="232">
        <f t="shared" si="189"/>
        <v>51.9</v>
      </c>
      <c r="AB2001" s="232" t="str">
        <f>VLOOKUP(W2001,'Item List (2)'!$H:$J,2,0)</f>
        <v>Food</v>
      </c>
      <c r="AC2001" s="232">
        <f t="shared" si="190"/>
        <v>7379</v>
      </c>
      <c r="AD2001" s="232" t="str">
        <f t="shared" si="191"/>
        <v>7379-Food</v>
      </c>
    </row>
    <row r="2002" spans="1:30">
      <c r="A2002" t="s">
        <v>48</v>
      </c>
      <c r="B2002" t="s">
        <v>549</v>
      </c>
      <c r="C2002" t="s">
        <v>794</v>
      </c>
      <c r="D2002" t="s">
        <v>795</v>
      </c>
      <c r="E2002" t="s">
        <v>797</v>
      </c>
      <c r="F2002" s="220" t="s">
        <v>53</v>
      </c>
      <c r="G2002" s="220">
        <v>45171</v>
      </c>
      <c r="H2002" t="s">
        <v>85</v>
      </c>
      <c r="I2002" t="s">
        <v>55</v>
      </c>
      <c r="J2002" t="s">
        <v>76</v>
      </c>
      <c r="K2002" t="s">
        <v>86</v>
      </c>
      <c r="L2002" s="230" t="s">
        <v>78</v>
      </c>
      <c r="M2002">
        <v>1</v>
      </c>
      <c r="N2002">
        <v>0</v>
      </c>
      <c r="O2002">
        <v>145.42</v>
      </c>
      <c r="P2002">
        <v>145.42</v>
      </c>
      <c r="Q2002">
        <v>5064.88</v>
      </c>
      <c r="R2002">
        <v>6.44</v>
      </c>
      <c r="S2002" s="231" t="str">
        <f>VLOOKUP(U2002,'Cross ref'!I:J,2,0)</f>
        <v>SCL</v>
      </c>
      <c r="T2002" s="231">
        <f t="shared" si="186"/>
        <v>145.42</v>
      </c>
      <c r="U2002" s="231">
        <f>VLOOKUP(VALUE(C2002),'Cross ref'!G:I,3,0)</f>
        <v>7379</v>
      </c>
      <c r="V2002" s="231">
        <f>IFERROR(VLOOKUP(J2002,'Item List (2)'!C:D,2,0),VLOOKUP(K2002,'Item List (2)'!C:D,2,0))</f>
        <v>50007</v>
      </c>
      <c r="W2002" s="231">
        <f>IFERROR(VLOOKUP(J2002,'Item List (2)'!C:E,3,0),VLOOKUP(K2002,'Item List (2)'!C:E,3,0))</f>
        <v>100</v>
      </c>
      <c r="X2002" s="231">
        <f t="shared" si="187"/>
        <v>0</v>
      </c>
      <c r="Y2002" s="231" t="str">
        <f t="shared" si="188"/>
        <v>SYRUP, COKE DIET HIYLD BIB</v>
      </c>
      <c r="AA2002" s="232">
        <f t="shared" si="189"/>
        <v>145.42</v>
      </c>
      <c r="AB2002" s="232" t="str">
        <f>VLOOKUP(W2002,'Item List (2)'!$H:$J,2,0)</f>
        <v>Food</v>
      </c>
      <c r="AC2002" s="232">
        <f t="shared" si="190"/>
        <v>7379</v>
      </c>
      <c r="AD2002" s="232" t="str">
        <f t="shared" si="191"/>
        <v>7379-Food</v>
      </c>
    </row>
    <row r="2003" spans="1:30">
      <c r="A2003" t="s">
        <v>48</v>
      </c>
      <c r="B2003" t="s">
        <v>549</v>
      </c>
      <c r="C2003" t="s">
        <v>794</v>
      </c>
      <c r="D2003" t="s">
        <v>795</v>
      </c>
      <c r="E2003" t="s">
        <v>797</v>
      </c>
      <c r="F2003" s="220" t="s">
        <v>53</v>
      </c>
      <c r="G2003" s="220">
        <v>45171</v>
      </c>
      <c r="H2003" t="s">
        <v>87</v>
      </c>
      <c r="I2003" t="s">
        <v>55</v>
      </c>
      <c r="J2003" t="s">
        <v>76</v>
      </c>
      <c r="K2003" t="s">
        <v>88</v>
      </c>
      <c r="L2003" s="230" t="s">
        <v>78</v>
      </c>
      <c r="M2003">
        <v>1</v>
      </c>
      <c r="N2003">
        <v>0</v>
      </c>
      <c r="O2003">
        <v>112.77</v>
      </c>
      <c r="P2003">
        <v>112.77</v>
      </c>
      <c r="Q2003">
        <v>5064.88</v>
      </c>
      <c r="R2003">
        <v>6.44</v>
      </c>
      <c r="S2003" s="231" t="str">
        <f>VLOOKUP(U2003,'Cross ref'!I:J,2,0)</f>
        <v>SCL</v>
      </c>
      <c r="T2003" s="231">
        <f t="shared" si="186"/>
        <v>112.77</v>
      </c>
      <c r="U2003" s="231">
        <f>VLOOKUP(VALUE(C2003),'Cross ref'!G:I,3,0)</f>
        <v>7379</v>
      </c>
      <c r="V2003" s="231">
        <f>IFERROR(VLOOKUP(J2003,'Item List (2)'!C:D,2,0),VLOOKUP(K2003,'Item List (2)'!C:D,2,0))</f>
        <v>50007</v>
      </c>
      <c r="W2003" s="231">
        <f>IFERROR(VLOOKUP(J2003,'Item List (2)'!C:E,3,0),VLOOKUP(K2003,'Item List (2)'!C:E,3,0))</f>
        <v>100</v>
      </c>
      <c r="X2003" s="231">
        <f t="shared" si="187"/>
        <v>0</v>
      </c>
      <c r="Y2003" s="231" t="str">
        <f t="shared" si="188"/>
        <v>SYRUP, COKE CLASC BIB (HYCS)</v>
      </c>
      <c r="AA2003" s="232">
        <f t="shared" si="189"/>
        <v>112.77</v>
      </c>
      <c r="AB2003" s="232" t="str">
        <f>VLOOKUP(W2003,'Item List (2)'!$H:$J,2,0)</f>
        <v>Food</v>
      </c>
      <c r="AC2003" s="232">
        <f t="shared" si="190"/>
        <v>7379</v>
      </c>
      <c r="AD2003" s="232" t="str">
        <f t="shared" si="191"/>
        <v>7379-Food</v>
      </c>
    </row>
    <row r="2004" spans="1:30">
      <c r="A2004" t="s">
        <v>48</v>
      </c>
      <c r="B2004" t="s">
        <v>549</v>
      </c>
      <c r="C2004" t="s">
        <v>794</v>
      </c>
      <c r="D2004" t="s">
        <v>795</v>
      </c>
      <c r="E2004" t="s">
        <v>797</v>
      </c>
      <c r="F2004" s="220" t="s">
        <v>53</v>
      </c>
      <c r="G2004" s="220">
        <v>45171</v>
      </c>
      <c r="H2004" t="s">
        <v>293</v>
      </c>
      <c r="I2004" t="s">
        <v>55</v>
      </c>
      <c r="J2004" t="s">
        <v>76</v>
      </c>
      <c r="K2004" t="s">
        <v>294</v>
      </c>
      <c r="L2004" s="230" t="s">
        <v>78</v>
      </c>
      <c r="M2004">
        <v>1</v>
      </c>
      <c r="N2004">
        <v>0</v>
      </c>
      <c r="O2004">
        <v>116.08</v>
      </c>
      <c r="P2004">
        <v>116.08</v>
      </c>
      <c r="Q2004">
        <v>5064.88</v>
      </c>
      <c r="R2004">
        <v>6.44</v>
      </c>
      <c r="S2004" s="231" t="str">
        <f>VLOOKUP(U2004,'Cross ref'!I:J,2,0)</f>
        <v>SCL</v>
      </c>
      <c r="T2004" s="231">
        <f t="shared" si="186"/>
        <v>116.08</v>
      </c>
      <c r="U2004" s="231">
        <f>VLOOKUP(VALUE(C2004),'Cross ref'!G:I,3,0)</f>
        <v>7379</v>
      </c>
      <c r="V2004" s="231">
        <f>IFERROR(VLOOKUP(J2004,'Item List (2)'!C:D,2,0),VLOOKUP(K2004,'Item List (2)'!C:D,2,0))</f>
        <v>50007</v>
      </c>
      <c r="W2004" s="231">
        <f>IFERROR(VLOOKUP(J2004,'Item List (2)'!C:E,3,0),VLOOKUP(K2004,'Item List (2)'!C:E,3,0))</f>
        <v>100</v>
      </c>
      <c r="X2004" s="231">
        <f t="shared" si="187"/>
        <v>0</v>
      </c>
      <c r="Y2004" s="231" t="str">
        <f t="shared" si="188"/>
        <v>SYRUP, SPRITE BIB (HYCS)</v>
      </c>
      <c r="AA2004" s="232">
        <f t="shared" si="189"/>
        <v>116.08</v>
      </c>
      <c r="AB2004" s="232" t="str">
        <f>VLOOKUP(W2004,'Item List (2)'!$H:$J,2,0)</f>
        <v>Food</v>
      </c>
      <c r="AC2004" s="232">
        <f t="shared" si="190"/>
        <v>7379</v>
      </c>
      <c r="AD2004" s="232" t="str">
        <f t="shared" si="191"/>
        <v>7379-Food</v>
      </c>
    </row>
    <row r="2005" spans="1:30">
      <c r="A2005" t="s">
        <v>48</v>
      </c>
      <c r="B2005" t="s">
        <v>549</v>
      </c>
      <c r="C2005" t="s">
        <v>794</v>
      </c>
      <c r="D2005" t="s">
        <v>795</v>
      </c>
      <c r="E2005" t="s">
        <v>797</v>
      </c>
      <c r="F2005" s="220" t="s">
        <v>53</v>
      </c>
      <c r="G2005" s="220">
        <v>45171</v>
      </c>
      <c r="H2005" t="s">
        <v>89</v>
      </c>
      <c r="I2005" t="s">
        <v>55</v>
      </c>
      <c r="J2005" t="s">
        <v>90</v>
      </c>
      <c r="K2005" t="s">
        <v>91</v>
      </c>
      <c r="L2005" s="230" t="s">
        <v>92</v>
      </c>
      <c r="M2005">
        <v>1</v>
      </c>
      <c r="N2005">
        <v>0</v>
      </c>
      <c r="O2005">
        <v>58.17</v>
      </c>
      <c r="P2005">
        <v>58.17</v>
      </c>
      <c r="Q2005">
        <v>5064.88</v>
      </c>
      <c r="R2005">
        <v>6.44</v>
      </c>
      <c r="S2005" s="231" t="str">
        <f>VLOOKUP(U2005,'Cross ref'!I:J,2,0)</f>
        <v>SCL</v>
      </c>
      <c r="T2005" s="231">
        <f t="shared" si="186"/>
        <v>58.17</v>
      </c>
      <c r="U2005" s="231">
        <f>VLOOKUP(VALUE(C2005),'Cross ref'!G:I,3,0)</f>
        <v>7379</v>
      </c>
      <c r="V2005" s="231">
        <f>IFERROR(VLOOKUP(J2005,'Item List (2)'!C:D,2,0),VLOOKUP(K2005,'Item List (2)'!C:D,2,0))</f>
        <v>50007</v>
      </c>
      <c r="W2005" s="231">
        <f>IFERROR(VLOOKUP(J2005,'Item List (2)'!C:E,3,0),VLOOKUP(K2005,'Item List (2)'!C:E,3,0))</f>
        <v>100</v>
      </c>
      <c r="X2005" s="231">
        <f t="shared" si="187"/>
        <v>0</v>
      </c>
      <c r="Y2005" s="231" t="str">
        <f t="shared" si="188"/>
        <v>EGG, LIQ WHL CAGE FREE P12CE</v>
      </c>
      <c r="AA2005" s="232">
        <f t="shared" si="189"/>
        <v>58.17</v>
      </c>
      <c r="AB2005" s="232" t="str">
        <f>VLOOKUP(W2005,'Item List (2)'!$H:$J,2,0)</f>
        <v>Food</v>
      </c>
      <c r="AC2005" s="232">
        <f t="shared" si="190"/>
        <v>7379</v>
      </c>
      <c r="AD2005" s="232" t="str">
        <f t="shared" si="191"/>
        <v>7379-Food</v>
      </c>
    </row>
    <row r="2006" spans="1:30">
      <c r="A2006" t="s">
        <v>48</v>
      </c>
      <c r="B2006" t="s">
        <v>549</v>
      </c>
      <c r="C2006" t="s">
        <v>794</v>
      </c>
      <c r="D2006" t="s">
        <v>795</v>
      </c>
      <c r="E2006" t="s">
        <v>797</v>
      </c>
      <c r="F2006" s="220" t="s">
        <v>53</v>
      </c>
      <c r="G2006" s="220">
        <v>45171</v>
      </c>
      <c r="H2006" t="s">
        <v>93</v>
      </c>
      <c r="I2006" t="s">
        <v>55</v>
      </c>
      <c r="J2006" t="s">
        <v>94</v>
      </c>
      <c r="K2006" t="s">
        <v>95</v>
      </c>
      <c r="L2006" s="230" t="s">
        <v>96</v>
      </c>
      <c r="M2006">
        <v>1</v>
      </c>
      <c r="N2006">
        <v>0</v>
      </c>
      <c r="O2006">
        <v>26.21</v>
      </c>
      <c r="P2006">
        <v>26.21</v>
      </c>
      <c r="Q2006">
        <v>5064.88</v>
      </c>
      <c r="R2006">
        <v>6.44</v>
      </c>
      <c r="S2006" s="231" t="str">
        <f>VLOOKUP(U2006,'Cross ref'!I:J,2,0)</f>
        <v>SCL</v>
      </c>
      <c r="T2006" s="231">
        <f t="shared" si="186"/>
        <v>26.21</v>
      </c>
      <c r="U2006" s="231">
        <f>VLOOKUP(VALUE(C2006),'Cross ref'!G:I,3,0)</f>
        <v>7379</v>
      </c>
      <c r="V2006" s="231">
        <f>IFERROR(VLOOKUP(J2006,'Item List (2)'!C:D,2,0),VLOOKUP(K2006,'Item List (2)'!C:D,2,0))</f>
        <v>50007</v>
      </c>
      <c r="W2006" s="231">
        <f>IFERROR(VLOOKUP(J2006,'Item List (2)'!C:E,3,0),VLOOKUP(K2006,'Item List (2)'!C:E,3,0))</f>
        <v>100</v>
      </c>
      <c r="X2006" s="231">
        <f t="shared" si="187"/>
        <v>0</v>
      </c>
      <c r="Y2006" s="231" t="str">
        <f t="shared" si="188"/>
        <v>JUICE, ORANGE ORIG SIMPLY</v>
      </c>
      <c r="AA2006" s="232">
        <f t="shared" si="189"/>
        <v>26.21</v>
      </c>
      <c r="AB2006" s="232" t="str">
        <f>VLOOKUP(W2006,'Item List (2)'!$H:$J,2,0)</f>
        <v>Food</v>
      </c>
      <c r="AC2006" s="232">
        <f t="shared" si="190"/>
        <v>7379</v>
      </c>
      <c r="AD2006" s="232" t="str">
        <f t="shared" si="191"/>
        <v>7379-Food</v>
      </c>
    </row>
    <row r="2007" spans="1:30">
      <c r="A2007" t="s">
        <v>48</v>
      </c>
      <c r="B2007" t="s">
        <v>549</v>
      </c>
      <c r="C2007" t="s">
        <v>794</v>
      </c>
      <c r="D2007" t="s">
        <v>795</v>
      </c>
      <c r="E2007" t="s">
        <v>797</v>
      </c>
      <c r="F2007" s="220" t="s">
        <v>53</v>
      </c>
      <c r="G2007" s="220">
        <v>45171</v>
      </c>
      <c r="H2007" t="s">
        <v>97</v>
      </c>
      <c r="I2007" t="s">
        <v>55</v>
      </c>
      <c r="J2007" t="s">
        <v>98</v>
      </c>
      <c r="K2007" t="s">
        <v>99</v>
      </c>
      <c r="L2007" s="230" t="s">
        <v>100</v>
      </c>
      <c r="M2007">
        <v>2</v>
      </c>
      <c r="N2007">
        <v>0</v>
      </c>
      <c r="O2007">
        <v>20.03</v>
      </c>
      <c r="P2007">
        <v>40.06</v>
      </c>
      <c r="Q2007">
        <v>5064.88</v>
      </c>
      <c r="R2007">
        <v>6.44</v>
      </c>
      <c r="S2007" s="231" t="str">
        <f>VLOOKUP(U2007,'Cross ref'!I:J,2,0)</f>
        <v>SCL</v>
      </c>
      <c r="T2007" s="231">
        <f t="shared" si="186"/>
        <v>40.06</v>
      </c>
      <c r="U2007" s="231">
        <f>VLOOKUP(VALUE(C2007),'Cross ref'!G:I,3,0)</f>
        <v>7379</v>
      </c>
      <c r="V2007" s="231">
        <f>IFERROR(VLOOKUP(J2007,'Item List (2)'!C:D,2,0),VLOOKUP(K2007,'Item List (2)'!C:D,2,0))</f>
        <v>50007</v>
      </c>
      <c r="W2007" s="231">
        <f>IFERROR(VLOOKUP(J2007,'Item List (2)'!C:E,3,0),VLOOKUP(K2007,'Item List (2)'!C:E,3,0))</f>
        <v>100</v>
      </c>
      <c r="X2007" s="231">
        <f t="shared" si="187"/>
        <v>0</v>
      </c>
      <c r="Y2007" s="231" t="str">
        <f t="shared" si="188"/>
        <v>SAUCE, BBQ SWEET &amp; BOLD CUP</v>
      </c>
      <c r="AA2007" s="232">
        <f t="shared" si="189"/>
        <v>40.06</v>
      </c>
      <c r="AB2007" s="232" t="str">
        <f>VLOOKUP(W2007,'Item List (2)'!$H:$J,2,0)</f>
        <v>Food</v>
      </c>
      <c r="AC2007" s="232">
        <f t="shared" si="190"/>
        <v>7379</v>
      </c>
      <c r="AD2007" s="232" t="str">
        <f t="shared" si="191"/>
        <v>7379-Food</v>
      </c>
    </row>
    <row r="2008" spans="1:30">
      <c r="A2008" t="s">
        <v>48</v>
      </c>
      <c r="B2008" t="s">
        <v>549</v>
      </c>
      <c r="C2008" t="s">
        <v>794</v>
      </c>
      <c r="D2008" t="s">
        <v>795</v>
      </c>
      <c r="E2008" t="s">
        <v>797</v>
      </c>
      <c r="F2008" s="220" t="s">
        <v>53</v>
      </c>
      <c r="G2008" s="220">
        <v>45171</v>
      </c>
      <c r="H2008" t="s">
        <v>304</v>
      </c>
      <c r="I2008" t="s">
        <v>55</v>
      </c>
      <c r="J2008" t="s">
        <v>305</v>
      </c>
      <c r="K2008" t="s">
        <v>306</v>
      </c>
      <c r="L2008" s="230" t="s">
        <v>100</v>
      </c>
      <c r="M2008">
        <v>1</v>
      </c>
      <c r="N2008">
        <v>0</v>
      </c>
      <c r="O2008">
        <v>30.8</v>
      </c>
      <c r="P2008">
        <v>30.8</v>
      </c>
      <c r="Q2008">
        <v>5064.88</v>
      </c>
      <c r="R2008">
        <v>6.44</v>
      </c>
      <c r="S2008" s="231" t="str">
        <f>VLOOKUP(U2008,'Cross ref'!I:J,2,0)</f>
        <v>SCL</v>
      </c>
      <c r="T2008" s="231">
        <f t="shared" si="186"/>
        <v>30.8</v>
      </c>
      <c r="U2008" s="231">
        <f>VLOOKUP(VALUE(C2008),'Cross ref'!G:I,3,0)</f>
        <v>7379</v>
      </c>
      <c r="V2008" s="231">
        <f>IFERROR(VLOOKUP(J2008,'Item List (2)'!C:D,2,0),VLOOKUP(K2008,'Item List (2)'!C:D,2,0))</f>
        <v>50007</v>
      </c>
      <c r="W2008" s="231">
        <f>IFERROR(VLOOKUP(J2008,'Item List (2)'!C:E,3,0),VLOOKUP(K2008,'Item List (2)'!C:E,3,0))</f>
        <v>100</v>
      </c>
      <c r="X2008" s="231">
        <f t="shared" si="187"/>
        <v>0</v>
      </c>
      <c r="Y2008" s="231" t="str">
        <f t="shared" si="188"/>
        <v>SAUCE, HNY MUST CUP</v>
      </c>
      <c r="AA2008" s="232">
        <f t="shared" si="189"/>
        <v>30.8</v>
      </c>
      <c r="AB2008" s="232" t="str">
        <f>VLOOKUP(W2008,'Item List (2)'!$H:$J,2,0)</f>
        <v>Food</v>
      </c>
      <c r="AC2008" s="232">
        <f t="shared" si="190"/>
        <v>7379</v>
      </c>
      <c r="AD2008" s="232" t="str">
        <f t="shared" si="191"/>
        <v>7379-Food</v>
      </c>
    </row>
    <row r="2009" spans="1:30">
      <c r="A2009" t="s">
        <v>48</v>
      </c>
      <c r="B2009" t="s">
        <v>549</v>
      </c>
      <c r="C2009" t="s">
        <v>794</v>
      </c>
      <c r="D2009" t="s">
        <v>795</v>
      </c>
      <c r="E2009" t="s">
        <v>797</v>
      </c>
      <c r="F2009" s="220" t="s">
        <v>53</v>
      </c>
      <c r="G2009" s="220">
        <v>45171</v>
      </c>
      <c r="H2009" t="s">
        <v>104</v>
      </c>
      <c r="I2009" t="s">
        <v>55</v>
      </c>
      <c r="J2009" t="s">
        <v>105</v>
      </c>
      <c r="K2009" t="s">
        <v>106</v>
      </c>
      <c r="L2009" s="230" t="s">
        <v>107</v>
      </c>
      <c r="M2009">
        <v>1</v>
      </c>
      <c r="N2009">
        <v>0</v>
      </c>
      <c r="O2009">
        <v>9.54</v>
      </c>
      <c r="P2009">
        <v>9.54</v>
      </c>
      <c r="Q2009">
        <v>5064.88</v>
      </c>
      <c r="R2009">
        <v>6.44</v>
      </c>
      <c r="S2009" s="231" t="str">
        <f>VLOOKUP(U2009,'Cross ref'!I:J,2,0)</f>
        <v>SCL</v>
      </c>
      <c r="T2009" s="231">
        <f t="shared" si="186"/>
        <v>9.54</v>
      </c>
      <c r="U2009" s="231">
        <f>VLOOKUP(VALUE(C2009),'Cross ref'!G:I,3,0)</f>
        <v>7379</v>
      </c>
      <c r="V2009" s="231">
        <f>IFERROR(VLOOKUP(J2009,'Item List (2)'!C:D,2,0),VLOOKUP(K2009,'Item List (2)'!C:D,2,0))</f>
        <v>50007</v>
      </c>
      <c r="W2009" s="231">
        <f>IFERROR(VLOOKUP(J2009,'Item List (2)'!C:E,3,0),VLOOKUP(K2009,'Item List (2)'!C:E,3,0))</f>
        <v>100</v>
      </c>
      <c r="X2009" s="231">
        <f t="shared" si="187"/>
        <v>0</v>
      </c>
      <c r="Y2009" s="231" t="str">
        <f t="shared" si="188"/>
        <v>MILK, 1%</v>
      </c>
      <c r="AA2009" s="232">
        <f t="shared" si="189"/>
        <v>9.54</v>
      </c>
      <c r="AB2009" s="232" t="str">
        <f>VLOOKUP(W2009,'Item List (2)'!$H:$J,2,0)</f>
        <v>Food</v>
      </c>
      <c r="AC2009" s="232">
        <f t="shared" si="190"/>
        <v>7379</v>
      </c>
      <c r="AD2009" s="232" t="str">
        <f t="shared" si="191"/>
        <v>7379-Food</v>
      </c>
    </row>
    <row r="2010" spans="1:30">
      <c r="A2010" t="s">
        <v>48</v>
      </c>
      <c r="B2010" t="s">
        <v>549</v>
      </c>
      <c r="C2010" t="s">
        <v>794</v>
      </c>
      <c r="D2010" t="s">
        <v>795</v>
      </c>
      <c r="E2010" t="s">
        <v>797</v>
      </c>
      <c r="F2010" s="220" t="s">
        <v>53</v>
      </c>
      <c r="G2010" s="220">
        <v>45171</v>
      </c>
      <c r="H2010" t="s">
        <v>54</v>
      </c>
      <c r="I2010" t="s">
        <v>55</v>
      </c>
      <c r="J2010" t="s">
        <v>56</v>
      </c>
      <c r="K2010" t="s">
        <v>57</v>
      </c>
      <c r="L2010" s="230" t="s">
        <v>58</v>
      </c>
      <c r="M2010">
        <v>2</v>
      </c>
      <c r="N2010">
        <v>0</v>
      </c>
      <c r="O2010">
        <v>42.61</v>
      </c>
      <c r="P2010">
        <v>85.22</v>
      </c>
      <c r="Q2010">
        <v>5064.88</v>
      </c>
      <c r="R2010">
        <v>6.44</v>
      </c>
      <c r="S2010" s="231" t="str">
        <f>VLOOKUP(U2010,'Cross ref'!I:J,2,0)</f>
        <v>SCL</v>
      </c>
      <c r="T2010" s="231">
        <f t="shared" si="186"/>
        <v>85.22</v>
      </c>
      <c r="U2010" s="231">
        <f>VLOOKUP(VALUE(C2010),'Cross ref'!G:I,3,0)</f>
        <v>7379</v>
      </c>
      <c r="V2010" s="231">
        <f>IFERROR(VLOOKUP(J2010,'Item List (2)'!C:D,2,0),VLOOKUP(K2010,'Item List (2)'!C:D,2,0))</f>
        <v>50007</v>
      </c>
      <c r="W2010" s="231">
        <f>IFERROR(VLOOKUP(J2010,'Item List (2)'!C:E,3,0),VLOOKUP(K2010,'Item List (2)'!C:E,3,0))</f>
        <v>100</v>
      </c>
      <c r="X2010" s="231">
        <f t="shared" si="187"/>
        <v>0</v>
      </c>
      <c r="Y2010" s="231" t="str">
        <f t="shared" si="188"/>
        <v>PEPPER, CHILE GRN STRIP</v>
      </c>
      <c r="AA2010" s="232">
        <f t="shared" si="189"/>
        <v>85.22</v>
      </c>
      <c r="AB2010" s="232" t="str">
        <f>VLOOKUP(W2010,'Item List (2)'!$H:$J,2,0)</f>
        <v>Food</v>
      </c>
      <c r="AC2010" s="232">
        <f t="shared" si="190"/>
        <v>7379</v>
      </c>
      <c r="AD2010" s="232" t="str">
        <f t="shared" si="191"/>
        <v>7379-Food</v>
      </c>
    </row>
    <row r="2011" spans="1:30">
      <c r="A2011" t="s">
        <v>48</v>
      </c>
      <c r="B2011" t="s">
        <v>549</v>
      </c>
      <c r="C2011" t="s">
        <v>794</v>
      </c>
      <c r="D2011" t="s">
        <v>795</v>
      </c>
      <c r="E2011" t="s">
        <v>797</v>
      </c>
      <c r="F2011" s="220" t="s">
        <v>53</v>
      </c>
      <c r="G2011" s="220">
        <v>45171</v>
      </c>
      <c r="H2011" t="s">
        <v>112</v>
      </c>
      <c r="I2011" t="s">
        <v>55</v>
      </c>
      <c r="J2011" t="s">
        <v>113</v>
      </c>
      <c r="K2011" t="s">
        <v>114</v>
      </c>
      <c r="L2011" s="230" t="s">
        <v>115</v>
      </c>
      <c r="M2011">
        <v>1</v>
      </c>
      <c r="N2011">
        <v>0</v>
      </c>
      <c r="O2011">
        <v>40.54</v>
      </c>
      <c r="P2011">
        <v>40.54</v>
      </c>
      <c r="Q2011">
        <v>5064.88</v>
      </c>
      <c r="R2011">
        <v>6.44</v>
      </c>
      <c r="S2011" s="231" t="str">
        <f>VLOOKUP(U2011,'Cross ref'!I:J,2,0)</f>
        <v>SCL</v>
      </c>
      <c r="T2011" s="231">
        <f t="shared" si="186"/>
        <v>40.54</v>
      </c>
      <c r="U2011" s="231">
        <f>VLOOKUP(VALUE(C2011),'Cross ref'!G:I,3,0)</f>
        <v>7379</v>
      </c>
      <c r="V2011" s="231">
        <f>IFERROR(VLOOKUP(J2011,'Item List (2)'!C:D,2,0),VLOOKUP(K2011,'Item List (2)'!C:D,2,0))</f>
        <v>50007</v>
      </c>
      <c r="W2011" s="231">
        <f>IFERROR(VLOOKUP(J2011,'Item List (2)'!C:E,3,0),VLOOKUP(K2011,'Item List (2)'!C:E,3,0))</f>
        <v>100</v>
      </c>
      <c r="X2011" s="231">
        <f t="shared" si="187"/>
        <v>0</v>
      </c>
      <c r="Y2011" s="231" t="str">
        <f t="shared" si="188"/>
        <v>CHEESECAKE, STAWBRY 3.5Z</v>
      </c>
      <c r="AA2011" s="232">
        <f t="shared" si="189"/>
        <v>40.54</v>
      </c>
      <c r="AB2011" s="232" t="str">
        <f>VLOOKUP(W2011,'Item List (2)'!$H:$J,2,0)</f>
        <v>Food</v>
      </c>
      <c r="AC2011" s="232">
        <f t="shared" si="190"/>
        <v>7379</v>
      </c>
      <c r="AD2011" s="232" t="str">
        <f t="shared" si="191"/>
        <v>7379-Food</v>
      </c>
    </row>
    <row r="2012" spans="1:30">
      <c r="A2012" t="s">
        <v>48</v>
      </c>
      <c r="B2012" t="s">
        <v>549</v>
      </c>
      <c r="C2012" t="s">
        <v>794</v>
      </c>
      <c r="D2012" t="s">
        <v>795</v>
      </c>
      <c r="E2012" t="s">
        <v>797</v>
      </c>
      <c r="F2012" s="220" t="s">
        <v>53</v>
      </c>
      <c r="G2012" s="220">
        <v>45171</v>
      </c>
      <c r="H2012" t="s">
        <v>116</v>
      </c>
      <c r="I2012" t="s">
        <v>55</v>
      </c>
      <c r="J2012" t="s">
        <v>117</v>
      </c>
      <c r="K2012" t="s">
        <v>118</v>
      </c>
      <c r="L2012" s="230" t="s">
        <v>119</v>
      </c>
      <c r="M2012">
        <v>11</v>
      </c>
      <c r="N2012">
        <v>0</v>
      </c>
      <c r="O2012">
        <v>76.78</v>
      </c>
      <c r="P2012">
        <v>844.58</v>
      </c>
      <c r="Q2012">
        <v>5064.88</v>
      </c>
      <c r="R2012">
        <v>6.44</v>
      </c>
      <c r="S2012" s="231" t="str">
        <f>VLOOKUP(U2012,'Cross ref'!I:J,2,0)</f>
        <v>SCL</v>
      </c>
      <c r="T2012" s="231">
        <f t="shared" si="186"/>
        <v>844.58</v>
      </c>
      <c r="U2012" s="231">
        <f>VLOOKUP(VALUE(C2012),'Cross ref'!G:I,3,0)</f>
        <v>7379</v>
      </c>
      <c r="V2012" s="231">
        <f>IFERROR(VLOOKUP(J2012,'Item List (2)'!C:D,2,0),VLOOKUP(K2012,'Item List (2)'!C:D,2,0))</f>
        <v>50007</v>
      </c>
      <c r="W2012" s="231">
        <f>IFERROR(VLOOKUP(J2012,'Item List (2)'!C:E,3,0),VLOOKUP(K2012,'Item List (2)'!C:E,3,0))</f>
        <v>100</v>
      </c>
      <c r="X2012" s="231">
        <f t="shared" si="187"/>
        <v>0</v>
      </c>
      <c r="Y2012" s="231" t="str">
        <f t="shared" si="188"/>
        <v>BEEF, GRND PTY 3.5Z</v>
      </c>
      <c r="AA2012" s="232">
        <f t="shared" si="189"/>
        <v>844.58</v>
      </c>
      <c r="AB2012" s="232" t="str">
        <f>VLOOKUP(W2012,'Item List (2)'!$H:$J,2,0)</f>
        <v>Food</v>
      </c>
      <c r="AC2012" s="232">
        <f t="shared" si="190"/>
        <v>7379</v>
      </c>
      <c r="AD2012" s="232" t="str">
        <f t="shared" si="191"/>
        <v>7379-Food</v>
      </c>
    </row>
    <row r="2013" spans="1:30">
      <c r="A2013" t="s">
        <v>48</v>
      </c>
      <c r="B2013" t="s">
        <v>549</v>
      </c>
      <c r="C2013" t="s">
        <v>794</v>
      </c>
      <c r="D2013" t="s">
        <v>795</v>
      </c>
      <c r="E2013" t="s">
        <v>797</v>
      </c>
      <c r="F2013" s="220" t="s">
        <v>53</v>
      </c>
      <c r="G2013" s="220">
        <v>45171</v>
      </c>
      <c r="H2013" t="s">
        <v>120</v>
      </c>
      <c r="I2013" t="s">
        <v>55</v>
      </c>
      <c r="J2013" t="s">
        <v>121</v>
      </c>
      <c r="K2013" t="s">
        <v>122</v>
      </c>
      <c r="L2013" s="230" t="s">
        <v>123</v>
      </c>
      <c r="M2013">
        <v>3</v>
      </c>
      <c r="N2013">
        <v>0</v>
      </c>
      <c r="O2013">
        <v>30.72</v>
      </c>
      <c r="P2013">
        <v>92.16</v>
      </c>
      <c r="Q2013">
        <v>5064.88</v>
      </c>
      <c r="R2013">
        <v>6.44</v>
      </c>
      <c r="S2013" s="231" t="str">
        <f>VLOOKUP(U2013,'Cross ref'!I:J,2,0)</f>
        <v>SCL</v>
      </c>
      <c r="T2013" s="231">
        <f t="shared" si="186"/>
        <v>92.16</v>
      </c>
      <c r="U2013" s="231">
        <f>VLOOKUP(VALUE(C2013),'Cross ref'!G:I,3,0)</f>
        <v>7379</v>
      </c>
      <c r="V2013" s="231">
        <f>IFERROR(VLOOKUP(J2013,'Item List (2)'!C:D,2,0),VLOOKUP(K2013,'Item List (2)'!C:D,2,0))</f>
        <v>50007</v>
      </c>
      <c r="W2013" s="231">
        <f>IFERROR(VLOOKUP(J2013,'Item List (2)'!C:E,3,0),VLOOKUP(K2013,'Item List (2)'!C:E,3,0))</f>
        <v>100</v>
      </c>
      <c r="X2013" s="231">
        <f t="shared" si="187"/>
        <v>0</v>
      </c>
      <c r="Y2013" s="231" t="str">
        <f t="shared" si="188"/>
        <v>APPTZR, ONION RING</v>
      </c>
      <c r="AA2013" s="232">
        <f t="shared" si="189"/>
        <v>92.16</v>
      </c>
      <c r="AB2013" s="232" t="str">
        <f>VLOOKUP(W2013,'Item List (2)'!$H:$J,2,0)</f>
        <v>Food</v>
      </c>
      <c r="AC2013" s="232">
        <f t="shared" si="190"/>
        <v>7379</v>
      </c>
      <c r="AD2013" s="232" t="str">
        <f t="shared" si="191"/>
        <v>7379-Food</v>
      </c>
    </row>
    <row r="2014" spans="1:30">
      <c r="A2014" t="s">
        <v>48</v>
      </c>
      <c r="B2014" t="s">
        <v>549</v>
      </c>
      <c r="C2014" t="s">
        <v>794</v>
      </c>
      <c r="D2014" t="s">
        <v>795</v>
      </c>
      <c r="E2014" t="s">
        <v>797</v>
      </c>
      <c r="F2014" s="220" t="s">
        <v>53</v>
      </c>
      <c r="G2014" s="220">
        <v>45171</v>
      </c>
      <c r="H2014" t="s">
        <v>753</v>
      </c>
      <c r="I2014" t="s">
        <v>55</v>
      </c>
      <c r="J2014" t="s">
        <v>417</v>
      </c>
      <c r="K2014" t="s">
        <v>754</v>
      </c>
      <c r="L2014" s="230" t="s">
        <v>755</v>
      </c>
      <c r="M2014">
        <v>1</v>
      </c>
      <c r="N2014">
        <v>0</v>
      </c>
      <c r="O2014">
        <v>37.31</v>
      </c>
      <c r="P2014">
        <v>37.31</v>
      </c>
      <c r="Q2014">
        <v>5064.88</v>
      </c>
      <c r="R2014">
        <v>6.44</v>
      </c>
      <c r="S2014" s="231" t="str">
        <f>VLOOKUP(U2014,'Cross ref'!I:J,2,0)</f>
        <v>SCL</v>
      </c>
      <c r="T2014" s="231">
        <f t="shared" si="186"/>
        <v>37.31</v>
      </c>
      <c r="U2014" s="231">
        <f>VLOOKUP(VALUE(C2014),'Cross ref'!G:I,3,0)</f>
        <v>7379</v>
      </c>
      <c r="V2014" s="231">
        <f>IFERROR(VLOOKUP(J2014,'Item List (2)'!C:D,2,0),VLOOKUP(K2014,'Item List (2)'!C:D,2,0))</f>
        <v>50007</v>
      </c>
      <c r="W2014" s="231">
        <f>IFERROR(VLOOKUP(J2014,'Item List (2)'!C:E,3,0),VLOOKUP(K2014,'Item List (2)'!C:E,3,0))</f>
        <v>100</v>
      </c>
      <c r="X2014" s="231">
        <f t="shared" si="187"/>
        <v>0</v>
      </c>
      <c r="Y2014" s="231" t="str">
        <f t="shared" si="188"/>
        <v>JALAPENO, DICED</v>
      </c>
      <c r="AA2014" s="232">
        <f t="shared" si="189"/>
        <v>37.31</v>
      </c>
      <c r="AB2014" s="232" t="str">
        <f>VLOOKUP(W2014,'Item List (2)'!$H:$J,2,0)</f>
        <v>Food</v>
      </c>
      <c r="AC2014" s="232">
        <f t="shared" si="190"/>
        <v>7379</v>
      </c>
      <c r="AD2014" s="232" t="str">
        <f t="shared" si="191"/>
        <v>7379-Food</v>
      </c>
    </row>
    <row r="2015" spans="1:30">
      <c r="A2015" t="s">
        <v>48</v>
      </c>
      <c r="B2015" t="s">
        <v>549</v>
      </c>
      <c r="C2015" t="s">
        <v>794</v>
      </c>
      <c r="D2015" t="s">
        <v>795</v>
      </c>
      <c r="E2015" t="s">
        <v>797</v>
      </c>
      <c r="F2015" s="220" t="s">
        <v>53</v>
      </c>
      <c r="G2015" s="220">
        <v>45171</v>
      </c>
      <c r="H2015" t="s">
        <v>124</v>
      </c>
      <c r="I2015" t="s">
        <v>55</v>
      </c>
      <c r="J2015" t="s">
        <v>125</v>
      </c>
      <c r="K2015" t="s">
        <v>126</v>
      </c>
      <c r="L2015" s="230" t="s">
        <v>127</v>
      </c>
      <c r="M2015">
        <v>3</v>
      </c>
      <c r="N2015">
        <v>0</v>
      </c>
      <c r="O2015">
        <v>21.8</v>
      </c>
      <c r="P2015">
        <v>65.4</v>
      </c>
      <c r="Q2015">
        <v>5064.88</v>
      </c>
      <c r="R2015">
        <v>6.44</v>
      </c>
      <c r="S2015" s="231" t="str">
        <f>VLOOKUP(U2015,'Cross ref'!I:J,2,0)</f>
        <v>SCL</v>
      </c>
      <c r="T2015" s="231">
        <f t="shared" si="186"/>
        <v>65.4</v>
      </c>
      <c r="U2015" s="231">
        <f>VLOOKUP(VALUE(C2015),'Cross ref'!G:I,3,0)</f>
        <v>7379</v>
      </c>
      <c r="V2015" s="231">
        <f>IFERROR(VLOOKUP(J2015,'Item List (2)'!C:D,2,0),VLOOKUP(K2015,'Item List (2)'!C:D,2,0))</f>
        <v>50007</v>
      </c>
      <c r="W2015" s="231">
        <f>IFERROR(VLOOKUP(J2015,'Item List (2)'!C:E,3,0),VLOOKUP(K2015,'Item List (2)'!C:E,3,0))</f>
        <v>100</v>
      </c>
      <c r="X2015" s="231">
        <f t="shared" si="187"/>
        <v>0</v>
      </c>
      <c r="Y2015" s="231" t="str">
        <f t="shared" si="188"/>
        <v>KETCHUP, PKT</v>
      </c>
      <c r="AA2015" s="232">
        <f t="shared" si="189"/>
        <v>65.4</v>
      </c>
      <c r="AB2015" s="232" t="str">
        <f>VLOOKUP(W2015,'Item List (2)'!$H:$J,2,0)</f>
        <v>Food</v>
      </c>
      <c r="AC2015" s="232">
        <f t="shared" si="190"/>
        <v>7379</v>
      </c>
      <c r="AD2015" s="232" t="str">
        <f t="shared" si="191"/>
        <v>7379-Food</v>
      </c>
    </row>
    <row r="2016" spans="1:30">
      <c r="A2016" t="s">
        <v>48</v>
      </c>
      <c r="B2016" t="s">
        <v>549</v>
      </c>
      <c r="C2016" t="s">
        <v>794</v>
      </c>
      <c r="D2016" t="s">
        <v>795</v>
      </c>
      <c r="E2016" t="s">
        <v>797</v>
      </c>
      <c r="F2016" s="220" t="s">
        <v>53</v>
      </c>
      <c r="G2016" s="220">
        <v>45171</v>
      </c>
      <c r="H2016" t="s">
        <v>315</v>
      </c>
      <c r="I2016" t="s">
        <v>55</v>
      </c>
      <c r="J2016" t="s">
        <v>316</v>
      </c>
      <c r="K2016" t="s">
        <v>317</v>
      </c>
      <c r="L2016" s="230" t="s">
        <v>212</v>
      </c>
      <c r="M2016">
        <v>1</v>
      </c>
      <c r="N2016">
        <v>0</v>
      </c>
      <c r="O2016">
        <v>17.15</v>
      </c>
      <c r="P2016">
        <v>17.15</v>
      </c>
      <c r="Q2016">
        <v>5064.88</v>
      </c>
      <c r="R2016">
        <v>6.44</v>
      </c>
      <c r="S2016" s="231" t="str">
        <f>VLOOKUP(U2016,'Cross ref'!I:J,2,0)</f>
        <v>SCL</v>
      </c>
      <c r="T2016" s="231">
        <f t="shared" si="186"/>
        <v>17.15</v>
      </c>
      <c r="U2016" s="231">
        <f>VLOOKUP(VALUE(C2016),'Cross ref'!G:I,3,0)</f>
        <v>7379</v>
      </c>
      <c r="V2016" s="231">
        <f>IFERROR(VLOOKUP(J2016,'Item List (2)'!C:D,2,0),VLOOKUP(K2016,'Item List (2)'!C:D,2,0))</f>
        <v>50007</v>
      </c>
      <c r="W2016" s="231">
        <f>IFERROR(VLOOKUP(J2016,'Item List (2)'!C:E,3,0),VLOOKUP(K2016,'Item List (2)'!C:E,3,0))</f>
        <v>100</v>
      </c>
      <c r="X2016" s="231">
        <f t="shared" si="187"/>
        <v>0</v>
      </c>
      <c r="Y2016" s="231" t="str">
        <f t="shared" si="188"/>
        <v>BREADING, CHICK TNDR</v>
      </c>
      <c r="AA2016" s="232">
        <f t="shared" si="189"/>
        <v>17.15</v>
      </c>
      <c r="AB2016" s="232" t="str">
        <f>VLOOKUP(W2016,'Item List (2)'!$H:$J,2,0)</f>
        <v>Food</v>
      </c>
      <c r="AC2016" s="232">
        <f t="shared" si="190"/>
        <v>7379</v>
      </c>
      <c r="AD2016" s="232" t="str">
        <f t="shared" si="191"/>
        <v>7379-Food</v>
      </c>
    </row>
    <row r="2017" spans="1:30">
      <c r="A2017" t="s">
        <v>48</v>
      </c>
      <c r="B2017" t="s">
        <v>549</v>
      </c>
      <c r="C2017" t="s">
        <v>794</v>
      </c>
      <c r="D2017" t="s">
        <v>795</v>
      </c>
      <c r="E2017" t="s">
        <v>797</v>
      </c>
      <c r="F2017" s="220" t="s">
        <v>53</v>
      </c>
      <c r="G2017" s="220">
        <v>45171</v>
      </c>
      <c r="H2017" t="s">
        <v>128</v>
      </c>
      <c r="I2017" t="s">
        <v>55</v>
      </c>
      <c r="J2017" t="s">
        <v>129</v>
      </c>
      <c r="K2017" t="s">
        <v>130</v>
      </c>
      <c r="L2017" s="230" t="s">
        <v>131</v>
      </c>
      <c r="M2017">
        <v>1</v>
      </c>
      <c r="N2017">
        <v>0</v>
      </c>
      <c r="O2017">
        <v>33.38</v>
      </c>
      <c r="P2017">
        <v>33.38</v>
      </c>
      <c r="Q2017">
        <v>5064.88</v>
      </c>
      <c r="R2017">
        <v>6.44</v>
      </c>
      <c r="S2017" s="231" t="str">
        <f>VLOOKUP(U2017,'Cross ref'!I:J,2,0)</f>
        <v>SCL</v>
      </c>
      <c r="T2017" s="231">
        <f t="shared" si="186"/>
        <v>33.38</v>
      </c>
      <c r="U2017" s="231">
        <f>VLOOKUP(VALUE(C2017),'Cross ref'!G:I,3,0)</f>
        <v>7379</v>
      </c>
      <c r="V2017" s="231">
        <f>IFERROR(VLOOKUP(J2017,'Item List (2)'!C:D,2,0),VLOOKUP(K2017,'Item List (2)'!C:D,2,0))</f>
        <v>50007</v>
      </c>
      <c r="W2017" s="231">
        <f>IFERROR(VLOOKUP(J2017,'Item List (2)'!C:E,3,0),VLOOKUP(K2017,'Item List (2)'!C:E,3,0))</f>
        <v>100</v>
      </c>
      <c r="X2017" s="231">
        <f t="shared" si="187"/>
        <v>0</v>
      </c>
      <c r="Y2017" s="231" t="str">
        <f t="shared" si="188"/>
        <v>HASHBROWN, RND ZTF</v>
      </c>
      <c r="AA2017" s="232">
        <f t="shared" si="189"/>
        <v>33.38</v>
      </c>
      <c r="AB2017" s="232" t="str">
        <f>VLOOKUP(W2017,'Item List (2)'!$H:$J,2,0)</f>
        <v>Food</v>
      </c>
      <c r="AC2017" s="232">
        <f t="shared" si="190"/>
        <v>7379</v>
      </c>
      <c r="AD2017" s="232" t="str">
        <f t="shared" si="191"/>
        <v>7379-Food</v>
      </c>
    </row>
    <row r="2018" spans="1:30">
      <c r="A2018" t="s">
        <v>48</v>
      </c>
      <c r="B2018" t="s">
        <v>549</v>
      </c>
      <c r="C2018" t="s">
        <v>794</v>
      </c>
      <c r="D2018" t="s">
        <v>795</v>
      </c>
      <c r="E2018" t="s">
        <v>797</v>
      </c>
      <c r="F2018" s="220" t="s">
        <v>53</v>
      </c>
      <c r="G2018" s="220">
        <v>45171</v>
      </c>
      <c r="H2018" t="s">
        <v>132</v>
      </c>
      <c r="I2018" t="s">
        <v>55</v>
      </c>
      <c r="J2018" t="s">
        <v>129</v>
      </c>
      <c r="K2018" t="s">
        <v>133</v>
      </c>
      <c r="L2018" s="230" t="s">
        <v>131</v>
      </c>
      <c r="M2018">
        <v>1</v>
      </c>
      <c r="N2018">
        <v>0</v>
      </c>
      <c r="O2018">
        <v>33.38</v>
      </c>
      <c r="P2018">
        <v>33.38</v>
      </c>
      <c r="Q2018">
        <v>5064.88</v>
      </c>
      <c r="R2018">
        <v>6.44</v>
      </c>
      <c r="S2018" s="231" t="str">
        <f>VLOOKUP(U2018,'Cross ref'!I:J,2,0)</f>
        <v>SCL</v>
      </c>
      <c r="T2018" s="231">
        <f t="shared" si="186"/>
        <v>33.38</v>
      </c>
      <c r="U2018" s="231">
        <f>VLOOKUP(VALUE(C2018),'Cross ref'!G:I,3,0)</f>
        <v>7379</v>
      </c>
      <c r="V2018" s="231">
        <f>IFERROR(VLOOKUP(J2018,'Item List (2)'!C:D,2,0),VLOOKUP(K2018,'Item List (2)'!C:D,2,0))</f>
        <v>50007</v>
      </c>
      <c r="W2018" s="231">
        <f>IFERROR(VLOOKUP(J2018,'Item List (2)'!C:E,3,0),VLOOKUP(K2018,'Item List (2)'!C:E,3,0))</f>
        <v>100</v>
      </c>
      <c r="X2018" s="231">
        <f t="shared" si="187"/>
        <v>0</v>
      </c>
      <c r="Y2018" s="231" t="str">
        <f t="shared" si="188"/>
        <v>FRIES, CRISS CUT SEASN</v>
      </c>
      <c r="AA2018" s="232">
        <f t="shared" si="189"/>
        <v>33.38</v>
      </c>
      <c r="AB2018" s="232" t="str">
        <f>VLOOKUP(W2018,'Item List (2)'!$H:$J,2,0)</f>
        <v>Food</v>
      </c>
      <c r="AC2018" s="232">
        <f t="shared" si="190"/>
        <v>7379</v>
      </c>
      <c r="AD2018" s="232" t="str">
        <f t="shared" si="191"/>
        <v>7379-Food</v>
      </c>
    </row>
    <row r="2019" spans="1:30">
      <c r="A2019" t="s">
        <v>48</v>
      </c>
      <c r="B2019" t="s">
        <v>549</v>
      </c>
      <c r="C2019" t="s">
        <v>794</v>
      </c>
      <c r="D2019" t="s">
        <v>795</v>
      </c>
      <c r="E2019" t="s">
        <v>797</v>
      </c>
      <c r="F2019" s="220" t="s">
        <v>53</v>
      </c>
      <c r="G2019" s="220">
        <v>45171</v>
      </c>
      <c r="H2019" t="s">
        <v>134</v>
      </c>
      <c r="I2019" t="s">
        <v>55</v>
      </c>
      <c r="J2019" t="s">
        <v>129</v>
      </c>
      <c r="K2019" t="s">
        <v>135</v>
      </c>
      <c r="L2019" s="230" t="s">
        <v>136</v>
      </c>
      <c r="M2019">
        <v>11</v>
      </c>
      <c r="N2019">
        <v>0</v>
      </c>
      <c r="O2019">
        <v>35.28</v>
      </c>
      <c r="P2019">
        <v>388.08</v>
      </c>
      <c r="Q2019">
        <v>5064.88</v>
      </c>
      <c r="R2019">
        <v>6.44</v>
      </c>
      <c r="S2019" s="231" t="str">
        <f>VLOOKUP(U2019,'Cross ref'!I:J,2,0)</f>
        <v>SCL</v>
      </c>
      <c r="T2019" s="231">
        <f t="shared" si="186"/>
        <v>388.08</v>
      </c>
      <c r="U2019" s="231">
        <f>VLOOKUP(VALUE(C2019),'Cross ref'!G:I,3,0)</f>
        <v>7379</v>
      </c>
      <c r="V2019" s="231">
        <f>IFERROR(VLOOKUP(J2019,'Item List (2)'!C:D,2,0),VLOOKUP(K2019,'Item List (2)'!C:D,2,0))</f>
        <v>50007</v>
      </c>
      <c r="W2019" s="231">
        <f>IFERROR(VLOOKUP(J2019,'Item List (2)'!C:E,3,0),VLOOKUP(K2019,'Item List (2)'!C:E,3,0))</f>
        <v>100</v>
      </c>
      <c r="X2019" s="231">
        <f t="shared" si="187"/>
        <v>0</v>
      </c>
      <c r="Y2019" s="231" t="str">
        <f t="shared" si="188"/>
        <v>FRIES, SS SK ON</v>
      </c>
      <c r="AA2019" s="232">
        <f t="shared" si="189"/>
        <v>388.08</v>
      </c>
      <c r="AB2019" s="232" t="str">
        <f>VLOOKUP(W2019,'Item List (2)'!$H:$J,2,0)</f>
        <v>Food</v>
      </c>
      <c r="AC2019" s="232">
        <f t="shared" si="190"/>
        <v>7379</v>
      </c>
      <c r="AD2019" s="232" t="str">
        <f t="shared" si="191"/>
        <v>7379-Food</v>
      </c>
    </row>
    <row r="2020" spans="1:30">
      <c r="A2020" t="s">
        <v>48</v>
      </c>
      <c r="B2020" t="s">
        <v>549</v>
      </c>
      <c r="C2020" t="s">
        <v>794</v>
      </c>
      <c r="D2020" t="s">
        <v>795</v>
      </c>
      <c r="E2020" t="s">
        <v>797</v>
      </c>
      <c r="F2020" s="220" t="s">
        <v>53</v>
      </c>
      <c r="G2020" s="220">
        <v>45171</v>
      </c>
      <c r="H2020" t="s">
        <v>324</v>
      </c>
      <c r="I2020" t="s">
        <v>55</v>
      </c>
      <c r="J2020" t="s">
        <v>325</v>
      </c>
      <c r="K2020" t="s">
        <v>326</v>
      </c>
      <c r="L2020" s="230" t="s">
        <v>327</v>
      </c>
      <c r="M2020">
        <v>1</v>
      </c>
      <c r="N2020">
        <v>0</v>
      </c>
      <c r="O2020">
        <v>31.31</v>
      </c>
      <c r="P2020">
        <v>31.31</v>
      </c>
      <c r="Q2020">
        <v>5064.88</v>
      </c>
      <c r="R2020">
        <v>6.44</v>
      </c>
      <c r="S2020" s="231" t="str">
        <f>VLOOKUP(U2020,'Cross ref'!I:J,2,0)</f>
        <v>SCL</v>
      </c>
      <c r="T2020" s="231">
        <f t="shared" si="186"/>
        <v>31.31</v>
      </c>
      <c r="U2020" s="231">
        <f>VLOOKUP(VALUE(C2020),'Cross ref'!G:I,3,0)</f>
        <v>7379</v>
      </c>
      <c r="V2020" s="231">
        <f>IFERROR(VLOOKUP(J2020,'Item List (2)'!C:D,2,0),VLOOKUP(K2020,'Item List (2)'!C:D,2,0))</f>
        <v>50007</v>
      </c>
      <c r="W2020" s="231">
        <f>IFERROR(VLOOKUP(J2020,'Item List (2)'!C:E,3,0),VLOOKUP(K2020,'Item List (2)'!C:E,3,0))</f>
        <v>100</v>
      </c>
      <c r="X2020" s="231">
        <f t="shared" si="187"/>
        <v>0</v>
      </c>
      <c r="Y2020" s="231" t="str">
        <f t="shared" si="188"/>
        <v>TORTILLA, FLOUR 10" FZN</v>
      </c>
      <c r="AA2020" s="232">
        <f t="shared" si="189"/>
        <v>31.31</v>
      </c>
      <c r="AB2020" s="232" t="str">
        <f>VLOOKUP(W2020,'Item List (2)'!$H:$J,2,0)</f>
        <v>Food</v>
      </c>
      <c r="AC2020" s="232">
        <f t="shared" si="190"/>
        <v>7379</v>
      </c>
      <c r="AD2020" s="232" t="str">
        <f t="shared" si="191"/>
        <v>7379-Food</v>
      </c>
    </row>
    <row r="2021" spans="1:30">
      <c r="A2021" t="s">
        <v>48</v>
      </c>
      <c r="B2021" t="s">
        <v>549</v>
      </c>
      <c r="C2021" t="s">
        <v>794</v>
      </c>
      <c r="D2021" t="s">
        <v>795</v>
      </c>
      <c r="E2021" t="s">
        <v>797</v>
      </c>
      <c r="F2021" s="220" t="s">
        <v>53</v>
      </c>
      <c r="G2021" s="220">
        <v>45171</v>
      </c>
      <c r="H2021" t="s">
        <v>328</v>
      </c>
      <c r="I2021" t="s">
        <v>66</v>
      </c>
      <c r="J2021" t="s">
        <v>329</v>
      </c>
      <c r="K2021" t="s">
        <v>330</v>
      </c>
      <c r="L2021" s="230" t="s">
        <v>331</v>
      </c>
      <c r="M2021">
        <v>1</v>
      </c>
      <c r="N2021">
        <v>0</v>
      </c>
      <c r="O2021">
        <v>17.57</v>
      </c>
      <c r="P2021">
        <v>17.57</v>
      </c>
      <c r="Q2021">
        <v>5064.88</v>
      </c>
      <c r="R2021">
        <v>6.44</v>
      </c>
      <c r="S2021" s="231" t="str">
        <f>VLOOKUP(U2021,'Cross ref'!I:J,2,0)</f>
        <v>SCL</v>
      </c>
      <c r="T2021" s="231">
        <f t="shared" si="186"/>
        <v>17.57</v>
      </c>
      <c r="U2021" s="231">
        <f>VLOOKUP(VALUE(C2021),'Cross ref'!G:I,3,0)</f>
        <v>7379</v>
      </c>
      <c r="V2021" s="231">
        <f>IFERROR(VLOOKUP(J2021,'Item List (2)'!C:D,2,0),VLOOKUP(K2021,'Item List (2)'!C:D,2,0))</f>
        <v>60507</v>
      </c>
      <c r="W2021" s="231">
        <f>IFERROR(VLOOKUP(J2021,'Item List (2)'!C:E,3,0),VLOOKUP(K2021,'Item List (2)'!C:E,3,0))</f>
        <v>1200</v>
      </c>
      <c r="X2021" s="231">
        <f t="shared" si="187"/>
        <v>0</v>
      </c>
      <c r="Y2021" s="231" t="str">
        <f t="shared" si="188"/>
        <v>LINER, CAN 38X44 BLK</v>
      </c>
      <c r="AA2021" s="232">
        <f t="shared" si="189"/>
        <v>17.57</v>
      </c>
      <c r="AB2021" s="232" t="str">
        <f>VLOOKUP(W2021,'Item List (2)'!$H:$J,2,0)</f>
        <v>Supplies</v>
      </c>
      <c r="AC2021" s="232">
        <f t="shared" si="190"/>
        <v>7379</v>
      </c>
      <c r="AD2021" s="232" t="str">
        <f t="shared" si="191"/>
        <v>7379-Supplies</v>
      </c>
    </row>
    <row r="2022" spans="1:30">
      <c r="A2022" t="s">
        <v>48</v>
      </c>
      <c r="B2022" t="s">
        <v>549</v>
      </c>
      <c r="C2022" t="s">
        <v>794</v>
      </c>
      <c r="D2022" t="s">
        <v>795</v>
      </c>
      <c r="E2022" t="s">
        <v>797</v>
      </c>
      <c r="F2022" s="220" t="s">
        <v>53</v>
      </c>
      <c r="G2022" s="220">
        <v>45171</v>
      </c>
      <c r="H2022" t="s">
        <v>149</v>
      </c>
      <c r="I2022" t="s">
        <v>55</v>
      </c>
      <c r="J2022" t="s">
        <v>102</v>
      </c>
      <c r="K2022" t="s">
        <v>150</v>
      </c>
      <c r="L2022" s="230" t="s">
        <v>100</v>
      </c>
      <c r="M2022">
        <v>4</v>
      </c>
      <c r="N2022">
        <v>0</v>
      </c>
      <c r="O2022">
        <v>25.94</v>
      </c>
      <c r="P2022">
        <v>103.76</v>
      </c>
      <c r="Q2022">
        <v>5064.88</v>
      </c>
      <c r="R2022">
        <v>6.44</v>
      </c>
      <c r="S2022" s="231" t="str">
        <f>VLOOKUP(U2022,'Cross ref'!I:J,2,0)</f>
        <v>SCL</v>
      </c>
      <c r="T2022" s="231">
        <f t="shared" si="186"/>
        <v>103.76</v>
      </c>
      <c r="U2022" s="231">
        <f>VLOOKUP(VALUE(C2022),'Cross ref'!G:I,3,0)</f>
        <v>7379</v>
      </c>
      <c r="V2022" s="231">
        <f>IFERROR(VLOOKUP(J2022,'Item List (2)'!C:D,2,0),VLOOKUP(K2022,'Item List (2)'!C:D,2,0))</f>
        <v>50007</v>
      </c>
      <c r="W2022" s="231">
        <f>IFERROR(VLOOKUP(J2022,'Item List (2)'!C:E,3,0),VLOOKUP(K2022,'Item List (2)'!C:E,3,0))</f>
        <v>100</v>
      </c>
      <c r="X2022" s="231">
        <f t="shared" si="187"/>
        <v>0</v>
      </c>
      <c r="Y2022" s="231" t="str">
        <f t="shared" si="188"/>
        <v>SAUCE, BTRMILK RANCH CUP</v>
      </c>
      <c r="AA2022" s="232">
        <f t="shared" si="189"/>
        <v>103.76</v>
      </c>
      <c r="AB2022" s="232" t="str">
        <f>VLOOKUP(W2022,'Item List (2)'!$H:$J,2,0)</f>
        <v>Food</v>
      </c>
      <c r="AC2022" s="232">
        <f t="shared" si="190"/>
        <v>7379</v>
      </c>
      <c r="AD2022" s="232" t="str">
        <f t="shared" si="191"/>
        <v>7379-Food</v>
      </c>
    </row>
    <row r="2023" spans="1:30">
      <c r="A2023" t="s">
        <v>48</v>
      </c>
      <c r="B2023" t="s">
        <v>549</v>
      </c>
      <c r="C2023" t="s">
        <v>794</v>
      </c>
      <c r="D2023" t="s">
        <v>795</v>
      </c>
      <c r="E2023" t="s">
        <v>797</v>
      </c>
      <c r="F2023" s="220" t="s">
        <v>53</v>
      </c>
      <c r="G2023" s="220">
        <v>45171</v>
      </c>
      <c r="H2023" t="s">
        <v>155</v>
      </c>
      <c r="I2023" t="s">
        <v>55</v>
      </c>
      <c r="J2023" t="s">
        <v>156</v>
      </c>
      <c r="K2023" t="s">
        <v>157</v>
      </c>
      <c r="L2023" s="230" t="s">
        <v>158</v>
      </c>
      <c r="M2023">
        <v>3</v>
      </c>
      <c r="N2023">
        <v>0</v>
      </c>
      <c r="O2023">
        <v>19.78</v>
      </c>
      <c r="P2023">
        <v>59.34</v>
      </c>
      <c r="Q2023">
        <v>5064.88</v>
      </c>
      <c r="R2023">
        <v>6.44</v>
      </c>
      <c r="S2023" s="231" t="str">
        <f>VLOOKUP(U2023,'Cross ref'!I:J,2,0)</f>
        <v>SCL</v>
      </c>
      <c r="T2023" s="231">
        <f t="shared" si="186"/>
        <v>59.34</v>
      </c>
      <c r="U2023" s="231">
        <f>VLOOKUP(VALUE(C2023),'Cross ref'!G:I,3,0)</f>
        <v>7379</v>
      </c>
      <c r="V2023" s="231">
        <f>IFERROR(VLOOKUP(J2023,'Item List (2)'!C:D,2,0),VLOOKUP(K2023,'Item List (2)'!C:D,2,0))</f>
        <v>50007</v>
      </c>
      <c r="W2023" s="231">
        <f>IFERROR(VLOOKUP(J2023,'Item List (2)'!C:E,3,0),VLOOKUP(K2023,'Item List (2)'!C:E,3,0))</f>
        <v>100</v>
      </c>
      <c r="X2023" s="231">
        <f t="shared" si="187"/>
        <v>0</v>
      </c>
      <c r="Y2023" s="231" t="str">
        <f t="shared" si="188"/>
        <v>ICE CREAM, VANILLA SLOW MELT</v>
      </c>
      <c r="AA2023" s="232">
        <f t="shared" si="189"/>
        <v>59.34</v>
      </c>
      <c r="AB2023" s="232" t="str">
        <f>VLOOKUP(W2023,'Item List (2)'!$H:$J,2,0)</f>
        <v>Food</v>
      </c>
      <c r="AC2023" s="232">
        <f t="shared" si="190"/>
        <v>7379</v>
      </c>
      <c r="AD2023" s="232" t="str">
        <f t="shared" si="191"/>
        <v>7379-Food</v>
      </c>
    </row>
    <row r="2024" spans="1:30">
      <c r="A2024" t="s">
        <v>48</v>
      </c>
      <c r="B2024" t="s">
        <v>549</v>
      </c>
      <c r="C2024" t="s">
        <v>794</v>
      </c>
      <c r="D2024" t="s">
        <v>795</v>
      </c>
      <c r="E2024" t="s">
        <v>797</v>
      </c>
      <c r="F2024" s="220" t="s">
        <v>53</v>
      </c>
      <c r="G2024" s="220">
        <v>45171</v>
      </c>
      <c r="H2024" t="s">
        <v>159</v>
      </c>
      <c r="I2024" t="s">
        <v>55</v>
      </c>
      <c r="J2024" t="s">
        <v>160</v>
      </c>
      <c r="K2024" t="s">
        <v>161</v>
      </c>
      <c r="L2024" s="230" t="s">
        <v>162</v>
      </c>
      <c r="M2024">
        <v>3</v>
      </c>
      <c r="N2024">
        <v>0</v>
      </c>
      <c r="O2024">
        <v>36.5</v>
      </c>
      <c r="P2024">
        <v>109.5</v>
      </c>
      <c r="Q2024">
        <v>5064.88</v>
      </c>
      <c r="R2024">
        <v>6.44</v>
      </c>
      <c r="S2024" s="231" t="str">
        <f>VLOOKUP(U2024,'Cross ref'!I:J,2,0)</f>
        <v>SCL</v>
      </c>
      <c r="T2024" s="231">
        <f t="shared" si="186"/>
        <v>109.5</v>
      </c>
      <c r="U2024" s="231">
        <f>VLOOKUP(VALUE(C2024),'Cross ref'!G:I,3,0)</f>
        <v>7379</v>
      </c>
      <c r="V2024" s="231">
        <f>IFERROR(VLOOKUP(J2024,'Item List (2)'!C:D,2,0),VLOOKUP(K2024,'Item List (2)'!C:D,2,0))</f>
        <v>50007</v>
      </c>
      <c r="W2024" s="231">
        <f>IFERROR(VLOOKUP(J2024,'Item List (2)'!C:E,3,0),VLOOKUP(K2024,'Item List (2)'!C:E,3,0))</f>
        <v>100</v>
      </c>
      <c r="X2024" s="231">
        <f t="shared" si="187"/>
        <v>0</v>
      </c>
      <c r="Y2024" s="231" t="str">
        <f t="shared" si="188"/>
        <v>SHORTENING, LIQ FRY PREM</v>
      </c>
      <c r="AA2024" s="232">
        <f t="shared" si="189"/>
        <v>109.5</v>
      </c>
      <c r="AB2024" s="232" t="str">
        <f>VLOOKUP(W2024,'Item List (2)'!$H:$J,2,0)</f>
        <v>Food</v>
      </c>
      <c r="AC2024" s="232">
        <f t="shared" si="190"/>
        <v>7379</v>
      </c>
      <c r="AD2024" s="232" t="str">
        <f t="shared" si="191"/>
        <v>7379-Food</v>
      </c>
    </row>
    <row r="2025" spans="1:30">
      <c r="A2025" t="s">
        <v>48</v>
      </c>
      <c r="B2025" t="s">
        <v>549</v>
      </c>
      <c r="C2025" t="s">
        <v>794</v>
      </c>
      <c r="D2025" t="s">
        <v>795</v>
      </c>
      <c r="E2025" t="s">
        <v>797</v>
      </c>
      <c r="F2025" s="220" t="s">
        <v>53</v>
      </c>
      <c r="G2025" s="220">
        <v>45171</v>
      </c>
      <c r="H2025" t="s">
        <v>450</v>
      </c>
      <c r="I2025" t="s">
        <v>55</v>
      </c>
      <c r="J2025" t="s">
        <v>117</v>
      </c>
      <c r="K2025" t="s">
        <v>451</v>
      </c>
      <c r="L2025" s="230" t="s">
        <v>452</v>
      </c>
      <c r="M2025">
        <v>1</v>
      </c>
      <c r="N2025">
        <v>0</v>
      </c>
      <c r="O2025">
        <v>166.32</v>
      </c>
      <c r="P2025">
        <v>166.32</v>
      </c>
      <c r="Q2025">
        <v>5064.88</v>
      </c>
      <c r="R2025">
        <v>6.44</v>
      </c>
      <c r="S2025" s="231" t="str">
        <f>VLOOKUP(U2025,'Cross ref'!I:J,2,0)</f>
        <v>SCL</v>
      </c>
      <c r="T2025" s="231">
        <f t="shared" si="186"/>
        <v>166.32</v>
      </c>
      <c r="U2025" s="231">
        <f>VLOOKUP(VALUE(C2025),'Cross ref'!G:I,3,0)</f>
        <v>7379</v>
      </c>
      <c r="V2025" s="231">
        <f>IFERROR(VLOOKUP(J2025,'Item List (2)'!C:D,2,0),VLOOKUP(K2025,'Item List (2)'!C:D,2,0))</f>
        <v>50007</v>
      </c>
      <c r="W2025" s="231">
        <f>IFERROR(VLOOKUP(J2025,'Item List (2)'!C:E,3,0),VLOOKUP(K2025,'Item List (2)'!C:E,3,0))</f>
        <v>100</v>
      </c>
      <c r="X2025" s="231">
        <f t="shared" si="187"/>
        <v>0</v>
      </c>
      <c r="Y2025" s="231" t="str">
        <f t="shared" si="188"/>
        <v>BEEF, STEAK FC</v>
      </c>
      <c r="AA2025" s="232">
        <f t="shared" si="189"/>
        <v>166.32</v>
      </c>
      <c r="AB2025" s="232" t="str">
        <f>VLOOKUP(W2025,'Item List (2)'!$H:$J,2,0)</f>
        <v>Food</v>
      </c>
      <c r="AC2025" s="232">
        <f t="shared" si="190"/>
        <v>7379</v>
      </c>
      <c r="AD2025" s="232" t="str">
        <f t="shared" si="191"/>
        <v>7379-Food</v>
      </c>
    </row>
    <row r="2026" spans="1:30">
      <c r="A2026" t="s">
        <v>48</v>
      </c>
      <c r="B2026" t="s">
        <v>549</v>
      </c>
      <c r="C2026" t="s">
        <v>794</v>
      </c>
      <c r="D2026" t="s">
        <v>795</v>
      </c>
      <c r="E2026" t="s">
        <v>797</v>
      </c>
      <c r="F2026" s="220" t="s">
        <v>53</v>
      </c>
      <c r="G2026" s="220">
        <v>45171</v>
      </c>
      <c r="H2026" t="s">
        <v>485</v>
      </c>
      <c r="I2026" t="s">
        <v>201</v>
      </c>
      <c r="J2026" t="s">
        <v>232</v>
      </c>
      <c r="K2026" t="s">
        <v>486</v>
      </c>
      <c r="L2026" s="230" t="s">
        <v>487</v>
      </c>
      <c r="M2026">
        <v>1</v>
      </c>
      <c r="N2026">
        <v>0</v>
      </c>
      <c r="O2026">
        <v>23.01</v>
      </c>
      <c r="P2026">
        <v>23.01</v>
      </c>
      <c r="Q2026">
        <v>5064.88</v>
      </c>
      <c r="R2026">
        <v>6.44</v>
      </c>
      <c r="S2026" s="231" t="str">
        <f>VLOOKUP(U2026,'Cross ref'!I:J,2,0)</f>
        <v>SCL</v>
      </c>
      <c r="T2026" s="231">
        <f t="shared" si="186"/>
        <v>23.01</v>
      </c>
      <c r="U2026" s="231">
        <f>VLOOKUP(VALUE(C2026),'Cross ref'!G:I,3,0)</f>
        <v>7379</v>
      </c>
      <c r="V2026" s="231">
        <f>IFERROR(VLOOKUP(J2026,'Item List (2)'!C:D,2,0),VLOOKUP(K2026,'Item List (2)'!C:D,2,0))</f>
        <v>51001</v>
      </c>
      <c r="W2026" s="231">
        <f>IFERROR(VLOOKUP(J2026,'Item List (2)'!C:E,3,0),VLOOKUP(K2026,'Item List (2)'!C:E,3,0))</f>
        <v>1000</v>
      </c>
      <c r="X2026" s="231">
        <f t="shared" si="187"/>
        <v>0</v>
      </c>
      <c r="Y2026" s="231" t="str">
        <f t="shared" si="188"/>
        <v>LID, PLS DOME SHAKE CUP</v>
      </c>
      <c r="AA2026" s="232">
        <f t="shared" si="189"/>
        <v>23.01</v>
      </c>
      <c r="AB2026" s="232" t="str">
        <f>VLOOKUP(W2026,'Item List (2)'!$H:$J,2,0)</f>
        <v>Paper</v>
      </c>
      <c r="AC2026" s="232">
        <f t="shared" si="190"/>
        <v>7379</v>
      </c>
      <c r="AD2026" s="232" t="str">
        <f t="shared" si="191"/>
        <v>7379-Paper</v>
      </c>
    </row>
    <row r="2027" spans="1:30">
      <c r="A2027" t="s">
        <v>48</v>
      </c>
      <c r="B2027" t="s">
        <v>549</v>
      </c>
      <c r="C2027" t="s">
        <v>794</v>
      </c>
      <c r="D2027" t="s">
        <v>795</v>
      </c>
      <c r="E2027" t="s">
        <v>797</v>
      </c>
      <c r="F2027" s="220" t="s">
        <v>53</v>
      </c>
      <c r="G2027" s="220">
        <v>45171</v>
      </c>
      <c r="H2027" t="s">
        <v>342</v>
      </c>
      <c r="I2027" t="s">
        <v>66</v>
      </c>
      <c r="J2027" t="s">
        <v>109</v>
      </c>
      <c r="K2027" t="s">
        <v>343</v>
      </c>
      <c r="L2027" s="230" t="s">
        <v>111</v>
      </c>
      <c r="M2027">
        <v>1</v>
      </c>
      <c r="N2027">
        <v>0</v>
      </c>
      <c r="O2027">
        <v>16.79</v>
      </c>
      <c r="P2027">
        <v>16.79</v>
      </c>
      <c r="Q2027">
        <v>5064.88</v>
      </c>
      <c r="R2027">
        <v>6.44</v>
      </c>
      <c r="S2027" s="231" t="str">
        <f>VLOOKUP(U2027,'Cross ref'!I:J,2,0)</f>
        <v>SCL</v>
      </c>
      <c r="T2027" s="231">
        <f t="shared" si="186"/>
        <v>16.79</v>
      </c>
      <c r="U2027" s="231">
        <f>VLOOKUP(VALUE(C2027),'Cross ref'!G:I,3,0)</f>
        <v>7379</v>
      </c>
      <c r="V2027" s="231">
        <f>IFERROR(VLOOKUP(J2027,'Item List (2)'!C:D,2,0),VLOOKUP(K2027,'Item List (2)'!C:D,2,0))</f>
        <v>60507</v>
      </c>
      <c r="W2027" s="231">
        <f>IFERROR(VLOOKUP(J2027,'Item List (2)'!C:E,3,0),VLOOKUP(K2027,'Item List (2)'!C:E,3,0))</f>
        <v>1200</v>
      </c>
      <c r="X2027" s="231">
        <f t="shared" si="187"/>
        <v>0</v>
      </c>
      <c r="Y2027" s="231" t="str">
        <f t="shared" si="188"/>
        <v>GLOVE, SYNTH LG</v>
      </c>
      <c r="AA2027" s="232">
        <f t="shared" si="189"/>
        <v>16.79</v>
      </c>
      <c r="AB2027" s="232" t="str">
        <f>VLOOKUP(W2027,'Item List (2)'!$H:$J,2,0)</f>
        <v>Supplies</v>
      </c>
      <c r="AC2027" s="232">
        <f t="shared" si="190"/>
        <v>7379</v>
      </c>
      <c r="AD2027" s="232" t="str">
        <f t="shared" si="191"/>
        <v>7379-Supplies</v>
      </c>
    </row>
    <row r="2028" spans="1:30">
      <c r="A2028" t="s">
        <v>48</v>
      </c>
      <c r="B2028" t="s">
        <v>549</v>
      </c>
      <c r="C2028" t="s">
        <v>794</v>
      </c>
      <c r="D2028" t="s">
        <v>795</v>
      </c>
      <c r="E2028" t="s">
        <v>797</v>
      </c>
      <c r="F2028" s="220" t="s">
        <v>53</v>
      </c>
      <c r="G2028" s="220">
        <v>45171</v>
      </c>
      <c r="H2028" t="s">
        <v>166</v>
      </c>
      <c r="I2028" t="s">
        <v>55</v>
      </c>
      <c r="J2028" t="s">
        <v>121</v>
      </c>
      <c r="K2028" t="s">
        <v>167</v>
      </c>
      <c r="L2028" s="230" t="s">
        <v>168</v>
      </c>
      <c r="M2028">
        <v>0</v>
      </c>
      <c r="N2028">
        <v>0</v>
      </c>
      <c r="O2028">
        <v>29.39</v>
      </c>
      <c r="P2028">
        <v>0</v>
      </c>
      <c r="Q2028">
        <v>5064.88</v>
      </c>
      <c r="R2028">
        <v>6.44</v>
      </c>
      <c r="S2028" s="231" t="str">
        <f>VLOOKUP(U2028,'Cross ref'!I:J,2,0)</f>
        <v>SCL</v>
      </c>
      <c r="T2028" s="231">
        <f t="shared" si="186"/>
        <v>0</v>
      </c>
      <c r="U2028" s="231">
        <f>VLOOKUP(VALUE(C2028),'Cross ref'!G:I,3,0)</f>
        <v>7379</v>
      </c>
      <c r="V2028" s="231">
        <f>IFERROR(VLOOKUP(J2028,'Item List (2)'!C:D,2,0),VLOOKUP(K2028,'Item List (2)'!C:D,2,0))</f>
        <v>50007</v>
      </c>
      <c r="W2028" s="231">
        <f>IFERROR(VLOOKUP(J2028,'Item List (2)'!C:E,3,0),VLOOKUP(K2028,'Item List (2)'!C:E,3,0))</f>
        <v>100</v>
      </c>
      <c r="X2028" s="231">
        <f t="shared" si="187"/>
        <v>0</v>
      </c>
      <c r="Y2028" s="231" t="str">
        <f t="shared" si="188"/>
        <v>SQUASH, ZUCCHINI BRD SLI</v>
      </c>
      <c r="AA2028" s="232">
        <f t="shared" si="189"/>
        <v>0</v>
      </c>
      <c r="AB2028" s="232" t="str">
        <f>VLOOKUP(W2028,'Item List (2)'!$H:$J,2,0)</f>
        <v>Food</v>
      </c>
      <c r="AC2028" s="232">
        <f t="shared" si="190"/>
        <v>7379</v>
      </c>
      <c r="AD2028" s="232" t="str">
        <f t="shared" si="191"/>
        <v>7379-Food</v>
      </c>
    </row>
    <row r="2029" spans="1:30">
      <c r="A2029" t="s">
        <v>48</v>
      </c>
      <c r="B2029" t="s">
        <v>549</v>
      </c>
      <c r="C2029" t="s">
        <v>794</v>
      </c>
      <c r="D2029" t="s">
        <v>795</v>
      </c>
      <c r="E2029" t="s">
        <v>797</v>
      </c>
      <c r="F2029" s="220" t="s">
        <v>53</v>
      </c>
      <c r="G2029" s="220">
        <v>45171</v>
      </c>
      <c r="H2029" t="s">
        <v>169</v>
      </c>
      <c r="I2029" t="s">
        <v>55</v>
      </c>
      <c r="J2029" t="s">
        <v>170</v>
      </c>
      <c r="K2029" t="s">
        <v>171</v>
      </c>
      <c r="L2029" s="230" t="s">
        <v>172</v>
      </c>
      <c r="M2029">
        <v>3</v>
      </c>
      <c r="N2029">
        <v>0</v>
      </c>
      <c r="O2029">
        <v>90.57</v>
      </c>
      <c r="P2029">
        <v>271.71</v>
      </c>
      <c r="Q2029">
        <v>5064.88</v>
      </c>
      <c r="R2029">
        <v>6.44</v>
      </c>
      <c r="S2029" s="231" t="str">
        <f>VLOOKUP(U2029,'Cross ref'!I:J,2,0)</f>
        <v>SCL</v>
      </c>
      <c r="T2029" s="231">
        <f t="shared" si="186"/>
        <v>271.71</v>
      </c>
      <c r="U2029" s="231">
        <f>VLOOKUP(VALUE(C2029),'Cross ref'!G:I,3,0)</f>
        <v>7379</v>
      </c>
      <c r="V2029" s="231">
        <f>IFERROR(VLOOKUP(J2029,'Item List (2)'!C:D,2,0),VLOOKUP(K2029,'Item List (2)'!C:D,2,0))</f>
        <v>50007</v>
      </c>
      <c r="W2029" s="231">
        <f>IFERROR(VLOOKUP(J2029,'Item List (2)'!C:E,3,0),VLOOKUP(K2029,'Item List (2)'!C:E,3,0))</f>
        <v>100</v>
      </c>
      <c r="X2029" s="231">
        <f t="shared" si="187"/>
        <v>0</v>
      </c>
      <c r="Y2029" s="231" t="str">
        <f t="shared" si="188"/>
        <v>BACON, 500 SLICES FC</v>
      </c>
      <c r="AA2029" s="232">
        <f t="shared" si="189"/>
        <v>271.71</v>
      </c>
      <c r="AB2029" s="232" t="str">
        <f>VLOOKUP(W2029,'Item List (2)'!$H:$J,2,0)</f>
        <v>Food</v>
      </c>
      <c r="AC2029" s="232">
        <f t="shared" si="190"/>
        <v>7379</v>
      </c>
      <c r="AD2029" s="232" t="str">
        <f t="shared" si="191"/>
        <v>7379-Food</v>
      </c>
    </row>
    <row r="2030" spans="1:30">
      <c r="A2030" t="s">
        <v>48</v>
      </c>
      <c r="B2030" t="s">
        <v>549</v>
      </c>
      <c r="C2030" t="s">
        <v>794</v>
      </c>
      <c r="D2030" t="s">
        <v>795</v>
      </c>
      <c r="E2030" t="s">
        <v>797</v>
      </c>
      <c r="F2030" s="220" t="s">
        <v>53</v>
      </c>
      <c r="G2030" s="220">
        <v>45171</v>
      </c>
      <c r="H2030" t="s">
        <v>173</v>
      </c>
      <c r="I2030" t="s">
        <v>55</v>
      </c>
      <c r="J2030" t="s">
        <v>117</v>
      </c>
      <c r="K2030" t="s">
        <v>174</v>
      </c>
      <c r="L2030" s="230" t="s">
        <v>175</v>
      </c>
      <c r="M2030">
        <v>1</v>
      </c>
      <c r="N2030">
        <v>0</v>
      </c>
      <c r="O2030">
        <v>81.59</v>
      </c>
      <c r="P2030">
        <v>81.59</v>
      </c>
      <c r="Q2030">
        <v>5064.88</v>
      </c>
      <c r="R2030">
        <v>6.44</v>
      </c>
      <c r="S2030" s="231" t="str">
        <f>VLOOKUP(U2030,'Cross ref'!I:J,2,0)</f>
        <v>SCL</v>
      </c>
      <c r="T2030" s="231">
        <f t="shared" si="186"/>
        <v>81.59</v>
      </c>
      <c r="U2030" s="231">
        <f>VLOOKUP(VALUE(C2030),'Cross ref'!G:I,3,0)</f>
        <v>7379</v>
      </c>
      <c r="V2030" s="231">
        <f>IFERROR(VLOOKUP(J2030,'Item List (2)'!C:D,2,0),VLOOKUP(K2030,'Item List (2)'!C:D,2,0))</f>
        <v>50007</v>
      </c>
      <c r="W2030" s="231">
        <f>IFERROR(VLOOKUP(J2030,'Item List (2)'!C:E,3,0),VLOOKUP(K2030,'Item List (2)'!C:E,3,0))</f>
        <v>100</v>
      </c>
      <c r="X2030" s="231">
        <f t="shared" si="187"/>
        <v>0</v>
      </c>
      <c r="Y2030" s="231" t="str">
        <f t="shared" si="188"/>
        <v>BEEF, GRND PTY 1.78Z</v>
      </c>
      <c r="AA2030" s="232">
        <f t="shared" si="189"/>
        <v>81.59</v>
      </c>
      <c r="AB2030" s="232" t="str">
        <f>VLOOKUP(W2030,'Item List (2)'!$H:$J,2,0)</f>
        <v>Food</v>
      </c>
      <c r="AC2030" s="232">
        <f t="shared" si="190"/>
        <v>7379</v>
      </c>
      <c r="AD2030" s="232" t="str">
        <f t="shared" si="191"/>
        <v>7379-Food</v>
      </c>
    </row>
    <row r="2031" spans="1:30">
      <c r="A2031" t="s">
        <v>48</v>
      </c>
      <c r="B2031" t="s">
        <v>549</v>
      </c>
      <c r="C2031" t="s">
        <v>794</v>
      </c>
      <c r="D2031" t="s">
        <v>795</v>
      </c>
      <c r="E2031" t="s">
        <v>797</v>
      </c>
      <c r="F2031" s="220" t="s">
        <v>53</v>
      </c>
      <c r="G2031" s="220">
        <v>45171</v>
      </c>
      <c r="H2031" t="s">
        <v>178</v>
      </c>
      <c r="I2031" t="s">
        <v>55</v>
      </c>
      <c r="J2031" t="s">
        <v>179</v>
      </c>
      <c r="K2031" t="s">
        <v>180</v>
      </c>
      <c r="L2031" s="230" t="s">
        <v>148</v>
      </c>
      <c r="M2031">
        <v>1</v>
      </c>
      <c r="N2031">
        <v>0</v>
      </c>
      <c r="O2031">
        <v>87.91</v>
      </c>
      <c r="P2031">
        <v>87.91</v>
      </c>
      <c r="Q2031">
        <v>5064.88</v>
      </c>
      <c r="R2031">
        <v>6.44</v>
      </c>
      <c r="S2031" s="231" t="str">
        <f>VLOOKUP(U2031,'Cross ref'!I:J,2,0)</f>
        <v>SCL</v>
      </c>
      <c r="T2031" s="231">
        <f t="shared" si="186"/>
        <v>87.91</v>
      </c>
      <c r="U2031" s="231">
        <f>VLOOKUP(VALUE(C2031),'Cross ref'!G:I,3,0)</f>
        <v>7379</v>
      </c>
      <c r="V2031" s="231">
        <f>IFERROR(VLOOKUP(J2031,'Item List (2)'!C:D,2,0),VLOOKUP(K2031,'Item List (2)'!C:D,2,0))</f>
        <v>50007</v>
      </c>
      <c r="W2031" s="231">
        <f>IFERROR(VLOOKUP(J2031,'Item List (2)'!C:E,3,0),VLOOKUP(K2031,'Item List (2)'!C:E,3,0))</f>
        <v>100</v>
      </c>
      <c r="X2031" s="231">
        <f t="shared" si="187"/>
        <v>0</v>
      </c>
      <c r="Y2031" s="231" t="str">
        <f t="shared" si="188"/>
        <v>CHEESE, AMER SHRP SLI 144CT</v>
      </c>
      <c r="AA2031" s="232">
        <f t="shared" si="189"/>
        <v>87.91</v>
      </c>
      <c r="AB2031" s="232" t="str">
        <f>VLOOKUP(W2031,'Item List (2)'!$H:$J,2,0)</f>
        <v>Food</v>
      </c>
      <c r="AC2031" s="232">
        <f t="shared" si="190"/>
        <v>7379</v>
      </c>
      <c r="AD2031" s="232" t="str">
        <f t="shared" si="191"/>
        <v>7379-Food</v>
      </c>
    </row>
    <row r="2032" spans="1:30">
      <c r="A2032" t="s">
        <v>48</v>
      </c>
      <c r="B2032" t="s">
        <v>549</v>
      </c>
      <c r="C2032" t="s">
        <v>794</v>
      </c>
      <c r="D2032" t="s">
        <v>795</v>
      </c>
      <c r="E2032" t="s">
        <v>797</v>
      </c>
      <c r="F2032" s="220" t="s">
        <v>53</v>
      </c>
      <c r="G2032" s="220">
        <v>45171</v>
      </c>
      <c r="H2032" t="s">
        <v>592</v>
      </c>
      <c r="I2032" t="s">
        <v>55</v>
      </c>
      <c r="J2032" t="s">
        <v>593</v>
      </c>
      <c r="K2032" t="s">
        <v>594</v>
      </c>
      <c r="L2032" s="230" t="s">
        <v>595</v>
      </c>
      <c r="M2032">
        <v>1</v>
      </c>
      <c r="N2032">
        <v>0</v>
      </c>
      <c r="O2032">
        <v>102.99</v>
      </c>
      <c r="P2032">
        <v>102.99</v>
      </c>
      <c r="Q2032">
        <v>5064.88</v>
      </c>
      <c r="R2032">
        <v>6.44</v>
      </c>
      <c r="S2032" s="231" t="str">
        <f>VLOOKUP(U2032,'Cross ref'!I:J,2,0)</f>
        <v>SCL</v>
      </c>
      <c r="T2032" s="231">
        <f t="shared" si="186"/>
        <v>102.99</v>
      </c>
      <c r="U2032" s="231">
        <f>VLOOKUP(VALUE(C2032),'Cross ref'!G:I,3,0)</f>
        <v>7379</v>
      </c>
      <c r="V2032" s="231">
        <f>IFERROR(VLOOKUP(J2032,'Item List (2)'!C:D,2,0),VLOOKUP(K2032,'Item List (2)'!C:D,2,0))</f>
        <v>50007</v>
      </c>
      <c r="W2032" s="231">
        <f>IFERROR(VLOOKUP(J2032,'Item List (2)'!C:E,3,0),VLOOKUP(K2032,'Item List (2)'!C:E,3,0))</f>
        <v>100</v>
      </c>
      <c r="X2032" s="231">
        <f t="shared" si="187"/>
        <v>0</v>
      </c>
      <c r="Y2032" s="231" t="str">
        <f t="shared" si="188"/>
        <v>COFFEE, DRK RST BLND</v>
      </c>
      <c r="AA2032" s="232">
        <f t="shared" si="189"/>
        <v>102.99</v>
      </c>
      <c r="AB2032" s="232" t="str">
        <f>VLOOKUP(W2032,'Item List (2)'!$H:$J,2,0)</f>
        <v>Food</v>
      </c>
      <c r="AC2032" s="232">
        <f t="shared" si="190"/>
        <v>7379</v>
      </c>
      <c r="AD2032" s="232" t="str">
        <f t="shared" si="191"/>
        <v>7379-Food</v>
      </c>
    </row>
    <row r="2033" spans="1:30">
      <c r="A2033" t="s">
        <v>48</v>
      </c>
      <c r="B2033" t="s">
        <v>549</v>
      </c>
      <c r="C2033" t="s">
        <v>794</v>
      </c>
      <c r="D2033" t="s">
        <v>795</v>
      </c>
      <c r="E2033" t="s">
        <v>797</v>
      </c>
      <c r="F2033" s="220" t="s">
        <v>53</v>
      </c>
      <c r="G2033" s="220">
        <v>45171</v>
      </c>
      <c r="H2033" t="s">
        <v>181</v>
      </c>
      <c r="I2033" t="s">
        <v>55</v>
      </c>
      <c r="J2033" t="s">
        <v>121</v>
      </c>
      <c r="K2033" t="s">
        <v>182</v>
      </c>
      <c r="L2033" s="230" t="s">
        <v>183</v>
      </c>
      <c r="M2033">
        <v>2</v>
      </c>
      <c r="N2033">
        <v>0</v>
      </c>
      <c r="O2033">
        <v>39.79</v>
      </c>
      <c r="P2033">
        <v>79.58</v>
      </c>
      <c r="Q2033">
        <v>5064.88</v>
      </c>
      <c r="R2033">
        <v>6.44</v>
      </c>
      <c r="S2033" s="231" t="str">
        <f>VLOOKUP(U2033,'Cross ref'!I:J,2,0)</f>
        <v>SCL</v>
      </c>
      <c r="T2033" s="231">
        <f t="shared" si="186"/>
        <v>79.58</v>
      </c>
      <c r="U2033" s="231">
        <f>VLOOKUP(VALUE(C2033),'Cross ref'!G:I,3,0)</f>
        <v>7379</v>
      </c>
      <c r="V2033" s="231">
        <f>IFERROR(VLOOKUP(J2033,'Item List (2)'!C:D,2,0),VLOOKUP(K2033,'Item List (2)'!C:D,2,0))</f>
        <v>50007</v>
      </c>
      <c r="W2033" s="231">
        <f>IFERROR(VLOOKUP(J2033,'Item List (2)'!C:E,3,0),VLOOKUP(K2033,'Item List (2)'!C:E,3,0))</f>
        <v>100</v>
      </c>
      <c r="X2033" s="231">
        <f t="shared" si="187"/>
        <v>0</v>
      </c>
      <c r="Y2033" s="231" t="str">
        <f t="shared" si="188"/>
        <v>APPTZR, JALAPENO BRD CHSE BITE</v>
      </c>
      <c r="AA2033" s="232">
        <f t="shared" si="189"/>
        <v>79.58</v>
      </c>
      <c r="AB2033" s="232" t="str">
        <f>VLOOKUP(W2033,'Item List (2)'!$H:$J,2,0)</f>
        <v>Food</v>
      </c>
      <c r="AC2033" s="232">
        <f t="shared" si="190"/>
        <v>7379</v>
      </c>
      <c r="AD2033" s="232" t="str">
        <f t="shared" si="191"/>
        <v>7379-Food</v>
      </c>
    </row>
    <row r="2034" spans="1:30">
      <c r="A2034" t="s">
        <v>48</v>
      </c>
      <c r="B2034" t="s">
        <v>549</v>
      </c>
      <c r="C2034" t="s">
        <v>794</v>
      </c>
      <c r="D2034" t="s">
        <v>795</v>
      </c>
      <c r="E2034" t="s">
        <v>797</v>
      </c>
      <c r="F2034" s="220" t="s">
        <v>53</v>
      </c>
      <c r="G2034" s="220">
        <v>45171</v>
      </c>
      <c r="H2034" t="s">
        <v>184</v>
      </c>
      <c r="I2034" t="s">
        <v>55</v>
      </c>
      <c r="J2034" t="s">
        <v>117</v>
      </c>
      <c r="K2034" t="s">
        <v>185</v>
      </c>
      <c r="L2034" s="230" t="s">
        <v>186</v>
      </c>
      <c r="M2034">
        <v>3</v>
      </c>
      <c r="N2034">
        <v>0</v>
      </c>
      <c r="O2034">
        <v>76.44</v>
      </c>
      <c r="P2034">
        <v>229.32</v>
      </c>
      <c r="Q2034">
        <v>5064.88</v>
      </c>
      <c r="R2034">
        <v>6.44</v>
      </c>
      <c r="S2034" s="231" t="str">
        <f>VLOOKUP(U2034,'Cross ref'!I:J,2,0)</f>
        <v>SCL</v>
      </c>
      <c r="T2034" s="231">
        <f t="shared" si="186"/>
        <v>229.32</v>
      </c>
      <c r="U2034" s="231">
        <f>VLOOKUP(VALUE(C2034),'Cross ref'!G:I,3,0)</f>
        <v>7379</v>
      </c>
      <c r="V2034" s="231">
        <f>IFERROR(VLOOKUP(J2034,'Item List (2)'!C:D,2,0),VLOOKUP(K2034,'Item List (2)'!C:D,2,0))</f>
        <v>50007</v>
      </c>
      <c r="W2034" s="231">
        <f>IFERROR(VLOOKUP(J2034,'Item List (2)'!C:E,3,0),VLOOKUP(K2034,'Item List (2)'!C:E,3,0))</f>
        <v>100</v>
      </c>
      <c r="X2034" s="231">
        <f t="shared" si="187"/>
        <v>0</v>
      </c>
      <c r="Y2034" s="231" t="str">
        <f t="shared" si="188"/>
        <v>BEEF, GRND PTY 5.33Z ANGUS IQF</v>
      </c>
      <c r="AA2034" s="232">
        <f t="shared" si="189"/>
        <v>229.32</v>
      </c>
      <c r="AB2034" s="232" t="str">
        <f>VLOOKUP(W2034,'Item List (2)'!$H:$J,2,0)</f>
        <v>Food</v>
      </c>
      <c r="AC2034" s="232">
        <f t="shared" si="190"/>
        <v>7379</v>
      </c>
      <c r="AD2034" s="232" t="str">
        <f t="shared" si="191"/>
        <v>7379-Food</v>
      </c>
    </row>
    <row r="2035" spans="1:30">
      <c r="A2035" t="s">
        <v>48</v>
      </c>
      <c r="B2035" t="s">
        <v>549</v>
      </c>
      <c r="C2035" t="s">
        <v>794</v>
      </c>
      <c r="D2035" t="s">
        <v>795</v>
      </c>
      <c r="E2035" t="s">
        <v>797</v>
      </c>
      <c r="F2035" s="220" t="s">
        <v>53</v>
      </c>
      <c r="G2035" s="220">
        <v>45171</v>
      </c>
      <c r="H2035" t="s">
        <v>187</v>
      </c>
      <c r="I2035" t="s">
        <v>55</v>
      </c>
      <c r="J2035" t="s">
        <v>146</v>
      </c>
      <c r="K2035" t="s">
        <v>188</v>
      </c>
      <c r="L2035" s="230" t="s">
        <v>189</v>
      </c>
      <c r="M2035">
        <v>3</v>
      </c>
      <c r="N2035">
        <v>0</v>
      </c>
      <c r="O2035">
        <v>46.88</v>
      </c>
      <c r="P2035">
        <v>140.64</v>
      </c>
      <c r="Q2035">
        <v>5064.88</v>
      </c>
      <c r="R2035">
        <v>6.44</v>
      </c>
      <c r="S2035" s="231" t="str">
        <f>VLOOKUP(U2035,'Cross ref'!I:J,2,0)</f>
        <v>SCL</v>
      </c>
      <c r="T2035" s="231">
        <f t="shared" si="186"/>
        <v>140.64</v>
      </c>
      <c r="U2035" s="231">
        <f>VLOOKUP(VALUE(C2035),'Cross ref'!G:I,3,0)</f>
        <v>7379</v>
      </c>
      <c r="V2035" s="231">
        <f>IFERROR(VLOOKUP(J2035,'Item List (2)'!C:D,2,0),VLOOKUP(K2035,'Item List (2)'!C:D,2,0))</f>
        <v>50007</v>
      </c>
      <c r="W2035" s="231">
        <f>IFERROR(VLOOKUP(J2035,'Item List (2)'!C:E,3,0),VLOOKUP(K2035,'Item List (2)'!C:E,3,0))</f>
        <v>100</v>
      </c>
      <c r="X2035" s="231">
        <f t="shared" si="187"/>
        <v>0</v>
      </c>
      <c r="Y2035" s="231" t="str">
        <f t="shared" si="188"/>
        <v>CHICKEN, NUGGET BRD STAR SHP</v>
      </c>
      <c r="AA2035" s="232">
        <f t="shared" si="189"/>
        <v>140.64</v>
      </c>
      <c r="AB2035" s="232" t="str">
        <f>VLOOKUP(W2035,'Item List (2)'!$H:$J,2,0)</f>
        <v>Food</v>
      </c>
      <c r="AC2035" s="232">
        <f t="shared" si="190"/>
        <v>7379</v>
      </c>
      <c r="AD2035" s="232" t="str">
        <f t="shared" si="191"/>
        <v>7379-Food</v>
      </c>
    </row>
    <row r="2036" spans="1:30">
      <c r="A2036" t="s">
        <v>48</v>
      </c>
      <c r="B2036" t="s">
        <v>549</v>
      </c>
      <c r="C2036" t="s">
        <v>794</v>
      </c>
      <c r="D2036" t="s">
        <v>795</v>
      </c>
      <c r="E2036" t="s">
        <v>797</v>
      </c>
      <c r="F2036" s="220" t="s">
        <v>53</v>
      </c>
      <c r="G2036" s="220">
        <v>45171</v>
      </c>
      <c r="H2036" t="s">
        <v>194</v>
      </c>
      <c r="I2036" t="s">
        <v>55</v>
      </c>
      <c r="J2036" t="s">
        <v>179</v>
      </c>
      <c r="K2036" t="s">
        <v>195</v>
      </c>
      <c r="L2036" s="230" t="s">
        <v>148</v>
      </c>
      <c r="M2036">
        <v>1</v>
      </c>
      <c r="N2036">
        <v>0</v>
      </c>
      <c r="O2036">
        <v>88.31</v>
      </c>
      <c r="P2036">
        <v>88.31</v>
      </c>
      <c r="Q2036">
        <v>5064.88</v>
      </c>
      <c r="R2036">
        <v>6.44</v>
      </c>
      <c r="S2036" s="231" t="str">
        <f>VLOOKUP(U2036,'Cross ref'!I:J,2,0)</f>
        <v>SCL</v>
      </c>
      <c r="T2036" s="231">
        <f t="shared" si="186"/>
        <v>88.31</v>
      </c>
      <c r="U2036" s="231">
        <f>VLOOKUP(VALUE(C2036),'Cross ref'!G:I,3,0)</f>
        <v>7379</v>
      </c>
      <c r="V2036" s="231">
        <f>IFERROR(VLOOKUP(J2036,'Item List (2)'!C:D,2,0),VLOOKUP(K2036,'Item List (2)'!C:D,2,0))</f>
        <v>50007</v>
      </c>
      <c r="W2036" s="231">
        <f>IFERROR(VLOOKUP(J2036,'Item List (2)'!C:E,3,0),VLOOKUP(K2036,'Item List (2)'!C:E,3,0))</f>
        <v>100</v>
      </c>
      <c r="X2036" s="231">
        <f t="shared" si="187"/>
        <v>0</v>
      </c>
      <c r="Y2036" s="231" t="str">
        <f t="shared" si="188"/>
        <v>CHEESE, AMER SHRP SLI 200CT SM</v>
      </c>
      <c r="AA2036" s="232">
        <f t="shared" si="189"/>
        <v>88.31</v>
      </c>
      <c r="AB2036" s="232" t="str">
        <f>VLOOKUP(W2036,'Item List (2)'!$H:$J,2,0)</f>
        <v>Food</v>
      </c>
      <c r="AC2036" s="232">
        <f t="shared" si="190"/>
        <v>7379</v>
      </c>
      <c r="AD2036" s="232" t="str">
        <f t="shared" si="191"/>
        <v>7379-Food</v>
      </c>
    </row>
    <row r="2037" spans="1:30">
      <c r="A2037" t="s">
        <v>48</v>
      </c>
      <c r="B2037" t="s">
        <v>549</v>
      </c>
      <c r="C2037" t="s">
        <v>794</v>
      </c>
      <c r="D2037" t="s">
        <v>795</v>
      </c>
      <c r="E2037" t="s">
        <v>797</v>
      </c>
      <c r="F2037" s="220" t="s">
        <v>53</v>
      </c>
      <c r="G2037" s="220">
        <v>45171</v>
      </c>
      <c r="H2037" t="s">
        <v>365</v>
      </c>
      <c r="I2037" t="s">
        <v>201</v>
      </c>
      <c r="J2037" t="s">
        <v>366</v>
      </c>
      <c r="K2037" t="s">
        <v>367</v>
      </c>
      <c r="L2037" s="230" t="s">
        <v>368</v>
      </c>
      <c r="M2037">
        <v>1</v>
      </c>
      <c r="N2037">
        <v>0</v>
      </c>
      <c r="O2037">
        <v>87.85</v>
      </c>
      <c r="P2037">
        <v>87.85</v>
      </c>
      <c r="Q2037">
        <v>5064.88</v>
      </c>
      <c r="R2037">
        <v>6.44</v>
      </c>
      <c r="S2037" s="231" t="str">
        <f>VLOOKUP(U2037,'Cross ref'!I:J,2,0)</f>
        <v>SCL</v>
      </c>
      <c r="T2037" s="231">
        <f t="shared" si="186"/>
        <v>87.85</v>
      </c>
      <c r="U2037" s="231">
        <f>VLOOKUP(VALUE(C2037),'Cross ref'!G:I,3,0)</f>
        <v>7379</v>
      </c>
      <c r="V2037" s="231">
        <f>IFERROR(VLOOKUP(J2037,'Item List (2)'!C:D,2,0),VLOOKUP(K2037,'Item List (2)'!C:D,2,0))</f>
        <v>51001</v>
      </c>
      <c r="W2037" s="231">
        <f>IFERROR(VLOOKUP(J2037,'Item List (2)'!C:E,3,0),VLOOKUP(K2037,'Item List (2)'!C:E,3,0))</f>
        <v>1000</v>
      </c>
      <c r="X2037" s="231">
        <f t="shared" si="187"/>
        <v>0</v>
      </c>
      <c r="Y2037" s="231" t="str">
        <f t="shared" si="188"/>
        <v>WRAP, FOIL BRKFST</v>
      </c>
      <c r="AA2037" s="232">
        <f t="shared" si="189"/>
        <v>87.85</v>
      </c>
      <c r="AB2037" s="232" t="str">
        <f>VLOOKUP(W2037,'Item List (2)'!$H:$J,2,0)</f>
        <v>Paper</v>
      </c>
      <c r="AC2037" s="232">
        <f t="shared" si="190"/>
        <v>7379</v>
      </c>
      <c r="AD2037" s="232" t="str">
        <f t="shared" si="191"/>
        <v>7379-Paper</v>
      </c>
    </row>
    <row r="2038" spans="1:30">
      <c r="A2038" t="s">
        <v>48</v>
      </c>
      <c r="B2038" t="s">
        <v>549</v>
      </c>
      <c r="C2038" t="s">
        <v>794</v>
      </c>
      <c r="D2038" t="s">
        <v>795</v>
      </c>
      <c r="E2038" t="s">
        <v>797</v>
      </c>
      <c r="F2038" s="220" t="s">
        <v>53</v>
      </c>
      <c r="G2038" s="220">
        <v>45171</v>
      </c>
      <c r="H2038" t="s">
        <v>687</v>
      </c>
      <c r="I2038" t="s">
        <v>201</v>
      </c>
      <c r="J2038" t="s">
        <v>202</v>
      </c>
      <c r="K2038" t="s">
        <v>688</v>
      </c>
      <c r="L2038" s="230" t="s">
        <v>204</v>
      </c>
      <c r="M2038">
        <v>1</v>
      </c>
      <c r="N2038">
        <v>0</v>
      </c>
      <c r="O2038">
        <v>70.17</v>
      </c>
      <c r="P2038">
        <v>70.17</v>
      </c>
      <c r="Q2038">
        <v>5064.88</v>
      </c>
      <c r="R2038">
        <v>6.44</v>
      </c>
      <c r="S2038" s="231" t="str">
        <f>VLOOKUP(U2038,'Cross ref'!I:J,2,0)</f>
        <v>SCL</v>
      </c>
      <c r="T2038" s="231">
        <f t="shared" si="186"/>
        <v>70.17</v>
      </c>
      <c r="U2038" s="231">
        <f>VLOOKUP(VALUE(C2038),'Cross ref'!G:I,3,0)</f>
        <v>7379</v>
      </c>
      <c r="V2038" s="231">
        <f>IFERROR(VLOOKUP(J2038,'Item List (2)'!C:D,2,0),VLOOKUP(K2038,'Item List (2)'!C:D,2,0))</f>
        <v>51001</v>
      </c>
      <c r="W2038" s="231">
        <f>IFERROR(VLOOKUP(J2038,'Item List (2)'!C:E,3,0),VLOOKUP(K2038,'Item List (2)'!C:E,3,0))</f>
        <v>1000</v>
      </c>
      <c r="X2038" s="231">
        <f t="shared" si="187"/>
        <v>0</v>
      </c>
      <c r="Y2038" s="231" t="str">
        <f t="shared" si="188"/>
        <v>WRAP, PAPR BIG CARL PROMO</v>
      </c>
      <c r="AA2038" s="232">
        <f t="shared" si="189"/>
        <v>70.17</v>
      </c>
      <c r="AB2038" s="232" t="str">
        <f>VLOOKUP(W2038,'Item List (2)'!$H:$J,2,0)</f>
        <v>Paper</v>
      </c>
      <c r="AC2038" s="232">
        <f t="shared" si="190"/>
        <v>7379</v>
      </c>
      <c r="AD2038" s="232" t="str">
        <f t="shared" si="191"/>
        <v>7379-Paper</v>
      </c>
    </row>
    <row r="2039" spans="1:30">
      <c r="A2039" t="s">
        <v>48</v>
      </c>
      <c r="B2039" t="s">
        <v>549</v>
      </c>
      <c r="C2039" t="s">
        <v>794</v>
      </c>
      <c r="D2039" t="s">
        <v>795</v>
      </c>
      <c r="E2039" t="s">
        <v>797</v>
      </c>
      <c r="F2039" s="220" t="s">
        <v>53</v>
      </c>
      <c r="G2039" s="220">
        <v>45171</v>
      </c>
      <c r="H2039" t="s">
        <v>205</v>
      </c>
      <c r="I2039" t="s">
        <v>55</v>
      </c>
      <c r="J2039" t="s">
        <v>206</v>
      </c>
      <c r="K2039" t="s">
        <v>207</v>
      </c>
      <c r="L2039" s="230" t="s">
        <v>208</v>
      </c>
      <c r="M2039">
        <v>3</v>
      </c>
      <c r="N2039">
        <v>0</v>
      </c>
      <c r="O2039">
        <v>22.17</v>
      </c>
      <c r="P2039">
        <v>66.51</v>
      </c>
      <c r="Q2039">
        <v>5064.88</v>
      </c>
      <c r="R2039">
        <v>6.44</v>
      </c>
      <c r="S2039" s="231" t="str">
        <f>VLOOKUP(U2039,'Cross ref'!I:J,2,0)</f>
        <v>SCL</v>
      </c>
      <c r="T2039" s="231">
        <f t="shared" si="186"/>
        <v>66.51</v>
      </c>
      <c r="U2039" s="231">
        <f>VLOOKUP(VALUE(C2039),'Cross ref'!G:I,3,0)</f>
        <v>7379</v>
      </c>
      <c r="V2039" s="231">
        <f>IFERROR(VLOOKUP(J2039,'Item List (2)'!C:D,2,0),VLOOKUP(K2039,'Item List (2)'!C:D,2,0))</f>
        <v>50007</v>
      </c>
      <c r="W2039" s="231">
        <f>IFERROR(VLOOKUP(J2039,'Item List (2)'!C:E,3,0),VLOOKUP(K2039,'Item List (2)'!C:E,3,0))</f>
        <v>100</v>
      </c>
      <c r="X2039" s="231">
        <f t="shared" si="187"/>
        <v>0</v>
      </c>
      <c r="Y2039" s="231" t="str">
        <f t="shared" si="188"/>
        <v>LETTUCE, LINER</v>
      </c>
      <c r="AA2039" s="232">
        <f t="shared" si="189"/>
        <v>66.51</v>
      </c>
      <c r="AB2039" s="232" t="str">
        <f>VLOOKUP(W2039,'Item List (2)'!$H:$J,2,0)</f>
        <v>Food</v>
      </c>
      <c r="AC2039" s="232">
        <f t="shared" si="190"/>
        <v>7379</v>
      </c>
      <c r="AD2039" s="232" t="str">
        <f t="shared" si="191"/>
        <v>7379-Food</v>
      </c>
    </row>
    <row r="2040" spans="1:30">
      <c r="A2040" t="s">
        <v>48</v>
      </c>
      <c r="B2040" t="s">
        <v>549</v>
      </c>
      <c r="C2040" t="s">
        <v>794</v>
      </c>
      <c r="D2040" t="s">
        <v>795</v>
      </c>
      <c r="E2040" t="s">
        <v>797</v>
      </c>
      <c r="F2040" s="220" t="s">
        <v>53</v>
      </c>
      <c r="G2040" s="220">
        <v>45171</v>
      </c>
      <c r="H2040" t="s">
        <v>209</v>
      </c>
      <c r="I2040" t="s">
        <v>55</v>
      </c>
      <c r="J2040" t="s">
        <v>210</v>
      </c>
      <c r="K2040" t="s">
        <v>211</v>
      </c>
      <c r="L2040" s="230" t="s">
        <v>212</v>
      </c>
      <c r="M2040">
        <v>2</v>
      </c>
      <c r="N2040">
        <v>0</v>
      </c>
      <c r="O2040">
        <v>19.57</v>
      </c>
      <c r="P2040">
        <v>39.14</v>
      </c>
      <c r="Q2040">
        <v>5064.88</v>
      </c>
      <c r="R2040">
        <v>6.44</v>
      </c>
      <c r="S2040" s="231" t="str">
        <f>VLOOKUP(U2040,'Cross ref'!I:J,2,0)</f>
        <v>SCL</v>
      </c>
      <c r="T2040" s="231">
        <f t="shared" si="186"/>
        <v>39.14</v>
      </c>
      <c r="U2040" s="231">
        <f>VLOOKUP(VALUE(C2040),'Cross ref'!G:I,3,0)</f>
        <v>7379</v>
      </c>
      <c r="V2040" s="231">
        <f>IFERROR(VLOOKUP(J2040,'Item List (2)'!C:D,2,0),VLOOKUP(K2040,'Item List (2)'!C:D,2,0))</f>
        <v>50007</v>
      </c>
      <c r="W2040" s="231">
        <f>IFERROR(VLOOKUP(J2040,'Item List (2)'!C:E,3,0),VLOOKUP(K2040,'Item List (2)'!C:E,3,0))</f>
        <v>100</v>
      </c>
      <c r="X2040" s="231">
        <f t="shared" si="187"/>
        <v>0</v>
      </c>
      <c r="Y2040" s="231" t="str">
        <f t="shared" si="188"/>
        <v>TOMATO, RED 5X5 BULK 25LB</v>
      </c>
      <c r="AA2040" s="232">
        <f t="shared" si="189"/>
        <v>39.14</v>
      </c>
      <c r="AB2040" s="232" t="str">
        <f>VLOOKUP(W2040,'Item List (2)'!$H:$J,2,0)</f>
        <v>Food</v>
      </c>
      <c r="AC2040" s="232">
        <f t="shared" si="190"/>
        <v>7379</v>
      </c>
      <c r="AD2040" s="232" t="str">
        <f t="shared" si="191"/>
        <v>7379-Food</v>
      </c>
    </row>
    <row r="2041" spans="1:30">
      <c r="A2041" t="s">
        <v>48</v>
      </c>
      <c r="B2041" t="s">
        <v>549</v>
      </c>
      <c r="C2041" t="s">
        <v>794</v>
      </c>
      <c r="D2041" t="s">
        <v>795</v>
      </c>
      <c r="E2041" t="s">
        <v>797</v>
      </c>
      <c r="F2041" s="220" t="s">
        <v>53</v>
      </c>
      <c r="G2041" s="220">
        <v>45171</v>
      </c>
      <c r="H2041" t="s">
        <v>369</v>
      </c>
      <c r="I2041" t="s">
        <v>55</v>
      </c>
      <c r="J2041" t="s">
        <v>370</v>
      </c>
      <c r="K2041" t="s">
        <v>371</v>
      </c>
      <c r="L2041" s="230" t="s">
        <v>372</v>
      </c>
      <c r="M2041">
        <v>1</v>
      </c>
      <c r="N2041">
        <v>0</v>
      </c>
      <c r="O2041">
        <v>38.47</v>
      </c>
      <c r="P2041">
        <v>38.47</v>
      </c>
      <c r="Q2041">
        <v>5064.88</v>
      </c>
      <c r="R2041">
        <v>6.44</v>
      </c>
      <c r="S2041" s="231" t="str">
        <f>VLOOKUP(U2041,'Cross ref'!I:J,2,0)</f>
        <v>SCL</v>
      </c>
      <c r="T2041" s="231">
        <f t="shared" si="186"/>
        <v>38.47</v>
      </c>
      <c r="U2041" s="231">
        <f>VLOOKUP(VALUE(C2041),'Cross ref'!G:I,3,0)</f>
        <v>7379</v>
      </c>
      <c r="V2041" s="231">
        <f>IFERROR(VLOOKUP(J2041,'Item List (2)'!C:D,2,0),VLOOKUP(K2041,'Item List (2)'!C:D,2,0))</f>
        <v>50007</v>
      </c>
      <c r="W2041" s="231">
        <f>IFERROR(VLOOKUP(J2041,'Item List (2)'!C:E,3,0),VLOOKUP(K2041,'Item List (2)'!C:E,3,0))</f>
        <v>100</v>
      </c>
      <c r="X2041" s="231">
        <f t="shared" si="187"/>
        <v>0</v>
      </c>
      <c r="Y2041" s="231" t="str">
        <f t="shared" si="188"/>
        <v>SYRUP, MAPLE FLVR CUP PC</v>
      </c>
      <c r="AA2041" s="232">
        <f t="shared" si="189"/>
        <v>38.47</v>
      </c>
      <c r="AB2041" s="232" t="str">
        <f>VLOOKUP(W2041,'Item List (2)'!$H:$J,2,0)</f>
        <v>Food</v>
      </c>
      <c r="AC2041" s="232">
        <f t="shared" si="190"/>
        <v>7379</v>
      </c>
      <c r="AD2041" s="232" t="str">
        <f t="shared" si="191"/>
        <v>7379-Food</v>
      </c>
    </row>
    <row r="2042" spans="1:30">
      <c r="A2042" t="s">
        <v>48</v>
      </c>
      <c r="B2042" t="s">
        <v>549</v>
      </c>
      <c r="C2042" t="s">
        <v>794</v>
      </c>
      <c r="D2042" t="s">
        <v>795</v>
      </c>
      <c r="E2042" t="s">
        <v>797</v>
      </c>
      <c r="F2042" s="220" t="s">
        <v>53</v>
      </c>
      <c r="G2042" s="220">
        <v>45171</v>
      </c>
      <c r="H2042" t="s">
        <v>613</v>
      </c>
      <c r="I2042" t="s">
        <v>55</v>
      </c>
      <c r="J2042" t="s">
        <v>614</v>
      </c>
      <c r="K2042" t="s">
        <v>615</v>
      </c>
      <c r="L2042" s="230" t="s">
        <v>212</v>
      </c>
      <c r="M2042">
        <v>1</v>
      </c>
      <c r="N2042">
        <v>0</v>
      </c>
      <c r="O2042">
        <v>14.65</v>
      </c>
      <c r="P2042">
        <v>14.65</v>
      </c>
      <c r="Q2042">
        <v>5064.88</v>
      </c>
      <c r="R2042">
        <v>6.44</v>
      </c>
      <c r="S2042" s="231" t="str">
        <f>VLOOKUP(U2042,'Cross ref'!I:J,2,0)</f>
        <v>SCL</v>
      </c>
      <c r="T2042" s="231">
        <f t="shared" si="186"/>
        <v>14.65</v>
      </c>
      <c r="U2042" s="231">
        <f>VLOOKUP(VALUE(C2042),'Cross ref'!G:I,3,0)</f>
        <v>7379</v>
      </c>
      <c r="V2042" s="231">
        <f>IFERROR(VLOOKUP(J2042,'Item List (2)'!C:D,2,0),VLOOKUP(K2042,'Item List (2)'!C:D,2,0))</f>
        <v>50007</v>
      </c>
      <c r="W2042" s="231">
        <f>IFERROR(VLOOKUP(J2042,'Item List (2)'!C:E,3,0),VLOOKUP(K2042,'Item List (2)'!C:E,3,0))</f>
        <v>100</v>
      </c>
      <c r="X2042" s="231">
        <f t="shared" si="187"/>
        <v>0</v>
      </c>
      <c r="Y2042" s="231" t="str">
        <f t="shared" si="188"/>
        <v>ONION, RED JMBO</v>
      </c>
      <c r="AA2042" s="232">
        <f t="shared" si="189"/>
        <v>14.65</v>
      </c>
      <c r="AB2042" s="232" t="str">
        <f>VLOOKUP(W2042,'Item List (2)'!$H:$J,2,0)</f>
        <v>Food</v>
      </c>
      <c r="AC2042" s="232">
        <f t="shared" si="190"/>
        <v>7379</v>
      </c>
      <c r="AD2042" s="232" t="str">
        <f t="shared" si="191"/>
        <v>7379-Food</v>
      </c>
    </row>
    <row r="2043" spans="1:30">
      <c r="A2043" t="s">
        <v>48</v>
      </c>
      <c r="B2043" t="s">
        <v>549</v>
      </c>
      <c r="C2043" t="s">
        <v>794</v>
      </c>
      <c r="D2043" t="s">
        <v>795</v>
      </c>
      <c r="E2043" t="s">
        <v>797</v>
      </c>
      <c r="F2043" s="220" t="s">
        <v>53</v>
      </c>
      <c r="G2043" s="220">
        <v>45171</v>
      </c>
      <c r="H2043" t="s">
        <v>213</v>
      </c>
      <c r="I2043" t="s">
        <v>55</v>
      </c>
      <c r="J2043" t="s">
        <v>214</v>
      </c>
      <c r="K2043" t="s">
        <v>215</v>
      </c>
      <c r="L2043" s="230" t="s">
        <v>78</v>
      </c>
      <c r="M2043">
        <v>2</v>
      </c>
      <c r="N2043">
        <v>0</v>
      </c>
      <c r="O2043">
        <v>27.07</v>
      </c>
      <c r="P2043">
        <v>54.14</v>
      </c>
      <c r="Q2043">
        <v>5064.88</v>
      </c>
      <c r="R2043">
        <v>6.44</v>
      </c>
      <c r="S2043" s="231" t="str">
        <f>VLOOKUP(U2043,'Cross ref'!I:J,2,0)</f>
        <v>SCL</v>
      </c>
      <c r="T2043" s="231">
        <f t="shared" si="186"/>
        <v>54.14</v>
      </c>
      <c r="U2043" s="231">
        <f>VLOOKUP(VALUE(C2043),'Cross ref'!G:I,3,0)</f>
        <v>7379</v>
      </c>
      <c r="V2043" s="231">
        <f>IFERROR(VLOOKUP(J2043,'Item List (2)'!C:D,2,0),VLOOKUP(K2043,'Item List (2)'!C:D,2,0))</f>
        <v>50007</v>
      </c>
      <c r="W2043" s="231">
        <f>IFERROR(VLOOKUP(J2043,'Item List (2)'!C:E,3,0),VLOOKUP(K2043,'Item List (2)'!C:E,3,0))</f>
        <v>100</v>
      </c>
      <c r="X2043" s="231">
        <f t="shared" si="187"/>
        <v>0</v>
      </c>
      <c r="Y2043" s="231" t="str">
        <f t="shared" si="188"/>
        <v>PICKLE, CHIP DELI 3/16" CC</v>
      </c>
      <c r="AA2043" s="232">
        <f t="shared" si="189"/>
        <v>54.14</v>
      </c>
      <c r="AB2043" s="232" t="str">
        <f>VLOOKUP(W2043,'Item List (2)'!$H:$J,2,0)</f>
        <v>Food</v>
      </c>
      <c r="AC2043" s="232">
        <f t="shared" si="190"/>
        <v>7379</v>
      </c>
      <c r="AD2043" s="232" t="str">
        <f t="shared" si="191"/>
        <v>7379-Food</v>
      </c>
    </row>
    <row r="2044" spans="1:30">
      <c r="A2044" t="s">
        <v>48</v>
      </c>
      <c r="B2044" t="s">
        <v>549</v>
      </c>
      <c r="C2044" t="s">
        <v>794</v>
      </c>
      <c r="D2044" t="s">
        <v>795</v>
      </c>
      <c r="E2044" t="s">
        <v>797</v>
      </c>
      <c r="F2044" s="220" t="s">
        <v>53</v>
      </c>
      <c r="G2044" s="220">
        <v>45171</v>
      </c>
      <c r="H2044" t="s">
        <v>375</v>
      </c>
      <c r="I2044" t="s">
        <v>55</v>
      </c>
      <c r="J2044" t="s">
        <v>146</v>
      </c>
      <c r="K2044" t="s">
        <v>376</v>
      </c>
      <c r="L2044" s="230" t="s">
        <v>377</v>
      </c>
      <c r="M2044">
        <v>1</v>
      </c>
      <c r="N2044">
        <v>0</v>
      </c>
      <c r="O2044">
        <v>175.35</v>
      </c>
      <c r="P2044">
        <v>175.35</v>
      </c>
      <c r="Q2044">
        <v>5064.88</v>
      </c>
      <c r="R2044">
        <v>6.44</v>
      </c>
      <c r="S2044" s="231" t="str">
        <f>VLOOKUP(U2044,'Cross ref'!I:J,2,0)</f>
        <v>SCL</v>
      </c>
      <c r="T2044" s="231">
        <f t="shared" si="186"/>
        <v>175.35</v>
      </c>
      <c r="U2044" s="231">
        <f>VLOOKUP(VALUE(C2044),'Cross ref'!G:I,3,0)</f>
        <v>7379</v>
      </c>
      <c r="V2044" s="231">
        <f>IFERROR(VLOOKUP(J2044,'Item List (2)'!C:D,2,0),VLOOKUP(K2044,'Item List (2)'!C:D,2,0))</f>
        <v>50007</v>
      </c>
      <c r="W2044" s="231">
        <f>IFERROR(VLOOKUP(J2044,'Item List (2)'!C:E,3,0),VLOOKUP(K2044,'Item List (2)'!C:E,3,0))</f>
        <v>100</v>
      </c>
      <c r="X2044" s="231">
        <f t="shared" si="187"/>
        <v>0</v>
      </c>
      <c r="Y2044" s="231" t="str">
        <f t="shared" si="188"/>
        <v>CHICKEN, BRST GR SAVOR 4.25Z CARLS JR</v>
      </c>
      <c r="AA2044" s="232">
        <f t="shared" si="189"/>
        <v>175.35</v>
      </c>
      <c r="AB2044" s="232" t="str">
        <f>VLOOKUP(W2044,'Item List (2)'!$H:$J,2,0)</f>
        <v>Food</v>
      </c>
      <c r="AC2044" s="232">
        <f t="shared" si="190"/>
        <v>7379</v>
      </c>
      <c r="AD2044" s="232" t="str">
        <f t="shared" si="191"/>
        <v>7379-Food</v>
      </c>
    </row>
    <row r="2045" spans="1:30">
      <c r="A2045" t="s">
        <v>48</v>
      </c>
      <c r="B2045" t="s">
        <v>549</v>
      </c>
      <c r="C2045" t="s">
        <v>794</v>
      </c>
      <c r="D2045" t="s">
        <v>795</v>
      </c>
      <c r="E2045" t="s">
        <v>797</v>
      </c>
      <c r="F2045" s="220" t="s">
        <v>53</v>
      </c>
      <c r="G2045" s="220">
        <v>45171</v>
      </c>
      <c r="H2045" t="s">
        <v>223</v>
      </c>
      <c r="I2045" t="s">
        <v>201</v>
      </c>
      <c r="J2045" t="s">
        <v>224</v>
      </c>
      <c r="K2045" t="s">
        <v>225</v>
      </c>
      <c r="L2045" s="230" t="s">
        <v>226</v>
      </c>
      <c r="M2045">
        <v>1</v>
      </c>
      <c r="N2045">
        <v>0</v>
      </c>
      <c r="O2045">
        <v>12.07</v>
      </c>
      <c r="P2045">
        <v>12.07</v>
      </c>
      <c r="Q2045">
        <v>5064.88</v>
      </c>
      <c r="R2045">
        <v>6.44</v>
      </c>
      <c r="S2045" s="231" t="str">
        <f>VLOOKUP(U2045,'Cross ref'!I:J,2,0)</f>
        <v>SCL</v>
      </c>
      <c r="T2045" s="231">
        <f t="shared" si="186"/>
        <v>12.07</v>
      </c>
      <c r="U2045" s="231">
        <f>VLOOKUP(VALUE(C2045),'Cross ref'!G:I,3,0)</f>
        <v>7379</v>
      </c>
      <c r="V2045" s="231">
        <f>IFERROR(VLOOKUP(J2045,'Item List (2)'!C:D,2,0),VLOOKUP(K2045,'Item List (2)'!C:D,2,0))</f>
        <v>51001</v>
      </c>
      <c r="W2045" s="231">
        <f>IFERROR(VLOOKUP(J2045,'Item List (2)'!C:E,3,0),VLOOKUP(K2045,'Item List (2)'!C:E,3,0))</f>
        <v>1000</v>
      </c>
      <c r="X2045" s="231">
        <f t="shared" si="187"/>
        <v>0</v>
      </c>
      <c r="Y2045" s="231" t="str">
        <f t="shared" si="188"/>
        <v>LABEL, DELIVERY 2.5X8" SECUREIT CARLS JR</v>
      </c>
      <c r="AA2045" s="232">
        <f t="shared" si="189"/>
        <v>12.07</v>
      </c>
      <c r="AB2045" s="232" t="str">
        <f>VLOOKUP(W2045,'Item List (2)'!$H:$J,2,0)</f>
        <v>Paper</v>
      </c>
      <c r="AC2045" s="232">
        <f t="shared" si="190"/>
        <v>7379</v>
      </c>
      <c r="AD2045" s="232" t="str">
        <f t="shared" si="191"/>
        <v>7379-Paper</v>
      </c>
    </row>
    <row r="2046" spans="1:30">
      <c r="A2046" t="s">
        <v>48</v>
      </c>
      <c r="B2046" t="s">
        <v>549</v>
      </c>
      <c r="C2046" t="s">
        <v>794</v>
      </c>
      <c r="D2046" t="s">
        <v>795</v>
      </c>
      <c r="E2046" t="s">
        <v>797</v>
      </c>
      <c r="F2046" s="220" t="s">
        <v>53</v>
      </c>
      <c r="G2046" s="220">
        <v>45171</v>
      </c>
      <c r="H2046" t="s">
        <v>616</v>
      </c>
      <c r="I2046" t="s">
        <v>201</v>
      </c>
      <c r="J2046" t="s">
        <v>224</v>
      </c>
      <c r="K2046" t="s">
        <v>617</v>
      </c>
      <c r="L2046" s="230" t="s">
        <v>425</v>
      </c>
      <c r="M2046">
        <v>1</v>
      </c>
      <c r="N2046">
        <v>0</v>
      </c>
      <c r="O2046">
        <v>5.2</v>
      </c>
      <c r="P2046">
        <v>5.2</v>
      </c>
      <c r="Q2046">
        <v>5064.88</v>
      </c>
      <c r="R2046">
        <v>6.44</v>
      </c>
      <c r="S2046" s="231" t="str">
        <f>VLOOKUP(U2046,'Cross ref'!I:J,2,0)</f>
        <v>SCL</v>
      </c>
      <c r="T2046" s="231">
        <f t="shared" si="186"/>
        <v>5.2</v>
      </c>
      <c r="U2046" s="231">
        <f>VLOOKUP(VALUE(C2046),'Cross ref'!G:I,3,0)</f>
        <v>7379</v>
      </c>
      <c r="V2046" s="231">
        <f>IFERROR(VLOOKUP(J2046,'Item List (2)'!C:D,2,0),VLOOKUP(K2046,'Item List (2)'!C:D,2,0))</f>
        <v>51001</v>
      </c>
      <c r="W2046" s="231">
        <f>IFERROR(VLOOKUP(J2046,'Item List (2)'!C:E,3,0),VLOOKUP(K2046,'Item List (2)'!C:E,3,0))</f>
        <v>1000</v>
      </c>
      <c r="X2046" s="231">
        <f t="shared" si="187"/>
        <v>0</v>
      </c>
      <c r="Y2046" s="231" t="str">
        <f t="shared" si="188"/>
        <v>LABEL, SPECIAL CARLS JR</v>
      </c>
      <c r="AA2046" s="232">
        <f t="shared" si="189"/>
        <v>5.2</v>
      </c>
      <c r="AB2046" s="232" t="str">
        <f>VLOOKUP(W2046,'Item List (2)'!$H:$J,2,0)</f>
        <v>Paper</v>
      </c>
      <c r="AC2046" s="232">
        <f t="shared" si="190"/>
        <v>7379</v>
      </c>
      <c r="AD2046" s="232" t="str">
        <f t="shared" si="191"/>
        <v>7379-Paper</v>
      </c>
    </row>
    <row r="2047" spans="1:30">
      <c r="A2047" t="s">
        <v>48</v>
      </c>
      <c r="B2047" t="s">
        <v>549</v>
      </c>
      <c r="C2047" t="s">
        <v>794</v>
      </c>
      <c r="D2047" t="s">
        <v>795</v>
      </c>
      <c r="E2047" t="s">
        <v>797</v>
      </c>
      <c r="F2047" s="220" t="s">
        <v>53</v>
      </c>
      <c r="G2047" s="220">
        <v>45171</v>
      </c>
      <c r="H2047" t="s">
        <v>227</v>
      </c>
      <c r="I2047" t="s">
        <v>55</v>
      </c>
      <c r="J2047" t="s">
        <v>228</v>
      </c>
      <c r="K2047" t="s">
        <v>229</v>
      </c>
      <c r="L2047" s="230" t="s">
        <v>230</v>
      </c>
      <c r="M2047">
        <v>1</v>
      </c>
      <c r="N2047">
        <v>0</v>
      </c>
      <c r="O2047">
        <v>23.67</v>
      </c>
      <c r="P2047">
        <v>23.67</v>
      </c>
      <c r="Q2047">
        <v>5064.88</v>
      </c>
      <c r="R2047">
        <v>6.44</v>
      </c>
      <c r="S2047" s="231" t="str">
        <f>VLOOKUP(U2047,'Cross ref'!I:J,2,0)</f>
        <v>SCL</v>
      </c>
      <c r="T2047" s="231">
        <f t="shared" si="186"/>
        <v>23.67</v>
      </c>
      <c r="U2047" s="231">
        <f>VLOOKUP(VALUE(C2047),'Cross ref'!G:I,3,0)</f>
        <v>7379</v>
      </c>
      <c r="V2047" s="231">
        <f>IFERROR(VLOOKUP(J2047,'Item List (2)'!C:D,2,0),VLOOKUP(K2047,'Item List (2)'!C:D,2,0))</f>
        <v>50007</v>
      </c>
      <c r="W2047" s="231">
        <f>IFERROR(VLOOKUP(J2047,'Item List (2)'!C:E,3,0),VLOOKUP(K2047,'Item List (2)'!C:E,3,0))</f>
        <v>100</v>
      </c>
      <c r="X2047" s="231">
        <f t="shared" si="187"/>
        <v>0</v>
      </c>
      <c r="Y2047" s="231" t="str">
        <f t="shared" si="188"/>
        <v>ONION, YLW</v>
      </c>
      <c r="AA2047" s="232">
        <f t="shared" si="189"/>
        <v>23.67</v>
      </c>
      <c r="AB2047" s="232" t="str">
        <f>VLOOKUP(W2047,'Item List (2)'!$H:$J,2,0)</f>
        <v>Food</v>
      </c>
      <c r="AC2047" s="232">
        <f t="shared" si="190"/>
        <v>7379</v>
      </c>
      <c r="AD2047" s="232" t="str">
        <f t="shared" si="191"/>
        <v>7379-Food</v>
      </c>
    </row>
    <row r="2048" spans="1:30">
      <c r="A2048" t="s">
        <v>48</v>
      </c>
      <c r="B2048" t="s">
        <v>549</v>
      </c>
      <c r="C2048" t="s">
        <v>794</v>
      </c>
      <c r="D2048" t="s">
        <v>795</v>
      </c>
      <c r="E2048" t="s">
        <v>797</v>
      </c>
      <c r="F2048" s="220" t="s">
        <v>53</v>
      </c>
      <c r="G2048" s="220">
        <v>45171</v>
      </c>
      <c r="H2048" t="s">
        <v>235</v>
      </c>
      <c r="I2048" t="s">
        <v>201</v>
      </c>
      <c r="J2048" t="s">
        <v>236</v>
      </c>
      <c r="K2048" t="s">
        <v>237</v>
      </c>
      <c r="L2048" s="230" t="s">
        <v>238</v>
      </c>
      <c r="M2048">
        <v>1</v>
      </c>
      <c r="N2048">
        <v>0</v>
      </c>
      <c r="O2048">
        <v>59.08</v>
      </c>
      <c r="P2048">
        <v>59.08</v>
      </c>
      <c r="Q2048">
        <v>5064.88</v>
      </c>
      <c r="R2048">
        <v>6.44</v>
      </c>
      <c r="S2048" s="231" t="str">
        <f>VLOOKUP(U2048,'Cross ref'!I:J,2,0)</f>
        <v>SCL</v>
      </c>
      <c r="T2048" s="231">
        <f t="shared" si="186"/>
        <v>59.08</v>
      </c>
      <c r="U2048" s="231">
        <f>VLOOKUP(VALUE(C2048),'Cross ref'!G:I,3,0)</f>
        <v>7379</v>
      </c>
      <c r="V2048" s="231">
        <f>IFERROR(VLOOKUP(J2048,'Item List (2)'!C:D,2,0),VLOOKUP(K2048,'Item List (2)'!C:D,2,0))</f>
        <v>51001</v>
      </c>
      <c r="W2048" s="231">
        <f>IFERROR(VLOOKUP(J2048,'Item List (2)'!C:E,3,0),VLOOKUP(K2048,'Item List (2)'!C:E,3,0))</f>
        <v>1000</v>
      </c>
      <c r="X2048" s="231">
        <f t="shared" si="187"/>
        <v>0</v>
      </c>
      <c r="Y2048" s="231" t="str">
        <f t="shared" si="188"/>
        <v>CUP, COLD 20Z FLV TRL</v>
      </c>
      <c r="AA2048" s="232">
        <f t="shared" si="189"/>
        <v>59.08</v>
      </c>
      <c r="AB2048" s="232" t="str">
        <f>VLOOKUP(W2048,'Item List (2)'!$H:$J,2,0)</f>
        <v>Paper</v>
      </c>
      <c r="AC2048" s="232">
        <f t="shared" si="190"/>
        <v>7379</v>
      </c>
      <c r="AD2048" s="232" t="str">
        <f t="shared" si="191"/>
        <v>7379-Paper</v>
      </c>
    </row>
    <row r="2049" spans="1:30">
      <c r="A2049" t="s">
        <v>48</v>
      </c>
      <c r="B2049" t="s">
        <v>549</v>
      </c>
      <c r="C2049" t="s">
        <v>794</v>
      </c>
      <c r="D2049" t="s">
        <v>795</v>
      </c>
      <c r="E2049" t="s">
        <v>797</v>
      </c>
      <c r="F2049" s="220" t="s">
        <v>53</v>
      </c>
      <c r="G2049" s="220">
        <v>45171</v>
      </c>
      <c r="H2049" t="s">
        <v>387</v>
      </c>
      <c r="I2049" t="s">
        <v>201</v>
      </c>
      <c r="J2049" t="s">
        <v>240</v>
      </c>
      <c r="K2049" t="s">
        <v>388</v>
      </c>
      <c r="L2049" s="230" t="s">
        <v>389</v>
      </c>
      <c r="M2049">
        <v>1</v>
      </c>
      <c r="N2049">
        <v>0</v>
      </c>
      <c r="O2049">
        <v>46.14</v>
      </c>
      <c r="P2049">
        <v>46.14</v>
      </c>
      <c r="Q2049">
        <v>5064.88</v>
      </c>
      <c r="R2049">
        <v>6.44</v>
      </c>
      <c r="S2049" s="231" t="str">
        <f>VLOOKUP(U2049,'Cross ref'!I:J,2,0)</f>
        <v>SCL</v>
      </c>
      <c r="T2049" s="231">
        <f t="shared" si="186"/>
        <v>46.14</v>
      </c>
      <c r="U2049" s="231">
        <f>VLOOKUP(VALUE(C2049),'Cross ref'!G:I,3,0)</f>
        <v>7379</v>
      </c>
      <c r="V2049" s="231">
        <f>IFERROR(VLOOKUP(J2049,'Item List (2)'!C:D,2,0),VLOOKUP(K2049,'Item List (2)'!C:D,2,0))</f>
        <v>51001</v>
      </c>
      <c r="W2049" s="231">
        <f>IFERROR(VLOOKUP(J2049,'Item List (2)'!C:E,3,0),VLOOKUP(K2049,'Item List (2)'!C:E,3,0))</f>
        <v>1000</v>
      </c>
      <c r="X2049" s="231">
        <f t="shared" si="187"/>
        <v>0</v>
      </c>
      <c r="Y2049" s="231" t="str">
        <f t="shared" si="188"/>
        <v>CARTON, FFRY LG FLVR TRAIL</v>
      </c>
      <c r="AA2049" s="232">
        <f t="shared" si="189"/>
        <v>46.14</v>
      </c>
      <c r="AB2049" s="232" t="str">
        <f>VLOOKUP(W2049,'Item List (2)'!$H:$J,2,0)</f>
        <v>Paper</v>
      </c>
      <c r="AC2049" s="232">
        <f t="shared" si="190"/>
        <v>7379</v>
      </c>
      <c r="AD2049" s="232" t="str">
        <f t="shared" si="191"/>
        <v>7379-Paper</v>
      </c>
    </row>
    <row r="2050" spans="1:30">
      <c r="A2050" t="s">
        <v>48</v>
      </c>
      <c r="B2050" t="s">
        <v>549</v>
      </c>
      <c r="C2050" t="s">
        <v>794</v>
      </c>
      <c r="D2050" t="s">
        <v>795</v>
      </c>
      <c r="E2050" t="s">
        <v>797</v>
      </c>
      <c r="F2050" s="220" t="s">
        <v>53</v>
      </c>
      <c r="G2050" s="220">
        <v>45171</v>
      </c>
      <c r="H2050" t="s">
        <v>243</v>
      </c>
      <c r="I2050" t="s">
        <v>55</v>
      </c>
      <c r="J2050" t="s">
        <v>244</v>
      </c>
      <c r="K2050" t="s">
        <v>245</v>
      </c>
      <c r="L2050" s="230" t="s">
        <v>246</v>
      </c>
      <c r="M2050">
        <v>1</v>
      </c>
      <c r="N2050">
        <v>0</v>
      </c>
      <c r="O2050">
        <v>19.99</v>
      </c>
      <c r="P2050">
        <v>19.99</v>
      </c>
      <c r="Q2050">
        <v>5064.88</v>
      </c>
      <c r="R2050">
        <v>6.44</v>
      </c>
      <c r="S2050" s="231" t="str">
        <f>VLOOKUP(U2050,'Cross ref'!I:J,2,0)</f>
        <v>SCL</v>
      </c>
      <c r="T2050" s="231">
        <f t="shared" ref="T2050:T2113" si="192">P2050</f>
        <v>19.99</v>
      </c>
      <c r="U2050" s="231">
        <f>VLOOKUP(VALUE(C2050),'Cross ref'!G:I,3,0)</f>
        <v>7379</v>
      </c>
      <c r="V2050" s="231">
        <f>IFERROR(VLOOKUP(J2050,'Item List (2)'!C:D,2,0),VLOOKUP(K2050,'Item List (2)'!C:D,2,0))</f>
        <v>50007</v>
      </c>
      <c r="W2050" s="231">
        <f>IFERROR(VLOOKUP(J2050,'Item List (2)'!C:E,3,0),VLOOKUP(K2050,'Item List (2)'!C:E,3,0))</f>
        <v>100</v>
      </c>
      <c r="X2050" s="231">
        <f t="shared" ref="X2050:X2113" si="193">IF(_xlfn.NUMBERVALUE(O2050),M2050*O2050-P2050,-P2050)</f>
        <v>0</v>
      </c>
      <c r="Y2050" s="231" t="str">
        <f t="shared" ref="Y2050:Y2113" si="194">K2050</f>
        <v>CREAMER, HALF &amp; HALF</v>
      </c>
      <c r="AA2050" s="232">
        <f t="shared" ref="AA2050:AA2113" si="195">P2050</f>
        <v>19.99</v>
      </c>
      <c r="AB2050" s="232" t="str">
        <f>VLOOKUP(W2050,'Item List (2)'!$H:$J,2,0)</f>
        <v>Food</v>
      </c>
      <c r="AC2050" s="232">
        <f t="shared" ref="AC2050:AC2113" si="196">U2050</f>
        <v>7379</v>
      </c>
      <c r="AD2050" s="232" t="str">
        <f t="shared" ref="AD2050:AD2113" si="197">AC2050&amp;"-"&amp;AB2050</f>
        <v>7379-Food</v>
      </c>
    </row>
    <row r="2051" spans="1:30">
      <c r="A2051" t="s">
        <v>48</v>
      </c>
      <c r="B2051" t="s">
        <v>549</v>
      </c>
      <c r="C2051" t="s">
        <v>794</v>
      </c>
      <c r="D2051" t="s">
        <v>795</v>
      </c>
      <c r="E2051" t="s">
        <v>797</v>
      </c>
      <c r="F2051" s="220" t="s">
        <v>53</v>
      </c>
      <c r="G2051" s="220">
        <v>45171</v>
      </c>
      <c r="H2051" t="s">
        <v>498</v>
      </c>
      <c r="I2051" t="s">
        <v>201</v>
      </c>
      <c r="J2051" t="s">
        <v>202</v>
      </c>
      <c r="K2051" t="s">
        <v>499</v>
      </c>
      <c r="L2051" s="230" t="s">
        <v>500</v>
      </c>
      <c r="M2051">
        <v>1</v>
      </c>
      <c r="N2051">
        <v>0</v>
      </c>
      <c r="O2051">
        <v>56.84</v>
      </c>
      <c r="P2051">
        <v>56.84</v>
      </c>
      <c r="Q2051">
        <v>5064.88</v>
      </c>
      <c r="R2051">
        <v>6.44</v>
      </c>
      <c r="S2051" s="231" t="str">
        <f>VLOOKUP(U2051,'Cross ref'!I:J,2,0)</f>
        <v>SCL</v>
      </c>
      <c r="T2051" s="231">
        <f t="shared" si="192"/>
        <v>56.84</v>
      </c>
      <c r="U2051" s="231">
        <f>VLOOKUP(VALUE(C2051),'Cross ref'!G:I,3,0)</f>
        <v>7379</v>
      </c>
      <c r="V2051" s="231">
        <f>IFERROR(VLOOKUP(J2051,'Item List (2)'!C:D,2,0),VLOOKUP(K2051,'Item List (2)'!C:D,2,0))</f>
        <v>51001</v>
      </c>
      <c r="W2051" s="231">
        <f>IFERROR(VLOOKUP(J2051,'Item List (2)'!C:E,3,0),VLOOKUP(K2051,'Item List (2)'!C:E,3,0))</f>
        <v>1000</v>
      </c>
      <c r="X2051" s="231">
        <f t="shared" si="193"/>
        <v>0</v>
      </c>
      <c r="Y2051" s="231" t="str">
        <f t="shared" si="194"/>
        <v>WRAP, QUICK HAPPY STAR</v>
      </c>
      <c r="AA2051" s="232">
        <f t="shared" si="195"/>
        <v>56.84</v>
      </c>
      <c r="AB2051" s="232" t="str">
        <f>VLOOKUP(W2051,'Item List (2)'!$H:$J,2,0)</f>
        <v>Paper</v>
      </c>
      <c r="AC2051" s="232">
        <f t="shared" si="196"/>
        <v>7379</v>
      </c>
      <c r="AD2051" s="232" t="str">
        <f t="shared" si="197"/>
        <v>7379-Paper</v>
      </c>
    </row>
    <row r="2052" spans="1:30">
      <c r="A2052" t="s">
        <v>48</v>
      </c>
      <c r="B2052" t="s">
        <v>549</v>
      </c>
      <c r="C2052" t="s">
        <v>794</v>
      </c>
      <c r="D2052" t="s">
        <v>795</v>
      </c>
      <c r="E2052" t="s">
        <v>797</v>
      </c>
      <c r="F2052" s="220" t="s">
        <v>53</v>
      </c>
      <c r="G2052" s="220">
        <v>45171</v>
      </c>
      <c r="H2052" t="s">
        <v>247</v>
      </c>
      <c r="I2052" t="s">
        <v>201</v>
      </c>
      <c r="J2052" t="s">
        <v>240</v>
      </c>
      <c r="K2052" t="s">
        <v>248</v>
      </c>
      <c r="L2052" s="230" t="s">
        <v>249</v>
      </c>
      <c r="M2052">
        <v>1</v>
      </c>
      <c r="N2052">
        <v>0</v>
      </c>
      <c r="O2052">
        <v>16.89</v>
      </c>
      <c r="P2052">
        <v>16.89</v>
      </c>
      <c r="Q2052">
        <v>5064.88</v>
      </c>
      <c r="R2052">
        <v>6.44</v>
      </c>
      <c r="S2052" s="231" t="str">
        <f>VLOOKUP(U2052,'Cross ref'!I:J,2,0)</f>
        <v>SCL</v>
      </c>
      <c r="T2052" s="231">
        <f t="shared" si="192"/>
        <v>16.89</v>
      </c>
      <c r="U2052" s="231">
        <f>VLOOKUP(VALUE(C2052),'Cross ref'!G:I,3,0)</f>
        <v>7379</v>
      </c>
      <c r="V2052" s="231">
        <f>IFERROR(VLOOKUP(J2052,'Item List (2)'!C:D,2,0),VLOOKUP(K2052,'Item List (2)'!C:D,2,0))</f>
        <v>51001</v>
      </c>
      <c r="W2052" s="231">
        <f>IFERROR(VLOOKUP(J2052,'Item List (2)'!C:E,3,0),VLOOKUP(K2052,'Item List (2)'!C:E,3,0))</f>
        <v>1000</v>
      </c>
      <c r="X2052" s="231">
        <f t="shared" si="193"/>
        <v>0</v>
      </c>
      <c r="Y2052" s="231" t="str">
        <f t="shared" si="194"/>
        <v>BAG, #12 FVLR TRAILS</v>
      </c>
      <c r="AA2052" s="232">
        <f t="shared" si="195"/>
        <v>16.89</v>
      </c>
      <c r="AB2052" s="232" t="str">
        <f>VLOOKUP(W2052,'Item List (2)'!$H:$J,2,0)</f>
        <v>Paper</v>
      </c>
      <c r="AC2052" s="232">
        <f t="shared" si="196"/>
        <v>7379</v>
      </c>
      <c r="AD2052" s="232" t="str">
        <f t="shared" si="197"/>
        <v>7379-Paper</v>
      </c>
    </row>
    <row r="2053" spans="1:30">
      <c r="A2053" t="s">
        <v>48</v>
      </c>
      <c r="B2053" t="s">
        <v>549</v>
      </c>
      <c r="C2053" t="s">
        <v>794</v>
      </c>
      <c r="D2053" t="s">
        <v>795</v>
      </c>
      <c r="E2053" t="s">
        <v>797</v>
      </c>
      <c r="F2053" s="220" t="s">
        <v>53</v>
      </c>
      <c r="G2053" s="220">
        <v>45171</v>
      </c>
      <c r="H2053" t="s">
        <v>250</v>
      </c>
      <c r="I2053" t="s">
        <v>201</v>
      </c>
      <c r="J2053" t="s">
        <v>240</v>
      </c>
      <c r="K2053" t="s">
        <v>251</v>
      </c>
      <c r="L2053" s="230" t="s">
        <v>252</v>
      </c>
      <c r="M2053">
        <v>1</v>
      </c>
      <c r="N2053">
        <v>0</v>
      </c>
      <c r="O2053">
        <v>26.37</v>
      </c>
      <c r="P2053">
        <v>26.37</v>
      </c>
      <c r="Q2053">
        <v>5064.88</v>
      </c>
      <c r="R2053">
        <v>6.44</v>
      </c>
      <c r="S2053" s="231" t="str">
        <f>VLOOKUP(U2053,'Cross ref'!I:J,2,0)</f>
        <v>SCL</v>
      </c>
      <c r="T2053" s="231">
        <f t="shared" si="192"/>
        <v>26.37</v>
      </c>
      <c r="U2053" s="231">
        <f>VLOOKUP(VALUE(C2053),'Cross ref'!G:I,3,0)</f>
        <v>7379</v>
      </c>
      <c r="V2053" s="231">
        <f>IFERROR(VLOOKUP(J2053,'Item List (2)'!C:D,2,0),VLOOKUP(K2053,'Item List (2)'!C:D,2,0))</f>
        <v>51001</v>
      </c>
      <c r="W2053" s="231">
        <f>IFERROR(VLOOKUP(J2053,'Item List (2)'!C:E,3,0),VLOOKUP(K2053,'Item List (2)'!C:E,3,0))</f>
        <v>1000</v>
      </c>
      <c r="X2053" s="231">
        <f t="shared" si="193"/>
        <v>0</v>
      </c>
      <c r="Y2053" s="231" t="str">
        <f t="shared" si="194"/>
        <v>BAG, #8 FLVR TRAILS</v>
      </c>
      <c r="AA2053" s="232">
        <f t="shared" si="195"/>
        <v>26.37</v>
      </c>
      <c r="AB2053" s="232" t="str">
        <f>VLOOKUP(W2053,'Item List (2)'!$H:$J,2,0)</f>
        <v>Paper</v>
      </c>
      <c r="AC2053" s="232">
        <f t="shared" si="196"/>
        <v>7379</v>
      </c>
      <c r="AD2053" s="232" t="str">
        <f t="shared" si="197"/>
        <v>7379-Paper</v>
      </c>
    </row>
    <row r="2054" spans="1:30">
      <c r="A2054" t="s">
        <v>48</v>
      </c>
      <c r="B2054" t="s">
        <v>549</v>
      </c>
      <c r="C2054" t="s">
        <v>794</v>
      </c>
      <c r="D2054" t="s">
        <v>795</v>
      </c>
      <c r="E2054" t="s">
        <v>797</v>
      </c>
      <c r="F2054" s="220" t="s">
        <v>53</v>
      </c>
      <c r="G2054" s="220">
        <v>45171</v>
      </c>
      <c r="H2054" t="s">
        <v>253</v>
      </c>
      <c r="I2054" t="s">
        <v>201</v>
      </c>
      <c r="J2054" t="s">
        <v>240</v>
      </c>
      <c r="K2054" t="s">
        <v>254</v>
      </c>
      <c r="L2054" s="230" t="s">
        <v>249</v>
      </c>
      <c r="M2054">
        <v>1</v>
      </c>
      <c r="N2054">
        <v>0</v>
      </c>
      <c r="O2054">
        <v>10.7</v>
      </c>
      <c r="P2054">
        <v>10.7</v>
      </c>
      <c r="Q2054">
        <v>5064.88</v>
      </c>
      <c r="R2054">
        <v>6.44</v>
      </c>
      <c r="S2054" s="231" t="str">
        <f>VLOOKUP(U2054,'Cross ref'!I:J,2,0)</f>
        <v>SCL</v>
      </c>
      <c r="T2054" s="231">
        <f t="shared" si="192"/>
        <v>10.7</v>
      </c>
      <c r="U2054" s="231">
        <f>VLOOKUP(VALUE(C2054),'Cross ref'!G:I,3,0)</f>
        <v>7379</v>
      </c>
      <c r="V2054" s="231">
        <f>IFERROR(VLOOKUP(J2054,'Item List (2)'!C:D,2,0),VLOOKUP(K2054,'Item List (2)'!C:D,2,0))</f>
        <v>51001</v>
      </c>
      <c r="W2054" s="231">
        <f>IFERROR(VLOOKUP(J2054,'Item List (2)'!C:E,3,0),VLOOKUP(K2054,'Item List (2)'!C:E,3,0))</f>
        <v>1000</v>
      </c>
      <c r="X2054" s="231">
        <f t="shared" si="193"/>
        <v>0</v>
      </c>
      <c r="Y2054" s="231" t="str">
        <f t="shared" si="194"/>
        <v>BAG, #4 FLVR TRAILS</v>
      </c>
      <c r="AA2054" s="232">
        <f t="shared" si="195"/>
        <v>10.7</v>
      </c>
      <c r="AB2054" s="232" t="str">
        <f>VLOOKUP(W2054,'Item List (2)'!$H:$J,2,0)</f>
        <v>Paper</v>
      </c>
      <c r="AC2054" s="232">
        <f t="shared" si="196"/>
        <v>7379</v>
      </c>
      <c r="AD2054" s="232" t="str">
        <f t="shared" si="197"/>
        <v>7379-Paper</v>
      </c>
    </row>
    <row r="2055" spans="1:30">
      <c r="A2055" t="s">
        <v>48</v>
      </c>
      <c r="B2055" t="s">
        <v>549</v>
      </c>
      <c r="C2055" t="s">
        <v>794</v>
      </c>
      <c r="D2055" t="s">
        <v>795</v>
      </c>
      <c r="E2055" t="s">
        <v>797</v>
      </c>
      <c r="F2055" s="220" t="s">
        <v>53</v>
      </c>
      <c r="G2055" s="220">
        <v>45171</v>
      </c>
      <c r="H2055" t="s">
        <v>394</v>
      </c>
      <c r="I2055" t="s">
        <v>201</v>
      </c>
      <c r="J2055" t="s">
        <v>240</v>
      </c>
      <c r="K2055" t="s">
        <v>395</v>
      </c>
      <c r="L2055" s="230" t="s">
        <v>396</v>
      </c>
      <c r="M2055">
        <v>1</v>
      </c>
      <c r="N2055">
        <v>0</v>
      </c>
      <c r="O2055">
        <v>27.95</v>
      </c>
      <c r="P2055">
        <v>27.95</v>
      </c>
      <c r="Q2055">
        <v>5064.88</v>
      </c>
      <c r="R2055">
        <v>6.44</v>
      </c>
      <c r="S2055" s="231" t="str">
        <f>VLOOKUP(U2055,'Cross ref'!I:J,2,0)</f>
        <v>SCL</v>
      </c>
      <c r="T2055" s="231">
        <f t="shared" si="192"/>
        <v>27.95</v>
      </c>
      <c r="U2055" s="231">
        <f>VLOOKUP(VALUE(C2055),'Cross ref'!G:I,3,0)</f>
        <v>7379</v>
      </c>
      <c r="V2055" s="231">
        <f>IFERROR(VLOOKUP(J2055,'Item List (2)'!C:D,2,0),VLOOKUP(K2055,'Item List (2)'!C:D,2,0))</f>
        <v>51001</v>
      </c>
      <c r="W2055" s="231">
        <f>IFERROR(VLOOKUP(J2055,'Item List (2)'!C:E,3,0),VLOOKUP(K2055,'Item List (2)'!C:E,3,0))</f>
        <v>1000</v>
      </c>
      <c r="X2055" s="231">
        <f t="shared" si="193"/>
        <v>0</v>
      </c>
      <c r="Y2055" s="231" t="str">
        <f t="shared" si="194"/>
        <v>BAG, ALL PURPOSE FLVR TRAILS</v>
      </c>
      <c r="AA2055" s="232">
        <f t="shared" si="195"/>
        <v>27.95</v>
      </c>
      <c r="AB2055" s="232" t="str">
        <f>VLOOKUP(W2055,'Item List (2)'!$H:$J,2,0)</f>
        <v>Paper</v>
      </c>
      <c r="AC2055" s="232">
        <f t="shared" si="196"/>
        <v>7379</v>
      </c>
      <c r="AD2055" s="232" t="str">
        <f t="shared" si="197"/>
        <v>7379-Paper</v>
      </c>
    </row>
    <row r="2056" spans="1:30">
      <c r="A2056" t="s">
        <v>48</v>
      </c>
      <c r="B2056" t="s">
        <v>549</v>
      </c>
      <c r="C2056" t="s">
        <v>794</v>
      </c>
      <c r="D2056" t="s">
        <v>795</v>
      </c>
      <c r="E2056" t="s">
        <v>797</v>
      </c>
      <c r="F2056" s="220" t="s">
        <v>53</v>
      </c>
      <c r="G2056" s="220">
        <v>45171</v>
      </c>
      <c r="H2056" t="s">
        <v>258</v>
      </c>
      <c r="I2056" t="s">
        <v>201</v>
      </c>
      <c r="J2056" t="s">
        <v>236</v>
      </c>
      <c r="K2056" t="s">
        <v>259</v>
      </c>
      <c r="L2056" s="230" t="s">
        <v>260</v>
      </c>
      <c r="M2056">
        <v>2</v>
      </c>
      <c r="N2056">
        <v>0</v>
      </c>
      <c r="O2056">
        <v>30.68</v>
      </c>
      <c r="P2056">
        <v>61.36</v>
      </c>
      <c r="Q2056">
        <v>5064.88</v>
      </c>
      <c r="R2056">
        <v>6.44</v>
      </c>
      <c r="S2056" s="231" t="str">
        <f>VLOOKUP(U2056,'Cross ref'!I:J,2,0)</f>
        <v>SCL</v>
      </c>
      <c r="T2056" s="231">
        <f t="shared" si="192"/>
        <v>61.36</v>
      </c>
      <c r="U2056" s="231">
        <f>VLOOKUP(VALUE(C2056),'Cross ref'!G:I,3,0)</f>
        <v>7379</v>
      </c>
      <c r="V2056" s="231">
        <f>IFERROR(VLOOKUP(J2056,'Item List (2)'!C:D,2,0),VLOOKUP(K2056,'Item List (2)'!C:D,2,0))</f>
        <v>51001</v>
      </c>
      <c r="W2056" s="231">
        <f>IFERROR(VLOOKUP(J2056,'Item List (2)'!C:E,3,0),VLOOKUP(K2056,'Item List (2)'!C:E,3,0))</f>
        <v>1000</v>
      </c>
      <c r="X2056" s="231">
        <f t="shared" si="193"/>
        <v>0</v>
      </c>
      <c r="Y2056" s="231" t="str">
        <f t="shared" si="194"/>
        <v>CUP, PLS COLD 32Z FLVR TRAIL</v>
      </c>
      <c r="AA2056" s="232">
        <f t="shared" si="195"/>
        <v>61.36</v>
      </c>
      <c r="AB2056" s="232" t="str">
        <f>VLOOKUP(W2056,'Item List (2)'!$H:$J,2,0)</f>
        <v>Paper</v>
      </c>
      <c r="AC2056" s="232">
        <f t="shared" si="196"/>
        <v>7379</v>
      </c>
      <c r="AD2056" s="232" t="str">
        <f t="shared" si="197"/>
        <v>7379-Paper</v>
      </c>
    </row>
    <row r="2057" spans="1:30">
      <c r="A2057" t="s">
        <v>48</v>
      </c>
      <c r="B2057" t="s">
        <v>549</v>
      </c>
      <c r="C2057" t="s">
        <v>794</v>
      </c>
      <c r="D2057" t="s">
        <v>795</v>
      </c>
      <c r="E2057" t="s">
        <v>797</v>
      </c>
      <c r="F2057" s="220" t="s">
        <v>53</v>
      </c>
      <c r="G2057" s="220">
        <v>45171</v>
      </c>
      <c r="H2057" t="s">
        <v>397</v>
      </c>
      <c r="I2057" t="s">
        <v>55</v>
      </c>
      <c r="J2057" t="s">
        <v>179</v>
      </c>
      <c r="K2057" t="s">
        <v>398</v>
      </c>
      <c r="L2057" s="230" t="s">
        <v>123</v>
      </c>
      <c r="M2057">
        <v>1</v>
      </c>
      <c r="N2057">
        <v>0</v>
      </c>
      <c r="O2057">
        <v>48.64</v>
      </c>
      <c r="P2057">
        <v>48.64</v>
      </c>
      <c r="Q2057">
        <v>5064.88</v>
      </c>
      <c r="R2057">
        <v>6.44</v>
      </c>
      <c r="S2057" s="231" t="str">
        <f>VLOOKUP(U2057,'Cross ref'!I:J,2,0)</f>
        <v>SCL</v>
      </c>
      <c r="T2057" s="231">
        <f t="shared" si="192"/>
        <v>48.64</v>
      </c>
      <c r="U2057" s="231">
        <f>VLOOKUP(VALUE(C2057),'Cross ref'!G:I,3,0)</f>
        <v>7379</v>
      </c>
      <c r="V2057" s="231">
        <f>IFERROR(VLOOKUP(J2057,'Item List (2)'!C:D,2,0),VLOOKUP(K2057,'Item List (2)'!C:D,2,0))</f>
        <v>50007</v>
      </c>
      <c r="W2057" s="231">
        <f>IFERROR(VLOOKUP(J2057,'Item List (2)'!C:E,3,0),VLOOKUP(K2057,'Item List (2)'!C:E,3,0))</f>
        <v>100</v>
      </c>
      <c r="X2057" s="231">
        <f t="shared" si="193"/>
        <v>0</v>
      </c>
      <c r="Y2057" s="231" t="str">
        <f t="shared" si="194"/>
        <v>CHEESE, PEPPERJACK 160CT</v>
      </c>
      <c r="AA2057" s="232">
        <f t="shared" si="195"/>
        <v>48.64</v>
      </c>
      <c r="AB2057" s="232" t="str">
        <f>VLOOKUP(W2057,'Item List (2)'!$H:$J,2,0)</f>
        <v>Food</v>
      </c>
      <c r="AC2057" s="232">
        <f t="shared" si="196"/>
        <v>7379</v>
      </c>
      <c r="AD2057" s="232" t="str">
        <f t="shared" si="197"/>
        <v>7379-Food</v>
      </c>
    </row>
    <row r="2058" spans="1:30">
      <c r="A2058" t="s">
        <v>48</v>
      </c>
      <c r="B2058" t="s">
        <v>549</v>
      </c>
      <c r="C2058" t="s">
        <v>794</v>
      </c>
      <c r="D2058" t="s">
        <v>795</v>
      </c>
      <c r="E2058" t="s">
        <v>797</v>
      </c>
      <c r="F2058" s="220" t="s">
        <v>53</v>
      </c>
      <c r="G2058" s="220">
        <v>45171</v>
      </c>
      <c r="H2058" t="s">
        <v>261</v>
      </c>
      <c r="I2058" t="s">
        <v>55</v>
      </c>
      <c r="J2058" t="s">
        <v>98</v>
      </c>
      <c r="K2058" t="s">
        <v>262</v>
      </c>
      <c r="L2058" s="230" t="s">
        <v>263</v>
      </c>
      <c r="M2058">
        <v>1</v>
      </c>
      <c r="N2058">
        <v>0</v>
      </c>
      <c r="O2058">
        <v>22.91</v>
      </c>
      <c r="P2058">
        <v>22.91</v>
      </c>
      <c r="Q2058">
        <v>5064.88</v>
      </c>
      <c r="R2058">
        <v>6.44</v>
      </c>
      <c r="S2058" s="231" t="str">
        <f>VLOOKUP(U2058,'Cross ref'!I:J,2,0)</f>
        <v>SCL</v>
      </c>
      <c r="T2058" s="231">
        <f t="shared" si="192"/>
        <v>22.91</v>
      </c>
      <c r="U2058" s="231">
        <f>VLOOKUP(VALUE(C2058),'Cross ref'!G:I,3,0)</f>
        <v>7379</v>
      </c>
      <c r="V2058" s="231">
        <f>IFERROR(VLOOKUP(J2058,'Item List (2)'!C:D,2,0),VLOOKUP(K2058,'Item List (2)'!C:D,2,0))</f>
        <v>50007</v>
      </c>
      <c r="W2058" s="231">
        <f>IFERROR(VLOOKUP(J2058,'Item List (2)'!C:E,3,0),VLOOKUP(K2058,'Item List (2)'!C:E,3,0))</f>
        <v>100</v>
      </c>
      <c r="X2058" s="231">
        <f t="shared" si="193"/>
        <v>0</v>
      </c>
      <c r="Y2058" s="231" t="str">
        <f t="shared" si="194"/>
        <v>SAUCE, BBQ</v>
      </c>
      <c r="AA2058" s="232">
        <f t="shared" si="195"/>
        <v>22.91</v>
      </c>
      <c r="AB2058" s="232" t="str">
        <f>VLOOKUP(W2058,'Item List (2)'!$H:$J,2,0)</f>
        <v>Food</v>
      </c>
      <c r="AC2058" s="232">
        <f t="shared" si="196"/>
        <v>7379</v>
      </c>
      <c r="AD2058" s="232" t="str">
        <f t="shared" si="197"/>
        <v>7379-Food</v>
      </c>
    </row>
    <row r="2059" spans="1:30">
      <c r="A2059" t="s">
        <v>48</v>
      </c>
      <c r="B2059" t="s">
        <v>549</v>
      </c>
      <c r="C2059" t="s">
        <v>794</v>
      </c>
      <c r="D2059" t="s">
        <v>795</v>
      </c>
      <c r="E2059" t="s">
        <v>797</v>
      </c>
      <c r="F2059" s="220" t="s">
        <v>53</v>
      </c>
      <c r="G2059" s="220">
        <v>45171</v>
      </c>
      <c r="H2059" t="s">
        <v>264</v>
      </c>
      <c r="I2059" t="s">
        <v>55</v>
      </c>
      <c r="J2059" t="s">
        <v>265</v>
      </c>
      <c r="K2059" t="s">
        <v>266</v>
      </c>
      <c r="L2059" s="230" t="s">
        <v>263</v>
      </c>
      <c r="M2059">
        <v>1</v>
      </c>
      <c r="N2059">
        <v>0</v>
      </c>
      <c r="O2059">
        <v>23.87</v>
      </c>
      <c r="P2059">
        <v>23.87</v>
      </c>
      <c r="Q2059">
        <v>5064.88</v>
      </c>
      <c r="R2059">
        <v>6.44</v>
      </c>
      <c r="S2059" s="231" t="str">
        <f>VLOOKUP(U2059,'Cross ref'!I:J,2,0)</f>
        <v>SCL</v>
      </c>
      <c r="T2059" s="231">
        <f t="shared" si="192"/>
        <v>23.87</v>
      </c>
      <c r="U2059" s="231">
        <f>VLOOKUP(VALUE(C2059),'Cross ref'!G:I,3,0)</f>
        <v>7379</v>
      </c>
      <c r="V2059" s="231">
        <f>IFERROR(VLOOKUP(J2059,'Item List (2)'!C:D,2,0),VLOOKUP(K2059,'Item List (2)'!C:D,2,0))</f>
        <v>50007</v>
      </c>
      <c r="W2059" s="231">
        <f>IFERROR(VLOOKUP(J2059,'Item List (2)'!C:E,3,0),VLOOKUP(K2059,'Item List (2)'!C:E,3,0))</f>
        <v>100</v>
      </c>
      <c r="X2059" s="231">
        <f t="shared" si="193"/>
        <v>0</v>
      </c>
      <c r="Y2059" s="231" t="str">
        <f t="shared" si="194"/>
        <v>SAUCE, SPECIAL</v>
      </c>
      <c r="AA2059" s="232">
        <f t="shared" si="195"/>
        <v>23.87</v>
      </c>
      <c r="AB2059" s="232" t="str">
        <f>VLOOKUP(W2059,'Item List (2)'!$H:$J,2,0)</f>
        <v>Food</v>
      </c>
      <c r="AC2059" s="232">
        <f t="shared" si="196"/>
        <v>7379</v>
      </c>
      <c r="AD2059" s="232" t="str">
        <f t="shared" si="197"/>
        <v>7379-Food</v>
      </c>
    </row>
    <row r="2060" spans="1:30">
      <c r="A2060" t="s">
        <v>48</v>
      </c>
      <c r="B2060" t="s">
        <v>549</v>
      </c>
      <c r="C2060" t="s">
        <v>794</v>
      </c>
      <c r="D2060" t="s">
        <v>795</v>
      </c>
      <c r="E2060" t="s">
        <v>797</v>
      </c>
      <c r="F2060" s="220" t="s">
        <v>53</v>
      </c>
      <c r="G2060" s="220">
        <v>45171</v>
      </c>
      <c r="H2060" t="s">
        <v>399</v>
      </c>
      <c r="I2060" t="s">
        <v>201</v>
      </c>
      <c r="J2060" t="s">
        <v>400</v>
      </c>
      <c r="K2060" t="s">
        <v>401</v>
      </c>
      <c r="L2060" s="230" t="s">
        <v>402</v>
      </c>
      <c r="M2060">
        <v>1</v>
      </c>
      <c r="N2060">
        <v>0</v>
      </c>
      <c r="O2060">
        <v>45.4</v>
      </c>
      <c r="P2060">
        <v>45.4</v>
      </c>
      <c r="Q2060">
        <v>5064.88</v>
      </c>
      <c r="R2060">
        <v>6.44</v>
      </c>
      <c r="S2060" s="231" t="str">
        <f>VLOOKUP(U2060,'Cross ref'!I:J,2,0)</f>
        <v>SCL</v>
      </c>
      <c r="T2060" s="231">
        <f t="shared" si="192"/>
        <v>45.4</v>
      </c>
      <c r="U2060" s="231">
        <f>VLOOKUP(VALUE(C2060),'Cross ref'!G:I,3,0)</f>
        <v>7379</v>
      </c>
      <c r="V2060" s="231">
        <f>IFERROR(VLOOKUP(J2060,'Item List (2)'!C:D,2,0),VLOOKUP(K2060,'Item List (2)'!C:D,2,0))</f>
        <v>51001</v>
      </c>
      <c r="W2060" s="231">
        <f>IFERROR(VLOOKUP(J2060,'Item List (2)'!C:E,3,0),VLOOKUP(K2060,'Item List (2)'!C:E,3,0))</f>
        <v>1000</v>
      </c>
      <c r="X2060" s="231">
        <f t="shared" si="193"/>
        <v>0</v>
      </c>
      <c r="Y2060" s="231" t="str">
        <f t="shared" si="194"/>
        <v>NAPKIN, 13X8.5 BRN</v>
      </c>
      <c r="AA2060" s="232">
        <f t="shared" si="195"/>
        <v>45.4</v>
      </c>
      <c r="AB2060" s="232" t="str">
        <f>VLOOKUP(W2060,'Item List (2)'!$H:$J,2,0)</f>
        <v>Paper</v>
      </c>
      <c r="AC2060" s="232">
        <f t="shared" si="196"/>
        <v>7379</v>
      </c>
      <c r="AD2060" s="232" t="str">
        <f t="shared" si="197"/>
        <v>7379-Paper</v>
      </c>
    </row>
    <row r="2061" spans="1:30">
      <c r="A2061" t="s">
        <v>48</v>
      </c>
      <c r="B2061" t="s">
        <v>549</v>
      </c>
      <c r="C2061" t="s">
        <v>794</v>
      </c>
      <c r="D2061" t="s">
        <v>795</v>
      </c>
      <c r="E2061" t="s">
        <v>797</v>
      </c>
      <c r="F2061" s="220" t="s">
        <v>53</v>
      </c>
      <c r="G2061" s="220">
        <v>45171</v>
      </c>
      <c r="H2061" t="s">
        <v>275</v>
      </c>
      <c r="I2061" t="s">
        <v>71</v>
      </c>
      <c r="J2061" t="s">
        <v>276</v>
      </c>
      <c r="K2061" t="s">
        <v>277</v>
      </c>
      <c r="L2061" s="230" t="s">
        <v>74</v>
      </c>
      <c r="M2061">
        <v>1</v>
      </c>
      <c r="N2061">
        <v>0</v>
      </c>
      <c r="O2061">
        <v>0</v>
      </c>
      <c r="P2061">
        <v>31.03</v>
      </c>
      <c r="Q2061">
        <v>5064.88</v>
      </c>
      <c r="R2061">
        <v>6.44</v>
      </c>
      <c r="S2061" s="231" t="str">
        <f>VLOOKUP(U2061,'Cross ref'!I:J,2,0)</f>
        <v>SCL</v>
      </c>
      <c r="T2061" s="231">
        <f t="shared" si="192"/>
        <v>31.03</v>
      </c>
      <c r="U2061" s="231">
        <f>VLOOKUP(VALUE(C2061),'Cross ref'!G:I,3,0)</f>
        <v>7379</v>
      </c>
      <c r="V2061" s="231">
        <f>IFERROR(VLOOKUP(J2061,'Item List (2)'!C:D,2,0),VLOOKUP(K2061,'Item List (2)'!C:D,2,0))</f>
        <v>50007</v>
      </c>
      <c r="W2061" s="231">
        <f>IFERROR(VLOOKUP(J2061,'Item List (2)'!C:E,3,0),VLOOKUP(K2061,'Item List (2)'!C:E,3,0))</f>
        <v>100</v>
      </c>
      <c r="X2061" s="231">
        <f t="shared" si="193"/>
        <v>-31.03</v>
      </c>
      <c r="Y2061" s="231" t="str">
        <f t="shared" si="194"/>
        <v>SURCHARGE, FUEL</v>
      </c>
      <c r="AA2061" s="232">
        <f t="shared" si="195"/>
        <v>31.03</v>
      </c>
      <c r="AB2061" s="232" t="str">
        <f>VLOOKUP(W2061,'Item List (2)'!$H:$J,2,0)</f>
        <v>Food</v>
      </c>
      <c r="AC2061" s="232">
        <f t="shared" si="196"/>
        <v>7379</v>
      </c>
      <c r="AD2061" s="232" t="str">
        <f t="shared" si="197"/>
        <v>7379-Food</v>
      </c>
    </row>
    <row r="2062" spans="1:30">
      <c r="A2062" t="s">
        <v>48</v>
      </c>
      <c r="B2062" t="s">
        <v>549</v>
      </c>
      <c r="C2062" t="s">
        <v>798</v>
      </c>
      <c r="D2062" t="s">
        <v>799</v>
      </c>
      <c r="E2062" t="s">
        <v>800</v>
      </c>
      <c r="F2062" s="220" t="s">
        <v>801</v>
      </c>
      <c r="G2062" s="220">
        <v>45169</v>
      </c>
      <c r="H2062" t="s">
        <v>145</v>
      </c>
      <c r="I2062" t="s">
        <v>55</v>
      </c>
      <c r="J2062" t="s">
        <v>146</v>
      </c>
      <c r="K2062" t="s">
        <v>147</v>
      </c>
      <c r="L2062" s="230" t="s">
        <v>148</v>
      </c>
      <c r="M2062">
        <v>-0.13</v>
      </c>
      <c r="N2062">
        <v>0</v>
      </c>
      <c r="O2062">
        <v>111.01</v>
      </c>
      <c r="P2062">
        <v>-14.43</v>
      </c>
      <c r="Q2062">
        <v>-14.47</v>
      </c>
      <c r="R2062">
        <v>0</v>
      </c>
      <c r="S2062" s="231" t="str">
        <f>VLOOKUP(U2062,'Cross ref'!I:J,2,0)</f>
        <v>SCL</v>
      </c>
      <c r="T2062" s="231">
        <f t="shared" si="192"/>
        <v>-14.43</v>
      </c>
      <c r="U2062" s="231">
        <f>VLOOKUP(VALUE(C2062),'Cross ref'!G:I,3,0)</f>
        <v>7380</v>
      </c>
      <c r="V2062" s="231">
        <f>IFERROR(VLOOKUP(J2062,'Item List (2)'!C:D,2,0),VLOOKUP(K2062,'Item List (2)'!C:D,2,0))</f>
        <v>50007</v>
      </c>
      <c r="W2062" s="231">
        <f>IFERROR(VLOOKUP(J2062,'Item List (2)'!C:E,3,0),VLOOKUP(K2062,'Item List (2)'!C:E,3,0))</f>
        <v>100</v>
      </c>
      <c r="X2062" s="231">
        <f t="shared" si="193"/>
        <v>-0.0013000000000023</v>
      </c>
      <c r="Y2062" s="231" t="str">
        <f t="shared" si="194"/>
        <v>CHICKEN, TNDRLOIN STRIP 1.5Z</v>
      </c>
      <c r="AA2062" s="232">
        <f t="shared" si="195"/>
        <v>-14.43</v>
      </c>
      <c r="AB2062" s="232" t="str">
        <f>VLOOKUP(W2062,'Item List (2)'!$H:$J,2,0)</f>
        <v>Food</v>
      </c>
      <c r="AC2062" s="232">
        <f t="shared" si="196"/>
        <v>7380</v>
      </c>
      <c r="AD2062" s="232" t="str">
        <f t="shared" si="197"/>
        <v>7380-Food</v>
      </c>
    </row>
    <row r="2063" spans="1:30">
      <c r="A2063" t="s">
        <v>48</v>
      </c>
      <c r="B2063" t="s">
        <v>549</v>
      </c>
      <c r="C2063" t="s">
        <v>798</v>
      </c>
      <c r="D2063" t="s">
        <v>799</v>
      </c>
      <c r="E2063" t="s">
        <v>800</v>
      </c>
      <c r="F2063" s="220" t="s">
        <v>801</v>
      </c>
      <c r="G2063" s="220">
        <v>45169</v>
      </c>
      <c r="H2063" t="s">
        <v>275</v>
      </c>
      <c r="I2063" t="s">
        <v>71</v>
      </c>
      <c r="J2063" t="s">
        <v>276</v>
      </c>
      <c r="K2063" t="s">
        <v>277</v>
      </c>
      <c r="L2063" s="230" t="s">
        <v>74</v>
      </c>
      <c r="M2063">
        <v>-1</v>
      </c>
      <c r="N2063">
        <v>0</v>
      </c>
      <c r="O2063">
        <v>0</v>
      </c>
      <c r="P2063">
        <v>-0.04</v>
      </c>
      <c r="Q2063">
        <v>-14.47</v>
      </c>
      <c r="R2063">
        <v>0</v>
      </c>
      <c r="S2063" s="231" t="str">
        <f>VLOOKUP(U2063,'Cross ref'!I:J,2,0)</f>
        <v>SCL</v>
      </c>
      <c r="T2063" s="231">
        <f t="shared" si="192"/>
        <v>-0.04</v>
      </c>
      <c r="U2063" s="231">
        <f>VLOOKUP(VALUE(C2063),'Cross ref'!G:I,3,0)</f>
        <v>7380</v>
      </c>
      <c r="V2063" s="231">
        <f>IFERROR(VLOOKUP(J2063,'Item List (2)'!C:D,2,0),VLOOKUP(K2063,'Item List (2)'!C:D,2,0))</f>
        <v>50007</v>
      </c>
      <c r="W2063" s="231">
        <f>IFERROR(VLOOKUP(J2063,'Item List (2)'!C:E,3,0),VLOOKUP(K2063,'Item List (2)'!C:E,3,0))</f>
        <v>100</v>
      </c>
      <c r="X2063" s="231">
        <f t="shared" si="193"/>
        <v>0.04</v>
      </c>
      <c r="Y2063" s="231" t="str">
        <f t="shared" si="194"/>
        <v>SURCHARGE, FUEL</v>
      </c>
      <c r="AA2063" s="232">
        <f t="shared" si="195"/>
        <v>-0.04</v>
      </c>
      <c r="AB2063" s="232" t="str">
        <f>VLOOKUP(W2063,'Item List (2)'!$H:$J,2,0)</f>
        <v>Food</v>
      </c>
      <c r="AC2063" s="232">
        <f t="shared" si="196"/>
        <v>7380</v>
      </c>
      <c r="AD2063" s="232" t="str">
        <f t="shared" si="197"/>
        <v>7380-Food</v>
      </c>
    </row>
    <row r="2064" spans="1:30">
      <c r="A2064" t="s">
        <v>48</v>
      </c>
      <c r="B2064" t="s">
        <v>549</v>
      </c>
      <c r="C2064" t="s">
        <v>798</v>
      </c>
      <c r="D2064" t="s">
        <v>799</v>
      </c>
      <c r="E2064" t="s">
        <v>802</v>
      </c>
      <c r="F2064" s="220" t="s">
        <v>53</v>
      </c>
      <c r="G2064" s="220">
        <v>45169</v>
      </c>
      <c r="H2064" t="s">
        <v>413</v>
      </c>
      <c r="I2064" t="s">
        <v>55</v>
      </c>
      <c r="J2064" t="s">
        <v>414</v>
      </c>
      <c r="K2064" t="s">
        <v>415</v>
      </c>
      <c r="L2064" s="230" t="s">
        <v>84</v>
      </c>
      <c r="M2064">
        <v>1</v>
      </c>
      <c r="N2064">
        <v>0</v>
      </c>
      <c r="O2064">
        <v>51.9</v>
      </c>
      <c r="P2064">
        <v>51.9</v>
      </c>
      <c r="Q2064">
        <v>3015.62</v>
      </c>
      <c r="R2064">
        <v>5.77</v>
      </c>
      <c r="S2064" s="231" t="str">
        <f>VLOOKUP(U2064,'Cross ref'!I:J,2,0)</f>
        <v>SCL</v>
      </c>
      <c r="T2064" s="231">
        <f t="shared" si="192"/>
        <v>51.9</v>
      </c>
      <c r="U2064" s="231">
        <f>VLOOKUP(VALUE(C2064),'Cross ref'!G:I,3,0)</f>
        <v>7380</v>
      </c>
      <c r="V2064" s="231">
        <f>IFERROR(VLOOKUP(J2064,'Item List (2)'!C:D,2,0),VLOOKUP(K2064,'Item List (2)'!C:D,2,0))</f>
        <v>50007</v>
      </c>
      <c r="W2064" s="231">
        <f>IFERROR(VLOOKUP(J2064,'Item List (2)'!C:E,3,0),VLOOKUP(K2064,'Item List (2)'!C:E,3,0))</f>
        <v>100</v>
      </c>
      <c r="X2064" s="231">
        <f t="shared" si="193"/>
        <v>0</v>
      </c>
      <c r="Y2064" s="231" t="str">
        <f t="shared" si="194"/>
        <v>SYRUP, FLASHIN FRUIT PUNCH 2.5GL BIB</v>
      </c>
      <c r="AA2064" s="232">
        <f t="shared" si="195"/>
        <v>51.9</v>
      </c>
      <c r="AB2064" s="232" t="str">
        <f>VLOOKUP(W2064,'Item List (2)'!$H:$J,2,0)</f>
        <v>Food</v>
      </c>
      <c r="AC2064" s="232">
        <f t="shared" si="196"/>
        <v>7380</v>
      </c>
      <c r="AD2064" s="232" t="str">
        <f t="shared" si="197"/>
        <v>7380-Food</v>
      </c>
    </row>
    <row r="2065" spans="1:30">
      <c r="A2065" t="s">
        <v>48</v>
      </c>
      <c r="B2065" t="s">
        <v>549</v>
      </c>
      <c r="C2065" t="s">
        <v>798</v>
      </c>
      <c r="D2065" t="s">
        <v>799</v>
      </c>
      <c r="E2065" t="s">
        <v>802</v>
      </c>
      <c r="F2065" s="220" t="s">
        <v>53</v>
      </c>
      <c r="G2065" s="220">
        <v>45169</v>
      </c>
      <c r="H2065" t="s">
        <v>70</v>
      </c>
      <c r="I2065" t="s">
        <v>71</v>
      </c>
      <c r="J2065" t="s">
        <v>72</v>
      </c>
      <c r="K2065" t="s">
        <v>73</v>
      </c>
      <c r="L2065" s="230" t="s">
        <v>74</v>
      </c>
      <c r="M2065">
        <v>1</v>
      </c>
      <c r="N2065">
        <v>0</v>
      </c>
      <c r="O2065">
        <v>0</v>
      </c>
      <c r="P2065">
        <v>2.01</v>
      </c>
      <c r="Q2065">
        <v>3015.62</v>
      </c>
      <c r="R2065">
        <v>5.77</v>
      </c>
      <c r="S2065" s="231" t="str">
        <f>VLOOKUP(U2065,'Cross ref'!I:J,2,0)</f>
        <v>SCL</v>
      </c>
      <c r="T2065" s="231">
        <f t="shared" si="192"/>
        <v>2.01</v>
      </c>
      <c r="U2065" s="231">
        <f>VLOOKUP(VALUE(C2065),'Cross ref'!G:I,3,0)</f>
        <v>7380</v>
      </c>
      <c r="V2065" s="231">
        <f>IFERROR(VLOOKUP(J2065,'Item List (2)'!C:D,2,0),VLOOKUP(K2065,'Item List (2)'!C:D,2,0))</f>
        <v>50007</v>
      </c>
      <c r="W2065" s="231">
        <f>IFERROR(VLOOKUP(J2065,'Item List (2)'!C:E,3,0),VLOOKUP(K2065,'Item List (2)'!C:E,3,0))</f>
        <v>100</v>
      </c>
      <c r="X2065" s="231">
        <f t="shared" si="193"/>
        <v>-2.01</v>
      </c>
      <c r="Y2065" s="231" t="str">
        <f t="shared" si="194"/>
        <v>SERVICE - PAYMENT TERMS</v>
      </c>
      <c r="AA2065" s="232">
        <f t="shared" si="195"/>
        <v>2.01</v>
      </c>
      <c r="AB2065" s="232" t="str">
        <f>VLOOKUP(W2065,'Item List (2)'!$H:$J,2,0)</f>
        <v>Food</v>
      </c>
      <c r="AC2065" s="232">
        <f t="shared" si="196"/>
        <v>7380</v>
      </c>
      <c r="AD2065" s="232" t="str">
        <f t="shared" si="197"/>
        <v>7380-Food</v>
      </c>
    </row>
    <row r="2066" spans="1:30">
      <c r="A2066" t="s">
        <v>48</v>
      </c>
      <c r="B2066" t="s">
        <v>549</v>
      </c>
      <c r="C2066" t="s">
        <v>798</v>
      </c>
      <c r="D2066" t="s">
        <v>799</v>
      </c>
      <c r="E2066" t="s">
        <v>802</v>
      </c>
      <c r="F2066" s="220" t="s">
        <v>53</v>
      </c>
      <c r="G2066" s="220">
        <v>45169</v>
      </c>
      <c r="H2066" t="s">
        <v>87</v>
      </c>
      <c r="I2066" t="s">
        <v>55</v>
      </c>
      <c r="J2066" t="s">
        <v>76</v>
      </c>
      <c r="K2066" t="s">
        <v>88</v>
      </c>
      <c r="L2066" s="230" t="s">
        <v>78</v>
      </c>
      <c r="M2066">
        <v>2</v>
      </c>
      <c r="N2066">
        <v>0</v>
      </c>
      <c r="O2066">
        <v>112.77</v>
      </c>
      <c r="P2066">
        <v>225.54</v>
      </c>
      <c r="Q2066">
        <v>3015.62</v>
      </c>
      <c r="R2066">
        <v>5.77</v>
      </c>
      <c r="S2066" s="231" t="str">
        <f>VLOOKUP(U2066,'Cross ref'!I:J,2,0)</f>
        <v>SCL</v>
      </c>
      <c r="T2066" s="231">
        <f t="shared" si="192"/>
        <v>225.54</v>
      </c>
      <c r="U2066" s="231">
        <f>VLOOKUP(VALUE(C2066),'Cross ref'!G:I,3,0)</f>
        <v>7380</v>
      </c>
      <c r="V2066" s="231">
        <f>IFERROR(VLOOKUP(J2066,'Item List (2)'!C:D,2,0),VLOOKUP(K2066,'Item List (2)'!C:D,2,0))</f>
        <v>50007</v>
      </c>
      <c r="W2066" s="231">
        <f>IFERROR(VLOOKUP(J2066,'Item List (2)'!C:E,3,0),VLOOKUP(K2066,'Item List (2)'!C:E,3,0))</f>
        <v>100</v>
      </c>
      <c r="X2066" s="231">
        <f t="shared" si="193"/>
        <v>0</v>
      </c>
      <c r="Y2066" s="231" t="str">
        <f t="shared" si="194"/>
        <v>SYRUP, COKE CLASC BIB (HYCS)</v>
      </c>
      <c r="AA2066" s="232">
        <f t="shared" si="195"/>
        <v>225.54</v>
      </c>
      <c r="AB2066" s="232" t="str">
        <f>VLOOKUP(W2066,'Item List (2)'!$H:$J,2,0)</f>
        <v>Food</v>
      </c>
      <c r="AC2066" s="232">
        <f t="shared" si="196"/>
        <v>7380</v>
      </c>
      <c r="AD2066" s="232" t="str">
        <f t="shared" si="197"/>
        <v>7380-Food</v>
      </c>
    </row>
    <row r="2067" spans="1:30">
      <c r="A2067" t="s">
        <v>48</v>
      </c>
      <c r="B2067" t="s">
        <v>549</v>
      </c>
      <c r="C2067" t="s">
        <v>798</v>
      </c>
      <c r="D2067" t="s">
        <v>799</v>
      </c>
      <c r="E2067" t="s">
        <v>802</v>
      </c>
      <c r="F2067" s="220" t="s">
        <v>53</v>
      </c>
      <c r="G2067" s="220">
        <v>45169</v>
      </c>
      <c r="H2067" t="s">
        <v>298</v>
      </c>
      <c r="I2067" t="s">
        <v>55</v>
      </c>
      <c r="J2067" t="s">
        <v>105</v>
      </c>
      <c r="K2067" t="s">
        <v>299</v>
      </c>
      <c r="L2067" s="230" t="s">
        <v>297</v>
      </c>
      <c r="M2067">
        <v>1</v>
      </c>
      <c r="N2067">
        <v>0</v>
      </c>
      <c r="O2067">
        <v>16.92</v>
      </c>
      <c r="P2067">
        <v>16.92</v>
      </c>
      <c r="Q2067">
        <v>3015.62</v>
      </c>
      <c r="R2067">
        <v>5.77</v>
      </c>
      <c r="S2067" s="231" t="str">
        <f>VLOOKUP(U2067,'Cross ref'!I:J,2,0)</f>
        <v>SCL</v>
      </c>
      <c r="T2067" s="231">
        <f t="shared" si="192"/>
        <v>16.92</v>
      </c>
      <c r="U2067" s="231">
        <f>VLOOKUP(VALUE(C2067),'Cross ref'!G:I,3,0)</f>
        <v>7380</v>
      </c>
      <c r="V2067" s="231">
        <f>IFERROR(VLOOKUP(J2067,'Item List (2)'!C:D,2,0),VLOOKUP(K2067,'Item List (2)'!C:D,2,0))</f>
        <v>50007</v>
      </c>
      <c r="W2067" s="231">
        <f>IFERROR(VLOOKUP(J2067,'Item List (2)'!C:E,3,0),VLOOKUP(K2067,'Item List (2)'!C:E,3,0))</f>
        <v>100</v>
      </c>
      <c r="X2067" s="231">
        <f t="shared" si="193"/>
        <v>0</v>
      </c>
      <c r="Y2067" s="231" t="str">
        <f t="shared" si="194"/>
        <v>MILK, CHOC 1% LF 7Z PLS ESL</v>
      </c>
      <c r="AA2067" s="232">
        <f t="shared" si="195"/>
        <v>16.92</v>
      </c>
      <c r="AB2067" s="232" t="str">
        <f>VLOOKUP(W2067,'Item List (2)'!$H:$J,2,0)</f>
        <v>Food</v>
      </c>
      <c r="AC2067" s="232">
        <f t="shared" si="196"/>
        <v>7380</v>
      </c>
      <c r="AD2067" s="232" t="str">
        <f t="shared" si="197"/>
        <v>7380-Food</v>
      </c>
    </row>
    <row r="2068" spans="1:30">
      <c r="A2068" t="s">
        <v>48</v>
      </c>
      <c r="B2068" t="s">
        <v>549</v>
      </c>
      <c r="C2068" t="s">
        <v>798</v>
      </c>
      <c r="D2068" t="s">
        <v>799</v>
      </c>
      <c r="E2068" t="s">
        <v>802</v>
      </c>
      <c r="F2068" s="220" t="s">
        <v>53</v>
      </c>
      <c r="G2068" s="220">
        <v>45169</v>
      </c>
      <c r="H2068" t="s">
        <v>93</v>
      </c>
      <c r="I2068" t="s">
        <v>55</v>
      </c>
      <c r="J2068" t="s">
        <v>94</v>
      </c>
      <c r="K2068" t="s">
        <v>95</v>
      </c>
      <c r="L2068" s="230" t="s">
        <v>96</v>
      </c>
      <c r="M2068">
        <v>2</v>
      </c>
      <c r="N2068">
        <v>0</v>
      </c>
      <c r="O2068">
        <v>26.21</v>
      </c>
      <c r="P2068">
        <v>52.42</v>
      </c>
      <c r="Q2068">
        <v>3015.62</v>
      </c>
      <c r="R2068">
        <v>5.77</v>
      </c>
      <c r="S2068" s="231" t="str">
        <f>VLOOKUP(U2068,'Cross ref'!I:J,2,0)</f>
        <v>SCL</v>
      </c>
      <c r="T2068" s="231">
        <f t="shared" si="192"/>
        <v>52.42</v>
      </c>
      <c r="U2068" s="231">
        <f>VLOOKUP(VALUE(C2068),'Cross ref'!G:I,3,0)</f>
        <v>7380</v>
      </c>
      <c r="V2068" s="231">
        <f>IFERROR(VLOOKUP(J2068,'Item List (2)'!C:D,2,0),VLOOKUP(K2068,'Item List (2)'!C:D,2,0))</f>
        <v>50007</v>
      </c>
      <c r="W2068" s="231">
        <f>IFERROR(VLOOKUP(J2068,'Item List (2)'!C:E,3,0),VLOOKUP(K2068,'Item List (2)'!C:E,3,0))</f>
        <v>100</v>
      </c>
      <c r="X2068" s="231">
        <f t="shared" si="193"/>
        <v>0</v>
      </c>
      <c r="Y2068" s="231" t="str">
        <f t="shared" si="194"/>
        <v>JUICE, ORANGE ORIG SIMPLY</v>
      </c>
      <c r="AA2068" s="232">
        <f t="shared" si="195"/>
        <v>52.42</v>
      </c>
      <c r="AB2068" s="232" t="str">
        <f>VLOOKUP(W2068,'Item List (2)'!$H:$J,2,0)</f>
        <v>Food</v>
      </c>
      <c r="AC2068" s="232">
        <f t="shared" si="196"/>
        <v>7380</v>
      </c>
      <c r="AD2068" s="232" t="str">
        <f t="shared" si="197"/>
        <v>7380-Food</v>
      </c>
    </row>
    <row r="2069" spans="1:30">
      <c r="A2069" t="s">
        <v>48</v>
      </c>
      <c r="B2069" t="s">
        <v>549</v>
      </c>
      <c r="C2069" t="s">
        <v>798</v>
      </c>
      <c r="D2069" t="s">
        <v>799</v>
      </c>
      <c r="E2069" t="s">
        <v>802</v>
      </c>
      <c r="F2069" s="220" t="s">
        <v>53</v>
      </c>
      <c r="G2069" s="220">
        <v>45169</v>
      </c>
      <c r="H2069" t="s">
        <v>97</v>
      </c>
      <c r="I2069" t="s">
        <v>55</v>
      </c>
      <c r="J2069" t="s">
        <v>98</v>
      </c>
      <c r="K2069" t="s">
        <v>99</v>
      </c>
      <c r="L2069" s="230" t="s">
        <v>100</v>
      </c>
      <c r="M2069">
        <v>1</v>
      </c>
      <c r="N2069">
        <v>0</v>
      </c>
      <c r="O2069">
        <v>20.03</v>
      </c>
      <c r="P2069">
        <v>20.03</v>
      </c>
      <c r="Q2069">
        <v>3015.62</v>
      </c>
      <c r="R2069">
        <v>5.77</v>
      </c>
      <c r="S2069" s="231" t="str">
        <f>VLOOKUP(U2069,'Cross ref'!I:J,2,0)</f>
        <v>SCL</v>
      </c>
      <c r="T2069" s="231">
        <f t="shared" si="192"/>
        <v>20.03</v>
      </c>
      <c r="U2069" s="231">
        <f>VLOOKUP(VALUE(C2069),'Cross ref'!G:I,3,0)</f>
        <v>7380</v>
      </c>
      <c r="V2069" s="231">
        <f>IFERROR(VLOOKUP(J2069,'Item List (2)'!C:D,2,0),VLOOKUP(K2069,'Item List (2)'!C:D,2,0))</f>
        <v>50007</v>
      </c>
      <c r="W2069" s="231">
        <f>IFERROR(VLOOKUP(J2069,'Item List (2)'!C:E,3,0),VLOOKUP(K2069,'Item List (2)'!C:E,3,0))</f>
        <v>100</v>
      </c>
      <c r="X2069" s="231">
        <f t="shared" si="193"/>
        <v>0</v>
      </c>
      <c r="Y2069" s="231" t="str">
        <f t="shared" si="194"/>
        <v>SAUCE, BBQ SWEET &amp; BOLD CUP</v>
      </c>
      <c r="AA2069" s="232">
        <f t="shared" si="195"/>
        <v>20.03</v>
      </c>
      <c r="AB2069" s="232" t="str">
        <f>VLOOKUP(W2069,'Item List (2)'!$H:$J,2,0)</f>
        <v>Food</v>
      </c>
      <c r="AC2069" s="232">
        <f t="shared" si="196"/>
        <v>7380</v>
      </c>
      <c r="AD2069" s="232" t="str">
        <f t="shared" si="197"/>
        <v>7380-Food</v>
      </c>
    </row>
    <row r="2070" spans="1:30">
      <c r="A2070" t="s">
        <v>48</v>
      </c>
      <c r="B2070" t="s">
        <v>549</v>
      </c>
      <c r="C2070" t="s">
        <v>798</v>
      </c>
      <c r="D2070" t="s">
        <v>799</v>
      </c>
      <c r="E2070" t="s">
        <v>802</v>
      </c>
      <c r="F2070" s="220" t="s">
        <v>53</v>
      </c>
      <c r="G2070" s="220">
        <v>45169</v>
      </c>
      <c r="H2070" t="s">
        <v>54</v>
      </c>
      <c r="I2070" t="s">
        <v>55</v>
      </c>
      <c r="J2070" t="s">
        <v>56</v>
      </c>
      <c r="K2070" t="s">
        <v>57</v>
      </c>
      <c r="L2070" s="230" t="s">
        <v>58</v>
      </c>
      <c r="M2070">
        <v>1</v>
      </c>
      <c r="N2070">
        <v>0</v>
      </c>
      <c r="O2070">
        <v>42.61</v>
      </c>
      <c r="P2070">
        <v>42.61</v>
      </c>
      <c r="Q2070">
        <v>3015.62</v>
      </c>
      <c r="R2070">
        <v>5.77</v>
      </c>
      <c r="S2070" s="231" t="str">
        <f>VLOOKUP(U2070,'Cross ref'!I:J,2,0)</f>
        <v>SCL</v>
      </c>
      <c r="T2070" s="231">
        <f t="shared" si="192"/>
        <v>42.61</v>
      </c>
      <c r="U2070" s="231">
        <f>VLOOKUP(VALUE(C2070),'Cross ref'!G:I,3,0)</f>
        <v>7380</v>
      </c>
      <c r="V2070" s="231">
        <f>IFERROR(VLOOKUP(J2070,'Item List (2)'!C:D,2,0),VLOOKUP(K2070,'Item List (2)'!C:D,2,0))</f>
        <v>50007</v>
      </c>
      <c r="W2070" s="231">
        <f>IFERROR(VLOOKUP(J2070,'Item List (2)'!C:E,3,0),VLOOKUP(K2070,'Item List (2)'!C:E,3,0))</f>
        <v>100</v>
      </c>
      <c r="X2070" s="231">
        <f t="shared" si="193"/>
        <v>0</v>
      </c>
      <c r="Y2070" s="231" t="str">
        <f t="shared" si="194"/>
        <v>PEPPER, CHILE GRN STRIP</v>
      </c>
      <c r="AA2070" s="232">
        <f t="shared" si="195"/>
        <v>42.61</v>
      </c>
      <c r="AB2070" s="232" t="str">
        <f>VLOOKUP(W2070,'Item List (2)'!$H:$J,2,0)</f>
        <v>Food</v>
      </c>
      <c r="AC2070" s="232">
        <f t="shared" si="196"/>
        <v>7380</v>
      </c>
      <c r="AD2070" s="232" t="str">
        <f t="shared" si="197"/>
        <v>7380-Food</v>
      </c>
    </row>
    <row r="2071" spans="1:30">
      <c r="A2071" t="s">
        <v>48</v>
      </c>
      <c r="B2071" t="s">
        <v>549</v>
      </c>
      <c r="C2071" t="s">
        <v>798</v>
      </c>
      <c r="D2071" t="s">
        <v>799</v>
      </c>
      <c r="E2071" t="s">
        <v>802</v>
      </c>
      <c r="F2071" s="220" t="s">
        <v>53</v>
      </c>
      <c r="G2071" s="220">
        <v>45169</v>
      </c>
      <c r="H2071" t="s">
        <v>116</v>
      </c>
      <c r="I2071" t="s">
        <v>55</v>
      </c>
      <c r="J2071" t="s">
        <v>117</v>
      </c>
      <c r="K2071" t="s">
        <v>118</v>
      </c>
      <c r="L2071" s="230" t="s">
        <v>119</v>
      </c>
      <c r="M2071">
        <v>10</v>
      </c>
      <c r="N2071">
        <v>0</v>
      </c>
      <c r="O2071">
        <v>76.78</v>
      </c>
      <c r="P2071">
        <v>767.8</v>
      </c>
      <c r="Q2071">
        <v>3015.62</v>
      </c>
      <c r="R2071">
        <v>5.77</v>
      </c>
      <c r="S2071" s="231" t="str">
        <f>VLOOKUP(U2071,'Cross ref'!I:J,2,0)</f>
        <v>SCL</v>
      </c>
      <c r="T2071" s="231">
        <f t="shared" si="192"/>
        <v>767.8</v>
      </c>
      <c r="U2071" s="231">
        <f>VLOOKUP(VALUE(C2071),'Cross ref'!G:I,3,0)</f>
        <v>7380</v>
      </c>
      <c r="V2071" s="231">
        <f>IFERROR(VLOOKUP(J2071,'Item List (2)'!C:D,2,0),VLOOKUP(K2071,'Item List (2)'!C:D,2,0))</f>
        <v>50007</v>
      </c>
      <c r="W2071" s="231">
        <f>IFERROR(VLOOKUP(J2071,'Item List (2)'!C:E,3,0),VLOOKUP(K2071,'Item List (2)'!C:E,3,0))</f>
        <v>100</v>
      </c>
      <c r="X2071" s="231">
        <f t="shared" si="193"/>
        <v>0</v>
      </c>
      <c r="Y2071" s="231" t="str">
        <f t="shared" si="194"/>
        <v>BEEF, GRND PTY 3.5Z</v>
      </c>
      <c r="AA2071" s="232">
        <f t="shared" si="195"/>
        <v>767.8</v>
      </c>
      <c r="AB2071" s="232" t="str">
        <f>VLOOKUP(W2071,'Item List (2)'!$H:$J,2,0)</f>
        <v>Food</v>
      </c>
      <c r="AC2071" s="232">
        <f t="shared" si="196"/>
        <v>7380</v>
      </c>
      <c r="AD2071" s="232" t="str">
        <f t="shared" si="197"/>
        <v>7380-Food</v>
      </c>
    </row>
    <row r="2072" spans="1:30">
      <c r="A2072" t="s">
        <v>48</v>
      </c>
      <c r="B2072" t="s">
        <v>549</v>
      </c>
      <c r="C2072" t="s">
        <v>798</v>
      </c>
      <c r="D2072" t="s">
        <v>799</v>
      </c>
      <c r="E2072" t="s">
        <v>802</v>
      </c>
      <c r="F2072" s="220" t="s">
        <v>53</v>
      </c>
      <c r="G2072" s="220">
        <v>45169</v>
      </c>
      <c r="H2072" t="s">
        <v>120</v>
      </c>
      <c r="I2072" t="s">
        <v>55</v>
      </c>
      <c r="J2072" t="s">
        <v>121</v>
      </c>
      <c r="K2072" t="s">
        <v>122</v>
      </c>
      <c r="L2072" s="230" t="s">
        <v>123</v>
      </c>
      <c r="M2072">
        <v>2</v>
      </c>
      <c r="N2072">
        <v>0</v>
      </c>
      <c r="O2072">
        <v>30.72</v>
      </c>
      <c r="P2072">
        <v>61.44</v>
      </c>
      <c r="Q2072">
        <v>3015.62</v>
      </c>
      <c r="R2072">
        <v>5.77</v>
      </c>
      <c r="S2072" s="231" t="str">
        <f>VLOOKUP(U2072,'Cross ref'!I:J,2,0)</f>
        <v>SCL</v>
      </c>
      <c r="T2072" s="231">
        <f t="shared" si="192"/>
        <v>61.44</v>
      </c>
      <c r="U2072" s="231">
        <f>VLOOKUP(VALUE(C2072),'Cross ref'!G:I,3,0)</f>
        <v>7380</v>
      </c>
      <c r="V2072" s="231">
        <f>IFERROR(VLOOKUP(J2072,'Item List (2)'!C:D,2,0),VLOOKUP(K2072,'Item List (2)'!C:D,2,0))</f>
        <v>50007</v>
      </c>
      <c r="W2072" s="231">
        <f>IFERROR(VLOOKUP(J2072,'Item List (2)'!C:E,3,0),VLOOKUP(K2072,'Item List (2)'!C:E,3,0))</f>
        <v>100</v>
      </c>
      <c r="X2072" s="231">
        <f t="shared" si="193"/>
        <v>0</v>
      </c>
      <c r="Y2072" s="231" t="str">
        <f t="shared" si="194"/>
        <v>APPTZR, ONION RING</v>
      </c>
      <c r="AA2072" s="232">
        <f t="shared" si="195"/>
        <v>61.44</v>
      </c>
      <c r="AB2072" s="232" t="str">
        <f>VLOOKUP(W2072,'Item List (2)'!$H:$J,2,0)</f>
        <v>Food</v>
      </c>
      <c r="AC2072" s="232">
        <f t="shared" si="196"/>
        <v>7380</v>
      </c>
      <c r="AD2072" s="232" t="str">
        <f t="shared" si="197"/>
        <v>7380-Food</v>
      </c>
    </row>
    <row r="2073" spans="1:30">
      <c r="A2073" t="s">
        <v>48</v>
      </c>
      <c r="B2073" t="s">
        <v>549</v>
      </c>
      <c r="C2073" t="s">
        <v>798</v>
      </c>
      <c r="D2073" t="s">
        <v>799</v>
      </c>
      <c r="E2073" t="s">
        <v>802</v>
      </c>
      <c r="F2073" s="220" t="s">
        <v>53</v>
      </c>
      <c r="G2073" s="220">
        <v>45169</v>
      </c>
      <c r="H2073" t="s">
        <v>124</v>
      </c>
      <c r="I2073" t="s">
        <v>55</v>
      </c>
      <c r="J2073" t="s">
        <v>125</v>
      </c>
      <c r="K2073" t="s">
        <v>126</v>
      </c>
      <c r="L2073" s="230" t="s">
        <v>127</v>
      </c>
      <c r="M2073">
        <v>2</v>
      </c>
      <c r="N2073">
        <v>0</v>
      </c>
      <c r="O2073">
        <v>21.8</v>
      </c>
      <c r="P2073">
        <v>43.6</v>
      </c>
      <c r="Q2073">
        <v>3015.62</v>
      </c>
      <c r="R2073">
        <v>5.77</v>
      </c>
      <c r="S2073" s="231" t="str">
        <f>VLOOKUP(U2073,'Cross ref'!I:J,2,0)</f>
        <v>SCL</v>
      </c>
      <c r="T2073" s="231">
        <f t="shared" si="192"/>
        <v>43.6</v>
      </c>
      <c r="U2073" s="231">
        <f>VLOOKUP(VALUE(C2073),'Cross ref'!G:I,3,0)</f>
        <v>7380</v>
      </c>
      <c r="V2073" s="231">
        <f>IFERROR(VLOOKUP(J2073,'Item List (2)'!C:D,2,0),VLOOKUP(K2073,'Item List (2)'!C:D,2,0))</f>
        <v>50007</v>
      </c>
      <c r="W2073" s="231">
        <f>IFERROR(VLOOKUP(J2073,'Item List (2)'!C:E,3,0),VLOOKUP(K2073,'Item List (2)'!C:E,3,0))</f>
        <v>100</v>
      </c>
      <c r="X2073" s="231">
        <f t="shared" si="193"/>
        <v>0</v>
      </c>
      <c r="Y2073" s="231" t="str">
        <f t="shared" si="194"/>
        <v>KETCHUP, PKT</v>
      </c>
      <c r="AA2073" s="232">
        <f t="shared" si="195"/>
        <v>43.6</v>
      </c>
      <c r="AB2073" s="232" t="str">
        <f>VLOOKUP(W2073,'Item List (2)'!$H:$J,2,0)</f>
        <v>Food</v>
      </c>
      <c r="AC2073" s="232">
        <f t="shared" si="196"/>
        <v>7380</v>
      </c>
      <c r="AD2073" s="232" t="str">
        <f t="shared" si="197"/>
        <v>7380-Food</v>
      </c>
    </row>
    <row r="2074" spans="1:30">
      <c r="A2074" t="s">
        <v>48</v>
      </c>
      <c r="B2074" t="s">
        <v>549</v>
      </c>
      <c r="C2074" t="s">
        <v>798</v>
      </c>
      <c r="D2074" t="s">
        <v>799</v>
      </c>
      <c r="E2074" t="s">
        <v>802</v>
      </c>
      <c r="F2074" s="220" t="s">
        <v>53</v>
      </c>
      <c r="G2074" s="220">
        <v>45169</v>
      </c>
      <c r="H2074" t="s">
        <v>128</v>
      </c>
      <c r="I2074" t="s">
        <v>55</v>
      </c>
      <c r="J2074" t="s">
        <v>129</v>
      </c>
      <c r="K2074" t="s">
        <v>130</v>
      </c>
      <c r="L2074" s="230" t="s">
        <v>131</v>
      </c>
      <c r="M2074">
        <v>1</v>
      </c>
      <c r="N2074">
        <v>0</v>
      </c>
      <c r="O2074">
        <v>33.38</v>
      </c>
      <c r="P2074">
        <v>33.38</v>
      </c>
      <c r="Q2074">
        <v>3015.62</v>
      </c>
      <c r="R2074">
        <v>5.77</v>
      </c>
      <c r="S2074" s="231" t="str">
        <f>VLOOKUP(U2074,'Cross ref'!I:J,2,0)</f>
        <v>SCL</v>
      </c>
      <c r="T2074" s="231">
        <f t="shared" si="192"/>
        <v>33.38</v>
      </c>
      <c r="U2074" s="231">
        <f>VLOOKUP(VALUE(C2074),'Cross ref'!G:I,3,0)</f>
        <v>7380</v>
      </c>
      <c r="V2074" s="231">
        <f>IFERROR(VLOOKUP(J2074,'Item List (2)'!C:D,2,0),VLOOKUP(K2074,'Item List (2)'!C:D,2,0))</f>
        <v>50007</v>
      </c>
      <c r="W2074" s="231">
        <f>IFERROR(VLOOKUP(J2074,'Item List (2)'!C:E,3,0),VLOOKUP(K2074,'Item List (2)'!C:E,3,0))</f>
        <v>100</v>
      </c>
      <c r="X2074" s="231">
        <f t="shared" si="193"/>
        <v>0</v>
      </c>
      <c r="Y2074" s="231" t="str">
        <f t="shared" si="194"/>
        <v>HASHBROWN, RND ZTF</v>
      </c>
      <c r="AA2074" s="232">
        <f t="shared" si="195"/>
        <v>33.38</v>
      </c>
      <c r="AB2074" s="232" t="str">
        <f>VLOOKUP(W2074,'Item List (2)'!$H:$J,2,0)</f>
        <v>Food</v>
      </c>
      <c r="AC2074" s="232">
        <f t="shared" si="196"/>
        <v>7380</v>
      </c>
      <c r="AD2074" s="232" t="str">
        <f t="shared" si="197"/>
        <v>7380-Food</v>
      </c>
    </row>
    <row r="2075" spans="1:30">
      <c r="A2075" t="s">
        <v>48</v>
      </c>
      <c r="B2075" t="s">
        <v>549</v>
      </c>
      <c r="C2075" t="s">
        <v>798</v>
      </c>
      <c r="D2075" t="s">
        <v>799</v>
      </c>
      <c r="E2075" t="s">
        <v>802</v>
      </c>
      <c r="F2075" s="220" t="s">
        <v>53</v>
      </c>
      <c r="G2075" s="220">
        <v>45169</v>
      </c>
      <c r="H2075" t="s">
        <v>132</v>
      </c>
      <c r="I2075" t="s">
        <v>55</v>
      </c>
      <c r="J2075" t="s">
        <v>129</v>
      </c>
      <c r="K2075" t="s">
        <v>133</v>
      </c>
      <c r="L2075" s="230" t="s">
        <v>131</v>
      </c>
      <c r="M2075">
        <v>1</v>
      </c>
      <c r="N2075">
        <v>0</v>
      </c>
      <c r="O2075">
        <v>33.38</v>
      </c>
      <c r="P2075">
        <v>33.38</v>
      </c>
      <c r="Q2075">
        <v>3015.62</v>
      </c>
      <c r="R2075">
        <v>5.77</v>
      </c>
      <c r="S2075" s="231" t="str">
        <f>VLOOKUP(U2075,'Cross ref'!I:J,2,0)</f>
        <v>SCL</v>
      </c>
      <c r="T2075" s="231">
        <f t="shared" si="192"/>
        <v>33.38</v>
      </c>
      <c r="U2075" s="231">
        <f>VLOOKUP(VALUE(C2075),'Cross ref'!G:I,3,0)</f>
        <v>7380</v>
      </c>
      <c r="V2075" s="231">
        <f>IFERROR(VLOOKUP(J2075,'Item List (2)'!C:D,2,0),VLOOKUP(K2075,'Item List (2)'!C:D,2,0))</f>
        <v>50007</v>
      </c>
      <c r="W2075" s="231">
        <f>IFERROR(VLOOKUP(J2075,'Item List (2)'!C:E,3,0),VLOOKUP(K2075,'Item List (2)'!C:E,3,0))</f>
        <v>100</v>
      </c>
      <c r="X2075" s="231">
        <f t="shared" si="193"/>
        <v>0</v>
      </c>
      <c r="Y2075" s="231" t="str">
        <f t="shared" si="194"/>
        <v>FRIES, CRISS CUT SEASN</v>
      </c>
      <c r="AA2075" s="232">
        <f t="shared" si="195"/>
        <v>33.38</v>
      </c>
      <c r="AB2075" s="232" t="str">
        <f>VLOOKUP(W2075,'Item List (2)'!$H:$J,2,0)</f>
        <v>Food</v>
      </c>
      <c r="AC2075" s="232">
        <f t="shared" si="196"/>
        <v>7380</v>
      </c>
      <c r="AD2075" s="232" t="str">
        <f t="shared" si="197"/>
        <v>7380-Food</v>
      </c>
    </row>
    <row r="2076" spans="1:30">
      <c r="A2076" t="s">
        <v>48</v>
      </c>
      <c r="B2076" t="s">
        <v>549</v>
      </c>
      <c r="C2076" t="s">
        <v>798</v>
      </c>
      <c r="D2076" t="s">
        <v>799</v>
      </c>
      <c r="E2076" t="s">
        <v>802</v>
      </c>
      <c r="F2076" s="220" t="s">
        <v>53</v>
      </c>
      <c r="G2076" s="220">
        <v>45169</v>
      </c>
      <c r="H2076" t="s">
        <v>134</v>
      </c>
      <c r="I2076" t="s">
        <v>55</v>
      </c>
      <c r="J2076" t="s">
        <v>129</v>
      </c>
      <c r="K2076" t="s">
        <v>135</v>
      </c>
      <c r="L2076" s="230" t="s">
        <v>136</v>
      </c>
      <c r="M2076">
        <v>8</v>
      </c>
      <c r="N2076">
        <v>0</v>
      </c>
      <c r="O2076">
        <v>35.28</v>
      </c>
      <c r="P2076">
        <v>282.24</v>
      </c>
      <c r="Q2076">
        <v>3015.62</v>
      </c>
      <c r="R2076">
        <v>5.77</v>
      </c>
      <c r="S2076" s="231" t="str">
        <f>VLOOKUP(U2076,'Cross ref'!I:J,2,0)</f>
        <v>SCL</v>
      </c>
      <c r="T2076" s="231">
        <f t="shared" si="192"/>
        <v>282.24</v>
      </c>
      <c r="U2076" s="231">
        <f>VLOOKUP(VALUE(C2076),'Cross ref'!G:I,3,0)</f>
        <v>7380</v>
      </c>
      <c r="V2076" s="231">
        <f>IFERROR(VLOOKUP(J2076,'Item List (2)'!C:D,2,0),VLOOKUP(K2076,'Item List (2)'!C:D,2,0))</f>
        <v>50007</v>
      </c>
      <c r="W2076" s="231">
        <f>IFERROR(VLOOKUP(J2076,'Item List (2)'!C:E,3,0),VLOOKUP(K2076,'Item List (2)'!C:E,3,0))</f>
        <v>100</v>
      </c>
      <c r="X2076" s="231">
        <f t="shared" si="193"/>
        <v>0</v>
      </c>
      <c r="Y2076" s="231" t="str">
        <f t="shared" si="194"/>
        <v>FRIES, SS SK ON</v>
      </c>
      <c r="AA2076" s="232">
        <f t="shared" si="195"/>
        <v>282.24</v>
      </c>
      <c r="AB2076" s="232" t="str">
        <f>VLOOKUP(W2076,'Item List (2)'!$H:$J,2,0)</f>
        <v>Food</v>
      </c>
      <c r="AC2076" s="232">
        <f t="shared" si="196"/>
        <v>7380</v>
      </c>
      <c r="AD2076" s="232" t="str">
        <f t="shared" si="197"/>
        <v>7380-Food</v>
      </c>
    </row>
    <row r="2077" spans="1:30">
      <c r="A2077" t="s">
        <v>48</v>
      </c>
      <c r="B2077" t="s">
        <v>549</v>
      </c>
      <c r="C2077" t="s">
        <v>798</v>
      </c>
      <c r="D2077" t="s">
        <v>799</v>
      </c>
      <c r="E2077" t="s">
        <v>802</v>
      </c>
      <c r="F2077" s="220" t="s">
        <v>53</v>
      </c>
      <c r="G2077" s="220">
        <v>45169</v>
      </c>
      <c r="H2077" t="s">
        <v>328</v>
      </c>
      <c r="I2077" t="s">
        <v>66</v>
      </c>
      <c r="J2077" t="s">
        <v>329</v>
      </c>
      <c r="K2077" t="s">
        <v>330</v>
      </c>
      <c r="L2077" s="230" t="s">
        <v>331</v>
      </c>
      <c r="M2077">
        <v>1</v>
      </c>
      <c r="N2077">
        <v>0</v>
      </c>
      <c r="O2077">
        <v>17.57</v>
      </c>
      <c r="P2077">
        <v>17.57</v>
      </c>
      <c r="Q2077">
        <v>3015.62</v>
      </c>
      <c r="R2077">
        <v>5.77</v>
      </c>
      <c r="S2077" s="231" t="str">
        <f>VLOOKUP(U2077,'Cross ref'!I:J,2,0)</f>
        <v>SCL</v>
      </c>
      <c r="T2077" s="231">
        <f t="shared" si="192"/>
        <v>17.57</v>
      </c>
      <c r="U2077" s="231">
        <f>VLOOKUP(VALUE(C2077),'Cross ref'!G:I,3,0)</f>
        <v>7380</v>
      </c>
      <c r="V2077" s="231">
        <f>IFERROR(VLOOKUP(J2077,'Item List (2)'!C:D,2,0),VLOOKUP(K2077,'Item List (2)'!C:D,2,0))</f>
        <v>60507</v>
      </c>
      <c r="W2077" s="231">
        <f>IFERROR(VLOOKUP(J2077,'Item List (2)'!C:E,3,0),VLOOKUP(K2077,'Item List (2)'!C:E,3,0))</f>
        <v>1200</v>
      </c>
      <c r="X2077" s="231">
        <f t="shared" si="193"/>
        <v>0</v>
      </c>
      <c r="Y2077" s="231" t="str">
        <f t="shared" si="194"/>
        <v>LINER, CAN 38X44 BLK</v>
      </c>
      <c r="AA2077" s="232">
        <f t="shared" si="195"/>
        <v>17.57</v>
      </c>
      <c r="AB2077" s="232" t="str">
        <f>VLOOKUP(W2077,'Item List (2)'!$H:$J,2,0)</f>
        <v>Supplies</v>
      </c>
      <c r="AC2077" s="232">
        <f t="shared" si="196"/>
        <v>7380</v>
      </c>
      <c r="AD2077" s="232" t="str">
        <f t="shared" si="197"/>
        <v>7380-Supplies</v>
      </c>
    </row>
    <row r="2078" spans="1:30">
      <c r="A2078" t="s">
        <v>48</v>
      </c>
      <c r="B2078" t="s">
        <v>549</v>
      </c>
      <c r="C2078" t="s">
        <v>798</v>
      </c>
      <c r="D2078" t="s">
        <v>799</v>
      </c>
      <c r="E2078" t="s">
        <v>802</v>
      </c>
      <c r="F2078" s="220" t="s">
        <v>53</v>
      </c>
      <c r="G2078" s="220">
        <v>45169</v>
      </c>
      <c r="H2078" t="s">
        <v>149</v>
      </c>
      <c r="I2078" t="s">
        <v>55</v>
      </c>
      <c r="J2078" t="s">
        <v>102</v>
      </c>
      <c r="K2078" t="s">
        <v>150</v>
      </c>
      <c r="L2078" s="230" t="s">
        <v>100</v>
      </c>
      <c r="M2078">
        <v>2</v>
      </c>
      <c r="N2078">
        <v>0</v>
      </c>
      <c r="O2078">
        <v>25.94</v>
      </c>
      <c r="P2078">
        <v>51.88</v>
      </c>
      <c r="Q2078">
        <v>3015.62</v>
      </c>
      <c r="R2078">
        <v>5.77</v>
      </c>
      <c r="S2078" s="231" t="str">
        <f>VLOOKUP(U2078,'Cross ref'!I:J,2,0)</f>
        <v>SCL</v>
      </c>
      <c r="T2078" s="231">
        <f t="shared" si="192"/>
        <v>51.88</v>
      </c>
      <c r="U2078" s="231">
        <f>VLOOKUP(VALUE(C2078),'Cross ref'!G:I,3,0)</f>
        <v>7380</v>
      </c>
      <c r="V2078" s="231">
        <f>IFERROR(VLOOKUP(J2078,'Item List (2)'!C:D,2,0),VLOOKUP(K2078,'Item List (2)'!C:D,2,0))</f>
        <v>50007</v>
      </c>
      <c r="W2078" s="231">
        <f>IFERROR(VLOOKUP(J2078,'Item List (2)'!C:E,3,0),VLOOKUP(K2078,'Item List (2)'!C:E,3,0))</f>
        <v>100</v>
      </c>
      <c r="X2078" s="231">
        <f t="shared" si="193"/>
        <v>0</v>
      </c>
      <c r="Y2078" s="231" t="str">
        <f t="shared" si="194"/>
        <v>SAUCE, BTRMILK RANCH CUP</v>
      </c>
      <c r="AA2078" s="232">
        <f t="shared" si="195"/>
        <v>51.88</v>
      </c>
      <c r="AB2078" s="232" t="str">
        <f>VLOOKUP(W2078,'Item List (2)'!$H:$J,2,0)</f>
        <v>Food</v>
      </c>
      <c r="AC2078" s="232">
        <f t="shared" si="196"/>
        <v>7380</v>
      </c>
      <c r="AD2078" s="232" t="str">
        <f t="shared" si="197"/>
        <v>7380-Food</v>
      </c>
    </row>
    <row r="2079" spans="1:30">
      <c r="A2079" t="s">
        <v>48</v>
      </c>
      <c r="B2079" t="s">
        <v>549</v>
      </c>
      <c r="C2079" t="s">
        <v>798</v>
      </c>
      <c r="D2079" t="s">
        <v>799</v>
      </c>
      <c r="E2079" t="s">
        <v>802</v>
      </c>
      <c r="F2079" s="220" t="s">
        <v>53</v>
      </c>
      <c r="G2079" s="220">
        <v>45169</v>
      </c>
      <c r="H2079" t="s">
        <v>155</v>
      </c>
      <c r="I2079" t="s">
        <v>55</v>
      </c>
      <c r="J2079" t="s">
        <v>156</v>
      </c>
      <c r="K2079" t="s">
        <v>157</v>
      </c>
      <c r="L2079" s="230" t="s">
        <v>158</v>
      </c>
      <c r="M2079">
        <v>2</v>
      </c>
      <c r="N2079">
        <v>0</v>
      </c>
      <c r="O2079">
        <v>19.78</v>
      </c>
      <c r="P2079">
        <v>39.56</v>
      </c>
      <c r="Q2079">
        <v>3015.62</v>
      </c>
      <c r="R2079">
        <v>5.77</v>
      </c>
      <c r="S2079" s="231" t="str">
        <f>VLOOKUP(U2079,'Cross ref'!I:J,2,0)</f>
        <v>SCL</v>
      </c>
      <c r="T2079" s="231">
        <f t="shared" si="192"/>
        <v>39.56</v>
      </c>
      <c r="U2079" s="231">
        <f>VLOOKUP(VALUE(C2079),'Cross ref'!G:I,3,0)</f>
        <v>7380</v>
      </c>
      <c r="V2079" s="231">
        <f>IFERROR(VLOOKUP(J2079,'Item List (2)'!C:D,2,0),VLOOKUP(K2079,'Item List (2)'!C:D,2,0))</f>
        <v>50007</v>
      </c>
      <c r="W2079" s="231">
        <f>IFERROR(VLOOKUP(J2079,'Item List (2)'!C:E,3,0),VLOOKUP(K2079,'Item List (2)'!C:E,3,0))</f>
        <v>100</v>
      </c>
      <c r="X2079" s="231">
        <f t="shared" si="193"/>
        <v>0</v>
      </c>
      <c r="Y2079" s="231" t="str">
        <f t="shared" si="194"/>
        <v>ICE CREAM, VANILLA SLOW MELT</v>
      </c>
      <c r="AA2079" s="232">
        <f t="shared" si="195"/>
        <v>39.56</v>
      </c>
      <c r="AB2079" s="232" t="str">
        <f>VLOOKUP(W2079,'Item List (2)'!$H:$J,2,0)</f>
        <v>Food</v>
      </c>
      <c r="AC2079" s="232">
        <f t="shared" si="196"/>
        <v>7380</v>
      </c>
      <c r="AD2079" s="232" t="str">
        <f t="shared" si="197"/>
        <v>7380-Food</v>
      </c>
    </row>
    <row r="2080" spans="1:30">
      <c r="A2080" t="s">
        <v>48</v>
      </c>
      <c r="B2080" t="s">
        <v>549</v>
      </c>
      <c r="C2080" t="s">
        <v>798</v>
      </c>
      <c r="D2080" t="s">
        <v>799</v>
      </c>
      <c r="E2080" t="s">
        <v>802</v>
      </c>
      <c r="F2080" s="220" t="s">
        <v>53</v>
      </c>
      <c r="G2080" s="220">
        <v>45169</v>
      </c>
      <c r="H2080" t="s">
        <v>159</v>
      </c>
      <c r="I2080" t="s">
        <v>55</v>
      </c>
      <c r="J2080" t="s">
        <v>160</v>
      </c>
      <c r="K2080" t="s">
        <v>161</v>
      </c>
      <c r="L2080" s="230" t="s">
        <v>162</v>
      </c>
      <c r="M2080">
        <v>5</v>
      </c>
      <c r="N2080">
        <v>0</v>
      </c>
      <c r="O2080">
        <v>36.91</v>
      </c>
      <c r="P2080">
        <v>184.55</v>
      </c>
      <c r="Q2080">
        <v>3015.62</v>
      </c>
      <c r="R2080">
        <v>5.77</v>
      </c>
      <c r="S2080" s="231" t="str">
        <f>VLOOKUP(U2080,'Cross ref'!I:J,2,0)</f>
        <v>SCL</v>
      </c>
      <c r="T2080" s="231">
        <f t="shared" si="192"/>
        <v>184.55</v>
      </c>
      <c r="U2080" s="231">
        <f>VLOOKUP(VALUE(C2080),'Cross ref'!G:I,3,0)</f>
        <v>7380</v>
      </c>
      <c r="V2080" s="231">
        <f>IFERROR(VLOOKUP(J2080,'Item List (2)'!C:D,2,0),VLOOKUP(K2080,'Item List (2)'!C:D,2,0))</f>
        <v>50007</v>
      </c>
      <c r="W2080" s="231">
        <f>IFERROR(VLOOKUP(J2080,'Item List (2)'!C:E,3,0),VLOOKUP(K2080,'Item List (2)'!C:E,3,0))</f>
        <v>100</v>
      </c>
      <c r="X2080" s="231">
        <f t="shared" si="193"/>
        <v>0</v>
      </c>
      <c r="Y2080" s="231" t="str">
        <f t="shared" si="194"/>
        <v>SHORTENING, LIQ FRY PREM</v>
      </c>
      <c r="AA2080" s="232">
        <f t="shared" si="195"/>
        <v>184.55</v>
      </c>
      <c r="AB2080" s="232" t="str">
        <f>VLOOKUP(W2080,'Item List (2)'!$H:$J,2,0)</f>
        <v>Food</v>
      </c>
      <c r="AC2080" s="232">
        <f t="shared" si="196"/>
        <v>7380</v>
      </c>
      <c r="AD2080" s="232" t="str">
        <f t="shared" si="197"/>
        <v>7380-Food</v>
      </c>
    </row>
    <row r="2081" spans="1:30">
      <c r="A2081" t="s">
        <v>48</v>
      </c>
      <c r="B2081" t="s">
        <v>549</v>
      </c>
      <c r="C2081" t="s">
        <v>798</v>
      </c>
      <c r="D2081" t="s">
        <v>799</v>
      </c>
      <c r="E2081" t="s">
        <v>802</v>
      </c>
      <c r="F2081" s="220" t="s">
        <v>53</v>
      </c>
      <c r="G2081" s="220">
        <v>45169</v>
      </c>
      <c r="H2081" t="s">
        <v>339</v>
      </c>
      <c r="I2081" t="s">
        <v>201</v>
      </c>
      <c r="J2081" t="s">
        <v>232</v>
      </c>
      <c r="K2081" t="s">
        <v>340</v>
      </c>
      <c r="L2081" s="230" t="s">
        <v>341</v>
      </c>
      <c r="M2081">
        <v>1</v>
      </c>
      <c r="N2081">
        <v>0</v>
      </c>
      <c r="O2081">
        <v>28.75</v>
      </c>
      <c r="P2081">
        <v>28.75</v>
      </c>
      <c r="Q2081">
        <v>3015.62</v>
      </c>
      <c r="R2081">
        <v>5.77</v>
      </c>
      <c r="S2081" s="231" t="str">
        <f>VLOOKUP(U2081,'Cross ref'!I:J,2,0)</f>
        <v>SCL</v>
      </c>
      <c r="T2081" s="231">
        <f t="shared" si="192"/>
        <v>28.75</v>
      </c>
      <c r="U2081" s="231">
        <f>VLOOKUP(VALUE(C2081),'Cross ref'!G:I,3,0)</f>
        <v>7380</v>
      </c>
      <c r="V2081" s="231">
        <f>IFERROR(VLOOKUP(J2081,'Item List (2)'!C:D,2,0),VLOOKUP(K2081,'Item List (2)'!C:D,2,0))</f>
        <v>51001</v>
      </c>
      <c r="W2081" s="231">
        <f>IFERROR(VLOOKUP(J2081,'Item List (2)'!C:E,3,0),VLOOKUP(K2081,'Item List (2)'!C:E,3,0))</f>
        <v>1000</v>
      </c>
      <c r="X2081" s="231">
        <f t="shared" si="193"/>
        <v>0</v>
      </c>
      <c r="Y2081" s="231" t="str">
        <f t="shared" si="194"/>
        <v>LID, CUP CRUISER 32Z</v>
      </c>
      <c r="AA2081" s="232">
        <f t="shared" si="195"/>
        <v>28.75</v>
      </c>
      <c r="AB2081" s="232" t="str">
        <f>VLOOKUP(W2081,'Item List (2)'!$H:$J,2,0)</f>
        <v>Paper</v>
      </c>
      <c r="AC2081" s="232">
        <f t="shared" si="196"/>
        <v>7380</v>
      </c>
      <c r="AD2081" s="232" t="str">
        <f t="shared" si="197"/>
        <v>7380-Paper</v>
      </c>
    </row>
    <row r="2082" spans="1:30">
      <c r="A2082" t="s">
        <v>48</v>
      </c>
      <c r="B2082" t="s">
        <v>549</v>
      </c>
      <c r="C2082" t="s">
        <v>798</v>
      </c>
      <c r="D2082" t="s">
        <v>799</v>
      </c>
      <c r="E2082" t="s">
        <v>802</v>
      </c>
      <c r="F2082" s="220" t="s">
        <v>53</v>
      </c>
      <c r="G2082" s="220">
        <v>45169</v>
      </c>
      <c r="H2082" t="s">
        <v>163</v>
      </c>
      <c r="I2082" t="s">
        <v>55</v>
      </c>
      <c r="J2082" t="s">
        <v>146</v>
      </c>
      <c r="K2082" t="s">
        <v>164</v>
      </c>
      <c r="L2082" s="230" t="s">
        <v>165</v>
      </c>
      <c r="M2082">
        <v>2</v>
      </c>
      <c r="N2082">
        <v>0</v>
      </c>
      <c r="O2082">
        <v>37.6</v>
      </c>
      <c r="P2082">
        <v>75.2</v>
      </c>
      <c r="Q2082">
        <v>3015.62</v>
      </c>
      <c r="R2082">
        <v>5.77</v>
      </c>
      <c r="S2082" s="231" t="str">
        <f>VLOOKUP(U2082,'Cross ref'!I:J,2,0)</f>
        <v>SCL</v>
      </c>
      <c r="T2082" s="231">
        <f t="shared" si="192"/>
        <v>75.2</v>
      </c>
      <c r="U2082" s="231">
        <f>VLOOKUP(VALUE(C2082),'Cross ref'!G:I,3,0)</f>
        <v>7380</v>
      </c>
      <c r="V2082" s="231">
        <f>IFERROR(VLOOKUP(J2082,'Item List (2)'!C:D,2,0),VLOOKUP(K2082,'Item List (2)'!C:D,2,0))</f>
        <v>50007</v>
      </c>
      <c r="W2082" s="231">
        <f>IFERROR(VLOOKUP(J2082,'Item List (2)'!C:E,3,0),VLOOKUP(K2082,'Item List (2)'!C:E,3,0))</f>
        <v>100</v>
      </c>
      <c r="X2082" s="231">
        <f t="shared" si="193"/>
        <v>0</v>
      </c>
      <c r="Y2082" s="231" t="str">
        <f t="shared" si="194"/>
        <v>CHICKEN, PTY SPCY 3Z</v>
      </c>
      <c r="AA2082" s="232">
        <f t="shared" si="195"/>
        <v>75.2</v>
      </c>
      <c r="AB2082" s="232" t="str">
        <f>VLOOKUP(W2082,'Item List (2)'!$H:$J,2,0)</f>
        <v>Food</v>
      </c>
      <c r="AC2082" s="232">
        <f t="shared" si="196"/>
        <v>7380</v>
      </c>
      <c r="AD2082" s="232" t="str">
        <f t="shared" si="197"/>
        <v>7380-Food</v>
      </c>
    </row>
    <row r="2083" spans="1:30">
      <c r="A2083" t="s">
        <v>48</v>
      </c>
      <c r="B2083" t="s">
        <v>549</v>
      </c>
      <c r="C2083" t="s">
        <v>798</v>
      </c>
      <c r="D2083" t="s">
        <v>799</v>
      </c>
      <c r="E2083" t="s">
        <v>802</v>
      </c>
      <c r="F2083" s="220" t="s">
        <v>53</v>
      </c>
      <c r="G2083" s="220">
        <v>45169</v>
      </c>
      <c r="H2083" t="s">
        <v>488</v>
      </c>
      <c r="I2083" t="s">
        <v>66</v>
      </c>
      <c r="J2083" t="s">
        <v>109</v>
      </c>
      <c r="K2083" t="s">
        <v>343</v>
      </c>
      <c r="L2083" s="230" t="s">
        <v>111</v>
      </c>
      <c r="M2083">
        <v>4</v>
      </c>
      <c r="N2083">
        <v>0</v>
      </c>
      <c r="O2083">
        <v>3.84</v>
      </c>
      <c r="P2083">
        <v>15.36</v>
      </c>
      <c r="Q2083">
        <v>3015.62</v>
      </c>
      <c r="R2083">
        <v>5.77</v>
      </c>
      <c r="S2083" s="231" t="str">
        <f>VLOOKUP(U2083,'Cross ref'!I:J,2,0)</f>
        <v>SCL</v>
      </c>
      <c r="T2083" s="231">
        <f t="shared" si="192"/>
        <v>15.36</v>
      </c>
      <c r="U2083" s="231">
        <f>VLOOKUP(VALUE(C2083),'Cross ref'!G:I,3,0)</f>
        <v>7380</v>
      </c>
      <c r="V2083" s="231">
        <f>IFERROR(VLOOKUP(J2083,'Item List (2)'!C:D,2,0),VLOOKUP(K2083,'Item List (2)'!C:D,2,0))</f>
        <v>60507</v>
      </c>
      <c r="W2083" s="231">
        <f>IFERROR(VLOOKUP(J2083,'Item List (2)'!C:E,3,0),VLOOKUP(K2083,'Item List (2)'!C:E,3,0))</f>
        <v>1200</v>
      </c>
      <c r="X2083" s="231">
        <f t="shared" si="193"/>
        <v>0</v>
      </c>
      <c r="Y2083" s="231" t="str">
        <f t="shared" si="194"/>
        <v>GLOVE, SYNTH LG</v>
      </c>
      <c r="AA2083" s="232">
        <f t="shared" si="195"/>
        <v>15.36</v>
      </c>
      <c r="AB2083" s="232" t="str">
        <f>VLOOKUP(W2083,'Item List (2)'!$H:$J,2,0)</f>
        <v>Supplies</v>
      </c>
      <c r="AC2083" s="232">
        <f t="shared" si="196"/>
        <v>7380</v>
      </c>
      <c r="AD2083" s="232" t="str">
        <f t="shared" si="197"/>
        <v>7380-Supplies</v>
      </c>
    </row>
    <row r="2084" spans="1:30">
      <c r="A2084" t="s">
        <v>48</v>
      </c>
      <c r="B2084" t="s">
        <v>549</v>
      </c>
      <c r="C2084" t="s">
        <v>798</v>
      </c>
      <c r="D2084" t="s">
        <v>799</v>
      </c>
      <c r="E2084" t="s">
        <v>802</v>
      </c>
      <c r="F2084" s="220" t="s">
        <v>53</v>
      </c>
      <c r="G2084" s="220">
        <v>45169</v>
      </c>
      <c r="H2084" t="s">
        <v>169</v>
      </c>
      <c r="I2084" t="s">
        <v>55</v>
      </c>
      <c r="J2084" t="s">
        <v>170</v>
      </c>
      <c r="K2084" t="s">
        <v>171</v>
      </c>
      <c r="L2084" s="230" t="s">
        <v>172</v>
      </c>
      <c r="M2084">
        <v>2</v>
      </c>
      <c r="N2084">
        <v>0</v>
      </c>
      <c r="O2084">
        <v>90.57</v>
      </c>
      <c r="P2084">
        <v>181.14</v>
      </c>
      <c r="Q2084">
        <v>3015.62</v>
      </c>
      <c r="R2084">
        <v>5.77</v>
      </c>
      <c r="S2084" s="231" t="str">
        <f>VLOOKUP(U2084,'Cross ref'!I:J,2,0)</f>
        <v>SCL</v>
      </c>
      <c r="T2084" s="231">
        <f t="shared" si="192"/>
        <v>181.14</v>
      </c>
      <c r="U2084" s="231">
        <f>VLOOKUP(VALUE(C2084),'Cross ref'!G:I,3,0)</f>
        <v>7380</v>
      </c>
      <c r="V2084" s="231">
        <f>IFERROR(VLOOKUP(J2084,'Item List (2)'!C:D,2,0),VLOOKUP(K2084,'Item List (2)'!C:D,2,0))</f>
        <v>50007</v>
      </c>
      <c r="W2084" s="231">
        <f>IFERROR(VLOOKUP(J2084,'Item List (2)'!C:E,3,0),VLOOKUP(K2084,'Item List (2)'!C:E,3,0))</f>
        <v>100</v>
      </c>
      <c r="X2084" s="231">
        <f t="shared" si="193"/>
        <v>0</v>
      </c>
      <c r="Y2084" s="231" t="str">
        <f t="shared" si="194"/>
        <v>BACON, 500 SLICES FC</v>
      </c>
      <c r="AA2084" s="232">
        <f t="shared" si="195"/>
        <v>181.14</v>
      </c>
      <c r="AB2084" s="232" t="str">
        <f>VLOOKUP(W2084,'Item List (2)'!$H:$J,2,0)</f>
        <v>Food</v>
      </c>
      <c r="AC2084" s="232">
        <f t="shared" si="196"/>
        <v>7380</v>
      </c>
      <c r="AD2084" s="232" t="str">
        <f t="shared" si="197"/>
        <v>7380-Food</v>
      </c>
    </row>
    <row r="2085" spans="1:30">
      <c r="A2085" t="s">
        <v>48</v>
      </c>
      <c r="B2085" t="s">
        <v>549</v>
      </c>
      <c r="C2085" t="s">
        <v>798</v>
      </c>
      <c r="D2085" t="s">
        <v>799</v>
      </c>
      <c r="E2085" t="s">
        <v>802</v>
      </c>
      <c r="F2085" s="220" t="s">
        <v>53</v>
      </c>
      <c r="G2085" s="220">
        <v>45169</v>
      </c>
      <c r="H2085" t="s">
        <v>344</v>
      </c>
      <c r="I2085" t="s">
        <v>55</v>
      </c>
      <c r="J2085" t="s">
        <v>345</v>
      </c>
      <c r="K2085" t="s">
        <v>346</v>
      </c>
      <c r="L2085" s="230" t="s">
        <v>347</v>
      </c>
      <c r="M2085">
        <v>1</v>
      </c>
      <c r="N2085">
        <v>0</v>
      </c>
      <c r="O2085">
        <v>25.95</v>
      </c>
      <c r="P2085">
        <v>25.95</v>
      </c>
      <c r="Q2085">
        <v>3015.62</v>
      </c>
      <c r="R2085">
        <v>5.77</v>
      </c>
      <c r="S2085" s="231" t="str">
        <f>VLOOKUP(U2085,'Cross ref'!I:J,2,0)</f>
        <v>SCL</v>
      </c>
      <c r="T2085" s="231">
        <f t="shared" si="192"/>
        <v>25.95</v>
      </c>
      <c r="U2085" s="231">
        <f>VLOOKUP(VALUE(C2085),'Cross ref'!G:I,3,0)</f>
        <v>7380</v>
      </c>
      <c r="V2085" s="231">
        <f>IFERROR(VLOOKUP(J2085,'Item List (2)'!C:D,2,0),VLOOKUP(K2085,'Item List (2)'!C:D,2,0))</f>
        <v>50007</v>
      </c>
      <c r="W2085" s="231">
        <f>IFERROR(VLOOKUP(J2085,'Item List (2)'!C:E,3,0),VLOOKUP(K2085,'Item List (2)'!C:E,3,0))</f>
        <v>100</v>
      </c>
      <c r="X2085" s="231">
        <f t="shared" si="193"/>
        <v>0</v>
      </c>
      <c r="Y2085" s="231" t="str">
        <f t="shared" si="194"/>
        <v>BREAD, SOURDOUGH THICKER SLI</v>
      </c>
      <c r="AA2085" s="232">
        <f t="shared" si="195"/>
        <v>25.95</v>
      </c>
      <c r="AB2085" s="232" t="str">
        <f>VLOOKUP(W2085,'Item List (2)'!$H:$J,2,0)</f>
        <v>Food</v>
      </c>
      <c r="AC2085" s="232">
        <f t="shared" si="196"/>
        <v>7380</v>
      </c>
      <c r="AD2085" s="232" t="str">
        <f t="shared" si="197"/>
        <v>7380-Food</v>
      </c>
    </row>
    <row r="2086" spans="1:30">
      <c r="A2086" t="s">
        <v>48</v>
      </c>
      <c r="B2086" t="s">
        <v>549</v>
      </c>
      <c r="C2086" t="s">
        <v>798</v>
      </c>
      <c r="D2086" t="s">
        <v>799</v>
      </c>
      <c r="E2086" t="s">
        <v>802</v>
      </c>
      <c r="F2086" s="220" t="s">
        <v>53</v>
      </c>
      <c r="G2086" s="220">
        <v>45169</v>
      </c>
      <c r="H2086" t="s">
        <v>181</v>
      </c>
      <c r="I2086" t="s">
        <v>55</v>
      </c>
      <c r="J2086" t="s">
        <v>121</v>
      </c>
      <c r="K2086" t="s">
        <v>182</v>
      </c>
      <c r="L2086" s="230" t="s">
        <v>183</v>
      </c>
      <c r="M2086">
        <v>1</v>
      </c>
      <c r="N2086">
        <v>0</v>
      </c>
      <c r="O2086">
        <v>39.79</v>
      </c>
      <c r="P2086">
        <v>39.79</v>
      </c>
      <c r="Q2086">
        <v>3015.62</v>
      </c>
      <c r="R2086">
        <v>5.77</v>
      </c>
      <c r="S2086" s="231" t="str">
        <f>VLOOKUP(U2086,'Cross ref'!I:J,2,0)</f>
        <v>SCL</v>
      </c>
      <c r="T2086" s="231">
        <f t="shared" si="192"/>
        <v>39.79</v>
      </c>
      <c r="U2086" s="231">
        <f>VLOOKUP(VALUE(C2086),'Cross ref'!G:I,3,0)</f>
        <v>7380</v>
      </c>
      <c r="V2086" s="231">
        <f>IFERROR(VLOOKUP(J2086,'Item List (2)'!C:D,2,0),VLOOKUP(K2086,'Item List (2)'!C:D,2,0))</f>
        <v>50007</v>
      </c>
      <c r="W2086" s="231">
        <f>IFERROR(VLOOKUP(J2086,'Item List (2)'!C:E,3,0),VLOOKUP(K2086,'Item List (2)'!C:E,3,0))</f>
        <v>100</v>
      </c>
      <c r="X2086" s="231">
        <f t="shared" si="193"/>
        <v>0</v>
      </c>
      <c r="Y2086" s="231" t="str">
        <f t="shared" si="194"/>
        <v>APPTZR, JALAPENO BRD CHSE BITE</v>
      </c>
      <c r="AA2086" s="232">
        <f t="shared" si="195"/>
        <v>39.79</v>
      </c>
      <c r="AB2086" s="232" t="str">
        <f>VLOOKUP(W2086,'Item List (2)'!$H:$J,2,0)</f>
        <v>Food</v>
      </c>
      <c r="AC2086" s="232">
        <f t="shared" si="196"/>
        <v>7380</v>
      </c>
      <c r="AD2086" s="232" t="str">
        <f t="shared" si="197"/>
        <v>7380-Food</v>
      </c>
    </row>
    <row r="2087" spans="1:30">
      <c r="A2087" t="s">
        <v>48</v>
      </c>
      <c r="B2087" t="s">
        <v>549</v>
      </c>
      <c r="C2087" t="s">
        <v>798</v>
      </c>
      <c r="D2087" t="s">
        <v>799</v>
      </c>
      <c r="E2087" t="s">
        <v>802</v>
      </c>
      <c r="F2087" s="220" t="s">
        <v>53</v>
      </c>
      <c r="G2087" s="220">
        <v>45169</v>
      </c>
      <c r="H2087" t="s">
        <v>184</v>
      </c>
      <c r="I2087" t="s">
        <v>55</v>
      </c>
      <c r="J2087" t="s">
        <v>117</v>
      </c>
      <c r="K2087" t="s">
        <v>185</v>
      </c>
      <c r="L2087" s="230" t="s">
        <v>186</v>
      </c>
      <c r="M2087">
        <v>1</v>
      </c>
      <c r="N2087">
        <v>0</v>
      </c>
      <c r="O2087">
        <v>76.44</v>
      </c>
      <c r="P2087">
        <v>76.44</v>
      </c>
      <c r="Q2087">
        <v>3015.62</v>
      </c>
      <c r="R2087">
        <v>5.77</v>
      </c>
      <c r="S2087" s="231" t="str">
        <f>VLOOKUP(U2087,'Cross ref'!I:J,2,0)</f>
        <v>SCL</v>
      </c>
      <c r="T2087" s="231">
        <f t="shared" si="192"/>
        <v>76.44</v>
      </c>
      <c r="U2087" s="231">
        <f>VLOOKUP(VALUE(C2087),'Cross ref'!G:I,3,0)</f>
        <v>7380</v>
      </c>
      <c r="V2087" s="231">
        <f>IFERROR(VLOOKUP(J2087,'Item List (2)'!C:D,2,0),VLOOKUP(K2087,'Item List (2)'!C:D,2,0))</f>
        <v>50007</v>
      </c>
      <c r="W2087" s="231">
        <f>IFERROR(VLOOKUP(J2087,'Item List (2)'!C:E,3,0),VLOOKUP(K2087,'Item List (2)'!C:E,3,0))</f>
        <v>100</v>
      </c>
      <c r="X2087" s="231">
        <f t="shared" si="193"/>
        <v>0</v>
      </c>
      <c r="Y2087" s="231" t="str">
        <f t="shared" si="194"/>
        <v>BEEF, GRND PTY 5.33Z ANGUS IQF</v>
      </c>
      <c r="AA2087" s="232">
        <f t="shared" si="195"/>
        <v>76.44</v>
      </c>
      <c r="AB2087" s="232" t="str">
        <f>VLOOKUP(W2087,'Item List (2)'!$H:$J,2,0)</f>
        <v>Food</v>
      </c>
      <c r="AC2087" s="232">
        <f t="shared" si="196"/>
        <v>7380</v>
      </c>
      <c r="AD2087" s="232" t="str">
        <f t="shared" si="197"/>
        <v>7380-Food</v>
      </c>
    </row>
    <row r="2088" spans="1:30">
      <c r="A2088" t="s">
        <v>48</v>
      </c>
      <c r="B2088" t="s">
        <v>549</v>
      </c>
      <c r="C2088" t="s">
        <v>798</v>
      </c>
      <c r="D2088" t="s">
        <v>799</v>
      </c>
      <c r="E2088" t="s">
        <v>802</v>
      </c>
      <c r="F2088" s="220" t="s">
        <v>53</v>
      </c>
      <c r="G2088" s="220">
        <v>45169</v>
      </c>
      <c r="H2088" t="s">
        <v>187</v>
      </c>
      <c r="I2088" t="s">
        <v>55</v>
      </c>
      <c r="J2088" t="s">
        <v>146</v>
      </c>
      <c r="K2088" t="s">
        <v>188</v>
      </c>
      <c r="L2088" s="230" t="s">
        <v>189</v>
      </c>
      <c r="M2088">
        <v>2</v>
      </c>
      <c r="N2088">
        <v>0</v>
      </c>
      <c r="O2088">
        <v>46.88</v>
      </c>
      <c r="P2088">
        <v>93.76</v>
      </c>
      <c r="Q2088">
        <v>3015.62</v>
      </c>
      <c r="R2088">
        <v>5.77</v>
      </c>
      <c r="S2088" s="231" t="str">
        <f>VLOOKUP(U2088,'Cross ref'!I:J,2,0)</f>
        <v>SCL</v>
      </c>
      <c r="T2088" s="231">
        <f t="shared" si="192"/>
        <v>93.76</v>
      </c>
      <c r="U2088" s="231">
        <f>VLOOKUP(VALUE(C2088),'Cross ref'!G:I,3,0)</f>
        <v>7380</v>
      </c>
      <c r="V2088" s="231">
        <f>IFERROR(VLOOKUP(J2088,'Item List (2)'!C:D,2,0),VLOOKUP(K2088,'Item List (2)'!C:D,2,0))</f>
        <v>50007</v>
      </c>
      <c r="W2088" s="231">
        <f>IFERROR(VLOOKUP(J2088,'Item List (2)'!C:E,3,0),VLOOKUP(K2088,'Item List (2)'!C:E,3,0))</f>
        <v>100</v>
      </c>
      <c r="X2088" s="231">
        <f t="shared" si="193"/>
        <v>0</v>
      </c>
      <c r="Y2088" s="231" t="str">
        <f t="shared" si="194"/>
        <v>CHICKEN, NUGGET BRD STAR SHP</v>
      </c>
      <c r="AA2088" s="232">
        <f t="shared" si="195"/>
        <v>93.76</v>
      </c>
      <c r="AB2088" s="232" t="str">
        <f>VLOOKUP(W2088,'Item List (2)'!$H:$J,2,0)</f>
        <v>Food</v>
      </c>
      <c r="AC2088" s="232">
        <f t="shared" si="196"/>
        <v>7380</v>
      </c>
      <c r="AD2088" s="232" t="str">
        <f t="shared" si="197"/>
        <v>7380-Food</v>
      </c>
    </row>
    <row r="2089" spans="1:30">
      <c r="A2089" t="s">
        <v>48</v>
      </c>
      <c r="B2089" t="s">
        <v>549</v>
      </c>
      <c r="C2089" t="s">
        <v>798</v>
      </c>
      <c r="D2089" t="s">
        <v>799</v>
      </c>
      <c r="E2089" t="s">
        <v>802</v>
      </c>
      <c r="F2089" s="220" t="s">
        <v>53</v>
      </c>
      <c r="G2089" s="220">
        <v>45169</v>
      </c>
      <c r="H2089" t="s">
        <v>205</v>
      </c>
      <c r="I2089" t="s">
        <v>55</v>
      </c>
      <c r="J2089" t="s">
        <v>206</v>
      </c>
      <c r="K2089" t="s">
        <v>207</v>
      </c>
      <c r="L2089" s="230" t="s">
        <v>208</v>
      </c>
      <c r="M2089">
        <v>2</v>
      </c>
      <c r="N2089">
        <v>0</v>
      </c>
      <c r="O2089">
        <v>22.17</v>
      </c>
      <c r="P2089">
        <v>44.34</v>
      </c>
      <c r="Q2089">
        <v>3015.62</v>
      </c>
      <c r="R2089">
        <v>5.77</v>
      </c>
      <c r="S2089" s="231" t="str">
        <f>VLOOKUP(U2089,'Cross ref'!I:J,2,0)</f>
        <v>SCL</v>
      </c>
      <c r="T2089" s="231">
        <f t="shared" si="192"/>
        <v>44.34</v>
      </c>
      <c r="U2089" s="231">
        <f>VLOOKUP(VALUE(C2089),'Cross ref'!G:I,3,0)</f>
        <v>7380</v>
      </c>
      <c r="V2089" s="231">
        <f>IFERROR(VLOOKUP(J2089,'Item List (2)'!C:D,2,0),VLOOKUP(K2089,'Item List (2)'!C:D,2,0))</f>
        <v>50007</v>
      </c>
      <c r="W2089" s="231">
        <f>IFERROR(VLOOKUP(J2089,'Item List (2)'!C:E,3,0),VLOOKUP(K2089,'Item List (2)'!C:E,3,0))</f>
        <v>100</v>
      </c>
      <c r="X2089" s="231">
        <f t="shared" si="193"/>
        <v>0</v>
      </c>
      <c r="Y2089" s="231" t="str">
        <f t="shared" si="194"/>
        <v>LETTUCE, LINER</v>
      </c>
      <c r="AA2089" s="232">
        <f t="shared" si="195"/>
        <v>44.34</v>
      </c>
      <c r="AB2089" s="232" t="str">
        <f>VLOOKUP(W2089,'Item List (2)'!$H:$J,2,0)</f>
        <v>Food</v>
      </c>
      <c r="AC2089" s="232">
        <f t="shared" si="196"/>
        <v>7380</v>
      </c>
      <c r="AD2089" s="232" t="str">
        <f t="shared" si="197"/>
        <v>7380-Food</v>
      </c>
    </row>
    <row r="2090" spans="1:30">
      <c r="A2090" t="s">
        <v>48</v>
      </c>
      <c r="B2090" t="s">
        <v>549</v>
      </c>
      <c r="C2090" t="s">
        <v>798</v>
      </c>
      <c r="D2090" t="s">
        <v>799</v>
      </c>
      <c r="E2090" t="s">
        <v>802</v>
      </c>
      <c r="F2090" s="220" t="s">
        <v>53</v>
      </c>
      <c r="G2090" s="220">
        <v>45169</v>
      </c>
      <c r="H2090" t="s">
        <v>209</v>
      </c>
      <c r="I2090" t="s">
        <v>55</v>
      </c>
      <c r="J2090" t="s">
        <v>210</v>
      </c>
      <c r="K2090" t="s">
        <v>211</v>
      </c>
      <c r="L2090" s="230" t="s">
        <v>212</v>
      </c>
      <c r="M2090">
        <v>2</v>
      </c>
      <c r="N2090">
        <v>0</v>
      </c>
      <c r="O2090">
        <v>19.57</v>
      </c>
      <c r="P2090">
        <v>39.14</v>
      </c>
      <c r="Q2090">
        <v>3015.62</v>
      </c>
      <c r="R2090">
        <v>5.77</v>
      </c>
      <c r="S2090" s="231" t="str">
        <f>VLOOKUP(U2090,'Cross ref'!I:J,2,0)</f>
        <v>SCL</v>
      </c>
      <c r="T2090" s="231">
        <f t="shared" si="192"/>
        <v>39.14</v>
      </c>
      <c r="U2090" s="231">
        <f>VLOOKUP(VALUE(C2090),'Cross ref'!G:I,3,0)</f>
        <v>7380</v>
      </c>
      <c r="V2090" s="231">
        <f>IFERROR(VLOOKUP(J2090,'Item List (2)'!C:D,2,0),VLOOKUP(K2090,'Item List (2)'!C:D,2,0))</f>
        <v>50007</v>
      </c>
      <c r="W2090" s="231">
        <f>IFERROR(VLOOKUP(J2090,'Item List (2)'!C:E,3,0),VLOOKUP(K2090,'Item List (2)'!C:E,3,0))</f>
        <v>100</v>
      </c>
      <c r="X2090" s="231">
        <f t="shared" si="193"/>
        <v>0</v>
      </c>
      <c r="Y2090" s="231" t="str">
        <f t="shared" si="194"/>
        <v>TOMATO, RED 5X5 BULK 25LB</v>
      </c>
      <c r="AA2090" s="232">
        <f t="shared" si="195"/>
        <v>39.14</v>
      </c>
      <c r="AB2090" s="232" t="str">
        <f>VLOOKUP(W2090,'Item List (2)'!$H:$J,2,0)</f>
        <v>Food</v>
      </c>
      <c r="AC2090" s="232">
        <f t="shared" si="196"/>
        <v>7380</v>
      </c>
      <c r="AD2090" s="232" t="str">
        <f t="shared" si="197"/>
        <v>7380-Food</v>
      </c>
    </row>
    <row r="2091" spans="1:30">
      <c r="A2091" t="s">
        <v>48</v>
      </c>
      <c r="B2091" t="s">
        <v>549</v>
      </c>
      <c r="C2091" t="s">
        <v>798</v>
      </c>
      <c r="D2091" t="s">
        <v>799</v>
      </c>
      <c r="E2091" t="s">
        <v>802</v>
      </c>
      <c r="F2091" s="220" t="s">
        <v>53</v>
      </c>
      <c r="G2091" s="220">
        <v>45169</v>
      </c>
      <c r="H2091" t="s">
        <v>375</v>
      </c>
      <c r="I2091" t="s">
        <v>55</v>
      </c>
      <c r="J2091" t="s">
        <v>146</v>
      </c>
      <c r="K2091" t="s">
        <v>376</v>
      </c>
      <c r="L2091" s="230" t="s">
        <v>377</v>
      </c>
      <c r="M2091">
        <v>1</v>
      </c>
      <c r="N2091">
        <v>0</v>
      </c>
      <c r="O2091">
        <v>175.35</v>
      </c>
      <c r="P2091">
        <v>175.35</v>
      </c>
      <c r="Q2091">
        <v>3015.62</v>
      </c>
      <c r="R2091">
        <v>5.77</v>
      </c>
      <c r="S2091" s="231" t="str">
        <f>VLOOKUP(U2091,'Cross ref'!I:J,2,0)</f>
        <v>SCL</v>
      </c>
      <c r="T2091" s="231">
        <f t="shared" si="192"/>
        <v>175.35</v>
      </c>
      <c r="U2091" s="231">
        <f>VLOOKUP(VALUE(C2091),'Cross ref'!G:I,3,0)</f>
        <v>7380</v>
      </c>
      <c r="V2091" s="231">
        <f>IFERROR(VLOOKUP(J2091,'Item List (2)'!C:D,2,0),VLOOKUP(K2091,'Item List (2)'!C:D,2,0))</f>
        <v>50007</v>
      </c>
      <c r="W2091" s="231">
        <f>IFERROR(VLOOKUP(J2091,'Item List (2)'!C:E,3,0),VLOOKUP(K2091,'Item List (2)'!C:E,3,0))</f>
        <v>100</v>
      </c>
      <c r="X2091" s="231">
        <f t="shared" si="193"/>
        <v>0</v>
      </c>
      <c r="Y2091" s="231" t="str">
        <f t="shared" si="194"/>
        <v>CHICKEN, BRST GR SAVOR 4.25Z CARLS JR</v>
      </c>
      <c r="AA2091" s="232">
        <f t="shared" si="195"/>
        <v>175.35</v>
      </c>
      <c r="AB2091" s="232" t="str">
        <f>VLOOKUP(W2091,'Item List (2)'!$H:$J,2,0)</f>
        <v>Food</v>
      </c>
      <c r="AC2091" s="232">
        <f t="shared" si="196"/>
        <v>7380</v>
      </c>
      <c r="AD2091" s="232" t="str">
        <f t="shared" si="197"/>
        <v>7380-Food</v>
      </c>
    </row>
    <row r="2092" spans="1:30">
      <c r="A2092" t="s">
        <v>48</v>
      </c>
      <c r="B2092" t="s">
        <v>549</v>
      </c>
      <c r="C2092" t="s">
        <v>798</v>
      </c>
      <c r="D2092" t="s">
        <v>799</v>
      </c>
      <c r="E2092" t="s">
        <v>802</v>
      </c>
      <c r="F2092" s="220" t="s">
        <v>53</v>
      </c>
      <c r="G2092" s="220">
        <v>45169</v>
      </c>
      <c r="H2092" t="s">
        <v>383</v>
      </c>
      <c r="I2092" t="s">
        <v>55</v>
      </c>
      <c r="J2092" t="s">
        <v>265</v>
      </c>
      <c r="K2092" t="s">
        <v>384</v>
      </c>
      <c r="L2092" s="230" t="s">
        <v>263</v>
      </c>
      <c r="M2092">
        <v>1</v>
      </c>
      <c r="N2092">
        <v>0</v>
      </c>
      <c r="O2092">
        <v>32.32</v>
      </c>
      <c r="P2092">
        <v>32.32</v>
      </c>
      <c r="Q2092">
        <v>3015.62</v>
      </c>
      <c r="R2092">
        <v>5.77</v>
      </c>
      <c r="S2092" s="231" t="str">
        <f>VLOOKUP(U2092,'Cross ref'!I:J,2,0)</f>
        <v>SCL</v>
      </c>
      <c r="T2092" s="231">
        <f t="shared" si="192"/>
        <v>32.32</v>
      </c>
      <c r="U2092" s="231">
        <f>VLOOKUP(VALUE(C2092),'Cross ref'!G:I,3,0)</f>
        <v>7380</v>
      </c>
      <c r="V2092" s="231">
        <f>IFERROR(VLOOKUP(J2092,'Item List (2)'!C:D,2,0),VLOOKUP(K2092,'Item List (2)'!C:D,2,0))</f>
        <v>50007</v>
      </c>
      <c r="W2092" s="231">
        <f>IFERROR(VLOOKUP(J2092,'Item List (2)'!C:E,3,0),VLOOKUP(K2092,'Item List (2)'!C:E,3,0))</f>
        <v>100</v>
      </c>
      <c r="X2092" s="231">
        <f t="shared" si="193"/>
        <v>0</v>
      </c>
      <c r="Y2092" s="231" t="str">
        <f t="shared" si="194"/>
        <v>SAUCE, SANTA FE W-CAGE FREE EGG</v>
      </c>
      <c r="AA2092" s="232">
        <f t="shared" si="195"/>
        <v>32.32</v>
      </c>
      <c r="AB2092" s="232" t="str">
        <f>VLOOKUP(W2092,'Item List (2)'!$H:$J,2,0)</f>
        <v>Food</v>
      </c>
      <c r="AC2092" s="232">
        <f t="shared" si="196"/>
        <v>7380</v>
      </c>
      <c r="AD2092" s="232" t="str">
        <f t="shared" si="197"/>
        <v>7380-Food</v>
      </c>
    </row>
    <row r="2093" spans="1:30">
      <c r="A2093" t="s">
        <v>48</v>
      </c>
      <c r="B2093" t="s">
        <v>549</v>
      </c>
      <c r="C2093" t="s">
        <v>798</v>
      </c>
      <c r="D2093" t="s">
        <v>799</v>
      </c>
      <c r="E2093" t="s">
        <v>802</v>
      </c>
      <c r="F2093" s="220" t="s">
        <v>53</v>
      </c>
      <c r="G2093" s="220">
        <v>45169</v>
      </c>
      <c r="H2093" t="s">
        <v>227</v>
      </c>
      <c r="I2093" t="s">
        <v>55</v>
      </c>
      <c r="J2093" t="s">
        <v>228</v>
      </c>
      <c r="K2093" t="s">
        <v>229</v>
      </c>
      <c r="L2093" s="230" t="s">
        <v>230</v>
      </c>
      <c r="M2093">
        <v>1</v>
      </c>
      <c r="N2093">
        <v>0</v>
      </c>
      <c r="O2093">
        <v>30.07</v>
      </c>
      <c r="P2093">
        <v>30.07</v>
      </c>
      <c r="Q2093">
        <v>3015.62</v>
      </c>
      <c r="R2093">
        <v>5.77</v>
      </c>
      <c r="S2093" s="231" t="str">
        <f>VLOOKUP(U2093,'Cross ref'!I:J,2,0)</f>
        <v>SCL</v>
      </c>
      <c r="T2093" s="231">
        <f t="shared" si="192"/>
        <v>30.07</v>
      </c>
      <c r="U2093" s="231">
        <f>VLOOKUP(VALUE(C2093),'Cross ref'!G:I,3,0)</f>
        <v>7380</v>
      </c>
      <c r="V2093" s="231">
        <f>IFERROR(VLOOKUP(J2093,'Item List (2)'!C:D,2,0),VLOOKUP(K2093,'Item List (2)'!C:D,2,0))</f>
        <v>50007</v>
      </c>
      <c r="W2093" s="231">
        <f>IFERROR(VLOOKUP(J2093,'Item List (2)'!C:E,3,0),VLOOKUP(K2093,'Item List (2)'!C:E,3,0))</f>
        <v>100</v>
      </c>
      <c r="X2093" s="231">
        <f t="shared" si="193"/>
        <v>0</v>
      </c>
      <c r="Y2093" s="231" t="str">
        <f t="shared" si="194"/>
        <v>ONION, YLW</v>
      </c>
      <c r="AA2093" s="232">
        <f t="shared" si="195"/>
        <v>30.07</v>
      </c>
      <c r="AB2093" s="232" t="str">
        <f>VLOOKUP(W2093,'Item List (2)'!$H:$J,2,0)</f>
        <v>Food</v>
      </c>
      <c r="AC2093" s="232">
        <f t="shared" si="196"/>
        <v>7380</v>
      </c>
      <c r="AD2093" s="232" t="str">
        <f t="shared" si="197"/>
        <v>7380-Food</v>
      </c>
    </row>
    <row r="2094" spans="1:30">
      <c r="A2094" t="s">
        <v>48</v>
      </c>
      <c r="B2094" t="s">
        <v>549</v>
      </c>
      <c r="C2094" t="s">
        <v>798</v>
      </c>
      <c r="D2094" t="s">
        <v>799</v>
      </c>
      <c r="E2094" t="s">
        <v>802</v>
      </c>
      <c r="F2094" s="220" t="s">
        <v>53</v>
      </c>
      <c r="G2094" s="220">
        <v>45169</v>
      </c>
      <c r="H2094" t="s">
        <v>250</v>
      </c>
      <c r="I2094" t="s">
        <v>201</v>
      </c>
      <c r="J2094" t="s">
        <v>240</v>
      </c>
      <c r="K2094" t="s">
        <v>251</v>
      </c>
      <c r="L2094" s="230" t="s">
        <v>252</v>
      </c>
      <c r="M2094">
        <v>1</v>
      </c>
      <c r="N2094">
        <v>0</v>
      </c>
      <c r="O2094">
        <v>26.37</v>
      </c>
      <c r="P2094">
        <v>26.37</v>
      </c>
      <c r="Q2094">
        <v>3015.62</v>
      </c>
      <c r="R2094">
        <v>5.77</v>
      </c>
      <c r="S2094" s="231" t="str">
        <f>VLOOKUP(U2094,'Cross ref'!I:J,2,0)</f>
        <v>SCL</v>
      </c>
      <c r="T2094" s="231">
        <f t="shared" si="192"/>
        <v>26.37</v>
      </c>
      <c r="U2094" s="231">
        <f>VLOOKUP(VALUE(C2094),'Cross ref'!G:I,3,0)</f>
        <v>7380</v>
      </c>
      <c r="V2094" s="231">
        <f>IFERROR(VLOOKUP(J2094,'Item List (2)'!C:D,2,0),VLOOKUP(K2094,'Item List (2)'!C:D,2,0))</f>
        <v>51001</v>
      </c>
      <c r="W2094" s="231">
        <f>IFERROR(VLOOKUP(J2094,'Item List (2)'!C:E,3,0),VLOOKUP(K2094,'Item List (2)'!C:E,3,0))</f>
        <v>1000</v>
      </c>
      <c r="X2094" s="231">
        <f t="shared" si="193"/>
        <v>0</v>
      </c>
      <c r="Y2094" s="231" t="str">
        <f t="shared" si="194"/>
        <v>BAG, #8 FLVR TRAILS</v>
      </c>
      <c r="AA2094" s="232">
        <f t="shared" si="195"/>
        <v>26.37</v>
      </c>
      <c r="AB2094" s="232" t="str">
        <f>VLOOKUP(W2094,'Item List (2)'!$H:$J,2,0)</f>
        <v>Paper</v>
      </c>
      <c r="AC2094" s="232">
        <f t="shared" si="196"/>
        <v>7380</v>
      </c>
      <c r="AD2094" s="232" t="str">
        <f t="shared" si="197"/>
        <v>7380-Paper</v>
      </c>
    </row>
    <row r="2095" spans="1:30">
      <c r="A2095" t="s">
        <v>48</v>
      </c>
      <c r="B2095" t="s">
        <v>549</v>
      </c>
      <c r="C2095" t="s">
        <v>798</v>
      </c>
      <c r="D2095" t="s">
        <v>799</v>
      </c>
      <c r="E2095" t="s">
        <v>802</v>
      </c>
      <c r="F2095" s="220" t="s">
        <v>53</v>
      </c>
      <c r="G2095" s="220">
        <v>45169</v>
      </c>
      <c r="H2095" t="s">
        <v>253</v>
      </c>
      <c r="I2095" t="s">
        <v>201</v>
      </c>
      <c r="J2095" t="s">
        <v>240</v>
      </c>
      <c r="K2095" t="s">
        <v>254</v>
      </c>
      <c r="L2095" s="230" t="s">
        <v>249</v>
      </c>
      <c r="M2095">
        <v>1</v>
      </c>
      <c r="N2095">
        <v>0</v>
      </c>
      <c r="O2095">
        <v>10.7</v>
      </c>
      <c r="P2095">
        <v>10.7</v>
      </c>
      <c r="Q2095">
        <v>3015.62</v>
      </c>
      <c r="R2095">
        <v>5.77</v>
      </c>
      <c r="S2095" s="231" t="str">
        <f>VLOOKUP(U2095,'Cross ref'!I:J,2,0)</f>
        <v>SCL</v>
      </c>
      <c r="T2095" s="231">
        <f t="shared" si="192"/>
        <v>10.7</v>
      </c>
      <c r="U2095" s="231">
        <f>VLOOKUP(VALUE(C2095),'Cross ref'!G:I,3,0)</f>
        <v>7380</v>
      </c>
      <c r="V2095" s="231">
        <f>IFERROR(VLOOKUP(J2095,'Item List (2)'!C:D,2,0),VLOOKUP(K2095,'Item List (2)'!C:D,2,0))</f>
        <v>51001</v>
      </c>
      <c r="W2095" s="231">
        <f>IFERROR(VLOOKUP(J2095,'Item List (2)'!C:E,3,0),VLOOKUP(K2095,'Item List (2)'!C:E,3,0))</f>
        <v>1000</v>
      </c>
      <c r="X2095" s="231">
        <f t="shared" si="193"/>
        <v>0</v>
      </c>
      <c r="Y2095" s="231" t="str">
        <f t="shared" si="194"/>
        <v>BAG, #4 FLVR TRAILS</v>
      </c>
      <c r="AA2095" s="232">
        <f t="shared" si="195"/>
        <v>10.7</v>
      </c>
      <c r="AB2095" s="232" t="str">
        <f>VLOOKUP(W2095,'Item List (2)'!$H:$J,2,0)</f>
        <v>Paper</v>
      </c>
      <c r="AC2095" s="232">
        <f t="shared" si="196"/>
        <v>7380</v>
      </c>
      <c r="AD2095" s="232" t="str">
        <f t="shared" si="197"/>
        <v>7380-Paper</v>
      </c>
    </row>
    <row r="2096" spans="1:30">
      <c r="A2096" t="s">
        <v>48</v>
      </c>
      <c r="B2096" t="s">
        <v>549</v>
      </c>
      <c r="C2096" t="s">
        <v>798</v>
      </c>
      <c r="D2096" t="s">
        <v>799</v>
      </c>
      <c r="E2096" t="s">
        <v>802</v>
      </c>
      <c r="F2096" s="220" t="s">
        <v>53</v>
      </c>
      <c r="G2096" s="220">
        <v>45169</v>
      </c>
      <c r="H2096" t="s">
        <v>258</v>
      </c>
      <c r="I2096" t="s">
        <v>201</v>
      </c>
      <c r="J2096" t="s">
        <v>236</v>
      </c>
      <c r="K2096" t="s">
        <v>259</v>
      </c>
      <c r="L2096" s="230" t="s">
        <v>260</v>
      </c>
      <c r="M2096">
        <v>1</v>
      </c>
      <c r="N2096">
        <v>0</v>
      </c>
      <c r="O2096">
        <v>30.68</v>
      </c>
      <c r="P2096">
        <v>30.68</v>
      </c>
      <c r="Q2096">
        <v>3015.62</v>
      </c>
      <c r="R2096">
        <v>5.77</v>
      </c>
      <c r="S2096" s="231" t="str">
        <f>VLOOKUP(U2096,'Cross ref'!I:J,2,0)</f>
        <v>SCL</v>
      </c>
      <c r="T2096" s="231">
        <f t="shared" si="192"/>
        <v>30.68</v>
      </c>
      <c r="U2096" s="231">
        <f>VLOOKUP(VALUE(C2096),'Cross ref'!G:I,3,0)</f>
        <v>7380</v>
      </c>
      <c r="V2096" s="231">
        <f>IFERROR(VLOOKUP(J2096,'Item List (2)'!C:D,2,0),VLOOKUP(K2096,'Item List (2)'!C:D,2,0))</f>
        <v>51001</v>
      </c>
      <c r="W2096" s="231">
        <f>IFERROR(VLOOKUP(J2096,'Item List (2)'!C:E,3,0),VLOOKUP(K2096,'Item List (2)'!C:E,3,0))</f>
        <v>1000</v>
      </c>
      <c r="X2096" s="231">
        <f t="shared" si="193"/>
        <v>0</v>
      </c>
      <c r="Y2096" s="231" t="str">
        <f t="shared" si="194"/>
        <v>CUP, PLS COLD 32Z FLVR TRAIL</v>
      </c>
      <c r="AA2096" s="232">
        <f t="shared" si="195"/>
        <v>30.68</v>
      </c>
      <c r="AB2096" s="232" t="str">
        <f>VLOOKUP(W2096,'Item List (2)'!$H:$J,2,0)</f>
        <v>Paper</v>
      </c>
      <c r="AC2096" s="232">
        <f t="shared" si="196"/>
        <v>7380</v>
      </c>
      <c r="AD2096" s="232" t="str">
        <f t="shared" si="197"/>
        <v>7380-Paper</v>
      </c>
    </row>
    <row r="2097" spans="1:30">
      <c r="A2097" t="s">
        <v>48</v>
      </c>
      <c r="B2097" t="s">
        <v>549</v>
      </c>
      <c r="C2097" t="s">
        <v>798</v>
      </c>
      <c r="D2097" t="s">
        <v>799</v>
      </c>
      <c r="E2097" t="s">
        <v>802</v>
      </c>
      <c r="F2097" s="220" t="s">
        <v>53</v>
      </c>
      <c r="G2097" s="220">
        <v>45169</v>
      </c>
      <c r="H2097" t="s">
        <v>397</v>
      </c>
      <c r="I2097" t="s">
        <v>55</v>
      </c>
      <c r="J2097" t="s">
        <v>179</v>
      </c>
      <c r="K2097" t="s">
        <v>398</v>
      </c>
      <c r="L2097" s="230" t="s">
        <v>123</v>
      </c>
      <c r="M2097">
        <v>1</v>
      </c>
      <c r="N2097">
        <v>0</v>
      </c>
      <c r="O2097">
        <v>43.47</v>
      </c>
      <c r="P2097">
        <v>43.47</v>
      </c>
      <c r="Q2097">
        <v>3015.62</v>
      </c>
      <c r="R2097">
        <v>5.77</v>
      </c>
      <c r="S2097" s="231" t="str">
        <f>VLOOKUP(U2097,'Cross ref'!I:J,2,0)</f>
        <v>SCL</v>
      </c>
      <c r="T2097" s="231">
        <f t="shared" si="192"/>
        <v>43.47</v>
      </c>
      <c r="U2097" s="231">
        <f>VLOOKUP(VALUE(C2097),'Cross ref'!G:I,3,0)</f>
        <v>7380</v>
      </c>
      <c r="V2097" s="231">
        <f>IFERROR(VLOOKUP(J2097,'Item List (2)'!C:D,2,0),VLOOKUP(K2097,'Item List (2)'!C:D,2,0))</f>
        <v>50007</v>
      </c>
      <c r="W2097" s="231">
        <f>IFERROR(VLOOKUP(J2097,'Item List (2)'!C:E,3,0),VLOOKUP(K2097,'Item List (2)'!C:E,3,0))</f>
        <v>100</v>
      </c>
      <c r="X2097" s="231">
        <f t="shared" si="193"/>
        <v>0</v>
      </c>
      <c r="Y2097" s="231" t="str">
        <f t="shared" si="194"/>
        <v>CHEESE, PEPPERJACK 160CT</v>
      </c>
      <c r="AA2097" s="232">
        <f t="shared" si="195"/>
        <v>43.47</v>
      </c>
      <c r="AB2097" s="232" t="str">
        <f>VLOOKUP(W2097,'Item List (2)'!$H:$J,2,0)</f>
        <v>Food</v>
      </c>
      <c r="AC2097" s="232">
        <f t="shared" si="196"/>
        <v>7380</v>
      </c>
      <c r="AD2097" s="232" t="str">
        <f t="shared" si="197"/>
        <v>7380-Food</v>
      </c>
    </row>
    <row r="2098" spans="1:30">
      <c r="A2098" t="s">
        <v>48</v>
      </c>
      <c r="B2098" t="s">
        <v>549</v>
      </c>
      <c r="C2098" t="s">
        <v>798</v>
      </c>
      <c r="D2098" t="s">
        <v>799</v>
      </c>
      <c r="E2098" t="s">
        <v>802</v>
      </c>
      <c r="F2098" s="220" t="s">
        <v>53</v>
      </c>
      <c r="G2098" s="220">
        <v>45169</v>
      </c>
      <c r="H2098" t="s">
        <v>261</v>
      </c>
      <c r="I2098" t="s">
        <v>55</v>
      </c>
      <c r="J2098" t="s">
        <v>98</v>
      </c>
      <c r="K2098" t="s">
        <v>262</v>
      </c>
      <c r="L2098" s="230" t="s">
        <v>263</v>
      </c>
      <c r="M2098">
        <v>1</v>
      </c>
      <c r="N2098">
        <v>0</v>
      </c>
      <c r="O2098">
        <v>22.91</v>
      </c>
      <c r="P2098">
        <v>22.91</v>
      </c>
      <c r="Q2098">
        <v>3015.62</v>
      </c>
      <c r="R2098">
        <v>5.77</v>
      </c>
      <c r="S2098" s="231" t="str">
        <f>VLOOKUP(U2098,'Cross ref'!I:J,2,0)</f>
        <v>SCL</v>
      </c>
      <c r="T2098" s="231">
        <f t="shared" si="192"/>
        <v>22.91</v>
      </c>
      <c r="U2098" s="231">
        <f>VLOOKUP(VALUE(C2098),'Cross ref'!G:I,3,0)</f>
        <v>7380</v>
      </c>
      <c r="V2098" s="231">
        <f>IFERROR(VLOOKUP(J2098,'Item List (2)'!C:D,2,0),VLOOKUP(K2098,'Item List (2)'!C:D,2,0))</f>
        <v>50007</v>
      </c>
      <c r="W2098" s="231">
        <f>IFERROR(VLOOKUP(J2098,'Item List (2)'!C:E,3,0),VLOOKUP(K2098,'Item List (2)'!C:E,3,0))</f>
        <v>100</v>
      </c>
      <c r="X2098" s="231">
        <f t="shared" si="193"/>
        <v>0</v>
      </c>
      <c r="Y2098" s="231" t="str">
        <f t="shared" si="194"/>
        <v>SAUCE, BBQ</v>
      </c>
      <c r="AA2098" s="232">
        <f t="shared" si="195"/>
        <v>22.91</v>
      </c>
      <c r="AB2098" s="232" t="str">
        <f>VLOOKUP(W2098,'Item List (2)'!$H:$J,2,0)</f>
        <v>Food</v>
      </c>
      <c r="AC2098" s="232">
        <f t="shared" si="196"/>
        <v>7380</v>
      </c>
      <c r="AD2098" s="232" t="str">
        <f t="shared" si="197"/>
        <v>7380-Food</v>
      </c>
    </row>
    <row r="2099" spans="1:30">
      <c r="A2099" t="s">
        <v>48</v>
      </c>
      <c r="B2099" t="s">
        <v>549</v>
      </c>
      <c r="C2099" t="s">
        <v>798</v>
      </c>
      <c r="D2099" t="s">
        <v>799</v>
      </c>
      <c r="E2099" t="s">
        <v>802</v>
      </c>
      <c r="F2099" s="220" t="s">
        <v>53</v>
      </c>
      <c r="G2099" s="220">
        <v>45169</v>
      </c>
      <c r="H2099" t="s">
        <v>264</v>
      </c>
      <c r="I2099" t="s">
        <v>55</v>
      </c>
      <c r="J2099" t="s">
        <v>265</v>
      </c>
      <c r="K2099" t="s">
        <v>266</v>
      </c>
      <c r="L2099" s="230" t="s">
        <v>263</v>
      </c>
      <c r="M2099">
        <v>1</v>
      </c>
      <c r="N2099">
        <v>0</v>
      </c>
      <c r="O2099">
        <v>23.87</v>
      </c>
      <c r="P2099">
        <v>23.87</v>
      </c>
      <c r="Q2099">
        <v>3015.62</v>
      </c>
      <c r="R2099">
        <v>5.77</v>
      </c>
      <c r="S2099" s="231" t="str">
        <f>VLOOKUP(U2099,'Cross ref'!I:J,2,0)</f>
        <v>SCL</v>
      </c>
      <c r="T2099" s="231">
        <f t="shared" si="192"/>
        <v>23.87</v>
      </c>
      <c r="U2099" s="231">
        <f>VLOOKUP(VALUE(C2099),'Cross ref'!G:I,3,0)</f>
        <v>7380</v>
      </c>
      <c r="V2099" s="231">
        <f>IFERROR(VLOOKUP(J2099,'Item List (2)'!C:D,2,0),VLOOKUP(K2099,'Item List (2)'!C:D,2,0))</f>
        <v>50007</v>
      </c>
      <c r="W2099" s="231">
        <f>IFERROR(VLOOKUP(J2099,'Item List (2)'!C:E,3,0),VLOOKUP(K2099,'Item List (2)'!C:E,3,0))</f>
        <v>100</v>
      </c>
      <c r="X2099" s="231">
        <f t="shared" si="193"/>
        <v>0</v>
      </c>
      <c r="Y2099" s="231" t="str">
        <f t="shared" si="194"/>
        <v>SAUCE, SPECIAL</v>
      </c>
      <c r="AA2099" s="232">
        <f t="shared" si="195"/>
        <v>23.87</v>
      </c>
      <c r="AB2099" s="232" t="str">
        <f>VLOOKUP(W2099,'Item List (2)'!$H:$J,2,0)</f>
        <v>Food</v>
      </c>
      <c r="AC2099" s="232">
        <f t="shared" si="196"/>
        <v>7380</v>
      </c>
      <c r="AD2099" s="232" t="str">
        <f t="shared" si="197"/>
        <v>7380-Food</v>
      </c>
    </row>
    <row r="2100" spans="1:30">
      <c r="A2100" t="s">
        <v>48</v>
      </c>
      <c r="B2100" t="s">
        <v>549</v>
      </c>
      <c r="C2100" t="s">
        <v>798</v>
      </c>
      <c r="D2100" t="s">
        <v>799</v>
      </c>
      <c r="E2100" t="s">
        <v>802</v>
      </c>
      <c r="F2100" s="220" t="s">
        <v>53</v>
      </c>
      <c r="G2100" s="220">
        <v>45169</v>
      </c>
      <c r="H2100" t="s">
        <v>267</v>
      </c>
      <c r="I2100" t="s">
        <v>55</v>
      </c>
      <c r="J2100" t="s">
        <v>268</v>
      </c>
      <c r="K2100" t="s">
        <v>269</v>
      </c>
      <c r="L2100" s="230" t="s">
        <v>270</v>
      </c>
      <c r="M2100">
        <v>1</v>
      </c>
      <c r="N2100">
        <v>0</v>
      </c>
      <c r="O2100">
        <v>47.11</v>
      </c>
      <c r="P2100">
        <v>47.11</v>
      </c>
      <c r="Q2100">
        <v>3015.62</v>
      </c>
      <c r="R2100">
        <v>5.77</v>
      </c>
      <c r="S2100" s="231" t="str">
        <f>VLOOKUP(U2100,'Cross ref'!I:J,2,0)</f>
        <v>SCL</v>
      </c>
      <c r="T2100" s="231">
        <f t="shared" si="192"/>
        <v>47.11</v>
      </c>
      <c r="U2100" s="231">
        <f>VLOOKUP(VALUE(C2100),'Cross ref'!G:I,3,0)</f>
        <v>7380</v>
      </c>
      <c r="V2100" s="231">
        <f>IFERROR(VLOOKUP(J2100,'Item List (2)'!C:D,2,0),VLOOKUP(K2100,'Item List (2)'!C:D,2,0))</f>
        <v>50007</v>
      </c>
      <c r="W2100" s="231">
        <f>IFERROR(VLOOKUP(J2100,'Item List (2)'!C:E,3,0),VLOOKUP(K2100,'Item List (2)'!C:E,3,0))</f>
        <v>100</v>
      </c>
      <c r="X2100" s="231">
        <f t="shared" si="193"/>
        <v>0</v>
      </c>
      <c r="Y2100" s="231" t="str">
        <f t="shared" si="194"/>
        <v>MAYONNAISE, 64Z</v>
      </c>
      <c r="AA2100" s="232">
        <f t="shared" si="195"/>
        <v>47.11</v>
      </c>
      <c r="AB2100" s="232" t="str">
        <f>VLOOKUP(W2100,'Item List (2)'!$H:$J,2,0)</f>
        <v>Food</v>
      </c>
      <c r="AC2100" s="232">
        <f t="shared" si="196"/>
        <v>7380</v>
      </c>
      <c r="AD2100" s="232" t="str">
        <f t="shared" si="197"/>
        <v>7380-Food</v>
      </c>
    </row>
    <row r="2101" spans="1:30">
      <c r="A2101" t="s">
        <v>48</v>
      </c>
      <c r="B2101" t="s">
        <v>549</v>
      </c>
      <c r="C2101" t="s">
        <v>798</v>
      </c>
      <c r="D2101" t="s">
        <v>799</v>
      </c>
      <c r="E2101" t="s">
        <v>802</v>
      </c>
      <c r="F2101" s="220" t="s">
        <v>53</v>
      </c>
      <c r="G2101" s="220">
        <v>45169</v>
      </c>
      <c r="H2101" t="s">
        <v>275</v>
      </c>
      <c r="I2101" t="s">
        <v>71</v>
      </c>
      <c r="J2101" t="s">
        <v>276</v>
      </c>
      <c r="K2101" t="s">
        <v>277</v>
      </c>
      <c r="L2101" s="230" t="s">
        <v>74</v>
      </c>
      <c r="M2101">
        <v>1</v>
      </c>
      <c r="N2101">
        <v>0</v>
      </c>
      <c r="O2101">
        <v>0</v>
      </c>
      <c r="P2101">
        <v>20.3</v>
      </c>
      <c r="Q2101">
        <v>3015.62</v>
      </c>
      <c r="R2101">
        <v>5.77</v>
      </c>
      <c r="S2101" s="231" t="str">
        <f>VLOOKUP(U2101,'Cross ref'!I:J,2,0)</f>
        <v>SCL</v>
      </c>
      <c r="T2101" s="231">
        <f t="shared" si="192"/>
        <v>20.3</v>
      </c>
      <c r="U2101" s="231">
        <f>VLOOKUP(VALUE(C2101),'Cross ref'!G:I,3,0)</f>
        <v>7380</v>
      </c>
      <c r="V2101" s="231">
        <f>IFERROR(VLOOKUP(J2101,'Item List (2)'!C:D,2,0),VLOOKUP(K2101,'Item List (2)'!C:D,2,0))</f>
        <v>50007</v>
      </c>
      <c r="W2101" s="231">
        <f>IFERROR(VLOOKUP(J2101,'Item List (2)'!C:E,3,0),VLOOKUP(K2101,'Item List (2)'!C:E,3,0))</f>
        <v>100</v>
      </c>
      <c r="X2101" s="231">
        <f t="shared" si="193"/>
        <v>-20.3</v>
      </c>
      <c r="Y2101" s="231" t="str">
        <f t="shared" si="194"/>
        <v>SURCHARGE, FUEL</v>
      </c>
      <c r="AA2101" s="232">
        <f t="shared" si="195"/>
        <v>20.3</v>
      </c>
      <c r="AB2101" s="232" t="str">
        <f>VLOOKUP(W2101,'Item List (2)'!$H:$J,2,0)</f>
        <v>Food</v>
      </c>
      <c r="AC2101" s="232">
        <f t="shared" si="196"/>
        <v>7380</v>
      </c>
      <c r="AD2101" s="232" t="str">
        <f t="shared" si="197"/>
        <v>7380-Food</v>
      </c>
    </row>
    <row r="2102" spans="1:30">
      <c r="A2102" t="s">
        <v>48</v>
      </c>
      <c r="B2102" t="s">
        <v>549</v>
      </c>
      <c r="C2102" t="s">
        <v>798</v>
      </c>
      <c r="D2102" t="s">
        <v>799</v>
      </c>
      <c r="E2102" t="s">
        <v>803</v>
      </c>
      <c r="F2102" s="220" t="s">
        <v>53</v>
      </c>
      <c r="G2102" s="220">
        <v>45171</v>
      </c>
      <c r="H2102" t="s">
        <v>518</v>
      </c>
      <c r="I2102" t="s">
        <v>55</v>
      </c>
      <c r="J2102" t="s">
        <v>76</v>
      </c>
      <c r="K2102" t="s">
        <v>519</v>
      </c>
      <c r="L2102" s="230" t="s">
        <v>78</v>
      </c>
      <c r="M2102">
        <v>1</v>
      </c>
      <c r="N2102">
        <v>0</v>
      </c>
      <c r="O2102">
        <v>99.5</v>
      </c>
      <c r="P2102">
        <v>99.5</v>
      </c>
      <c r="Q2102">
        <v>417.96</v>
      </c>
      <c r="R2102">
        <v>0</v>
      </c>
      <c r="S2102" s="231" t="str">
        <f>VLOOKUP(U2102,'Cross ref'!I:J,2,0)</f>
        <v>SCL</v>
      </c>
      <c r="T2102" s="231">
        <f t="shared" si="192"/>
        <v>99.5</v>
      </c>
      <c r="U2102" s="231">
        <f>VLOOKUP(VALUE(C2102),'Cross ref'!G:I,3,0)</f>
        <v>7380</v>
      </c>
      <c r="V2102" s="231">
        <f>IFERROR(VLOOKUP(J2102,'Item List (2)'!C:D,2,0),VLOOKUP(K2102,'Item List (2)'!C:D,2,0))</f>
        <v>50007</v>
      </c>
      <c r="W2102" s="231">
        <f>IFERROR(VLOOKUP(J2102,'Item List (2)'!C:E,3,0),VLOOKUP(K2102,'Item List (2)'!C:E,3,0))</f>
        <v>100</v>
      </c>
      <c r="X2102" s="231">
        <f t="shared" si="193"/>
        <v>0</v>
      </c>
      <c r="Y2102" s="231" t="str">
        <f t="shared" si="194"/>
        <v>SYRUP, FANTA ORANGE</v>
      </c>
      <c r="AA2102" s="232">
        <f t="shared" si="195"/>
        <v>99.5</v>
      </c>
      <c r="AB2102" s="232" t="str">
        <f>VLOOKUP(W2102,'Item List (2)'!$H:$J,2,0)</f>
        <v>Food</v>
      </c>
      <c r="AC2102" s="232">
        <f t="shared" si="196"/>
        <v>7380</v>
      </c>
      <c r="AD2102" s="232" t="str">
        <f t="shared" si="197"/>
        <v>7380-Food</v>
      </c>
    </row>
    <row r="2103" spans="1:30">
      <c r="A2103" t="s">
        <v>48</v>
      </c>
      <c r="B2103" t="s">
        <v>549</v>
      </c>
      <c r="C2103" t="s">
        <v>798</v>
      </c>
      <c r="D2103" t="s">
        <v>799</v>
      </c>
      <c r="E2103" t="s">
        <v>803</v>
      </c>
      <c r="F2103" s="220" t="s">
        <v>53</v>
      </c>
      <c r="G2103" s="220">
        <v>45171</v>
      </c>
      <c r="H2103" t="s">
        <v>304</v>
      </c>
      <c r="I2103" t="s">
        <v>55</v>
      </c>
      <c r="J2103" t="s">
        <v>305</v>
      </c>
      <c r="K2103" t="s">
        <v>306</v>
      </c>
      <c r="L2103" s="230" t="s">
        <v>100</v>
      </c>
      <c r="M2103">
        <v>1</v>
      </c>
      <c r="N2103">
        <v>0</v>
      </c>
      <c r="O2103">
        <v>30.8</v>
      </c>
      <c r="P2103">
        <v>30.8</v>
      </c>
      <c r="Q2103">
        <v>417.96</v>
      </c>
      <c r="R2103">
        <v>0</v>
      </c>
      <c r="S2103" s="231" t="str">
        <f>VLOOKUP(U2103,'Cross ref'!I:J,2,0)</f>
        <v>SCL</v>
      </c>
      <c r="T2103" s="231">
        <f t="shared" si="192"/>
        <v>30.8</v>
      </c>
      <c r="U2103" s="231">
        <f>VLOOKUP(VALUE(C2103),'Cross ref'!G:I,3,0)</f>
        <v>7380</v>
      </c>
      <c r="V2103" s="231">
        <f>IFERROR(VLOOKUP(J2103,'Item List (2)'!C:D,2,0),VLOOKUP(K2103,'Item List (2)'!C:D,2,0))</f>
        <v>50007</v>
      </c>
      <c r="W2103" s="231">
        <f>IFERROR(VLOOKUP(J2103,'Item List (2)'!C:E,3,0),VLOOKUP(K2103,'Item List (2)'!C:E,3,0))</f>
        <v>100</v>
      </c>
      <c r="X2103" s="231">
        <f t="shared" si="193"/>
        <v>0</v>
      </c>
      <c r="Y2103" s="231" t="str">
        <f t="shared" si="194"/>
        <v>SAUCE, HNY MUST CUP</v>
      </c>
      <c r="AA2103" s="232">
        <f t="shared" si="195"/>
        <v>30.8</v>
      </c>
      <c r="AB2103" s="232" t="str">
        <f>VLOOKUP(W2103,'Item List (2)'!$H:$J,2,0)</f>
        <v>Food</v>
      </c>
      <c r="AC2103" s="232">
        <f t="shared" si="196"/>
        <v>7380</v>
      </c>
      <c r="AD2103" s="232" t="str">
        <f t="shared" si="197"/>
        <v>7380-Food</v>
      </c>
    </row>
    <row r="2104" spans="1:30">
      <c r="A2104" t="s">
        <v>48</v>
      </c>
      <c r="B2104" t="s">
        <v>549</v>
      </c>
      <c r="C2104" t="s">
        <v>798</v>
      </c>
      <c r="D2104" t="s">
        <v>799</v>
      </c>
      <c r="E2104" t="s">
        <v>803</v>
      </c>
      <c r="F2104" s="220" t="s">
        <v>53</v>
      </c>
      <c r="G2104" s="220">
        <v>45171</v>
      </c>
      <c r="H2104" t="s">
        <v>324</v>
      </c>
      <c r="I2104" t="s">
        <v>55</v>
      </c>
      <c r="J2104" t="s">
        <v>325</v>
      </c>
      <c r="K2104" t="s">
        <v>326</v>
      </c>
      <c r="L2104" s="230" t="s">
        <v>327</v>
      </c>
      <c r="M2104">
        <v>1</v>
      </c>
      <c r="N2104">
        <v>0</v>
      </c>
      <c r="O2104">
        <v>31.31</v>
      </c>
      <c r="P2104">
        <v>31.31</v>
      </c>
      <c r="Q2104">
        <v>417.96</v>
      </c>
      <c r="R2104">
        <v>0</v>
      </c>
      <c r="S2104" s="231" t="str">
        <f>VLOOKUP(U2104,'Cross ref'!I:J,2,0)</f>
        <v>SCL</v>
      </c>
      <c r="T2104" s="231">
        <f t="shared" si="192"/>
        <v>31.31</v>
      </c>
      <c r="U2104" s="231">
        <f>VLOOKUP(VALUE(C2104),'Cross ref'!G:I,3,0)</f>
        <v>7380</v>
      </c>
      <c r="V2104" s="231">
        <f>IFERROR(VLOOKUP(J2104,'Item List (2)'!C:D,2,0),VLOOKUP(K2104,'Item List (2)'!C:D,2,0))</f>
        <v>50007</v>
      </c>
      <c r="W2104" s="231">
        <f>IFERROR(VLOOKUP(J2104,'Item List (2)'!C:E,3,0),VLOOKUP(K2104,'Item List (2)'!C:E,3,0))</f>
        <v>100</v>
      </c>
      <c r="X2104" s="231">
        <f t="shared" si="193"/>
        <v>0</v>
      </c>
      <c r="Y2104" s="231" t="str">
        <f t="shared" si="194"/>
        <v>TORTILLA, FLOUR 10" FZN</v>
      </c>
      <c r="AA2104" s="232">
        <f t="shared" si="195"/>
        <v>31.31</v>
      </c>
      <c r="AB2104" s="232" t="str">
        <f>VLOOKUP(W2104,'Item List (2)'!$H:$J,2,0)</f>
        <v>Food</v>
      </c>
      <c r="AC2104" s="232">
        <f t="shared" si="196"/>
        <v>7380</v>
      </c>
      <c r="AD2104" s="232" t="str">
        <f t="shared" si="197"/>
        <v>7380-Food</v>
      </c>
    </row>
    <row r="2105" spans="1:30">
      <c r="A2105" t="s">
        <v>48</v>
      </c>
      <c r="B2105" t="s">
        <v>549</v>
      </c>
      <c r="C2105" t="s">
        <v>798</v>
      </c>
      <c r="D2105" t="s">
        <v>799</v>
      </c>
      <c r="E2105" t="s">
        <v>803</v>
      </c>
      <c r="F2105" s="220" t="s">
        <v>53</v>
      </c>
      <c r="G2105" s="220">
        <v>45171</v>
      </c>
      <c r="H2105" t="s">
        <v>145</v>
      </c>
      <c r="I2105" t="s">
        <v>55</v>
      </c>
      <c r="J2105" t="s">
        <v>146</v>
      </c>
      <c r="K2105" t="s">
        <v>147</v>
      </c>
      <c r="L2105" s="230" t="s">
        <v>148</v>
      </c>
      <c r="M2105">
        <v>1</v>
      </c>
      <c r="N2105">
        <v>0</v>
      </c>
      <c r="O2105">
        <v>112.38</v>
      </c>
      <c r="P2105">
        <v>112.38</v>
      </c>
      <c r="Q2105">
        <v>417.96</v>
      </c>
      <c r="R2105">
        <v>0</v>
      </c>
      <c r="S2105" s="231" t="str">
        <f>VLOOKUP(U2105,'Cross ref'!I:J,2,0)</f>
        <v>SCL</v>
      </c>
      <c r="T2105" s="231">
        <f t="shared" si="192"/>
        <v>112.38</v>
      </c>
      <c r="U2105" s="231">
        <f>VLOOKUP(VALUE(C2105),'Cross ref'!G:I,3,0)</f>
        <v>7380</v>
      </c>
      <c r="V2105" s="231">
        <f>IFERROR(VLOOKUP(J2105,'Item List (2)'!C:D,2,0),VLOOKUP(K2105,'Item List (2)'!C:D,2,0))</f>
        <v>50007</v>
      </c>
      <c r="W2105" s="231">
        <f>IFERROR(VLOOKUP(J2105,'Item List (2)'!C:E,3,0),VLOOKUP(K2105,'Item List (2)'!C:E,3,0))</f>
        <v>100</v>
      </c>
      <c r="X2105" s="231">
        <f t="shared" si="193"/>
        <v>0</v>
      </c>
      <c r="Y2105" s="231" t="str">
        <f t="shared" si="194"/>
        <v>CHICKEN, TNDRLOIN STRIP 1.5Z</v>
      </c>
      <c r="AA2105" s="232">
        <f t="shared" si="195"/>
        <v>112.38</v>
      </c>
      <c r="AB2105" s="232" t="str">
        <f>VLOOKUP(W2105,'Item List (2)'!$H:$J,2,0)</f>
        <v>Food</v>
      </c>
      <c r="AC2105" s="232">
        <f t="shared" si="196"/>
        <v>7380</v>
      </c>
      <c r="AD2105" s="232" t="str">
        <f t="shared" si="197"/>
        <v>7380-Food</v>
      </c>
    </row>
    <row r="2106" spans="1:30">
      <c r="A2106" t="s">
        <v>48</v>
      </c>
      <c r="B2106" t="s">
        <v>549</v>
      </c>
      <c r="C2106" t="s">
        <v>798</v>
      </c>
      <c r="D2106" t="s">
        <v>799</v>
      </c>
      <c r="E2106" t="s">
        <v>803</v>
      </c>
      <c r="F2106" s="220" t="s">
        <v>53</v>
      </c>
      <c r="G2106" s="220">
        <v>45171</v>
      </c>
      <c r="H2106" t="s">
        <v>332</v>
      </c>
      <c r="I2106" t="s">
        <v>55</v>
      </c>
      <c r="J2106" t="s">
        <v>244</v>
      </c>
      <c r="K2106" t="s">
        <v>333</v>
      </c>
      <c r="L2106" s="230" t="s">
        <v>334</v>
      </c>
      <c r="M2106">
        <v>1</v>
      </c>
      <c r="N2106">
        <v>0</v>
      </c>
      <c r="O2106">
        <v>31.38</v>
      </c>
      <c r="P2106">
        <v>31.38</v>
      </c>
      <c r="Q2106">
        <v>417.96</v>
      </c>
      <c r="R2106">
        <v>0</v>
      </c>
      <c r="S2106" s="231" t="str">
        <f>VLOOKUP(U2106,'Cross ref'!I:J,2,0)</f>
        <v>SCL</v>
      </c>
      <c r="T2106" s="231">
        <f t="shared" si="192"/>
        <v>31.38</v>
      </c>
      <c r="U2106" s="231">
        <f>VLOOKUP(VALUE(C2106),'Cross ref'!G:I,3,0)</f>
        <v>7380</v>
      </c>
      <c r="V2106" s="231">
        <f>IFERROR(VLOOKUP(J2106,'Item List (2)'!C:D,2,0),VLOOKUP(K2106,'Item List (2)'!C:D,2,0))</f>
        <v>50007</v>
      </c>
      <c r="W2106" s="231">
        <f>IFERROR(VLOOKUP(J2106,'Item List (2)'!C:E,3,0),VLOOKUP(K2106,'Item List (2)'!C:E,3,0))</f>
        <v>100</v>
      </c>
      <c r="X2106" s="231">
        <f t="shared" si="193"/>
        <v>0</v>
      </c>
      <c r="Y2106" s="231" t="str">
        <f t="shared" si="194"/>
        <v>WHIP CREAM, AEROSOL 17Z</v>
      </c>
      <c r="AA2106" s="232">
        <f t="shared" si="195"/>
        <v>31.38</v>
      </c>
      <c r="AB2106" s="232" t="str">
        <f>VLOOKUP(W2106,'Item List (2)'!$H:$J,2,0)</f>
        <v>Food</v>
      </c>
      <c r="AC2106" s="232">
        <f t="shared" si="196"/>
        <v>7380</v>
      </c>
      <c r="AD2106" s="232" t="str">
        <f t="shared" si="197"/>
        <v>7380-Food</v>
      </c>
    </row>
    <row r="2107" spans="1:30">
      <c r="A2107" t="s">
        <v>48</v>
      </c>
      <c r="B2107" t="s">
        <v>549</v>
      </c>
      <c r="C2107" t="s">
        <v>798</v>
      </c>
      <c r="D2107" t="s">
        <v>799</v>
      </c>
      <c r="E2107" t="s">
        <v>803</v>
      </c>
      <c r="F2107" s="220" t="s">
        <v>53</v>
      </c>
      <c r="G2107" s="220">
        <v>45171</v>
      </c>
      <c r="H2107" t="s">
        <v>173</v>
      </c>
      <c r="I2107" t="s">
        <v>55</v>
      </c>
      <c r="J2107" t="s">
        <v>117</v>
      </c>
      <c r="K2107" t="s">
        <v>174</v>
      </c>
      <c r="L2107" s="230" t="s">
        <v>175</v>
      </c>
      <c r="M2107">
        <v>1</v>
      </c>
      <c r="N2107">
        <v>0</v>
      </c>
      <c r="O2107">
        <v>81.59</v>
      </c>
      <c r="P2107">
        <v>81.59</v>
      </c>
      <c r="Q2107">
        <v>417.96</v>
      </c>
      <c r="R2107">
        <v>0</v>
      </c>
      <c r="S2107" s="231" t="str">
        <f>VLOOKUP(U2107,'Cross ref'!I:J,2,0)</f>
        <v>SCL</v>
      </c>
      <c r="T2107" s="231">
        <f t="shared" si="192"/>
        <v>81.59</v>
      </c>
      <c r="U2107" s="231">
        <f>VLOOKUP(VALUE(C2107),'Cross ref'!G:I,3,0)</f>
        <v>7380</v>
      </c>
      <c r="V2107" s="231">
        <f>IFERROR(VLOOKUP(J2107,'Item List (2)'!C:D,2,0),VLOOKUP(K2107,'Item List (2)'!C:D,2,0))</f>
        <v>50007</v>
      </c>
      <c r="W2107" s="231">
        <f>IFERROR(VLOOKUP(J2107,'Item List (2)'!C:E,3,0),VLOOKUP(K2107,'Item List (2)'!C:E,3,0))</f>
        <v>100</v>
      </c>
      <c r="X2107" s="231">
        <f t="shared" si="193"/>
        <v>0</v>
      </c>
      <c r="Y2107" s="231" t="str">
        <f t="shared" si="194"/>
        <v>BEEF, GRND PTY 1.78Z</v>
      </c>
      <c r="AA2107" s="232">
        <f t="shared" si="195"/>
        <v>81.59</v>
      </c>
      <c r="AB2107" s="232" t="str">
        <f>VLOOKUP(W2107,'Item List (2)'!$H:$J,2,0)</f>
        <v>Food</v>
      </c>
      <c r="AC2107" s="232">
        <f t="shared" si="196"/>
        <v>7380</v>
      </c>
      <c r="AD2107" s="232" t="str">
        <f t="shared" si="197"/>
        <v>7380-Food</v>
      </c>
    </row>
    <row r="2108" spans="1:30">
      <c r="A2108" t="s">
        <v>48</v>
      </c>
      <c r="B2108" t="s">
        <v>549</v>
      </c>
      <c r="C2108" t="s">
        <v>798</v>
      </c>
      <c r="D2108" t="s">
        <v>799</v>
      </c>
      <c r="E2108" t="s">
        <v>803</v>
      </c>
      <c r="F2108" s="220" t="s">
        <v>53</v>
      </c>
      <c r="G2108" s="220">
        <v>45171</v>
      </c>
      <c r="H2108" t="s">
        <v>258</v>
      </c>
      <c r="I2108" t="s">
        <v>201</v>
      </c>
      <c r="J2108" t="s">
        <v>236</v>
      </c>
      <c r="K2108" t="s">
        <v>259</v>
      </c>
      <c r="L2108" s="230" t="s">
        <v>260</v>
      </c>
      <c r="M2108">
        <v>1</v>
      </c>
      <c r="N2108">
        <v>0</v>
      </c>
      <c r="O2108">
        <v>31</v>
      </c>
      <c r="P2108">
        <v>31</v>
      </c>
      <c r="Q2108">
        <v>417.96</v>
      </c>
      <c r="R2108">
        <v>0</v>
      </c>
      <c r="S2108" s="231" t="str">
        <f>VLOOKUP(U2108,'Cross ref'!I:J,2,0)</f>
        <v>SCL</v>
      </c>
      <c r="T2108" s="231">
        <f t="shared" si="192"/>
        <v>31</v>
      </c>
      <c r="U2108" s="231">
        <f>VLOOKUP(VALUE(C2108),'Cross ref'!G:I,3,0)</f>
        <v>7380</v>
      </c>
      <c r="V2108" s="231">
        <f>IFERROR(VLOOKUP(J2108,'Item List (2)'!C:D,2,0),VLOOKUP(K2108,'Item List (2)'!C:D,2,0))</f>
        <v>51001</v>
      </c>
      <c r="W2108" s="231">
        <f>IFERROR(VLOOKUP(J2108,'Item List (2)'!C:E,3,0),VLOOKUP(K2108,'Item List (2)'!C:E,3,0))</f>
        <v>1000</v>
      </c>
      <c r="X2108" s="231">
        <f t="shared" si="193"/>
        <v>0</v>
      </c>
      <c r="Y2108" s="231" t="str">
        <f t="shared" si="194"/>
        <v>CUP, PLS COLD 32Z FLVR TRAIL</v>
      </c>
      <c r="AA2108" s="232">
        <f t="shared" si="195"/>
        <v>31</v>
      </c>
      <c r="AB2108" s="232" t="str">
        <f>VLOOKUP(W2108,'Item List (2)'!$H:$J,2,0)</f>
        <v>Paper</v>
      </c>
      <c r="AC2108" s="232">
        <f t="shared" si="196"/>
        <v>7380</v>
      </c>
      <c r="AD2108" s="232" t="str">
        <f t="shared" si="197"/>
        <v>7380-Paper</v>
      </c>
    </row>
    <row r="2109" spans="1:30">
      <c r="A2109" t="s">
        <v>48</v>
      </c>
      <c r="B2109" t="s">
        <v>549</v>
      </c>
      <c r="C2109" t="s">
        <v>804</v>
      </c>
      <c r="D2109" t="s">
        <v>805</v>
      </c>
      <c r="E2109" t="s">
        <v>806</v>
      </c>
      <c r="F2109" s="220" t="s">
        <v>53</v>
      </c>
      <c r="G2109" s="220">
        <v>45168</v>
      </c>
      <c r="H2109" t="s">
        <v>54</v>
      </c>
      <c r="I2109" t="s">
        <v>55</v>
      </c>
      <c r="J2109" t="s">
        <v>56</v>
      </c>
      <c r="K2109" t="s">
        <v>57</v>
      </c>
      <c r="L2109" s="230" t="s">
        <v>58</v>
      </c>
      <c r="M2109">
        <v>1</v>
      </c>
      <c r="N2109">
        <v>0</v>
      </c>
      <c r="O2109">
        <v>42.61</v>
      </c>
      <c r="P2109">
        <v>42.61</v>
      </c>
      <c r="Q2109">
        <v>42.61</v>
      </c>
      <c r="R2109">
        <v>0</v>
      </c>
      <c r="S2109" s="231" t="str">
        <f>VLOOKUP(U2109,'Cross ref'!I:J,2,0)</f>
        <v>SCL</v>
      </c>
      <c r="T2109" s="231">
        <f t="shared" si="192"/>
        <v>42.61</v>
      </c>
      <c r="U2109" s="231">
        <f>VLOOKUP(VALUE(C2109),'Cross ref'!G:I,3,0)</f>
        <v>7381</v>
      </c>
      <c r="V2109" s="231">
        <f>IFERROR(VLOOKUP(J2109,'Item List (2)'!C:D,2,0),VLOOKUP(K2109,'Item List (2)'!C:D,2,0))</f>
        <v>50007</v>
      </c>
      <c r="W2109" s="231">
        <f>IFERROR(VLOOKUP(J2109,'Item List (2)'!C:E,3,0),VLOOKUP(K2109,'Item List (2)'!C:E,3,0))</f>
        <v>100</v>
      </c>
      <c r="X2109" s="231">
        <f t="shared" si="193"/>
        <v>0</v>
      </c>
      <c r="Y2109" s="231" t="str">
        <f t="shared" si="194"/>
        <v>PEPPER, CHILE GRN STRIP</v>
      </c>
      <c r="AA2109" s="232">
        <f t="shared" si="195"/>
        <v>42.61</v>
      </c>
      <c r="AB2109" s="232" t="str">
        <f>VLOOKUP(W2109,'Item List (2)'!$H:$J,2,0)</f>
        <v>Food</v>
      </c>
      <c r="AC2109" s="232">
        <f t="shared" si="196"/>
        <v>7381</v>
      </c>
      <c r="AD2109" s="232" t="str">
        <f t="shared" si="197"/>
        <v>7381-Food</v>
      </c>
    </row>
    <row r="2110" spans="1:30">
      <c r="A2110" t="s">
        <v>48</v>
      </c>
      <c r="B2110" t="s">
        <v>549</v>
      </c>
      <c r="C2110" t="s">
        <v>804</v>
      </c>
      <c r="D2110" t="s">
        <v>805</v>
      </c>
      <c r="E2110" t="s">
        <v>807</v>
      </c>
      <c r="F2110" s="220" t="s">
        <v>53</v>
      </c>
      <c r="G2110" s="220">
        <v>45168</v>
      </c>
      <c r="H2110" t="s">
        <v>60</v>
      </c>
      <c r="I2110" t="s">
        <v>61</v>
      </c>
      <c r="J2110" t="s">
        <v>62</v>
      </c>
      <c r="K2110" t="s">
        <v>63</v>
      </c>
      <c r="L2110" s="230" t="s">
        <v>64</v>
      </c>
      <c r="M2110">
        <v>1</v>
      </c>
      <c r="N2110">
        <v>0</v>
      </c>
      <c r="O2110">
        <v>116.52</v>
      </c>
      <c r="P2110">
        <v>116.52</v>
      </c>
      <c r="Q2110">
        <v>4369.99</v>
      </c>
      <c r="R2110">
        <v>8.46</v>
      </c>
      <c r="S2110" s="231" t="str">
        <f>VLOOKUP(U2110,'Cross ref'!I:J,2,0)</f>
        <v>SCL</v>
      </c>
      <c r="T2110" s="231">
        <f t="shared" si="192"/>
        <v>116.52</v>
      </c>
      <c r="U2110" s="231">
        <f>VLOOKUP(VALUE(C2110),'Cross ref'!G:I,3,0)</f>
        <v>7381</v>
      </c>
      <c r="V2110" s="231">
        <f>IFERROR(VLOOKUP(J2110,'Item List (2)'!C:D,2,0),VLOOKUP(K2110,'Item List (2)'!C:D,2,0))</f>
        <v>51001</v>
      </c>
      <c r="W2110" s="231">
        <f>IFERROR(VLOOKUP(J2110,'Item List (2)'!C:E,3,0),VLOOKUP(K2110,'Item List (2)'!C:E,3,0))</f>
        <v>1000</v>
      </c>
      <c r="X2110" s="231">
        <f t="shared" si="193"/>
        <v>0</v>
      </c>
      <c r="Y2110" s="231" t="str">
        <f t="shared" si="194"/>
        <v>PREMIUM, TOY KIDS MEAL LOONEY TUNES</v>
      </c>
      <c r="AA2110" s="232">
        <f t="shared" si="195"/>
        <v>116.52</v>
      </c>
      <c r="AB2110" s="232" t="str">
        <f>VLOOKUP(W2110,'Item List (2)'!$H:$J,2,0)</f>
        <v>Paper</v>
      </c>
      <c r="AC2110" s="232">
        <f t="shared" si="196"/>
        <v>7381</v>
      </c>
      <c r="AD2110" s="232" t="str">
        <f t="shared" si="197"/>
        <v>7381-Paper</v>
      </c>
    </row>
    <row r="2111" spans="1:30">
      <c r="A2111" t="s">
        <v>48</v>
      </c>
      <c r="B2111" t="s">
        <v>549</v>
      </c>
      <c r="C2111" t="s">
        <v>804</v>
      </c>
      <c r="D2111" t="s">
        <v>805</v>
      </c>
      <c r="E2111" t="s">
        <v>807</v>
      </c>
      <c r="F2111" s="220" t="s">
        <v>53</v>
      </c>
      <c r="G2111" s="220">
        <v>45168</v>
      </c>
      <c r="H2111" t="s">
        <v>413</v>
      </c>
      <c r="I2111" t="s">
        <v>55</v>
      </c>
      <c r="J2111" t="s">
        <v>414</v>
      </c>
      <c r="K2111" t="s">
        <v>415</v>
      </c>
      <c r="L2111" s="230" t="s">
        <v>84</v>
      </c>
      <c r="M2111">
        <v>1</v>
      </c>
      <c r="N2111">
        <v>0</v>
      </c>
      <c r="O2111">
        <v>51.9</v>
      </c>
      <c r="P2111">
        <v>51.9</v>
      </c>
      <c r="Q2111">
        <v>4369.99</v>
      </c>
      <c r="R2111">
        <v>8.46</v>
      </c>
      <c r="S2111" s="231" t="str">
        <f>VLOOKUP(U2111,'Cross ref'!I:J,2,0)</f>
        <v>SCL</v>
      </c>
      <c r="T2111" s="231">
        <f t="shared" si="192"/>
        <v>51.9</v>
      </c>
      <c r="U2111" s="231">
        <f>VLOOKUP(VALUE(C2111),'Cross ref'!G:I,3,0)</f>
        <v>7381</v>
      </c>
      <c r="V2111" s="231">
        <f>IFERROR(VLOOKUP(J2111,'Item List (2)'!C:D,2,0),VLOOKUP(K2111,'Item List (2)'!C:D,2,0))</f>
        <v>50007</v>
      </c>
      <c r="W2111" s="231">
        <f>IFERROR(VLOOKUP(J2111,'Item List (2)'!C:E,3,0),VLOOKUP(K2111,'Item List (2)'!C:E,3,0))</f>
        <v>100</v>
      </c>
      <c r="X2111" s="231">
        <f t="shared" si="193"/>
        <v>0</v>
      </c>
      <c r="Y2111" s="231" t="str">
        <f t="shared" si="194"/>
        <v>SYRUP, FLASHIN FRUIT PUNCH 2.5GL BIB</v>
      </c>
      <c r="AA2111" s="232">
        <f t="shared" si="195"/>
        <v>51.9</v>
      </c>
      <c r="AB2111" s="232" t="str">
        <f>VLOOKUP(W2111,'Item List (2)'!$H:$J,2,0)</f>
        <v>Food</v>
      </c>
      <c r="AC2111" s="232">
        <f t="shared" si="196"/>
        <v>7381</v>
      </c>
      <c r="AD2111" s="232" t="str">
        <f t="shared" si="197"/>
        <v>7381-Food</v>
      </c>
    </row>
    <row r="2112" spans="1:30">
      <c r="A2112" t="s">
        <v>48</v>
      </c>
      <c r="B2112" t="s">
        <v>549</v>
      </c>
      <c r="C2112" t="s">
        <v>804</v>
      </c>
      <c r="D2112" t="s">
        <v>805</v>
      </c>
      <c r="E2112" t="s">
        <v>807</v>
      </c>
      <c r="F2112" s="220" t="s">
        <v>53</v>
      </c>
      <c r="G2112" s="220">
        <v>45168</v>
      </c>
      <c r="H2112" t="s">
        <v>65</v>
      </c>
      <c r="I2112" t="s">
        <v>66</v>
      </c>
      <c r="J2112" t="s">
        <v>67</v>
      </c>
      <c r="K2112" t="s">
        <v>68</v>
      </c>
      <c r="L2112" s="230" t="s">
        <v>69</v>
      </c>
      <c r="M2112">
        <v>2</v>
      </c>
      <c r="N2112">
        <v>0</v>
      </c>
      <c r="O2112">
        <v>3.44</v>
      </c>
      <c r="P2112">
        <v>6.88</v>
      </c>
      <c r="Q2112">
        <v>4369.99</v>
      </c>
      <c r="R2112">
        <v>8.46</v>
      </c>
      <c r="S2112" s="231" t="str">
        <f>VLOOKUP(U2112,'Cross ref'!I:J,2,0)</f>
        <v>SCL</v>
      </c>
      <c r="T2112" s="231">
        <f t="shared" si="192"/>
        <v>6.88</v>
      </c>
      <c r="U2112" s="231">
        <f>VLOOKUP(VALUE(C2112),'Cross ref'!G:I,3,0)</f>
        <v>7381</v>
      </c>
      <c r="V2112" s="231">
        <f>IFERROR(VLOOKUP(J2112,'Item List (2)'!C:D,2,0),VLOOKUP(K2112,'Item List (2)'!C:D,2,0))</f>
        <v>60507</v>
      </c>
      <c r="W2112" s="231">
        <f>IFERROR(VLOOKUP(J2112,'Item List (2)'!C:E,3,0),VLOOKUP(K2112,'Item List (2)'!C:E,3,0))</f>
        <v>1200</v>
      </c>
      <c r="X2112" s="231">
        <f t="shared" si="193"/>
        <v>0</v>
      </c>
      <c r="Y2112" s="231" t="str">
        <f t="shared" si="194"/>
        <v>SEAT COVER, PAPER PERSONAL 1/2 FOLD</v>
      </c>
      <c r="AA2112" s="232">
        <f t="shared" si="195"/>
        <v>6.88</v>
      </c>
      <c r="AB2112" s="232" t="str">
        <f>VLOOKUP(W2112,'Item List (2)'!$H:$J,2,0)</f>
        <v>Supplies</v>
      </c>
      <c r="AC2112" s="232">
        <f t="shared" si="196"/>
        <v>7381</v>
      </c>
      <c r="AD2112" s="232" t="str">
        <f t="shared" si="197"/>
        <v>7381-Supplies</v>
      </c>
    </row>
    <row r="2113" spans="1:30">
      <c r="A2113" t="s">
        <v>48</v>
      </c>
      <c r="B2113" t="s">
        <v>549</v>
      </c>
      <c r="C2113" t="s">
        <v>804</v>
      </c>
      <c r="D2113" t="s">
        <v>805</v>
      </c>
      <c r="E2113" t="s">
        <v>807</v>
      </c>
      <c r="F2113" s="220" t="s">
        <v>53</v>
      </c>
      <c r="G2113" s="220">
        <v>45168</v>
      </c>
      <c r="H2113" t="s">
        <v>70</v>
      </c>
      <c r="I2113" t="s">
        <v>71</v>
      </c>
      <c r="J2113" t="s">
        <v>72</v>
      </c>
      <c r="K2113" t="s">
        <v>73</v>
      </c>
      <c r="L2113" s="230" t="s">
        <v>74</v>
      </c>
      <c r="M2113">
        <v>1</v>
      </c>
      <c r="N2113">
        <v>0</v>
      </c>
      <c r="O2113">
        <v>0</v>
      </c>
      <c r="P2113">
        <v>3.06</v>
      </c>
      <c r="Q2113">
        <v>4369.99</v>
      </c>
      <c r="R2113">
        <v>8.46</v>
      </c>
      <c r="S2113" s="231" t="str">
        <f>VLOOKUP(U2113,'Cross ref'!I:J,2,0)</f>
        <v>SCL</v>
      </c>
      <c r="T2113" s="231">
        <f t="shared" si="192"/>
        <v>3.06</v>
      </c>
      <c r="U2113" s="231">
        <f>VLOOKUP(VALUE(C2113),'Cross ref'!G:I,3,0)</f>
        <v>7381</v>
      </c>
      <c r="V2113" s="231">
        <f>IFERROR(VLOOKUP(J2113,'Item List (2)'!C:D,2,0),VLOOKUP(K2113,'Item List (2)'!C:D,2,0))</f>
        <v>50007</v>
      </c>
      <c r="W2113" s="231">
        <f>IFERROR(VLOOKUP(J2113,'Item List (2)'!C:E,3,0),VLOOKUP(K2113,'Item List (2)'!C:E,3,0))</f>
        <v>100</v>
      </c>
      <c r="X2113" s="231">
        <f t="shared" si="193"/>
        <v>-3.06</v>
      </c>
      <c r="Y2113" s="231" t="str">
        <f t="shared" si="194"/>
        <v>SERVICE - PAYMENT TERMS</v>
      </c>
      <c r="AA2113" s="232">
        <f t="shared" si="195"/>
        <v>3.06</v>
      </c>
      <c r="AB2113" s="232" t="str">
        <f>VLOOKUP(W2113,'Item List (2)'!$H:$J,2,0)</f>
        <v>Food</v>
      </c>
      <c r="AC2113" s="232">
        <f t="shared" si="196"/>
        <v>7381</v>
      </c>
      <c r="AD2113" s="232" t="str">
        <f t="shared" si="197"/>
        <v>7381-Food</v>
      </c>
    </row>
    <row r="2114" spans="1:30">
      <c r="A2114" t="s">
        <v>48</v>
      </c>
      <c r="B2114" t="s">
        <v>549</v>
      </c>
      <c r="C2114" t="s">
        <v>804</v>
      </c>
      <c r="D2114" t="s">
        <v>805</v>
      </c>
      <c r="E2114" t="s">
        <v>807</v>
      </c>
      <c r="F2114" s="220" t="s">
        <v>53</v>
      </c>
      <c r="G2114" s="220">
        <v>45168</v>
      </c>
      <c r="H2114" t="s">
        <v>288</v>
      </c>
      <c r="I2114" t="s">
        <v>55</v>
      </c>
      <c r="J2114" t="s">
        <v>152</v>
      </c>
      <c r="K2114" t="s">
        <v>289</v>
      </c>
      <c r="L2114" s="230" t="s">
        <v>290</v>
      </c>
      <c r="M2114">
        <v>1</v>
      </c>
      <c r="N2114">
        <v>0</v>
      </c>
      <c r="O2114">
        <v>13.17</v>
      </c>
      <c r="P2114">
        <v>13.17</v>
      </c>
      <c r="Q2114">
        <v>4369.99</v>
      </c>
      <c r="R2114">
        <v>8.46</v>
      </c>
      <c r="S2114" s="231" t="str">
        <f>VLOOKUP(U2114,'Cross ref'!I:J,2,0)</f>
        <v>SCL</v>
      </c>
      <c r="T2114" s="231">
        <f t="shared" ref="T2114:T2177" si="198">P2114</f>
        <v>13.17</v>
      </c>
      <c r="U2114" s="231">
        <f>VLOOKUP(VALUE(C2114),'Cross ref'!G:I,3,0)</f>
        <v>7381</v>
      </c>
      <c r="V2114" s="231">
        <f>IFERROR(VLOOKUP(J2114,'Item List (2)'!C:D,2,0),VLOOKUP(K2114,'Item List (2)'!C:D,2,0))</f>
        <v>50007</v>
      </c>
      <c r="W2114" s="231">
        <f>IFERROR(VLOOKUP(J2114,'Item List (2)'!C:E,3,0),VLOOKUP(K2114,'Item List (2)'!C:E,3,0))</f>
        <v>100</v>
      </c>
      <c r="X2114" s="231">
        <f t="shared" ref="X2114:X2177" si="199">IF(_xlfn.NUMBERVALUE(O2114),M2114*O2114-P2114,-P2114)</f>
        <v>0</v>
      </c>
      <c r="Y2114" s="231" t="str">
        <f t="shared" ref="Y2114:Y2177" si="200">K2114</f>
        <v>SAUCE, HOT MEX PC</v>
      </c>
      <c r="AA2114" s="232">
        <f t="shared" ref="AA2114:AA2177" si="201">P2114</f>
        <v>13.17</v>
      </c>
      <c r="AB2114" s="232" t="str">
        <f>VLOOKUP(W2114,'Item List (2)'!$H:$J,2,0)</f>
        <v>Food</v>
      </c>
      <c r="AC2114" s="232">
        <f t="shared" ref="AC2114:AC2177" si="202">U2114</f>
        <v>7381</v>
      </c>
      <c r="AD2114" s="232" t="str">
        <f t="shared" ref="AD2114:AD2177" si="203">AC2114&amp;"-"&amp;AB2114</f>
        <v>7381-Food</v>
      </c>
    </row>
    <row r="2115" spans="1:30">
      <c r="A2115" t="s">
        <v>48</v>
      </c>
      <c r="B2115" t="s">
        <v>549</v>
      </c>
      <c r="C2115" t="s">
        <v>804</v>
      </c>
      <c r="D2115" t="s">
        <v>805</v>
      </c>
      <c r="E2115" t="s">
        <v>807</v>
      </c>
      <c r="F2115" s="220" t="s">
        <v>53</v>
      </c>
      <c r="G2115" s="220">
        <v>45168</v>
      </c>
      <c r="H2115" t="s">
        <v>646</v>
      </c>
      <c r="I2115" t="s">
        <v>66</v>
      </c>
      <c r="J2115" t="s">
        <v>67</v>
      </c>
      <c r="K2115" t="s">
        <v>647</v>
      </c>
      <c r="L2115" s="230" t="s">
        <v>648</v>
      </c>
      <c r="M2115">
        <v>1</v>
      </c>
      <c r="N2115">
        <v>0</v>
      </c>
      <c r="O2115">
        <v>24.38</v>
      </c>
      <c r="P2115">
        <v>24.38</v>
      </c>
      <c r="Q2115">
        <v>4369.99</v>
      </c>
      <c r="R2115">
        <v>8.46</v>
      </c>
      <c r="S2115" s="231" t="str">
        <f>VLOOKUP(U2115,'Cross ref'!I:J,2,0)</f>
        <v>SCL</v>
      </c>
      <c r="T2115" s="231">
        <f t="shared" si="198"/>
        <v>24.38</v>
      </c>
      <c r="U2115" s="231">
        <f>VLOOKUP(VALUE(C2115),'Cross ref'!G:I,3,0)</f>
        <v>7381</v>
      </c>
      <c r="V2115" s="231">
        <f>IFERROR(VLOOKUP(J2115,'Item List (2)'!C:D,2,0),VLOOKUP(K2115,'Item List (2)'!C:D,2,0))</f>
        <v>60507</v>
      </c>
      <c r="W2115" s="231">
        <f>IFERROR(VLOOKUP(J2115,'Item List (2)'!C:E,3,0),VLOOKUP(K2115,'Item List (2)'!C:E,3,0))</f>
        <v>1200</v>
      </c>
      <c r="X2115" s="231">
        <f t="shared" si="199"/>
        <v>0</v>
      </c>
      <c r="Y2115" s="231" t="str">
        <f t="shared" si="200"/>
        <v>TISSUE, BATH 1PLY 9" JMBO JR</v>
      </c>
      <c r="AA2115" s="232">
        <f t="shared" si="201"/>
        <v>24.38</v>
      </c>
      <c r="AB2115" s="232" t="str">
        <f>VLOOKUP(W2115,'Item List (2)'!$H:$J,2,0)</f>
        <v>Supplies</v>
      </c>
      <c r="AC2115" s="232">
        <f t="shared" si="202"/>
        <v>7381</v>
      </c>
      <c r="AD2115" s="232" t="str">
        <f t="shared" si="203"/>
        <v>7381-Supplies</v>
      </c>
    </row>
    <row r="2116" spans="1:30">
      <c r="A2116" t="s">
        <v>48</v>
      </c>
      <c r="B2116" t="s">
        <v>549</v>
      </c>
      <c r="C2116" t="s">
        <v>804</v>
      </c>
      <c r="D2116" t="s">
        <v>805</v>
      </c>
      <c r="E2116" t="s">
        <v>807</v>
      </c>
      <c r="F2116" s="220" t="s">
        <v>53</v>
      </c>
      <c r="G2116" s="220">
        <v>45168</v>
      </c>
      <c r="H2116" t="s">
        <v>87</v>
      </c>
      <c r="I2116" t="s">
        <v>55</v>
      </c>
      <c r="J2116" t="s">
        <v>76</v>
      </c>
      <c r="K2116" t="s">
        <v>88</v>
      </c>
      <c r="L2116" s="230" t="s">
        <v>78</v>
      </c>
      <c r="M2116">
        <v>1</v>
      </c>
      <c r="N2116">
        <v>0</v>
      </c>
      <c r="O2116">
        <v>112.77</v>
      </c>
      <c r="P2116">
        <v>112.77</v>
      </c>
      <c r="Q2116">
        <v>4369.99</v>
      </c>
      <c r="R2116">
        <v>8.46</v>
      </c>
      <c r="S2116" s="231" t="str">
        <f>VLOOKUP(U2116,'Cross ref'!I:J,2,0)</f>
        <v>SCL</v>
      </c>
      <c r="T2116" s="231">
        <f t="shared" si="198"/>
        <v>112.77</v>
      </c>
      <c r="U2116" s="231">
        <f>VLOOKUP(VALUE(C2116),'Cross ref'!G:I,3,0)</f>
        <v>7381</v>
      </c>
      <c r="V2116" s="231">
        <f>IFERROR(VLOOKUP(J2116,'Item List (2)'!C:D,2,0),VLOOKUP(K2116,'Item List (2)'!C:D,2,0))</f>
        <v>50007</v>
      </c>
      <c r="W2116" s="231">
        <f>IFERROR(VLOOKUP(J2116,'Item List (2)'!C:E,3,0),VLOOKUP(K2116,'Item List (2)'!C:E,3,0))</f>
        <v>100</v>
      </c>
      <c r="X2116" s="231">
        <f t="shared" si="199"/>
        <v>0</v>
      </c>
      <c r="Y2116" s="231" t="str">
        <f t="shared" si="200"/>
        <v>SYRUP, COKE CLASC BIB (HYCS)</v>
      </c>
      <c r="AA2116" s="232">
        <f t="shared" si="201"/>
        <v>112.77</v>
      </c>
      <c r="AB2116" s="232" t="str">
        <f>VLOOKUP(W2116,'Item List (2)'!$H:$J,2,0)</f>
        <v>Food</v>
      </c>
      <c r="AC2116" s="232">
        <f t="shared" si="202"/>
        <v>7381</v>
      </c>
      <c r="AD2116" s="232" t="str">
        <f t="shared" si="203"/>
        <v>7381-Food</v>
      </c>
    </row>
    <row r="2117" spans="1:30">
      <c r="A2117" t="s">
        <v>48</v>
      </c>
      <c r="B2117" t="s">
        <v>549</v>
      </c>
      <c r="C2117" t="s">
        <v>804</v>
      </c>
      <c r="D2117" t="s">
        <v>805</v>
      </c>
      <c r="E2117" t="s">
        <v>807</v>
      </c>
      <c r="F2117" s="220" t="s">
        <v>53</v>
      </c>
      <c r="G2117" s="220">
        <v>45168</v>
      </c>
      <c r="H2117" t="s">
        <v>438</v>
      </c>
      <c r="I2117" t="s">
        <v>66</v>
      </c>
      <c r="J2117" t="s">
        <v>439</v>
      </c>
      <c r="K2117" t="s">
        <v>440</v>
      </c>
      <c r="L2117" s="230" t="s">
        <v>441</v>
      </c>
      <c r="M2117">
        <v>1</v>
      </c>
      <c r="N2117">
        <v>0</v>
      </c>
      <c r="O2117">
        <v>22.14</v>
      </c>
      <c r="P2117">
        <v>22.14</v>
      </c>
      <c r="Q2117">
        <v>4369.99</v>
      </c>
      <c r="R2117">
        <v>8.46</v>
      </c>
      <c r="S2117" s="231" t="str">
        <f>VLOOKUP(U2117,'Cross ref'!I:J,2,0)</f>
        <v>SCL</v>
      </c>
      <c r="T2117" s="231">
        <f t="shared" si="198"/>
        <v>22.14</v>
      </c>
      <c r="U2117" s="231">
        <f>VLOOKUP(VALUE(C2117),'Cross ref'!G:I,3,0)</f>
        <v>7381</v>
      </c>
      <c r="V2117" s="231">
        <f>IFERROR(VLOOKUP(J2117,'Item List (2)'!C:D,2,0),VLOOKUP(K2117,'Item List (2)'!C:D,2,0))</f>
        <v>60507</v>
      </c>
      <c r="W2117" s="231">
        <f>IFERROR(VLOOKUP(J2117,'Item List (2)'!C:E,3,0),VLOOKUP(K2117,'Item List (2)'!C:E,3,0))</f>
        <v>1200</v>
      </c>
      <c r="X2117" s="231">
        <f t="shared" si="199"/>
        <v>0</v>
      </c>
      <c r="Y2117" s="231" t="str">
        <f t="shared" si="200"/>
        <v>TOWEL, PAPER MULTIFOLD BRN EF</v>
      </c>
      <c r="AA2117" s="232">
        <f t="shared" si="201"/>
        <v>22.14</v>
      </c>
      <c r="AB2117" s="232" t="str">
        <f>VLOOKUP(W2117,'Item List (2)'!$H:$J,2,0)</f>
        <v>Supplies</v>
      </c>
      <c r="AC2117" s="232">
        <f t="shared" si="202"/>
        <v>7381</v>
      </c>
      <c r="AD2117" s="232" t="str">
        <f t="shared" si="203"/>
        <v>7381-Supplies</v>
      </c>
    </row>
    <row r="2118" spans="1:30">
      <c r="A2118" t="s">
        <v>48</v>
      </c>
      <c r="B2118" t="s">
        <v>549</v>
      </c>
      <c r="C2118" t="s">
        <v>804</v>
      </c>
      <c r="D2118" t="s">
        <v>805</v>
      </c>
      <c r="E2118" t="s">
        <v>807</v>
      </c>
      <c r="F2118" s="220" t="s">
        <v>53</v>
      </c>
      <c r="G2118" s="220">
        <v>45168</v>
      </c>
      <c r="H2118" t="s">
        <v>587</v>
      </c>
      <c r="I2118" t="s">
        <v>55</v>
      </c>
      <c r="J2118" t="s">
        <v>588</v>
      </c>
      <c r="K2118" t="s">
        <v>589</v>
      </c>
      <c r="L2118" s="230" t="s">
        <v>78</v>
      </c>
      <c r="M2118">
        <v>1</v>
      </c>
      <c r="N2118">
        <v>0</v>
      </c>
      <c r="O2118">
        <v>99.5</v>
      </c>
      <c r="P2118">
        <v>99.5</v>
      </c>
      <c r="Q2118">
        <v>4369.99</v>
      </c>
      <c r="R2118">
        <v>8.46</v>
      </c>
      <c r="S2118" s="231" t="str">
        <f>VLOOKUP(U2118,'Cross ref'!I:J,2,0)</f>
        <v>SCL</v>
      </c>
      <c r="T2118" s="231">
        <f t="shared" si="198"/>
        <v>99.5</v>
      </c>
      <c r="U2118" s="231">
        <f>VLOOKUP(VALUE(C2118),'Cross ref'!G:I,3,0)</f>
        <v>7381</v>
      </c>
      <c r="V2118" s="231">
        <f>IFERROR(VLOOKUP(J2118,'Item List (2)'!C:D,2,0),VLOOKUP(K2118,'Item List (2)'!C:D,2,0))</f>
        <v>50007</v>
      </c>
      <c r="W2118" s="231">
        <f>IFERROR(VLOOKUP(J2118,'Item List (2)'!C:E,3,0),VLOOKUP(K2118,'Item List (2)'!C:E,3,0))</f>
        <v>100</v>
      </c>
      <c r="X2118" s="231">
        <f t="shared" si="199"/>
        <v>0</v>
      </c>
      <c r="Y2118" s="231" t="str">
        <f t="shared" si="200"/>
        <v>SYRUP, TEA RASPBRY BIB</v>
      </c>
      <c r="AA2118" s="232">
        <f t="shared" si="201"/>
        <v>99.5</v>
      </c>
      <c r="AB2118" s="232" t="str">
        <f>VLOOKUP(W2118,'Item List (2)'!$H:$J,2,0)</f>
        <v>Food</v>
      </c>
      <c r="AC2118" s="232">
        <f t="shared" si="202"/>
        <v>7381</v>
      </c>
      <c r="AD2118" s="232" t="str">
        <f t="shared" si="203"/>
        <v>7381-Food</v>
      </c>
    </row>
    <row r="2119" spans="1:30">
      <c r="A2119" t="s">
        <v>48</v>
      </c>
      <c r="B2119" t="s">
        <v>549</v>
      </c>
      <c r="C2119" t="s">
        <v>804</v>
      </c>
      <c r="D2119" t="s">
        <v>805</v>
      </c>
      <c r="E2119" t="s">
        <v>807</v>
      </c>
      <c r="F2119" s="220" t="s">
        <v>53</v>
      </c>
      <c r="G2119" s="220">
        <v>45168</v>
      </c>
      <c r="H2119" t="s">
        <v>89</v>
      </c>
      <c r="I2119" t="s">
        <v>55</v>
      </c>
      <c r="J2119" t="s">
        <v>90</v>
      </c>
      <c r="K2119" t="s">
        <v>91</v>
      </c>
      <c r="L2119" s="230" t="s">
        <v>92</v>
      </c>
      <c r="M2119">
        <v>1</v>
      </c>
      <c r="N2119">
        <v>0</v>
      </c>
      <c r="O2119">
        <v>58.17</v>
      </c>
      <c r="P2119">
        <v>58.17</v>
      </c>
      <c r="Q2119">
        <v>4369.99</v>
      </c>
      <c r="R2119">
        <v>8.46</v>
      </c>
      <c r="S2119" s="231" t="str">
        <f>VLOOKUP(U2119,'Cross ref'!I:J,2,0)</f>
        <v>SCL</v>
      </c>
      <c r="T2119" s="231">
        <f t="shared" si="198"/>
        <v>58.17</v>
      </c>
      <c r="U2119" s="231">
        <f>VLOOKUP(VALUE(C2119),'Cross ref'!G:I,3,0)</f>
        <v>7381</v>
      </c>
      <c r="V2119" s="231">
        <f>IFERROR(VLOOKUP(J2119,'Item List (2)'!C:D,2,0),VLOOKUP(K2119,'Item List (2)'!C:D,2,0))</f>
        <v>50007</v>
      </c>
      <c r="W2119" s="231">
        <f>IFERROR(VLOOKUP(J2119,'Item List (2)'!C:E,3,0),VLOOKUP(K2119,'Item List (2)'!C:E,3,0))</f>
        <v>100</v>
      </c>
      <c r="X2119" s="231">
        <f t="shared" si="199"/>
        <v>0</v>
      </c>
      <c r="Y2119" s="231" t="str">
        <f t="shared" si="200"/>
        <v>EGG, LIQ WHL CAGE FREE P12CE</v>
      </c>
      <c r="AA2119" s="232">
        <f t="shared" si="201"/>
        <v>58.17</v>
      </c>
      <c r="AB2119" s="232" t="str">
        <f>VLOOKUP(W2119,'Item List (2)'!$H:$J,2,0)</f>
        <v>Food</v>
      </c>
      <c r="AC2119" s="232">
        <f t="shared" si="202"/>
        <v>7381</v>
      </c>
      <c r="AD2119" s="232" t="str">
        <f t="shared" si="203"/>
        <v>7381-Food</v>
      </c>
    </row>
    <row r="2120" spans="1:30">
      <c r="A2120" t="s">
        <v>48</v>
      </c>
      <c r="B2120" t="s">
        <v>549</v>
      </c>
      <c r="C2120" t="s">
        <v>804</v>
      </c>
      <c r="D2120" t="s">
        <v>805</v>
      </c>
      <c r="E2120" t="s">
        <v>807</v>
      </c>
      <c r="F2120" s="220" t="s">
        <v>53</v>
      </c>
      <c r="G2120" s="220">
        <v>45168</v>
      </c>
      <c r="H2120" t="s">
        <v>93</v>
      </c>
      <c r="I2120" t="s">
        <v>55</v>
      </c>
      <c r="J2120" t="s">
        <v>94</v>
      </c>
      <c r="K2120" t="s">
        <v>95</v>
      </c>
      <c r="L2120" s="230" t="s">
        <v>96</v>
      </c>
      <c r="M2120">
        <v>1</v>
      </c>
      <c r="N2120">
        <v>0</v>
      </c>
      <c r="O2120">
        <v>26.21</v>
      </c>
      <c r="P2120">
        <v>26.21</v>
      </c>
      <c r="Q2120">
        <v>4369.99</v>
      </c>
      <c r="R2120">
        <v>8.46</v>
      </c>
      <c r="S2120" s="231" t="str">
        <f>VLOOKUP(U2120,'Cross ref'!I:J,2,0)</f>
        <v>SCL</v>
      </c>
      <c r="T2120" s="231">
        <f t="shared" si="198"/>
        <v>26.21</v>
      </c>
      <c r="U2120" s="231">
        <f>VLOOKUP(VALUE(C2120),'Cross ref'!G:I,3,0)</f>
        <v>7381</v>
      </c>
      <c r="V2120" s="231">
        <f>IFERROR(VLOOKUP(J2120,'Item List (2)'!C:D,2,0),VLOOKUP(K2120,'Item List (2)'!C:D,2,0))</f>
        <v>50007</v>
      </c>
      <c r="W2120" s="231">
        <f>IFERROR(VLOOKUP(J2120,'Item List (2)'!C:E,3,0),VLOOKUP(K2120,'Item List (2)'!C:E,3,0))</f>
        <v>100</v>
      </c>
      <c r="X2120" s="231">
        <f t="shared" si="199"/>
        <v>0</v>
      </c>
      <c r="Y2120" s="231" t="str">
        <f t="shared" si="200"/>
        <v>JUICE, ORANGE ORIG SIMPLY</v>
      </c>
      <c r="AA2120" s="232">
        <f t="shared" si="201"/>
        <v>26.21</v>
      </c>
      <c r="AB2120" s="232" t="str">
        <f>VLOOKUP(W2120,'Item List (2)'!$H:$J,2,0)</f>
        <v>Food</v>
      </c>
      <c r="AC2120" s="232">
        <f t="shared" si="202"/>
        <v>7381</v>
      </c>
      <c r="AD2120" s="232" t="str">
        <f t="shared" si="203"/>
        <v>7381-Food</v>
      </c>
    </row>
    <row r="2121" spans="1:30">
      <c r="A2121" t="s">
        <v>48</v>
      </c>
      <c r="B2121" t="s">
        <v>549</v>
      </c>
      <c r="C2121" t="s">
        <v>804</v>
      </c>
      <c r="D2121" t="s">
        <v>805</v>
      </c>
      <c r="E2121" t="s">
        <v>807</v>
      </c>
      <c r="F2121" s="220" t="s">
        <v>53</v>
      </c>
      <c r="G2121" s="220">
        <v>45168</v>
      </c>
      <c r="H2121" t="s">
        <v>104</v>
      </c>
      <c r="I2121" t="s">
        <v>55</v>
      </c>
      <c r="J2121" t="s">
        <v>105</v>
      </c>
      <c r="K2121" t="s">
        <v>106</v>
      </c>
      <c r="L2121" s="230" t="s">
        <v>107</v>
      </c>
      <c r="M2121">
        <v>1</v>
      </c>
      <c r="N2121">
        <v>0</v>
      </c>
      <c r="O2121">
        <v>9.54</v>
      </c>
      <c r="P2121">
        <v>9.54</v>
      </c>
      <c r="Q2121">
        <v>4369.99</v>
      </c>
      <c r="R2121">
        <v>8.46</v>
      </c>
      <c r="S2121" s="231" t="str">
        <f>VLOOKUP(U2121,'Cross ref'!I:J,2,0)</f>
        <v>SCL</v>
      </c>
      <c r="T2121" s="231">
        <f t="shared" si="198"/>
        <v>9.54</v>
      </c>
      <c r="U2121" s="231">
        <f>VLOOKUP(VALUE(C2121),'Cross ref'!G:I,3,0)</f>
        <v>7381</v>
      </c>
      <c r="V2121" s="231">
        <f>IFERROR(VLOOKUP(J2121,'Item List (2)'!C:D,2,0),VLOOKUP(K2121,'Item List (2)'!C:D,2,0))</f>
        <v>50007</v>
      </c>
      <c r="W2121" s="231">
        <f>IFERROR(VLOOKUP(J2121,'Item List (2)'!C:E,3,0),VLOOKUP(K2121,'Item List (2)'!C:E,3,0))</f>
        <v>100</v>
      </c>
      <c r="X2121" s="231">
        <f t="shared" si="199"/>
        <v>0</v>
      </c>
      <c r="Y2121" s="231" t="str">
        <f t="shared" si="200"/>
        <v>MILK, 1%</v>
      </c>
      <c r="AA2121" s="232">
        <f t="shared" si="201"/>
        <v>9.54</v>
      </c>
      <c r="AB2121" s="232" t="str">
        <f>VLOOKUP(W2121,'Item List (2)'!$H:$J,2,0)</f>
        <v>Food</v>
      </c>
      <c r="AC2121" s="232">
        <f t="shared" si="202"/>
        <v>7381</v>
      </c>
      <c r="AD2121" s="232" t="str">
        <f t="shared" si="203"/>
        <v>7381-Food</v>
      </c>
    </row>
    <row r="2122" spans="1:30">
      <c r="A2122" t="s">
        <v>48</v>
      </c>
      <c r="B2122" t="s">
        <v>549</v>
      </c>
      <c r="C2122" t="s">
        <v>804</v>
      </c>
      <c r="D2122" t="s">
        <v>805</v>
      </c>
      <c r="E2122" t="s">
        <v>807</v>
      </c>
      <c r="F2122" s="220" t="s">
        <v>53</v>
      </c>
      <c r="G2122" s="220">
        <v>45168</v>
      </c>
      <c r="H2122" t="s">
        <v>572</v>
      </c>
      <c r="I2122" t="s">
        <v>66</v>
      </c>
      <c r="J2122" t="s">
        <v>109</v>
      </c>
      <c r="K2122" t="s">
        <v>110</v>
      </c>
      <c r="L2122" s="230" t="s">
        <v>111</v>
      </c>
      <c r="M2122">
        <v>3</v>
      </c>
      <c r="N2122">
        <v>0</v>
      </c>
      <c r="O2122">
        <v>3.85</v>
      </c>
      <c r="P2122">
        <v>11.55</v>
      </c>
      <c r="Q2122">
        <v>4369.99</v>
      </c>
      <c r="R2122">
        <v>8.46</v>
      </c>
      <c r="S2122" s="231" t="str">
        <f>VLOOKUP(U2122,'Cross ref'!I:J,2,0)</f>
        <v>SCL</v>
      </c>
      <c r="T2122" s="231">
        <f t="shared" si="198"/>
        <v>11.55</v>
      </c>
      <c r="U2122" s="231">
        <f>VLOOKUP(VALUE(C2122),'Cross ref'!G:I,3,0)</f>
        <v>7381</v>
      </c>
      <c r="V2122" s="231">
        <f>IFERROR(VLOOKUP(J2122,'Item List (2)'!C:D,2,0),VLOOKUP(K2122,'Item List (2)'!C:D,2,0))</f>
        <v>60507</v>
      </c>
      <c r="W2122" s="231">
        <f>IFERROR(VLOOKUP(J2122,'Item List (2)'!C:E,3,0),VLOOKUP(K2122,'Item List (2)'!C:E,3,0))</f>
        <v>1200</v>
      </c>
      <c r="X2122" s="231">
        <f t="shared" si="199"/>
        <v>0</v>
      </c>
      <c r="Y2122" s="231" t="str">
        <f t="shared" si="200"/>
        <v>GLOVE, SYNTH MED</v>
      </c>
      <c r="AA2122" s="232">
        <f t="shared" si="201"/>
        <v>11.55</v>
      </c>
      <c r="AB2122" s="232" t="str">
        <f>VLOOKUP(W2122,'Item List (2)'!$H:$J,2,0)</f>
        <v>Supplies</v>
      </c>
      <c r="AC2122" s="232">
        <f t="shared" si="202"/>
        <v>7381</v>
      </c>
      <c r="AD2122" s="232" t="str">
        <f t="shared" si="203"/>
        <v>7381-Supplies</v>
      </c>
    </row>
    <row r="2123" spans="1:30">
      <c r="A2123" t="s">
        <v>48</v>
      </c>
      <c r="B2123" t="s">
        <v>549</v>
      </c>
      <c r="C2123" t="s">
        <v>804</v>
      </c>
      <c r="D2123" t="s">
        <v>805</v>
      </c>
      <c r="E2123" t="s">
        <v>807</v>
      </c>
      <c r="F2123" s="220" t="s">
        <v>53</v>
      </c>
      <c r="G2123" s="220">
        <v>45168</v>
      </c>
      <c r="H2123" t="s">
        <v>54</v>
      </c>
      <c r="I2123" t="s">
        <v>55</v>
      </c>
      <c r="J2123" t="s">
        <v>56</v>
      </c>
      <c r="K2123" t="s">
        <v>57</v>
      </c>
      <c r="L2123" s="230" t="s">
        <v>58</v>
      </c>
      <c r="M2123">
        <v>0</v>
      </c>
      <c r="N2123">
        <v>0</v>
      </c>
      <c r="O2123">
        <v>42.61</v>
      </c>
      <c r="P2123">
        <v>0</v>
      </c>
      <c r="Q2123">
        <v>4369.99</v>
      </c>
      <c r="R2123">
        <v>8.46</v>
      </c>
      <c r="S2123" s="231" t="str">
        <f>VLOOKUP(U2123,'Cross ref'!I:J,2,0)</f>
        <v>SCL</v>
      </c>
      <c r="T2123" s="231">
        <f t="shared" si="198"/>
        <v>0</v>
      </c>
      <c r="U2123" s="231">
        <f>VLOOKUP(VALUE(C2123),'Cross ref'!G:I,3,0)</f>
        <v>7381</v>
      </c>
      <c r="V2123" s="231">
        <f>IFERROR(VLOOKUP(J2123,'Item List (2)'!C:D,2,0),VLOOKUP(K2123,'Item List (2)'!C:D,2,0))</f>
        <v>50007</v>
      </c>
      <c r="W2123" s="231">
        <f>IFERROR(VLOOKUP(J2123,'Item List (2)'!C:E,3,0),VLOOKUP(K2123,'Item List (2)'!C:E,3,0))</f>
        <v>100</v>
      </c>
      <c r="X2123" s="231">
        <f t="shared" si="199"/>
        <v>0</v>
      </c>
      <c r="Y2123" s="231" t="str">
        <f t="shared" si="200"/>
        <v>PEPPER, CHILE GRN STRIP</v>
      </c>
      <c r="AA2123" s="232">
        <f t="shared" si="201"/>
        <v>0</v>
      </c>
      <c r="AB2123" s="232" t="str">
        <f>VLOOKUP(W2123,'Item List (2)'!$H:$J,2,0)</f>
        <v>Food</v>
      </c>
      <c r="AC2123" s="232">
        <f t="shared" si="202"/>
        <v>7381</v>
      </c>
      <c r="AD2123" s="232" t="str">
        <f t="shared" si="203"/>
        <v>7381-Food</v>
      </c>
    </row>
    <row r="2124" spans="1:30">
      <c r="A2124" t="s">
        <v>48</v>
      </c>
      <c r="B2124" t="s">
        <v>549</v>
      </c>
      <c r="C2124" t="s">
        <v>804</v>
      </c>
      <c r="D2124" t="s">
        <v>805</v>
      </c>
      <c r="E2124" t="s">
        <v>807</v>
      </c>
      <c r="F2124" s="220" t="s">
        <v>53</v>
      </c>
      <c r="G2124" s="220">
        <v>45168</v>
      </c>
      <c r="H2124" t="s">
        <v>116</v>
      </c>
      <c r="I2124" t="s">
        <v>55</v>
      </c>
      <c r="J2124" t="s">
        <v>117</v>
      </c>
      <c r="K2124" t="s">
        <v>118</v>
      </c>
      <c r="L2124" s="230" t="s">
        <v>119</v>
      </c>
      <c r="M2124">
        <v>10</v>
      </c>
      <c r="N2124">
        <v>0</v>
      </c>
      <c r="O2124">
        <v>76.78</v>
      </c>
      <c r="P2124">
        <v>767.8</v>
      </c>
      <c r="Q2124">
        <v>4369.99</v>
      </c>
      <c r="R2124">
        <v>8.46</v>
      </c>
      <c r="S2124" s="231" t="str">
        <f>VLOOKUP(U2124,'Cross ref'!I:J,2,0)</f>
        <v>SCL</v>
      </c>
      <c r="T2124" s="231">
        <f t="shared" si="198"/>
        <v>767.8</v>
      </c>
      <c r="U2124" s="231">
        <f>VLOOKUP(VALUE(C2124),'Cross ref'!G:I,3,0)</f>
        <v>7381</v>
      </c>
      <c r="V2124" s="231">
        <f>IFERROR(VLOOKUP(J2124,'Item List (2)'!C:D,2,0),VLOOKUP(K2124,'Item List (2)'!C:D,2,0))</f>
        <v>50007</v>
      </c>
      <c r="W2124" s="231">
        <f>IFERROR(VLOOKUP(J2124,'Item List (2)'!C:E,3,0),VLOOKUP(K2124,'Item List (2)'!C:E,3,0))</f>
        <v>100</v>
      </c>
      <c r="X2124" s="231">
        <f t="shared" si="199"/>
        <v>0</v>
      </c>
      <c r="Y2124" s="231" t="str">
        <f t="shared" si="200"/>
        <v>BEEF, GRND PTY 3.5Z</v>
      </c>
      <c r="AA2124" s="232">
        <f t="shared" si="201"/>
        <v>767.8</v>
      </c>
      <c r="AB2124" s="232" t="str">
        <f>VLOOKUP(W2124,'Item List (2)'!$H:$J,2,0)</f>
        <v>Food</v>
      </c>
      <c r="AC2124" s="232">
        <f t="shared" si="202"/>
        <v>7381</v>
      </c>
      <c r="AD2124" s="232" t="str">
        <f t="shared" si="203"/>
        <v>7381-Food</v>
      </c>
    </row>
    <row r="2125" spans="1:30">
      <c r="A2125" t="s">
        <v>48</v>
      </c>
      <c r="B2125" t="s">
        <v>549</v>
      </c>
      <c r="C2125" t="s">
        <v>804</v>
      </c>
      <c r="D2125" t="s">
        <v>805</v>
      </c>
      <c r="E2125" t="s">
        <v>807</v>
      </c>
      <c r="F2125" s="220" t="s">
        <v>53</v>
      </c>
      <c r="G2125" s="220">
        <v>45168</v>
      </c>
      <c r="H2125" t="s">
        <v>611</v>
      </c>
      <c r="I2125" t="s">
        <v>55</v>
      </c>
      <c r="J2125" t="s">
        <v>76</v>
      </c>
      <c r="K2125" t="s">
        <v>612</v>
      </c>
      <c r="L2125" s="230" t="s">
        <v>84</v>
      </c>
      <c r="M2125">
        <v>1</v>
      </c>
      <c r="N2125">
        <v>0</v>
      </c>
      <c r="O2125">
        <v>51.9</v>
      </c>
      <c r="P2125">
        <v>51.9</v>
      </c>
      <c r="Q2125">
        <v>4369.99</v>
      </c>
      <c r="R2125">
        <v>8.46</v>
      </c>
      <c r="S2125" s="231" t="str">
        <f>VLOOKUP(U2125,'Cross ref'!I:J,2,0)</f>
        <v>SCL</v>
      </c>
      <c r="T2125" s="231">
        <f t="shared" si="198"/>
        <v>51.9</v>
      </c>
      <c r="U2125" s="231">
        <f>VLOOKUP(VALUE(C2125),'Cross ref'!G:I,3,0)</f>
        <v>7381</v>
      </c>
      <c r="V2125" s="231">
        <f>IFERROR(VLOOKUP(J2125,'Item List (2)'!C:D,2,0),VLOOKUP(K2125,'Item List (2)'!C:D,2,0))</f>
        <v>50007</v>
      </c>
      <c r="W2125" s="231">
        <f>IFERROR(VLOOKUP(J2125,'Item List (2)'!C:E,3,0),VLOOKUP(K2125,'Item List (2)'!C:E,3,0))</f>
        <v>100</v>
      </c>
      <c r="X2125" s="231">
        <f t="shared" si="199"/>
        <v>0</v>
      </c>
      <c r="Y2125" s="231" t="str">
        <f t="shared" si="200"/>
        <v>SODA, FANTA STRAWBRY</v>
      </c>
      <c r="AA2125" s="232">
        <f t="shared" si="201"/>
        <v>51.9</v>
      </c>
      <c r="AB2125" s="232" t="str">
        <f>VLOOKUP(W2125,'Item List (2)'!$H:$J,2,0)</f>
        <v>Food</v>
      </c>
      <c r="AC2125" s="232">
        <f t="shared" si="202"/>
        <v>7381</v>
      </c>
      <c r="AD2125" s="232" t="str">
        <f t="shared" si="203"/>
        <v>7381-Food</v>
      </c>
    </row>
    <row r="2126" spans="1:30">
      <c r="A2126" t="s">
        <v>48</v>
      </c>
      <c r="B2126" t="s">
        <v>549</v>
      </c>
      <c r="C2126" t="s">
        <v>804</v>
      </c>
      <c r="D2126" t="s">
        <v>805</v>
      </c>
      <c r="E2126" t="s">
        <v>807</v>
      </c>
      <c r="F2126" s="220" t="s">
        <v>53</v>
      </c>
      <c r="G2126" s="220">
        <v>45168</v>
      </c>
      <c r="H2126" t="s">
        <v>120</v>
      </c>
      <c r="I2126" t="s">
        <v>55</v>
      </c>
      <c r="J2126" t="s">
        <v>121</v>
      </c>
      <c r="K2126" t="s">
        <v>122</v>
      </c>
      <c r="L2126" s="230" t="s">
        <v>123</v>
      </c>
      <c r="M2126">
        <v>2</v>
      </c>
      <c r="N2126">
        <v>0</v>
      </c>
      <c r="O2126">
        <v>30.72</v>
      </c>
      <c r="P2126">
        <v>61.44</v>
      </c>
      <c r="Q2126">
        <v>4369.99</v>
      </c>
      <c r="R2126">
        <v>8.46</v>
      </c>
      <c r="S2126" s="231" t="str">
        <f>VLOOKUP(U2126,'Cross ref'!I:J,2,0)</f>
        <v>SCL</v>
      </c>
      <c r="T2126" s="231">
        <f t="shared" si="198"/>
        <v>61.44</v>
      </c>
      <c r="U2126" s="231">
        <f>VLOOKUP(VALUE(C2126),'Cross ref'!G:I,3,0)</f>
        <v>7381</v>
      </c>
      <c r="V2126" s="231">
        <f>IFERROR(VLOOKUP(J2126,'Item List (2)'!C:D,2,0),VLOOKUP(K2126,'Item List (2)'!C:D,2,0))</f>
        <v>50007</v>
      </c>
      <c r="W2126" s="231">
        <f>IFERROR(VLOOKUP(J2126,'Item List (2)'!C:E,3,0),VLOOKUP(K2126,'Item List (2)'!C:E,3,0))</f>
        <v>100</v>
      </c>
      <c r="X2126" s="231">
        <f t="shared" si="199"/>
        <v>0</v>
      </c>
      <c r="Y2126" s="231" t="str">
        <f t="shared" si="200"/>
        <v>APPTZR, ONION RING</v>
      </c>
      <c r="AA2126" s="232">
        <f t="shared" si="201"/>
        <v>61.44</v>
      </c>
      <c r="AB2126" s="232" t="str">
        <f>VLOOKUP(W2126,'Item List (2)'!$H:$J,2,0)</f>
        <v>Food</v>
      </c>
      <c r="AC2126" s="232">
        <f t="shared" si="202"/>
        <v>7381</v>
      </c>
      <c r="AD2126" s="232" t="str">
        <f t="shared" si="203"/>
        <v>7381-Food</v>
      </c>
    </row>
    <row r="2127" spans="1:30">
      <c r="A2127" t="s">
        <v>48</v>
      </c>
      <c r="B2127" t="s">
        <v>549</v>
      </c>
      <c r="C2127" t="s">
        <v>804</v>
      </c>
      <c r="D2127" t="s">
        <v>805</v>
      </c>
      <c r="E2127" t="s">
        <v>807</v>
      </c>
      <c r="F2127" s="220" t="s">
        <v>53</v>
      </c>
      <c r="G2127" s="220">
        <v>45168</v>
      </c>
      <c r="H2127" t="s">
        <v>124</v>
      </c>
      <c r="I2127" t="s">
        <v>55</v>
      </c>
      <c r="J2127" t="s">
        <v>125</v>
      </c>
      <c r="K2127" t="s">
        <v>126</v>
      </c>
      <c r="L2127" s="230" t="s">
        <v>127</v>
      </c>
      <c r="M2127">
        <v>2</v>
      </c>
      <c r="N2127">
        <v>0</v>
      </c>
      <c r="O2127">
        <v>21.8</v>
      </c>
      <c r="P2127">
        <v>43.6</v>
      </c>
      <c r="Q2127">
        <v>4369.99</v>
      </c>
      <c r="R2127">
        <v>8.46</v>
      </c>
      <c r="S2127" s="231" t="str">
        <f>VLOOKUP(U2127,'Cross ref'!I:J,2,0)</f>
        <v>SCL</v>
      </c>
      <c r="T2127" s="231">
        <f t="shared" si="198"/>
        <v>43.6</v>
      </c>
      <c r="U2127" s="231">
        <f>VLOOKUP(VALUE(C2127),'Cross ref'!G:I,3,0)</f>
        <v>7381</v>
      </c>
      <c r="V2127" s="231">
        <f>IFERROR(VLOOKUP(J2127,'Item List (2)'!C:D,2,0),VLOOKUP(K2127,'Item List (2)'!C:D,2,0))</f>
        <v>50007</v>
      </c>
      <c r="W2127" s="231">
        <f>IFERROR(VLOOKUP(J2127,'Item List (2)'!C:E,3,0),VLOOKUP(K2127,'Item List (2)'!C:E,3,0))</f>
        <v>100</v>
      </c>
      <c r="X2127" s="231">
        <f t="shared" si="199"/>
        <v>0</v>
      </c>
      <c r="Y2127" s="231" t="str">
        <f t="shared" si="200"/>
        <v>KETCHUP, PKT</v>
      </c>
      <c r="AA2127" s="232">
        <f t="shared" si="201"/>
        <v>43.6</v>
      </c>
      <c r="AB2127" s="232" t="str">
        <f>VLOOKUP(W2127,'Item List (2)'!$H:$J,2,0)</f>
        <v>Food</v>
      </c>
      <c r="AC2127" s="232">
        <f t="shared" si="202"/>
        <v>7381</v>
      </c>
      <c r="AD2127" s="232" t="str">
        <f t="shared" si="203"/>
        <v>7381-Food</v>
      </c>
    </row>
    <row r="2128" spans="1:30">
      <c r="A2128" t="s">
        <v>48</v>
      </c>
      <c r="B2128" t="s">
        <v>549</v>
      </c>
      <c r="C2128" t="s">
        <v>804</v>
      </c>
      <c r="D2128" t="s">
        <v>805</v>
      </c>
      <c r="E2128" t="s">
        <v>807</v>
      </c>
      <c r="F2128" s="220" t="s">
        <v>53</v>
      </c>
      <c r="G2128" s="220">
        <v>45168</v>
      </c>
      <c r="H2128" t="s">
        <v>128</v>
      </c>
      <c r="I2128" t="s">
        <v>55</v>
      </c>
      <c r="J2128" t="s">
        <v>129</v>
      </c>
      <c r="K2128" t="s">
        <v>130</v>
      </c>
      <c r="L2128" s="230" t="s">
        <v>131</v>
      </c>
      <c r="M2128">
        <v>2</v>
      </c>
      <c r="N2128">
        <v>0</v>
      </c>
      <c r="O2128">
        <v>33.38</v>
      </c>
      <c r="P2128">
        <v>66.76</v>
      </c>
      <c r="Q2128">
        <v>4369.99</v>
      </c>
      <c r="R2128">
        <v>8.46</v>
      </c>
      <c r="S2128" s="231" t="str">
        <f>VLOOKUP(U2128,'Cross ref'!I:J,2,0)</f>
        <v>SCL</v>
      </c>
      <c r="T2128" s="231">
        <f t="shared" si="198"/>
        <v>66.76</v>
      </c>
      <c r="U2128" s="231">
        <f>VLOOKUP(VALUE(C2128),'Cross ref'!G:I,3,0)</f>
        <v>7381</v>
      </c>
      <c r="V2128" s="231">
        <f>IFERROR(VLOOKUP(J2128,'Item List (2)'!C:D,2,0),VLOOKUP(K2128,'Item List (2)'!C:D,2,0))</f>
        <v>50007</v>
      </c>
      <c r="W2128" s="231">
        <f>IFERROR(VLOOKUP(J2128,'Item List (2)'!C:E,3,0),VLOOKUP(K2128,'Item List (2)'!C:E,3,0))</f>
        <v>100</v>
      </c>
      <c r="X2128" s="231">
        <f t="shared" si="199"/>
        <v>0</v>
      </c>
      <c r="Y2128" s="231" t="str">
        <f t="shared" si="200"/>
        <v>HASHBROWN, RND ZTF</v>
      </c>
      <c r="AA2128" s="232">
        <f t="shared" si="201"/>
        <v>66.76</v>
      </c>
      <c r="AB2128" s="232" t="str">
        <f>VLOOKUP(W2128,'Item List (2)'!$H:$J,2,0)</f>
        <v>Food</v>
      </c>
      <c r="AC2128" s="232">
        <f t="shared" si="202"/>
        <v>7381</v>
      </c>
      <c r="AD2128" s="232" t="str">
        <f t="shared" si="203"/>
        <v>7381-Food</v>
      </c>
    </row>
    <row r="2129" spans="1:30">
      <c r="A2129" t="s">
        <v>48</v>
      </c>
      <c r="B2129" t="s">
        <v>549</v>
      </c>
      <c r="C2129" t="s">
        <v>804</v>
      </c>
      <c r="D2129" t="s">
        <v>805</v>
      </c>
      <c r="E2129" t="s">
        <v>807</v>
      </c>
      <c r="F2129" s="220" t="s">
        <v>53</v>
      </c>
      <c r="G2129" s="220">
        <v>45168</v>
      </c>
      <c r="H2129" t="s">
        <v>132</v>
      </c>
      <c r="I2129" t="s">
        <v>55</v>
      </c>
      <c r="J2129" t="s">
        <v>129</v>
      </c>
      <c r="K2129" t="s">
        <v>133</v>
      </c>
      <c r="L2129" s="230" t="s">
        <v>131</v>
      </c>
      <c r="M2129">
        <v>2</v>
      </c>
      <c r="N2129">
        <v>0</v>
      </c>
      <c r="O2129">
        <v>33.38</v>
      </c>
      <c r="P2129">
        <v>66.76</v>
      </c>
      <c r="Q2129">
        <v>4369.99</v>
      </c>
      <c r="R2129">
        <v>8.46</v>
      </c>
      <c r="S2129" s="231" t="str">
        <f>VLOOKUP(U2129,'Cross ref'!I:J,2,0)</f>
        <v>SCL</v>
      </c>
      <c r="T2129" s="231">
        <f t="shared" si="198"/>
        <v>66.76</v>
      </c>
      <c r="U2129" s="231">
        <f>VLOOKUP(VALUE(C2129),'Cross ref'!G:I,3,0)</f>
        <v>7381</v>
      </c>
      <c r="V2129" s="231">
        <f>IFERROR(VLOOKUP(J2129,'Item List (2)'!C:D,2,0),VLOOKUP(K2129,'Item List (2)'!C:D,2,0))</f>
        <v>50007</v>
      </c>
      <c r="W2129" s="231">
        <f>IFERROR(VLOOKUP(J2129,'Item List (2)'!C:E,3,0),VLOOKUP(K2129,'Item List (2)'!C:E,3,0))</f>
        <v>100</v>
      </c>
      <c r="X2129" s="231">
        <f t="shared" si="199"/>
        <v>0</v>
      </c>
      <c r="Y2129" s="231" t="str">
        <f t="shared" si="200"/>
        <v>FRIES, CRISS CUT SEASN</v>
      </c>
      <c r="AA2129" s="232">
        <f t="shared" si="201"/>
        <v>66.76</v>
      </c>
      <c r="AB2129" s="232" t="str">
        <f>VLOOKUP(W2129,'Item List (2)'!$H:$J,2,0)</f>
        <v>Food</v>
      </c>
      <c r="AC2129" s="232">
        <f t="shared" si="202"/>
        <v>7381</v>
      </c>
      <c r="AD2129" s="232" t="str">
        <f t="shared" si="203"/>
        <v>7381-Food</v>
      </c>
    </row>
    <row r="2130" spans="1:30">
      <c r="A2130" t="s">
        <v>48</v>
      </c>
      <c r="B2130" t="s">
        <v>549</v>
      </c>
      <c r="C2130" t="s">
        <v>804</v>
      </c>
      <c r="D2130" t="s">
        <v>805</v>
      </c>
      <c r="E2130" t="s">
        <v>807</v>
      </c>
      <c r="F2130" s="220" t="s">
        <v>53</v>
      </c>
      <c r="G2130" s="220">
        <v>45168</v>
      </c>
      <c r="H2130" t="s">
        <v>134</v>
      </c>
      <c r="I2130" t="s">
        <v>55</v>
      </c>
      <c r="J2130" t="s">
        <v>129</v>
      </c>
      <c r="K2130" t="s">
        <v>135</v>
      </c>
      <c r="L2130" s="230" t="s">
        <v>136</v>
      </c>
      <c r="M2130">
        <v>15</v>
      </c>
      <c r="N2130">
        <v>0</v>
      </c>
      <c r="O2130">
        <v>35.28</v>
      </c>
      <c r="P2130">
        <v>529.2</v>
      </c>
      <c r="Q2130">
        <v>4369.99</v>
      </c>
      <c r="R2130">
        <v>8.46</v>
      </c>
      <c r="S2130" s="231" t="str">
        <f>VLOOKUP(U2130,'Cross ref'!I:J,2,0)</f>
        <v>SCL</v>
      </c>
      <c r="T2130" s="231">
        <f t="shared" si="198"/>
        <v>529.2</v>
      </c>
      <c r="U2130" s="231">
        <f>VLOOKUP(VALUE(C2130),'Cross ref'!G:I,3,0)</f>
        <v>7381</v>
      </c>
      <c r="V2130" s="231">
        <f>IFERROR(VLOOKUP(J2130,'Item List (2)'!C:D,2,0),VLOOKUP(K2130,'Item List (2)'!C:D,2,0))</f>
        <v>50007</v>
      </c>
      <c r="W2130" s="231">
        <f>IFERROR(VLOOKUP(J2130,'Item List (2)'!C:E,3,0),VLOOKUP(K2130,'Item List (2)'!C:E,3,0))</f>
        <v>100</v>
      </c>
      <c r="X2130" s="231">
        <f t="shared" si="199"/>
        <v>0</v>
      </c>
      <c r="Y2130" s="231" t="str">
        <f t="shared" si="200"/>
        <v>FRIES, SS SK ON</v>
      </c>
      <c r="AA2130" s="232">
        <f t="shared" si="201"/>
        <v>529.2</v>
      </c>
      <c r="AB2130" s="232" t="str">
        <f>VLOOKUP(W2130,'Item List (2)'!$H:$J,2,0)</f>
        <v>Food</v>
      </c>
      <c r="AC2130" s="232">
        <f t="shared" si="202"/>
        <v>7381</v>
      </c>
      <c r="AD2130" s="232" t="str">
        <f t="shared" si="203"/>
        <v>7381-Food</v>
      </c>
    </row>
    <row r="2131" spans="1:30">
      <c r="A2131" t="s">
        <v>48</v>
      </c>
      <c r="B2131" t="s">
        <v>549</v>
      </c>
      <c r="C2131" t="s">
        <v>804</v>
      </c>
      <c r="D2131" t="s">
        <v>805</v>
      </c>
      <c r="E2131" t="s">
        <v>807</v>
      </c>
      <c r="F2131" s="220" t="s">
        <v>53</v>
      </c>
      <c r="G2131" s="220">
        <v>45168</v>
      </c>
      <c r="H2131" t="s">
        <v>145</v>
      </c>
      <c r="I2131" t="s">
        <v>55</v>
      </c>
      <c r="J2131" t="s">
        <v>146</v>
      </c>
      <c r="K2131" t="s">
        <v>147</v>
      </c>
      <c r="L2131" s="230" t="s">
        <v>148</v>
      </c>
      <c r="M2131">
        <v>1</v>
      </c>
      <c r="N2131">
        <v>0</v>
      </c>
      <c r="O2131">
        <v>111.01</v>
      </c>
      <c r="P2131">
        <v>111.01</v>
      </c>
      <c r="Q2131">
        <v>4369.99</v>
      </c>
      <c r="R2131">
        <v>8.46</v>
      </c>
      <c r="S2131" s="231" t="str">
        <f>VLOOKUP(U2131,'Cross ref'!I:J,2,0)</f>
        <v>SCL</v>
      </c>
      <c r="T2131" s="231">
        <f t="shared" si="198"/>
        <v>111.01</v>
      </c>
      <c r="U2131" s="231">
        <f>VLOOKUP(VALUE(C2131),'Cross ref'!G:I,3,0)</f>
        <v>7381</v>
      </c>
      <c r="V2131" s="231">
        <f>IFERROR(VLOOKUP(J2131,'Item List (2)'!C:D,2,0),VLOOKUP(K2131,'Item List (2)'!C:D,2,0))</f>
        <v>50007</v>
      </c>
      <c r="W2131" s="231">
        <f>IFERROR(VLOOKUP(J2131,'Item List (2)'!C:E,3,0),VLOOKUP(K2131,'Item List (2)'!C:E,3,0))</f>
        <v>100</v>
      </c>
      <c r="X2131" s="231">
        <f t="shared" si="199"/>
        <v>0</v>
      </c>
      <c r="Y2131" s="231" t="str">
        <f t="shared" si="200"/>
        <v>CHICKEN, TNDRLOIN STRIP 1.5Z</v>
      </c>
      <c r="AA2131" s="232">
        <f t="shared" si="201"/>
        <v>111.01</v>
      </c>
      <c r="AB2131" s="232" t="str">
        <f>VLOOKUP(W2131,'Item List (2)'!$H:$J,2,0)</f>
        <v>Food</v>
      </c>
      <c r="AC2131" s="232">
        <f t="shared" si="202"/>
        <v>7381</v>
      </c>
      <c r="AD2131" s="232" t="str">
        <f t="shared" si="203"/>
        <v>7381-Food</v>
      </c>
    </row>
    <row r="2132" spans="1:30">
      <c r="A2132" t="s">
        <v>48</v>
      </c>
      <c r="B2132" t="s">
        <v>549</v>
      </c>
      <c r="C2132" t="s">
        <v>804</v>
      </c>
      <c r="D2132" t="s">
        <v>805</v>
      </c>
      <c r="E2132" t="s">
        <v>807</v>
      </c>
      <c r="F2132" s="220" t="s">
        <v>53</v>
      </c>
      <c r="G2132" s="220">
        <v>45168</v>
      </c>
      <c r="H2132" t="s">
        <v>149</v>
      </c>
      <c r="I2132" t="s">
        <v>55</v>
      </c>
      <c r="J2132" t="s">
        <v>102</v>
      </c>
      <c r="K2132" t="s">
        <v>150</v>
      </c>
      <c r="L2132" s="230" t="s">
        <v>100</v>
      </c>
      <c r="M2132">
        <v>4</v>
      </c>
      <c r="N2132">
        <v>0</v>
      </c>
      <c r="O2132">
        <v>25.94</v>
      </c>
      <c r="P2132">
        <v>103.76</v>
      </c>
      <c r="Q2132">
        <v>4369.99</v>
      </c>
      <c r="R2132">
        <v>8.46</v>
      </c>
      <c r="S2132" s="231" t="str">
        <f>VLOOKUP(U2132,'Cross ref'!I:J,2,0)</f>
        <v>SCL</v>
      </c>
      <c r="T2132" s="231">
        <f t="shared" si="198"/>
        <v>103.76</v>
      </c>
      <c r="U2132" s="231">
        <f>VLOOKUP(VALUE(C2132),'Cross ref'!G:I,3,0)</f>
        <v>7381</v>
      </c>
      <c r="V2132" s="231">
        <f>IFERROR(VLOOKUP(J2132,'Item List (2)'!C:D,2,0),VLOOKUP(K2132,'Item List (2)'!C:D,2,0))</f>
        <v>50007</v>
      </c>
      <c r="W2132" s="231">
        <f>IFERROR(VLOOKUP(J2132,'Item List (2)'!C:E,3,0),VLOOKUP(K2132,'Item List (2)'!C:E,3,0))</f>
        <v>100</v>
      </c>
      <c r="X2132" s="231">
        <f t="shared" si="199"/>
        <v>0</v>
      </c>
      <c r="Y2132" s="231" t="str">
        <f t="shared" si="200"/>
        <v>SAUCE, BTRMILK RANCH CUP</v>
      </c>
      <c r="AA2132" s="232">
        <f t="shared" si="201"/>
        <v>103.76</v>
      </c>
      <c r="AB2132" s="232" t="str">
        <f>VLOOKUP(W2132,'Item List (2)'!$H:$J,2,0)</f>
        <v>Food</v>
      </c>
      <c r="AC2132" s="232">
        <f t="shared" si="202"/>
        <v>7381</v>
      </c>
      <c r="AD2132" s="232" t="str">
        <f t="shared" si="203"/>
        <v>7381-Food</v>
      </c>
    </row>
    <row r="2133" spans="1:30">
      <c r="A2133" t="s">
        <v>48</v>
      </c>
      <c r="B2133" t="s">
        <v>549</v>
      </c>
      <c r="C2133" t="s">
        <v>804</v>
      </c>
      <c r="D2133" t="s">
        <v>805</v>
      </c>
      <c r="E2133" t="s">
        <v>807</v>
      </c>
      <c r="F2133" s="220" t="s">
        <v>53</v>
      </c>
      <c r="G2133" s="220">
        <v>45168</v>
      </c>
      <c r="H2133" t="s">
        <v>151</v>
      </c>
      <c r="I2133" t="s">
        <v>55</v>
      </c>
      <c r="J2133" t="s">
        <v>152</v>
      </c>
      <c r="K2133" t="s">
        <v>153</v>
      </c>
      <c r="L2133" s="230" t="s">
        <v>154</v>
      </c>
      <c r="M2133">
        <v>1</v>
      </c>
      <c r="N2133">
        <v>0</v>
      </c>
      <c r="O2133">
        <v>11.66</v>
      </c>
      <c r="P2133">
        <v>11.66</v>
      </c>
      <c r="Q2133">
        <v>4369.99</v>
      </c>
      <c r="R2133">
        <v>8.46</v>
      </c>
      <c r="S2133" s="231" t="str">
        <f>VLOOKUP(U2133,'Cross ref'!I:J,2,0)</f>
        <v>SCL</v>
      </c>
      <c r="T2133" s="231">
        <f t="shared" si="198"/>
        <v>11.66</v>
      </c>
      <c r="U2133" s="231">
        <f>VLOOKUP(VALUE(C2133),'Cross ref'!G:I,3,0)</f>
        <v>7381</v>
      </c>
      <c r="V2133" s="231">
        <f>IFERROR(VLOOKUP(J2133,'Item List (2)'!C:D,2,0),VLOOKUP(K2133,'Item List (2)'!C:D,2,0))</f>
        <v>50007</v>
      </c>
      <c r="W2133" s="231">
        <f>IFERROR(VLOOKUP(J2133,'Item List (2)'!C:E,3,0),VLOOKUP(K2133,'Item List (2)'!C:E,3,0))</f>
        <v>100</v>
      </c>
      <c r="X2133" s="231">
        <f t="shared" si="199"/>
        <v>0</v>
      </c>
      <c r="Y2133" s="231" t="str">
        <f t="shared" si="200"/>
        <v>SAUCE, BUFFALO CUP</v>
      </c>
      <c r="AA2133" s="232">
        <f t="shared" si="201"/>
        <v>11.66</v>
      </c>
      <c r="AB2133" s="232" t="str">
        <f>VLOOKUP(W2133,'Item List (2)'!$H:$J,2,0)</f>
        <v>Food</v>
      </c>
      <c r="AC2133" s="232">
        <f t="shared" si="202"/>
        <v>7381</v>
      </c>
      <c r="AD2133" s="232" t="str">
        <f t="shared" si="203"/>
        <v>7381-Food</v>
      </c>
    </row>
    <row r="2134" spans="1:30">
      <c r="A2134" t="s">
        <v>48</v>
      </c>
      <c r="B2134" t="s">
        <v>549</v>
      </c>
      <c r="C2134" t="s">
        <v>804</v>
      </c>
      <c r="D2134" t="s">
        <v>805</v>
      </c>
      <c r="E2134" t="s">
        <v>807</v>
      </c>
      <c r="F2134" s="220" t="s">
        <v>53</v>
      </c>
      <c r="G2134" s="220">
        <v>45168</v>
      </c>
      <c r="H2134" t="s">
        <v>332</v>
      </c>
      <c r="I2134" t="s">
        <v>55</v>
      </c>
      <c r="J2134" t="s">
        <v>244</v>
      </c>
      <c r="K2134" t="s">
        <v>333</v>
      </c>
      <c r="L2134" s="230" t="s">
        <v>334</v>
      </c>
      <c r="M2134">
        <v>1</v>
      </c>
      <c r="N2134">
        <v>0</v>
      </c>
      <c r="O2134">
        <v>31.38</v>
      </c>
      <c r="P2134">
        <v>31.38</v>
      </c>
      <c r="Q2134">
        <v>4369.99</v>
      </c>
      <c r="R2134">
        <v>8.46</v>
      </c>
      <c r="S2134" s="231" t="str">
        <f>VLOOKUP(U2134,'Cross ref'!I:J,2,0)</f>
        <v>SCL</v>
      </c>
      <c r="T2134" s="231">
        <f t="shared" si="198"/>
        <v>31.38</v>
      </c>
      <c r="U2134" s="231">
        <f>VLOOKUP(VALUE(C2134),'Cross ref'!G:I,3,0)</f>
        <v>7381</v>
      </c>
      <c r="V2134" s="231">
        <f>IFERROR(VLOOKUP(J2134,'Item List (2)'!C:D,2,0),VLOOKUP(K2134,'Item List (2)'!C:D,2,0))</f>
        <v>50007</v>
      </c>
      <c r="W2134" s="231">
        <f>IFERROR(VLOOKUP(J2134,'Item List (2)'!C:E,3,0),VLOOKUP(K2134,'Item List (2)'!C:E,3,0))</f>
        <v>100</v>
      </c>
      <c r="X2134" s="231">
        <f t="shared" si="199"/>
        <v>0</v>
      </c>
      <c r="Y2134" s="231" t="str">
        <f t="shared" si="200"/>
        <v>WHIP CREAM, AEROSOL 17Z</v>
      </c>
      <c r="AA2134" s="232">
        <f t="shared" si="201"/>
        <v>31.38</v>
      </c>
      <c r="AB2134" s="232" t="str">
        <f>VLOOKUP(W2134,'Item List (2)'!$H:$J,2,0)</f>
        <v>Food</v>
      </c>
      <c r="AC2134" s="232">
        <f t="shared" si="202"/>
        <v>7381</v>
      </c>
      <c r="AD2134" s="232" t="str">
        <f t="shared" si="203"/>
        <v>7381-Food</v>
      </c>
    </row>
    <row r="2135" spans="1:30">
      <c r="A2135" t="s">
        <v>48</v>
      </c>
      <c r="B2135" t="s">
        <v>549</v>
      </c>
      <c r="C2135" t="s">
        <v>804</v>
      </c>
      <c r="D2135" t="s">
        <v>805</v>
      </c>
      <c r="E2135" t="s">
        <v>807</v>
      </c>
      <c r="F2135" s="220" t="s">
        <v>53</v>
      </c>
      <c r="G2135" s="220">
        <v>45168</v>
      </c>
      <c r="H2135" t="s">
        <v>155</v>
      </c>
      <c r="I2135" t="s">
        <v>55</v>
      </c>
      <c r="J2135" t="s">
        <v>156</v>
      </c>
      <c r="K2135" t="s">
        <v>157</v>
      </c>
      <c r="L2135" s="230" t="s">
        <v>158</v>
      </c>
      <c r="M2135">
        <v>4</v>
      </c>
      <c r="N2135">
        <v>0</v>
      </c>
      <c r="O2135">
        <v>19.78</v>
      </c>
      <c r="P2135">
        <v>79.12</v>
      </c>
      <c r="Q2135">
        <v>4369.99</v>
      </c>
      <c r="R2135">
        <v>8.46</v>
      </c>
      <c r="S2135" s="231" t="str">
        <f>VLOOKUP(U2135,'Cross ref'!I:J,2,0)</f>
        <v>SCL</v>
      </c>
      <c r="T2135" s="231">
        <f t="shared" si="198"/>
        <v>79.12</v>
      </c>
      <c r="U2135" s="231">
        <f>VLOOKUP(VALUE(C2135),'Cross ref'!G:I,3,0)</f>
        <v>7381</v>
      </c>
      <c r="V2135" s="231">
        <f>IFERROR(VLOOKUP(J2135,'Item List (2)'!C:D,2,0),VLOOKUP(K2135,'Item List (2)'!C:D,2,0))</f>
        <v>50007</v>
      </c>
      <c r="W2135" s="231">
        <f>IFERROR(VLOOKUP(J2135,'Item List (2)'!C:E,3,0),VLOOKUP(K2135,'Item List (2)'!C:E,3,0))</f>
        <v>100</v>
      </c>
      <c r="X2135" s="231">
        <f t="shared" si="199"/>
        <v>0</v>
      </c>
      <c r="Y2135" s="231" t="str">
        <f t="shared" si="200"/>
        <v>ICE CREAM, VANILLA SLOW MELT</v>
      </c>
      <c r="AA2135" s="232">
        <f t="shared" si="201"/>
        <v>79.12</v>
      </c>
      <c r="AB2135" s="232" t="str">
        <f>VLOOKUP(W2135,'Item List (2)'!$H:$J,2,0)</f>
        <v>Food</v>
      </c>
      <c r="AC2135" s="232">
        <f t="shared" si="202"/>
        <v>7381</v>
      </c>
      <c r="AD2135" s="232" t="str">
        <f t="shared" si="203"/>
        <v>7381-Food</v>
      </c>
    </row>
    <row r="2136" spans="1:30">
      <c r="A2136" t="s">
        <v>48</v>
      </c>
      <c r="B2136" t="s">
        <v>549</v>
      </c>
      <c r="C2136" t="s">
        <v>804</v>
      </c>
      <c r="D2136" t="s">
        <v>805</v>
      </c>
      <c r="E2136" t="s">
        <v>807</v>
      </c>
      <c r="F2136" s="220" t="s">
        <v>53</v>
      </c>
      <c r="G2136" s="220">
        <v>45168</v>
      </c>
      <c r="H2136" t="s">
        <v>159</v>
      </c>
      <c r="I2136" t="s">
        <v>55</v>
      </c>
      <c r="J2136" t="s">
        <v>160</v>
      </c>
      <c r="K2136" t="s">
        <v>161</v>
      </c>
      <c r="L2136" s="230" t="s">
        <v>162</v>
      </c>
      <c r="M2136">
        <v>8</v>
      </c>
      <c r="N2136">
        <v>0</v>
      </c>
      <c r="O2136">
        <v>36.91</v>
      </c>
      <c r="P2136">
        <v>295.28</v>
      </c>
      <c r="Q2136">
        <v>4369.99</v>
      </c>
      <c r="R2136">
        <v>8.46</v>
      </c>
      <c r="S2136" s="231" t="str">
        <f>VLOOKUP(U2136,'Cross ref'!I:J,2,0)</f>
        <v>SCL</v>
      </c>
      <c r="T2136" s="231">
        <f t="shared" si="198"/>
        <v>295.28</v>
      </c>
      <c r="U2136" s="231">
        <f>VLOOKUP(VALUE(C2136),'Cross ref'!G:I,3,0)</f>
        <v>7381</v>
      </c>
      <c r="V2136" s="231">
        <f>IFERROR(VLOOKUP(J2136,'Item List (2)'!C:D,2,0),VLOOKUP(K2136,'Item List (2)'!C:D,2,0))</f>
        <v>50007</v>
      </c>
      <c r="W2136" s="231">
        <f>IFERROR(VLOOKUP(J2136,'Item List (2)'!C:E,3,0),VLOOKUP(K2136,'Item List (2)'!C:E,3,0))</f>
        <v>100</v>
      </c>
      <c r="X2136" s="231">
        <f t="shared" si="199"/>
        <v>0</v>
      </c>
      <c r="Y2136" s="231" t="str">
        <f t="shared" si="200"/>
        <v>SHORTENING, LIQ FRY PREM</v>
      </c>
      <c r="AA2136" s="232">
        <f t="shared" si="201"/>
        <v>295.28</v>
      </c>
      <c r="AB2136" s="232" t="str">
        <f>VLOOKUP(W2136,'Item List (2)'!$H:$J,2,0)</f>
        <v>Food</v>
      </c>
      <c r="AC2136" s="232">
        <f t="shared" si="202"/>
        <v>7381</v>
      </c>
      <c r="AD2136" s="232" t="str">
        <f t="shared" si="203"/>
        <v>7381-Food</v>
      </c>
    </row>
    <row r="2137" spans="1:30">
      <c r="A2137" t="s">
        <v>48</v>
      </c>
      <c r="B2137" t="s">
        <v>549</v>
      </c>
      <c r="C2137" t="s">
        <v>804</v>
      </c>
      <c r="D2137" t="s">
        <v>805</v>
      </c>
      <c r="E2137" t="s">
        <v>807</v>
      </c>
      <c r="F2137" s="220" t="s">
        <v>53</v>
      </c>
      <c r="G2137" s="220">
        <v>45168</v>
      </c>
      <c r="H2137" t="s">
        <v>416</v>
      </c>
      <c r="I2137" t="s">
        <v>55</v>
      </c>
      <c r="J2137" t="s">
        <v>417</v>
      </c>
      <c r="K2137" t="s">
        <v>418</v>
      </c>
      <c r="L2137" s="230" t="s">
        <v>419</v>
      </c>
      <c r="M2137">
        <v>1</v>
      </c>
      <c r="N2137">
        <v>0</v>
      </c>
      <c r="O2137">
        <v>33.71</v>
      </c>
      <c r="P2137">
        <v>33.71</v>
      </c>
      <c r="Q2137">
        <v>4369.99</v>
      </c>
      <c r="R2137">
        <v>8.46</v>
      </c>
      <c r="S2137" s="231" t="str">
        <f>VLOOKUP(U2137,'Cross ref'!I:J,2,0)</f>
        <v>SCL</v>
      </c>
      <c r="T2137" s="231">
        <f t="shared" si="198"/>
        <v>33.71</v>
      </c>
      <c r="U2137" s="231">
        <f>VLOOKUP(VALUE(C2137),'Cross ref'!G:I,3,0)</f>
        <v>7381</v>
      </c>
      <c r="V2137" s="231">
        <f>IFERROR(VLOOKUP(J2137,'Item List (2)'!C:D,2,0),VLOOKUP(K2137,'Item List (2)'!C:D,2,0))</f>
        <v>50007</v>
      </c>
      <c r="W2137" s="231">
        <f>IFERROR(VLOOKUP(J2137,'Item List (2)'!C:E,3,0),VLOOKUP(K2137,'Item List (2)'!C:E,3,0))</f>
        <v>100</v>
      </c>
      <c r="X2137" s="231">
        <f t="shared" si="199"/>
        <v>0</v>
      </c>
      <c r="Y2137" s="231" t="str">
        <f t="shared" si="200"/>
        <v>PEPPER, JALAPENO NACHO SLI</v>
      </c>
      <c r="AA2137" s="232">
        <f t="shared" si="201"/>
        <v>33.71</v>
      </c>
      <c r="AB2137" s="232" t="str">
        <f>VLOOKUP(W2137,'Item List (2)'!$H:$J,2,0)</f>
        <v>Food</v>
      </c>
      <c r="AC2137" s="232">
        <f t="shared" si="202"/>
        <v>7381</v>
      </c>
      <c r="AD2137" s="232" t="str">
        <f t="shared" si="203"/>
        <v>7381-Food</v>
      </c>
    </row>
    <row r="2138" spans="1:30">
      <c r="A2138" t="s">
        <v>48</v>
      </c>
      <c r="B2138" t="s">
        <v>549</v>
      </c>
      <c r="C2138" t="s">
        <v>804</v>
      </c>
      <c r="D2138" t="s">
        <v>805</v>
      </c>
      <c r="E2138" t="s">
        <v>807</v>
      </c>
      <c r="F2138" s="220" t="s">
        <v>53</v>
      </c>
      <c r="G2138" s="220">
        <v>45168</v>
      </c>
      <c r="H2138" t="s">
        <v>420</v>
      </c>
      <c r="I2138" t="s">
        <v>55</v>
      </c>
      <c r="J2138" t="s">
        <v>421</v>
      </c>
      <c r="K2138" t="s">
        <v>422</v>
      </c>
      <c r="L2138" s="230" t="s">
        <v>263</v>
      </c>
      <c r="M2138">
        <v>1</v>
      </c>
      <c r="N2138">
        <v>0</v>
      </c>
      <c r="O2138">
        <v>69.22</v>
      </c>
      <c r="P2138">
        <v>69.22</v>
      </c>
      <c r="Q2138">
        <v>4369.99</v>
      </c>
      <c r="R2138">
        <v>8.46</v>
      </c>
      <c r="S2138" s="231" t="str">
        <f>VLOOKUP(U2138,'Cross ref'!I:J,2,0)</f>
        <v>SCL</v>
      </c>
      <c r="T2138" s="231">
        <f t="shared" si="198"/>
        <v>69.22</v>
      </c>
      <c r="U2138" s="231">
        <f>VLOOKUP(VALUE(C2138),'Cross ref'!G:I,3,0)</f>
        <v>7381</v>
      </c>
      <c r="V2138" s="231">
        <f>IFERROR(VLOOKUP(J2138,'Item List (2)'!C:D,2,0),VLOOKUP(K2138,'Item List (2)'!C:D,2,0))</f>
        <v>50007</v>
      </c>
      <c r="W2138" s="231">
        <f>IFERROR(VLOOKUP(J2138,'Item List (2)'!C:E,3,0),VLOOKUP(K2138,'Item List (2)'!C:E,3,0))</f>
        <v>100</v>
      </c>
      <c r="X2138" s="231">
        <f t="shared" si="199"/>
        <v>0</v>
      </c>
      <c r="Y2138" s="231" t="str">
        <f t="shared" si="200"/>
        <v>LEMONADE, FZN</v>
      </c>
      <c r="AA2138" s="232">
        <f t="shared" si="201"/>
        <v>69.22</v>
      </c>
      <c r="AB2138" s="232" t="str">
        <f>VLOOKUP(W2138,'Item List (2)'!$H:$J,2,0)</f>
        <v>Food</v>
      </c>
      <c r="AC2138" s="232">
        <f t="shared" si="202"/>
        <v>7381</v>
      </c>
      <c r="AD2138" s="232" t="str">
        <f t="shared" si="203"/>
        <v>7381-Food</v>
      </c>
    </row>
    <row r="2139" spans="1:30">
      <c r="A2139" t="s">
        <v>48</v>
      </c>
      <c r="B2139" t="s">
        <v>549</v>
      </c>
      <c r="C2139" t="s">
        <v>804</v>
      </c>
      <c r="D2139" t="s">
        <v>805</v>
      </c>
      <c r="E2139" t="s">
        <v>807</v>
      </c>
      <c r="F2139" s="220" t="s">
        <v>53</v>
      </c>
      <c r="G2139" s="220">
        <v>45168</v>
      </c>
      <c r="H2139" t="s">
        <v>163</v>
      </c>
      <c r="I2139" t="s">
        <v>55</v>
      </c>
      <c r="J2139" t="s">
        <v>146</v>
      </c>
      <c r="K2139" t="s">
        <v>164</v>
      </c>
      <c r="L2139" s="230" t="s">
        <v>165</v>
      </c>
      <c r="M2139">
        <v>1</v>
      </c>
      <c r="N2139">
        <v>0</v>
      </c>
      <c r="O2139">
        <v>37.6</v>
      </c>
      <c r="P2139">
        <v>37.6</v>
      </c>
      <c r="Q2139">
        <v>4369.99</v>
      </c>
      <c r="R2139">
        <v>8.46</v>
      </c>
      <c r="S2139" s="231" t="str">
        <f>VLOOKUP(U2139,'Cross ref'!I:J,2,0)</f>
        <v>SCL</v>
      </c>
      <c r="T2139" s="231">
        <f t="shared" si="198"/>
        <v>37.6</v>
      </c>
      <c r="U2139" s="231">
        <f>VLOOKUP(VALUE(C2139),'Cross ref'!G:I,3,0)</f>
        <v>7381</v>
      </c>
      <c r="V2139" s="231">
        <f>IFERROR(VLOOKUP(J2139,'Item List (2)'!C:D,2,0),VLOOKUP(K2139,'Item List (2)'!C:D,2,0))</f>
        <v>50007</v>
      </c>
      <c r="W2139" s="231">
        <f>IFERROR(VLOOKUP(J2139,'Item List (2)'!C:E,3,0),VLOOKUP(K2139,'Item List (2)'!C:E,3,0))</f>
        <v>100</v>
      </c>
      <c r="X2139" s="231">
        <f t="shared" si="199"/>
        <v>0</v>
      </c>
      <c r="Y2139" s="231" t="str">
        <f t="shared" si="200"/>
        <v>CHICKEN, PTY SPCY 3Z</v>
      </c>
      <c r="AA2139" s="232">
        <f t="shared" si="201"/>
        <v>37.6</v>
      </c>
      <c r="AB2139" s="232" t="str">
        <f>VLOOKUP(W2139,'Item List (2)'!$H:$J,2,0)</f>
        <v>Food</v>
      </c>
      <c r="AC2139" s="232">
        <f t="shared" si="202"/>
        <v>7381</v>
      </c>
      <c r="AD2139" s="232" t="str">
        <f t="shared" si="203"/>
        <v>7381-Food</v>
      </c>
    </row>
    <row r="2140" spans="1:30">
      <c r="A2140" t="s">
        <v>48</v>
      </c>
      <c r="B2140" t="s">
        <v>549</v>
      </c>
      <c r="C2140" t="s">
        <v>804</v>
      </c>
      <c r="D2140" t="s">
        <v>805</v>
      </c>
      <c r="E2140" t="s">
        <v>807</v>
      </c>
      <c r="F2140" s="220" t="s">
        <v>53</v>
      </c>
      <c r="G2140" s="220">
        <v>45168</v>
      </c>
      <c r="H2140" t="s">
        <v>488</v>
      </c>
      <c r="I2140" t="s">
        <v>66</v>
      </c>
      <c r="J2140" t="s">
        <v>109</v>
      </c>
      <c r="K2140" t="s">
        <v>343</v>
      </c>
      <c r="L2140" s="230" t="s">
        <v>111</v>
      </c>
      <c r="M2140">
        <v>3</v>
      </c>
      <c r="N2140">
        <v>0</v>
      </c>
      <c r="O2140">
        <v>3.84</v>
      </c>
      <c r="P2140">
        <v>11.52</v>
      </c>
      <c r="Q2140">
        <v>4369.99</v>
      </c>
      <c r="R2140">
        <v>8.46</v>
      </c>
      <c r="S2140" s="231" t="str">
        <f>VLOOKUP(U2140,'Cross ref'!I:J,2,0)</f>
        <v>SCL</v>
      </c>
      <c r="T2140" s="231">
        <f t="shared" si="198"/>
        <v>11.52</v>
      </c>
      <c r="U2140" s="231">
        <f>VLOOKUP(VALUE(C2140),'Cross ref'!G:I,3,0)</f>
        <v>7381</v>
      </c>
      <c r="V2140" s="231">
        <f>IFERROR(VLOOKUP(J2140,'Item List (2)'!C:D,2,0),VLOOKUP(K2140,'Item List (2)'!C:D,2,0))</f>
        <v>60507</v>
      </c>
      <c r="W2140" s="231">
        <f>IFERROR(VLOOKUP(J2140,'Item List (2)'!C:E,3,0),VLOOKUP(K2140,'Item List (2)'!C:E,3,0))</f>
        <v>1200</v>
      </c>
      <c r="X2140" s="231">
        <f t="shared" si="199"/>
        <v>0</v>
      </c>
      <c r="Y2140" s="231" t="str">
        <f t="shared" si="200"/>
        <v>GLOVE, SYNTH LG</v>
      </c>
      <c r="AA2140" s="232">
        <f t="shared" si="201"/>
        <v>11.52</v>
      </c>
      <c r="AB2140" s="232" t="str">
        <f>VLOOKUP(W2140,'Item List (2)'!$H:$J,2,0)</f>
        <v>Supplies</v>
      </c>
      <c r="AC2140" s="232">
        <f t="shared" si="202"/>
        <v>7381</v>
      </c>
      <c r="AD2140" s="232" t="str">
        <f t="shared" si="203"/>
        <v>7381-Supplies</v>
      </c>
    </row>
    <row r="2141" spans="1:30">
      <c r="A2141" t="s">
        <v>48</v>
      </c>
      <c r="B2141" t="s">
        <v>549</v>
      </c>
      <c r="C2141" t="s">
        <v>804</v>
      </c>
      <c r="D2141" t="s">
        <v>805</v>
      </c>
      <c r="E2141" t="s">
        <v>807</v>
      </c>
      <c r="F2141" s="220" t="s">
        <v>53</v>
      </c>
      <c r="G2141" s="220">
        <v>45168</v>
      </c>
      <c r="H2141" t="s">
        <v>169</v>
      </c>
      <c r="I2141" t="s">
        <v>55</v>
      </c>
      <c r="J2141" t="s">
        <v>170</v>
      </c>
      <c r="K2141" t="s">
        <v>171</v>
      </c>
      <c r="L2141" s="230" t="s">
        <v>172</v>
      </c>
      <c r="M2141">
        <v>2</v>
      </c>
      <c r="N2141">
        <v>0</v>
      </c>
      <c r="O2141">
        <v>90.57</v>
      </c>
      <c r="P2141">
        <v>181.14</v>
      </c>
      <c r="Q2141">
        <v>4369.99</v>
      </c>
      <c r="R2141">
        <v>8.46</v>
      </c>
      <c r="S2141" s="231" t="str">
        <f>VLOOKUP(U2141,'Cross ref'!I:J,2,0)</f>
        <v>SCL</v>
      </c>
      <c r="T2141" s="231">
        <f t="shared" si="198"/>
        <v>181.14</v>
      </c>
      <c r="U2141" s="231">
        <f>VLOOKUP(VALUE(C2141),'Cross ref'!G:I,3,0)</f>
        <v>7381</v>
      </c>
      <c r="V2141" s="231">
        <f>IFERROR(VLOOKUP(J2141,'Item List (2)'!C:D,2,0),VLOOKUP(K2141,'Item List (2)'!C:D,2,0))</f>
        <v>50007</v>
      </c>
      <c r="W2141" s="231">
        <f>IFERROR(VLOOKUP(J2141,'Item List (2)'!C:E,3,0),VLOOKUP(K2141,'Item List (2)'!C:E,3,0))</f>
        <v>100</v>
      </c>
      <c r="X2141" s="231">
        <f t="shared" si="199"/>
        <v>0</v>
      </c>
      <c r="Y2141" s="231" t="str">
        <f t="shared" si="200"/>
        <v>BACON, 500 SLICES FC</v>
      </c>
      <c r="AA2141" s="232">
        <f t="shared" si="201"/>
        <v>181.14</v>
      </c>
      <c r="AB2141" s="232" t="str">
        <f>VLOOKUP(W2141,'Item List (2)'!$H:$J,2,0)</f>
        <v>Food</v>
      </c>
      <c r="AC2141" s="232">
        <f t="shared" si="202"/>
        <v>7381</v>
      </c>
      <c r="AD2141" s="232" t="str">
        <f t="shared" si="203"/>
        <v>7381-Food</v>
      </c>
    </row>
    <row r="2142" spans="1:30">
      <c r="A2142" t="s">
        <v>48</v>
      </c>
      <c r="B2142" t="s">
        <v>549</v>
      </c>
      <c r="C2142" t="s">
        <v>804</v>
      </c>
      <c r="D2142" t="s">
        <v>805</v>
      </c>
      <c r="E2142" t="s">
        <v>807</v>
      </c>
      <c r="F2142" s="220" t="s">
        <v>53</v>
      </c>
      <c r="G2142" s="220">
        <v>45168</v>
      </c>
      <c r="H2142" t="s">
        <v>344</v>
      </c>
      <c r="I2142" t="s">
        <v>55</v>
      </c>
      <c r="J2142" t="s">
        <v>345</v>
      </c>
      <c r="K2142" t="s">
        <v>346</v>
      </c>
      <c r="L2142" s="230" t="s">
        <v>347</v>
      </c>
      <c r="M2142">
        <v>1</v>
      </c>
      <c r="N2142">
        <v>0</v>
      </c>
      <c r="O2142">
        <v>25.95</v>
      </c>
      <c r="P2142">
        <v>25.95</v>
      </c>
      <c r="Q2142">
        <v>4369.99</v>
      </c>
      <c r="R2142">
        <v>8.46</v>
      </c>
      <c r="S2142" s="231" t="str">
        <f>VLOOKUP(U2142,'Cross ref'!I:J,2,0)</f>
        <v>SCL</v>
      </c>
      <c r="T2142" s="231">
        <f t="shared" si="198"/>
        <v>25.95</v>
      </c>
      <c r="U2142" s="231">
        <f>VLOOKUP(VALUE(C2142),'Cross ref'!G:I,3,0)</f>
        <v>7381</v>
      </c>
      <c r="V2142" s="231">
        <f>IFERROR(VLOOKUP(J2142,'Item List (2)'!C:D,2,0),VLOOKUP(K2142,'Item List (2)'!C:D,2,0))</f>
        <v>50007</v>
      </c>
      <c r="W2142" s="231">
        <f>IFERROR(VLOOKUP(J2142,'Item List (2)'!C:E,3,0),VLOOKUP(K2142,'Item List (2)'!C:E,3,0))</f>
        <v>100</v>
      </c>
      <c r="X2142" s="231">
        <f t="shared" si="199"/>
        <v>0</v>
      </c>
      <c r="Y2142" s="231" t="str">
        <f t="shared" si="200"/>
        <v>BREAD, SOURDOUGH THICKER SLI</v>
      </c>
      <c r="AA2142" s="232">
        <f t="shared" si="201"/>
        <v>25.95</v>
      </c>
      <c r="AB2142" s="232" t="str">
        <f>VLOOKUP(W2142,'Item List (2)'!$H:$J,2,0)</f>
        <v>Food</v>
      </c>
      <c r="AC2142" s="232">
        <f t="shared" si="202"/>
        <v>7381</v>
      </c>
      <c r="AD2142" s="232" t="str">
        <f t="shared" si="203"/>
        <v>7381-Food</v>
      </c>
    </row>
    <row r="2143" spans="1:30">
      <c r="A2143" t="s">
        <v>48</v>
      </c>
      <c r="B2143" t="s">
        <v>549</v>
      </c>
      <c r="C2143" t="s">
        <v>804</v>
      </c>
      <c r="D2143" t="s">
        <v>805</v>
      </c>
      <c r="E2143" t="s">
        <v>807</v>
      </c>
      <c r="F2143" s="220" t="s">
        <v>53</v>
      </c>
      <c r="G2143" s="220">
        <v>45168</v>
      </c>
      <c r="H2143" t="s">
        <v>176</v>
      </c>
      <c r="I2143" t="s">
        <v>55</v>
      </c>
      <c r="J2143" t="s">
        <v>76</v>
      </c>
      <c r="K2143" t="s">
        <v>177</v>
      </c>
      <c r="L2143" s="230" t="s">
        <v>78</v>
      </c>
      <c r="M2143">
        <v>1</v>
      </c>
      <c r="N2143">
        <v>0</v>
      </c>
      <c r="O2143">
        <v>99.5</v>
      </c>
      <c r="P2143">
        <v>99.5</v>
      </c>
      <c r="Q2143">
        <v>4369.99</v>
      </c>
      <c r="R2143">
        <v>8.46</v>
      </c>
      <c r="S2143" s="231" t="str">
        <f>VLOOKUP(U2143,'Cross ref'!I:J,2,0)</f>
        <v>SCL</v>
      </c>
      <c r="T2143" s="231">
        <f t="shared" si="198"/>
        <v>99.5</v>
      </c>
      <c r="U2143" s="231">
        <f>VLOOKUP(VALUE(C2143),'Cross ref'!G:I,3,0)</f>
        <v>7381</v>
      </c>
      <c r="V2143" s="231">
        <f>IFERROR(VLOOKUP(J2143,'Item List (2)'!C:D,2,0),VLOOKUP(K2143,'Item List (2)'!C:D,2,0))</f>
        <v>50007</v>
      </c>
      <c r="W2143" s="231">
        <f>IFERROR(VLOOKUP(J2143,'Item List (2)'!C:E,3,0),VLOOKUP(K2143,'Item List (2)'!C:E,3,0))</f>
        <v>100</v>
      </c>
      <c r="X2143" s="231">
        <f t="shared" si="199"/>
        <v>0</v>
      </c>
      <c r="Y2143" s="231" t="str">
        <f t="shared" si="200"/>
        <v>SYRUP, DR PEPPER BIB</v>
      </c>
      <c r="AA2143" s="232">
        <f t="shared" si="201"/>
        <v>99.5</v>
      </c>
      <c r="AB2143" s="232" t="str">
        <f>VLOOKUP(W2143,'Item List (2)'!$H:$J,2,0)</f>
        <v>Food</v>
      </c>
      <c r="AC2143" s="232">
        <f t="shared" si="202"/>
        <v>7381</v>
      </c>
      <c r="AD2143" s="232" t="str">
        <f t="shared" si="203"/>
        <v>7381-Food</v>
      </c>
    </row>
    <row r="2144" spans="1:30">
      <c r="A2144" t="s">
        <v>48</v>
      </c>
      <c r="B2144" t="s">
        <v>549</v>
      </c>
      <c r="C2144" t="s">
        <v>804</v>
      </c>
      <c r="D2144" t="s">
        <v>805</v>
      </c>
      <c r="E2144" t="s">
        <v>807</v>
      </c>
      <c r="F2144" s="220" t="s">
        <v>53</v>
      </c>
      <c r="G2144" s="220">
        <v>45168</v>
      </c>
      <c r="H2144" t="s">
        <v>178</v>
      </c>
      <c r="I2144" t="s">
        <v>55</v>
      </c>
      <c r="J2144" t="s">
        <v>179</v>
      </c>
      <c r="K2144" t="s">
        <v>180</v>
      </c>
      <c r="L2144" s="230" t="s">
        <v>148</v>
      </c>
      <c r="M2144">
        <v>1</v>
      </c>
      <c r="N2144">
        <v>0</v>
      </c>
      <c r="O2144">
        <v>77.57</v>
      </c>
      <c r="P2144">
        <v>77.57</v>
      </c>
      <c r="Q2144">
        <v>4369.99</v>
      </c>
      <c r="R2144">
        <v>8.46</v>
      </c>
      <c r="S2144" s="231" t="str">
        <f>VLOOKUP(U2144,'Cross ref'!I:J,2,0)</f>
        <v>SCL</v>
      </c>
      <c r="T2144" s="231">
        <f t="shared" si="198"/>
        <v>77.57</v>
      </c>
      <c r="U2144" s="231">
        <f>VLOOKUP(VALUE(C2144),'Cross ref'!G:I,3,0)</f>
        <v>7381</v>
      </c>
      <c r="V2144" s="231">
        <f>IFERROR(VLOOKUP(J2144,'Item List (2)'!C:D,2,0),VLOOKUP(K2144,'Item List (2)'!C:D,2,0))</f>
        <v>50007</v>
      </c>
      <c r="W2144" s="231">
        <f>IFERROR(VLOOKUP(J2144,'Item List (2)'!C:E,3,0),VLOOKUP(K2144,'Item List (2)'!C:E,3,0))</f>
        <v>100</v>
      </c>
      <c r="X2144" s="231">
        <f t="shared" si="199"/>
        <v>0</v>
      </c>
      <c r="Y2144" s="231" t="str">
        <f t="shared" si="200"/>
        <v>CHEESE, AMER SHRP SLI 144CT</v>
      </c>
      <c r="AA2144" s="232">
        <f t="shared" si="201"/>
        <v>77.57</v>
      </c>
      <c r="AB2144" s="232" t="str">
        <f>VLOOKUP(W2144,'Item List (2)'!$H:$J,2,0)</f>
        <v>Food</v>
      </c>
      <c r="AC2144" s="232">
        <f t="shared" si="202"/>
        <v>7381</v>
      </c>
      <c r="AD2144" s="232" t="str">
        <f t="shared" si="203"/>
        <v>7381-Food</v>
      </c>
    </row>
    <row r="2145" spans="1:30">
      <c r="A2145" t="s">
        <v>48</v>
      </c>
      <c r="B2145" t="s">
        <v>549</v>
      </c>
      <c r="C2145" t="s">
        <v>804</v>
      </c>
      <c r="D2145" t="s">
        <v>805</v>
      </c>
      <c r="E2145" t="s">
        <v>807</v>
      </c>
      <c r="F2145" s="220" t="s">
        <v>53</v>
      </c>
      <c r="G2145" s="220">
        <v>45168</v>
      </c>
      <c r="H2145" t="s">
        <v>181</v>
      </c>
      <c r="I2145" t="s">
        <v>55</v>
      </c>
      <c r="J2145" t="s">
        <v>121</v>
      </c>
      <c r="K2145" t="s">
        <v>182</v>
      </c>
      <c r="L2145" s="230" t="s">
        <v>183</v>
      </c>
      <c r="M2145">
        <v>2</v>
      </c>
      <c r="N2145">
        <v>0</v>
      </c>
      <c r="O2145">
        <v>39.79</v>
      </c>
      <c r="P2145">
        <v>79.58</v>
      </c>
      <c r="Q2145">
        <v>4369.99</v>
      </c>
      <c r="R2145">
        <v>8.46</v>
      </c>
      <c r="S2145" s="231" t="str">
        <f>VLOOKUP(U2145,'Cross ref'!I:J,2,0)</f>
        <v>SCL</v>
      </c>
      <c r="T2145" s="231">
        <f t="shared" si="198"/>
        <v>79.58</v>
      </c>
      <c r="U2145" s="231">
        <f>VLOOKUP(VALUE(C2145),'Cross ref'!G:I,3,0)</f>
        <v>7381</v>
      </c>
      <c r="V2145" s="231">
        <f>IFERROR(VLOOKUP(J2145,'Item List (2)'!C:D,2,0),VLOOKUP(K2145,'Item List (2)'!C:D,2,0))</f>
        <v>50007</v>
      </c>
      <c r="W2145" s="231">
        <f>IFERROR(VLOOKUP(J2145,'Item List (2)'!C:E,3,0),VLOOKUP(K2145,'Item List (2)'!C:E,3,0))</f>
        <v>100</v>
      </c>
      <c r="X2145" s="231">
        <f t="shared" si="199"/>
        <v>0</v>
      </c>
      <c r="Y2145" s="231" t="str">
        <f t="shared" si="200"/>
        <v>APPTZR, JALAPENO BRD CHSE BITE</v>
      </c>
      <c r="AA2145" s="232">
        <f t="shared" si="201"/>
        <v>79.58</v>
      </c>
      <c r="AB2145" s="232" t="str">
        <f>VLOOKUP(W2145,'Item List (2)'!$H:$J,2,0)</f>
        <v>Food</v>
      </c>
      <c r="AC2145" s="232">
        <f t="shared" si="202"/>
        <v>7381</v>
      </c>
      <c r="AD2145" s="232" t="str">
        <f t="shared" si="203"/>
        <v>7381-Food</v>
      </c>
    </row>
    <row r="2146" spans="1:30">
      <c r="A2146" t="s">
        <v>48</v>
      </c>
      <c r="B2146" t="s">
        <v>549</v>
      </c>
      <c r="C2146" t="s">
        <v>804</v>
      </c>
      <c r="D2146" t="s">
        <v>805</v>
      </c>
      <c r="E2146" t="s">
        <v>807</v>
      </c>
      <c r="F2146" s="220" t="s">
        <v>53</v>
      </c>
      <c r="G2146" s="220">
        <v>45168</v>
      </c>
      <c r="H2146" t="s">
        <v>187</v>
      </c>
      <c r="I2146" t="s">
        <v>55</v>
      </c>
      <c r="J2146" t="s">
        <v>146</v>
      </c>
      <c r="K2146" t="s">
        <v>188</v>
      </c>
      <c r="L2146" s="230" t="s">
        <v>189</v>
      </c>
      <c r="M2146">
        <v>2</v>
      </c>
      <c r="N2146">
        <v>0</v>
      </c>
      <c r="O2146">
        <v>46.88</v>
      </c>
      <c r="P2146">
        <v>93.76</v>
      </c>
      <c r="Q2146">
        <v>4369.99</v>
      </c>
      <c r="R2146">
        <v>8.46</v>
      </c>
      <c r="S2146" s="231" t="str">
        <f>VLOOKUP(U2146,'Cross ref'!I:J,2,0)</f>
        <v>SCL</v>
      </c>
      <c r="T2146" s="231">
        <f t="shared" si="198"/>
        <v>93.76</v>
      </c>
      <c r="U2146" s="231">
        <f>VLOOKUP(VALUE(C2146),'Cross ref'!G:I,3,0)</f>
        <v>7381</v>
      </c>
      <c r="V2146" s="231">
        <f>IFERROR(VLOOKUP(J2146,'Item List (2)'!C:D,2,0),VLOOKUP(K2146,'Item List (2)'!C:D,2,0))</f>
        <v>50007</v>
      </c>
      <c r="W2146" s="231">
        <f>IFERROR(VLOOKUP(J2146,'Item List (2)'!C:E,3,0),VLOOKUP(K2146,'Item List (2)'!C:E,3,0))</f>
        <v>100</v>
      </c>
      <c r="X2146" s="231">
        <f t="shared" si="199"/>
        <v>0</v>
      </c>
      <c r="Y2146" s="231" t="str">
        <f t="shared" si="200"/>
        <v>CHICKEN, NUGGET BRD STAR SHP</v>
      </c>
      <c r="AA2146" s="232">
        <f t="shared" si="201"/>
        <v>93.76</v>
      </c>
      <c r="AB2146" s="232" t="str">
        <f>VLOOKUP(W2146,'Item List (2)'!$H:$J,2,0)</f>
        <v>Food</v>
      </c>
      <c r="AC2146" s="232">
        <f t="shared" si="202"/>
        <v>7381</v>
      </c>
      <c r="AD2146" s="232" t="str">
        <f t="shared" si="203"/>
        <v>7381-Food</v>
      </c>
    </row>
    <row r="2147" spans="1:30">
      <c r="A2147" t="s">
        <v>48</v>
      </c>
      <c r="B2147" t="s">
        <v>549</v>
      </c>
      <c r="C2147" t="s">
        <v>804</v>
      </c>
      <c r="D2147" t="s">
        <v>805</v>
      </c>
      <c r="E2147" t="s">
        <v>807</v>
      </c>
      <c r="F2147" s="220" t="s">
        <v>53</v>
      </c>
      <c r="G2147" s="220">
        <v>45168</v>
      </c>
      <c r="H2147" t="s">
        <v>282</v>
      </c>
      <c r="I2147" t="s">
        <v>55</v>
      </c>
      <c r="J2147" t="s">
        <v>105</v>
      </c>
      <c r="K2147" t="s">
        <v>283</v>
      </c>
      <c r="L2147" s="230" t="s">
        <v>284</v>
      </c>
      <c r="M2147">
        <v>1</v>
      </c>
      <c r="N2147">
        <v>0</v>
      </c>
      <c r="O2147">
        <v>12.91</v>
      </c>
      <c r="P2147">
        <v>12.91</v>
      </c>
      <c r="Q2147">
        <v>4369.99</v>
      </c>
      <c r="R2147">
        <v>8.46</v>
      </c>
      <c r="S2147" s="231" t="str">
        <f>VLOOKUP(U2147,'Cross ref'!I:J,2,0)</f>
        <v>SCL</v>
      </c>
      <c r="T2147" s="231">
        <f t="shared" si="198"/>
        <v>12.91</v>
      </c>
      <c r="U2147" s="231">
        <f>VLOOKUP(VALUE(C2147),'Cross ref'!G:I,3,0)</f>
        <v>7381</v>
      </c>
      <c r="V2147" s="231">
        <f>IFERROR(VLOOKUP(J2147,'Item List (2)'!C:D,2,0),VLOOKUP(K2147,'Item List (2)'!C:D,2,0))</f>
        <v>50007</v>
      </c>
      <c r="W2147" s="231">
        <f>IFERROR(VLOOKUP(J2147,'Item List (2)'!C:E,3,0),VLOOKUP(K2147,'Item List (2)'!C:E,3,0))</f>
        <v>100</v>
      </c>
      <c r="X2147" s="231">
        <f t="shared" si="199"/>
        <v>0</v>
      </c>
      <c r="Y2147" s="231" t="str">
        <f t="shared" si="200"/>
        <v>BUTTERMILK, 1% LF</v>
      </c>
      <c r="AA2147" s="232">
        <f t="shared" si="201"/>
        <v>12.91</v>
      </c>
      <c r="AB2147" s="232" t="str">
        <f>VLOOKUP(W2147,'Item List (2)'!$H:$J,2,0)</f>
        <v>Food</v>
      </c>
      <c r="AC2147" s="232">
        <f t="shared" si="202"/>
        <v>7381</v>
      </c>
      <c r="AD2147" s="232" t="str">
        <f t="shared" si="203"/>
        <v>7381-Food</v>
      </c>
    </row>
    <row r="2148" spans="1:30">
      <c r="A2148" t="s">
        <v>48</v>
      </c>
      <c r="B2148" t="s">
        <v>549</v>
      </c>
      <c r="C2148" t="s">
        <v>804</v>
      </c>
      <c r="D2148" t="s">
        <v>805</v>
      </c>
      <c r="E2148" t="s">
        <v>807</v>
      </c>
      <c r="F2148" s="220" t="s">
        <v>53</v>
      </c>
      <c r="G2148" s="220">
        <v>45168</v>
      </c>
      <c r="H2148" t="s">
        <v>205</v>
      </c>
      <c r="I2148" t="s">
        <v>55</v>
      </c>
      <c r="J2148" t="s">
        <v>206</v>
      </c>
      <c r="K2148" t="s">
        <v>207</v>
      </c>
      <c r="L2148" s="230" t="s">
        <v>208</v>
      </c>
      <c r="M2148">
        <v>5</v>
      </c>
      <c r="N2148">
        <v>0</v>
      </c>
      <c r="O2148">
        <v>22.17</v>
      </c>
      <c r="P2148">
        <v>110.85</v>
      </c>
      <c r="Q2148">
        <v>4369.99</v>
      </c>
      <c r="R2148">
        <v>8.46</v>
      </c>
      <c r="S2148" s="231" t="str">
        <f>VLOOKUP(U2148,'Cross ref'!I:J,2,0)</f>
        <v>SCL</v>
      </c>
      <c r="T2148" s="231">
        <f t="shared" si="198"/>
        <v>110.85</v>
      </c>
      <c r="U2148" s="231">
        <f>VLOOKUP(VALUE(C2148),'Cross ref'!G:I,3,0)</f>
        <v>7381</v>
      </c>
      <c r="V2148" s="231">
        <f>IFERROR(VLOOKUP(J2148,'Item List (2)'!C:D,2,0),VLOOKUP(K2148,'Item List (2)'!C:D,2,0))</f>
        <v>50007</v>
      </c>
      <c r="W2148" s="231">
        <f>IFERROR(VLOOKUP(J2148,'Item List (2)'!C:E,3,0),VLOOKUP(K2148,'Item List (2)'!C:E,3,0))</f>
        <v>100</v>
      </c>
      <c r="X2148" s="231">
        <f t="shared" si="199"/>
        <v>0</v>
      </c>
      <c r="Y2148" s="231" t="str">
        <f t="shared" si="200"/>
        <v>LETTUCE, LINER</v>
      </c>
      <c r="AA2148" s="232">
        <f t="shared" si="201"/>
        <v>110.85</v>
      </c>
      <c r="AB2148" s="232" t="str">
        <f>VLOOKUP(W2148,'Item List (2)'!$H:$J,2,0)</f>
        <v>Food</v>
      </c>
      <c r="AC2148" s="232">
        <f t="shared" si="202"/>
        <v>7381</v>
      </c>
      <c r="AD2148" s="232" t="str">
        <f t="shared" si="203"/>
        <v>7381-Food</v>
      </c>
    </row>
    <row r="2149" spans="1:30">
      <c r="A2149" t="s">
        <v>48</v>
      </c>
      <c r="B2149" t="s">
        <v>549</v>
      </c>
      <c r="C2149" t="s">
        <v>804</v>
      </c>
      <c r="D2149" t="s">
        <v>805</v>
      </c>
      <c r="E2149" t="s">
        <v>807</v>
      </c>
      <c r="F2149" s="220" t="s">
        <v>53</v>
      </c>
      <c r="G2149" s="220">
        <v>45168</v>
      </c>
      <c r="H2149" t="s">
        <v>209</v>
      </c>
      <c r="I2149" t="s">
        <v>55</v>
      </c>
      <c r="J2149" t="s">
        <v>210</v>
      </c>
      <c r="K2149" t="s">
        <v>211</v>
      </c>
      <c r="L2149" s="230" t="s">
        <v>212</v>
      </c>
      <c r="M2149">
        <v>1</v>
      </c>
      <c r="N2149">
        <v>0</v>
      </c>
      <c r="O2149">
        <v>19.57</v>
      </c>
      <c r="P2149">
        <v>19.57</v>
      </c>
      <c r="Q2149">
        <v>4369.99</v>
      </c>
      <c r="R2149">
        <v>8.46</v>
      </c>
      <c r="S2149" s="231" t="str">
        <f>VLOOKUP(U2149,'Cross ref'!I:J,2,0)</f>
        <v>SCL</v>
      </c>
      <c r="T2149" s="231">
        <f t="shared" si="198"/>
        <v>19.57</v>
      </c>
      <c r="U2149" s="231">
        <f>VLOOKUP(VALUE(C2149),'Cross ref'!G:I,3,0)</f>
        <v>7381</v>
      </c>
      <c r="V2149" s="231">
        <f>IFERROR(VLOOKUP(J2149,'Item List (2)'!C:D,2,0),VLOOKUP(K2149,'Item List (2)'!C:D,2,0))</f>
        <v>50007</v>
      </c>
      <c r="W2149" s="231">
        <f>IFERROR(VLOOKUP(J2149,'Item List (2)'!C:E,3,0),VLOOKUP(K2149,'Item List (2)'!C:E,3,0))</f>
        <v>100</v>
      </c>
      <c r="X2149" s="231">
        <f t="shared" si="199"/>
        <v>0</v>
      </c>
      <c r="Y2149" s="231" t="str">
        <f t="shared" si="200"/>
        <v>TOMATO, RED 5X5 BULK 25LB</v>
      </c>
      <c r="AA2149" s="232">
        <f t="shared" si="201"/>
        <v>19.57</v>
      </c>
      <c r="AB2149" s="232" t="str">
        <f>VLOOKUP(W2149,'Item List (2)'!$H:$J,2,0)</f>
        <v>Food</v>
      </c>
      <c r="AC2149" s="232">
        <f t="shared" si="202"/>
        <v>7381</v>
      </c>
      <c r="AD2149" s="232" t="str">
        <f t="shared" si="203"/>
        <v>7381-Food</v>
      </c>
    </row>
    <row r="2150" spans="1:30">
      <c r="A2150" t="s">
        <v>48</v>
      </c>
      <c r="B2150" t="s">
        <v>549</v>
      </c>
      <c r="C2150" t="s">
        <v>804</v>
      </c>
      <c r="D2150" t="s">
        <v>805</v>
      </c>
      <c r="E2150" t="s">
        <v>807</v>
      </c>
      <c r="F2150" s="220" t="s">
        <v>53</v>
      </c>
      <c r="G2150" s="220">
        <v>45168</v>
      </c>
      <c r="H2150" t="s">
        <v>375</v>
      </c>
      <c r="I2150" t="s">
        <v>55</v>
      </c>
      <c r="J2150" t="s">
        <v>146</v>
      </c>
      <c r="K2150" t="s">
        <v>376</v>
      </c>
      <c r="L2150" s="230" t="s">
        <v>377</v>
      </c>
      <c r="M2150">
        <v>1</v>
      </c>
      <c r="N2150">
        <v>0</v>
      </c>
      <c r="O2150">
        <v>175.35</v>
      </c>
      <c r="P2150">
        <v>175.35</v>
      </c>
      <c r="Q2150">
        <v>4369.99</v>
      </c>
      <c r="R2150">
        <v>8.46</v>
      </c>
      <c r="S2150" s="231" t="str">
        <f>VLOOKUP(U2150,'Cross ref'!I:J,2,0)</f>
        <v>SCL</v>
      </c>
      <c r="T2150" s="231">
        <f t="shared" si="198"/>
        <v>175.35</v>
      </c>
      <c r="U2150" s="231">
        <f>VLOOKUP(VALUE(C2150),'Cross ref'!G:I,3,0)</f>
        <v>7381</v>
      </c>
      <c r="V2150" s="231">
        <f>IFERROR(VLOOKUP(J2150,'Item List (2)'!C:D,2,0),VLOOKUP(K2150,'Item List (2)'!C:D,2,0))</f>
        <v>50007</v>
      </c>
      <c r="W2150" s="231">
        <f>IFERROR(VLOOKUP(J2150,'Item List (2)'!C:E,3,0),VLOOKUP(K2150,'Item List (2)'!C:E,3,0))</f>
        <v>100</v>
      </c>
      <c r="X2150" s="231">
        <f t="shared" si="199"/>
        <v>0</v>
      </c>
      <c r="Y2150" s="231" t="str">
        <f t="shared" si="200"/>
        <v>CHICKEN, BRST GR SAVOR 4.25Z CARLS JR</v>
      </c>
      <c r="AA2150" s="232">
        <f t="shared" si="201"/>
        <v>175.35</v>
      </c>
      <c r="AB2150" s="232" t="str">
        <f>VLOOKUP(W2150,'Item List (2)'!$H:$J,2,0)</f>
        <v>Food</v>
      </c>
      <c r="AC2150" s="232">
        <f t="shared" si="202"/>
        <v>7381</v>
      </c>
      <c r="AD2150" s="232" t="str">
        <f t="shared" si="203"/>
        <v>7381-Food</v>
      </c>
    </row>
    <row r="2151" spans="1:30">
      <c r="A2151" t="s">
        <v>48</v>
      </c>
      <c r="B2151" t="s">
        <v>549</v>
      </c>
      <c r="C2151" t="s">
        <v>804</v>
      </c>
      <c r="D2151" t="s">
        <v>805</v>
      </c>
      <c r="E2151" t="s">
        <v>807</v>
      </c>
      <c r="F2151" s="220" t="s">
        <v>53</v>
      </c>
      <c r="G2151" s="220">
        <v>45168</v>
      </c>
      <c r="H2151" t="s">
        <v>383</v>
      </c>
      <c r="I2151" t="s">
        <v>55</v>
      </c>
      <c r="J2151" t="s">
        <v>265</v>
      </c>
      <c r="K2151" t="s">
        <v>384</v>
      </c>
      <c r="L2151" s="230" t="s">
        <v>263</v>
      </c>
      <c r="M2151">
        <v>1</v>
      </c>
      <c r="N2151">
        <v>0</v>
      </c>
      <c r="O2151">
        <v>32.32</v>
      </c>
      <c r="P2151">
        <v>32.32</v>
      </c>
      <c r="Q2151">
        <v>4369.99</v>
      </c>
      <c r="R2151">
        <v>8.46</v>
      </c>
      <c r="S2151" s="231" t="str">
        <f>VLOOKUP(U2151,'Cross ref'!I:J,2,0)</f>
        <v>SCL</v>
      </c>
      <c r="T2151" s="231">
        <f t="shared" si="198"/>
        <v>32.32</v>
      </c>
      <c r="U2151" s="231">
        <f>VLOOKUP(VALUE(C2151),'Cross ref'!G:I,3,0)</f>
        <v>7381</v>
      </c>
      <c r="V2151" s="231">
        <f>IFERROR(VLOOKUP(J2151,'Item List (2)'!C:D,2,0),VLOOKUP(K2151,'Item List (2)'!C:D,2,0))</f>
        <v>50007</v>
      </c>
      <c r="W2151" s="231">
        <f>IFERROR(VLOOKUP(J2151,'Item List (2)'!C:E,3,0),VLOOKUP(K2151,'Item List (2)'!C:E,3,0))</f>
        <v>100</v>
      </c>
      <c r="X2151" s="231">
        <f t="shared" si="199"/>
        <v>0</v>
      </c>
      <c r="Y2151" s="231" t="str">
        <f t="shared" si="200"/>
        <v>SAUCE, SANTA FE W-CAGE FREE EGG</v>
      </c>
      <c r="AA2151" s="232">
        <f t="shared" si="201"/>
        <v>32.32</v>
      </c>
      <c r="AB2151" s="232" t="str">
        <f>VLOOKUP(W2151,'Item List (2)'!$H:$J,2,0)</f>
        <v>Food</v>
      </c>
      <c r="AC2151" s="232">
        <f t="shared" si="202"/>
        <v>7381</v>
      </c>
      <c r="AD2151" s="232" t="str">
        <f t="shared" si="203"/>
        <v>7381-Food</v>
      </c>
    </row>
    <row r="2152" spans="1:30">
      <c r="A2152" t="s">
        <v>48</v>
      </c>
      <c r="B2152" t="s">
        <v>549</v>
      </c>
      <c r="C2152" t="s">
        <v>804</v>
      </c>
      <c r="D2152" t="s">
        <v>805</v>
      </c>
      <c r="E2152" t="s">
        <v>807</v>
      </c>
      <c r="F2152" s="220" t="s">
        <v>53</v>
      </c>
      <c r="G2152" s="220">
        <v>45168</v>
      </c>
      <c r="H2152" t="s">
        <v>387</v>
      </c>
      <c r="I2152" t="s">
        <v>201</v>
      </c>
      <c r="J2152" t="s">
        <v>240</v>
      </c>
      <c r="K2152" t="s">
        <v>388</v>
      </c>
      <c r="L2152" s="230" t="s">
        <v>389</v>
      </c>
      <c r="M2152">
        <v>1</v>
      </c>
      <c r="N2152">
        <v>0</v>
      </c>
      <c r="O2152">
        <v>45.63</v>
      </c>
      <c r="P2152">
        <v>45.63</v>
      </c>
      <c r="Q2152">
        <v>4369.99</v>
      </c>
      <c r="R2152">
        <v>8.46</v>
      </c>
      <c r="S2152" s="231" t="str">
        <f>VLOOKUP(U2152,'Cross ref'!I:J,2,0)</f>
        <v>SCL</v>
      </c>
      <c r="T2152" s="231">
        <f t="shared" si="198"/>
        <v>45.63</v>
      </c>
      <c r="U2152" s="231">
        <f>VLOOKUP(VALUE(C2152),'Cross ref'!G:I,3,0)</f>
        <v>7381</v>
      </c>
      <c r="V2152" s="231">
        <f>IFERROR(VLOOKUP(J2152,'Item List (2)'!C:D,2,0),VLOOKUP(K2152,'Item List (2)'!C:D,2,0))</f>
        <v>51001</v>
      </c>
      <c r="W2152" s="231">
        <f>IFERROR(VLOOKUP(J2152,'Item List (2)'!C:E,3,0),VLOOKUP(K2152,'Item List (2)'!C:E,3,0))</f>
        <v>1000</v>
      </c>
      <c r="X2152" s="231">
        <f t="shared" si="199"/>
        <v>0</v>
      </c>
      <c r="Y2152" s="231" t="str">
        <f t="shared" si="200"/>
        <v>CARTON, FFRY LG FLVR TRAIL</v>
      </c>
      <c r="AA2152" s="232">
        <f t="shared" si="201"/>
        <v>45.63</v>
      </c>
      <c r="AB2152" s="232" t="str">
        <f>VLOOKUP(W2152,'Item List (2)'!$H:$J,2,0)</f>
        <v>Paper</v>
      </c>
      <c r="AC2152" s="232">
        <f t="shared" si="202"/>
        <v>7381</v>
      </c>
      <c r="AD2152" s="232" t="str">
        <f t="shared" si="203"/>
        <v>7381-Paper</v>
      </c>
    </row>
    <row r="2153" spans="1:30">
      <c r="A2153" t="s">
        <v>48</v>
      </c>
      <c r="B2153" t="s">
        <v>549</v>
      </c>
      <c r="C2153" t="s">
        <v>804</v>
      </c>
      <c r="D2153" t="s">
        <v>805</v>
      </c>
      <c r="E2153" t="s">
        <v>807</v>
      </c>
      <c r="F2153" s="220" t="s">
        <v>53</v>
      </c>
      <c r="G2153" s="220">
        <v>45168</v>
      </c>
      <c r="H2153" t="s">
        <v>390</v>
      </c>
      <c r="I2153" t="s">
        <v>201</v>
      </c>
      <c r="J2153" t="s">
        <v>240</v>
      </c>
      <c r="K2153" t="s">
        <v>391</v>
      </c>
      <c r="L2153" s="230" t="s">
        <v>234</v>
      </c>
      <c r="M2153">
        <v>1</v>
      </c>
      <c r="N2153">
        <v>0</v>
      </c>
      <c r="O2153">
        <v>58.44</v>
      </c>
      <c r="P2153">
        <v>58.44</v>
      </c>
      <c r="Q2153">
        <v>4369.99</v>
      </c>
      <c r="R2153">
        <v>8.46</v>
      </c>
      <c r="S2153" s="231" t="str">
        <f>VLOOKUP(U2153,'Cross ref'!I:J,2,0)</f>
        <v>SCL</v>
      </c>
      <c r="T2153" s="231">
        <f t="shared" si="198"/>
        <v>58.44</v>
      </c>
      <c r="U2153" s="231">
        <f>VLOOKUP(VALUE(C2153),'Cross ref'!G:I,3,0)</f>
        <v>7381</v>
      </c>
      <c r="V2153" s="231">
        <f>IFERROR(VLOOKUP(J2153,'Item List (2)'!C:D,2,0),VLOOKUP(K2153,'Item List (2)'!C:D,2,0))</f>
        <v>51001</v>
      </c>
      <c r="W2153" s="231">
        <f>IFERROR(VLOOKUP(J2153,'Item List (2)'!C:E,3,0),VLOOKUP(K2153,'Item List (2)'!C:E,3,0))</f>
        <v>1000</v>
      </c>
      <c r="X2153" s="231">
        <f t="shared" si="199"/>
        <v>0</v>
      </c>
      <c r="Y2153" s="231" t="str">
        <f t="shared" si="200"/>
        <v>CARTON, FFRY MED FLVR TRAIL</v>
      </c>
      <c r="AA2153" s="232">
        <f t="shared" si="201"/>
        <v>58.44</v>
      </c>
      <c r="AB2153" s="232" t="str">
        <f>VLOOKUP(W2153,'Item List (2)'!$H:$J,2,0)</f>
        <v>Paper</v>
      </c>
      <c r="AC2153" s="232">
        <f t="shared" si="202"/>
        <v>7381</v>
      </c>
      <c r="AD2153" s="232" t="str">
        <f t="shared" si="203"/>
        <v>7381-Paper</v>
      </c>
    </row>
    <row r="2154" spans="1:30">
      <c r="A2154" t="s">
        <v>48</v>
      </c>
      <c r="B2154" t="s">
        <v>549</v>
      </c>
      <c r="C2154" t="s">
        <v>804</v>
      </c>
      <c r="D2154" t="s">
        <v>805</v>
      </c>
      <c r="E2154" t="s">
        <v>807</v>
      </c>
      <c r="F2154" s="220" t="s">
        <v>53</v>
      </c>
      <c r="G2154" s="220">
        <v>45168</v>
      </c>
      <c r="H2154" t="s">
        <v>492</v>
      </c>
      <c r="I2154" t="s">
        <v>201</v>
      </c>
      <c r="J2154" t="s">
        <v>493</v>
      </c>
      <c r="K2154" t="s">
        <v>494</v>
      </c>
      <c r="L2154" s="230" t="s">
        <v>495</v>
      </c>
      <c r="M2154">
        <v>1</v>
      </c>
      <c r="N2154">
        <v>0</v>
      </c>
      <c r="O2154">
        <v>48.25</v>
      </c>
      <c r="P2154">
        <v>48.25</v>
      </c>
      <c r="Q2154">
        <v>4369.99</v>
      </c>
      <c r="R2154">
        <v>8.46</v>
      </c>
      <c r="S2154" s="231" t="str">
        <f>VLOOKUP(U2154,'Cross ref'!I:J,2,0)</f>
        <v>SCL</v>
      </c>
      <c r="T2154" s="231">
        <f t="shared" si="198"/>
        <v>48.25</v>
      </c>
      <c r="U2154" s="231">
        <f>VLOOKUP(VALUE(C2154),'Cross ref'!G:I,3,0)</f>
        <v>7381</v>
      </c>
      <c r="V2154" s="231">
        <f>IFERROR(VLOOKUP(J2154,'Item List (2)'!C:D,2,0),VLOOKUP(K2154,'Item List (2)'!C:D,2,0))</f>
        <v>51001</v>
      </c>
      <c r="W2154" s="231">
        <f>IFERROR(VLOOKUP(J2154,'Item List (2)'!C:E,3,0),VLOOKUP(K2154,'Item List (2)'!C:E,3,0))</f>
        <v>1000</v>
      </c>
      <c r="X2154" s="231">
        <f t="shared" si="199"/>
        <v>0</v>
      </c>
      <c r="Y2154" s="231" t="str">
        <f t="shared" si="200"/>
        <v>CONTAINER, CLAMSHELL DUAL SIDED</v>
      </c>
      <c r="AA2154" s="232">
        <f t="shared" si="201"/>
        <v>48.25</v>
      </c>
      <c r="AB2154" s="232" t="str">
        <f>VLOOKUP(W2154,'Item List (2)'!$H:$J,2,0)</f>
        <v>Paper</v>
      </c>
      <c r="AC2154" s="232">
        <f t="shared" si="202"/>
        <v>7381</v>
      </c>
      <c r="AD2154" s="232" t="str">
        <f t="shared" si="203"/>
        <v>7381-Paper</v>
      </c>
    </row>
    <row r="2155" spans="1:30">
      <c r="A2155" t="s">
        <v>48</v>
      </c>
      <c r="B2155" t="s">
        <v>549</v>
      </c>
      <c r="C2155" t="s">
        <v>804</v>
      </c>
      <c r="D2155" t="s">
        <v>805</v>
      </c>
      <c r="E2155" t="s">
        <v>807</v>
      </c>
      <c r="F2155" s="220" t="s">
        <v>53</v>
      </c>
      <c r="G2155" s="220">
        <v>45168</v>
      </c>
      <c r="H2155" t="s">
        <v>243</v>
      </c>
      <c r="I2155" t="s">
        <v>55</v>
      </c>
      <c r="J2155" t="s">
        <v>244</v>
      </c>
      <c r="K2155" t="s">
        <v>245</v>
      </c>
      <c r="L2155" s="230" t="s">
        <v>246</v>
      </c>
      <c r="M2155">
        <v>1</v>
      </c>
      <c r="N2155">
        <v>0</v>
      </c>
      <c r="O2155">
        <v>19.99</v>
      </c>
      <c r="P2155">
        <v>19.99</v>
      </c>
      <c r="Q2155">
        <v>4369.99</v>
      </c>
      <c r="R2155">
        <v>8.46</v>
      </c>
      <c r="S2155" s="231" t="str">
        <f>VLOOKUP(U2155,'Cross ref'!I:J,2,0)</f>
        <v>SCL</v>
      </c>
      <c r="T2155" s="231">
        <f t="shared" si="198"/>
        <v>19.99</v>
      </c>
      <c r="U2155" s="231">
        <f>VLOOKUP(VALUE(C2155),'Cross ref'!G:I,3,0)</f>
        <v>7381</v>
      </c>
      <c r="V2155" s="231">
        <f>IFERROR(VLOOKUP(J2155,'Item List (2)'!C:D,2,0),VLOOKUP(K2155,'Item List (2)'!C:D,2,0))</f>
        <v>50007</v>
      </c>
      <c r="W2155" s="231">
        <f>IFERROR(VLOOKUP(J2155,'Item List (2)'!C:E,3,0),VLOOKUP(K2155,'Item List (2)'!C:E,3,0))</f>
        <v>100</v>
      </c>
      <c r="X2155" s="231">
        <f t="shared" si="199"/>
        <v>0</v>
      </c>
      <c r="Y2155" s="231" t="str">
        <f t="shared" si="200"/>
        <v>CREAMER, HALF &amp; HALF</v>
      </c>
      <c r="AA2155" s="232">
        <f t="shared" si="201"/>
        <v>19.99</v>
      </c>
      <c r="AB2155" s="232" t="str">
        <f>VLOOKUP(W2155,'Item List (2)'!$H:$J,2,0)</f>
        <v>Food</v>
      </c>
      <c r="AC2155" s="232">
        <f t="shared" si="202"/>
        <v>7381</v>
      </c>
      <c r="AD2155" s="232" t="str">
        <f t="shared" si="203"/>
        <v>7381-Food</v>
      </c>
    </row>
    <row r="2156" spans="1:30">
      <c r="A2156" t="s">
        <v>48</v>
      </c>
      <c r="B2156" t="s">
        <v>549</v>
      </c>
      <c r="C2156" t="s">
        <v>804</v>
      </c>
      <c r="D2156" t="s">
        <v>805</v>
      </c>
      <c r="E2156" t="s">
        <v>807</v>
      </c>
      <c r="F2156" s="220" t="s">
        <v>53</v>
      </c>
      <c r="G2156" s="220">
        <v>45168</v>
      </c>
      <c r="H2156" t="s">
        <v>255</v>
      </c>
      <c r="I2156" t="s">
        <v>201</v>
      </c>
      <c r="J2156" t="s">
        <v>236</v>
      </c>
      <c r="K2156" t="s">
        <v>256</v>
      </c>
      <c r="L2156" s="230" t="s">
        <v>257</v>
      </c>
      <c r="M2156">
        <v>1</v>
      </c>
      <c r="N2156">
        <v>0</v>
      </c>
      <c r="O2156">
        <v>66.19</v>
      </c>
      <c r="P2156">
        <v>66.19</v>
      </c>
      <c r="Q2156">
        <v>4369.99</v>
      </c>
      <c r="R2156">
        <v>8.46</v>
      </c>
      <c r="S2156" s="231" t="str">
        <f>VLOOKUP(U2156,'Cross ref'!I:J,2,0)</f>
        <v>SCL</v>
      </c>
      <c r="T2156" s="231">
        <f t="shared" si="198"/>
        <v>66.19</v>
      </c>
      <c r="U2156" s="231">
        <f>VLOOKUP(VALUE(C2156),'Cross ref'!G:I,3,0)</f>
        <v>7381</v>
      </c>
      <c r="V2156" s="231">
        <f>IFERROR(VLOOKUP(J2156,'Item List (2)'!C:D,2,0),VLOOKUP(K2156,'Item List (2)'!C:D,2,0))</f>
        <v>51001</v>
      </c>
      <c r="W2156" s="231">
        <f>IFERROR(VLOOKUP(J2156,'Item List (2)'!C:E,3,0),VLOOKUP(K2156,'Item List (2)'!C:E,3,0))</f>
        <v>1000</v>
      </c>
      <c r="X2156" s="231">
        <f t="shared" si="199"/>
        <v>0</v>
      </c>
      <c r="Y2156" s="231" t="str">
        <f t="shared" si="200"/>
        <v>CUP, COLD 24Z FLVR TRAIL</v>
      </c>
      <c r="AA2156" s="232">
        <f t="shared" si="201"/>
        <v>66.19</v>
      </c>
      <c r="AB2156" s="232" t="str">
        <f>VLOOKUP(W2156,'Item List (2)'!$H:$J,2,0)</f>
        <v>Paper</v>
      </c>
      <c r="AC2156" s="232">
        <f t="shared" si="202"/>
        <v>7381</v>
      </c>
      <c r="AD2156" s="232" t="str">
        <f t="shared" si="203"/>
        <v>7381-Paper</v>
      </c>
    </row>
    <row r="2157" spans="1:30">
      <c r="A2157" t="s">
        <v>48</v>
      </c>
      <c r="B2157" t="s">
        <v>549</v>
      </c>
      <c r="C2157" t="s">
        <v>804</v>
      </c>
      <c r="D2157" t="s">
        <v>805</v>
      </c>
      <c r="E2157" t="s">
        <v>807</v>
      </c>
      <c r="F2157" s="220" t="s">
        <v>53</v>
      </c>
      <c r="G2157" s="220">
        <v>45168</v>
      </c>
      <c r="H2157" t="s">
        <v>258</v>
      </c>
      <c r="I2157" t="s">
        <v>201</v>
      </c>
      <c r="J2157" t="s">
        <v>236</v>
      </c>
      <c r="K2157" t="s">
        <v>259</v>
      </c>
      <c r="L2157" s="230" t="s">
        <v>260</v>
      </c>
      <c r="M2157">
        <v>1</v>
      </c>
      <c r="N2157">
        <v>0</v>
      </c>
      <c r="O2157">
        <v>30.68</v>
      </c>
      <c r="P2157">
        <v>30.68</v>
      </c>
      <c r="Q2157">
        <v>4369.99</v>
      </c>
      <c r="R2157">
        <v>8.46</v>
      </c>
      <c r="S2157" s="231" t="str">
        <f>VLOOKUP(U2157,'Cross ref'!I:J,2,0)</f>
        <v>SCL</v>
      </c>
      <c r="T2157" s="231">
        <f t="shared" si="198"/>
        <v>30.68</v>
      </c>
      <c r="U2157" s="231">
        <f>VLOOKUP(VALUE(C2157),'Cross ref'!G:I,3,0)</f>
        <v>7381</v>
      </c>
      <c r="V2157" s="231">
        <f>IFERROR(VLOOKUP(J2157,'Item List (2)'!C:D,2,0),VLOOKUP(K2157,'Item List (2)'!C:D,2,0))</f>
        <v>51001</v>
      </c>
      <c r="W2157" s="231">
        <f>IFERROR(VLOOKUP(J2157,'Item List (2)'!C:E,3,0),VLOOKUP(K2157,'Item List (2)'!C:E,3,0))</f>
        <v>1000</v>
      </c>
      <c r="X2157" s="231">
        <f t="shared" si="199"/>
        <v>0</v>
      </c>
      <c r="Y2157" s="231" t="str">
        <f t="shared" si="200"/>
        <v>CUP, PLS COLD 32Z FLVR TRAIL</v>
      </c>
      <c r="AA2157" s="232">
        <f t="shared" si="201"/>
        <v>30.68</v>
      </c>
      <c r="AB2157" s="232" t="str">
        <f>VLOOKUP(W2157,'Item List (2)'!$H:$J,2,0)</f>
        <v>Paper</v>
      </c>
      <c r="AC2157" s="232">
        <f t="shared" si="202"/>
        <v>7381</v>
      </c>
      <c r="AD2157" s="232" t="str">
        <f t="shared" si="203"/>
        <v>7381-Paper</v>
      </c>
    </row>
    <row r="2158" spans="1:30">
      <c r="A2158" t="s">
        <v>48</v>
      </c>
      <c r="B2158" t="s">
        <v>549</v>
      </c>
      <c r="C2158" t="s">
        <v>804</v>
      </c>
      <c r="D2158" t="s">
        <v>805</v>
      </c>
      <c r="E2158" t="s">
        <v>807</v>
      </c>
      <c r="F2158" s="220" t="s">
        <v>53</v>
      </c>
      <c r="G2158" s="220">
        <v>45168</v>
      </c>
      <c r="H2158" t="s">
        <v>261</v>
      </c>
      <c r="I2158" t="s">
        <v>55</v>
      </c>
      <c r="J2158" t="s">
        <v>98</v>
      </c>
      <c r="K2158" t="s">
        <v>262</v>
      </c>
      <c r="L2158" s="230" t="s">
        <v>263</v>
      </c>
      <c r="M2158">
        <v>2</v>
      </c>
      <c r="N2158">
        <v>0</v>
      </c>
      <c r="O2158">
        <v>22.91</v>
      </c>
      <c r="P2158">
        <v>45.82</v>
      </c>
      <c r="Q2158">
        <v>4369.99</v>
      </c>
      <c r="R2158">
        <v>8.46</v>
      </c>
      <c r="S2158" s="231" t="str">
        <f>VLOOKUP(U2158,'Cross ref'!I:J,2,0)</f>
        <v>SCL</v>
      </c>
      <c r="T2158" s="231">
        <f t="shared" si="198"/>
        <v>45.82</v>
      </c>
      <c r="U2158" s="231">
        <f>VLOOKUP(VALUE(C2158),'Cross ref'!G:I,3,0)</f>
        <v>7381</v>
      </c>
      <c r="V2158" s="231">
        <f>IFERROR(VLOOKUP(J2158,'Item List (2)'!C:D,2,0),VLOOKUP(K2158,'Item List (2)'!C:D,2,0))</f>
        <v>50007</v>
      </c>
      <c r="W2158" s="231">
        <f>IFERROR(VLOOKUP(J2158,'Item List (2)'!C:E,3,0),VLOOKUP(K2158,'Item List (2)'!C:E,3,0))</f>
        <v>100</v>
      </c>
      <c r="X2158" s="231">
        <f t="shared" si="199"/>
        <v>0</v>
      </c>
      <c r="Y2158" s="231" t="str">
        <f t="shared" si="200"/>
        <v>SAUCE, BBQ</v>
      </c>
      <c r="AA2158" s="232">
        <f t="shared" si="201"/>
        <v>45.82</v>
      </c>
      <c r="AB2158" s="232" t="str">
        <f>VLOOKUP(W2158,'Item List (2)'!$H:$J,2,0)</f>
        <v>Food</v>
      </c>
      <c r="AC2158" s="232">
        <f t="shared" si="202"/>
        <v>7381</v>
      </c>
      <c r="AD2158" s="232" t="str">
        <f t="shared" si="203"/>
        <v>7381-Food</v>
      </c>
    </row>
    <row r="2159" spans="1:30">
      <c r="A2159" t="s">
        <v>48</v>
      </c>
      <c r="B2159" t="s">
        <v>549</v>
      </c>
      <c r="C2159" t="s">
        <v>804</v>
      </c>
      <c r="D2159" t="s">
        <v>805</v>
      </c>
      <c r="E2159" t="s">
        <v>807</v>
      </c>
      <c r="F2159" s="220" t="s">
        <v>53</v>
      </c>
      <c r="G2159" s="220">
        <v>45168</v>
      </c>
      <c r="H2159" t="s">
        <v>264</v>
      </c>
      <c r="I2159" t="s">
        <v>55</v>
      </c>
      <c r="J2159" t="s">
        <v>265</v>
      </c>
      <c r="K2159" t="s">
        <v>266</v>
      </c>
      <c r="L2159" s="230" t="s">
        <v>263</v>
      </c>
      <c r="M2159">
        <v>2</v>
      </c>
      <c r="N2159">
        <v>0</v>
      </c>
      <c r="O2159">
        <v>23.87</v>
      </c>
      <c r="P2159">
        <v>47.74</v>
      </c>
      <c r="Q2159">
        <v>4369.99</v>
      </c>
      <c r="R2159">
        <v>8.46</v>
      </c>
      <c r="S2159" s="231" t="str">
        <f>VLOOKUP(U2159,'Cross ref'!I:J,2,0)</f>
        <v>SCL</v>
      </c>
      <c r="T2159" s="231">
        <f t="shared" si="198"/>
        <v>47.74</v>
      </c>
      <c r="U2159" s="231">
        <f>VLOOKUP(VALUE(C2159),'Cross ref'!G:I,3,0)</f>
        <v>7381</v>
      </c>
      <c r="V2159" s="231">
        <f>IFERROR(VLOOKUP(J2159,'Item List (2)'!C:D,2,0),VLOOKUP(K2159,'Item List (2)'!C:D,2,0))</f>
        <v>50007</v>
      </c>
      <c r="W2159" s="231">
        <f>IFERROR(VLOOKUP(J2159,'Item List (2)'!C:E,3,0),VLOOKUP(K2159,'Item List (2)'!C:E,3,0))</f>
        <v>100</v>
      </c>
      <c r="X2159" s="231">
        <f t="shared" si="199"/>
        <v>0</v>
      </c>
      <c r="Y2159" s="231" t="str">
        <f t="shared" si="200"/>
        <v>SAUCE, SPECIAL</v>
      </c>
      <c r="AA2159" s="232">
        <f t="shared" si="201"/>
        <v>47.74</v>
      </c>
      <c r="AB2159" s="232" t="str">
        <f>VLOOKUP(W2159,'Item List (2)'!$H:$J,2,0)</f>
        <v>Food</v>
      </c>
      <c r="AC2159" s="232">
        <f t="shared" si="202"/>
        <v>7381</v>
      </c>
      <c r="AD2159" s="232" t="str">
        <f t="shared" si="203"/>
        <v>7381-Food</v>
      </c>
    </row>
    <row r="2160" spans="1:30">
      <c r="A2160" t="s">
        <v>48</v>
      </c>
      <c r="B2160" t="s">
        <v>549</v>
      </c>
      <c r="C2160" t="s">
        <v>804</v>
      </c>
      <c r="D2160" t="s">
        <v>805</v>
      </c>
      <c r="E2160" t="s">
        <v>807</v>
      </c>
      <c r="F2160" s="220" t="s">
        <v>53</v>
      </c>
      <c r="G2160" s="220">
        <v>45168</v>
      </c>
      <c r="H2160" t="s">
        <v>267</v>
      </c>
      <c r="I2160" t="s">
        <v>55</v>
      </c>
      <c r="J2160" t="s">
        <v>268</v>
      </c>
      <c r="K2160" t="s">
        <v>269</v>
      </c>
      <c r="L2160" s="230" t="s">
        <v>270</v>
      </c>
      <c r="M2160">
        <v>1</v>
      </c>
      <c r="N2160">
        <v>0</v>
      </c>
      <c r="O2160">
        <v>47.11</v>
      </c>
      <c r="P2160">
        <v>47.11</v>
      </c>
      <c r="Q2160">
        <v>4369.99</v>
      </c>
      <c r="R2160">
        <v>8.46</v>
      </c>
      <c r="S2160" s="231" t="str">
        <f>VLOOKUP(U2160,'Cross ref'!I:J,2,0)</f>
        <v>SCL</v>
      </c>
      <c r="T2160" s="231">
        <f t="shared" si="198"/>
        <v>47.11</v>
      </c>
      <c r="U2160" s="231">
        <f>VLOOKUP(VALUE(C2160),'Cross ref'!G:I,3,0)</f>
        <v>7381</v>
      </c>
      <c r="V2160" s="231">
        <f>IFERROR(VLOOKUP(J2160,'Item List (2)'!C:D,2,0),VLOOKUP(K2160,'Item List (2)'!C:D,2,0))</f>
        <v>50007</v>
      </c>
      <c r="W2160" s="231">
        <f>IFERROR(VLOOKUP(J2160,'Item List (2)'!C:E,3,0),VLOOKUP(K2160,'Item List (2)'!C:E,3,0))</f>
        <v>100</v>
      </c>
      <c r="X2160" s="231">
        <f t="shared" si="199"/>
        <v>0</v>
      </c>
      <c r="Y2160" s="231" t="str">
        <f t="shared" si="200"/>
        <v>MAYONNAISE, 64Z</v>
      </c>
      <c r="AA2160" s="232">
        <f t="shared" si="201"/>
        <v>47.11</v>
      </c>
      <c r="AB2160" s="232" t="str">
        <f>VLOOKUP(W2160,'Item List (2)'!$H:$J,2,0)</f>
        <v>Food</v>
      </c>
      <c r="AC2160" s="232">
        <f t="shared" si="202"/>
        <v>7381</v>
      </c>
      <c r="AD2160" s="232" t="str">
        <f t="shared" si="203"/>
        <v>7381-Food</v>
      </c>
    </row>
    <row r="2161" spans="1:30">
      <c r="A2161" t="s">
        <v>48</v>
      </c>
      <c r="B2161" t="s">
        <v>549</v>
      </c>
      <c r="C2161" t="s">
        <v>804</v>
      </c>
      <c r="D2161" t="s">
        <v>805</v>
      </c>
      <c r="E2161" t="s">
        <v>807</v>
      </c>
      <c r="F2161" s="220" t="s">
        <v>53</v>
      </c>
      <c r="G2161" s="220">
        <v>45168</v>
      </c>
      <c r="H2161" t="s">
        <v>399</v>
      </c>
      <c r="I2161" t="s">
        <v>201</v>
      </c>
      <c r="J2161" t="s">
        <v>400</v>
      </c>
      <c r="K2161" t="s">
        <v>401</v>
      </c>
      <c r="L2161" s="230" t="s">
        <v>402</v>
      </c>
      <c r="M2161">
        <v>1</v>
      </c>
      <c r="N2161">
        <v>0</v>
      </c>
      <c r="O2161">
        <v>45.4</v>
      </c>
      <c r="P2161">
        <v>45.4</v>
      </c>
      <c r="Q2161">
        <v>4369.99</v>
      </c>
      <c r="R2161">
        <v>8.46</v>
      </c>
      <c r="S2161" s="231" t="str">
        <f>VLOOKUP(U2161,'Cross ref'!I:J,2,0)</f>
        <v>SCL</v>
      </c>
      <c r="T2161" s="231">
        <f t="shared" si="198"/>
        <v>45.4</v>
      </c>
      <c r="U2161" s="231">
        <f>VLOOKUP(VALUE(C2161),'Cross ref'!G:I,3,0)</f>
        <v>7381</v>
      </c>
      <c r="V2161" s="231">
        <f>IFERROR(VLOOKUP(J2161,'Item List (2)'!C:D,2,0),VLOOKUP(K2161,'Item List (2)'!C:D,2,0))</f>
        <v>51001</v>
      </c>
      <c r="W2161" s="231">
        <f>IFERROR(VLOOKUP(J2161,'Item List (2)'!C:E,3,0),VLOOKUP(K2161,'Item List (2)'!C:E,3,0))</f>
        <v>1000</v>
      </c>
      <c r="X2161" s="231">
        <f t="shared" si="199"/>
        <v>0</v>
      </c>
      <c r="Y2161" s="231" t="str">
        <f t="shared" si="200"/>
        <v>NAPKIN, 13X8.5 BRN</v>
      </c>
      <c r="AA2161" s="232">
        <f t="shared" si="201"/>
        <v>45.4</v>
      </c>
      <c r="AB2161" s="232" t="str">
        <f>VLOOKUP(W2161,'Item List (2)'!$H:$J,2,0)</f>
        <v>Paper</v>
      </c>
      <c r="AC2161" s="232">
        <f t="shared" si="202"/>
        <v>7381</v>
      </c>
      <c r="AD2161" s="232" t="str">
        <f t="shared" si="203"/>
        <v>7381-Paper</v>
      </c>
    </row>
    <row r="2162" spans="1:30">
      <c r="A2162" t="s">
        <v>48</v>
      </c>
      <c r="B2162" t="s">
        <v>549</v>
      </c>
      <c r="C2162" t="s">
        <v>804</v>
      </c>
      <c r="D2162" t="s">
        <v>805</v>
      </c>
      <c r="E2162" t="s">
        <v>807</v>
      </c>
      <c r="F2162" s="220" t="s">
        <v>53</v>
      </c>
      <c r="G2162" s="220">
        <v>45168</v>
      </c>
      <c r="H2162" t="s">
        <v>271</v>
      </c>
      <c r="I2162" t="s">
        <v>55</v>
      </c>
      <c r="J2162" t="s">
        <v>272</v>
      </c>
      <c r="K2162" t="s">
        <v>273</v>
      </c>
      <c r="L2162" s="230" t="s">
        <v>274</v>
      </c>
      <c r="M2162">
        <v>1</v>
      </c>
      <c r="N2162">
        <v>0</v>
      </c>
      <c r="O2162">
        <v>39.82</v>
      </c>
      <c r="P2162">
        <v>39.82</v>
      </c>
      <c r="Q2162">
        <v>4369.99</v>
      </c>
      <c r="R2162">
        <v>8.46</v>
      </c>
      <c r="S2162" s="231" t="str">
        <f>VLOOKUP(U2162,'Cross ref'!I:J,2,0)</f>
        <v>SCL</v>
      </c>
      <c r="T2162" s="231">
        <f t="shared" si="198"/>
        <v>39.82</v>
      </c>
      <c r="U2162" s="231">
        <f>VLOOKUP(VALUE(C2162),'Cross ref'!G:I,3,0)</f>
        <v>7381</v>
      </c>
      <c r="V2162" s="231">
        <f>IFERROR(VLOOKUP(J2162,'Item List (2)'!C:D,2,0),VLOOKUP(K2162,'Item List (2)'!C:D,2,0))</f>
        <v>50007</v>
      </c>
      <c r="W2162" s="231">
        <f>IFERROR(VLOOKUP(J2162,'Item List (2)'!C:E,3,0),VLOOKUP(K2162,'Item List (2)'!C:E,3,0))</f>
        <v>100</v>
      </c>
      <c r="X2162" s="231">
        <f t="shared" si="199"/>
        <v>0</v>
      </c>
      <c r="Y2162" s="231" t="str">
        <f t="shared" si="200"/>
        <v>FRENCH TOAST, STICK ORIGINAL CARLS JR</v>
      </c>
      <c r="AA2162" s="232">
        <f t="shared" si="201"/>
        <v>39.82</v>
      </c>
      <c r="AB2162" s="232" t="str">
        <f>VLOOKUP(W2162,'Item List (2)'!$H:$J,2,0)</f>
        <v>Food</v>
      </c>
      <c r="AC2162" s="232">
        <f t="shared" si="202"/>
        <v>7381</v>
      </c>
      <c r="AD2162" s="232" t="str">
        <f t="shared" si="203"/>
        <v>7381-Food</v>
      </c>
    </row>
    <row r="2163" spans="1:30">
      <c r="A2163" t="s">
        <v>48</v>
      </c>
      <c r="B2163" t="s">
        <v>549</v>
      </c>
      <c r="C2163" t="s">
        <v>804</v>
      </c>
      <c r="D2163" t="s">
        <v>805</v>
      </c>
      <c r="E2163" t="s">
        <v>807</v>
      </c>
      <c r="F2163" s="220" t="s">
        <v>53</v>
      </c>
      <c r="G2163" s="220">
        <v>45168</v>
      </c>
      <c r="H2163" t="s">
        <v>275</v>
      </c>
      <c r="I2163" t="s">
        <v>71</v>
      </c>
      <c r="J2163" t="s">
        <v>276</v>
      </c>
      <c r="K2163" t="s">
        <v>277</v>
      </c>
      <c r="L2163" s="230" t="s">
        <v>74</v>
      </c>
      <c r="M2163">
        <v>1</v>
      </c>
      <c r="N2163">
        <v>0</v>
      </c>
      <c r="O2163">
        <v>0</v>
      </c>
      <c r="P2163">
        <v>30.45</v>
      </c>
      <c r="Q2163">
        <v>4369.99</v>
      </c>
      <c r="R2163">
        <v>8.46</v>
      </c>
      <c r="S2163" s="231" t="str">
        <f>VLOOKUP(U2163,'Cross ref'!I:J,2,0)</f>
        <v>SCL</v>
      </c>
      <c r="T2163" s="231">
        <f t="shared" si="198"/>
        <v>30.45</v>
      </c>
      <c r="U2163" s="231">
        <f>VLOOKUP(VALUE(C2163),'Cross ref'!G:I,3,0)</f>
        <v>7381</v>
      </c>
      <c r="V2163" s="231">
        <f>IFERROR(VLOOKUP(J2163,'Item List (2)'!C:D,2,0),VLOOKUP(K2163,'Item List (2)'!C:D,2,0))</f>
        <v>50007</v>
      </c>
      <c r="W2163" s="231">
        <f>IFERROR(VLOOKUP(J2163,'Item List (2)'!C:E,3,0),VLOOKUP(K2163,'Item List (2)'!C:E,3,0))</f>
        <v>100</v>
      </c>
      <c r="X2163" s="231">
        <f t="shared" si="199"/>
        <v>-30.45</v>
      </c>
      <c r="Y2163" s="231" t="str">
        <f t="shared" si="200"/>
        <v>SURCHARGE, FUEL</v>
      </c>
      <c r="AA2163" s="232">
        <f t="shared" si="201"/>
        <v>30.45</v>
      </c>
      <c r="AB2163" s="232" t="str">
        <f>VLOOKUP(W2163,'Item List (2)'!$H:$J,2,0)</f>
        <v>Food</v>
      </c>
      <c r="AC2163" s="232">
        <f t="shared" si="202"/>
        <v>7381</v>
      </c>
      <c r="AD2163" s="232" t="str">
        <f t="shared" si="203"/>
        <v>7381-Food</v>
      </c>
    </row>
    <row r="2164" spans="1:30">
      <c r="A2164" t="s">
        <v>48</v>
      </c>
      <c r="B2164" t="s">
        <v>549</v>
      </c>
      <c r="C2164" t="s">
        <v>804</v>
      </c>
      <c r="D2164" t="s">
        <v>805</v>
      </c>
      <c r="E2164" t="s">
        <v>807</v>
      </c>
      <c r="F2164" s="220" t="s">
        <v>808</v>
      </c>
      <c r="G2164" s="220">
        <v>45168</v>
      </c>
      <c r="H2164" t="s">
        <v>155</v>
      </c>
      <c r="I2164" t="s">
        <v>55</v>
      </c>
      <c r="J2164" t="s">
        <v>156</v>
      </c>
      <c r="K2164" t="s">
        <v>157</v>
      </c>
      <c r="L2164" s="230" t="s">
        <v>158</v>
      </c>
      <c r="M2164">
        <v>-1</v>
      </c>
      <c r="N2164">
        <v>0</v>
      </c>
      <c r="O2164">
        <v>19.78</v>
      </c>
      <c r="P2164">
        <v>-19.78</v>
      </c>
      <c r="Q2164">
        <v>-20.07</v>
      </c>
      <c r="R2164">
        <v>0</v>
      </c>
      <c r="S2164" s="231" t="str">
        <f>VLOOKUP(U2164,'Cross ref'!I:J,2,0)</f>
        <v>SCL</v>
      </c>
      <c r="T2164" s="231">
        <f t="shared" si="198"/>
        <v>-19.78</v>
      </c>
      <c r="U2164" s="231">
        <f>VLOOKUP(VALUE(C2164),'Cross ref'!G:I,3,0)</f>
        <v>7381</v>
      </c>
      <c r="V2164" s="231">
        <f>IFERROR(VLOOKUP(J2164,'Item List (2)'!C:D,2,0),VLOOKUP(K2164,'Item List (2)'!C:D,2,0))</f>
        <v>50007</v>
      </c>
      <c r="W2164" s="231">
        <f>IFERROR(VLOOKUP(J2164,'Item List (2)'!C:E,3,0),VLOOKUP(K2164,'Item List (2)'!C:E,3,0))</f>
        <v>100</v>
      </c>
      <c r="X2164" s="231">
        <f t="shared" si="199"/>
        <v>0</v>
      </c>
      <c r="Y2164" s="231" t="str">
        <f t="shared" si="200"/>
        <v>ICE CREAM, VANILLA SLOW MELT</v>
      </c>
      <c r="AA2164" s="232">
        <f t="shared" si="201"/>
        <v>-19.78</v>
      </c>
      <c r="AB2164" s="232" t="str">
        <f>VLOOKUP(W2164,'Item List (2)'!$H:$J,2,0)</f>
        <v>Food</v>
      </c>
      <c r="AC2164" s="232">
        <f t="shared" si="202"/>
        <v>7381</v>
      </c>
      <c r="AD2164" s="232" t="str">
        <f t="shared" si="203"/>
        <v>7381-Food</v>
      </c>
    </row>
    <row r="2165" spans="1:30">
      <c r="A2165" t="s">
        <v>48</v>
      </c>
      <c r="B2165" t="s">
        <v>549</v>
      </c>
      <c r="C2165" t="s">
        <v>804</v>
      </c>
      <c r="D2165" t="s">
        <v>805</v>
      </c>
      <c r="E2165" t="s">
        <v>807</v>
      </c>
      <c r="F2165" s="220" t="s">
        <v>808</v>
      </c>
      <c r="G2165" s="220">
        <v>45168</v>
      </c>
      <c r="H2165" t="s">
        <v>275</v>
      </c>
      <c r="I2165" t="s">
        <v>71</v>
      </c>
      <c r="J2165" t="s">
        <v>276</v>
      </c>
      <c r="K2165" t="s">
        <v>277</v>
      </c>
      <c r="L2165" s="230" t="s">
        <v>74</v>
      </c>
      <c r="M2165">
        <v>-1</v>
      </c>
      <c r="N2165">
        <v>0</v>
      </c>
      <c r="O2165">
        <v>0</v>
      </c>
      <c r="P2165">
        <v>-0.29</v>
      </c>
      <c r="Q2165">
        <v>-20.07</v>
      </c>
      <c r="R2165">
        <v>0</v>
      </c>
      <c r="S2165" s="231" t="str">
        <f>VLOOKUP(U2165,'Cross ref'!I:J,2,0)</f>
        <v>SCL</v>
      </c>
      <c r="T2165" s="231">
        <f t="shared" si="198"/>
        <v>-0.29</v>
      </c>
      <c r="U2165" s="231">
        <f>VLOOKUP(VALUE(C2165),'Cross ref'!G:I,3,0)</f>
        <v>7381</v>
      </c>
      <c r="V2165" s="231">
        <f>IFERROR(VLOOKUP(J2165,'Item List (2)'!C:D,2,0),VLOOKUP(K2165,'Item List (2)'!C:D,2,0))</f>
        <v>50007</v>
      </c>
      <c r="W2165" s="231">
        <f>IFERROR(VLOOKUP(J2165,'Item List (2)'!C:E,3,0),VLOOKUP(K2165,'Item List (2)'!C:E,3,0))</f>
        <v>100</v>
      </c>
      <c r="X2165" s="231">
        <f t="shared" si="199"/>
        <v>0.29</v>
      </c>
      <c r="Y2165" s="231" t="str">
        <f t="shared" si="200"/>
        <v>SURCHARGE, FUEL</v>
      </c>
      <c r="AA2165" s="232">
        <f t="shared" si="201"/>
        <v>-0.29</v>
      </c>
      <c r="AB2165" s="232" t="str">
        <f>VLOOKUP(W2165,'Item List (2)'!$H:$J,2,0)</f>
        <v>Food</v>
      </c>
      <c r="AC2165" s="232">
        <f t="shared" si="202"/>
        <v>7381</v>
      </c>
      <c r="AD2165" s="232" t="str">
        <f t="shared" si="203"/>
        <v>7381-Food</v>
      </c>
    </row>
    <row r="2166" spans="1:30">
      <c r="A2166" t="s">
        <v>48</v>
      </c>
      <c r="B2166" t="s">
        <v>549</v>
      </c>
      <c r="C2166" t="s">
        <v>804</v>
      </c>
      <c r="D2166" t="s">
        <v>805</v>
      </c>
      <c r="E2166" t="s">
        <v>809</v>
      </c>
      <c r="F2166" s="220" t="s">
        <v>53</v>
      </c>
      <c r="G2166" s="220">
        <v>45171</v>
      </c>
      <c r="H2166" t="s">
        <v>70</v>
      </c>
      <c r="I2166" t="s">
        <v>71</v>
      </c>
      <c r="J2166" t="s">
        <v>72</v>
      </c>
      <c r="K2166" t="s">
        <v>73</v>
      </c>
      <c r="L2166" s="230" t="s">
        <v>74</v>
      </c>
      <c r="M2166">
        <v>1</v>
      </c>
      <c r="N2166">
        <v>0</v>
      </c>
      <c r="O2166">
        <v>0</v>
      </c>
      <c r="P2166">
        <v>2.01</v>
      </c>
      <c r="Q2166">
        <v>2963.05</v>
      </c>
      <c r="R2166">
        <v>5.9</v>
      </c>
      <c r="S2166" s="231" t="str">
        <f>VLOOKUP(U2166,'Cross ref'!I:J,2,0)</f>
        <v>SCL</v>
      </c>
      <c r="T2166" s="231">
        <f t="shared" si="198"/>
        <v>2.01</v>
      </c>
      <c r="U2166" s="231">
        <f>VLOOKUP(VALUE(C2166),'Cross ref'!G:I,3,0)</f>
        <v>7381</v>
      </c>
      <c r="V2166" s="231">
        <f>IFERROR(VLOOKUP(J2166,'Item List (2)'!C:D,2,0),VLOOKUP(K2166,'Item List (2)'!C:D,2,0))</f>
        <v>50007</v>
      </c>
      <c r="W2166" s="231">
        <f>IFERROR(VLOOKUP(J2166,'Item List (2)'!C:E,3,0),VLOOKUP(K2166,'Item List (2)'!C:E,3,0))</f>
        <v>100</v>
      </c>
      <c r="X2166" s="231">
        <f t="shared" si="199"/>
        <v>-2.01</v>
      </c>
      <c r="Y2166" s="231" t="str">
        <f t="shared" si="200"/>
        <v>SERVICE - PAYMENT TERMS</v>
      </c>
      <c r="AA2166" s="232">
        <f t="shared" si="201"/>
        <v>2.01</v>
      </c>
      <c r="AB2166" s="232" t="str">
        <f>VLOOKUP(W2166,'Item List (2)'!$H:$J,2,0)</f>
        <v>Food</v>
      </c>
      <c r="AC2166" s="232">
        <f t="shared" si="202"/>
        <v>7381</v>
      </c>
      <c r="AD2166" s="232" t="str">
        <f t="shared" si="203"/>
        <v>7381-Food</v>
      </c>
    </row>
    <row r="2167" spans="1:30">
      <c r="A2167" t="s">
        <v>48</v>
      </c>
      <c r="B2167" t="s">
        <v>549</v>
      </c>
      <c r="C2167" t="s">
        <v>804</v>
      </c>
      <c r="D2167" t="s">
        <v>805</v>
      </c>
      <c r="E2167" t="s">
        <v>809</v>
      </c>
      <c r="F2167" s="220" t="s">
        <v>53</v>
      </c>
      <c r="G2167" s="220">
        <v>45171</v>
      </c>
      <c r="H2167" t="s">
        <v>79</v>
      </c>
      <c r="I2167" t="s">
        <v>55</v>
      </c>
      <c r="J2167" t="s">
        <v>80</v>
      </c>
      <c r="K2167" t="s">
        <v>81</v>
      </c>
      <c r="L2167" s="230" t="s">
        <v>78</v>
      </c>
      <c r="M2167">
        <v>1</v>
      </c>
      <c r="N2167">
        <v>0</v>
      </c>
      <c r="O2167">
        <v>99.5</v>
      </c>
      <c r="P2167">
        <v>99.5</v>
      </c>
      <c r="Q2167">
        <v>2963.05</v>
      </c>
      <c r="R2167">
        <v>5.9</v>
      </c>
      <c r="S2167" s="231" t="str">
        <f>VLOOKUP(U2167,'Cross ref'!I:J,2,0)</f>
        <v>SCL</v>
      </c>
      <c r="T2167" s="231">
        <f t="shared" si="198"/>
        <v>99.5</v>
      </c>
      <c r="U2167" s="231">
        <f>VLOOKUP(VALUE(C2167),'Cross ref'!G:I,3,0)</f>
        <v>7381</v>
      </c>
      <c r="V2167" s="231">
        <f>IFERROR(VLOOKUP(J2167,'Item List (2)'!C:D,2,0),VLOOKUP(K2167,'Item List (2)'!C:D,2,0))</f>
        <v>50007</v>
      </c>
      <c r="W2167" s="231">
        <f>IFERROR(VLOOKUP(J2167,'Item List (2)'!C:E,3,0),VLOOKUP(K2167,'Item List (2)'!C:E,3,0))</f>
        <v>100</v>
      </c>
      <c r="X2167" s="231">
        <f t="shared" si="199"/>
        <v>0</v>
      </c>
      <c r="Y2167" s="231" t="str">
        <f t="shared" si="200"/>
        <v>SYRUP, POWERADE MTN BLAST BIB</v>
      </c>
      <c r="AA2167" s="232">
        <f t="shared" si="201"/>
        <v>99.5</v>
      </c>
      <c r="AB2167" s="232" t="str">
        <f>VLOOKUP(W2167,'Item List (2)'!$H:$J,2,0)</f>
        <v>Food</v>
      </c>
      <c r="AC2167" s="232">
        <f t="shared" si="202"/>
        <v>7381</v>
      </c>
      <c r="AD2167" s="232" t="str">
        <f t="shared" si="203"/>
        <v>7381-Food</v>
      </c>
    </row>
    <row r="2168" spans="1:30">
      <c r="A2168" t="s">
        <v>48</v>
      </c>
      <c r="B2168" t="s">
        <v>549</v>
      </c>
      <c r="C2168" t="s">
        <v>804</v>
      </c>
      <c r="D2168" t="s">
        <v>805</v>
      </c>
      <c r="E2168" t="s">
        <v>809</v>
      </c>
      <c r="F2168" s="220" t="s">
        <v>53</v>
      </c>
      <c r="G2168" s="220">
        <v>45171</v>
      </c>
      <c r="H2168" t="s">
        <v>87</v>
      </c>
      <c r="I2168" t="s">
        <v>55</v>
      </c>
      <c r="J2168" t="s">
        <v>76</v>
      </c>
      <c r="K2168" t="s">
        <v>88</v>
      </c>
      <c r="L2168" s="230" t="s">
        <v>78</v>
      </c>
      <c r="M2168">
        <v>1</v>
      </c>
      <c r="N2168">
        <v>0</v>
      </c>
      <c r="O2168">
        <v>112.77</v>
      </c>
      <c r="P2168">
        <v>112.77</v>
      </c>
      <c r="Q2168">
        <v>2963.05</v>
      </c>
      <c r="R2168">
        <v>5.9</v>
      </c>
      <c r="S2168" s="231" t="str">
        <f>VLOOKUP(U2168,'Cross ref'!I:J,2,0)</f>
        <v>SCL</v>
      </c>
      <c r="T2168" s="231">
        <f t="shared" si="198"/>
        <v>112.77</v>
      </c>
      <c r="U2168" s="231">
        <f>VLOOKUP(VALUE(C2168),'Cross ref'!G:I,3,0)</f>
        <v>7381</v>
      </c>
      <c r="V2168" s="231">
        <f>IFERROR(VLOOKUP(J2168,'Item List (2)'!C:D,2,0),VLOOKUP(K2168,'Item List (2)'!C:D,2,0))</f>
        <v>50007</v>
      </c>
      <c r="W2168" s="231">
        <f>IFERROR(VLOOKUP(J2168,'Item List (2)'!C:E,3,0),VLOOKUP(K2168,'Item List (2)'!C:E,3,0))</f>
        <v>100</v>
      </c>
      <c r="X2168" s="231">
        <f t="shared" si="199"/>
        <v>0</v>
      </c>
      <c r="Y2168" s="231" t="str">
        <f t="shared" si="200"/>
        <v>SYRUP, COKE CLASC BIB (HYCS)</v>
      </c>
      <c r="AA2168" s="232">
        <f t="shared" si="201"/>
        <v>112.77</v>
      </c>
      <c r="AB2168" s="232" t="str">
        <f>VLOOKUP(W2168,'Item List (2)'!$H:$J,2,0)</f>
        <v>Food</v>
      </c>
      <c r="AC2168" s="232">
        <f t="shared" si="202"/>
        <v>7381</v>
      </c>
      <c r="AD2168" s="232" t="str">
        <f t="shared" si="203"/>
        <v>7381-Food</v>
      </c>
    </row>
    <row r="2169" spans="1:30">
      <c r="A2169" t="s">
        <v>48</v>
      </c>
      <c r="B2169" t="s">
        <v>549</v>
      </c>
      <c r="C2169" t="s">
        <v>804</v>
      </c>
      <c r="D2169" t="s">
        <v>805</v>
      </c>
      <c r="E2169" t="s">
        <v>809</v>
      </c>
      <c r="F2169" s="220" t="s">
        <v>53</v>
      </c>
      <c r="G2169" s="220">
        <v>45171</v>
      </c>
      <c r="H2169" t="s">
        <v>293</v>
      </c>
      <c r="I2169" t="s">
        <v>55</v>
      </c>
      <c r="J2169" t="s">
        <v>76</v>
      </c>
      <c r="K2169" t="s">
        <v>294</v>
      </c>
      <c r="L2169" s="230" t="s">
        <v>78</v>
      </c>
      <c r="M2169">
        <v>1</v>
      </c>
      <c r="N2169">
        <v>0</v>
      </c>
      <c r="O2169">
        <v>116.08</v>
      </c>
      <c r="P2169">
        <v>116.08</v>
      </c>
      <c r="Q2169">
        <v>2963.05</v>
      </c>
      <c r="R2169">
        <v>5.9</v>
      </c>
      <c r="S2169" s="231" t="str">
        <f>VLOOKUP(U2169,'Cross ref'!I:J,2,0)</f>
        <v>SCL</v>
      </c>
      <c r="T2169" s="231">
        <f t="shared" si="198"/>
        <v>116.08</v>
      </c>
      <c r="U2169" s="231">
        <f>VLOOKUP(VALUE(C2169),'Cross ref'!G:I,3,0)</f>
        <v>7381</v>
      </c>
      <c r="V2169" s="231">
        <f>IFERROR(VLOOKUP(J2169,'Item List (2)'!C:D,2,0),VLOOKUP(K2169,'Item List (2)'!C:D,2,0))</f>
        <v>50007</v>
      </c>
      <c r="W2169" s="231">
        <f>IFERROR(VLOOKUP(J2169,'Item List (2)'!C:E,3,0),VLOOKUP(K2169,'Item List (2)'!C:E,3,0))</f>
        <v>100</v>
      </c>
      <c r="X2169" s="231">
        <f t="shared" si="199"/>
        <v>0</v>
      </c>
      <c r="Y2169" s="231" t="str">
        <f t="shared" si="200"/>
        <v>SYRUP, SPRITE BIB (HYCS)</v>
      </c>
      <c r="AA2169" s="232">
        <f t="shared" si="201"/>
        <v>116.08</v>
      </c>
      <c r="AB2169" s="232" t="str">
        <f>VLOOKUP(W2169,'Item List (2)'!$H:$J,2,0)</f>
        <v>Food</v>
      </c>
      <c r="AC2169" s="232">
        <f t="shared" si="202"/>
        <v>7381</v>
      </c>
      <c r="AD2169" s="232" t="str">
        <f t="shared" si="203"/>
        <v>7381-Food</v>
      </c>
    </row>
    <row r="2170" spans="1:30">
      <c r="A2170" t="s">
        <v>48</v>
      </c>
      <c r="B2170" t="s">
        <v>549</v>
      </c>
      <c r="C2170" t="s">
        <v>804</v>
      </c>
      <c r="D2170" t="s">
        <v>805</v>
      </c>
      <c r="E2170" t="s">
        <v>809</v>
      </c>
      <c r="F2170" s="220" t="s">
        <v>53</v>
      </c>
      <c r="G2170" s="220">
        <v>45171</v>
      </c>
      <c r="H2170" t="s">
        <v>298</v>
      </c>
      <c r="I2170" t="s">
        <v>55</v>
      </c>
      <c r="J2170" t="s">
        <v>105</v>
      </c>
      <c r="K2170" t="s">
        <v>299</v>
      </c>
      <c r="L2170" s="230" t="s">
        <v>297</v>
      </c>
      <c r="M2170">
        <v>1</v>
      </c>
      <c r="N2170">
        <v>0</v>
      </c>
      <c r="O2170">
        <v>16.84</v>
      </c>
      <c r="P2170">
        <v>16.84</v>
      </c>
      <c r="Q2170">
        <v>2963.05</v>
      </c>
      <c r="R2170">
        <v>5.9</v>
      </c>
      <c r="S2170" s="231" t="str">
        <f>VLOOKUP(U2170,'Cross ref'!I:J,2,0)</f>
        <v>SCL</v>
      </c>
      <c r="T2170" s="231">
        <f t="shared" si="198"/>
        <v>16.84</v>
      </c>
      <c r="U2170" s="231">
        <f>VLOOKUP(VALUE(C2170),'Cross ref'!G:I,3,0)</f>
        <v>7381</v>
      </c>
      <c r="V2170" s="231">
        <f>IFERROR(VLOOKUP(J2170,'Item List (2)'!C:D,2,0),VLOOKUP(K2170,'Item List (2)'!C:D,2,0))</f>
        <v>50007</v>
      </c>
      <c r="W2170" s="231">
        <f>IFERROR(VLOOKUP(J2170,'Item List (2)'!C:E,3,0),VLOOKUP(K2170,'Item List (2)'!C:E,3,0))</f>
        <v>100</v>
      </c>
      <c r="X2170" s="231">
        <f t="shared" si="199"/>
        <v>0</v>
      </c>
      <c r="Y2170" s="231" t="str">
        <f t="shared" si="200"/>
        <v>MILK, CHOC 1% LF 7Z PLS ESL</v>
      </c>
      <c r="AA2170" s="232">
        <f t="shared" si="201"/>
        <v>16.84</v>
      </c>
      <c r="AB2170" s="232" t="str">
        <f>VLOOKUP(W2170,'Item List (2)'!$H:$J,2,0)</f>
        <v>Food</v>
      </c>
      <c r="AC2170" s="232">
        <f t="shared" si="202"/>
        <v>7381</v>
      </c>
      <c r="AD2170" s="232" t="str">
        <f t="shared" si="203"/>
        <v>7381-Food</v>
      </c>
    </row>
    <row r="2171" spans="1:30">
      <c r="A2171" t="s">
        <v>48</v>
      </c>
      <c r="B2171" t="s">
        <v>549</v>
      </c>
      <c r="C2171" t="s">
        <v>804</v>
      </c>
      <c r="D2171" t="s">
        <v>805</v>
      </c>
      <c r="E2171" t="s">
        <v>809</v>
      </c>
      <c r="F2171" s="220" t="s">
        <v>53</v>
      </c>
      <c r="G2171" s="220">
        <v>45171</v>
      </c>
      <c r="H2171" t="s">
        <v>445</v>
      </c>
      <c r="I2171" t="s">
        <v>55</v>
      </c>
      <c r="J2171" t="s">
        <v>370</v>
      </c>
      <c r="K2171" t="s">
        <v>446</v>
      </c>
      <c r="L2171" s="230" t="s">
        <v>447</v>
      </c>
      <c r="M2171">
        <v>1</v>
      </c>
      <c r="N2171">
        <v>0</v>
      </c>
      <c r="O2171">
        <v>71.31</v>
      </c>
      <c r="P2171">
        <v>71.31</v>
      </c>
      <c r="Q2171">
        <v>2963.05</v>
      </c>
      <c r="R2171">
        <v>5.9</v>
      </c>
      <c r="S2171" s="231" t="str">
        <f>VLOOKUP(U2171,'Cross ref'!I:J,2,0)</f>
        <v>SCL</v>
      </c>
      <c r="T2171" s="231">
        <f t="shared" si="198"/>
        <v>71.31</v>
      </c>
      <c r="U2171" s="231">
        <f>VLOOKUP(VALUE(C2171),'Cross ref'!G:I,3,0)</f>
        <v>7381</v>
      </c>
      <c r="V2171" s="231">
        <f>IFERROR(VLOOKUP(J2171,'Item List (2)'!C:D,2,0),VLOOKUP(K2171,'Item List (2)'!C:D,2,0))</f>
        <v>50007</v>
      </c>
      <c r="W2171" s="231">
        <f>IFERROR(VLOOKUP(J2171,'Item List (2)'!C:E,3,0),VLOOKUP(K2171,'Item List (2)'!C:E,3,0))</f>
        <v>100</v>
      </c>
      <c r="X2171" s="231">
        <f t="shared" si="199"/>
        <v>0</v>
      </c>
      <c r="Y2171" s="231" t="str">
        <f t="shared" si="200"/>
        <v>TOPPING, OREO CRUMBLE 24LB</v>
      </c>
      <c r="AA2171" s="232">
        <f t="shared" si="201"/>
        <v>71.31</v>
      </c>
      <c r="AB2171" s="232" t="str">
        <f>VLOOKUP(W2171,'Item List (2)'!$H:$J,2,0)</f>
        <v>Food</v>
      </c>
      <c r="AC2171" s="232">
        <f t="shared" si="202"/>
        <v>7381</v>
      </c>
      <c r="AD2171" s="232" t="str">
        <f t="shared" si="203"/>
        <v>7381-Food</v>
      </c>
    </row>
    <row r="2172" spans="1:30">
      <c r="A2172" t="s">
        <v>48</v>
      </c>
      <c r="B2172" t="s">
        <v>549</v>
      </c>
      <c r="C2172" t="s">
        <v>804</v>
      </c>
      <c r="D2172" t="s">
        <v>805</v>
      </c>
      <c r="E2172" t="s">
        <v>809</v>
      </c>
      <c r="F2172" s="220" t="s">
        <v>53</v>
      </c>
      <c r="G2172" s="220">
        <v>45171</v>
      </c>
      <c r="H2172" t="s">
        <v>89</v>
      </c>
      <c r="I2172" t="s">
        <v>55</v>
      </c>
      <c r="J2172" t="s">
        <v>90</v>
      </c>
      <c r="K2172" t="s">
        <v>91</v>
      </c>
      <c r="L2172" s="230" t="s">
        <v>92</v>
      </c>
      <c r="M2172">
        <v>1</v>
      </c>
      <c r="N2172">
        <v>0</v>
      </c>
      <c r="O2172">
        <v>58.17</v>
      </c>
      <c r="P2172">
        <v>58.17</v>
      </c>
      <c r="Q2172">
        <v>2963.05</v>
      </c>
      <c r="R2172">
        <v>5.9</v>
      </c>
      <c r="S2172" s="231" t="str">
        <f>VLOOKUP(U2172,'Cross ref'!I:J,2,0)</f>
        <v>SCL</v>
      </c>
      <c r="T2172" s="231">
        <f t="shared" si="198"/>
        <v>58.17</v>
      </c>
      <c r="U2172" s="231">
        <f>VLOOKUP(VALUE(C2172),'Cross ref'!G:I,3,0)</f>
        <v>7381</v>
      </c>
      <c r="V2172" s="231">
        <f>IFERROR(VLOOKUP(J2172,'Item List (2)'!C:D,2,0),VLOOKUP(K2172,'Item List (2)'!C:D,2,0))</f>
        <v>50007</v>
      </c>
      <c r="W2172" s="231">
        <f>IFERROR(VLOOKUP(J2172,'Item List (2)'!C:E,3,0),VLOOKUP(K2172,'Item List (2)'!C:E,3,0))</f>
        <v>100</v>
      </c>
      <c r="X2172" s="231">
        <f t="shared" si="199"/>
        <v>0</v>
      </c>
      <c r="Y2172" s="231" t="str">
        <f t="shared" si="200"/>
        <v>EGG, LIQ WHL CAGE FREE P12CE</v>
      </c>
      <c r="AA2172" s="232">
        <f t="shared" si="201"/>
        <v>58.17</v>
      </c>
      <c r="AB2172" s="232" t="str">
        <f>VLOOKUP(W2172,'Item List (2)'!$H:$J,2,0)</f>
        <v>Food</v>
      </c>
      <c r="AC2172" s="232">
        <f t="shared" si="202"/>
        <v>7381</v>
      </c>
      <c r="AD2172" s="232" t="str">
        <f t="shared" si="203"/>
        <v>7381-Food</v>
      </c>
    </row>
    <row r="2173" spans="1:30">
      <c r="A2173" t="s">
        <v>48</v>
      </c>
      <c r="B2173" t="s">
        <v>549</v>
      </c>
      <c r="C2173" t="s">
        <v>804</v>
      </c>
      <c r="D2173" t="s">
        <v>805</v>
      </c>
      <c r="E2173" t="s">
        <v>809</v>
      </c>
      <c r="F2173" s="220" t="s">
        <v>53</v>
      </c>
      <c r="G2173" s="220">
        <v>45171</v>
      </c>
      <c r="H2173" t="s">
        <v>557</v>
      </c>
      <c r="I2173" t="s">
        <v>66</v>
      </c>
      <c r="J2173" t="s">
        <v>490</v>
      </c>
      <c r="K2173" t="s">
        <v>558</v>
      </c>
      <c r="L2173" s="230" t="s">
        <v>559</v>
      </c>
      <c r="M2173">
        <v>1</v>
      </c>
      <c r="N2173">
        <v>0</v>
      </c>
      <c r="O2173">
        <v>26.4</v>
      </c>
      <c r="P2173">
        <v>26.4</v>
      </c>
      <c r="Q2173">
        <v>2963.05</v>
      </c>
      <c r="R2173">
        <v>5.9</v>
      </c>
      <c r="S2173" s="231" t="str">
        <f>VLOOKUP(U2173,'Cross ref'!I:J,2,0)</f>
        <v>SCL</v>
      </c>
      <c r="T2173" s="231">
        <f t="shared" si="198"/>
        <v>26.4</v>
      </c>
      <c r="U2173" s="231">
        <f>VLOOKUP(VALUE(C2173),'Cross ref'!G:I,3,0)</f>
        <v>7381</v>
      </c>
      <c r="V2173" s="231">
        <f>IFERROR(VLOOKUP(J2173,'Item List (2)'!C:D,2,0),VLOOKUP(K2173,'Item List (2)'!C:D,2,0))</f>
        <v>60507</v>
      </c>
      <c r="W2173" s="231">
        <f>IFERROR(VLOOKUP(J2173,'Item List (2)'!C:E,3,0),VLOOKUP(K2173,'Item List (2)'!C:E,3,0))</f>
        <v>1200</v>
      </c>
      <c r="X2173" s="231">
        <f t="shared" si="199"/>
        <v>0</v>
      </c>
      <c r="Y2173" s="231" t="str">
        <f t="shared" si="200"/>
        <v>DEGREASER, INSIDE OUT HEAVY</v>
      </c>
      <c r="AA2173" s="232">
        <f t="shared" si="201"/>
        <v>26.4</v>
      </c>
      <c r="AB2173" s="232" t="str">
        <f>VLOOKUP(W2173,'Item List (2)'!$H:$J,2,0)</f>
        <v>Supplies</v>
      </c>
      <c r="AC2173" s="232">
        <f t="shared" si="202"/>
        <v>7381</v>
      </c>
      <c r="AD2173" s="232" t="str">
        <f t="shared" si="203"/>
        <v>7381-Supplies</v>
      </c>
    </row>
    <row r="2174" spans="1:30">
      <c r="A2174" t="s">
        <v>48</v>
      </c>
      <c r="B2174" t="s">
        <v>549</v>
      </c>
      <c r="C2174" t="s">
        <v>804</v>
      </c>
      <c r="D2174" t="s">
        <v>805</v>
      </c>
      <c r="E2174" t="s">
        <v>809</v>
      </c>
      <c r="F2174" s="220" t="s">
        <v>53</v>
      </c>
      <c r="G2174" s="220">
        <v>45171</v>
      </c>
      <c r="H2174" t="s">
        <v>93</v>
      </c>
      <c r="I2174" t="s">
        <v>55</v>
      </c>
      <c r="J2174" t="s">
        <v>94</v>
      </c>
      <c r="K2174" t="s">
        <v>95</v>
      </c>
      <c r="L2174" s="230" t="s">
        <v>96</v>
      </c>
      <c r="M2174">
        <v>1</v>
      </c>
      <c r="N2174">
        <v>0</v>
      </c>
      <c r="O2174">
        <v>26.21</v>
      </c>
      <c r="P2174">
        <v>26.21</v>
      </c>
      <c r="Q2174">
        <v>2963.05</v>
      </c>
      <c r="R2174">
        <v>5.9</v>
      </c>
      <c r="S2174" s="231" t="str">
        <f>VLOOKUP(U2174,'Cross ref'!I:J,2,0)</f>
        <v>SCL</v>
      </c>
      <c r="T2174" s="231">
        <f t="shared" si="198"/>
        <v>26.21</v>
      </c>
      <c r="U2174" s="231">
        <f>VLOOKUP(VALUE(C2174),'Cross ref'!G:I,3,0)</f>
        <v>7381</v>
      </c>
      <c r="V2174" s="231">
        <f>IFERROR(VLOOKUP(J2174,'Item List (2)'!C:D,2,0),VLOOKUP(K2174,'Item List (2)'!C:D,2,0))</f>
        <v>50007</v>
      </c>
      <c r="W2174" s="231">
        <f>IFERROR(VLOOKUP(J2174,'Item List (2)'!C:E,3,0),VLOOKUP(K2174,'Item List (2)'!C:E,3,0))</f>
        <v>100</v>
      </c>
      <c r="X2174" s="231">
        <f t="shared" si="199"/>
        <v>0</v>
      </c>
      <c r="Y2174" s="231" t="str">
        <f t="shared" si="200"/>
        <v>JUICE, ORANGE ORIG SIMPLY</v>
      </c>
      <c r="AA2174" s="232">
        <f t="shared" si="201"/>
        <v>26.21</v>
      </c>
      <c r="AB2174" s="232" t="str">
        <f>VLOOKUP(W2174,'Item List (2)'!$H:$J,2,0)</f>
        <v>Food</v>
      </c>
      <c r="AC2174" s="232">
        <f t="shared" si="202"/>
        <v>7381</v>
      </c>
      <c r="AD2174" s="232" t="str">
        <f t="shared" si="203"/>
        <v>7381-Food</v>
      </c>
    </row>
    <row r="2175" spans="1:30">
      <c r="A2175" t="s">
        <v>48</v>
      </c>
      <c r="B2175" t="s">
        <v>549</v>
      </c>
      <c r="C2175" t="s">
        <v>804</v>
      </c>
      <c r="D2175" t="s">
        <v>805</v>
      </c>
      <c r="E2175" t="s">
        <v>809</v>
      </c>
      <c r="F2175" s="220" t="s">
        <v>53</v>
      </c>
      <c r="G2175" s="220">
        <v>45171</v>
      </c>
      <c r="H2175" t="s">
        <v>104</v>
      </c>
      <c r="I2175" t="s">
        <v>55</v>
      </c>
      <c r="J2175" t="s">
        <v>105</v>
      </c>
      <c r="K2175" t="s">
        <v>106</v>
      </c>
      <c r="L2175" s="230" t="s">
        <v>107</v>
      </c>
      <c r="M2175">
        <v>1</v>
      </c>
      <c r="N2175">
        <v>0</v>
      </c>
      <c r="O2175">
        <v>9.54</v>
      </c>
      <c r="P2175">
        <v>9.54</v>
      </c>
      <c r="Q2175">
        <v>2963.05</v>
      </c>
      <c r="R2175">
        <v>5.9</v>
      </c>
      <c r="S2175" s="231" t="str">
        <f>VLOOKUP(U2175,'Cross ref'!I:J,2,0)</f>
        <v>SCL</v>
      </c>
      <c r="T2175" s="231">
        <f t="shared" si="198"/>
        <v>9.54</v>
      </c>
      <c r="U2175" s="231">
        <f>VLOOKUP(VALUE(C2175),'Cross ref'!G:I,3,0)</f>
        <v>7381</v>
      </c>
      <c r="V2175" s="231">
        <f>IFERROR(VLOOKUP(J2175,'Item List (2)'!C:D,2,0),VLOOKUP(K2175,'Item List (2)'!C:D,2,0))</f>
        <v>50007</v>
      </c>
      <c r="W2175" s="231">
        <f>IFERROR(VLOOKUP(J2175,'Item List (2)'!C:E,3,0),VLOOKUP(K2175,'Item List (2)'!C:E,3,0))</f>
        <v>100</v>
      </c>
      <c r="X2175" s="231">
        <f t="shared" si="199"/>
        <v>0</v>
      </c>
      <c r="Y2175" s="231" t="str">
        <f t="shared" si="200"/>
        <v>MILK, 1%</v>
      </c>
      <c r="AA2175" s="232">
        <f t="shared" si="201"/>
        <v>9.54</v>
      </c>
      <c r="AB2175" s="232" t="str">
        <f>VLOOKUP(W2175,'Item List (2)'!$H:$J,2,0)</f>
        <v>Food</v>
      </c>
      <c r="AC2175" s="232">
        <f t="shared" si="202"/>
        <v>7381</v>
      </c>
      <c r="AD2175" s="232" t="str">
        <f t="shared" si="203"/>
        <v>7381-Food</v>
      </c>
    </row>
    <row r="2176" spans="1:30">
      <c r="A2176" t="s">
        <v>48</v>
      </c>
      <c r="B2176" t="s">
        <v>549</v>
      </c>
      <c r="C2176" t="s">
        <v>804</v>
      </c>
      <c r="D2176" t="s">
        <v>805</v>
      </c>
      <c r="E2176" t="s">
        <v>809</v>
      </c>
      <c r="F2176" s="220" t="s">
        <v>53</v>
      </c>
      <c r="G2176" s="220">
        <v>45171</v>
      </c>
      <c r="H2176" t="s">
        <v>572</v>
      </c>
      <c r="I2176" t="s">
        <v>66</v>
      </c>
      <c r="J2176" t="s">
        <v>109</v>
      </c>
      <c r="K2176" t="s">
        <v>110</v>
      </c>
      <c r="L2176" s="230" t="s">
        <v>111</v>
      </c>
      <c r="M2176">
        <v>3</v>
      </c>
      <c r="N2176">
        <v>0</v>
      </c>
      <c r="O2176">
        <v>3.85</v>
      </c>
      <c r="P2176">
        <v>11.55</v>
      </c>
      <c r="Q2176">
        <v>2963.05</v>
      </c>
      <c r="R2176">
        <v>5.9</v>
      </c>
      <c r="S2176" s="231" t="str">
        <f>VLOOKUP(U2176,'Cross ref'!I:J,2,0)</f>
        <v>SCL</v>
      </c>
      <c r="T2176" s="231">
        <f t="shared" si="198"/>
        <v>11.55</v>
      </c>
      <c r="U2176" s="231">
        <f>VLOOKUP(VALUE(C2176),'Cross ref'!G:I,3,0)</f>
        <v>7381</v>
      </c>
      <c r="V2176" s="231">
        <f>IFERROR(VLOOKUP(J2176,'Item List (2)'!C:D,2,0),VLOOKUP(K2176,'Item List (2)'!C:D,2,0))</f>
        <v>60507</v>
      </c>
      <c r="W2176" s="231">
        <f>IFERROR(VLOOKUP(J2176,'Item List (2)'!C:E,3,0),VLOOKUP(K2176,'Item List (2)'!C:E,3,0))</f>
        <v>1200</v>
      </c>
      <c r="X2176" s="231">
        <f t="shared" si="199"/>
        <v>0</v>
      </c>
      <c r="Y2176" s="231" t="str">
        <f t="shared" si="200"/>
        <v>GLOVE, SYNTH MED</v>
      </c>
      <c r="AA2176" s="232">
        <f t="shared" si="201"/>
        <v>11.55</v>
      </c>
      <c r="AB2176" s="232" t="str">
        <f>VLOOKUP(W2176,'Item List (2)'!$H:$J,2,0)</f>
        <v>Supplies</v>
      </c>
      <c r="AC2176" s="232">
        <f t="shared" si="202"/>
        <v>7381</v>
      </c>
      <c r="AD2176" s="232" t="str">
        <f t="shared" si="203"/>
        <v>7381-Supplies</v>
      </c>
    </row>
    <row r="2177" spans="1:30">
      <c r="A2177" t="s">
        <v>48</v>
      </c>
      <c r="B2177" t="s">
        <v>549</v>
      </c>
      <c r="C2177" t="s">
        <v>804</v>
      </c>
      <c r="D2177" t="s">
        <v>805</v>
      </c>
      <c r="E2177" t="s">
        <v>809</v>
      </c>
      <c r="F2177" s="220" t="s">
        <v>53</v>
      </c>
      <c r="G2177" s="220">
        <v>45171</v>
      </c>
      <c r="H2177" t="s">
        <v>54</v>
      </c>
      <c r="I2177" t="s">
        <v>55</v>
      </c>
      <c r="J2177" t="s">
        <v>56</v>
      </c>
      <c r="K2177" t="s">
        <v>57</v>
      </c>
      <c r="L2177" s="230" t="s">
        <v>58</v>
      </c>
      <c r="M2177">
        <v>1</v>
      </c>
      <c r="N2177">
        <v>0</v>
      </c>
      <c r="O2177">
        <v>42.61</v>
      </c>
      <c r="P2177">
        <v>42.61</v>
      </c>
      <c r="Q2177">
        <v>2963.05</v>
      </c>
      <c r="R2177">
        <v>5.9</v>
      </c>
      <c r="S2177" s="231" t="str">
        <f>VLOOKUP(U2177,'Cross ref'!I:J,2,0)</f>
        <v>SCL</v>
      </c>
      <c r="T2177" s="231">
        <f t="shared" si="198"/>
        <v>42.61</v>
      </c>
      <c r="U2177" s="231">
        <f>VLOOKUP(VALUE(C2177),'Cross ref'!G:I,3,0)</f>
        <v>7381</v>
      </c>
      <c r="V2177" s="231">
        <f>IFERROR(VLOOKUP(J2177,'Item List (2)'!C:D,2,0),VLOOKUP(K2177,'Item List (2)'!C:D,2,0))</f>
        <v>50007</v>
      </c>
      <c r="W2177" s="231">
        <f>IFERROR(VLOOKUP(J2177,'Item List (2)'!C:E,3,0),VLOOKUP(K2177,'Item List (2)'!C:E,3,0))</f>
        <v>100</v>
      </c>
      <c r="X2177" s="231">
        <f t="shared" si="199"/>
        <v>0</v>
      </c>
      <c r="Y2177" s="231" t="str">
        <f t="shared" si="200"/>
        <v>PEPPER, CHILE GRN STRIP</v>
      </c>
      <c r="AA2177" s="232">
        <f t="shared" si="201"/>
        <v>42.61</v>
      </c>
      <c r="AB2177" s="232" t="str">
        <f>VLOOKUP(W2177,'Item List (2)'!$H:$J,2,0)</f>
        <v>Food</v>
      </c>
      <c r="AC2177" s="232">
        <f t="shared" si="202"/>
        <v>7381</v>
      </c>
      <c r="AD2177" s="232" t="str">
        <f t="shared" si="203"/>
        <v>7381-Food</v>
      </c>
    </row>
    <row r="2178" spans="1:30">
      <c r="A2178" t="s">
        <v>48</v>
      </c>
      <c r="B2178" t="s">
        <v>549</v>
      </c>
      <c r="C2178" t="s">
        <v>804</v>
      </c>
      <c r="D2178" t="s">
        <v>805</v>
      </c>
      <c r="E2178" t="s">
        <v>809</v>
      </c>
      <c r="F2178" s="220" t="s">
        <v>53</v>
      </c>
      <c r="G2178" s="220">
        <v>45171</v>
      </c>
      <c r="H2178" t="s">
        <v>116</v>
      </c>
      <c r="I2178" t="s">
        <v>55</v>
      </c>
      <c r="J2178" t="s">
        <v>117</v>
      </c>
      <c r="K2178" t="s">
        <v>118</v>
      </c>
      <c r="L2178" s="230" t="s">
        <v>119</v>
      </c>
      <c r="M2178">
        <v>9</v>
      </c>
      <c r="N2178">
        <v>0</v>
      </c>
      <c r="O2178">
        <v>76.78</v>
      </c>
      <c r="P2178">
        <v>691.02</v>
      </c>
      <c r="Q2178">
        <v>2963.05</v>
      </c>
      <c r="R2178">
        <v>5.9</v>
      </c>
      <c r="S2178" s="231" t="str">
        <f>VLOOKUP(U2178,'Cross ref'!I:J,2,0)</f>
        <v>SCL</v>
      </c>
      <c r="T2178" s="231">
        <f t="shared" ref="T2178:T2241" si="204">P2178</f>
        <v>691.02</v>
      </c>
      <c r="U2178" s="231">
        <f>VLOOKUP(VALUE(C2178),'Cross ref'!G:I,3,0)</f>
        <v>7381</v>
      </c>
      <c r="V2178" s="231">
        <f>IFERROR(VLOOKUP(J2178,'Item List (2)'!C:D,2,0),VLOOKUP(K2178,'Item List (2)'!C:D,2,0))</f>
        <v>50007</v>
      </c>
      <c r="W2178" s="231">
        <f>IFERROR(VLOOKUP(J2178,'Item List (2)'!C:E,3,0),VLOOKUP(K2178,'Item List (2)'!C:E,3,0))</f>
        <v>100</v>
      </c>
      <c r="X2178" s="231">
        <f t="shared" ref="X2178:X2241" si="205">IF(_xlfn.NUMBERVALUE(O2178),M2178*O2178-P2178,-P2178)</f>
        <v>0</v>
      </c>
      <c r="Y2178" s="231" t="str">
        <f t="shared" ref="Y2178:Y2241" si="206">K2178</f>
        <v>BEEF, GRND PTY 3.5Z</v>
      </c>
      <c r="AA2178" s="232">
        <f t="shared" ref="AA2178:AA2241" si="207">P2178</f>
        <v>691.02</v>
      </c>
      <c r="AB2178" s="232" t="str">
        <f>VLOOKUP(W2178,'Item List (2)'!$H:$J,2,0)</f>
        <v>Food</v>
      </c>
      <c r="AC2178" s="232">
        <f t="shared" ref="AC2178:AC2241" si="208">U2178</f>
        <v>7381</v>
      </c>
      <c r="AD2178" s="232" t="str">
        <f t="shared" ref="AD2178:AD2241" si="209">AC2178&amp;"-"&amp;AB2178</f>
        <v>7381-Food</v>
      </c>
    </row>
    <row r="2179" spans="1:30">
      <c r="A2179" t="s">
        <v>48</v>
      </c>
      <c r="B2179" t="s">
        <v>549</v>
      </c>
      <c r="C2179" t="s">
        <v>804</v>
      </c>
      <c r="D2179" t="s">
        <v>805</v>
      </c>
      <c r="E2179" t="s">
        <v>809</v>
      </c>
      <c r="F2179" s="220" t="s">
        <v>53</v>
      </c>
      <c r="G2179" s="220">
        <v>45171</v>
      </c>
      <c r="H2179" t="s">
        <v>120</v>
      </c>
      <c r="I2179" t="s">
        <v>55</v>
      </c>
      <c r="J2179" t="s">
        <v>121</v>
      </c>
      <c r="K2179" t="s">
        <v>122</v>
      </c>
      <c r="L2179" s="230" t="s">
        <v>123</v>
      </c>
      <c r="M2179">
        <v>2</v>
      </c>
      <c r="N2179">
        <v>0</v>
      </c>
      <c r="O2179">
        <v>30.72</v>
      </c>
      <c r="P2179">
        <v>61.44</v>
      </c>
      <c r="Q2179">
        <v>2963.05</v>
      </c>
      <c r="R2179">
        <v>5.9</v>
      </c>
      <c r="S2179" s="231" t="str">
        <f>VLOOKUP(U2179,'Cross ref'!I:J,2,0)</f>
        <v>SCL</v>
      </c>
      <c r="T2179" s="231">
        <f t="shared" si="204"/>
        <v>61.44</v>
      </c>
      <c r="U2179" s="231">
        <f>VLOOKUP(VALUE(C2179),'Cross ref'!G:I,3,0)</f>
        <v>7381</v>
      </c>
      <c r="V2179" s="231">
        <f>IFERROR(VLOOKUP(J2179,'Item List (2)'!C:D,2,0),VLOOKUP(K2179,'Item List (2)'!C:D,2,0))</f>
        <v>50007</v>
      </c>
      <c r="W2179" s="231">
        <f>IFERROR(VLOOKUP(J2179,'Item List (2)'!C:E,3,0),VLOOKUP(K2179,'Item List (2)'!C:E,3,0))</f>
        <v>100</v>
      </c>
      <c r="X2179" s="231">
        <f t="shared" si="205"/>
        <v>0</v>
      </c>
      <c r="Y2179" s="231" t="str">
        <f t="shared" si="206"/>
        <v>APPTZR, ONION RING</v>
      </c>
      <c r="AA2179" s="232">
        <f t="shared" si="207"/>
        <v>61.44</v>
      </c>
      <c r="AB2179" s="232" t="str">
        <f>VLOOKUP(W2179,'Item List (2)'!$H:$J,2,0)</f>
        <v>Food</v>
      </c>
      <c r="AC2179" s="232">
        <f t="shared" si="208"/>
        <v>7381</v>
      </c>
      <c r="AD2179" s="232" t="str">
        <f t="shared" si="209"/>
        <v>7381-Food</v>
      </c>
    </row>
    <row r="2180" spans="1:30">
      <c r="A2180" t="s">
        <v>48</v>
      </c>
      <c r="B2180" t="s">
        <v>549</v>
      </c>
      <c r="C2180" t="s">
        <v>804</v>
      </c>
      <c r="D2180" t="s">
        <v>805</v>
      </c>
      <c r="E2180" t="s">
        <v>809</v>
      </c>
      <c r="F2180" s="220" t="s">
        <v>53</v>
      </c>
      <c r="G2180" s="220">
        <v>45171</v>
      </c>
      <c r="H2180" t="s">
        <v>124</v>
      </c>
      <c r="I2180" t="s">
        <v>55</v>
      </c>
      <c r="J2180" t="s">
        <v>125</v>
      </c>
      <c r="K2180" t="s">
        <v>126</v>
      </c>
      <c r="L2180" s="230" t="s">
        <v>127</v>
      </c>
      <c r="M2180">
        <v>2</v>
      </c>
      <c r="N2180">
        <v>0</v>
      </c>
      <c r="O2180">
        <v>21.8</v>
      </c>
      <c r="P2180">
        <v>43.6</v>
      </c>
      <c r="Q2180">
        <v>2963.05</v>
      </c>
      <c r="R2180">
        <v>5.9</v>
      </c>
      <c r="S2180" s="231" t="str">
        <f>VLOOKUP(U2180,'Cross ref'!I:J,2,0)</f>
        <v>SCL</v>
      </c>
      <c r="T2180" s="231">
        <f t="shared" si="204"/>
        <v>43.6</v>
      </c>
      <c r="U2180" s="231">
        <f>VLOOKUP(VALUE(C2180),'Cross ref'!G:I,3,0)</f>
        <v>7381</v>
      </c>
      <c r="V2180" s="231">
        <f>IFERROR(VLOOKUP(J2180,'Item List (2)'!C:D,2,0),VLOOKUP(K2180,'Item List (2)'!C:D,2,0))</f>
        <v>50007</v>
      </c>
      <c r="W2180" s="231">
        <f>IFERROR(VLOOKUP(J2180,'Item List (2)'!C:E,3,0),VLOOKUP(K2180,'Item List (2)'!C:E,3,0))</f>
        <v>100</v>
      </c>
      <c r="X2180" s="231">
        <f t="shared" si="205"/>
        <v>0</v>
      </c>
      <c r="Y2180" s="231" t="str">
        <f t="shared" si="206"/>
        <v>KETCHUP, PKT</v>
      </c>
      <c r="AA2180" s="232">
        <f t="shared" si="207"/>
        <v>43.6</v>
      </c>
      <c r="AB2180" s="232" t="str">
        <f>VLOOKUP(W2180,'Item List (2)'!$H:$J,2,0)</f>
        <v>Food</v>
      </c>
      <c r="AC2180" s="232">
        <f t="shared" si="208"/>
        <v>7381</v>
      </c>
      <c r="AD2180" s="232" t="str">
        <f t="shared" si="209"/>
        <v>7381-Food</v>
      </c>
    </row>
    <row r="2181" spans="1:30">
      <c r="A2181" t="s">
        <v>48</v>
      </c>
      <c r="B2181" t="s">
        <v>549</v>
      </c>
      <c r="C2181" t="s">
        <v>804</v>
      </c>
      <c r="D2181" t="s">
        <v>805</v>
      </c>
      <c r="E2181" t="s">
        <v>809</v>
      </c>
      <c r="F2181" s="220" t="s">
        <v>53</v>
      </c>
      <c r="G2181" s="220">
        <v>45171</v>
      </c>
      <c r="H2181" t="s">
        <v>315</v>
      </c>
      <c r="I2181" t="s">
        <v>55</v>
      </c>
      <c r="J2181" t="s">
        <v>316</v>
      </c>
      <c r="K2181" t="s">
        <v>317</v>
      </c>
      <c r="L2181" s="230" t="s">
        <v>212</v>
      </c>
      <c r="M2181">
        <v>1</v>
      </c>
      <c r="N2181">
        <v>0</v>
      </c>
      <c r="O2181">
        <v>17.15</v>
      </c>
      <c r="P2181">
        <v>17.15</v>
      </c>
      <c r="Q2181">
        <v>2963.05</v>
      </c>
      <c r="R2181">
        <v>5.9</v>
      </c>
      <c r="S2181" s="231" t="str">
        <f>VLOOKUP(U2181,'Cross ref'!I:J,2,0)</f>
        <v>SCL</v>
      </c>
      <c r="T2181" s="231">
        <f t="shared" si="204"/>
        <v>17.15</v>
      </c>
      <c r="U2181" s="231">
        <f>VLOOKUP(VALUE(C2181),'Cross ref'!G:I,3,0)</f>
        <v>7381</v>
      </c>
      <c r="V2181" s="231">
        <f>IFERROR(VLOOKUP(J2181,'Item List (2)'!C:D,2,0),VLOOKUP(K2181,'Item List (2)'!C:D,2,0))</f>
        <v>50007</v>
      </c>
      <c r="W2181" s="231">
        <f>IFERROR(VLOOKUP(J2181,'Item List (2)'!C:E,3,0),VLOOKUP(K2181,'Item List (2)'!C:E,3,0))</f>
        <v>100</v>
      </c>
      <c r="X2181" s="231">
        <f t="shared" si="205"/>
        <v>0</v>
      </c>
      <c r="Y2181" s="231" t="str">
        <f t="shared" si="206"/>
        <v>BREADING, CHICK TNDR</v>
      </c>
      <c r="AA2181" s="232">
        <f t="shared" si="207"/>
        <v>17.15</v>
      </c>
      <c r="AB2181" s="232" t="str">
        <f>VLOOKUP(W2181,'Item List (2)'!$H:$J,2,0)</f>
        <v>Food</v>
      </c>
      <c r="AC2181" s="232">
        <f t="shared" si="208"/>
        <v>7381</v>
      </c>
      <c r="AD2181" s="232" t="str">
        <f t="shared" si="209"/>
        <v>7381-Food</v>
      </c>
    </row>
    <row r="2182" spans="1:30">
      <c r="A2182" t="s">
        <v>48</v>
      </c>
      <c r="B2182" t="s">
        <v>549</v>
      </c>
      <c r="C2182" t="s">
        <v>804</v>
      </c>
      <c r="D2182" t="s">
        <v>805</v>
      </c>
      <c r="E2182" t="s">
        <v>809</v>
      </c>
      <c r="F2182" s="220" t="s">
        <v>53</v>
      </c>
      <c r="G2182" s="220">
        <v>45171</v>
      </c>
      <c r="H2182" t="s">
        <v>128</v>
      </c>
      <c r="I2182" t="s">
        <v>55</v>
      </c>
      <c r="J2182" t="s">
        <v>129</v>
      </c>
      <c r="K2182" t="s">
        <v>130</v>
      </c>
      <c r="L2182" s="230" t="s">
        <v>131</v>
      </c>
      <c r="M2182">
        <v>1</v>
      </c>
      <c r="N2182">
        <v>0</v>
      </c>
      <c r="O2182">
        <v>33.38</v>
      </c>
      <c r="P2182">
        <v>33.38</v>
      </c>
      <c r="Q2182">
        <v>2963.05</v>
      </c>
      <c r="R2182">
        <v>5.9</v>
      </c>
      <c r="S2182" s="231" t="str">
        <f>VLOOKUP(U2182,'Cross ref'!I:J,2,0)</f>
        <v>SCL</v>
      </c>
      <c r="T2182" s="231">
        <f t="shared" si="204"/>
        <v>33.38</v>
      </c>
      <c r="U2182" s="231">
        <f>VLOOKUP(VALUE(C2182),'Cross ref'!G:I,3,0)</f>
        <v>7381</v>
      </c>
      <c r="V2182" s="231">
        <f>IFERROR(VLOOKUP(J2182,'Item List (2)'!C:D,2,0),VLOOKUP(K2182,'Item List (2)'!C:D,2,0))</f>
        <v>50007</v>
      </c>
      <c r="W2182" s="231">
        <f>IFERROR(VLOOKUP(J2182,'Item List (2)'!C:E,3,0),VLOOKUP(K2182,'Item List (2)'!C:E,3,0))</f>
        <v>100</v>
      </c>
      <c r="X2182" s="231">
        <f t="shared" si="205"/>
        <v>0</v>
      </c>
      <c r="Y2182" s="231" t="str">
        <f t="shared" si="206"/>
        <v>HASHBROWN, RND ZTF</v>
      </c>
      <c r="AA2182" s="232">
        <f t="shared" si="207"/>
        <v>33.38</v>
      </c>
      <c r="AB2182" s="232" t="str">
        <f>VLOOKUP(W2182,'Item List (2)'!$H:$J,2,0)</f>
        <v>Food</v>
      </c>
      <c r="AC2182" s="232">
        <f t="shared" si="208"/>
        <v>7381</v>
      </c>
      <c r="AD2182" s="232" t="str">
        <f t="shared" si="209"/>
        <v>7381-Food</v>
      </c>
    </row>
    <row r="2183" spans="1:30">
      <c r="A2183" t="s">
        <v>48</v>
      </c>
      <c r="B2183" t="s">
        <v>549</v>
      </c>
      <c r="C2183" t="s">
        <v>804</v>
      </c>
      <c r="D2183" t="s">
        <v>805</v>
      </c>
      <c r="E2183" t="s">
        <v>809</v>
      </c>
      <c r="F2183" s="220" t="s">
        <v>53</v>
      </c>
      <c r="G2183" s="220">
        <v>45171</v>
      </c>
      <c r="H2183" t="s">
        <v>132</v>
      </c>
      <c r="I2183" t="s">
        <v>55</v>
      </c>
      <c r="J2183" t="s">
        <v>129</v>
      </c>
      <c r="K2183" t="s">
        <v>133</v>
      </c>
      <c r="L2183" s="230" t="s">
        <v>131</v>
      </c>
      <c r="M2183">
        <v>1</v>
      </c>
      <c r="N2183">
        <v>0</v>
      </c>
      <c r="O2183">
        <v>33.38</v>
      </c>
      <c r="P2183">
        <v>33.38</v>
      </c>
      <c r="Q2183">
        <v>2963.05</v>
      </c>
      <c r="R2183">
        <v>5.9</v>
      </c>
      <c r="S2183" s="231" t="str">
        <f>VLOOKUP(U2183,'Cross ref'!I:J,2,0)</f>
        <v>SCL</v>
      </c>
      <c r="T2183" s="231">
        <f t="shared" si="204"/>
        <v>33.38</v>
      </c>
      <c r="U2183" s="231">
        <f>VLOOKUP(VALUE(C2183),'Cross ref'!G:I,3,0)</f>
        <v>7381</v>
      </c>
      <c r="V2183" s="231">
        <f>IFERROR(VLOOKUP(J2183,'Item List (2)'!C:D,2,0),VLOOKUP(K2183,'Item List (2)'!C:D,2,0))</f>
        <v>50007</v>
      </c>
      <c r="W2183" s="231">
        <f>IFERROR(VLOOKUP(J2183,'Item List (2)'!C:E,3,0),VLOOKUP(K2183,'Item List (2)'!C:E,3,0))</f>
        <v>100</v>
      </c>
      <c r="X2183" s="231">
        <f t="shared" si="205"/>
        <v>0</v>
      </c>
      <c r="Y2183" s="231" t="str">
        <f t="shared" si="206"/>
        <v>FRIES, CRISS CUT SEASN</v>
      </c>
      <c r="AA2183" s="232">
        <f t="shared" si="207"/>
        <v>33.38</v>
      </c>
      <c r="AB2183" s="232" t="str">
        <f>VLOOKUP(W2183,'Item List (2)'!$H:$J,2,0)</f>
        <v>Food</v>
      </c>
      <c r="AC2183" s="232">
        <f t="shared" si="208"/>
        <v>7381</v>
      </c>
      <c r="AD2183" s="232" t="str">
        <f t="shared" si="209"/>
        <v>7381-Food</v>
      </c>
    </row>
    <row r="2184" spans="1:30">
      <c r="A2184" t="s">
        <v>48</v>
      </c>
      <c r="B2184" t="s">
        <v>549</v>
      </c>
      <c r="C2184" t="s">
        <v>804</v>
      </c>
      <c r="D2184" t="s">
        <v>805</v>
      </c>
      <c r="E2184" t="s">
        <v>809</v>
      </c>
      <c r="F2184" s="220" t="s">
        <v>53</v>
      </c>
      <c r="G2184" s="220">
        <v>45171</v>
      </c>
      <c r="H2184" t="s">
        <v>134</v>
      </c>
      <c r="I2184" t="s">
        <v>55</v>
      </c>
      <c r="J2184" t="s">
        <v>129</v>
      </c>
      <c r="K2184" t="s">
        <v>135</v>
      </c>
      <c r="L2184" s="230" t="s">
        <v>136</v>
      </c>
      <c r="M2184">
        <v>6</v>
      </c>
      <c r="N2184">
        <v>0</v>
      </c>
      <c r="O2184">
        <v>35.28</v>
      </c>
      <c r="P2184">
        <v>211.68</v>
      </c>
      <c r="Q2184">
        <v>2963.05</v>
      </c>
      <c r="R2184">
        <v>5.9</v>
      </c>
      <c r="S2184" s="231" t="str">
        <f>VLOOKUP(U2184,'Cross ref'!I:J,2,0)</f>
        <v>SCL</v>
      </c>
      <c r="T2184" s="231">
        <f t="shared" si="204"/>
        <v>211.68</v>
      </c>
      <c r="U2184" s="231">
        <f>VLOOKUP(VALUE(C2184),'Cross ref'!G:I,3,0)</f>
        <v>7381</v>
      </c>
      <c r="V2184" s="231">
        <f>IFERROR(VLOOKUP(J2184,'Item List (2)'!C:D,2,0),VLOOKUP(K2184,'Item List (2)'!C:D,2,0))</f>
        <v>50007</v>
      </c>
      <c r="W2184" s="231">
        <f>IFERROR(VLOOKUP(J2184,'Item List (2)'!C:E,3,0),VLOOKUP(K2184,'Item List (2)'!C:E,3,0))</f>
        <v>100</v>
      </c>
      <c r="X2184" s="231">
        <f t="shared" si="205"/>
        <v>0</v>
      </c>
      <c r="Y2184" s="231" t="str">
        <f t="shared" si="206"/>
        <v>FRIES, SS SK ON</v>
      </c>
      <c r="AA2184" s="232">
        <f t="shared" si="207"/>
        <v>211.68</v>
      </c>
      <c r="AB2184" s="232" t="str">
        <f>VLOOKUP(W2184,'Item List (2)'!$H:$J,2,0)</f>
        <v>Food</v>
      </c>
      <c r="AC2184" s="232">
        <f t="shared" si="208"/>
        <v>7381</v>
      </c>
      <c r="AD2184" s="232" t="str">
        <f t="shared" si="209"/>
        <v>7381-Food</v>
      </c>
    </row>
    <row r="2185" spans="1:30">
      <c r="A2185" t="s">
        <v>48</v>
      </c>
      <c r="B2185" t="s">
        <v>549</v>
      </c>
      <c r="C2185" t="s">
        <v>804</v>
      </c>
      <c r="D2185" t="s">
        <v>805</v>
      </c>
      <c r="E2185" t="s">
        <v>809</v>
      </c>
      <c r="F2185" s="220" t="s">
        <v>53</v>
      </c>
      <c r="G2185" s="220">
        <v>45171</v>
      </c>
      <c r="H2185" t="s">
        <v>324</v>
      </c>
      <c r="I2185" t="s">
        <v>55</v>
      </c>
      <c r="J2185" t="s">
        <v>325</v>
      </c>
      <c r="K2185" t="s">
        <v>326</v>
      </c>
      <c r="L2185" s="230" t="s">
        <v>327</v>
      </c>
      <c r="M2185">
        <v>1</v>
      </c>
      <c r="N2185">
        <v>0</v>
      </c>
      <c r="O2185">
        <v>31.31</v>
      </c>
      <c r="P2185">
        <v>31.31</v>
      </c>
      <c r="Q2185">
        <v>2963.05</v>
      </c>
      <c r="R2185">
        <v>5.9</v>
      </c>
      <c r="S2185" s="231" t="str">
        <f>VLOOKUP(U2185,'Cross ref'!I:J,2,0)</f>
        <v>SCL</v>
      </c>
      <c r="T2185" s="231">
        <f t="shared" si="204"/>
        <v>31.31</v>
      </c>
      <c r="U2185" s="231">
        <f>VLOOKUP(VALUE(C2185),'Cross ref'!G:I,3,0)</f>
        <v>7381</v>
      </c>
      <c r="V2185" s="231">
        <f>IFERROR(VLOOKUP(J2185,'Item List (2)'!C:D,2,0),VLOOKUP(K2185,'Item List (2)'!C:D,2,0))</f>
        <v>50007</v>
      </c>
      <c r="W2185" s="231">
        <f>IFERROR(VLOOKUP(J2185,'Item List (2)'!C:E,3,0),VLOOKUP(K2185,'Item List (2)'!C:E,3,0))</f>
        <v>100</v>
      </c>
      <c r="X2185" s="231">
        <f t="shared" si="205"/>
        <v>0</v>
      </c>
      <c r="Y2185" s="231" t="str">
        <f t="shared" si="206"/>
        <v>TORTILLA, FLOUR 10" FZN</v>
      </c>
      <c r="AA2185" s="232">
        <f t="shared" si="207"/>
        <v>31.31</v>
      </c>
      <c r="AB2185" s="232" t="str">
        <f>VLOOKUP(W2185,'Item List (2)'!$H:$J,2,0)</f>
        <v>Food</v>
      </c>
      <c r="AC2185" s="232">
        <f t="shared" si="208"/>
        <v>7381</v>
      </c>
      <c r="AD2185" s="232" t="str">
        <f t="shared" si="209"/>
        <v>7381-Food</v>
      </c>
    </row>
    <row r="2186" spans="1:30">
      <c r="A2186" t="s">
        <v>48</v>
      </c>
      <c r="B2186" t="s">
        <v>549</v>
      </c>
      <c r="C2186" t="s">
        <v>804</v>
      </c>
      <c r="D2186" t="s">
        <v>805</v>
      </c>
      <c r="E2186" t="s">
        <v>809</v>
      </c>
      <c r="F2186" s="220" t="s">
        <v>53</v>
      </c>
      <c r="G2186" s="220">
        <v>45171</v>
      </c>
      <c r="H2186" t="s">
        <v>149</v>
      </c>
      <c r="I2186" t="s">
        <v>55</v>
      </c>
      <c r="J2186" t="s">
        <v>102</v>
      </c>
      <c r="K2186" t="s">
        <v>150</v>
      </c>
      <c r="L2186" s="230" t="s">
        <v>100</v>
      </c>
      <c r="M2186">
        <v>4</v>
      </c>
      <c r="N2186">
        <v>0</v>
      </c>
      <c r="O2186">
        <v>25.94</v>
      </c>
      <c r="P2186">
        <v>103.76</v>
      </c>
      <c r="Q2186">
        <v>2963.05</v>
      </c>
      <c r="R2186">
        <v>5.9</v>
      </c>
      <c r="S2186" s="231" t="str">
        <f>VLOOKUP(U2186,'Cross ref'!I:J,2,0)</f>
        <v>SCL</v>
      </c>
      <c r="T2186" s="231">
        <f t="shared" si="204"/>
        <v>103.76</v>
      </c>
      <c r="U2186" s="231">
        <f>VLOOKUP(VALUE(C2186),'Cross ref'!G:I,3,0)</f>
        <v>7381</v>
      </c>
      <c r="V2186" s="231">
        <f>IFERROR(VLOOKUP(J2186,'Item List (2)'!C:D,2,0),VLOOKUP(K2186,'Item List (2)'!C:D,2,0))</f>
        <v>50007</v>
      </c>
      <c r="W2186" s="231">
        <f>IFERROR(VLOOKUP(J2186,'Item List (2)'!C:E,3,0),VLOOKUP(K2186,'Item List (2)'!C:E,3,0))</f>
        <v>100</v>
      </c>
      <c r="X2186" s="231">
        <f t="shared" si="205"/>
        <v>0</v>
      </c>
      <c r="Y2186" s="231" t="str">
        <f t="shared" si="206"/>
        <v>SAUCE, BTRMILK RANCH CUP</v>
      </c>
      <c r="AA2186" s="232">
        <f t="shared" si="207"/>
        <v>103.76</v>
      </c>
      <c r="AB2186" s="232" t="str">
        <f>VLOOKUP(W2186,'Item List (2)'!$H:$J,2,0)</f>
        <v>Food</v>
      </c>
      <c r="AC2186" s="232">
        <f t="shared" si="208"/>
        <v>7381</v>
      </c>
      <c r="AD2186" s="232" t="str">
        <f t="shared" si="209"/>
        <v>7381-Food</v>
      </c>
    </row>
    <row r="2187" spans="1:30">
      <c r="A2187" t="s">
        <v>48</v>
      </c>
      <c r="B2187" t="s">
        <v>549</v>
      </c>
      <c r="C2187" t="s">
        <v>804</v>
      </c>
      <c r="D2187" t="s">
        <v>805</v>
      </c>
      <c r="E2187" t="s">
        <v>809</v>
      </c>
      <c r="F2187" s="220" t="s">
        <v>53</v>
      </c>
      <c r="G2187" s="220">
        <v>45171</v>
      </c>
      <c r="H2187" t="s">
        <v>151</v>
      </c>
      <c r="I2187" t="s">
        <v>55</v>
      </c>
      <c r="J2187" t="s">
        <v>152</v>
      </c>
      <c r="K2187" t="s">
        <v>153</v>
      </c>
      <c r="L2187" s="230" t="s">
        <v>154</v>
      </c>
      <c r="M2187">
        <v>1</v>
      </c>
      <c r="N2187">
        <v>0</v>
      </c>
      <c r="O2187">
        <v>11.66</v>
      </c>
      <c r="P2187">
        <v>11.66</v>
      </c>
      <c r="Q2187">
        <v>2963.05</v>
      </c>
      <c r="R2187">
        <v>5.9</v>
      </c>
      <c r="S2187" s="231" t="str">
        <f>VLOOKUP(U2187,'Cross ref'!I:J,2,0)</f>
        <v>SCL</v>
      </c>
      <c r="T2187" s="231">
        <f t="shared" si="204"/>
        <v>11.66</v>
      </c>
      <c r="U2187" s="231">
        <f>VLOOKUP(VALUE(C2187),'Cross ref'!G:I,3,0)</f>
        <v>7381</v>
      </c>
      <c r="V2187" s="231">
        <f>IFERROR(VLOOKUP(J2187,'Item List (2)'!C:D,2,0),VLOOKUP(K2187,'Item List (2)'!C:D,2,0))</f>
        <v>50007</v>
      </c>
      <c r="W2187" s="231">
        <f>IFERROR(VLOOKUP(J2187,'Item List (2)'!C:E,3,0),VLOOKUP(K2187,'Item List (2)'!C:E,3,0))</f>
        <v>100</v>
      </c>
      <c r="X2187" s="231">
        <f t="shared" si="205"/>
        <v>0</v>
      </c>
      <c r="Y2187" s="231" t="str">
        <f t="shared" si="206"/>
        <v>SAUCE, BUFFALO CUP</v>
      </c>
      <c r="AA2187" s="232">
        <f t="shared" si="207"/>
        <v>11.66</v>
      </c>
      <c r="AB2187" s="232" t="str">
        <f>VLOOKUP(W2187,'Item List (2)'!$H:$J,2,0)</f>
        <v>Food</v>
      </c>
      <c r="AC2187" s="232">
        <f t="shared" si="208"/>
        <v>7381</v>
      </c>
      <c r="AD2187" s="232" t="str">
        <f t="shared" si="209"/>
        <v>7381-Food</v>
      </c>
    </row>
    <row r="2188" spans="1:30">
      <c r="A2188" t="s">
        <v>48</v>
      </c>
      <c r="B2188" t="s">
        <v>549</v>
      </c>
      <c r="C2188" t="s">
        <v>804</v>
      </c>
      <c r="D2188" t="s">
        <v>805</v>
      </c>
      <c r="E2188" t="s">
        <v>809</v>
      </c>
      <c r="F2188" s="220" t="s">
        <v>53</v>
      </c>
      <c r="G2188" s="220">
        <v>45171</v>
      </c>
      <c r="H2188" t="s">
        <v>155</v>
      </c>
      <c r="I2188" t="s">
        <v>55</v>
      </c>
      <c r="J2188" t="s">
        <v>156</v>
      </c>
      <c r="K2188" t="s">
        <v>157</v>
      </c>
      <c r="L2188" s="230" t="s">
        <v>158</v>
      </c>
      <c r="M2188">
        <v>4</v>
      </c>
      <c r="N2188">
        <v>0</v>
      </c>
      <c r="O2188">
        <v>19.78</v>
      </c>
      <c r="P2188">
        <v>79.12</v>
      </c>
      <c r="Q2188">
        <v>2963.05</v>
      </c>
      <c r="R2188">
        <v>5.9</v>
      </c>
      <c r="S2188" s="231" t="str">
        <f>VLOOKUP(U2188,'Cross ref'!I:J,2,0)</f>
        <v>SCL</v>
      </c>
      <c r="T2188" s="231">
        <f t="shared" si="204"/>
        <v>79.12</v>
      </c>
      <c r="U2188" s="231">
        <f>VLOOKUP(VALUE(C2188),'Cross ref'!G:I,3,0)</f>
        <v>7381</v>
      </c>
      <c r="V2188" s="231">
        <f>IFERROR(VLOOKUP(J2188,'Item List (2)'!C:D,2,0),VLOOKUP(K2188,'Item List (2)'!C:D,2,0))</f>
        <v>50007</v>
      </c>
      <c r="W2188" s="231">
        <f>IFERROR(VLOOKUP(J2188,'Item List (2)'!C:E,3,0),VLOOKUP(K2188,'Item List (2)'!C:E,3,0))</f>
        <v>100</v>
      </c>
      <c r="X2188" s="231">
        <f t="shared" si="205"/>
        <v>0</v>
      </c>
      <c r="Y2188" s="231" t="str">
        <f t="shared" si="206"/>
        <v>ICE CREAM, VANILLA SLOW MELT</v>
      </c>
      <c r="AA2188" s="232">
        <f t="shared" si="207"/>
        <v>79.12</v>
      </c>
      <c r="AB2188" s="232" t="str">
        <f>VLOOKUP(W2188,'Item List (2)'!$H:$J,2,0)</f>
        <v>Food</v>
      </c>
      <c r="AC2188" s="232">
        <f t="shared" si="208"/>
        <v>7381</v>
      </c>
      <c r="AD2188" s="232" t="str">
        <f t="shared" si="209"/>
        <v>7381-Food</v>
      </c>
    </row>
    <row r="2189" spans="1:30">
      <c r="A2189" t="s">
        <v>48</v>
      </c>
      <c r="B2189" t="s">
        <v>549</v>
      </c>
      <c r="C2189" t="s">
        <v>804</v>
      </c>
      <c r="D2189" t="s">
        <v>805</v>
      </c>
      <c r="E2189" t="s">
        <v>809</v>
      </c>
      <c r="F2189" s="220" t="s">
        <v>53</v>
      </c>
      <c r="G2189" s="220">
        <v>45171</v>
      </c>
      <c r="H2189" t="s">
        <v>163</v>
      </c>
      <c r="I2189" t="s">
        <v>55</v>
      </c>
      <c r="J2189" t="s">
        <v>146</v>
      </c>
      <c r="K2189" t="s">
        <v>164</v>
      </c>
      <c r="L2189" s="230" t="s">
        <v>165</v>
      </c>
      <c r="M2189">
        <v>1</v>
      </c>
      <c r="N2189">
        <v>0</v>
      </c>
      <c r="O2189">
        <v>37.6</v>
      </c>
      <c r="P2189">
        <v>37.6</v>
      </c>
      <c r="Q2189">
        <v>2963.05</v>
      </c>
      <c r="R2189">
        <v>5.9</v>
      </c>
      <c r="S2189" s="231" t="str">
        <f>VLOOKUP(U2189,'Cross ref'!I:J,2,0)</f>
        <v>SCL</v>
      </c>
      <c r="T2189" s="231">
        <f t="shared" si="204"/>
        <v>37.6</v>
      </c>
      <c r="U2189" s="231">
        <f>VLOOKUP(VALUE(C2189),'Cross ref'!G:I,3,0)</f>
        <v>7381</v>
      </c>
      <c r="V2189" s="231">
        <f>IFERROR(VLOOKUP(J2189,'Item List (2)'!C:D,2,0),VLOOKUP(K2189,'Item List (2)'!C:D,2,0))</f>
        <v>50007</v>
      </c>
      <c r="W2189" s="231">
        <f>IFERROR(VLOOKUP(J2189,'Item List (2)'!C:E,3,0),VLOOKUP(K2189,'Item List (2)'!C:E,3,0))</f>
        <v>100</v>
      </c>
      <c r="X2189" s="231">
        <f t="shared" si="205"/>
        <v>0</v>
      </c>
      <c r="Y2189" s="231" t="str">
        <f t="shared" si="206"/>
        <v>CHICKEN, PTY SPCY 3Z</v>
      </c>
      <c r="AA2189" s="232">
        <f t="shared" si="207"/>
        <v>37.6</v>
      </c>
      <c r="AB2189" s="232" t="str">
        <f>VLOOKUP(W2189,'Item List (2)'!$H:$J,2,0)</f>
        <v>Food</v>
      </c>
      <c r="AC2189" s="232">
        <f t="shared" si="208"/>
        <v>7381</v>
      </c>
      <c r="AD2189" s="232" t="str">
        <f t="shared" si="209"/>
        <v>7381-Food</v>
      </c>
    </row>
    <row r="2190" spans="1:30">
      <c r="A2190" t="s">
        <v>48</v>
      </c>
      <c r="B2190" t="s">
        <v>549</v>
      </c>
      <c r="C2190" t="s">
        <v>804</v>
      </c>
      <c r="D2190" t="s">
        <v>805</v>
      </c>
      <c r="E2190" t="s">
        <v>809</v>
      </c>
      <c r="F2190" s="220" t="s">
        <v>53</v>
      </c>
      <c r="G2190" s="220">
        <v>45171</v>
      </c>
      <c r="H2190" t="s">
        <v>488</v>
      </c>
      <c r="I2190" t="s">
        <v>66</v>
      </c>
      <c r="J2190" t="s">
        <v>109</v>
      </c>
      <c r="K2190" t="s">
        <v>343</v>
      </c>
      <c r="L2190" s="230" t="s">
        <v>111</v>
      </c>
      <c r="M2190">
        <v>3</v>
      </c>
      <c r="N2190">
        <v>0</v>
      </c>
      <c r="O2190">
        <v>3.84</v>
      </c>
      <c r="P2190">
        <v>11.52</v>
      </c>
      <c r="Q2190">
        <v>2963.05</v>
      </c>
      <c r="R2190">
        <v>5.9</v>
      </c>
      <c r="S2190" s="231" t="str">
        <f>VLOOKUP(U2190,'Cross ref'!I:J,2,0)</f>
        <v>SCL</v>
      </c>
      <c r="T2190" s="231">
        <f t="shared" si="204"/>
        <v>11.52</v>
      </c>
      <c r="U2190" s="231">
        <f>VLOOKUP(VALUE(C2190),'Cross ref'!G:I,3,0)</f>
        <v>7381</v>
      </c>
      <c r="V2190" s="231">
        <f>IFERROR(VLOOKUP(J2190,'Item List (2)'!C:D,2,0),VLOOKUP(K2190,'Item List (2)'!C:D,2,0))</f>
        <v>60507</v>
      </c>
      <c r="W2190" s="231">
        <f>IFERROR(VLOOKUP(J2190,'Item List (2)'!C:E,3,0),VLOOKUP(K2190,'Item List (2)'!C:E,3,0))</f>
        <v>1200</v>
      </c>
      <c r="X2190" s="231">
        <f t="shared" si="205"/>
        <v>0</v>
      </c>
      <c r="Y2190" s="231" t="str">
        <f t="shared" si="206"/>
        <v>GLOVE, SYNTH LG</v>
      </c>
      <c r="AA2190" s="232">
        <f t="shared" si="207"/>
        <v>11.52</v>
      </c>
      <c r="AB2190" s="232" t="str">
        <f>VLOOKUP(W2190,'Item List (2)'!$H:$J,2,0)</f>
        <v>Supplies</v>
      </c>
      <c r="AC2190" s="232">
        <f t="shared" si="208"/>
        <v>7381</v>
      </c>
      <c r="AD2190" s="232" t="str">
        <f t="shared" si="209"/>
        <v>7381-Supplies</v>
      </c>
    </row>
    <row r="2191" spans="1:30">
      <c r="A2191" t="s">
        <v>48</v>
      </c>
      <c r="B2191" t="s">
        <v>549</v>
      </c>
      <c r="C2191" t="s">
        <v>804</v>
      </c>
      <c r="D2191" t="s">
        <v>805</v>
      </c>
      <c r="E2191" t="s">
        <v>809</v>
      </c>
      <c r="F2191" s="220" t="s">
        <v>53</v>
      </c>
      <c r="G2191" s="220">
        <v>45171</v>
      </c>
      <c r="H2191" t="s">
        <v>169</v>
      </c>
      <c r="I2191" t="s">
        <v>55</v>
      </c>
      <c r="J2191" t="s">
        <v>170</v>
      </c>
      <c r="K2191" t="s">
        <v>171</v>
      </c>
      <c r="L2191" s="230" t="s">
        <v>172</v>
      </c>
      <c r="M2191">
        <v>2</v>
      </c>
      <c r="N2191">
        <v>0</v>
      </c>
      <c r="O2191">
        <v>90.57</v>
      </c>
      <c r="P2191">
        <v>181.14</v>
      </c>
      <c r="Q2191">
        <v>2963.05</v>
      </c>
      <c r="R2191">
        <v>5.9</v>
      </c>
      <c r="S2191" s="231" t="str">
        <f>VLOOKUP(U2191,'Cross ref'!I:J,2,0)</f>
        <v>SCL</v>
      </c>
      <c r="T2191" s="231">
        <f t="shared" si="204"/>
        <v>181.14</v>
      </c>
      <c r="U2191" s="231">
        <f>VLOOKUP(VALUE(C2191),'Cross ref'!G:I,3,0)</f>
        <v>7381</v>
      </c>
      <c r="V2191" s="231">
        <f>IFERROR(VLOOKUP(J2191,'Item List (2)'!C:D,2,0),VLOOKUP(K2191,'Item List (2)'!C:D,2,0))</f>
        <v>50007</v>
      </c>
      <c r="W2191" s="231">
        <f>IFERROR(VLOOKUP(J2191,'Item List (2)'!C:E,3,0),VLOOKUP(K2191,'Item List (2)'!C:E,3,0))</f>
        <v>100</v>
      </c>
      <c r="X2191" s="231">
        <f t="shared" si="205"/>
        <v>0</v>
      </c>
      <c r="Y2191" s="231" t="str">
        <f t="shared" si="206"/>
        <v>BACON, 500 SLICES FC</v>
      </c>
      <c r="AA2191" s="232">
        <f t="shared" si="207"/>
        <v>181.14</v>
      </c>
      <c r="AB2191" s="232" t="str">
        <f>VLOOKUP(W2191,'Item List (2)'!$H:$J,2,0)</f>
        <v>Food</v>
      </c>
      <c r="AC2191" s="232">
        <f t="shared" si="208"/>
        <v>7381</v>
      </c>
      <c r="AD2191" s="232" t="str">
        <f t="shared" si="209"/>
        <v>7381-Food</v>
      </c>
    </row>
    <row r="2192" spans="1:30">
      <c r="A2192" t="s">
        <v>48</v>
      </c>
      <c r="B2192" t="s">
        <v>549</v>
      </c>
      <c r="C2192" t="s">
        <v>804</v>
      </c>
      <c r="D2192" t="s">
        <v>805</v>
      </c>
      <c r="E2192" t="s">
        <v>809</v>
      </c>
      <c r="F2192" s="220" t="s">
        <v>53</v>
      </c>
      <c r="G2192" s="220">
        <v>45171</v>
      </c>
      <c r="H2192" t="s">
        <v>173</v>
      </c>
      <c r="I2192" t="s">
        <v>55</v>
      </c>
      <c r="J2192" t="s">
        <v>117</v>
      </c>
      <c r="K2192" t="s">
        <v>174</v>
      </c>
      <c r="L2192" s="230" t="s">
        <v>175</v>
      </c>
      <c r="M2192">
        <v>1</v>
      </c>
      <c r="N2192">
        <v>0</v>
      </c>
      <c r="O2192">
        <v>81.59</v>
      </c>
      <c r="P2192">
        <v>81.59</v>
      </c>
      <c r="Q2192">
        <v>2963.05</v>
      </c>
      <c r="R2192">
        <v>5.9</v>
      </c>
      <c r="S2192" s="231" t="str">
        <f>VLOOKUP(U2192,'Cross ref'!I:J,2,0)</f>
        <v>SCL</v>
      </c>
      <c r="T2192" s="231">
        <f t="shared" si="204"/>
        <v>81.59</v>
      </c>
      <c r="U2192" s="231">
        <f>VLOOKUP(VALUE(C2192),'Cross ref'!G:I,3,0)</f>
        <v>7381</v>
      </c>
      <c r="V2192" s="231">
        <f>IFERROR(VLOOKUP(J2192,'Item List (2)'!C:D,2,0),VLOOKUP(K2192,'Item List (2)'!C:D,2,0))</f>
        <v>50007</v>
      </c>
      <c r="W2192" s="231">
        <f>IFERROR(VLOOKUP(J2192,'Item List (2)'!C:E,3,0),VLOOKUP(K2192,'Item List (2)'!C:E,3,0))</f>
        <v>100</v>
      </c>
      <c r="X2192" s="231">
        <f t="shared" si="205"/>
        <v>0</v>
      </c>
      <c r="Y2192" s="231" t="str">
        <f t="shared" si="206"/>
        <v>BEEF, GRND PTY 1.78Z</v>
      </c>
      <c r="AA2192" s="232">
        <f t="shared" si="207"/>
        <v>81.59</v>
      </c>
      <c r="AB2192" s="232" t="str">
        <f>VLOOKUP(W2192,'Item List (2)'!$H:$J,2,0)</f>
        <v>Food</v>
      </c>
      <c r="AC2192" s="232">
        <f t="shared" si="208"/>
        <v>7381</v>
      </c>
      <c r="AD2192" s="232" t="str">
        <f t="shared" si="209"/>
        <v>7381-Food</v>
      </c>
    </row>
    <row r="2193" spans="1:30">
      <c r="A2193" t="s">
        <v>48</v>
      </c>
      <c r="B2193" t="s">
        <v>549</v>
      </c>
      <c r="C2193" t="s">
        <v>804</v>
      </c>
      <c r="D2193" t="s">
        <v>805</v>
      </c>
      <c r="E2193" t="s">
        <v>809</v>
      </c>
      <c r="F2193" s="220" t="s">
        <v>53</v>
      </c>
      <c r="G2193" s="220">
        <v>45171</v>
      </c>
      <c r="H2193" t="s">
        <v>178</v>
      </c>
      <c r="I2193" t="s">
        <v>55</v>
      </c>
      <c r="J2193" t="s">
        <v>179</v>
      </c>
      <c r="K2193" t="s">
        <v>180</v>
      </c>
      <c r="L2193" s="230" t="s">
        <v>148</v>
      </c>
      <c r="M2193">
        <v>1</v>
      </c>
      <c r="N2193">
        <v>0</v>
      </c>
      <c r="O2193">
        <v>87.91</v>
      </c>
      <c r="P2193">
        <v>87.91</v>
      </c>
      <c r="Q2193">
        <v>2963.05</v>
      </c>
      <c r="R2193">
        <v>5.9</v>
      </c>
      <c r="S2193" s="231" t="str">
        <f>VLOOKUP(U2193,'Cross ref'!I:J,2,0)</f>
        <v>SCL</v>
      </c>
      <c r="T2193" s="231">
        <f t="shared" si="204"/>
        <v>87.91</v>
      </c>
      <c r="U2193" s="231">
        <f>VLOOKUP(VALUE(C2193),'Cross ref'!G:I,3,0)</f>
        <v>7381</v>
      </c>
      <c r="V2193" s="231">
        <f>IFERROR(VLOOKUP(J2193,'Item List (2)'!C:D,2,0),VLOOKUP(K2193,'Item List (2)'!C:D,2,0))</f>
        <v>50007</v>
      </c>
      <c r="W2193" s="231">
        <f>IFERROR(VLOOKUP(J2193,'Item List (2)'!C:E,3,0),VLOOKUP(K2193,'Item List (2)'!C:E,3,0))</f>
        <v>100</v>
      </c>
      <c r="X2193" s="231">
        <f t="shared" si="205"/>
        <v>0</v>
      </c>
      <c r="Y2193" s="231" t="str">
        <f t="shared" si="206"/>
        <v>CHEESE, AMER SHRP SLI 144CT</v>
      </c>
      <c r="AA2193" s="232">
        <f t="shared" si="207"/>
        <v>87.91</v>
      </c>
      <c r="AB2193" s="232" t="str">
        <f>VLOOKUP(W2193,'Item List (2)'!$H:$J,2,0)</f>
        <v>Food</v>
      </c>
      <c r="AC2193" s="232">
        <f t="shared" si="208"/>
        <v>7381</v>
      </c>
      <c r="AD2193" s="232" t="str">
        <f t="shared" si="209"/>
        <v>7381-Food</v>
      </c>
    </row>
    <row r="2194" spans="1:30">
      <c r="A2194" t="s">
        <v>48</v>
      </c>
      <c r="B2194" t="s">
        <v>549</v>
      </c>
      <c r="C2194" t="s">
        <v>804</v>
      </c>
      <c r="D2194" t="s">
        <v>805</v>
      </c>
      <c r="E2194" t="s">
        <v>809</v>
      </c>
      <c r="F2194" s="220" t="s">
        <v>53</v>
      </c>
      <c r="G2194" s="220">
        <v>45171</v>
      </c>
      <c r="H2194" t="s">
        <v>181</v>
      </c>
      <c r="I2194" t="s">
        <v>55</v>
      </c>
      <c r="J2194" t="s">
        <v>121</v>
      </c>
      <c r="K2194" t="s">
        <v>182</v>
      </c>
      <c r="L2194" s="230" t="s">
        <v>183</v>
      </c>
      <c r="M2194">
        <v>1</v>
      </c>
      <c r="N2194">
        <v>0</v>
      </c>
      <c r="O2194">
        <v>39.79</v>
      </c>
      <c r="P2194">
        <v>39.79</v>
      </c>
      <c r="Q2194">
        <v>2963.05</v>
      </c>
      <c r="R2194">
        <v>5.9</v>
      </c>
      <c r="S2194" s="231" t="str">
        <f>VLOOKUP(U2194,'Cross ref'!I:J,2,0)</f>
        <v>SCL</v>
      </c>
      <c r="T2194" s="231">
        <f t="shared" si="204"/>
        <v>39.79</v>
      </c>
      <c r="U2194" s="231">
        <f>VLOOKUP(VALUE(C2194),'Cross ref'!G:I,3,0)</f>
        <v>7381</v>
      </c>
      <c r="V2194" s="231">
        <f>IFERROR(VLOOKUP(J2194,'Item List (2)'!C:D,2,0),VLOOKUP(K2194,'Item List (2)'!C:D,2,0))</f>
        <v>50007</v>
      </c>
      <c r="W2194" s="231">
        <f>IFERROR(VLOOKUP(J2194,'Item List (2)'!C:E,3,0),VLOOKUP(K2194,'Item List (2)'!C:E,3,0))</f>
        <v>100</v>
      </c>
      <c r="X2194" s="231">
        <f t="shared" si="205"/>
        <v>0</v>
      </c>
      <c r="Y2194" s="231" t="str">
        <f t="shared" si="206"/>
        <v>APPTZR, JALAPENO BRD CHSE BITE</v>
      </c>
      <c r="AA2194" s="232">
        <f t="shared" si="207"/>
        <v>39.79</v>
      </c>
      <c r="AB2194" s="232" t="str">
        <f>VLOOKUP(W2194,'Item List (2)'!$H:$J,2,0)</f>
        <v>Food</v>
      </c>
      <c r="AC2194" s="232">
        <f t="shared" si="208"/>
        <v>7381</v>
      </c>
      <c r="AD2194" s="232" t="str">
        <f t="shared" si="209"/>
        <v>7381-Food</v>
      </c>
    </row>
    <row r="2195" spans="1:30">
      <c r="A2195" t="s">
        <v>48</v>
      </c>
      <c r="B2195" t="s">
        <v>549</v>
      </c>
      <c r="C2195" t="s">
        <v>804</v>
      </c>
      <c r="D2195" t="s">
        <v>805</v>
      </c>
      <c r="E2195" t="s">
        <v>809</v>
      </c>
      <c r="F2195" s="220" t="s">
        <v>53</v>
      </c>
      <c r="G2195" s="220">
        <v>45171</v>
      </c>
      <c r="H2195" t="s">
        <v>184</v>
      </c>
      <c r="I2195" t="s">
        <v>55</v>
      </c>
      <c r="J2195" t="s">
        <v>117</v>
      </c>
      <c r="K2195" t="s">
        <v>185</v>
      </c>
      <c r="L2195" s="230" t="s">
        <v>186</v>
      </c>
      <c r="M2195">
        <v>1</v>
      </c>
      <c r="N2195">
        <v>0</v>
      </c>
      <c r="O2195">
        <v>76.44</v>
      </c>
      <c r="P2195">
        <v>76.44</v>
      </c>
      <c r="Q2195">
        <v>2963.05</v>
      </c>
      <c r="R2195">
        <v>5.9</v>
      </c>
      <c r="S2195" s="231" t="str">
        <f>VLOOKUP(U2195,'Cross ref'!I:J,2,0)</f>
        <v>SCL</v>
      </c>
      <c r="T2195" s="231">
        <f t="shared" si="204"/>
        <v>76.44</v>
      </c>
      <c r="U2195" s="231">
        <f>VLOOKUP(VALUE(C2195),'Cross ref'!G:I,3,0)</f>
        <v>7381</v>
      </c>
      <c r="V2195" s="231">
        <f>IFERROR(VLOOKUP(J2195,'Item List (2)'!C:D,2,0),VLOOKUP(K2195,'Item List (2)'!C:D,2,0))</f>
        <v>50007</v>
      </c>
      <c r="W2195" s="231">
        <f>IFERROR(VLOOKUP(J2195,'Item List (2)'!C:E,3,0),VLOOKUP(K2195,'Item List (2)'!C:E,3,0))</f>
        <v>100</v>
      </c>
      <c r="X2195" s="231">
        <f t="shared" si="205"/>
        <v>0</v>
      </c>
      <c r="Y2195" s="231" t="str">
        <f t="shared" si="206"/>
        <v>BEEF, GRND PTY 5.33Z ANGUS IQF</v>
      </c>
      <c r="AA2195" s="232">
        <f t="shared" si="207"/>
        <v>76.44</v>
      </c>
      <c r="AB2195" s="232" t="str">
        <f>VLOOKUP(W2195,'Item List (2)'!$H:$J,2,0)</f>
        <v>Food</v>
      </c>
      <c r="AC2195" s="232">
        <f t="shared" si="208"/>
        <v>7381</v>
      </c>
      <c r="AD2195" s="232" t="str">
        <f t="shared" si="209"/>
        <v>7381-Food</v>
      </c>
    </row>
    <row r="2196" spans="1:30">
      <c r="A2196" t="s">
        <v>48</v>
      </c>
      <c r="B2196" t="s">
        <v>549</v>
      </c>
      <c r="C2196" t="s">
        <v>804</v>
      </c>
      <c r="D2196" t="s">
        <v>805</v>
      </c>
      <c r="E2196" t="s">
        <v>809</v>
      </c>
      <c r="F2196" s="220" t="s">
        <v>53</v>
      </c>
      <c r="G2196" s="220">
        <v>45171</v>
      </c>
      <c r="H2196" t="s">
        <v>187</v>
      </c>
      <c r="I2196" t="s">
        <v>55</v>
      </c>
      <c r="J2196" t="s">
        <v>146</v>
      </c>
      <c r="K2196" t="s">
        <v>188</v>
      </c>
      <c r="L2196" s="230" t="s">
        <v>189</v>
      </c>
      <c r="M2196">
        <v>1</v>
      </c>
      <c r="N2196">
        <v>0</v>
      </c>
      <c r="O2196">
        <v>46.88</v>
      </c>
      <c r="P2196">
        <v>46.88</v>
      </c>
      <c r="Q2196">
        <v>2963.05</v>
      </c>
      <c r="R2196">
        <v>5.9</v>
      </c>
      <c r="S2196" s="231" t="str">
        <f>VLOOKUP(U2196,'Cross ref'!I:J,2,0)</f>
        <v>SCL</v>
      </c>
      <c r="T2196" s="231">
        <f t="shared" si="204"/>
        <v>46.88</v>
      </c>
      <c r="U2196" s="231">
        <f>VLOOKUP(VALUE(C2196),'Cross ref'!G:I,3,0)</f>
        <v>7381</v>
      </c>
      <c r="V2196" s="231">
        <f>IFERROR(VLOOKUP(J2196,'Item List (2)'!C:D,2,0),VLOOKUP(K2196,'Item List (2)'!C:D,2,0))</f>
        <v>50007</v>
      </c>
      <c r="W2196" s="231">
        <f>IFERROR(VLOOKUP(J2196,'Item List (2)'!C:E,3,0),VLOOKUP(K2196,'Item List (2)'!C:E,3,0))</f>
        <v>100</v>
      </c>
      <c r="X2196" s="231">
        <f t="shared" si="205"/>
        <v>0</v>
      </c>
      <c r="Y2196" s="231" t="str">
        <f t="shared" si="206"/>
        <v>CHICKEN, NUGGET BRD STAR SHP</v>
      </c>
      <c r="AA2196" s="232">
        <f t="shared" si="207"/>
        <v>46.88</v>
      </c>
      <c r="AB2196" s="232" t="str">
        <f>VLOOKUP(W2196,'Item List (2)'!$H:$J,2,0)</f>
        <v>Food</v>
      </c>
      <c r="AC2196" s="232">
        <f t="shared" si="208"/>
        <v>7381</v>
      </c>
      <c r="AD2196" s="232" t="str">
        <f t="shared" si="209"/>
        <v>7381-Food</v>
      </c>
    </row>
    <row r="2197" spans="1:30">
      <c r="A2197" t="s">
        <v>48</v>
      </c>
      <c r="B2197" t="s">
        <v>549</v>
      </c>
      <c r="C2197" t="s">
        <v>804</v>
      </c>
      <c r="D2197" t="s">
        <v>805</v>
      </c>
      <c r="E2197" t="s">
        <v>809</v>
      </c>
      <c r="F2197" s="220" t="s">
        <v>53</v>
      </c>
      <c r="G2197" s="220">
        <v>45171</v>
      </c>
      <c r="H2197" t="s">
        <v>205</v>
      </c>
      <c r="I2197" t="s">
        <v>55</v>
      </c>
      <c r="J2197" t="s">
        <v>206</v>
      </c>
      <c r="K2197" t="s">
        <v>207</v>
      </c>
      <c r="L2197" s="230" t="s">
        <v>208</v>
      </c>
      <c r="M2197">
        <v>3</v>
      </c>
      <c r="N2197">
        <v>0</v>
      </c>
      <c r="O2197">
        <v>22.17</v>
      </c>
      <c r="P2197">
        <v>66.51</v>
      </c>
      <c r="Q2197">
        <v>2963.05</v>
      </c>
      <c r="R2197">
        <v>5.9</v>
      </c>
      <c r="S2197" s="231" t="str">
        <f>VLOOKUP(U2197,'Cross ref'!I:J,2,0)</f>
        <v>SCL</v>
      </c>
      <c r="T2197" s="231">
        <f t="shared" si="204"/>
        <v>66.51</v>
      </c>
      <c r="U2197" s="231">
        <f>VLOOKUP(VALUE(C2197),'Cross ref'!G:I,3,0)</f>
        <v>7381</v>
      </c>
      <c r="V2197" s="231">
        <f>IFERROR(VLOOKUP(J2197,'Item List (2)'!C:D,2,0),VLOOKUP(K2197,'Item List (2)'!C:D,2,0))</f>
        <v>50007</v>
      </c>
      <c r="W2197" s="231">
        <f>IFERROR(VLOOKUP(J2197,'Item List (2)'!C:E,3,0),VLOOKUP(K2197,'Item List (2)'!C:E,3,0))</f>
        <v>100</v>
      </c>
      <c r="X2197" s="231">
        <f t="shared" si="205"/>
        <v>0</v>
      </c>
      <c r="Y2197" s="231" t="str">
        <f t="shared" si="206"/>
        <v>LETTUCE, LINER</v>
      </c>
      <c r="AA2197" s="232">
        <f t="shared" si="207"/>
        <v>66.51</v>
      </c>
      <c r="AB2197" s="232" t="str">
        <f>VLOOKUP(W2197,'Item List (2)'!$H:$J,2,0)</f>
        <v>Food</v>
      </c>
      <c r="AC2197" s="232">
        <f t="shared" si="208"/>
        <v>7381</v>
      </c>
      <c r="AD2197" s="232" t="str">
        <f t="shared" si="209"/>
        <v>7381-Food</v>
      </c>
    </row>
    <row r="2198" spans="1:30">
      <c r="A2198" t="s">
        <v>48</v>
      </c>
      <c r="B2198" t="s">
        <v>549</v>
      </c>
      <c r="C2198" t="s">
        <v>804</v>
      </c>
      <c r="D2198" t="s">
        <v>805</v>
      </c>
      <c r="E2198" t="s">
        <v>809</v>
      </c>
      <c r="F2198" s="220" t="s">
        <v>53</v>
      </c>
      <c r="G2198" s="220">
        <v>45171</v>
      </c>
      <c r="H2198" t="s">
        <v>209</v>
      </c>
      <c r="I2198" t="s">
        <v>55</v>
      </c>
      <c r="J2198" t="s">
        <v>210</v>
      </c>
      <c r="K2198" t="s">
        <v>211</v>
      </c>
      <c r="L2198" s="230" t="s">
        <v>212</v>
      </c>
      <c r="M2198">
        <v>2</v>
      </c>
      <c r="N2198">
        <v>0</v>
      </c>
      <c r="O2198">
        <v>19.57</v>
      </c>
      <c r="P2198">
        <v>39.14</v>
      </c>
      <c r="Q2198">
        <v>2963.05</v>
      </c>
      <c r="R2198">
        <v>5.9</v>
      </c>
      <c r="S2198" s="231" t="str">
        <f>VLOOKUP(U2198,'Cross ref'!I:J,2,0)</f>
        <v>SCL</v>
      </c>
      <c r="T2198" s="231">
        <f t="shared" si="204"/>
        <v>39.14</v>
      </c>
      <c r="U2198" s="231">
        <f>VLOOKUP(VALUE(C2198),'Cross ref'!G:I,3,0)</f>
        <v>7381</v>
      </c>
      <c r="V2198" s="231">
        <f>IFERROR(VLOOKUP(J2198,'Item List (2)'!C:D,2,0),VLOOKUP(K2198,'Item List (2)'!C:D,2,0))</f>
        <v>50007</v>
      </c>
      <c r="W2198" s="231">
        <f>IFERROR(VLOOKUP(J2198,'Item List (2)'!C:E,3,0),VLOOKUP(K2198,'Item List (2)'!C:E,3,0))</f>
        <v>100</v>
      </c>
      <c r="X2198" s="231">
        <f t="shared" si="205"/>
        <v>0</v>
      </c>
      <c r="Y2198" s="231" t="str">
        <f t="shared" si="206"/>
        <v>TOMATO, RED 5X5 BULK 25LB</v>
      </c>
      <c r="AA2198" s="232">
        <f t="shared" si="207"/>
        <v>39.14</v>
      </c>
      <c r="AB2198" s="232" t="str">
        <f>VLOOKUP(W2198,'Item List (2)'!$H:$J,2,0)</f>
        <v>Food</v>
      </c>
      <c r="AC2198" s="232">
        <f t="shared" si="208"/>
        <v>7381</v>
      </c>
      <c r="AD2198" s="232" t="str">
        <f t="shared" si="209"/>
        <v>7381-Food</v>
      </c>
    </row>
    <row r="2199" spans="1:30">
      <c r="A2199" t="s">
        <v>48</v>
      </c>
      <c r="B2199" t="s">
        <v>549</v>
      </c>
      <c r="C2199" t="s">
        <v>804</v>
      </c>
      <c r="D2199" t="s">
        <v>805</v>
      </c>
      <c r="E2199" t="s">
        <v>809</v>
      </c>
      <c r="F2199" s="220" t="s">
        <v>53</v>
      </c>
      <c r="G2199" s="220">
        <v>45171</v>
      </c>
      <c r="H2199" t="s">
        <v>213</v>
      </c>
      <c r="I2199" t="s">
        <v>55</v>
      </c>
      <c r="J2199" t="s">
        <v>214</v>
      </c>
      <c r="K2199" t="s">
        <v>215</v>
      </c>
      <c r="L2199" s="230" t="s">
        <v>78</v>
      </c>
      <c r="M2199">
        <v>1</v>
      </c>
      <c r="N2199">
        <v>0</v>
      </c>
      <c r="O2199">
        <v>27.07</v>
      </c>
      <c r="P2199">
        <v>27.07</v>
      </c>
      <c r="Q2199">
        <v>2963.05</v>
      </c>
      <c r="R2199">
        <v>5.9</v>
      </c>
      <c r="S2199" s="231" t="str">
        <f>VLOOKUP(U2199,'Cross ref'!I:J,2,0)</f>
        <v>SCL</v>
      </c>
      <c r="T2199" s="231">
        <f t="shared" si="204"/>
        <v>27.07</v>
      </c>
      <c r="U2199" s="231">
        <f>VLOOKUP(VALUE(C2199),'Cross ref'!G:I,3,0)</f>
        <v>7381</v>
      </c>
      <c r="V2199" s="231">
        <f>IFERROR(VLOOKUP(J2199,'Item List (2)'!C:D,2,0),VLOOKUP(K2199,'Item List (2)'!C:D,2,0))</f>
        <v>50007</v>
      </c>
      <c r="W2199" s="231">
        <f>IFERROR(VLOOKUP(J2199,'Item List (2)'!C:E,3,0),VLOOKUP(K2199,'Item List (2)'!C:E,3,0))</f>
        <v>100</v>
      </c>
      <c r="X2199" s="231">
        <f t="shared" si="205"/>
        <v>0</v>
      </c>
      <c r="Y2199" s="231" t="str">
        <f t="shared" si="206"/>
        <v>PICKLE, CHIP DELI 3/16" CC</v>
      </c>
      <c r="AA2199" s="232">
        <f t="shared" si="207"/>
        <v>27.07</v>
      </c>
      <c r="AB2199" s="232" t="str">
        <f>VLOOKUP(W2199,'Item List (2)'!$H:$J,2,0)</f>
        <v>Food</v>
      </c>
      <c r="AC2199" s="232">
        <f t="shared" si="208"/>
        <v>7381</v>
      </c>
      <c r="AD2199" s="232" t="str">
        <f t="shared" si="209"/>
        <v>7381-Food</v>
      </c>
    </row>
    <row r="2200" spans="1:30">
      <c r="A2200" t="s">
        <v>48</v>
      </c>
      <c r="B2200" t="s">
        <v>549</v>
      </c>
      <c r="C2200" t="s">
        <v>804</v>
      </c>
      <c r="D2200" t="s">
        <v>805</v>
      </c>
      <c r="E2200" t="s">
        <v>809</v>
      </c>
      <c r="F2200" s="220" t="s">
        <v>53</v>
      </c>
      <c r="G2200" s="220">
        <v>45171</v>
      </c>
      <c r="H2200" t="s">
        <v>285</v>
      </c>
      <c r="I2200" t="s">
        <v>55</v>
      </c>
      <c r="J2200" t="s">
        <v>146</v>
      </c>
      <c r="K2200" t="s">
        <v>286</v>
      </c>
      <c r="L2200" s="230" t="s">
        <v>148</v>
      </c>
      <c r="M2200">
        <v>1</v>
      </c>
      <c r="N2200">
        <v>0</v>
      </c>
      <c r="O2200">
        <v>117.62</v>
      </c>
      <c r="P2200">
        <v>117.62</v>
      </c>
      <c r="Q2200">
        <v>2963.05</v>
      </c>
      <c r="R2200">
        <v>5.9</v>
      </c>
      <c r="S2200" s="231" t="str">
        <f>VLOOKUP(U2200,'Cross ref'!I:J,2,0)</f>
        <v>SCL</v>
      </c>
      <c r="T2200" s="231">
        <f t="shared" si="204"/>
        <v>117.62</v>
      </c>
      <c r="U2200" s="231">
        <f>VLOOKUP(VALUE(C2200),'Cross ref'!G:I,3,0)</f>
        <v>7381</v>
      </c>
      <c r="V2200" s="231">
        <f>IFERROR(VLOOKUP(J2200,'Item List (2)'!C:D,2,0),VLOOKUP(K2200,'Item List (2)'!C:D,2,0))</f>
        <v>50007</v>
      </c>
      <c r="W2200" s="231">
        <f>IFERROR(VLOOKUP(J2200,'Item List (2)'!C:E,3,0),VLOOKUP(K2200,'Item List (2)'!C:E,3,0))</f>
        <v>100</v>
      </c>
      <c r="X2200" s="231">
        <f t="shared" si="205"/>
        <v>0</v>
      </c>
      <c r="Y2200" s="231" t="str">
        <f t="shared" si="206"/>
        <v>CHICKEN, BRST FLT MARNTD 3.5Z FZN</v>
      </c>
      <c r="AA2200" s="232">
        <f t="shared" si="207"/>
        <v>117.62</v>
      </c>
      <c r="AB2200" s="232" t="str">
        <f>VLOOKUP(W2200,'Item List (2)'!$H:$J,2,0)</f>
        <v>Food</v>
      </c>
      <c r="AC2200" s="232">
        <f t="shared" si="208"/>
        <v>7381</v>
      </c>
      <c r="AD2200" s="232" t="str">
        <f t="shared" si="209"/>
        <v>7381-Food</v>
      </c>
    </row>
    <row r="2201" spans="1:30">
      <c r="A2201" t="s">
        <v>48</v>
      </c>
      <c r="B2201" t="s">
        <v>549</v>
      </c>
      <c r="C2201" t="s">
        <v>804</v>
      </c>
      <c r="D2201" t="s">
        <v>805</v>
      </c>
      <c r="E2201" t="s">
        <v>809</v>
      </c>
      <c r="F2201" s="220" t="s">
        <v>53</v>
      </c>
      <c r="G2201" s="220">
        <v>45171</v>
      </c>
      <c r="H2201" t="s">
        <v>250</v>
      </c>
      <c r="I2201" t="s">
        <v>201</v>
      </c>
      <c r="J2201" t="s">
        <v>240</v>
      </c>
      <c r="K2201" t="s">
        <v>251</v>
      </c>
      <c r="L2201" s="230" t="s">
        <v>252</v>
      </c>
      <c r="M2201">
        <v>1</v>
      </c>
      <c r="N2201">
        <v>0</v>
      </c>
      <c r="O2201">
        <v>26.37</v>
      </c>
      <c r="P2201">
        <v>26.37</v>
      </c>
      <c r="Q2201">
        <v>2963.05</v>
      </c>
      <c r="R2201">
        <v>5.9</v>
      </c>
      <c r="S2201" s="231" t="str">
        <f>VLOOKUP(U2201,'Cross ref'!I:J,2,0)</f>
        <v>SCL</v>
      </c>
      <c r="T2201" s="231">
        <f t="shared" si="204"/>
        <v>26.37</v>
      </c>
      <c r="U2201" s="231">
        <f>VLOOKUP(VALUE(C2201),'Cross ref'!G:I,3,0)</f>
        <v>7381</v>
      </c>
      <c r="V2201" s="231">
        <f>IFERROR(VLOOKUP(J2201,'Item List (2)'!C:D,2,0),VLOOKUP(K2201,'Item List (2)'!C:D,2,0))</f>
        <v>51001</v>
      </c>
      <c r="W2201" s="231">
        <f>IFERROR(VLOOKUP(J2201,'Item List (2)'!C:E,3,0),VLOOKUP(K2201,'Item List (2)'!C:E,3,0))</f>
        <v>1000</v>
      </c>
      <c r="X2201" s="231">
        <f t="shared" si="205"/>
        <v>0</v>
      </c>
      <c r="Y2201" s="231" t="str">
        <f t="shared" si="206"/>
        <v>BAG, #8 FLVR TRAILS</v>
      </c>
      <c r="AA2201" s="232">
        <f t="shared" si="207"/>
        <v>26.37</v>
      </c>
      <c r="AB2201" s="232" t="str">
        <f>VLOOKUP(W2201,'Item List (2)'!$H:$J,2,0)</f>
        <v>Paper</v>
      </c>
      <c r="AC2201" s="232">
        <f t="shared" si="208"/>
        <v>7381</v>
      </c>
      <c r="AD2201" s="232" t="str">
        <f t="shared" si="209"/>
        <v>7381-Paper</v>
      </c>
    </row>
    <row r="2202" spans="1:30">
      <c r="A2202" t="s">
        <v>48</v>
      </c>
      <c r="B2202" t="s">
        <v>549</v>
      </c>
      <c r="C2202" t="s">
        <v>804</v>
      </c>
      <c r="D2202" t="s">
        <v>805</v>
      </c>
      <c r="E2202" t="s">
        <v>809</v>
      </c>
      <c r="F2202" s="220" t="s">
        <v>53</v>
      </c>
      <c r="G2202" s="220">
        <v>45171</v>
      </c>
      <c r="H2202" t="s">
        <v>258</v>
      </c>
      <c r="I2202" t="s">
        <v>201</v>
      </c>
      <c r="J2202" t="s">
        <v>236</v>
      </c>
      <c r="K2202" t="s">
        <v>259</v>
      </c>
      <c r="L2202" s="230" t="s">
        <v>260</v>
      </c>
      <c r="M2202">
        <v>1</v>
      </c>
      <c r="N2202">
        <v>0</v>
      </c>
      <c r="O2202">
        <v>31</v>
      </c>
      <c r="P2202">
        <v>31</v>
      </c>
      <c r="Q2202">
        <v>2963.05</v>
      </c>
      <c r="R2202">
        <v>5.9</v>
      </c>
      <c r="S2202" s="231" t="str">
        <f>VLOOKUP(U2202,'Cross ref'!I:J,2,0)</f>
        <v>SCL</v>
      </c>
      <c r="T2202" s="231">
        <f t="shared" si="204"/>
        <v>31</v>
      </c>
      <c r="U2202" s="231">
        <f>VLOOKUP(VALUE(C2202),'Cross ref'!G:I,3,0)</f>
        <v>7381</v>
      </c>
      <c r="V2202" s="231">
        <f>IFERROR(VLOOKUP(J2202,'Item List (2)'!C:D,2,0),VLOOKUP(K2202,'Item List (2)'!C:D,2,0))</f>
        <v>51001</v>
      </c>
      <c r="W2202" s="231">
        <f>IFERROR(VLOOKUP(J2202,'Item List (2)'!C:E,3,0),VLOOKUP(K2202,'Item List (2)'!C:E,3,0))</f>
        <v>1000</v>
      </c>
      <c r="X2202" s="231">
        <f t="shared" si="205"/>
        <v>0</v>
      </c>
      <c r="Y2202" s="231" t="str">
        <f t="shared" si="206"/>
        <v>CUP, PLS COLD 32Z FLVR TRAIL</v>
      </c>
      <c r="AA2202" s="232">
        <f t="shared" si="207"/>
        <v>31</v>
      </c>
      <c r="AB2202" s="232" t="str">
        <f>VLOOKUP(W2202,'Item List (2)'!$H:$J,2,0)</f>
        <v>Paper</v>
      </c>
      <c r="AC2202" s="232">
        <f t="shared" si="208"/>
        <v>7381</v>
      </c>
      <c r="AD2202" s="232" t="str">
        <f t="shared" si="209"/>
        <v>7381-Paper</v>
      </c>
    </row>
    <row r="2203" spans="1:30">
      <c r="A2203" t="s">
        <v>48</v>
      </c>
      <c r="B2203" t="s">
        <v>549</v>
      </c>
      <c r="C2203" t="s">
        <v>804</v>
      </c>
      <c r="D2203" t="s">
        <v>805</v>
      </c>
      <c r="E2203" t="s">
        <v>809</v>
      </c>
      <c r="F2203" s="220" t="s">
        <v>53</v>
      </c>
      <c r="G2203" s="220">
        <v>45171</v>
      </c>
      <c r="H2203" t="s">
        <v>397</v>
      </c>
      <c r="I2203" t="s">
        <v>55</v>
      </c>
      <c r="J2203" t="s">
        <v>179</v>
      </c>
      <c r="K2203" t="s">
        <v>398</v>
      </c>
      <c r="L2203" s="230" t="s">
        <v>123</v>
      </c>
      <c r="M2203">
        <v>1</v>
      </c>
      <c r="N2203">
        <v>0</v>
      </c>
      <c r="O2203">
        <v>48.64</v>
      </c>
      <c r="P2203">
        <v>48.64</v>
      </c>
      <c r="Q2203">
        <v>2963.05</v>
      </c>
      <c r="R2203">
        <v>5.9</v>
      </c>
      <c r="S2203" s="231" t="str">
        <f>VLOOKUP(U2203,'Cross ref'!I:J,2,0)</f>
        <v>SCL</v>
      </c>
      <c r="T2203" s="231">
        <f t="shared" si="204"/>
        <v>48.64</v>
      </c>
      <c r="U2203" s="231">
        <f>VLOOKUP(VALUE(C2203),'Cross ref'!G:I,3,0)</f>
        <v>7381</v>
      </c>
      <c r="V2203" s="231">
        <f>IFERROR(VLOOKUP(J2203,'Item List (2)'!C:D,2,0),VLOOKUP(K2203,'Item List (2)'!C:D,2,0))</f>
        <v>50007</v>
      </c>
      <c r="W2203" s="231">
        <f>IFERROR(VLOOKUP(J2203,'Item List (2)'!C:E,3,0),VLOOKUP(K2203,'Item List (2)'!C:E,3,0))</f>
        <v>100</v>
      </c>
      <c r="X2203" s="231">
        <f t="shared" si="205"/>
        <v>0</v>
      </c>
      <c r="Y2203" s="231" t="str">
        <f t="shared" si="206"/>
        <v>CHEESE, PEPPERJACK 160CT</v>
      </c>
      <c r="AA2203" s="232">
        <f t="shared" si="207"/>
        <v>48.64</v>
      </c>
      <c r="AB2203" s="232" t="str">
        <f>VLOOKUP(W2203,'Item List (2)'!$H:$J,2,0)</f>
        <v>Food</v>
      </c>
      <c r="AC2203" s="232">
        <f t="shared" si="208"/>
        <v>7381</v>
      </c>
      <c r="AD2203" s="232" t="str">
        <f t="shared" si="209"/>
        <v>7381-Food</v>
      </c>
    </row>
    <row r="2204" spans="1:30">
      <c r="A2204" t="s">
        <v>48</v>
      </c>
      <c r="B2204" t="s">
        <v>549</v>
      </c>
      <c r="C2204" t="s">
        <v>804</v>
      </c>
      <c r="D2204" t="s">
        <v>805</v>
      </c>
      <c r="E2204" t="s">
        <v>809</v>
      </c>
      <c r="F2204" s="220" t="s">
        <v>53</v>
      </c>
      <c r="G2204" s="220">
        <v>45171</v>
      </c>
      <c r="H2204" t="s">
        <v>261</v>
      </c>
      <c r="I2204" t="s">
        <v>55</v>
      </c>
      <c r="J2204" t="s">
        <v>98</v>
      </c>
      <c r="K2204" t="s">
        <v>262</v>
      </c>
      <c r="L2204" s="230" t="s">
        <v>263</v>
      </c>
      <c r="M2204">
        <v>1</v>
      </c>
      <c r="N2204">
        <v>0</v>
      </c>
      <c r="O2204">
        <v>22.91</v>
      </c>
      <c r="P2204">
        <v>22.91</v>
      </c>
      <c r="Q2204">
        <v>2963.05</v>
      </c>
      <c r="R2204">
        <v>5.9</v>
      </c>
      <c r="S2204" s="231" t="str">
        <f>VLOOKUP(U2204,'Cross ref'!I:J,2,0)</f>
        <v>SCL</v>
      </c>
      <c r="T2204" s="231">
        <f t="shared" si="204"/>
        <v>22.91</v>
      </c>
      <c r="U2204" s="231">
        <f>VLOOKUP(VALUE(C2204),'Cross ref'!G:I,3,0)</f>
        <v>7381</v>
      </c>
      <c r="V2204" s="231">
        <f>IFERROR(VLOOKUP(J2204,'Item List (2)'!C:D,2,0),VLOOKUP(K2204,'Item List (2)'!C:D,2,0))</f>
        <v>50007</v>
      </c>
      <c r="W2204" s="231">
        <f>IFERROR(VLOOKUP(J2204,'Item List (2)'!C:E,3,0),VLOOKUP(K2204,'Item List (2)'!C:E,3,0))</f>
        <v>100</v>
      </c>
      <c r="X2204" s="231">
        <f t="shared" si="205"/>
        <v>0</v>
      </c>
      <c r="Y2204" s="231" t="str">
        <f t="shared" si="206"/>
        <v>SAUCE, BBQ</v>
      </c>
      <c r="AA2204" s="232">
        <f t="shared" si="207"/>
        <v>22.91</v>
      </c>
      <c r="AB2204" s="232" t="str">
        <f>VLOOKUP(W2204,'Item List (2)'!$H:$J,2,0)</f>
        <v>Food</v>
      </c>
      <c r="AC2204" s="232">
        <f t="shared" si="208"/>
        <v>7381</v>
      </c>
      <c r="AD2204" s="232" t="str">
        <f t="shared" si="209"/>
        <v>7381-Food</v>
      </c>
    </row>
    <row r="2205" spans="1:30">
      <c r="A2205" t="s">
        <v>48</v>
      </c>
      <c r="B2205" t="s">
        <v>549</v>
      </c>
      <c r="C2205" t="s">
        <v>804</v>
      </c>
      <c r="D2205" t="s">
        <v>805</v>
      </c>
      <c r="E2205" t="s">
        <v>809</v>
      </c>
      <c r="F2205" s="220" t="s">
        <v>53</v>
      </c>
      <c r="G2205" s="220">
        <v>45171</v>
      </c>
      <c r="H2205" t="s">
        <v>267</v>
      </c>
      <c r="I2205" t="s">
        <v>55</v>
      </c>
      <c r="J2205" t="s">
        <v>268</v>
      </c>
      <c r="K2205" t="s">
        <v>269</v>
      </c>
      <c r="L2205" s="230" t="s">
        <v>270</v>
      </c>
      <c r="M2205">
        <v>1</v>
      </c>
      <c r="N2205">
        <v>0</v>
      </c>
      <c r="O2205">
        <v>44.7</v>
      </c>
      <c r="P2205">
        <v>44.7</v>
      </c>
      <c r="Q2205">
        <v>2963.05</v>
      </c>
      <c r="R2205">
        <v>5.9</v>
      </c>
      <c r="S2205" s="231" t="str">
        <f>VLOOKUP(U2205,'Cross ref'!I:J,2,0)</f>
        <v>SCL</v>
      </c>
      <c r="T2205" s="231">
        <f t="shared" si="204"/>
        <v>44.7</v>
      </c>
      <c r="U2205" s="231">
        <f>VLOOKUP(VALUE(C2205),'Cross ref'!G:I,3,0)</f>
        <v>7381</v>
      </c>
      <c r="V2205" s="231">
        <f>IFERROR(VLOOKUP(J2205,'Item List (2)'!C:D,2,0),VLOOKUP(K2205,'Item List (2)'!C:D,2,0))</f>
        <v>50007</v>
      </c>
      <c r="W2205" s="231">
        <f>IFERROR(VLOOKUP(J2205,'Item List (2)'!C:E,3,0),VLOOKUP(K2205,'Item List (2)'!C:E,3,0))</f>
        <v>100</v>
      </c>
      <c r="X2205" s="231">
        <f t="shared" si="205"/>
        <v>0</v>
      </c>
      <c r="Y2205" s="231" t="str">
        <f t="shared" si="206"/>
        <v>MAYONNAISE, 64Z</v>
      </c>
      <c r="AA2205" s="232">
        <f t="shared" si="207"/>
        <v>44.7</v>
      </c>
      <c r="AB2205" s="232" t="str">
        <f>VLOOKUP(W2205,'Item List (2)'!$H:$J,2,0)</f>
        <v>Food</v>
      </c>
      <c r="AC2205" s="232">
        <f t="shared" si="208"/>
        <v>7381</v>
      </c>
      <c r="AD2205" s="232" t="str">
        <f t="shared" si="209"/>
        <v>7381-Food</v>
      </c>
    </row>
    <row r="2206" spans="1:30">
      <c r="A2206" t="s">
        <v>48</v>
      </c>
      <c r="B2206" t="s">
        <v>549</v>
      </c>
      <c r="C2206" t="s">
        <v>804</v>
      </c>
      <c r="D2206" t="s">
        <v>805</v>
      </c>
      <c r="E2206" t="s">
        <v>809</v>
      </c>
      <c r="F2206" s="220" t="s">
        <v>53</v>
      </c>
      <c r="G2206" s="220">
        <v>45171</v>
      </c>
      <c r="H2206" t="s">
        <v>271</v>
      </c>
      <c r="I2206" t="s">
        <v>55</v>
      </c>
      <c r="J2206" t="s">
        <v>272</v>
      </c>
      <c r="K2206" t="s">
        <v>273</v>
      </c>
      <c r="L2206" s="230" t="s">
        <v>274</v>
      </c>
      <c r="M2206">
        <v>1</v>
      </c>
      <c r="N2206">
        <v>0</v>
      </c>
      <c r="O2206">
        <v>39.82</v>
      </c>
      <c r="P2206">
        <v>39.82</v>
      </c>
      <c r="Q2206">
        <v>2963.05</v>
      </c>
      <c r="R2206">
        <v>5.9</v>
      </c>
      <c r="S2206" s="231" t="str">
        <f>VLOOKUP(U2206,'Cross ref'!I:J,2,0)</f>
        <v>SCL</v>
      </c>
      <c r="T2206" s="231">
        <f t="shared" si="204"/>
        <v>39.82</v>
      </c>
      <c r="U2206" s="231">
        <f>VLOOKUP(VALUE(C2206),'Cross ref'!G:I,3,0)</f>
        <v>7381</v>
      </c>
      <c r="V2206" s="231">
        <f>IFERROR(VLOOKUP(J2206,'Item List (2)'!C:D,2,0),VLOOKUP(K2206,'Item List (2)'!C:D,2,0))</f>
        <v>50007</v>
      </c>
      <c r="W2206" s="231">
        <f>IFERROR(VLOOKUP(J2206,'Item List (2)'!C:E,3,0),VLOOKUP(K2206,'Item List (2)'!C:E,3,0))</f>
        <v>100</v>
      </c>
      <c r="X2206" s="231">
        <f t="shared" si="205"/>
        <v>0</v>
      </c>
      <c r="Y2206" s="231" t="str">
        <f t="shared" si="206"/>
        <v>FRENCH TOAST, STICK ORIGINAL CARLS JR</v>
      </c>
      <c r="AA2206" s="232">
        <f t="shared" si="207"/>
        <v>39.82</v>
      </c>
      <c r="AB2206" s="232" t="str">
        <f>VLOOKUP(W2206,'Item List (2)'!$H:$J,2,0)</f>
        <v>Food</v>
      </c>
      <c r="AC2206" s="232">
        <f t="shared" si="208"/>
        <v>7381</v>
      </c>
      <c r="AD2206" s="232" t="str">
        <f t="shared" si="209"/>
        <v>7381-Food</v>
      </c>
    </row>
    <row r="2207" spans="1:30">
      <c r="A2207" t="s">
        <v>48</v>
      </c>
      <c r="B2207" t="s">
        <v>549</v>
      </c>
      <c r="C2207" t="s">
        <v>804</v>
      </c>
      <c r="D2207" t="s">
        <v>805</v>
      </c>
      <c r="E2207" t="s">
        <v>809</v>
      </c>
      <c r="F2207" s="220" t="s">
        <v>53</v>
      </c>
      <c r="G2207" s="220">
        <v>45171</v>
      </c>
      <c r="H2207" t="s">
        <v>275</v>
      </c>
      <c r="I2207" t="s">
        <v>71</v>
      </c>
      <c r="J2207" t="s">
        <v>276</v>
      </c>
      <c r="K2207" t="s">
        <v>277</v>
      </c>
      <c r="L2207" s="230" t="s">
        <v>74</v>
      </c>
      <c r="M2207">
        <v>1</v>
      </c>
      <c r="N2207">
        <v>0</v>
      </c>
      <c r="O2207">
        <v>0</v>
      </c>
      <c r="P2207">
        <v>20.01</v>
      </c>
      <c r="Q2207">
        <v>2963.05</v>
      </c>
      <c r="R2207">
        <v>5.9</v>
      </c>
      <c r="S2207" s="231" t="str">
        <f>VLOOKUP(U2207,'Cross ref'!I:J,2,0)</f>
        <v>SCL</v>
      </c>
      <c r="T2207" s="231">
        <f t="shared" si="204"/>
        <v>20.01</v>
      </c>
      <c r="U2207" s="231">
        <f>VLOOKUP(VALUE(C2207),'Cross ref'!G:I,3,0)</f>
        <v>7381</v>
      </c>
      <c r="V2207" s="231">
        <f>IFERROR(VLOOKUP(J2207,'Item List (2)'!C:D,2,0),VLOOKUP(K2207,'Item List (2)'!C:D,2,0))</f>
        <v>50007</v>
      </c>
      <c r="W2207" s="231">
        <f>IFERROR(VLOOKUP(J2207,'Item List (2)'!C:E,3,0),VLOOKUP(K2207,'Item List (2)'!C:E,3,0))</f>
        <v>100</v>
      </c>
      <c r="X2207" s="231">
        <f t="shared" si="205"/>
        <v>-20.01</v>
      </c>
      <c r="Y2207" s="231" t="str">
        <f t="shared" si="206"/>
        <v>SURCHARGE, FUEL</v>
      </c>
      <c r="AA2207" s="232">
        <f t="shared" si="207"/>
        <v>20.01</v>
      </c>
      <c r="AB2207" s="232" t="str">
        <f>VLOOKUP(W2207,'Item List (2)'!$H:$J,2,0)</f>
        <v>Food</v>
      </c>
      <c r="AC2207" s="232">
        <f t="shared" si="208"/>
        <v>7381</v>
      </c>
      <c r="AD2207" s="232" t="str">
        <f t="shared" si="209"/>
        <v>7381-Food</v>
      </c>
    </row>
    <row r="2208" spans="1:30">
      <c r="A2208" t="s">
        <v>48</v>
      </c>
      <c r="B2208" t="s">
        <v>549</v>
      </c>
      <c r="C2208" t="s">
        <v>810</v>
      </c>
      <c r="D2208" t="s">
        <v>811</v>
      </c>
      <c r="E2208" t="s">
        <v>812</v>
      </c>
      <c r="F2208" s="220" t="s">
        <v>53</v>
      </c>
      <c r="G2208" s="220">
        <v>45168</v>
      </c>
      <c r="H2208" t="s">
        <v>60</v>
      </c>
      <c r="I2208" t="s">
        <v>61</v>
      </c>
      <c r="J2208" t="s">
        <v>62</v>
      </c>
      <c r="K2208" t="s">
        <v>63</v>
      </c>
      <c r="L2208" s="230" t="s">
        <v>64</v>
      </c>
      <c r="M2208">
        <v>1</v>
      </c>
      <c r="N2208">
        <v>0</v>
      </c>
      <c r="O2208">
        <v>116.52</v>
      </c>
      <c r="P2208">
        <v>116.52</v>
      </c>
      <c r="Q2208">
        <v>6423.2</v>
      </c>
      <c r="R2208">
        <v>8.13</v>
      </c>
      <c r="S2208" s="231" t="str">
        <f>VLOOKUP(U2208,'Cross ref'!I:J,2,0)</f>
        <v>SCL</v>
      </c>
      <c r="T2208" s="231">
        <f t="shared" si="204"/>
        <v>116.52</v>
      </c>
      <c r="U2208" s="231">
        <f>VLOOKUP(VALUE(C2208),'Cross ref'!G:I,3,0)</f>
        <v>7383</v>
      </c>
      <c r="V2208" s="231">
        <f>IFERROR(VLOOKUP(J2208,'Item List (2)'!C:D,2,0),VLOOKUP(K2208,'Item List (2)'!C:D,2,0))</f>
        <v>51001</v>
      </c>
      <c r="W2208" s="231">
        <f>IFERROR(VLOOKUP(J2208,'Item List (2)'!C:E,3,0),VLOOKUP(K2208,'Item List (2)'!C:E,3,0))</f>
        <v>1000</v>
      </c>
      <c r="X2208" s="231">
        <f t="shared" si="205"/>
        <v>0</v>
      </c>
      <c r="Y2208" s="231" t="str">
        <f t="shared" si="206"/>
        <v>PREMIUM, TOY KIDS MEAL LOONEY TUNES</v>
      </c>
      <c r="AA2208" s="232">
        <f t="shared" si="207"/>
        <v>116.52</v>
      </c>
      <c r="AB2208" s="232" t="str">
        <f>VLOOKUP(W2208,'Item List (2)'!$H:$J,2,0)</f>
        <v>Paper</v>
      </c>
      <c r="AC2208" s="232">
        <f t="shared" si="208"/>
        <v>7383</v>
      </c>
      <c r="AD2208" s="232" t="str">
        <f t="shared" si="209"/>
        <v>7383-Paper</v>
      </c>
    </row>
    <row r="2209" spans="1:30">
      <c r="A2209" t="s">
        <v>48</v>
      </c>
      <c r="B2209" t="s">
        <v>549</v>
      </c>
      <c r="C2209" t="s">
        <v>810</v>
      </c>
      <c r="D2209" t="s">
        <v>811</v>
      </c>
      <c r="E2209" t="s">
        <v>812</v>
      </c>
      <c r="F2209" s="220" t="s">
        <v>53</v>
      </c>
      <c r="G2209" s="220">
        <v>45168</v>
      </c>
      <c r="H2209" t="s">
        <v>65</v>
      </c>
      <c r="I2209" t="s">
        <v>66</v>
      </c>
      <c r="J2209" t="s">
        <v>67</v>
      </c>
      <c r="K2209" t="s">
        <v>68</v>
      </c>
      <c r="L2209" s="230" t="s">
        <v>69</v>
      </c>
      <c r="M2209">
        <v>1</v>
      </c>
      <c r="N2209">
        <v>0</v>
      </c>
      <c r="O2209">
        <v>3.44</v>
      </c>
      <c r="P2209">
        <v>3.44</v>
      </c>
      <c r="Q2209">
        <v>6423.2</v>
      </c>
      <c r="R2209">
        <v>8.13</v>
      </c>
      <c r="S2209" s="231" t="str">
        <f>VLOOKUP(U2209,'Cross ref'!I:J,2,0)</f>
        <v>SCL</v>
      </c>
      <c r="T2209" s="231">
        <f t="shared" si="204"/>
        <v>3.44</v>
      </c>
      <c r="U2209" s="231">
        <f>VLOOKUP(VALUE(C2209),'Cross ref'!G:I,3,0)</f>
        <v>7383</v>
      </c>
      <c r="V2209" s="231">
        <f>IFERROR(VLOOKUP(J2209,'Item List (2)'!C:D,2,0),VLOOKUP(K2209,'Item List (2)'!C:D,2,0))</f>
        <v>60507</v>
      </c>
      <c r="W2209" s="231">
        <f>IFERROR(VLOOKUP(J2209,'Item List (2)'!C:E,3,0),VLOOKUP(K2209,'Item List (2)'!C:E,3,0))</f>
        <v>1200</v>
      </c>
      <c r="X2209" s="231">
        <f t="shared" si="205"/>
        <v>0</v>
      </c>
      <c r="Y2209" s="231" t="str">
        <f t="shared" si="206"/>
        <v>SEAT COVER, PAPER PERSONAL 1/2 FOLD</v>
      </c>
      <c r="AA2209" s="232">
        <f t="shared" si="207"/>
        <v>3.44</v>
      </c>
      <c r="AB2209" s="232" t="str">
        <f>VLOOKUP(W2209,'Item List (2)'!$H:$J,2,0)</f>
        <v>Supplies</v>
      </c>
      <c r="AC2209" s="232">
        <f t="shared" si="208"/>
        <v>7383</v>
      </c>
      <c r="AD2209" s="232" t="str">
        <f t="shared" si="209"/>
        <v>7383-Supplies</v>
      </c>
    </row>
    <row r="2210" spans="1:30">
      <c r="A2210" t="s">
        <v>48</v>
      </c>
      <c r="B2210" t="s">
        <v>549</v>
      </c>
      <c r="C2210" t="s">
        <v>810</v>
      </c>
      <c r="D2210" t="s">
        <v>811</v>
      </c>
      <c r="E2210" t="s">
        <v>812</v>
      </c>
      <c r="F2210" s="220" t="s">
        <v>53</v>
      </c>
      <c r="G2210" s="220">
        <v>45168</v>
      </c>
      <c r="H2210" t="s">
        <v>70</v>
      </c>
      <c r="I2210" t="s">
        <v>71</v>
      </c>
      <c r="J2210" t="s">
        <v>72</v>
      </c>
      <c r="K2210" t="s">
        <v>73</v>
      </c>
      <c r="L2210" s="230" t="s">
        <v>74</v>
      </c>
      <c r="M2210">
        <v>1</v>
      </c>
      <c r="N2210">
        <v>0</v>
      </c>
      <c r="O2210">
        <v>0</v>
      </c>
      <c r="P2210">
        <v>3.96</v>
      </c>
      <c r="Q2210">
        <v>6423.2</v>
      </c>
      <c r="R2210">
        <v>8.13</v>
      </c>
      <c r="S2210" s="231" t="str">
        <f>VLOOKUP(U2210,'Cross ref'!I:J,2,0)</f>
        <v>SCL</v>
      </c>
      <c r="T2210" s="231">
        <f t="shared" si="204"/>
        <v>3.96</v>
      </c>
      <c r="U2210" s="231">
        <f>VLOOKUP(VALUE(C2210),'Cross ref'!G:I,3,0)</f>
        <v>7383</v>
      </c>
      <c r="V2210" s="231">
        <f>IFERROR(VLOOKUP(J2210,'Item List (2)'!C:D,2,0),VLOOKUP(K2210,'Item List (2)'!C:D,2,0))</f>
        <v>50007</v>
      </c>
      <c r="W2210" s="231">
        <f>IFERROR(VLOOKUP(J2210,'Item List (2)'!C:E,3,0),VLOOKUP(K2210,'Item List (2)'!C:E,3,0))</f>
        <v>100</v>
      </c>
      <c r="X2210" s="231">
        <f t="shared" si="205"/>
        <v>-3.96</v>
      </c>
      <c r="Y2210" s="231" t="str">
        <f t="shared" si="206"/>
        <v>SERVICE - PAYMENT TERMS</v>
      </c>
      <c r="AA2210" s="232">
        <f t="shared" si="207"/>
        <v>3.96</v>
      </c>
      <c r="AB2210" s="232" t="str">
        <f>VLOOKUP(W2210,'Item List (2)'!$H:$J,2,0)</f>
        <v>Food</v>
      </c>
      <c r="AC2210" s="232">
        <f t="shared" si="208"/>
        <v>7383</v>
      </c>
      <c r="AD2210" s="232" t="str">
        <f t="shared" si="209"/>
        <v>7383-Food</v>
      </c>
    </row>
    <row r="2211" spans="1:30">
      <c r="A2211" t="s">
        <v>48</v>
      </c>
      <c r="B2211" t="s">
        <v>549</v>
      </c>
      <c r="C2211" t="s">
        <v>810</v>
      </c>
      <c r="D2211" t="s">
        <v>811</v>
      </c>
      <c r="E2211" t="s">
        <v>812</v>
      </c>
      <c r="F2211" s="220" t="s">
        <v>53</v>
      </c>
      <c r="G2211" s="220">
        <v>45168</v>
      </c>
      <c r="H2211" t="s">
        <v>79</v>
      </c>
      <c r="I2211" t="s">
        <v>55</v>
      </c>
      <c r="J2211" t="s">
        <v>80</v>
      </c>
      <c r="K2211" t="s">
        <v>81</v>
      </c>
      <c r="L2211" s="230" t="s">
        <v>78</v>
      </c>
      <c r="M2211">
        <v>1</v>
      </c>
      <c r="N2211">
        <v>0</v>
      </c>
      <c r="O2211">
        <v>99.5</v>
      </c>
      <c r="P2211">
        <v>99.5</v>
      </c>
      <c r="Q2211">
        <v>6423.2</v>
      </c>
      <c r="R2211">
        <v>8.13</v>
      </c>
      <c r="S2211" s="231" t="str">
        <f>VLOOKUP(U2211,'Cross ref'!I:J,2,0)</f>
        <v>SCL</v>
      </c>
      <c r="T2211" s="231">
        <f t="shared" si="204"/>
        <v>99.5</v>
      </c>
      <c r="U2211" s="231">
        <f>VLOOKUP(VALUE(C2211),'Cross ref'!G:I,3,0)</f>
        <v>7383</v>
      </c>
      <c r="V2211" s="231">
        <f>IFERROR(VLOOKUP(J2211,'Item List (2)'!C:D,2,0),VLOOKUP(K2211,'Item List (2)'!C:D,2,0))</f>
        <v>50007</v>
      </c>
      <c r="W2211" s="231">
        <f>IFERROR(VLOOKUP(J2211,'Item List (2)'!C:E,3,0),VLOOKUP(K2211,'Item List (2)'!C:E,3,0))</f>
        <v>100</v>
      </c>
      <c r="X2211" s="231">
        <f t="shared" si="205"/>
        <v>0</v>
      </c>
      <c r="Y2211" s="231" t="str">
        <f t="shared" si="206"/>
        <v>SYRUP, POWERADE MTN BLAST BIB</v>
      </c>
      <c r="AA2211" s="232">
        <f t="shared" si="207"/>
        <v>99.5</v>
      </c>
      <c r="AB2211" s="232" t="str">
        <f>VLOOKUP(W2211,'Item List (2)'!$H:$J,2,0)</f>
        <v>Food</v>
      </c>
      <c r="AC2211" s="232">
        <f t="shared" si="208"/>
        <v>7383</v>
      </c>
      <c r="AD2211" s="232" t="str">
        <f t="shared" si="209"/>
        <v>7383-Food</v>
      </c>
    </row>
    <row r="2212" spans="1:30">
      <c r="A2212" t="s">
        <v>48</v>
      </c>
      <c r="B2212" t="s">
        <v>549</v>
      </c>
      <c r="C2212" t="s">
        <v>810</v>
      </c>
      <c r="D2212" t="s">
        <v>811</v>
      </c>
      <c r="E2212" t="s">
        <v>812</v>
      </c>
      <c r="F2212" s="220" t="s">
        <v>53</v>
      </c>
      <c r="G2212" s="220">
        <v>45168</v>
      </c>
      <c r="H2212" t="s">
        <v>608</v>
      </c>
      <c r="I2212" t="s">
        <v>66</v>
      </c>
      <c r="J2212" t="s">
        <v>609</v>
      </c>
      <c r="K2212" t="s">
        <v>610</v>
      </c>
      <c r="L2212" s="230" t="s">
        <v>303</v>
      </c>
      <c r="M2212">
        <v>1</v>
      </c>
      <c r="N2212">
        <v>0</v>
      </c>
      <c r="O2212">
        <v>5.59</v>
      </c>
      <c r="P2212">
        <v>5.59</v>
      </c>
      <c r="Q2212">
        <v>6423.2</v>
      </c>
      <c r="R2212">
        <v>8.13</v>
      </c>
      <c r="S2212" s="231" t="str">
        <f>VLOOKUP(U2212,'Cross ref'!I:J,2,0)</f>
        <v>SCL</v>
      </c>
      <c r="T2212" s="231">
        <f t="shared" si="204"/>
        <v>5.59</v>
      </c>
      <c r="U2212" s="231">
        <f>VLOOKUP(VALUE(C2212),'Cross ref'!G:I,3,0)</f>
        <v>7383</v>
      </c>
      <c r="V2212" s="231">
        <f>IFERROR(VLOOKUP(J2212,'Item List (2)'!C:D,2,0),VLOOKUP(K2212,'Item List (2)'!C:D,2,0))</f>
        <v>60507</v>
      </c>
      <c r="W2212" s="231">
        <f>IFERROR(VLOOKUP(J2212,'Item List (2)'!C:E,3,0),VLOOKUP(K2212,'Item List (2)'!C:E,3,0))</f>
        <v>1200</v>
      </c>
      <c r="X2212" s="231">
        <f t="shared" si="205"/>
        <v>0</v>
      </c>
      <c r="Y2212" s="231" t="str">
        <f t="shared" si="206"/>
        <v>TEST STRIP, QUATENARY</v>
      </c>
      <c r="AA2212" s="232">
        <f t="shared" si="207"/>
        <v>5.59</v>
      </c>
      <c r="AB2212" s="232" t="str">
        <f>VLOOKUP(W2212,'Item List (2)'!$H:$J,2,0)</f>
        <v>Supplies</v>
      </c>
      <c r="AC2212" s="232">
        <f t="shared" si="208"/>
        <v>7383</v>
      </c>
      <c r="AD2212" s="232" t="str">
        <f t="shared" si="209"/>
        <v>7383-Supplies</v>
      </c>
    </row>
    <row r="2213" spans="1:30">
      <c r="A2213" t="s">
        <v>48</v>
      </c>
      <c r="B2213" t="s">
        <v>549</v>
      </c>
      <c r="C2213" t="s">
        <v>810</v>
      </c>
      <c r="D2213" t="s">
        <v>811</v>
      </c>
      <c r="E2213" t="s">
        <v>812</v>
      </c>
      <c r="F2213" s="220" t="s">
        <v>53</v>
      </c>
      <c r="G2213" s="220">
        <v>45168</v>
      </c>
      <c r="H2213" t="s">
        <v>82</v>
      </c>
      <c r="I2213" t="s">
        <v>55</v>
      </c>
      <c r="J2213" t="s">
        <v>76</v>
      </c>
      <c r="K2213" t="s">
        <v>83</v>
      </c>
      <c r="L2213" s="230" t="s">
        <v>84</v>
      </c>
      <c r="M2213">
        <v>1</v>
      </c>
      <c r="N2213">
        <v>0</v>
      </c>
      <c r="O2213">
        <v>51.9</v>
      </c>
      <c r="P2213">
        <v>51.9</v>
      </c>
      <c r="Q2213">
        <v>6423.2</v>
      </c>
      <c r="R2213">
        <v>8.13</v>
      </c>
      <c r="S2213" s="231" t="str">
        <f>VLOOKUP(U2213,'Cross ref'!I:J,2,0)</f>
        <v>SCL</v>
      </c>
      <c r="T2213" s="231">
        <f t="shared" si="204"/>
        <v>51.9</v>
      </c>
      <c r="U2213" s="231">
        <f>VLOOKUP(VALUE(C2213),'Cross ref'!G:I,3,0)</f>
        <v>7383</v>
      </c>
      <c r="V2213" s="231">
        <f>IFERROR(VLOOKUP(J2213,'Item List (2)'!C:D,2,0),VLOOKUP(K2213,'Item List (2)'!C:D,2,0))</f>
        <v>50007</v>
      </c>
      <c r="W2213" s="231">
        <f>IFERROR(VLOOKUP(J2213,'Item List (2)'!C:E,3,0),VLOOKUP(K2213,'Item List (2)'!C:E,3,0))</f>
        <v>100</v>
      </c>
      <c r="X2213" s="231">
        <f t="shared" si="205"/>
        <v>0</v>
      </c>
      <c r="Y2213" s="231" t="str">
        <f t="shared" si="206"/>
        <v>SYRUP, COKE ZERO SUGAR BIB</v>
      </c>
      <c r="AA2213" s="232">
        <f t="shared" si="207"/>
        <v>51.9</v>
      </c>
      <c r="AB2213" s="232" t="str">
        <f>VLOOKUP(W2213,'Item List (2)'!$H:$J,2,0)</f>
        <v>Food</v>
      </c>
      <c r="AC2213" s="232">
        <f t="shared" si="208"/>
        <v>7383</v>
      </c>
      <c r="AD2213" s="232" t="str">
        <f t="shared" si="209"/>
        <v>7383-Food</v>
      </c>
    </row>
    <row r="2214" spans="1:30">
      <c r="A2214" t="s">
        <v>48</v>
      </c>
      <c r="B2214" t="s">
        <v>549</v>
      </c>
      <c r="C2214" t="s">
        <v>810</v>
      </c>
      <c r="D2214" t="s">
        <v>811</v>
      </c>
      <c r="E2214" t="s">
        <v>812</v>
      </c>
      <c r="F2214" s="220" t="s">
        <v>53</v>
      </c>
      <c r="G2214" s="220">
        <v>45168</v>
      </c>
      <c r="H2214" t="s">
        <v>87</v>
      </c>
      <c r="I2214" t="s">
        <v>55</v>
      </c>
      <c r="J2214" t="s">
        <v>76</v>
      </c>
      <c r="K2214" t="s">
        <v>88</v>
      </c>
      <c r="L2214" s="230" t="s">
        <v>78</v>
      </c>
      <c r="M2214">
        <v>3</v>
      </c>
      <c r="N2214">
        <v>0</v>
      </c>
      <c r="O2214">
        <v>112.77</v>
      </c>
      <c r="P2214">
        <v>338.31</v>
      </c>
      <c r="Q2214">
        <v>6423.2</v>
      </c>
      <c r="R2214">
        <v>8.13</v>
      </c>
      <c r="S2214" s="231" t="str">
        <f>VLOOKUP(U2214,'Cross ref'!I:J,2,0)</f>
        <v>SCL</v>
      </c>
      <c r="T2214" s="231">
        <f t="shared" si="204"/>
        <v>338.31</v>
      </c>
      <c r="U2214" s="231">
        <f>VLOOKUP(VALUE(C2214),'Cross ref'!G:I,3,0)</f>
        <v>7383</v>
      </c>
      <c r="V2214" s="231">
        <f>IFERROR(VLOOKUP(J2214,'Item List (2)'!C:D,2,0),VLOOKUP(K2214,'Item List (2)'!C:D,2,0))</f>
        <v>50007</v>
      </c>
      <c r="W2214" s="231">
        <f>IFERROR(VLOOKUP(J2214,'Item List (2)'!C:E,3,0),VLOOKUP(K2214,'Item List (2)'!C:E,3,0))</f>
        <v>100</v>
      </c>
      <c r="X2214" s="231">
        <f t="shared" si="205"/>
        <v>0</v>
      </c>
      <c r="Y2214" s="231" t="str">
        <f t="shared" si="206"/>
        <v>SYRUP, COKE CLASC BIB (HYCS)</v>
      </c>
      <c r="AA2214" s="232">
        <f t="shared" si="207"/>
        <v>338.31</v>
      </c>
      <c r="AB2214" s="232" t="str">
        <f>VLOOKUP(W2214,'Item List (2)'!$H:$J,2,0)</f>
        <v>Food</v>
      </c>
      <c r="AC2214" s="232">
        <f t="shared" si="208"/>
        <v>7383</v>
      </c>
      <c r="AD2214" s="232" t="str">
        <f t="shared" si="209"/>
        <v>7383-Food</v>
      </c>
    </row>
    <row r="2215" spans="1:30">
      <c r="A2215" t="s">
        <v>48</v>
      </c>
      <c r="B2215" t="s">
        <v>549</v>
      </c>
      <c r="C2215" t="s">
        <v>810</v>
      </c>
      <c r="D2215" t="s">
        <v>811</v>
      </c>
      <c r="E2215" t="s">
        <v>812</v>
      </c>
      <c r="F2215" s="220" t="s">
        <v>53</v>
      </c>
      <c r="G2215" s="220">
        <v>45168</v>
      </c>
      <c r="H2215" t="s">
        <v>293</v>
      </c>
      <c r="I2215" t="s">
        <v>55</v>
      </c>
      <c r="J2215" t="s">
        <v>76</v>
      </c>
      <c r="K2215" t="s">
        <v>294</v>
      </c>
      <c r="L2215" s="230" t="s">
        <v>78</v>
      </c>
      <c r="M2215">
        <v>2</v>
      </c>
      <c r="N2215">
        <v>0</v>
      </c>
      <c r="O2215">
        <v>116.08</v>
      </c>
      <c r="P2215">
        <v>232.16</v>
      </c>
      <c r="Q2215">
        <v>6423.2</v>
      </c>
      <c r="R2215">
        <v>8.13</v>
      </c>
      <c r="S2215" s="231" t="str">
        <f>VLOOKUP(U2215,'Cross ref'!I:J,2,0)</f>
        <v>SCL</v>
      </c>
      <c r="T2215" s="231">
        <f t="shared" si="204"/>
        <v>232.16</v>
      </c>
      <c r="U2215" s="231">
        <f>VLOOKUP(VALUE(C2215),'Cross ref'!G:I,3,0)</f>
        <v>7383</v>
      </c>
      <c r="V2215" s="231">
        <f>IFERROR(VLOOKUP(J2215,'Item List (2)'!C:D,2,0),VLOOKUP(K2215,'Item List (2)'!C:D,2,0))</f>
        <v>50007</v>
      </c>
      <c r="W2215" s="231">
        <f>IFERROR(VLOOKUP(J2215,'Item List (2)'!C:E,3,0),VLOOKUP(K2215,'Item List (2)'!C:E,3,0))</f>
        <v>100</v>
      </c>
      <c r="X2215" s="231">
        <f t="shared" si="205"/>
        <v>0</v>
      </c>
      <c r="Y2215" s="231" t="str">
        <f t="shared" si="206"/>
        <v>SYRUP, SPRITE BIB (HYCS)</v>
      </c>
      <c r="AA2215" s="232">
        <f t="shared" si="207"/>
        <v>232.16</v>
      </c>
      <c r="AB2215" s="232" t="str">
        <f>VLOOKUP(W2215,'Item List (2)'!$H:$J,2,0)</f>
        <v>Food</v>
      </c>
      <c r="AC2215" s="232">
        <f t="shared" si="208"/>
        <v>7383</v>
      </c>
      <c r="AD2215" s="232" t="str">
        <f t="shared" si="209"/>
        <v>7383-Food</v>
      </c>
    </row>
    <row r="2216" spans="1:30">
      <c r="A2216" t="s">
        <v>48</v>
      </c>
      <c r="B2216" t="s">
        <v>549</v>
      </c>
      <c r="C2216" t="s">
        <v>810</v>
      </c>
      <c r="D2216" t="s">
        <v>811</v>
      </c>
      <c r="E2216" t="s">
        <v>812</v>
      </c>
      <c r="F2216" s="220" t="s">
        <v>53</v>
      </c>
      <c r="G2216" s="220">
        <v>45168</v>
      </c>
      <c r="H2216" t="s">
        <v>295</v>
      </c>
      <c r="I2216" t="s">
        <v>55</v>
      </c>
      <c r="J2216" t="s">
        <v>105</v>
      </c>
      <c r="K2216" t="s">
        <v>296</v>
      </c>
      <c r="L2216" s="230" t="s">
        <v>297</v>
      </c>
      <c r="M2216">
        <v>1</v>
      </c>
      <c r="N2216">
        <v>0</v>
      </c>
      <c r="O2216">
        <v>16.22</v>
      </c>
      <c r="P2216">
        <v>16.22</v>
      </c>
      <c r="Q2216">
        <v>6423.2</v>
      </c>
      <c r="R2216">
        <v>8.13</v>
      </c>
      <c r="S2216" s="231" t="str">
        <f>VLOOKUP(U2216,'Cross ref'!I:J,2,0)</f>
        <v>SCL</v>
      </c>
      <c r="T2216" s="231">
        <f t="shared" si="204"/>
        <v>16.22</v>
      </c>
      <c r="U2216" s="231">
        <f>VLOOKUP(VALUE(C2216),'Cross ref'!G:I,3,0)</f>
        <v>7383</v>
      </c>
      <c r="V2216" s="231">
        <f>IFERROR(VLOOKUP(J2216,'Item List (2)'!C:D,2,0),VLOOKUP(K2216,'Item List (2)'!C:D,2,0))</f>
        <v>50007</v>
      </c>
      <c r="W2216" s="231">
        <f>IFERROR(VLOOKUP(J2216,'Item List (2)'!C:E,3,0),VLOOKUP(K2216,'Item List (2)'!C:E,3,0))</f>
        <v>100</v>
      </c>
      <c r="X2216" s="231">
        <f t="shared" si="205"/>
        <v>0</v>
      </c>
      <c r="Y2216" s="231" t="str">
        <f t="shared" si="206"/>
        <v>MILK, 1% LF ESL</v>
      </c>
      <c r="AA2216" s="232">
        <f t="shared" si="207"/>
        <v>16.22</v>
      </c>
      <c r="AB2216" s="232" t="str">
        <f>VLOOKUP(W2216,'Item List (2)'!$H:$J,2,0)</f>
        <v>Food</v>
      </c>
      <c r="AC2216" s="232">
        <f t="shared" si="208"/>
        <v>7383</v>
      </c>
      <c r="AD2216" s="232" t="str">
        <f t="shared" si="209"/>
        <v>7383-Food</v>
      </c>
    </row>
    <row r="2217" spans="1:30">
      <c r="A2217" t="s">
        <v>48</v>
      </c>
      <c r="B2217" t="s">
        <v>549</v>
      </c>
      <c r="C2217" t="s">
        <v>810</v>
      </c>
      <c r="D2217" t="s">
        <v>811</v>
      </c>
      <c r="E2217" t="s">
        <v>812</v>
      </c>
      <c r="F2217" s="220" t="s">
        <v>53</v>
      </c>
      <c r="G2217" s="220">
        <v>45168</v>
      </c>
      <c r="H2217" t="s">
        <v>298</v>
      </c>
      <c r="I2217" t="s">
        <v>55</v>
      </c>
      <c r="J2217" t="s">
        <v>105</v>
      </c>
      <c r="K2217" t="s">
        <v>299</v>
      </c>
      <c r="L2217" s="230" t="s">
        <v>297</v>
      </c>
      <c r="M2217">
        <v>1</v>
      </c>
      <c r="N2217">
        <v>0</v>
      </c>
      <c r="O2217">
        <v>16.92</v>
      </c>
      <c r="P2217">
        <v>16.92</v>
      </c>
      <c r="Q2217">
        <v>6423.2</v>
      </c>
      <c r="R2217">
        <v>8.13</v>
      </c>
      <c r="S2217" s="231" t="str">
        <f>VLOOKUP(U2217,'Cross ref'!I:J,2,0)</f>
        <v>SCL</v>
      </c>
      <c r="T2217" s="231">
        <f t="shared" si="204"/>
        <v>16.92</v>
      </c>
      <c r="U2217" s="231">
        <f>VLOOKUP(VALUE(C2217),'Cross ref'!G:I,3,0)</f>
        <v>7383</v>
      </c>
      <c r="V2217" s="231">
        <f>IFERROR(VLOOKUP(J2217,'Item List (2)'!C:D,2,0),VLOOKUP(K2217,'Item List (2)'!C:D,2,0))</f>
        <v>50007</v>
      </c>
      <c r="W2217" s="231">
        <f>IFERROR(VLOOKUP(J2217,'Item List (2)'!C:E,3,0),VLOOKUP(K2217,'Item List (2)'!C:E,3,0))</f>
        <v>100</v>
      </c>
      <c r="X2217" s="231">
        <f t="shared" si="205"/>
        <v>0</v>
      </c>
      <c r="Y2217" s="231" t="str">
        <f t="shared" si="206"/>
        <v>MILK, CHOC 1% LF 7Z PLS ESL</v>
      </c>
      <c r="AA2217" s="232">
        <f t="shared" si="207"/>
        <v>16.92</v>
      </c>
      <c r="AB2217" s="232" t="str">
        <f>VLOOKUP(W2217,'Item List (2)'!$H:$J,2,0)</f>
        <v>Food</v>
      </c>
      <c r="AC2217" s="232">
        <f t="shared" si="208"/>
        <v>7383</v>
      </c>
      <c r="AD2217" s="232" t="str">
        <f t="shared" si="209"/>
        <v>7383-Food</v>
      </c>
    </row>
    <row r="2218" spans="1:30">
      <c r="A2218" t="s">
        <v>48</v>
      </c>
      <c r="B2218" t="s">
        <v>549</v>
      </c>
      <c r="C2218" t="s">
        <v>810</v>
      </c>
      <c r="D2218" t="s">
        <v>811</v>
      </c>
      <c r="E2218" t="s">
        <v>812</v>
      </c>
      <c r="F2218" s="220" t="s">
        <v>53</v>
      </c>
      <c r="G2218" s="220">
        <v>45168</v>
      </c>
      <c r="H2218" t="s">
        <v>89</v>
      </c>
      <c r="I2218" t="s">
        <v>55</v>
      </c>
      <c r="J2218" t="s">
        <v>90</v>
      </c>
      <c r="K2218" t="s">
        <v>91</v>
      </c>
      <c r="L2218" s="230" t="s">
        <v>92</v>
      </c>
      <c r="M2218">
        <v>1</v>
      </c>
      <c r="N2218">
        <v>0</v>
      </c>
      <c r="O2218">
        <v>58.17</v>
      </c>
      <c r="P2218">
        <v>58.17</v>
      </c>
      <c r="Q2218">
        <v>6423.2</v>
      </c>
      <c r="R2218">
        <v>8.13</v>
      </c>
      <c r="S2218" s="231" t="str">
        <f>VLOOKUP(U2218,'Cross ref'!I:J,2,0)</f>
        <v>SCL</v>
      </c>
      <c r="T2218" s="231">
        <f t="shared" si="204"/>
        <v>58.17</v>
      </c>
      <c r="U2218" s="231">
        <f>VLOOKUP(VALUE(C2218),'Cross ref'!G:I,3,0)</f>
        <v>7383</v>
      </c>
      <c r="V2218" s="231">
        <f>IFERROR(VLOOKUP(J2218,'Item List (2)'!C:D,2,0),VLOOKUP(K2218,'Item List (2)'!C:D,2,0))</f>
        <v>50007</v>
      </c>
      <c r="W2218" s="231">
        <f>IFERROR(VLOOKUP(J2218,'Item List (2)'!C:E,3,0),VLOOKUP(K2218,'Item List (2)'!C:E,3,0))</f>
        <v>100</v>
      </c>
      <c r="X2218" s="231">
        <f t="shared" si="205"/>
        <v>0</v>
      </c>
      <c r="Y2218" s="231" t="str">
        <f t="shared" si="206"/>
        <v>EGG, LIQ WHL CAGE FREE P12CE</v>
      </c>
      <c r="AA2218" s="232">
        <f t="shared" si="207"/>
        <v>58.17</v>
      </c>
      <c r="AB2218" s="232" t="str">
        <f>VLOOKUP(W2218,'Item List (2)'!$H:$J,2,0)</f>
        <v>Food</v>
      </c>
      <c r="AC2218" s="232">
        <f t="shared" si="208"/>
        <v>7383</v>
      </c>
      <c r="AD2218" s="232" t="str">
        <f t="shared" si="209"/>
        <v>7383-Food</v>
      </c>
    </row>
    <row r="2219" spans="1:30">
      <c r="A2219" t="s">
        <v>48</v>
      </c>
      <c r="B2219" t="s">
        <v>549</v>
      </c>
      <c r="C2219" t="s">
        <v>810</v>
      </c>
      <c r="D2219" t="s">
        <v>811</v>
      </c>
      <c r="E2219" t="s">
        <v>812</v>
      </c>
      <c r="F2219" s="220" t="s">
        <v>53</v>
      </c>
      <c r="G2219" s="220">
        <v>45168</v>
      </c>
      <c r="H2219" t="s">
        <v>93</v>
      </c>
      <c r="I2219" t="s">
        <v>55</v>
      </c>
      <c r="J2219" t="s">
        <v>94</v>
      </c>
      <c r="K2219" t="s">
        <v>95</v>
      </c>
      <c r="L2219" s="230" t="s">
        <v>96</v>
      </c>
      <c r="M2219">
        <v>2</v>
      </c>
      <c r="N2219">
        <v>0</v>
      </c>
      <c r="O2219">
        <v>26.21</v>
      </c>
      <c r="P2219">
        <v>52.42</v>
      </c>
      <c r="Q2219">
        <v>6423.2</v>
      </c>
      <c r="R2219">
        <v>8.13</v>
      </c>
      <c r="S2219" s="231" t="str">
        <f>VLOOKUP(U2219,'Cross ref'!I:J,2,0)</f>
        <v>SCL</v>
      </c>
      <c r="T2219" s="231">
        <f t="shared" si="204"/>
        <v>52.42</v>
      </c>
      <c r="U2219" s="231">
        <f>VLOOKUP(VALUE(C2219),'Cross ref'!G:I,3,0)</f>
        <v>7383</v>
      </c>
      <c r="V2219" s="231">
        <f>IFERROR(VLOOKUP(J2219,'Item List (2)'!C:D,2,0),VLOOKUP(K2219,'Item List (2)'!C:D,2,0))</f>
        <v>50007</v>
      </c>
      <c r="W2219" s="231">
        <f>IFERROR(VLOOKUP(J2219,'Item List (2)'!C:E,3,0),VLOOKUP(K2219,'Item List (2)'!C:E,3,0))</f>
        <v>100</v>
      </c>
      <c r="X2219" s="231">
        <f t="shared" si="205"/>
        <v>0</v>
      </c>
      <c r="Y2219" s="231" t="str">
        <f t="shared" si="206"/>
        <v>JUICE, ORANGE ORIG SIMPLY</v>
      </c>
      <c r="AA2219" s="232">
        <f t="shared" si="207"/>
        <v>52.42</v>
      </c>
      <c r="AB2219" s="232" t="str">
        <f>VLOOKUP(W2219,'Item List (2)'!$H:$J,2,0)</f>
        <v>Food</v>
      </c>
      <c r="AC2219" s="232">
        <f t="shared" si="208"/>
        <v>7383</v>
      </c>
      <c r="AD2219" s="232" t="str">
        <f t="shared" si="209"/>
        <v>7383-Food</v>
      </c>
    </row>
    <row r="2220" spans="1:30">
      <c r="A2220" t="s">
        <v>48</v>
      </c>
      <c r="B2220" t="s">
        <v>549</v>
      </c>
      <c r="C2220" t="s">
        <v>810</v>
      </c>
      <c r="D2220" t="s">
        <v>811</v>
      </c>
      <c r="E2220" t="s">
        <v>812</v>
      </c>
      <c r="F2220" s="220" t="s">
        <v>53</v>
      </c>
      <c r="G2220" s="220">
        <v>45168</v>
      </c>
      <c r="H2220" t="s">
        <v>97</v>
      </c>
      <c r="I2220" t="s">
        <v>55</v>
      </c>
      <c r="J2220" t="s">
        <v>98</v>
      </c>
      <c r="K2220" t="s">
        <v>99</v>
      </c>
      <c r="L2220" s="230" t="s">
        <v>100</v>
      </c>
      <c r="M2220">
        <v>2</v>
      </c>
      <c r="N2220">
        <v>0</v>
      </c>
      <c r="O2220">
        <v>20.03</v>
      </c>
      <c r="P2220">
        <v>40.06</v>
      </c>
      <c r="Q2220">
        <v>6423.2</v>
      </c>
      <c r="R2220">
        <v>8.13</v>
      </c>
      <c r="S2220" s="231" t="str">
        <f>VLOOKUP(U2220,'Cross ref'!I:J,2,0)</f>
        <v>SCL</v>
      </c>
      <c r="T2220" s="231">
        <f t="shared" si="204"/>
        <v>40.06</v>
      </c>
      <c r="U2220" s="231">
        <f>VLOOKUP(VALUE(C2220),'Cross ref'!G:I,3,0)</f>
        <v>7383</v>
      </c>
      <c r="V2220" s="231">
        <f>IFERROR(VLOOKUP(J2220,'Item List (2)'!C:D,2,0),VLOOKUP(K2220,'Item List (2)'!C:D,2,0))</f>
        <v>50007</v>
      </c>
      <c r="W2220" s="231">
        <f>IFERROR(VLOOKUP(J2220,'Item List (2)'!C:E,3,0),VLOOKUP(K2220,'Item List (2)'!C:E,3,0))</f>
        <v>100</v>
      </c>
      <c r="X2220" s="231">
        <f t="shared" si="205"/>
        <v>0</v>
      </c>
      <c r="Y2220" s="231" t="str">
        <f t="shared" si="206"/>
        <v>SAUCE, BBQ SWEET &amp; BOLD CUP</v>
      </c>
      <c r="AA2220" s="232">
        <f t="shared" si="207"/>
        <v>40.06</v>
      </c>
      <c r="AB2220" s="232" t="str">
        <f>VLOOKUP(W2220,'Item List (2)'!$H:$J,2,0)</f>
        <v>Food</v>
      </c>
      <c r="AC2220" s="232">
        <f t="shared" si="208"/>
        <v>7383</v>
      </c>
      <c r="AD2220" s="232" t="str">
        <f t="shared" si="209"/>
        <v>7383-Food</v>
      </c>
    </row>
    <row r="2221" spans="1:30">
      <c r="A2221" t="s">
        <v>48</v>
      </c>
      <c r="B2221" t="s">
        <v>549</v>
      </c>
      <c r="C2221" t="s">
        <v>810</v>
      </c>
      <c r="D2221" t="s">
        <v>811</v>
      </c>
      <c r="E2221" t="s">
        <v>812</v>
      </c>
      <c r="F2221" s="220" t="s">
        <v>53</v>
      </c>
      <c r="G2221" s="220">
        <v>45168</v>
      </c>
      <c r="H2221" t="s">
        <v>304</v>
      </c>
      <c r="I2221" t="s">
        <v>55</v>
      </c>
      <c r="J2221" t="s">
        <v>305</v>
      </c>
      <c r="K2221" t="s">
        <v>306</v>
      </c>
      <c r="L2221" s="230" t="s">
        <v>100</v>
      </c>
      <c r="M2221">
        <v>1</v>
      </c>
      <c r="N2221">
        <v>0</v>
      </c>
      <c r="O2221">
        <v>30.8</v>
      </c>
      <c r="P2221">
        <v>30.8</v>
      </c>
      <c r="Q2221">
        <v>6423.2</v>
      </c>
      <c r="R2221">
        <v>8.13</v>
      </c>
      <c r="S2221" s="231" t="str">
        <f>VLOOKUP(U2221,'Cross ref'!I:J,2,0)</f>
        <v>SCL</v>
      </c>
      <c r="T2221" s="231">
        <f t="shared" si="204"/>
        <v>30.8</v>
      </c>
      <c r="U2221" s="231">
        <f>VLOOKUP(VALUE(C2221),'Cross ref'!G:I,3,0)</f>
        <v>7383</v>
      </c>
      <c r="V2221" s="231">
        <f>IFERROR(VLOOKUP(J2221,'Item List (2)'!C:D,2,0),VLOOKUP(K2221,'Item List (2)'!C:D,2,0))</f>
        <v>50007</v>
      </c>
      <c r="W2221" s="231">
        <f>IFERROR(VLOOKUP(J2221,'Item List (2)'!C:E,3,0),VLOOKUP(K2221,'Item List (2)'!C:E,3,0))</f>
        <v>100</v>
      </c>
      <c r="X2221" s="231">
        <f t="shared" si="205"/>
        <v>0</v>
      </c>
      <c r="Y2221" s="231" t="str">
        <f t="shared" si="206"/>
        <v>SAUCE, HNY MUST CUP</v>
      </c>
      <c r="AA2221" s="232">
        <f t="shared" si="207"/>
        <v>30.8</v>
      </c>
      <c r="AB2221" s="232" t="str">
        <f>VLOOKUP(W2221,'Item List (2)'!$H:$J,2,0)</f>
        <v>Food</v>
      </c>
      <c r="AC2221" s="232">
        <f t="shared" si="208"/>
        <v>7383</v>
      </c>
      <c r="AD2221" s="232" t="str">
        <f t="shared" si="209"/>
        <v>7383-Food</v>
      </c>
    </row>
    <row r="2222" spans="1:30">
      <c r="A2222" t="s">
        <v>48</v>
      </c>
      <c r="B2222" t="s">
        <v>549</v>
      </c>
      <c r="C2222" t="s">
        <v>810</v>
      </c>
      <c r="D2222" t="s">
        <v>811</v>
      </c>
      <c r="E2222" t="s">
        <v>812</v>
      </c>
      <c r="F2222" s="220" t="s">
        <v>53</v>
      </c>
      <c r="G2222" s="220">
        <v>45168</v>
      </c>
      <c r="H2222" t="s">
        <v>108</v>
      </c>
      <c r="I2222" t="s">
        <v>66</v>
      </c>
      <c r="J2222" t="s">
        <v>109</v>
      </c>
      <c r="K2222" t="s">
        <v>110</v>
      </c>
      <c r="L2222" s="230" t="s">
        <v>111</v>
      </c>
      <c r="M2222">
        <v>1</v>
      </c>
      <c r="N2222">
        <v>0</v>
      </c>
      <c r="O2222">
        <v>16.79</v>
      </c>
      <c r="P2222">
        <v>16.79</v>
      </c>
      <c r="Q2222">
        <v>6423.2</v>
      </c>
      <c r="R2222">
        <v>8.13</v>
      </c>
      <c r="S2222" s="231" t="str">
        <f>VLOOKUP(U2222,'Cross ref'!I:J,2,0)</f>
        <v>SCL</v>
      </c>
      <c r="T2222" s="231">
        <f t="shared" si="204"/>
        <v>16.79</v>
      </c>
      <c r="U2222" s="231">
        <f>VLOOKUP(VALUE(C2222),'Cross ref'!G:I,3,0)</f>
        <v>7383</v>
      </c>
      <c r="V2222" s="231">
        <f>IFERROR(VLOOKUP(J2222,'Item List (2)'!C:D,2,0),VLOOKUP(K2222,'Item List (2)'!C:D,2,0))</f>
        <v>60507</v>
      </c>
      <c r="W2222" s="231">
        <f>IFERROR(VLOOKUP(J2222,'Item List (2)'!C:E,3,0),VLOOKUP(K2222,'Item List (2)'!C:E,3,0))</f>
        <v>1200</v>
      </c>
      <c r="X2222" s="231">
        <f t="shared" si="205"/>
        <v>0</v>
      </c>
      <c r="Y2222" s="231" t="str">
        <f t="shared" si="206"/>
        <v>GLOVE, SYNTH MED</v>
      </c>
      <c r="AA2222" s="232">
        <f t="shared" si="207"/>
        <v>16.79</v>
      </c>
      <c r="AB2222" s="232" t="str">
        <f>VLOOKUP(W2222,'Item List (2)'!$H:$J,2,0)</f>
        <v>Supplies</v>
      </c>
      <c r="AC2222" s="232">
        <f t="shared" si="208"/>
        <v>7383</v>
      </c>
      <c r="AD2222" s="232" t="str">
        <f t="shared" si="209"/>
        <v>7383-Supplies</v>
      </c>
    </row>
    <row r="2223" spans="1:30">
      <c r="A2223" t="s">
        <v>48</v>
      </c>
      <c r="B2223" t="s">
        <v>549</v>
      </c>
      <c r="C2223" t="s">
        <v>810</v>
      </c>
      <c r="D2223" t="s">
        <v>811</v>
      </c>
      <c r="E2223" t="s">
        <v>812</v>
      </c>
      <c r="F2223" s="220" t="s">
        <v>53</v>
      </c>
      <c r="G2223" s="220">
        <v>45168</v>
      </c>
      <c r="H2223" t="s">
        <v>116</v>
      </c>
      <c r="I2223" t="s">
        <v>55</v>
      </c>
      <c r="J2223" t="s">
        <v>117</v>
      </c>
      <c r="K2223" t="s">
        <v>118</v>
      </c>
      <c r="L2223" s="230" t="s">
        <v>119</v>
      </c>
      <c r="M2223">
        <v>20</v>
      </c>
      <c r="N2223">
        <v>0</v>
      </c>
      <c r="O2223">
        <v>76.78</v>
      </c>
      <c r="P2223">
        <v>1535.6</v>
      </c>
      <c r="Q2223">
        <v>6423.2</v>
      </c>
      <c r="R2223">
        <v>8.13</v>
      </c>
      <c r="S2223" s="231" t="str">
        <f>VLOOKUP(U2223,'Cross ref'!I:J,2,0)</f>
        <v>SCL</v>
      </c>
      <c r="T2223" s="231">
        <f t="shared" si="204"/>
        <v>1535.6</v>
      </c>
      <c r="U2223" s="231">
        <f>VLOOKUP(VALUE(C2223),'Cross ref'!G:I,3,0)</f>
        <v>7383</v>
      </c>
      <c r="V2223" s="231">
        <f>IFERROR(VLOOKUP(J2223,'Item List (2)'!C:D,2,0),VLOOKUP(K2223,'Item List (2)'!C:D,2,0))</f>
        <v>50007</v>
      </c>
      <c r="W2223" s="231">
        <f>IFERROR(VLOOKUP(J2223,'Item List (2)'!C:E,3,0),VLOOKUP(K2223,'Item List (2)'!C:E,3,0))</f>
        <v>100</v>
      </c>
      <c r="X2223" s="231">
        <f t="shared" si="205"/>
        <v>0</v>
      </c>
      <c r="Y2223" s="231" t="str">
        <f t="shared" si="206"/>
        <v>BEEF, GRND PTY 3.5Z</v>
      </c>
      <c r="AA2223" s="232">
        <f t="shared" si="207"/>
        <v>1535.6</v>
      </c>
      <c r="AB2223" s="232" t="str">
        <f>VLOOKUP(W2223,'Item List (2)'!$H:$J,2,0)</f>
        <v>Food</v>
      </c>
      <c r="AC2223" s="232">
        <f t="shared" si="208"/>
        <v>7383</v>
      </c>
      <c r="AD2223" s="232" t="str">
        <f t="shared" si="209"/>
        <v>7383-Food</v>
      </c>
    </row>
    <row r="2224" spans="1:30">
      <c r="A2224" t="s">
        <v>48</v>
      </c>
      <c r="B2224" t="s">
        <v>549</v>
      </c>
      <c r="C2224" t="s">
        <v>810</v>
      </c>
      <c r="D2224" t="s">
        <v>811</v>
      </c>
      <c r="E2224" t="s">
        <v>812</v>
      </c>
      <c r="F2224" s="220" t="s">
        <v>53</v>
      </c>
      <c r="G2224" s="220">
        <v>45168</v>
      </c>
      <c r="H2224" t="s">
        <v>709</v>
      </c>
      <c r="I2224" t="s">
        <v>55</v>
      </c>
      <c r="J2224" t="s">
        <v>710</v>
      </c>
      <c r="K2224" t="s">
        <v>711</v>
      </c>
      <c r="L2224" s="230" t="s">
        <v>712</v>
      </c>
      <c r="M2224">
        <v>1</v>
      </c>
      <c r="N2224">
        <v>0</v>
      </c>
      <c r="O2224">
        <v>44.39</v>
      </c>
      <c r="P2224">
        <v>44.39</v>
      </c>
      <c r="Q2224">
        <v>6423.2</v>
      </c>
      <c r="R2224">
        <v>8.13</v>
      </c>
      <c r="S2224" s="231" t="str">
        <f>VLOOKUP(U2224,'Cross ref'!I:J,2,0)</f>
        <v>SCL</v>
      </c>
      <c r="T2224" s="231">
        <f t="shared" si="204"/>
        <v>44.39</v>
      </c>
      <c r="U2224" s="231">
        <f>VLOOKUP(VALUE(C2224),'Cross ref'!G:I,3,0)</f>
        <v>7383</v>
      </c>
      <c r="V2224" s="231">
        <f>IFERROR(VLOOKUP(J2224,'Item List (2)'!C:D,2,0),VLOOKUP(K2224,'Item List (2)'!C:D,2,0))</f>
        <v>50007</v>
      </c>
      <c r="W2224" s="231">
        <f>IFERROR(VLOOKUP(J2224,'Item List (2)'!C:E,3,0),VLOOKUP(K2224,'Item List (2)'!C:E,3,0))</f>
        <v>100</v>
      </c>
      <c r="X2224" s="231">
        <f t="shared" si="205"/>
        <v>0</v>
      </c>
      <c r="Y2224" s="231" t="str">
        <f t="shared" si="206"/>
        <v>TEA, BLK CLASSIC BLND .9Z</v>
      </c>
      <c r="AA2224" s="232">
        <f t="shared" si="207"/>
        <v>44.39</v>
      </c>
      <c r="AB2224" s="232" t="str">
        <f>VLOOKUP(W2224,'Item List (2)'!$H:$J,2,0)</f>
        <v>Food</v>
      </c>
      <c r="AC2224" s="232">
        <f t="shared" si="208"/>
        <v>7383</v>
      </c>
      <c r="AD2224" s="232" t="str">
        <f t="shared" si="209"/>
        <v>7383-Food</v>
      </c>
    </row>
    <row r="2225" spans="1:30">
      <c r="A2225" t="s">
        <v>48</v>
      </c>
      <c r="B2225" t="s">
        <v>549</v>
      </c>
      <c r="C2225" t="s">
        <v>810</v>
      </c>
      <c r="D2225" t="s">
        <v>811</v>
      </c>
      <c r="E2225" t="s">
        <v>812</v>
      </c>
      <c r="F2225" s="220" t="s">
        <v>53</v>
      </c>
      <c r="G2225" s="220">
        <v>45168</v>
      </c>
      <c r="H2225" t="s">
        <v>120</v>
      </c>
      <c r="I2225" t="s">
        <v>55</v>
      </c>
      <c r="J2225" t="s">
        <v>121</v>
      </c>
      <c r="K2225" t="s">
        <v>122</v>
      </c>
      <c r="L2225" s="230" t="s">
        <v>123</v>
      </c>
      <c r="M2225">
        <v>3</v>
      </c>
      <c r="N2225">
        <v>0</v>
      </c>
      <c r="O2225">
        <v>30.72</v>
      </c>
      <c r="P2225">
        <v>92.16</v>
      </c>
      <c r="Q2225">
        <v>6423.2</v>
      </c>
      <c r="R2225">
        <v>8.13</v>
      </c>
      <c r="S2225" s="231" t="str">
        <f>VLOOKUP(U2225,'Cross ref'!I:J,2,0)</f>
        <v>SCL</v>
      </c>
      <c r="T2225" s="231">
        <f t="shared" si="204"/>
        <v>92.16</v>
      </c>
      <c r="U2225" s="231">
        <f>VLOOKUP(VALUE(C2225),'Cross ref'!G:I,3,0)</f>
        <v>7383</v>
      </c>
      <c r="V2225" s="231">
        <f>IFERROR(VLOOKUP(J2225,'Item List (2)'!C:D,2,0),VLOOKUP(K2225,'Item List (2)'!C:D,2,0))</f>
        <v>50007</v>
      </c>
      <c r="W2225" s="231">
        <f>IFERROR(VLOOKUP(J2225,'Item List (2)'!C:E,3,0),VLOOKUP(K2225,'Item List (2)'!C:E,3,0))</f>
        <v>100</v>
      </c>
      <c r="X2225" s="231">
        <f t="shared" si="205"/>
        <v>0</v>
      </c>
      <c r="Y2225" s="231" t="str">
        <f t="shared" si="206"/>
        <v>APPTZR, ONION RING</v>
      </c>
      <c r="AA2225" s="232">
        <f t="shared" si="207"/>
        <v>92.16</v>
      </c>
      <c r="AB2225" s="232" t="str">
        <f>VLOOKUP(W2225,'Item List (2)'!$H:$J,2,0)</f>
        <v>Food</v>
      </c>
      <c r="AC2225" s="232">
        <f t="shared" si="208"/>
        <v>7383</v>
      </c>
      <c r="AD2225" s="232" t="str">
        <f t="shared" si="209"/>
        <v>7383-Food</v>
      </c>
    </row>
    <row r="2226" spans="1:30">
      <c r="A2226" t="s">
        <v>48</v>
      </c>
      <c r="B2226" t="s">
        <v>549</v>
      </c>
      <c r="C2226" t="s">
        <v>810</v>
      </c>
      <c r="D2226" t="s">
        <v>811</v>
      </c>
      <c r="E2226" t="s">
        <v>812</v>
      </c>
      <c r="F2226" s="220" t="s">
        <v>53</v>
      </c>
      <c r="G2226" s="220">
        <v>45168</v>
      </c>
      <c r="H2226" t="s">
        <v>124</v>
      </c>
      <c r="I2226" t="s">
        <v>55</v>
      </c>
      <c r="J2226" t="s">
        <v>125</v>
      </c>
      <c r="K2226" t="s">
        <v>126</v>
      </c>
      <c r="L2226" s="230" t="s">
        <v>127</v>
      </c>
      <c r="M2226">
        <v>3</v>
      </c>
      <c r="N2226">
        <v>0</v>
      </c>
      <c r="O2226">
        <v>21.8</v>
      </c>
      <c r="P2226">
        <v>65.4</v>
      </c>
      <c r="Q2226">
        <v>6423.2</v>
      </c>
      <c r="R2226">
        <v>8.13</v>
      </c>
      <c r="S2226" s="231" t="str">
        <f>VLOOKUP(U2226,'Cross ref'!I:J,2,0)</f>
        <v>SCL</v>
      </c>
      <c r="T2226" s="231">
        <f t="shared" si="204"/>
        <v>65.4</v>
      </c>
      <c r="U2226" s="231">
        <f>VLOOKUP(VALUE(C2226),'Cross ref'!G:I,3,0)</f>
        <v>7383</v>
      </c>
      <c r="V2226" s="231">
        <f>IFERROR(VLOOKUP(J2226,'Item List (2)'!C:D,2,0),VLOOKUP(K2226,'Item List (2)'!C:D,2,0))</f>
        <v>50007</v>
      </c>
      <c r="W2226" s="231">
        <f>IFERROR(VLOOKUP(J2226,'Item List (2)'!C:E,3,0),VLOOKUP(K2226,'Item List (2)'!C:E,3,0))</f>
        <v>100</v>
      </c>
      <c r="X2226" s="231">
        <f t="shared" si="205"/>
        <v>0</v>
      </c>
      <c r="Y2226" s="231" t="str">
        <f t="shared" si="206"/>
        <v>KETCHUP, PKT</v>
      </c>
      <c r="AA2226" s="232">
        <f t="shared" si="207"/>
        <v>65.4</v>
      </c>
      <c r="AB2226" s="232" t="str">
        <f>VLOOKUP(W2226,'Item List (2)'!$H:$J,2,0)</f>
        <v>Food</v>
      </c>
      <c r="AC2226" s="232">
        <f t="shared" si="208"/>
        <v>7383</v>
      </c>
      <c r="AD2226" s="232" t="str">
        <f t="shared" si="209"/>
        <v>7383-Food</v>
      </c>
    </row>
    <row r="2227" spans="1:30">
      <c r="A2227" t="s">
        <v>48</v>
      </c>
      <c r="B2227" t="s">
        <v>549</v>
      </c>
      <c r="C2227" t="s">
        <v>810</v>
      </c>
      <c r="D2227" t="s">
        <v>811</v>
      </c>
      <c r="E2227" t="s">
        <v>812</v>
      </c>
      <c r="F2227" s="220" t="s">
        <v>53</v>
      </c>
      <c r="G2227" s="220">
        <v>45168</v>
      </c>
      <c r="H2227" t="s">
        <v>128</v>
      </c>
      <c r="I2227" t="s">
        <v>55</v>
      </c>
      <c r="J2227" t="s">
        <v>129</v>
      </c>
      <c r="K2227" t="s">
        <v>130</v>
      </c>
      <c r="L2227" s="230" t="s">
        <v>131</v>
      </c>
      <c r="M2227">
        <v>1</v>
      </c>
      <c r="N2227">
        <v>0</v>
      </c>
      <c r="O2227">
        <v>33.38</v>
      </c>
      <c r="P2227">
        <v>33.38</v>
      </c>
      <c r="Q2227">
        <v>6423.2</v>
      </c>
      <c r="R2227">
        <v>8.13</v>
      </c>
      <c r="S2227" s="231" t="str">
        <f>VLOOKUP(U2227,'Cross ref'!I:J,2,0)</f>
        <v>SCL</v>
      </c>
      <c r="T2227" s="231">
        <f t="shared" si="204"/>
        <v>33.38</v>
      </c>
      <c r="U2227" s="231">
        <f>VLOOKUP(VALUE(C2227),'Cross ref'!G:I,3,0)</f>
        <v>7383</v>
      </c>
      <c r="V2227" s="231">
        <f>IFERROR(VLOOKUP(J2227,'Item List (2)'!C:D,2,0),VLOOKUP(K2227,'Item List (2)'!C:D,2,0))</f>
        <v>50007</v>
      </c>
      <c r="W2227" s="231">
        <f>IFERROR(VLOOKUP(J2227,'Item List (2)'!C:E,3,0),VLOOKUP(K2227,'Item List (2)'!C:E,3,0))</f>
        <v>100</v>
      </c>
      <c r="X2227" s="231">
        <f t="shared" si="205"/>
        <v>0</v>
      </c>
      <c r="Y2227" s="231" t="str">
        <f t="shared" si="206"/>
        <v>HASHBROWN, RND ZTF</v>
      </c>
      <c r="AA2227" s="232">
        <f t="shared" si="207"/>
        <v>33.38</v>
      </c>
      <c r="AB2227" s="232" t="str">
        <f>VLOOKUP(W2227,'Item List (2)'!$H:$J,2,0)</f>
        <v>Food</v>
      </c>
      <c r="AC2227" s="232">
        <f t="shared" si="208"/>
        <v>7383</v>
      </c>
      <c r="AD2227" s="232" t="str">
        <f t="shared" si="209"/>
        <v>7383-Food</v>
      </c>
    </row>
    <row r="2228" spans="1:30">
      <c r="A2228" t="s">
        <v>48</v>
      </c>
      <c r="B2228" t="s">
        <v>549</v>
      </c>
      <c r="C2228" t="s">
        <v>810</v>
      </c>
      <c r="D2228" t="s">
        <v>811</v>
      </c>
      <c r="E2228" t="s">
        <v>812</v>
      </c>
      <c r="F2228" s="220" t="s">
        <v>53</v>
      </c>
      <c r="G2228" s="220">
        <v>45168</v>
      </c>
      <c r="H2228" t="s">
        <v>132</v>
      </c>
      <c r="I2228" t="s">
        <v>55</v>
      </c>
      <c r="J2228" t="s">
        <v>129</v>
      </c>
      <c r="K2228" t="s">
        <v>133</v>
      </c>
      <c r="L2228" s="230" t="s">
        <v>131</v>
      </c>
      <c r="M2228">
        <v>2</v>
      </c>
      <c r="N2228">
        <v>0</v>
      </c>
      <c r="O2228">
        <v>33.38</v>
      </c>
      <c r="P2228">
        <v>66.76</v>
      </c>
      <c r="Q2228">
        <v>6423.2</v>
      </c>
      <c r="R2228">
        <v>8.13</v>
      </c>
      <c r="S2228" s="231" t="str">
        <f>VLOOKUP(U2228,'Cross ref'!I:J,2,0)</f>
        <v>SCL</v>
      </c>
      <c r="T2228" s="231">
        <f t="shared" si="204"/>
        <v>66.76</v>
      </c>
      <c r="U2228" s="231">
        <f>VLOOKUP(VALUE(C2228),'Cross ref'!G:I,3,0)</f>
        <v>7383</v>
      </c>
      <c r="V2228" s="231">
        <f>IFERROR(VLOOKUP(J2228,'Item List (2)'!C:D,2,0),VLOOKUP(K2228,'Item List (2)'!C:D,2,0))</f>
        <v>50007</v>
      </c>
      <c r="W2228" s="231">
        <f>IFERROR(VLOOKUP(J2228,'Item List (2)'!C:E,3,0),VLOOKUP(K2228,'Item List (2)'!C:E,3,0))</f>
        <v>100</v>
      </c>
      <c r="X2228" s="231">
        <f t="shared" si="205"/>
        <v>0</v>
      </c>
      <c r="Y2228" s="231" t="str">
        <f t="shared" si="206"/>
        <v>FRIES, CRISS CUT SEASN</v>
      </c>
      <c r="AA2228" s="232">
        <f t="shared" si="207"/>
        <v>66.76</v>
      </c>
      <c r="AB2228" s="232" t="str">
        <f>VLOOKUP(W2228,'Item List (2)'!$H:$J,2,0)</f>
        <v>Food</v>
      </c>
      <c r="AC2228" s="232">
        <f t="shared" si="208"/>
        <v>7383</v>
      </c>
      <c r="AD2228" s="232" t="str">
        <f t="shared" si="209"/>
        <v>7383-Food</v>
      </c>
    </row>
    <row r="2229" spans="1:30">
      <c r="A2229" t="s">
        <v>48</v>
      </c>
      <c r="B2229" t="s">
        <v>549</v>
      </c>
      <c r="C2229" t="s">
        <v>810</v>
      </c>
      <c r="D2229" t="s">
        <v>811</v>
      </c>
      <c r="E2229" t="s">
        <v>812</v>
      </c>
      <c r="F2229" s="220" t="s">
        <v>53</v>
      </c>
      <c r="G2229" s="220">
        <v>45168</v>
      </c>
      <c r="H2229" t="s">
        <v>134</v>
      </c>
      <c r="I2229" t="s">
        <v>55</v>
      </c>
      <c r="J2229" t="s">
        <v>129</v>
      </c>
      <c r="K2229" t="s">
        <v>135</v>
      </c>
      <c r="L2229" s="230" t="s">
        <v>136</v>
      </c>
      <c r="M2229">
        <v>20</v>
      </c>
      <c r="N2229">
        <v>0</v>
      </c>
      <c r="O2229">
        <v>35.28</v>
      </c>
      <c r="P2229">
        <v>705.6</v>
      </c>
      <c r="Q2229">
        <v>6423.2</v>
      </c>
      <c r="R2229">
        <v>8.13</v>
      </c>
      <c r="S2229" s="231" t="str">
        <f>VLOOKUP(U2229,'Cross ref'!I:J,2,0)</f>
        <v>SCL</v>
      </c>
      <c r="T2229" s="231">
        <f t="shared" si="204"/>
        <v>705.6</v>
      </c>
      <c r="U2229" s="231">
        <f>VLOOKUP(VALUE(C2229),'Cross ref'!G:I,3,0)</f>
        <v>7383</v>
      </c>
      <c r="V2229" s="231">
        <f>IFERROR(VLOOKUP(J2229,'Item List (2)'!C:D,2,0),VLOOKUP(K2229,'Item List (2)'!C:D,2,0))</f>
        <v>50007</v>
      </c>
      <c r="W2229" s="231">
        <f>IFERROR(VLOOKUP(J2229,'Item List (2)'!C:E,3,0),VLOOKUP(K2229,'Item List (2)'!C:E,3,0))</f>
        <v>100</v>
      </c>
      <c r="X2229" s="231">
        <f t="shared" si="205"/>
        <v>0</v>
      </c>
      <c r="Y2229" s="231" t="str">
        <f t="shared" si="206"/>
        <v>FRIES, SS SK ON</v>
      </c>
      <c r="AA2229" s="232">
        <f t="shared" si="207"/>
        <v>705.6</v>
      </c>
      <c r="AB2229" s="232" t="str">
        <f>VLOOKUP(W2229,'Item List (2)'!$H:$J,2,0)</f>
        <v>Food</v>
      </c>
      <c r="AC2229" s="232">
        <f t="shared" si="208"/>
        <v>7383</v>
      </c>
      <c r="AD2229" s="232" t="str">
        <f t="shared" si="209"/>
        <v>7383-Food</v>
      </c>
    </row>
    <row r="2230" spans="1:30">
      <c r="A2230" t="s">
        <v>48</v>
      </c>
      <c r="B2230" t="s">
        <v>549</v>
      </c>
      <c r="C2230" t="s">
        <v>810</v>
      </c>
      <c r="D2230" t="s">
        <v>811</v>
      </c>
      <c r="E2230" t="s">
        <v>812</v>
      </c>
      <c r="F2230" s="220" t="s">
        <v>53</v>
      </c>
      <c r="G2230" s="220">
        <v>45168</v>
      </c>
      <c r="H2230" t="s">
        <v>145</v>
      </c>
      <c r="I2230" t="s">
        <v>55</v>
      </c>
      <c r="J2230" t="s">
        <v>146</v>
      </c>
      <c r="K2230" t="s">
        <v>147</v>
      </c>
      <c r="L2230" s="230" t="s">
        <v>148</v>
      </c>
      <c r="M2230">
        <v>1</v>
      </c>
      <c r="N2230">
        <v>0</v>
      </c>
      <c r="O2230">
        <v>111.01</v>
      </c>
      <c r="P2230">
        <v>111.01</v>
      </c>
      <c r="Q2230">
        <v>6423.2</v>
      </c>
      <c r="R2230">
        <v>8.13</v>
      </c>
      <c r="S2230" s="231" t="str">
        <f>VLOOKUP(U2230,'Cross ref'!I:J,2,0)</f>
        <v>SCL</v>
      </c>
      <c r="T2230" s="231">
        <f t="shared" si="204"/>
        <v>111.01</v>
      </c>
      <c r="U2230" s="231">
        <f>VLOOKUP(VALUE(C2230),'Cross ref'!G:I,3,0)</f>
        <v>7383</v>
      </c>
      <c r="V2230" s="231">
        <f>IFERROR(VLOOKUP(J2230,'Item List (2)'!C:D,2,0),VLOOKUP(K2230,'Item List (2)'!C:D,2,0))</f>
        <v>50007</v>
      </c>
      <c r="W2230" s="231">
        <f>IFERROR(VLOOKUP(J2230,'Item List (2)'!C:E,3,0),VLOOKUP(K2230,'Item List (2)'!C:E,3,0))</f>
        <v>100</v>
      </c>
      <c r="X2230" s="231">
        <f t="shared" si="205"/>
        <v>0</v>
      </c>
      <c r="Y2230" s="231" t="str">
        <f t="shared" si="206"/>
        <v>CHICKEN, TNDRLOIN STRIP 1.5Z</v>
      </c>
      <c r="AA2230" s="232">
        <f t="shared" si="207"/>
        <v>111.01</v>
      </c>
      <c r="AB2230" s="232" t="str">
        <f>VLOOKUP(W2230,'Item List (2)'!$H:$J,2,0)</f>
        <v>Food</v>
      </c>
      <c r="AC2230" s="232">
        <f t="shared" si="208"/>
        <v>7383</v>
      </c>
      <c r="AD2230" s="232" t="str">
        <f t="shared" si="209"/>
        <v>7383-Food</v>
      </c>
    </row>
    <row r="2231" spans="1:30">
      <c r="A2231" t="s">
        <v>48</v>
      </c>
      <c r="B2231" t="s">
        <v>549</v>
      </c>
      <c r="C2231" t="s">
        <v>810</v>
      </c>
      <c r="D2231" t="s">
        <v>811</v>
      </c>
      <c r="E2231" t="s">
        <v>812</v>
      </c>
      <c r="F2231" s="220" t="s">
        <v>53</v>
      </c>
      <c r="G2231" s="220">
        <v>45168</v>
      </c>
      <c r="H2231" t="s">
        <v>328</v>
      </c>
      <c r="I2231" t="s">
        <v>66</v>
      </c>
      <c r="J2231" t="s">
        <v>329</v>
      </c>
      <c r="K2231" t="s">
        <v>330</v>
      </c>
      <c r="L2231" s="230" t="s">
        <v>331</v>
      </c>
      <c r="M2231">
        <v>1</v>
      </c>
      <c r="N2231">
        <v>0</v>
      </c>
      <c r="O2231">
        <v>17.57</v>
      </c>
      <c r="P2231">
        <v>17.57</v>
      </c>
      <c r="Q2231">
        <v>6423.2</v>
      </c>
      <c r="R2231">
        <v>8.13</v>
      </c>
      <c r="S2231" s="231" t="str">
        <f>VLOOKUP(U2231,'Cross ref'!I:J,2,0)</f>
        <v>SCL</v>
      </c>
      <c r="T2231" s="231">
        <f t="shared" si="204"/>
        <v>17.57</v>
      </c>
      <c r="U2231" s="231">
        <f>VLOOKUP(VALUE(C2231),'Cross ref'!G:I,3,0)</f>
        <v>7383</v>
      </c>
      <c r="V2231" s="231">
        <f>IFERROR(VLOOKUP(J2231,'Item List (2)'!C:D,2,0),VLOOKUP(K2231,'Item List (2)'!C:D,2,0))</f>
        <v>60507</v>
      </c>
      <c r="W2231" s="231">
        <f>IFERROR(VLOOKUP(J2231,'Item List (2)'!C:E,3,0),VLOOKUP(K2231,'Item List (2)'!C:E,3,0))</f>
        <v>1200</v>
      </c>
      <c r="X2231" s="231">
        <f t="shared" si="205"/>
        <v>0</v>
      </c>
      <c r="Y2231" s="231" t="str">
        <f t="shared" si="206"/>
        <v>LINER, CAN 38X44 BLK</v>
      </c>
      <c r="AA2231" s="232">
        <f t="shared" si="207"/>
        <v>17.57</v>
      </c>
      <c r="AB2231" s="232" t="str">
        <f>VLOOKUP(W2231,'Item List (2)'!$H:$J,2,0)</f>
        <v>Supplies</v>
      </c>
      <c r="AC2231" s="232">
        <f t="shared" si="208"/>
        <v>7383</v>
      </c>
      <c r="AD2231" s="232" t="str">
        <f t="shared" si="209"/>
        <v>7383-Supplies</v>
      </c>
    </row>
    <row r="2232" spans="1:30">
      <c r="A2232" t="s">
        <v>48</v>
      </c>
      <c r="B2232" t="s">
        <v>549</v>
      </c>
      <c r="C2232" t="s">
        <v>810</v>
      </c>
      <c r="D2232" t="s">
        <v>811</v>
      </c>
      <c r="E2232" t="s">
        <v>812</v>
      </c>
      <c r="F2232" s="220" t="s">
        <v>53</v>
      </c>
      <c r="G2232" s="220">
        <v>45168</v>
      </c>
      <c r="H2232" t="s">
        <v>149</v>
      </c>
      <c r="I2232" t="s">
        <v>55</v>
      </c>
      <c r="J2232" t="s">
        <v>102</v>
      </c>
      <c r="K2232" t="s">
        <v>150</v>
      </c>
      <c r="L2232" s="230" t="s">
        <v>100</v>
      </c>
      <c r="M2232">
        <v>5</v>
      </c>
      <c r="N2232">
        <v>0</v>
      </c>
      <c r="O2232">
        <v>25.94</v>
      </c>
      <c r="P2232">
        <v>129.7</v>
      </c>
      <c r="Q2232">
        <v>6423.2</v>
      </c>
      <c r="R2232">
        <v>8.13</v>
      </c>
      <c r="S2232" s="231" t="str">
        <f>VLOOKUP(U2232,'Cross ref'!I:J,2,0)</f>
        <v>SCL</v>
      </c>
      <c r="T2232" s="231">
        <f t="shared" si="204"/>
        <v>129.7</v>
      </c>
      <c r="U2232" s="231">
        <f>VLOOKUP(VALUE(C2232),'Cross ref'!G:I,3,0)</f>
        <v>7383</v>
      </c>
      <c r="V2232" s="231">
        <f>IFERROR(VLOOKUP(J2232,'Item List (2)'!C:D,2,0),VLOOKUP(K2232,'Item List (2)'!C:D,2,0))</f>
        <v>50007</v>
      </c>
      <c r="W2232" s="231">
        <f>IFERROR(VLOOKUP(J2232,'Item List (2)'!C:E,3,0),VLOOKUP(K2232,'Item List (2)'!C:E,3,0))</f>
        <v>100</v>
      </c>
      <c r="X2232" s="231">
        <f t="shared" si="205"/>
        <v>0</v>
      </c>
      <c r="Y2232" s="231" t="str">
        <f t="shared" si="206"/>
        <v>SAUCE, BTRMILK RANCH CUP</v>
      </c>
      <c r="AA2232" s="232">
        <f t="shared" si="207"/>
        <v>129.7</v>
      </c>
      <c r="AB2232" s="232" t="str">
        <f>VLOOKUP(W2232,'Item List (2)'!$H:$J,2,0)</f>
        <v>Food</v>
      </c>
      <c r="AC2232" s="232">
        <f t="shared" si="208"/>
        <v>7383</v>
      </c>
      <c r="AD2232" s="232" t="str">
        <f t="shared" si="209"/>
        <v>7383-Food</v>
      </c>
    </row>
    <row r="2233" spans="1:30">
      <c r="A2233" t="s">
        <v>48</v>
      </c>
      <c r="B2233" t="s">
        <v>549</v>
      </c>
      <c r="C2233" t="s">
        <v>810</v>
      </c>
      <c r="D2233" t="s">
        <v>811</v>
      </c>
      <c r="E2233" t="s">
        <v>812</v>
      </c>
      <c r="F2233" s="220" t="s">
        <v>53</v>
      </c>
      <c r="G2233" s="220">
        <v>45168</v>
      </c>
      <c r="H2233" t="s">
        <v>151</v>
      </c>
      <c r="I2233" t="s">
        <v>55</v>
      </c>
      <c r="J2233" t="s">
        <v>152</v>
      </c>
      <c r="K2233" t="s">
        <v>153</v>
      </c>
      <c r="L2233" s="230" t="s">
        <v>154</v>
      </c>
      <c r="M2233">
        <v>1</v>
      </c>
      <c r="N2233">
        <v>0</v>
      </c>
      <c r="O2233">
        <v>11.66</v>
      </c>
      <c r="P2233">
        <v>11.66</v>
      </c>
      <c r="Q2233">
        <v>6423.2</v>
      </c>
      <c r="R2233">
        <v>8.13</v>
      </c>
      <c r="S2233" s="231" t="str">
        <f>VLOOKUP(U2233,'Cross ref'!I:J,2,0)</f>
        <v>SCL</v>
      </c>
      <c r="T2233" s="231">
        <f t="shared" si="204"/>
        <v>11.66</v>
      </c>
      <c r="U2233" s="231">
        <f>VLOOKUP(VALUE(C2233),'Cross ref'!G:I,3,0)</f>
        <v>7383</v>
      </c>
      <c r="V2233" s="231">
        <f>IFERROR(VLOOKUP(J2233,'Item List (2)'!C:D,2,0),VLOOKUP(K2233,'Item List (2)'!C:D,2,0))</f>
        <v>50007</v>
      </c>
      <c r="W2233" s="231">
        <f>IFERROR(VLOOKUP(J2233,'Item List (2)'!C:E,3,0),VLOOKUP(K2233,'Item List (2)'!C:E,3,0))</f>
        <v>100</v>
      </c>
      <c r="X2233" s="231">
        <f t="shared" si="205"/>
        <v>0</v>
      </c>
      <c r="Y2233" s="231" t="str">
        <f t="shared" si="206"/>
        <v>SAUCE, BUFFALO CUP</v>
      </c>
      <c r="AA2233" s="232">
        <f t="shared" si="207"/>
        <v>11.66</v>
      </c>
      <c r="AB2233" s="232" t="str">
        <f>VLOOKUP(W2233,'Item List (2)'!$H:$J,2,0)</f>
        <v>Food</v>
      </c>
      <c r="AC2233" s="232">
        <f t="shared" si="208"/>
        <v>7383</v>
      </c>
      <c r="AD2233" s="232" t="str">
        <f t="shared" si="209"/>
        <v>7383-Food</v>
      </c>
    </row>
    <row r="2234" spans="1:30">
      <c r="A2234" t="s">
        <v>48</v>
      </c>
      <c r="B2234" t="s">
        <v>549</v>
      </c>
      <c r="C2234" t="s">
        <v>810</v>
      </c>
      <c r="D2234" t="s">
        <v>811</v>
      </c>
      <c r="E2234" t="s">
        <v>812</v>
      </c>
      <c r="F2234" s="220" t="s">
        <v>53</v>
      </c>
      <c r="G2234" s="220">
        <v>45168</v>
      </c>
      <c r="H2234" t="s">
        <v>155</v>
      </c>
      <c r="I2234" t="s">
        <v>55</v>
      </c>
      <c r="J2234" t="s">
        <v>156</v>
      </c>
      <c r="K2234" t="s">
        <v>157</v>
      </c>
      <c r="L2234" s="230" t="s">
        <v>158</v>
      </c>
      <c r="M2234">
        <v>3</v>
      </c>
      <c r="N2234">
        <v>0</v>
      </c>
      <c r="O2234">
        <v>19.78</v>
      </c>
      <c r="P2234">
        <v>59.34</v>
      </c>
      <c r="Q2234">
        <v>6423.2</v>
      </c>
      <c r="R2234">
        <v>8.13</v>
      </c>
      <c r="S2234" s="231" t="str">
        <f>VLOOKUP(U2234,'Cross ref'!I:J,2,0)</f>
        <v>SCL</v>
      </c>
      <c r="T2234" s="231">
        <f t="shared" si="204"/>
        <v>59.34</v>
      </c>
      <c r="U2234" s="231">
        <f>VLOOKUP(VALUE(C2234),'Cross ref'!G:I,3,0)</f>
        <v>7383</v>
      </c>
      <c r="V2234" s="231">
        <f>IFERROR(VLOOKUP(J2234,'Item List (2)'!C:D,2,0),VLOOKUP(K2234,'Item List (2)'!C:D,2,0))</f>
        <v>50007</v>
      </c>
      <c r="W2234" s="231">
        <f>IFERROR(VLOOKUP(J2234,'Item List (2)'!C:E,3,0),VLOOKUP(K2234,'Item List (2)'!C:E,3,0))</f>
        <v>100</v>
      </c>
      <c r="X2234" s="231">
        <f t="shared" si="205"/>
        <v>0</v>
      </c>
      <c r="Y2234" s="231" t="str">
        <f t="shared" si="206"/>
        <v>ICE CREAM, VANILLA SLOW MELT</v>
      </c>
      <c r="AA2234" s="232">
        <f t="shared" si="207"/>
        <v>59.34</v>
      </c>
      <c r="AB2234" s="232" t="str">
        <f>VLOOKUP(W2234,'Item List (2)'!$H:$J,2,0)</f>
        <v>Food</v>
      </c>
      <c r="AC2234" s="232">
        <f t="shared" si="208"/>
        <v>7383</v>
      </c>
      <c r="AD2234" s="232" t="str">
        <f t="shared" si="209"/>
        <v>7383-Food</v>
      </c>
    </row>
    <row r="2235" spans="1:30">
      <c r="A2235" t="s">
        <v>48</v>
      </c>
      <c r="B2235" t="s">
        <v>549</v>
      </c>
      <c r="C2235" t="s">
        <v>810</v>
      </c>
      <c r="D2235" t="s">
        <v>811</v>
      </c>
      <c r="E2235" t="s">
        <v>812</v>
      </c>
      <c r="F2235" s="220" t="s">
        <v>53</v>
      </c>
      <c r="G2235" s="220">
        <v>45168</v>
      </c>
      <c r="H2235" t="s">
        <v>159</v>
      </c>
      <c r="I2235" t="s">
        <v>55</v>
      </c>
      <c r="J2235" t="s">
        <v>160</v>
      </c>
      <c r="K2235" t="s">
        <v>161</v>
      </c>
      <c r="L2235" s="230" t="s">
        <v>162</v>
      </c>
      <c r="M2235">
        <v>8</v>
      </c>
      <c r="N2235">
        <v>0</v>
      </c>
      <c r="O2235">
        <v>36.91</v>
      </c>
      <c r="P2235">
        <v>295.28</v>
      </c>
      <c r="Q2235">
        <v>6423.2</v>
      </c>
      <c r="R2235">
        <v>8.13</v>
      </c>
      <c r="S2235" s="231" t="str">
        <f>VLOOKUP(U2235,'Cross ref'!I:J,2,0)</f>
        <v>SCL</v>
      </c>
      <c r="T2235" s="231">
        <f t="shared" si="204"/>
        <v>295.28</v>
      </c>
      <c r="U2235" s="231">
        <f>VLOOKUP(VALUE(C2235),'Cross ref'!G:I,3,0)</f>
        <v>7383</v>
      </c>
      <c r="V2235" s="231">
        <f>IFERROR(VLOOKUP(J2235,'Item List (2)'!C:D,2,0),VLOOKUP(K2235,'Item List (2)'!C:D,2,0))</f>
        <v>50007</v>
      </c>
      <c r="W2235" s="231">
        <f>IFERROR(VLOOKUP(J2235,'Item List (2)'!C:E,3,0),VLOOKUP(K2235,'Item List (2)'!C:E,3,0))</f>
        <v>100</v>
      </c>
      <c r="X2235" s="231">
        <f t="shared" si="205"/>
        <v>0</v>
      </c>
      <c r="Y2235" s="231" t="str">
        <f t="shared" si="206"/>
        <v>SHORTENING, LIQ FRY PREM</v>
      </c>
      <c r="AA2235" s="232">
        <f t="shared" si="207"/>
        <v>295.28</v>
      </c>
      <c r="AB2235" s="232" t="str">
        <f>VLOOKUP(W2235,'Item List (2)'!$H:$J,2,0)</f>
        <v>Food</v>
      </c>
      <c r="AC2235" s="232">
        <f t="shared" si="208"/>
        <v>7383</v>
      </c>
      <c r="AD2235" s="232" t="str">
        <f t="shared" si="209"/>
        <v>7383-Food</v>
      </c>
    </row>
    <row r="2236" spans="1:30">
      <c r="A2236" t="s">
        <v>48</v>
      </c>
      <c r="B2236" t="s">
        <v>549</v>
      </c>
      <c r="C2236" t="s">
        <v>810</v>
      </c>
      <c r="D2236" t="s">
        <v>811</v>
      </c>
      <c r="E2236" t="s">
        <v>812</v>
      </c>
      <c r="F2236" s="220" t="s">
        <v>53</v>
      </c>
      <c r="G2236" s="220">
        <v>45168</v>
      </c>
      <c r="H2236" t="s">
        <v>450</v>
      </c>
      <c r="I2236" t="s">
        <v>55</v>
      </c>
      <c r="J2236" t="s">
        <v>117</v>
      </c>
      <c r="K2236" t="s">
        <v>451</v>
      </c>
      <c r="L2236" s="230" t="s">
        <v>452</v>
      </c>
      <c r="M2236">
        <v>1</v>
      </c>
      <c r="N2236">
        <v>0</v>
      </c>
      <c r="O2236">
        <v>166.32</v>
      </c>
      <c r="P2236">
        <v>166.32</v>
      </c>
      <c r="Q2236">
        <v>6423.2</v>
      </c>
      <c r="R2236">
        <v>8.13</v>
      </c>
      <c r="S2236" s="231" t="str">
        <f>VLOOKUP(U2236,'Cross ref'!I:J,2,0)</f>
        <v>SCL</v>
      </c>
      <c r="T2236" s="231">
        <f t="shared" si="204"/>
        <v>166.32</v>
      </c>
      <c r="U2236" s="231">
        <f>VLOOKUP(VALUE(C2236),'Cross ref'!G:I,3,0)</f>
        <v>7383</v>
      </c>
      <c r="V2236" s="231">
        <f>IFERROR(VLOOKUP(J2236,'Item List (2)'!C:D,2,0),VLOOKUP(K2236,'Item List (2)'!C:D,2,0))</f>
        <v>50007</v>
      </c>
      <c r="W2236" s="231">
        <f>IFERROR(VLOOKUP(J2236,'Item List (2)'!C:E,3,0),VLOOKUP(K2236,'Item List (2)'!C:E,3,0))</f>
        <v>100</v>
      </c>
      <c r="X2236" s="231">
        <f t="shared" si="205"/>
        <v>0</v>
      </c>
      <c r="Y2236" s="231" t="str">
        <f t="shared" si="206"/>
        <v>BEEF, STEAK FC</v>
      </c>
      <c r="AA2236" s="232">
        <f t="shared" si="207"/>
        <v>166.32</v>
      </c>
      <c r="AB2236" s="232" t="str">
        <f>VLOOKUP(W2236,'Item List (2)'!$H:$J,2,0)</f>
        <v>Food</v>
      </c>
      <c r="AC2236" s="232">
        <f t="shared" si="208"/>
        <v>7383</v>
      </c>
      <c r="AD2236" s="232" t="str">
        <f t="shared" si="209"/>
        <v>7383-Food</v>
      </c>
    </row>
    <row r="2237" spans="1:30">
      <c r="A2237" t="s">
        <v>48</v>
      </c>
      <c r="B2237" t="s">
        <v>549</v>
      </c>
      <c r="C2237" t="s">
        <v>810</v>
      </c>
      <c r="D2237" t="s">
        <v>811</v>
      </c>
      <c r="E2237" t="s">
        <v>812</v>
      </c>
      <c r="F2237" s="220" t="s">
        <v>53</v>
      </c>
      <c r="G2237" s="220">
        <v>45168</v>
      </c>
      <c r="H2237" t="s">
        <v>416</v>
      </c>
      <c r="I2237" t="s">
        <v>55</v>
      </c>
      <c r="J2237" t="s">
        <v>417</v>
      </c>
      <c r="K2237" t="s">
        <v>418</v>
      </c>
      <c r="L2237" s="230" t="s">
        <v>419</v>
      </c>
      <c r="M2237">
        <v>1</v>
      </c>
      <c r="N2237">
        <v>0</v>
      </c>
      <c r="O2237">
        <v>33.71</v>
      </c>
      <c r="P2237">
        <v>33.71</v>
      </c>
      <c r="Q2237">
        <v>6423.2</v>
      </c>
      <c r="R2237">
        <v>8.13</v>
      </c>
      <c r="S2237" s="231" t="str">
        <f>VLOOKUP(U2237,'Cross ref'!I:J,2,0)</f>
        <v>SCL</v>
      </c>
      <c r="T2237" s="231">
        <f t="shared" si="204"/>
        <v>33.71</v>
      </c>
      <c r="U2237" s="231">
        <f>VLOOKUP(VALUE(C2237),'Cross ref'!G:I,3,0)</f>
        <v>7383</v>
      </c>
      <c r="V2237" s="231">
        <f>IFERROR(VLOOKUP(J2237,'Item List (2)'!C:D,2,0),VLOOKUP(K2237,'Item List (2)'!C:D,2,0))</f>
        <v>50007</v>
      </c>
      <c r="W2237" s="231">
        <f>IFERROR(VLOOKUP(J2237,'Item List (2)'!C:E,3,0),VLOOKUP(K2237,'Item List (2)'!C:E,3,0))</f>
        <v>100</v>
      </c>
      <c r="X2237" s="231">
        <f t="shared" si="205"/>
        <v>0</v>
      </c>
      <c r="Y2237" s="231" t="str">
        <f t="shared" si="206"/>
        <v>PEPPER, JALAPENO NACHO SLI</v>
      </c>
      <c r="AA2237" s="232">
        <f t="shared" si="207"/>
        <v>33.71</v>
      </c>
      <c r="AB2237" s="232" t="str">
        <f>VLOOKUP(W2237,'Item List (2)'!$H:$J,2,0)</f>
        <v>Food</v>
      </c>
      <c r="AC2237" s="232">
        <f t="shared" si="208"/>
        <v>7383</v>
      </c>
      <c r="AD2237" s="232" t="str">
        <f t="shared" si="209"/>
        <v>7383-Food</v>
      </c>
    </row>
    <row r="2238" spans="1:30">
      <c r="A2238" t="s">
        <v>48</v>
      </c>
      <c r="B2238" t="s">
        <v>549</v>
      </c>
      <c r="C2238" t="s">
        <v>810</v>
      </c>
      <c r="D2238" t="s">
        <v>811</v>
      </c>
      <c r="E2238" t="s">
        <v>812</v>
      </c>
      <c r="F2238" s="220" t="s">
        <v>53</v>
      </c>
      <c r="G2238" s="220">
        <v>45168</v>
      </c>
      <c r="H2238" t="s">
        <v>339</v>
      </c>
      <c r="I2238" t="s">
        <v>201</v>
      </c>
      <c r="J2238" t="s">
        <v>232</v>
      </c>
      <c r="K2238" t="s">
        <v>340</v>
      </c>
      <c r="L2238" s="230" t="s">
        <v>341</v>
      </c>
      <c r="M2238">
        <v>1</v>
      </c>
      <c r="N2238">
        <v>0</v>
      </c>
      <c r="O2238">
        <v>28.75</v>
      </c>
      <c r="P2238">
        <v>28.75</v>
      </c>
      <c r="Q2238">
        <v>6423.2</v>
      </c>
      <c r="R2238">
        <v>8.13</v>
      </c>
      <c r="S2238" s="231" t="str">
        <f>VLOOKUP(U2238,'Cross ref'!I:J,2,0)</f>
        <v>SCL</v>
      </c>
      <c r="T2238" s="231">
        <f t="shared" si="204"/>
        <v>28.75</v>
      </c>
      <c r="U2238" s="231">
        <f>VLOOKUP(VALUE(C2238),'Cross ref'!G:I,3,0)</f>
        <v>7383</v>
      </c>
      <c r="V2238" s="231">
        <f>IFERROR(VLOOKUP(J2238,'Item List (2)'!C:D,2,0),VLOOKUP(K2238,'Item List (2)'!C:D,2,0))</f>
        <v>51001</v>
      </c>
      <c r="W2238" s="231">
        <f>IFERROR(VLOOKUP(J2238,'Item List (2)'!C:E,3,0),VLOOKUP(K2238,'Item List (2)'!C:E,3,0))</f>
        <v>1000</v>
      </c>
      <c r="X2238" s="231">
        <f t="shared" si="205"/>
        <v>0</v>
      </c>
      <c r="Y2238" s="231" t="str">
        <f t="shared" si="206"/>
        <v>LID, CUP CRUISER 32Z</v>
      </c>
      <c r="AA2238" s="232">
        <f t="shared" si="207"/>
        <v>28.75</v>
      </c>
      <c r="AB2238" s="232" t="str">
        <f>VLOOKUP(W2238,'Item List (2)'!$H:$J,2,0)</f>
        <v>Paper</v>
      </c>
      <c r="AC2238" s="232">
        <f t="shared" si="208"/>
        <v>7383</v>
      </c>
      <c r="AD2238" s="232" t="str">
        <f t="shared" si="209"/>
        <v>7383-Paper</v>
      </c>
    </row>
    <row r="2239" spans="1:30">
      <c r="A2239" t="s">
        <v>48</v>
      </c>
      <c r="B2239" t="s">
        <v>549</v>
      </c>
      <c r="C2239" t="s">
        <v>810</v>
      </c>
      <c r="D2239" t="s">
        <v>811</v>
      </c>
      <c r="E2239" t="s">
        <v>812</v>
      </c>
      <c r="F2239" s="220" t="s">
        <v>53</v>
      </c>
      <c r="G2239" s="220">
        <v>45168</v>
      </c>
      <c r="H2239" t="s">
        <v>163</v>
      </c>
      <c r="I2239" t="s">
        <v>55</v>
      </c>
      <c r="J2239" t="s">
        <v>146</v>
      </c>
      <c r="K2239" t="s">
        <v>164</v>
      </c>
      <c r="L2239" s="230" t="s">
        <v>165</v>
      </c>
      <c r="M2239">
        <v>4</v>
      </c>
      <c r="N2239">
        <v>0</v>
      </c>
      <c r="O2239">
        <v>37.6</v>
      </c>
      <c r="P2239">
        <v>150.4</v>
      </c>
      <c r="Q2239">
        <v>6423.2</v>
      </c>
      <c r="R2239">
        <v>8.13</v>
      </c>
      <c r="S2239" s="231" t="str">
        <f>VLOOKUP(U2239,'Cross ref'!I:J,2,0)</f>
        <v>SCL</v>
      </c>
      <c r="T2239" s="231">
        <f t="shared" si="204"/>
        <v>150.4</v>
      </c>
      <c r="U2239" s="231">
        <f>VLOOKUP(VALUE(C2239),'Cross ref'!G:I,3,0)</f>
        <v>7383</v>
      </c>
      <c r="V2239" s="231">
        <f>IFERROR(VLOOKUP(J2239,'Item List (2)'!C:D,2,0),VLOOKUP(K2239,'Item List (2)'!C:D,2,0))</f>
        <v>50007</v>
      </c>
      <c r="W2239" s="231">
        <f>IFERROR(VLOOKUP(J2239,'Item List (2)'!C:E,3,0),VLOOKUP(K2239,'Item List (2)'!C:E,3,0))</f>
        <v>100</v>
      </c>
      <c r="X2239" s="231">
        <f t="shared" si="205"/>
        <v>0</v>
      </c>
      <c r="Y2239" s="231" t="str">
        <f t="shared" si="206"/>
        <v>CHICKEN, PTY SPCY 3Z</v>
      </c>
      <c r="AA2239" s="232">
        <f t="shared" si="207"/>
        <v>150.4</v>
      </c>
      <c r="AB2239" s="232" t="str">
        <f>VLOOKUP(W2239,'Item List (2)'!$H:$J,2,0)</f>
        <v>Food</v>
      </c>
      <c r="AC2239" s="232">
        <f t="shared" si="208"/>
        <v>7383</v>
      </c>
      <c r="AD2239" s="232" t="str">
        <f t="shared" si="209"/>
        <v>7383-Food</v>
      </c>
    </row>
    <row r="2240" spans="1:30">
      <c r="A2240" t="s">
        <v>48</v>
      </c>
      <c r="B2240" t="s">
        <v>549</v>
      </c>
      <c r="C2240" t="s">
        <v>810</v>
      </c>
      <c r="D2240" t="s">
        <v>811</v>
      </c>
      <c r="E2240" t="s">
        <v>812</v>
      </c>
      <c r="F2240" s="220" t="s">
        <v>53</v>
      </c>
      <c r="G2240" s="220">
        <v>45168</v>
      </c>
      <c r="H2240" t="s">
        <v>342</v>
      </c>
      <c r="I2240" t="s">
        <v>66</v>
      </c>
      <c r="J2240" t="s">
        <v>109</v>
      </c>
      <c r="K2240" t="s">
        <v>343</v>
      </c>
      <c r="L2240" s="230" t="s">
        <v>111</v>
      </c>
      <c r="M2240">
        <v>1</v>
      </c>
      <c r="N2240">
        <v>0</v>
      </c>
      <c r="O2240">
        <v>16.79</v>
      </c>
      <c r="P2240">
        <v>16.79</v>
      </c>
      <c r="Q2240">
        <v>6423.2</v>
      </c>
      <c r="R2240">
        <v>8.13</v>
      </c>
      <c r="S2240" s="231" t="str">
        <f>VLOOKUP(U2240,'Cross ref'!I:J,2,0)</f>
        <v>SCL</v>
      </c>
      <c r="T2240" s="231">
        <f t="shared" si="204"/>
        <v>16.79</v>
      </c>
      <c r="U2240" s="231">
        <f>VLOOKUP(VALUE(C2240),'Cross ref'!G:I,3,0)</f>
        <v>7383</v>
      </c>
      <c r="V2240" s="231">
        <f>IFERROR(VLOOKUP(J2240,'Item List (2)'!C:D,2,0),VLOOKUP(K2240,'Item List (2)'!C:D,2,0))</f>
        <v>60507</v>
      </c>
      <c r="W2240" s="231">
        <f>IFERROR(VLOOKUP(J2240,'Item List (2)'!C:E,3,0),VLOOKUP(K2240,'Item List (2)'!C:E,3,0))</f>
        <v>1200</v>
      </c>
      <c r="X2240" s="231">
        <f t="shared" si="205"/>
        <v>0</v>
      </c>
      <c r="Y2240" s="231" t="str">
        <f t="shared" si="206"/>
        <v>GLOVE, SYNTH LG</v>
      </c>
      <c r="AA2240" s="232">
        <f t="shared" si="207"/>
        <v>16.79</v>
      </c>
      <c r="AB2240" s="232" t="str">
        <f>VLOOKUP(W2240,'Item List (2)'!$H:$J,2,0)</f>
        <v>Supplies</v>
      </c>
      <c r="AC2240" s="232">
        <f t="shared" si="208"/>
        <v>7383</v>
      </c>
      <c r="AD2240" s="232" t="str">
        <f t="shared" si="209"/>
        <v>7383-Supplies</v>
      </c>
    </row>
    <row r="2241" spans="1:30">
      <c r="A2241" t="s">
        <v>48</v>
      </c>
      <c r="B2241" t="s">
        <v>549</v>
      </c>
      <c r="C2241" t="s">
        <v>810</v>
      </c>
      <c r="D2241" t="s">
        <v>811</v>
      </c>
      <c r="E2241" t="s">
        <v>812</v>
      </c>
      <c r="F2241" s="220" t="s">
        <v>53</v>
      </c>
      <c r="G2241" s="220">
        <v>45168</v>
      </c>
      <c r="H2241" t="s">
        <v>166</v>
      </c>
      <c r="I2241" t="s">
        <v>55</v>
      </c>
      <c r="J2241" t="s">
        <v>121</v>
      </c>
      <c r="K2241" t="s">
        <v>167</v>
      </c>
      <c r="L2241" s="230" t="s">
        <v>168</v>
      </c>
      <c r="M2241">
        <v>1</v>
      </c>
      <c r="N2241">
        <v>0</v>
      </c>
      <c r="O2241">
        <v>29.39</v>
      </c>
      <c r="P2241">
        <v>29.39</v>
      </c>
      <c r="Q2241">
        <v>6423.2</v>
      </c>
      <c r="R2241">
        <v>8.13</v>
      </c>
      <c r="S2241" s="231" t="str">
        <f>VLOOKUP(U2241,'Cross ref'!I:J,2,0)</f>
        <v>SCL</v>
      </c>
      <c r="T2241" s="231">
        <f t="shared" si="204"/>
        <v>29.39</v>
      </c>
      <c r="U2241" s="231">
        <f>VLOOKUP(VALUE(C2241),'Cross ref'!G:I,3,0)</f>
        <v>7383</v>
      </c>
      <c r="V2241" s="231">
        <f>IFERROR(VLOOKUP(J2241,'Item List (2)'!C:D,2,0),VLOOKUP(K2241,'Item List (2)'!C:D,2,0))</f>
        <v>50007</v>
      </c>
      <c r="W2241" s="231">
        <f>IFERROR(VLOOKUP(J2241,'Item List (2)'!C:E,3,0),VLOOKUP(K2241,'Item List (2)'!C:E,3,0))</f>
        <v>100</v>
      </c>
      <c r="X2241" s="231">
        <f t="shared" si="205"/>
        <v>0</v>
      </c>
      <c r="Y2241" s="231" t="str">
        <f t="shared" si="206"/>
        <v>SQUASH, ZUCCHINI BRD SLI</v>
      </c>
      <c r="AA2241" s="232">
        <f t="shared" si="207"/>
        <v>29.39</v>
      </c>
      <c r="AB2241" s="232" t="str">
        <f>VLOOKUP(W2241,'Item List (2)'!$H:$J,2,0)</f>
        <v>Food</v>
      </c>
      <c r="AC2241" s="232">
        <f t="shared" si="208"/>
        <v>7383</v>
      </c>
      <c r="AD2241" s="232" t="str">
        <f t="shared" si="209"/>
        <v>7383-Food</v>
      </c>
    </row>
    <row r="2242" spans="1:30">
      <c r="A2242" t="s">
        <v>48</v>
      </c>
      <c r="B2242" t="s">
        <v>549</v>
      </c>
      <c r="C2242" t="s">
        <v>810</v>
      </c>
      <c r="D2242" t="s">
        <v>811</v>
      </c>
      <c r="E2242" t="s">
        <v>812</v>
      </c>
      <c r="F2242" s="220" t="s">
        <v>53</v>
      </c>
      <c r="G2242" s="220">
        <v>45168</v>
      </c>
      <c r="H2242" t="s">
        <v>169</v>
      </c>
      <c r="I2242" t="s">
        <v>55</v>
      </c>
      <c r="J2242" t="s">
        <v>170</v>
      </c>
      <c r="K2242" t="s">
        <v>171</v>
      </c>
      <c r="L2242" s="230" t="s">
        <v>172</v>
      </c>
      <c r="M2242">
        <v>3</v>
      </c>
      <c r="N2242">
        <v>0</v>
      </c>
      <c r="O2242">
        <v>90.57</v>
      </c>
      <c r="P2242">
        <v>271.71</v>
      </c>
      <c r="Q2242">
        <v>6423.2</v>
      </c>
      <c r="R2242">
        <v>8.13</v>
      </c>
      <c r="S2242" s="231" t="str">
        <f>VLOOKUP(U2242,'Cross ref'!I:J,2,0)</f>
        <v>SCL</v>
      </c>
      <c r="T2242" s="231">
        <f t="shared" ref="T2242:T2305" si="210">P2242</f>
        <v>271.71</v>
      </c>
      <c r="U2242" s="231">
        <f>VLOOKUP(VALUE(C2242),'Cross ref'!G:I,3,0)</f>
        <v>7383</v>
      </c>
      <c r="V2242" s="231">
        <f>IFERROR(VLOOKUP(J2242,'Item List (2)'!C:D,2,0),VLOOKUP(K2242,'Item List (2)'!C:D,2,0))</f>
        <v>50007</v>
      </c>
      <c r="W2242" s="231">
        <f>IFERROR(VLOOKUP(J2242,'Item List (2)'!C:E,3,0),VLOOKUP(K2242,'Item List (2)'!C:E,3,0))</f>
        <v>100</v>
      </c>
      <c r="X2242" s="231">
        <f t="shared" ref="X2242:X2305" si="211">IF(_xlfn.NUMBERVALUE(O2242),M2242*O2242-P2242,-P2242)</f>
        <v>0</v>
      </c>
      <c r="Y2242" s="231" t="str">
        <f t="shared" ref="Y2242:Y2305" si="212">K2242</f>
        <v>BACON, 500 SLICES FC</v>
      </c>
      <c r="AA2242" s="232">
        <f t="shared" ref="AA2242:AA2305" si="213">P2242</f>
        <v>271.71</v>
      </c>
      <c r="AB2242" s="232" t="str">
        <f>VLOOKUP(W2242,'Item List (2)'!$H:$J,2,0)</f>
        <v>Food</v>
      </c>
      <c r="AC2242" s="232">
        <f t="shared" ref="AC2242:AC2305" si="214">U2242</f>
        <v>7383</v>
      </c>
      <c r="AD2242" s="232" t="str">
        <f t="shared" ref="AD2242:AD2305" si="215">AC2242&amp;"-"&amp;AB2242</f>
        <v>7383-Food</v>
      </c>
    </row>
    <row r="2243" spans="1:30">
      <c r="A2243" t="s">
        <v>48</v>
      </c>
      <c r="B2243" t="s">
        <v>549</v>
      </c>
      <c r="C2243" t="s">
        <v>810</v>
      </c>
      <c r="D2243" t="s">
        <v>811</v>
      </c>
      <c r="E2243" t="s">
        <v>812</v>
      </c>
      <c r="F2243" s="220" t="s">
        <v>53</v>
      </c>
      <c r="G2243" s="220">
        <v>45168</v>
      </c>
      <c r="H2243" t="s">
        <v>173</v>
      </c>
      <c r="I2243" t="s">
        <v>55</v>
      </c>
      <c r="J2243" t="s">
        <v>117</v>
      </c>
      <c r="K2243" t="s">
        <v>174</v>
      </c>
      <c r="L2243" s="230" t="s">
        <v>175</v>
      </c>
      <c r="M2243">
        <v>1</v>
      </c>
      <c r="N2243">
        <v>0</v>
      </c>
      <c r="O2243">
        <v>81.59</v>
      </c>
      <c r="P2243">
        <v>81.59</v>
      </c>
      <c r="Q2243">
        <v>6423.2</v>
      </c>
      <c r="R2243">
        <v>8.13</v>
      </c>
      <c r="S2243" s="231" t="str">
        <f>VLOOKUP(U2243,'Cross ref'!I:J,2,0)</f>
        <v>SCL</v>
      </c>
      <c r="T2243" s="231">
        <f t="shared" si="210"/>
        <v>81.59</v>
      </c>
      <c r="U2243" s="231">
        <f>VLOOKUP(VALUE(C2243),'Cross ref'!G:I,3,0)</f>
        <v>7383</v>
      </c>
      <c r="V2243" s="231">
        <f>IFERROR(VLOOKUP(J2243,'Item List (2)'!C:D,2,0),VLOOKUP(K2243,'Item List (2)'!C:D,2,0))</f>
        <v>50007</v>
      </c>
      <c r="W2243" s="231">
        <f>IFERROR(VLOOKUP(J2243,'Item List (2)'!C:E,3,0),VLOOKUP(K2243,'Item List (2)'!C:E,3,0))</f>
        <v>100</v>
      </c>
      <c r="X2243" s="231">
        <f t="shared" si="211"/>
        <v>0</v>
      </c>
      <c r="Y2243" s="231" t="str">
        <f t="shared" si="212"/>
        <v>BEEF, GRND PTY 1.78Z</v>
      </c>
      <c r="AA2243" s="232">
        <f t="shared" si="213"/>
        <v>81.59</v>
      </c>
      <c r="AB2243" s="232" t="str">
        <f>VLOOKUP(W2243,'Item List (2)'!$H:$J,2,0)</f>
        <v>Food</v>
      </c>
      <c r="AC2243" s="232">
        <f t="shared" si="214"/>
        <v>7383</v>
      </c>
      <c r="AD2243" s="232" t="str">
        <f t="shared" si="215"/>
        <v>7383-Food</v>
      </c>
    </row>
    <row r="2244" spans="1:30">
      <c r="A2244" t="s">
        <v>48</v>
      </c>
      <c r="B2244" t="s">
        <v>549</v>
      </c>
      <c r="C2244" t="s">
        <v>810</v>
      </c>
      <c r="D2244" t="s">
        <v>811</v>
      </c>
      <c r="E2244" t="s">
        <v>812</v>
      </c>
      <c r="F2244" s="220" t="s">
        <v>53</v>
      </c>
      <c r="G2244" s="220">
        <v>45168</v>
      </c>
      <c r="H2244" t="s">
        <v>181</v>
      </c>
      <c r="I2244" t="s">
        <v>55</v>
      </c>
      <c r="J2244" t="s">
        <v>121</v>
      </c>
      <c r="K2244" t="s">
        <v>182</v>
      </c>
      <c r="L2244" s="230" t="s">
        <v>183</v>
      </c>
      <c r="M2244">
        <v>3</v>
      </c>
      <c r="N2244">
        <v>0</v>
      </c>
      <c r="O2244">
        <v>39.79</v>
      </c>
      <c r="P2244">
        <v>119.37</v>
      </c>
      <c r="Q2244">
        <v>6423.2</v>
      </c>
      <c r="R2244">
        <v>8.13</v>
      </c>
      <c r="S2244" s="231" t="str">
        <f>VLOOKUP(U2244,'Cross ref'!I:J,2,0)</f>
        <v>SCL</v>
      </c>
      <c r="T2244" s="231">
        <f t="shared" si="210"/>
        <v>119.37</v>
      </c>
      <c r="U2244" s="231">
        <f>VLOOKUP(VALUE(C2244),'Cross ref'!G:I,3,0)</f>
        <v>7383</v>
      </c>
      <c r="V2244" s="231">
        <f>IFERROR(VLOOKUP(J2244,'Item List (2)'!C:D,2,0),VLOOKUP(K2244,'Item List (2)'!C:D,2,0))</f>
        <v>50007</v>
      </c>
      <c r="W2244" s="231">
        <f>IFERROR(VLOOKUP(J2244,'Item List (2)'!C:E,3,0),VLOOKUP(K2244,'Item List (2)'!C:E,3,0))</f>
        <v>100</v>
      </c>
      <c r="X2244" s="231">
        <f t="shared" si="211"/>
        <v>0</v>
      </c>
      <c r="Y2244" s="231" t="str">
        <f t="shared" si="212"/>
        <v>APPTZR, JALAPENO BRD CHSE BITE</v>
      </c>
      <c r="AA2244" s="232">
        <f t="shared" si="213"/>
        <v>119.37</v>
      </c>
      <c r="AB2244" s="232" t="str">
        <f>VLOOKUP(W2244,'Item List (2)'!$H:$J,2,0)</f>
        <v>Food</v>
      </c>
      <c r="AC2244" s="232">
        <f t="shared" si="214"/>
        <v>7383</v>
      </c>
      <c r="AD2244" s="232" t="str">
        <f t="shared" si="215"/>
        <v>7383-Food</v>
      </c>
    </row>
    <row r="2245" spans="1:30">
      <c r="A2245" t="s">
        <v>48</v>
      </c>
      <c r="B2245" t="s">
        <v>549</v>
      </c>
      <c r="C2245" t="s">
        <v>810</v>
      </c>
      <c r="D2245" t="s">
        <v>811</v>
      </c>
      <c r="E2245" t="s">
        <v>812</v>
      </c>
      <c r="F2245" s="220" t="s">
        <v>53</v>
      </c>
      <c r="G2245" s="220">
        <v>45168</v>
      </c>
      <c r="H2245" t="s">
        <v>184</v>
      </c>
      <c r="I2245" t="s">
        <v>55</v>
      </c>
      <c r="J2245" t="s">
        <v>117</v>
      </c>
      <c r="K2245" t="s">
        <v>185</v>
      </c>
      <c r="L2245" s="230" t="s">
        <v>186</v>
      </c>
      <c r="M2245">
        <v>2</v>
      </c>
      <c r="N2245">
        <v>0</v>
      </c>
      <c r="O2245">
        <v>76.44</v>
      </c>
      <c r="P2245">
        <v>152.88</v>
      </c>
      <c r="Q2245">
        <v>6423.2</v>
      </c>
      <c r="R2245">
        <v>8.13</v>
      </c>
      <c r="S2245" s="231" t="str">
        <f>VLOOKUP(U2245,'Cross ref'!I:J,2,0)</f>
        <v>SCL</v>
      </c>
      <c r="T2245" s="231">
        <f t="shared" si="210"/>
        <v>152.88</v>
      </c>
      <c r="U2245" s="231">
        <f>VLOOKUP(VALUE(C2245),'Cross ref'!G:I,3,0)</f>
        <v>7383</v>
      </c>
      <c r="V2245" s="231">
        <f>IFERROR(VLOOKUP(J2245,'Item List (2)'!C:D,2,0),VLOOKUP(K2245,'Item List (2)'!C:D,2,0))</f>
        <v>50007</v>
      </c>
      <c r="W2245" s="231">
        <f>IFERROR(VLOOKUP(J2245,'Item List (2)'!C:E,3,0),VLOOKUP(K2245,'Item List (2)'!C:E,3,0))</f>
        <v>100</v>
      </c>
      <c r="X2245" s="231">
        <f t="shared" si="211"/>
        <v>0</v>
      </c>
      <c r="Y2245" s="231" t="str">
        <f t="shared" si="212"/>
        <v>BEEF, GRND PTY 5.33Z ANGUS IQF</v>
      </c>
      <c r="AA2245" s="232">
        <f t="shared" si="213"/>
        <v>152.88</v>
      </c>
      <c r="AB2245" s="232" t="str">
        <f>VLOOKUP(W2245,'Item List (2)'!$H:$J,2,0)</f>
        <v>Food</v>
      </c>
      <c r="AC2245" s="232">
        <f t="shared" si="214"/>
        <v>7383</v>
      </c>
      <c r="AD2245" s="232" t="str">
        <f t="shared" si="215"/>
        <v>7383-Food</v>
      </c>
    </row>
    <row r="2246" spans="1:30">
      <c r="A2246" t="s">
        <v>48</v>
      </c>
      <c r="B2246" t="s">
        <v>549</v>
      </c>
      <c r="C2246" t="s">
        <v>810</v>
      </c>
      <c r="D2246" t="s">
        <v>811</v>
      </c>
      <c r="E2246" t="s">
        <v>812</v>
      </c>
      <c r="F2246" s="220" t="s">
        <v>53</v>
      </c>
      <c r="G2246" s="220">
        <v>45168</v>
      </c>
      <c r="H2246" t="s">
        <v>187</v>
      </c>
      <c r="I2246" t="s">
        <v>55</v>
      </c>
      <c r="J2246" t="s">
        <v>146</v>
      </c>
      <c r="K2246" t="s">
        <v>188</v>
      </c>
      <c r="L2246" s="230" t="s">
        <v>189</v>
      </c>
      <c r="M2246">
        <v>4</v>
      </c>
      <c r="N2246">
        <v>0</v>
      </c>
      <c r="O2246">
        <v>46.88</v>
      </c>
      <c r="P2246">
        <v>187.52</v>
      </c>
      <c r="Q2246">
        <v>6423.2</v>
      </c>
      <c r="R2246">
        <v>8.13</v>
      </c>
      <c r="S2246" s="231" t="str">
        <f>VLOOKUP(U2246,'Cross ref'!I:J,2,0)</f>
        <v>SCL</v>
      </c>
      <c r="T2246" s="231">
        <f t="shared" si="210"/>
        <v>187.52</v>
      </c>
      <c r="U2246" s="231">
        <f>VLOOKUP(VALUE(C2246),'Cross ref'!G:I,3,0)</f>
        <v>7383</v>
      </c>
      <c r="V2246" s="231">
        <f>IFERROR(VLOOKUP(J2246,'Item List (2)'!C:D,2,0),VLOOKUP(K2246,'Item List (2)'!C:D,2,0))</f>
        <v>50007</v>
      </c>
      <c r="W2246" s="231">
        <f>IFERROR(VLOOKUP(J2246,'Item List (2)'!C:E,3,0),VLOOKUP(K2246,'Item List (2)'!C:E,3,0))</f>
        <v>100</v>
      </c>
      <c r="X2246" s="231">
        <f t="shared" si="211"/>
        <v>0</v>
      </c>
      <c r="Y2246" s="231" t="str">
        <f t="shared" si="212"/>
        <v>CHICKEN, NUGGET BRD STAR SHP</v>
      </c>
      <c r="AA2246" s="232">
        <f t="shared" si="213"/>
        <v>187.52</v>
      </c>
      <c r="AB2246" s="232" t="str">
        <f>VLOOKUP(W2246,'Item List (2)'!$H:$J,2,0)</f>
        <v>Food</v>
      </c>
      <c r="AC2246" s="232">
        <f t="shared" si="214"/>
        <v>7383</v>
      </c>
      <c r="AD2246" s="232" t="str">
        <f t="shared" si="215"/>
        <v>7383-Food</v>
      </c>
    </row>
    <row r="2247" spans="1:30">
      <c r="A2247" t="s">
        <v>48</v>
      </c>
      <c r="B2247" t="s">
        <v>549</v>
      </c>
      <c r="C2247" t="s">
        <v>810</v>
      </c>
      <c r="D2247" t="s">
        <v>811</v>
      </c>
      <c r="E2247" t="s">
        <v>812</v>
      </c>
      <c r="F2247" s="220" t="s">
        <v>53</v>
      </c>
      <c r="G2247" s="220">
        <v>45168</v>
      </c>
      <c r="H2247" t="s">
        <v>357</v>
      </c>
      <c r="I2247" t="s">
        <v>55</v>
      </c>
      <c r="J2247" t="s">
        <v>358</v>
      </c>
      <c r="K2247" t="s">
        <v>359</v>
      </c>
      <c r="L2247" s="230" t="s">
        <v>360</v>
      </c>
      <c r="M2247">
        <v>1</v>
      </c>
      <c r="N2247">
        <v>0</v>
      </c>
      <c r="O2247">
        <v>24.1</v>
      </c>
      <c r="P2247">
        <v>24.1</v>
      </c>
      <c r="Q2247">
        <v>6423.2</v>
      </c>
      <c r="R2247">
        <v>8.13</v>
      </c>
      <c r="S2247" s="231" t="str">
        <f>VLOOKUP(U2247,'Cross ref'!I:J,2,0)</f>
        <v>SCL</v>
      </c>
      <c r="T2247" s="231">
        <f t="shared" si="210"/>
        <v>24.1</v>
      </c>
      <c r="U2247" s="231">
        <f>VLOOKUP(VALUE(C2247),'Cross ref'!G:I,3,0)</f>
        <v>7383</v>
      </c>
      <c r="V2247" s="231">
        <f>IFERROR(VLOOKUP(J2247,'Item List (2)'!C:D,2,0),VLOOKUP(K2247,'Item List (2)'!C:D,2,0))</f>
        <v>50007</v>
      </c>
      <c r="W2247" s="231">
        <f>IFERROR(VLOOKUP(J2247,'Item List (2)'!C:E,3,0),VLOOKUP(K2247,'Item List (2)'!C:E,3,0))</f>
        <v>100</v>
      </c>
      <c r="X2247" s="231">
        <f t="shared" si="211"/>
        <v>0</v>
      </c>
      <c r="Y2247" s="231" t="str">
        <f t="shared" si="212"/>
        <v>BISCUIT, BUTTERMILK PARBKD</v>
      </c>
      <c r="AA2247" s="232">
        <f t="shared" si="213"/>
        <v>24.1</v>
      </c>
      <c r="AB2247" s="232" t="str">
        <f>VLOOKUP(W2247,'Item List (2)'!$H:$J,2,0)</f>
        <v>Food</v>
      </c>
      <c r="AC2247" s="232">
        <f t="shared" si="214"/>
        <v>7383</v>
      </c>
      <c r="AD2247" s="232" t="str">
        <f t="shared" si="215"/>
        <v>7383-Food</v>
      </c>
    </row>
    <row r="2248" spans="1:30">
      <c r="A2248" t="s">
        <v>48</v>
      </c>
      <c r="B2248" t="s">
        <v>549</v>
      </c>
      <c r="C2248" t="s">
        <v>810</v>
      </c>
      <c r="D2248" t="s">
        <v>811</v>
      </c>
      <c r="E2248" t="s">
        <v>812</v>
      </c>
      <c r="F2248" s="220" t="s">
        <v>53</v>
      </c>
      <c r="G2248" s="220">
        <v>45168</v>
      </c>
      <c r="H2248" t="s">
        <v>194</v>
      </c>
      <c r="I2248" t="s">
        <v>55</v>
      </c>
      <c r="J2248" t="s">
        <v>179</v>
      </c>
      <c r="K2248" t="s">
        <v>195</v>
      </c>
      <c r="L2248" s="230" t="s">
        <v>148</v>
      </c>
      <c r="M2248">
        <v>1</v>
      </c>
      <c r="N2248">
        <v>0</v>
      </c>
      <c r="O2248">
        <v>77.97</v>
      </c>
      <c r="P2248">
        <v>77.97</v>
      </c>
      <c r="Q2248">
        <v>6423.2</v>
      </c>
      <c r="R2248">
        <v>8.13</v>
      </c>
      <c r="S2248" s="231" t="str">
        <f>VLOOKUP(U2248,'Cross ref'!I:J,2,0)</f>
        <v>SCL</v>
      </c>
      <c r="T2248" s="231">
        <f t="shared" si="210"/>
        <v>77.97</v>
      </c>
      <c r="U2248" s="231">
        <f>VLOOKUP(VALUE(C2248),'Cross ref'!G:I,3,0)</f>
        <v>7383</v>
      </c>
      <c r="V2248" s="231">
        <f>IFERROR(VLOOKUP(J2248,'Item List (2)'!C:D,2,0),VLOOKUP(K2248,'Item List (2)'!C:D,2,0))</f>
        <v>50007</v>
      </c>
      <c r="W2248" s="231">
        <f>IFERROR(VLOOKUP(J2248,'Item List (2)'!C:E,3,0),VLOOKUP(K2248,'Item List (2)'!C:E,3,0))</f>
        <v>100</v>
      </c>
      <c r="X2248" s="231">
        <f t="shared" si="211"/>
        <v>0</v>
      </c>
      <c r="Y2248" s="231" t="str">
        <f t="shared" si="212"/>
        <v>CHEESE, AMER SHRP SLI 200CT SM</v>
      </c>
      <c r="AA2248" s="232">
        <f t="shared" si="213"/>
        <v>77.97</v>
      </c>
      <c r="AB2248" s="232" t="str">
        <f>VLOOKUP(W2248,'Item List (2)'!$H:$J,2,0)</f>
        <v>Food</v>
      </c>
      <c r="AC2248" s="232">
        <f t="shared" si="214"/>
        <v>7383</v>
      </c>
      <c r="AD2248" s="232" t="str">
        <f t="shared" si="215"/>
        <v>7383-Food</v>
      </c>
    </row>
    <row r="2249" spans="1:30">
      <c r="A2249" t="s">
        <v>48</v>
      </c>
      <c r="B2249" t="s">
        <v>549</v>
      </c>
      <c r="C2249" t="s">
        <v>810</v>
      </c>
      <c r="D2249" t="s">
        <v>811</v>
      </c>
      <c r="E2249" t="s">
        <v>812</v>
      </c>
      <c r="F2249" s="220" t="s">
        <v>53</v>
      </c>
      <c r="G2249" s="220">
        <v>45168</v>
      </c>
      <c r="H2249" t="s">
        <v>205</v>
      </c>
      <c r="I2249" t="s">
        <v>55</v>
      </c>
      <c r="J2249" t="s">
        <v>206</v>
      </c>
      <c r="K2249" t="s">
        <v>207</v>
      </c>
      <c r="L2249" s="230" t="s">
        <v>208</v>
      </c>
      <c r="M2249">
        <v>4</v>
      </c>
      <c r="N2249">
        <v>0</v>
      </c>
      <c r="O2249">
        <v>22.17</v>
      </c>
      <c r="P2249">
        <v>88.68</v>
      </c>
      <c r="Q2249">
        <v>6423.2</v>
      </c>
      <c r="R2249">
        <v>8.13</v>
      </c>
      <c r="S2249" s="231" t="str">
        <f>VLOOKUP(U2249,'Cross ref'!I:J,2,0)</f>
        <v>SCL</v>
      </c>
      <c r="T2249" s="231">
        <f t="shared" si="210"/>
        <v>88.68</v>
      </c>
      <c r="U2249" s="231">
        <f>VLOOKUP(VALUE(C2249),'Cross ref'!G:I,3,0)</f>
        <v>7383</v>
      </c>
      <c r="V2249" s="231">
        <f>IFERROR(VLOOKUP(J2249,'Item List (2)'!C:D,2,0),VLOOKUP(K2249,'Item List (2)'!C:D,2,0))</f>
        <v>50007</v>
      </c>
      <c r="W2249" s="231">
        <f>IFERROR(VLOOKUP(J2249,'Item List (2)'!C:E,3,0),VLOOKUP(K2249,'Item List (2)'!C:E,3,0))</f>
        <v>100</v>
      </c>
      <c r="X2249" s="231">
        <f t="shared" si="211"/>
        <v>0</v>
      </c>
      <c r="Y2249" s="231" t="str">
        <f t="shared" si="212"/>
        <v>LETTUCE, LINER</v>
      </c>
      <c r="AA2249" s="232">
        <f t="shared" si="213"/>
        <v>88.68</v>
      </c>
      <c r="AB2249" s="232" t="str">
        <f>VLOOKUP(W2249,'Item List (2)'!$H:$J,2,0)</f>
        <v>Food</v>
      </c>
      <c r="AC2249" s="232">
        <f t="shared" si="214"/>
        <v>7383</v>
      </c>
      <c r="AD2249" s="232" t="str">
        <f t="shared" si="215"/>
        <v>7383-Food</v>
      </c>
    </row>
    <row r="2250" spans="1:30">
      <c r="A2250" t="s">
        <v>48</v>
      </c>
      <c r="B2250" t="s">
        <v>549</v>
      </c>
      <c r="C2250" t="s">
        <v>810</v>
      </c>
      <c r="D2250" t="s">
        <v>811</v>
      </c>
      <c r="E2250" t="s">
        <v>812</v>
      </c>
      <c r="F2250" s="220" t="s">
        <v>53</v>
      </c>
      <c r="G2250" s="220">
        <v>45168</v>
      </c>
      <c r="H2250" t="s">
        <v>209</v>
      </c>
      <c r="I2250" t="s">
        <v>55</v>
      </c>
      <c r="J2250" t="s">
        <v>210</v>
      </c>
      <c r="K2250" t="s">
        <v>211</v>
      </c>
      <c r="L2250" s="230" t="s">
        <v>212</v>
      </c>
      <c r="M2250">
        <v>3</v>
      </c>
      <c r="N2250">
        <v>0</v>
      </c>
      <c r="O2250">
        <v>19.57</v>
      </c>
      <c r="P2250">
        <v>58.71</v>
      </c>
      <c r="Q2250">
        <v>6423.2</v>
      </c>
      <c r="R2250">
        <v>8.13</v>
      </c>
      <c r="S2250" s="231" t="str">
        <f>VLOOKUP(U2250,'Cross ref'!I:J,2,0)</f>
        <v>SCL</v>
      </c>
      <c r="T2250" s="231">
        <f t="shared" si="210"/>
        <v>58.71</v>
      </c>
      <c r="U2250" s="231">
        <f>VLOOKUP(VALUE(C2250),'Cross ref'!G:I,3,0)</f>
        <v>7383</v>
      </c>
      <c r="V2250" s="231">
        <f>IFERROR(VLOOKUP(J2250,'Item List (2)'!C:D,2,0),VLOOKUP(K2250,'Item List (2)'!C:D,2,0))</f>
        <v>50007</v>
      </c>
      <c r="W2250" s="231">
        <f>IFERROR(VLOOKUP(J2250,'Item List (2)'!C:E,3,0),VLOOKUP(K2250,'Item List (2)'!C:E,3,0))</f>
        <v>100</v>
      </c>
      <c r="X2250" s="231">
        <f t="shared" si="211"/>
        <v>0</v>
      </c>
      <c r="Y2250" s="231" t="str">
        <f t="shared" si="212"/>
        <v>TOMATO, RED 5X5 BULK 25LB</v>
      </c>
      <c r="AA2250" s="232">
        <f t="shared" si="213"/>
        <v>58.71</v>
      </c>
      <c r="AB2250" s="232" t="str">
        <f>VLOOKUP(W2250,'Item List (2)'!$H:$J,2,0)</f>
        <v>Food</v>
      </c>
      <c r="AC2250" s="232">
        <f t="shared" si="214"/>
        <v>7383</v>
      </c>
      <c r="AD2250" s="232" t="str">
        <f t="shared" si="215"/>
        <v>7383-Food</v>
      </c>
    </row>
    <row r="2251" spans="1:30">
      <c r="A2251" t="s">
        <v>48</v>
      </c>
      <c r="B2251" t="s">
        <v>549</v>
      </c>
      <c r="C2251" t="s">
        <v>810</v>
      </c>
      <c r="D2251" t="s">
        <v>811</v>
      </c>
      <c r="E2251" t="s">
        <v>812</v>
      </c>
      <c r="F2251" s="220" t="s">
        <v>53</v>
      </c>
      <c r="G2251" s="220">
        <v>45168</v>
      </c>
      <c r="H2251" t="s">
        <v>613</v>
      </c>
      <c r="I2251" t="s">
        <v>55</v>
      </c>
      <c r="J2251" t="s">
        <v>614</v>
      </c>
      <c r="K2251" t="s">
        <v>615</v>
      </c>
      <c r="L2251" s="230" t="s">
        <v>212</v>
      </c>
      <c r="M2251">
        <v>1</v>
      </c>
      <c r="N2251">
        <v>0</v>
      </c>
      <c r="O2251">
        <v>14.65</v>
      </c>
      <c r="P2251">
        <v>14.65</v>
      </c>
      <c r="Q2251">
        <v>6423.2</v>
      </c>
      <c r="R2251">
        <v>8.13</v>
      </c>
      <c r="S2251" s="231" t="str">
        <f>VLOOKUP(U2251,'Cross ref'!I:J,2,0)</f>
        <v>SCL</v>
      </c>
      <c r="T2251" s="231">
        <f t="shared" si="210"/>
        <v>14.65</v>
      </c>
      <c r="U2251" s="231">
        <f>VLOOKUP(VALUE(C2251),'Cross ref'!G:I,3,0)</f>
        <v>7383</v>
      </c>
      <c r="V2251" s="231">
        <f>IFERROR(VLOOKUP(J2251,'Item List (2)'!C:D,2,0),VLOOKUP(K2251,'Item List (2)'!C:D,2,0))</f>
        <v>50007</v>
      </c>
      <c r="W2251" s="231">
        <f>IFERROR(VLOOKUP(J2251,'Item List (2)'!C:E,3,0),VLOOKUP(K2251,'Item List (2)'!C:E,3,0))</f>
        <v>100</v>
      </c>
      <c r="X2251" s="231">
        <f t="shared" si="211"/>
        <v>0</v>
      </c>
      <c r="Y2251" s="231" t="str">
        <f t="shared" si="212"/>
        <v>ONION, RED JMBO</v>
      </c>
      <c r="AA2251" s="232">
        <f t="shared" si="213"/>
        <v>14.65</v>
      </c>
      <c r="AB2251" s="232" t="str">
        <f>VLOOKUP(W2251,'Item List (2)'!$H:$J,2,0)</f>
        <v>Food</v>
      </c>
      <c r="AC2251" s="232">
        <f t="shared" si="214"/>
        <v>7383</v>
      </c>
      <c r="AD2251" s="232" t="str">
        <f t="shared" si="215"/>
        <v>7383-Food</v>
      </c>
    </row>
    <row r="2252" spans="1:30">
      <c r="A2252" t="s">
        <v>48</v>
      </c>
      <c r="B2252" t="s">
        <v>549</v>
      </c>
      <c r="C2252" t="s">
        <v>810</v>
      </c>
      <c r="D2252" t="s">
        <v>811</v>
      </c>
      <c r="E2252" t="s">
        <v>812</v>
      </c>
      <c r="F2252" s="220" t="s">
        <v>53</v>
      </c>
      <c r="G2252" s="220">
        <v>45168</v>
      </c>
      <c r="H2252" t="s">
        <v>213</v>
      </c>
      <c r="I2252" t="s">
        <v>55</v>
      </c>
      <c r="J2252" t="s">
        <v>214</v>
      </c>
      <c r="K2252" t="s">
        <v>215</v>
      </c>
      <c r="L2252" s="230" t="s">
        <v>78</v>
      </c>
      <c r="M2252">
        <v>1</v>
      </c>
      <c r="N2252">
        <v>0</v>
      </c>
      <c r="O2252">
        <v>27.07</v>
      </c>
      <c r="P2252">
        <v>27.07</v>
      </c>
      <c r="Q2252">
        <v>6423.2</v>
      </c>
      <c r="R2252">
        <v>8.13</v>
      </c>
      <c r="S2252" s="231" t="str">
        <f>VLOOKUP(U2252,'Cross ref'!I:J,2,0)</f>
        <v>SCL</v>
      </c>
      <c r="T2252" s="231">
        <f t="shared" si="210"/>
        <v>27.07</v>
      </c>
      <c r="U2252" s="231">
        <f>VLOOKUP(VALUE(C2252),'Cross ref'!G:I,3,0)</f>
        <v>7383</v>
      </c>
      <c r="V2252" s="231">
        <f>IFERROR(VLOOKUP(J2252,'Item List (2)'!C:D,2,0),VLOOKUP(K2252,'Item List (2)'!C:D,2,0))</f>
        <v>50007</v>
      </c>
      <c r="W2252" s="231">
        <f>IFERROR(VLOOKUP(J2252,'Item List (2)'!C:E,3,0),VLOOKUP(K2252,'Item List (2)'!C:E,3,0))</f>
        <v>100</v>
      </c>
      <c r="X2252" s="231">
        <f t="shared" si="211"/>
        <v>0</v>
      </c>
      <c r="Y2252" s="231" t="str">
        <f t="shared" si="212"/>
        <v>PICKLE, CHIP DELI 3/16" CC</v>
      </c>
      <c r="AA2252" s="232">
        <f t="shared" si="213"/>
        <v>27.07</v>
      </c>
      <c r="AB2252" s="232" t="str">
        <f>VLOOKUP(W2252,'Item List (2)'!$H:$J,2,0)</f>
        <v>Food</v>
      </c>
      <c r="AC2252" s="232">
        <f t="shared" si="214"/>
        <v>7383</v>
      </c>
      <c r="AD2252" s="232" t="str">
        <f t="shared" si="215"/>
        <v>7383-Food</v>
      </c>
    </row>
    <row r="2253" spans="1:30">
      <c r="A2253" t="s">
        <v>48</v>
      </c>
      <c r="B2253" t="s">
        <v>549</v>
      </c>
      <c r="C2253" t="s">
        <v>810</v>
      </c>
      <c r="D2253" t="s">
        <v>811</v>
      </c>
      <c r="E2253" t="s">
        <v>812</v>
      </c>
      <c r="F2253" s="220" t="s">
        <v>53</v>
      </c>
      <c r="G2253" s="220">
        <v>45168</v>
      </c>
      <c r="H2253" t="s">
        <v>383</v>
      </c>
      <c r="I2253" t="s">
        <v>55</v>
      </c>
      <c r="J2253" t="s">
        <v>265</v>
      </c>
      <c r="K2253" t="s">
        <v>384</v>
      </c>
      <c r="L2253" s="230" t="s">
        <v>263</v>
      </c>
      <c r="M2253">
        <v>1</v>
      </c>
      <c r="N2253">
        <v>0</v>
      </c>
      <c r="O2253">
        <v>32.32</v>
      </c>
      <c r="P2253">
        <v>32.32</v>
      </c>
      <c r="Q2253">
        <v>6423.2</v>
      </c>
      <c r="R2253">
        <v>8.13</v>
      </c>
      <c r="S2253" s="231" t="str">
        <f>VLOOKUP(U2253,'Cross ref'!I:J,2,0)</f>
        <v>SCL</v>
      </c>
      <c r="T2253" s="231">
        <f t="shared" si="210"/>
        <v>32.32</v>
      </c>
      <c r="U2253" s="231">
        <f>VLOOKUP(VALUE(C2253),'Cross ref'!G:I,3,0)</f>
        <v>7383</v>
      </c>
      <c r="V2253" s="231">
        <f>IFERROR(VLOOKUP(J2253,'Item List (2)'!C:D,2,0),VLOOKUP(K2253,'Item List (2)'!C:D,2,0))</f>
        <v>50007</v>
      </c>
      <c r="W2253" s="231">
        <f>IFERROR(VLOOKUP(J2253,'Item List (2)'!C:E,3,0),VLOOKUP(K2253,'Item List (2)'!C:E,3,0))</f>
        <v>100</v>
      </c>
      <c r="X2253" s="231">
        <f t="shared" si="211"/>
        <v>0</v>
      </c>
      <c r="Y2253" s="231" t="str">
        <f t="shared" si="212"/>
        <v>SAUCE, SANTA FE W-CAGE FREE EGG</v>
      </c>
      <c r="AA2253" s="232">
        <f t="shared" si="213"/>
        <v>32.32</v>
      </c>
      <c r="AB2253" s="232" t="str">
        <f>VLOOKUP(W2253,'Item List (2)'!$H:$J,2,0)</f>
        <v>Food</v>
      </c>
      <c r="AC2253" s="232">
        <f t="shared" si="214"/>
        <v>7383</v>
      </c>
      <c r="AD2253" s="232" t="str">
        <f t="shared" si="215"/>
        <v>7383-Food</v>
      </c>
    </row>
    <row r="2254" spans="1:30">
      <c r="A2254" t="s">
        <v>48</v>
      </c>
      <c r="B2254" t="s">
        <v>549</v>
      </c>
      <c r="C2254" t="s">
        <v>810</v>
      </c>
      <c r="D2254" t="s">
        <v>811</v>
      </c>
      <c r="E2254" t="s">
        <v>812</v>
      </c>
      <c r="F2254" s="220" t="s">
        <v>53</v>
      </c>
      <c r="G2254" s="220">
        <v>45168</v>
      </c>
      <c r="H2254" t="s">
        <v>227</v>
      </c>
      <c r="I2254" t="s">
        <v>55</v>
      </c>
      <c r="J2254" t="s">
        <v>228</v>
      </c>
      <c r="K2254" t="s">
        <v>229</v>
      </c>
      <c r="L2254" s="230" t="s">
        <v>230</v>
      </c>
      <c r="M2254">
        <v>1</v>
      </c>
      <c r="N2254">
        <v>0</v>
      </c>
      <c r="O2254">
        <v>30.07</v>
      </c>
      <c r="P2254">
        <v>30.07</v>
      </c>
      <c r="Q2254">
        <v>6423.2</v>
      </c>
      <c r="R2254">
        <v>8.13</v>
      </c>
      <c r="S2254" s="231" t="str">
        <f>VLOOKUP(U2254,'Cross ref'!I:J,2,0)</f>
        <v>SCL</v>
      </c>
      <c r="T2254" s="231">
        <f t="shared" si="210"/>
        <v>30.07</v>
      </c>
      <c r="U2254" s="231">
        <f>VLOOKUP(VALUE(C2254),'Cross ref'!G:I,3,0)</f>
        <v>7383</v>
      </c>
      <c r="V2254" s="231">
        <f>IFERROR(VLOOKUP(J2254,'Item List (2)'!C:D,2,0),VLOOKUP(K2254,'Item List (2)'!C:D,2,0))</f>
        <v>50007</v>
      </c>
      <c r="W2254" s="231">
        <f>IFERROR(VLOOKUP(J2254,'Item List (2)'!C:E,3,0),VLOOKUP(K2254,'Item List (2)'!C:E,3,0))</f>
        <v>100</v>
      </c>
      <c r="X2254" s="231">
        <f t="shared" si="211"/>
        <v>0</v>
      </c>
      <c r="Y2254" s="231" t="str">
        <f t="shared" si="212"/>
        <v>ONION, YLW</v>
      </c>
      <c r="AA2254" s="232">
        <f t="shared" si="213"/>
        <v>30.07</v>
      </c>
      <c r="AB2254" s="232" t="str">
        <f>VLOOKUP(W2254,'Item List (2)'!$H:$J,2,0)</f>
        <v>Food</v>
      </c>
      <c r="AC2254" s="232">
        <f t="shared" si="214"/>
        <v>7383</v>
      </c>
      <c r="AD2254" s="232" t="str">
        <f t="shared" si="215"/>
        <v>7383-Food</v>
      </c>
    </row>
    <row r="2255" spans="1:30">
      <c r="A2255" t="s">
        <v>48</v>
      </c>
      <c r="B2255" t="s">
        <v>549</v>
      </c>
      <c r="C2255" t="s">
        <v>810</v>
      </c>
      <c r="D2255" t="s">
        <v>811</v>
      </c>
      <c r="E2255" t="s">
        <v>812</v>
      </c>
      <c r="F2255" s="220" t="s">
        <v>53</v>
      </c>
      <c r="G2255" s="220">
        <v>45168</v>
      </c>
      <c r="H2255" t="s">
        <v>235</v>
      </c>
      <c r="I2255" t="s">
        <v>201</v>
      </c>
      <c r="J2255" t="s">
        <v>236</v>
      </c>
      <c r="K2255" t="s">
        <v>237</v>
      </c>
      <c r="L2255" s="230" t="s">
        <v>238</v>
      </c>
      <c r="M2255">
        <v>1</v>
      </c>
      <c r="N2255">
        <v>0</v>
      </c>
      <c r="O2255">
        <v>59.26</v>
      </c>
      <c r="P2255">
        <v>59.26</v>
      </c>
      <c r="Q2255">
        <v>6423.2</v>
      </c>
      <c r="R2255">
        <v>8.13</v>
      </c>
      <c r="S2255" s="231" t="str">
        <f>VLOOKUP(U2255,'Cross ref'!I:J,2,0)</f>
        <v>SCL</v>
      </c>
      <c r="T2255" s="231">
        <f t="shared" si="210"/>
        <v>59.26</v>
      </c>
      <c r="U2255" s="231">
        <f>VLOOKUP(VALUE(C2255),'Cross ref'!G:I,3,0)</f>
        <v>7383</v>
      </c>
      <c r="V2255" s="231">
        <f>IFERROR(VLOOKUP(J2255,'Item List (2)'!C:D,2,0),VLOOKUP(K2255,'Item List (2)'!C:D,2,0))</f>
        <v>51001</v>
      </c>
      <c r="W2255" s="231">
        <f>IFERROR(VLOOKUP(J2255,'Item List (2)'!C:E,3,0),VLOOKUP(K2255,'Item List (2)'!C:E,3,0))</f>
        <v>1000</v>
      </c>
      <c r="X2255" s="231">
        <f t="shared" si="211"/>
        <v>0</v>
      </c>
      <c r="Y2255" s="231" t="str">
        <f t="shared" si="212"/>
        <v>CUP, COLD 20Z FLV TRL</v>
      </c>
      <c r="AA2255" s="232">
        <f t="shared" si="213"/>
        <v>59.26</v>
      </c>
      <c r="AB2255" s="232" t="str">
        <f>VLOOKUP(W2255,'Item List (2)'!$H:$J,2,0)</f>
        <v>Paper</v>
      </c>
      <c r="AC2255" s="232">
        <f t="shared" si="214"/>
        <v>7383</v>
      </c>
      <c r="AD2255" s="232" t="str">
        <f t="shared" si="215"/>
        <v>7383-Paper</v>
      </c>
    </row>
    <row r="2256" spans="1:30">
      <c r="A2256" t="s">
        <v>48</v>
      </c>
      <c r="B2256" t="s">
        <v>549</v>
      </c>
      <c r="C2256" t="s">
        <v>810</v>
      </c>
      <c r="D2256" t="s">
        <v>811</v>
      </c>
      <c r="E2256" t="s">
        <v>812</v>
      </c>
      <c r="F2256" s="220" t="s">
        <v>53</v>
      </c>
      <c r="G2256" s="220">
        <v>45168</v>
      </c>
      <c r="H2256" t="s">
        <v>676</v>
      </c>
      <c r="I2256" t="s">
        <v>201</v>
      </c>
      <c r="J2256" t="s">
        <v>677</v>
      </c>
      <c r="K2256" t="s">
        <v>678</v>
      </c>
      <c r="L2256" s="230" t="s">
        <v>396</v>
      </c>
      <c r="M2256">
        <v>1</v>
      </c>
      <c r="N2256">
        <v>0</v>
      </c>
      <c r="O2256">
        <v>16.06</v>
      </c>
      <c r="P2256">
        <v>16.06</v>
      </c>
      <c r="Q2256">
        <v>6423.2</v>
      </c>
      <c r="R2256">
        <v>8.13</v>
      </c>
      <c r="S2256" s="231" t="str">
        <f>VLOOKUP(U2256,'Cross ref'!I:J,2,0)</f>
        <v>SCL</v>
      </c>
      <c r="T2256" s="231">
        <f t="shared" si="210"/>
        <v>16.06</v>
      </c>
      <c r="U2256" s="231">
        <f>VLOOKUP(VALUE(C2256),'Cross ref'!G:I,3,0)</f>
        <v>7383</v>
      </c>
      <c r="V2256" s="231">
        <f>IFERROR(VLOOKUP(J2256,'Item List (2)'!C:D,2,0),VLOOKUP(K2256,'Item List (2)'!C:D,2,0))</f>
        <v>51001</v>
      </c>
      <c r="W2256" s="231">
        <f>IFERROR(VLOOKUP(J2256,'Item List (2)'!C:E,3,0),VLOOKUP(K2256,'Item List (2)'!C:E,3,0))</f>
        <v>1000</v>
      </c>
      <c r="X2256" s="231">
        <f t="shared" si="211"/>
        <v>0</v>
      </c>
      <c r="Y2256" s="231" t="str">
        <f t="shared" si="212"/>
        <v>TRAYLINER, FLVR TRAIL CARLS JR</v>
      </c>
      <c r="AA2256" s="232">
        <f t="shared" si="213"/>
        <v>16.06</v>
      </c>
      <c r="AB2256" s="232" t="str">
        <f>VLOOKUP(W2256,'Item List (2)'!$H:$J,2,0)</f>
        <v>Paper</v>
      </c>
      <c r="AC2256" s="232">
        <f t="shared" si="214"/>
        <v>7383</v>
      </c>
      <c r="AD2256" s="232" t="str">
        <f t="shared" si="215"/>
        <v>7383-Paper</v>
      </c>
    </row>
    <row r="2257" spans="1:30">
      <c r="A2257" t="s">
        <v>48</v>
      </c>
      <c r="B2257" t="s">
        <v>549</v>
      </c>
      <c r="C2257" t="s">
        <v>810</v>
      </c>
      <c r="D2257" t="s">
        <v>811</v>
      </c>
      <c r="E2257" t="s">
        <v>812</v>
      </c>
      <c r="F2257" s="220" t="s">
        <v>53</v>
      </c>
      <c r="G2257" s="220">
        <v>45168</v>
      </c>
      <c r="H2257" t="s">
        <v>387</v>
      </c>
      <c r="I2257" t="s">
        <v>201</v>
      </c>
      <c r="J2257" t="s">
        <v>240</v>
      </c>
      <c r="K2257" t="s">
        <v>388</v>
      </c>
      <c r="L2257" s="230" t="s">
        <v>389</v>
      </c>
      <c r="M2257">
        <v>1</v>
      </c>
      <c r="N2257">
        <v>0</v>
      </c>
      <c r="O2257">
        <v>45.63</v>
      </c>
      <c r="P2257">
        <v>45.63</v>
      </c>
      <c r="Q2257">
        <v>6423.2</v>
      </c>
      <c r="R2257">
        <v>8.13</v>
      </c>
      <c r="S2257" s="231" t="str">
        <f>VLOOKUP(U2257,'Cross ref'!I:J,2,0)</f>
        <v>SCL</v>
      </c>
      <c r="T2257" s="231">
        <f t="shared" si="210"/>
        <v>45.63</v>
      </c>
      <c r="U2257" s="231">
        <f>VLOOKUP(VALUE(C2257),'Cross ref'!G:I,3,0)</f>
        <v>7383</v>
      </c>
      <c r="V2257" s="231">
        <f>IFERROR(VLOOKUP(J2257,'Item List (2)'!C:D,2,0),VLOOKUP(K2257,'Item List (2)'!C:D,2,0))</f>
        <v>51001</v>
      </c>
      <c r="W2257" s="231">
        <f>IFERROR(VLOOKUP(J2257,'Item List (2)'!C:E,3,0),VLOOKUP(K2257,'Item List (2)'!C:E,3,0))</f>
        <v>1000</v>
      </c>
      <c r="X2257" s="231">
        <f t="shared" si="211"/>
        <v>0</v>
      </c>
      <c r="Y2257" s="231" t="str">
        <f t="shared" si="212"/>
        <v>CARTON, FFRY LG FLVR TRAIL</v>
      </c>
      <c r="AA2257" s="232">
        <f t="shared" si="213"/>
        <v>45.63</v>
      </c>
      <c r="AB2257" s="232" t="str">
        <f>VLOOKUP(W2257,'Item List (2)'!$H:$J,2,0)</f>
        <v>Paper</v>
      </c>
      <c r="AC2257" s="232">
        <f t="shared" si="214"/>
        <v>7383</v>
      </c>
      <c r="AD2257" s="232" t="str">
        <f t="shared" si="215"/>
        <v>7383-Paper</v>
      </c>
    </row>
    <row r="2258" spans="1:30">
      <c r="A2258" t="s">
        <v>48</v>
      </c>
      <c r="B2258" t="s">
        <v>549</v>
      </c>
      <c r="C2258" t="s">
        <v>810</v>
      </c>
      <c r="D2258" t="s">
        <v>811</v>
      </c>
      <c r="E2258" t="s">
        <v>812</v>
      </c>
      <c r="F2258" s="220" t="s">
        <v>53</v>
      </c>
      <c r="G2258" s="220">
        <v>45168</v>
      </c>
      <c r="H2258" t="s">
        <v>239</v>
      </c>
      <c r="I2258" t="s">
        <v>201</v>
      </c>
      <c r="J2258" t="s">
        <v>240</v>
      </c>
      <c r="K2258" t="s">
        <v>241</v>
      </c>
      <c r="L2258" s="230" t="s">
        <v>242</v>
      </c>
      <c r="M2258">
        <v>1</v>
      </c>
      <c r="N2258">
        <v>0</v>
      </c>
      <c r="O2258">
        <v>47.12</v>
      </c>
      <c r="P2258">
        <v>47.12</v>
      </c>
      <c r="Q2258">
        <v>6423.2</v>
      </c>
      <c r="R2258">
        <v>8.13</v>
      </c>
      <c r="S2258" s="231" t="str">
        <f>VLOOKUP(U2258,'Cross ref'!I:J,2,0)</f>
        <v>SCL</v>
      </c>
      <c r="T2258" s="231">
        <f t="shared" si="210"/>
        <v>47.12</v>
      </c>
      <c r="U2258" s="231">
        <f>VLOOKUP(VALUE(C2258),'Cross ref'!G:I,3,0)</f>
        <v>7383</v>
      </c>
      <c r="V2258" s="231">
        <f>IFERROR(VLOOKUP(J2258,'Item List (2)'!C:D,2,0),VLOOKUP(K2258,'Item List (2)'!C:D,2,0))</f>
        <v>51001</v>
      </c>
      <c r="W2258" s="231">
        <f>IFERROR(VLOOKUP(J2258,'Item List (2)'!C:E,3,0),VLOOKUP(K2258,'Item List (2)'!C:E,3,0))</f>
        <v>1000</v>
      </c>
      <c r="X2258" s="231">
        <f t="shared" si="211"/>
        <v>0</v>
      </c>
      <c r="Y2258" s="231" t="str">
        <f t="shared" si="212"/>
        <v>CARTON, FFRY SM FLVR TRAIL</v>
      </c>
      <c r="AA2258" s="232">
        <f t="shared" si="213"/>
        <v>47.12</v>
      </c>
      <c r="AB2258" s="232" t="str">
        <f>VLOOKUP(W2258,'Item List (2)'!$H:$J,2,0)</f>
        <v>Paper</v>
      </c>
      <c r="AC2258" s="232">
        <f t="shared" si="214"/>
        <v>7383</v>
      </c>
      <c r="AD2258" s="232" t="str">
        <f t="shared" si="215"/>
        <v>7383-Paper</v>
      </c>
    </row>
    <row r="2259" spans="1:30">
      <c r="A2259" t="s">
        <v>48</v>
      </c>
      <c r="B2259" t="s">
        <v>549</v>
      </c>
      <c r="C2259" t="s">
        <v>810</v>
      </c>
      <c r="D2259" t="s">
        <v>811</v>
      </c>
      <c r="E2259" t="s">
        <v>812</v>
      </c>
      <c r="F2259" s="220" t="s">
        <v>53</v>
      </c>
      <c r="G2259" s="220">
        <v>45168</v>
      </c>
      <c r="H2259" t="s">
        <v>390</v>
      </c>
      <c r="I2259" t="s">
        <v>201</v>
      </c>
      <c r="J2259" t="s">
        <v>240</v>
      </c>
      <c r="K2259" t="s">
        <v>391</v>
      </c>
      <c r="L2259" s="230" t="s">
        <v>234</v>
      </c>
      <c r="M2259">
        <v>1</v>
      </c>
      <c r="N2259">
        <v>0</v>
      </c>
      <c r="O2259">
        <v>58.44</v>
      </c>
      <c r="P2259">
        <v>58.44</v>
      </c>
      <c r="Q2259">
        <v>6423.2</v>
      </c>
      <c r="R2259">
        <v>8.13</v>
      </c>
      <c r="S2259" s="231" t="str">
        <f>VLOOKUP(U2259,'Cross ref'!I:J,2,0)</f>
        <v>SCL</v>
      </c>
      <c r="T2259" s="231">
        <f t="shared" si="210"/>
        <v>58.44</v>
      </c>
      <c r="U2259" s="231">
        <f>VLOOKUP(VALUE(C2259),'Cross ref'!G:I,3,0)</f>
        <v>7383</v>
      </c>
      <c r="V2259" s="231">
        <f>IFERROR(VLOOKUP(J2259,'Item List (2)'!C:D,2,0),VLOOKUP(K2259,'Item List (2)'!C:D,2,0))</f>
        <v>51001</v>
      </c>
      <c r="W2259" s="231">
        <f>IFERROR(VLOOKUP(J2259,'Item List (2)'!C:E,3,0),VLOOKUP(K2259,'Item List (2)'!C:E,3,0))</f>
        <v>1000</v>
      </c>
      <c r="X2259" s="231">
        <f t="shared" si="211"/>
        <v>0</v>
      </c>
      <c r="Y2259" s="231" t="str">
        <f t="shared" si="212"/>
        <v>CARTON, FFRY MED FLVR TRAIL</v>
      </c>
      <c r="AA2259" s="232">
        <f t="shared" si="213"/>
        <v>58.44</v>
      </c>
      <c r="AB2259" s="232" t="str">
        <f>VLOOKUP(W2259,'Item List (2)'!$H:$J,2,0)</f>
        <v>Paper</v>
      </c>
      <c r="AC2259" s="232">
        <f t="shared" si="214"/>
        <v>7383</v>
      </c>
      <c r="AD2259" s="232" t="str">
        <f t="shared" si="215"/>
        <v>7383-Paper</v>
      </c>
    </row>
    <row r="2260" spans="1:30">
      <c r="A2260" t="s">
        <v>48</v>
      </c>
      <c r="B2260" t="s">
        <v>549</v>
      </c>
      <c r="C2260" t="s">
        <v>810</v>
      </c>
      <c r="D2260" t="s">
        <v>811</v>
      </c>
      <c r="E2260" t="s">
        <v>812</v>
      </c>
      <c r="F2260" s="220" t="s">
        <v>53</v>
      </c>
      <c r="G2260" s="220">
        <v>45168</v>
      </c>
      <c r="H2260" t="s">
        <v>243</v>
      </c>
      <c r="I2260" t="s">
        <v>55</v>
      </c>
      <c r="J2260" t="s">
        <v>244</v>
      </c>
      <c r="K2260" t="s">
        <v>245</v>
      </c>
      <c r="L2260" s="230" t="s">
        <v>246</v>
      </c>
      <c r="M2260">
        <v>1</v>
      </c>
      <c r="N2260">
        <v>0</v>
      </c>
      <c r="O2260">
        <v>19.99</v>
      </c>
      <c r="P2260">
        <v>19.99</v>
      </c>
      <c r="Q2260">
        <v>6423.2</v>
      </c>
      <c r="R2260">
        <v>8.13</v>
      </c>
      <c r="S2260" s="231" t="str">
        <f>VLOOKUP(U2260,'Cross ref'!I:J,2,0)</f>
        <v>SCL</v>
      </c>
      <c r="T2260" s="231">
        <f t="shared" si="210"/>
        <v>19.99</v>
      </c>
      <c r="U2260" s="231">
        <f>VLOOKUP(VALUE(C2260),'Cross ref'!G:I,3,0)</f>
        <v>7383</v>
      </c>
      <c r="V2260" s="231">
        <f>IFERROR(VLOOKUP(J2260,'Item List (2)'!C:D,2,0),VLOOKUP(K2260,'Item List (2)'!C:D,2,0))</f>
        <v>50007</v>
      </c>
      <c r="W2260" s="231">
        <f>IFERROR(VLOOKUP(J2260,'Item List (2)'!C:E,3,0),VLOOKUP(K2260,'Item List (2)'!C:E,3,0))</f>
        <v>100</v>
      </c>
      <c r="X2260" s="231">
        <f t="shared" si="211"/>
        <v>0</v>
      </c>
      <c r="Y2260" s="231" t="str">
        <f t="shared" si="212"/>
        <v>CREAMER, HALF &amp; HALF</v>
      </c>
      <c r="AA2260" s="232">
        <f t="shared" si="213"/>
        <v>19.99</v>
      </c>
      <c r="AB2260" s="232" t="str">
        <f>VLOOKUP(W2260,'Item List (2)'!$H:$J,2,0)</f>
        <v>Food</v>
      </c>
      <c r="AC2260" s="232">
        <f t="shared" si="214"/>
        <v>7383</v>
      </c>
      <c r="AD2260" s="232" t="str">
        <f t="shared" si="215"/>
        <v>7383-Food</v>
      </c>
    </row>
    <row r="2261" spans="1:30">
      <c r="A2261" t="s">
        <v>48</v>
      </c>
      <c r="B2261" t="s">
        <v>549</v>
      </c>
      <c r="C2261" t="s">
        <v>810</v>
      </c>
      <c r="D2261" t="s">
        <v>811</v>
      </c>
      <c r="E2261" t="s">
        <v>812</v>
      </c>
      <c r="F2261" s="220" t="s">
        <v>53</v>
      </c>
      <c r="G2261" s="220">
        <v>45168</v>
      </c>
      <c r="H2261" t="s">
        <v>247</v>
      </c>
      <c r="I2261" t="s">
        <v>201</v>
      </c>
      <c r="J2261" t="s">
        <v>240</v>
      </c>
      <c r="K2261" t="s">
        <v>248</v>
      </c>
      <c r="L2261" s="230" t="s">
        <v>249</v>
      </c>
      <c r="M2261">
        <v>1</v>
      </c>
      <c r="N2261">
        <v>0</v>
      </c>
      <c r="O2261">
        <v>16.89</v>
      </c>
      <c r="P2261">
        <v>16.89</v>
      </c>
      <c r="Q2261">
        <v>6423.2</v>
      </c>
      <c r="R2261">
        <v>8.13</v>
      </c>
      <c r="S2261" s="231" t="str">
        <f>VLOOKUP(U2261,'Cross ref'!I:J,2,0)</f>
        <v>SCL</v>
      </c>
      <c r="T2261" s="231">
        <f t="shared" si="210"/>
        <v>16.89</v>
      </c>
      <c r="U2261" s="231">
        <f>VLOOKUP(VALUE(C2261),'Cross ref'!G:I,3,0)</f>
        <v>7383</v>
      </c>
      <c r="V2261" s="231">
        <f>IFERROR(VLOOKUP(J2261,'Item List (2)'!C:D,2,0),VLOOKUP(K2261,'Item List (2)'!C:D,2,0))</f>
        <v>51001</v>
      </c>
      <c r="W2261" s="231">
        <f>IFERROR(VLOOKUP(J2261,'Item List (2)'!C:E,3,0),VLOOKUP(K2261,'Item List (2)'!C:E,3,0))</f>
        <v>1000</v>
      </c>
      <c r="X2261" s="231">
        <f t="shared" si="211"/>
        <v>0</v>
      </c>
      <c r="Y2261" s="231" t="str">
        <f t="shared" si="212"/>
        <v>BAG, #12 FVLR TRAILS</v>
      </c>
      <c r="AA2261" s="232">
        <f t="shared" si="213"/>
        <v>16.89</v>
      </c>
      <c r="AB2261" s="232" t="str">
        <f>VLOOKUP(W2261,'Item List (2)'!$H:$J,2,0)</f>
        <v>Paper</v>
      </c>
      <c r="AC2261" s="232">
        <f t="shared" si="214"/>
        <v>7383</v>
      </c>
      <c r="AD2261" s="232" t="str">
        <f t="shared" si="215"/>
        <v>7383-Paper</v>
      </c>
    </row>
    <row r="2262" spans="1:30">
      <c r="A2262" t="s">
        <v>48</v>
      </c>
      <c r="B2262" t="s">
        <v>549</v>
      </c>
      <c r="C2262" t="s">
        <v>810</v>
      </c>
      <c r="D2262" t="s">
        <v>811</v>
      </c>
      <c r="E2262" t="s">
        <v>812</v>
      </c>
      <c r="F2262" s="220" t="s">
        <v>53</v>
      </c>
      <c r="G2262" s="220">
        <v>45168</v>
      </c>
      <c r="H2262" t="s">
        <v>250</v>
      </c>
      <c r="I2262" t="s">
        <v>201</v>
      </c>
      <c r="J2262" t="s">
        <v>240</v>
      </c>
      <c r="K2262" t="s">
        <v>251</v>
      </c>
      <c r="L2262" s="230" t="s">
        <v>252</v>
      </c>
      <c r="M2262">
        <v>1</v>
      </c>
      <c r="N2262">
        <v>0</v>
      </c>
      <c r="O2262">
        <v>26.37</v>
      </c>
      <c r="P2262">
        <v>26.37</v>
      </c>
      <c r="Q2262">
        <v>6423.2</v>
      </c>
      <c r="R2262">
        <v>8.13</v>
      </c>
      <c r="S2262" s="231" t="str">
        <f>VLOOKUP(U2262,'Cross ref'!I:J,2,0)</f>
        <v>SCL</v>
      </c>
      <c r="T2262" s="231">
        <f t="shared" si="210"/>
        <v>26.37</v>
      </c>
      <c r="U2262" s="231">
        <f>VLOOKUP(VALUE(C2262),'Cross ref'!G:I,3,0)</f>
        <v>7383</v>
      </c>
      <c r="V2262" s="231">
        <f>IFERROR(VLOOKUP(J2262,'Item List (2)'!C:D,2,0),VLOOKUP(K2262,'Item List (2)'!C:D,2,0))</f>
        <v>51001</v>
      </c>
      <c r="W2262" s="231">
        <f>IFERROR(VLOOKUP(J2262,'Item List (2)'!C:E,3,0),VLOOKUP(K2262,'Item List (2)'!C:E,3,0))</f>
        <v>1000</v>
      </c>
      <c r="X2262" s="231">
        <f t="shared" si="211"/>
        <v>0</v>
      </c>
      <c r="Y2262" s="231" t="str">
        <f t="shared" si="212"/>
        <v>BAG, #8 FLVR TRAILS</v>
      </c>
      <c r="AA2262" s="232">
        <f t="shared" si="213"/>
        <v>26.37</v>
      </c>
      <c r="AB2262" s="232" t="str">
        <f>VLOOKUP(W2262,'Item List (2)'!$H:$J,2,0)</f>
        <v>Paper</v>
      </c>
      <c r="AC2262" s="232">
        <f t="shared" si="214"/>
        <v>7383</v>
      </c>
      <c r="AD2262" s="232" t="str">
        <f t="shared" si="215"/>
        <v>7383-Paper</v>
      </c>
    </row>
    <row r="2263" spans="1:30">
      <c r="A2263" t="s">
        <v>48</v>
      </c>
      <c r="B2263" t="s">
        <v>549</v>
      </c>
      <c r="C2263" t="s">
        <v>810</v>
      </c>
      <c r="D2263" t="s">
        <v>811</v>
      </c>
      <c r="E2263" t="s">
        <v>812</v>
      </c>
      <c r="F2263" s="220" t="s">
        <v>53</v>
      </c>
      <c r="G2263" s="220">
        <v>45168</v>
      </c>
      <c r="H2263" t="s">
        <v>255</v>
      </c>
      <c r="I2263" t="s">
        <v>201</v>
      </c>
      <c r="J2263" t="s">
        <v>236</v>
      </c>
      <c r="K2263" t="s">
        <v>256</v>
      </c>
      <c r="L2263" s="230" t="s">
        <v>257</v>
      </c>
      <c r="M2263">
        <v>1</v>
      </c>
      <c r="N2263">
        <v>0</v>
      </c>
      <c r="O2263">
        <v>66.19</v>
      </c>
      <c r="P2263">
        <v>66.19</v>
      </c>
      <c r="Q2263">
        <v>6423.2</v>
      </c>
      <c r="R2263">
        <v>8.13</v>
      </c>
      <c r="S2263" s="231" t="str">
        <f>VLOOKUP(U2263,'Cross ref'!I:J,2,0)</f>
        <v>SCL</v>
      </c>
      <c r="T2263" s="231">
        <f t="shared" si="210"/>
        <v>66.19</v>
      </c>
      <c r="U2263" s="231">
        <f>VLOOKUP(VALUE(C2263),'Cross ref'!G:I,3,0)</f>
        <v>7383</v>
      </c>
      <c r="V2263" s="231">
        <f>IFERROR(VLOOKUP(J2263,'Item List (2)'!C:D,2,0),VLOOKUP(K2263,'Item List (2)'!C:D,2,0))</f>
        <v>51001</v>
      </c>
      <c r="W2263" s="231">
        <f>IFERROR(VLOOKUP(J2263,'Item List (2)'!C:E,3,0),VLOOKUP(K2263,'Item List (2)'!C:E,3,0))</f>
        <v>1000</v>
      </c>
      <c r="X2263" s="231">
        <f t="shared" si="211"/>
        <v>0</v>
      </c>
      <c r="Y2263" s="231" t="str">
        <f t="shared" si="212"/>
        <v>CUP, COLD 24Z FLVR TRAIL</v>
      </c>
      <c r="AA2263" s="232">
        <f t="shared" si="213"/>
        <v>66.19</v>
      </c>
      <c r="AB2263" s="232" t="str">
        <f>VLOOKUP(W2263,'Item List (2)'!$H:$J,2,0)</f>
        <v>Paper</v>
      </c>
      <c r="AC2263" s="232">
        <f t="shared" si="214"/>
        <v>7383</v>
      </c>
      <c r="AD2263" s="232" t="str">
        <f t="shared" si="215"/>
        <v>7383-Paper</v>
      </c>
    </row>
    <row r="2264" spans="1:30">
      <c r="A2264" t="s">
        <v>48</v>
      </c>
      <c r="B2264" t="s">
        <v>549</v>
      </c>
      <c r="C2264" t="s">
        <v>810</v>
      </c>
      <c r="D2264" t="s">
        <v>811</v>
      </c>
      <c r="E2264" t="s">
        <v>812</v>
      </c>
      <c r="F2264" s="220" t="s">
        <v>53</v>
      </c>
      <c r="G2264" s="220">
        <v>45168</v>
      </c>
      <c r="H2264" t="s">
        <v>258</v>
      </c>
      <c r="I2264" t="s">
        <v>201</v>
      </c>
      <c r="J2264" t="s">
        <v>236</v>
      </c>
      <c r="K2264" t="s">
        <v>259</v>
      </c>
      <c r="L2264" s="230" t="s">
        <v>260</v>
      </c>
      <c r="M2264">
        <v>2</v>
      </c>
      <c r="N2264">
        <v>0</v>
      </c>
      <c r="O2264">
        <v>30.68</v>
      </c>
      <c r="P2264">
        <v>61.36</v>
      </c>
      <c r="Q2264">
        <v>6423.2</v>
      </c>
      <c r="R2264">
        <v>8.13</v>
      </c>
      <c r="S2264" s="231" t="str">
        <f>VLOOKUP(U2264,'Cross ref'!I:J,2,0)</f>
        <v>SCL</v>
      </c>
      <c r="T2264" s="231">
        <f t="shared" si="210"/>
        <v>61.36</v>
      </c>
      <c r="U2264" s="231">
        <f>VLOOKUP(VALUE(C2264),'Cross ref'!G:I,3,0)</f>
        <v>7383</v>
      </c>
      <c r="V2264" s="231">
        <f>IFERROR(VLOOKUP(J2264,'Item List (2)'!C:D,2,0),VLOOKUP(K2264,'Item List (2)'!C:D,2,0))</f>
        <v>51001</v>
      </c>
      <c r="W2264" s="231">
        <f>IFERROR(VLOOKUP(J2264,'Item List (2)'!C:E,3,0),VLOOKUP(K2264,'Item List (2)'!C:E,3,0))</f>
        <v>1000</v>
      </c>
      <c r="X2264" s="231">
        <f t="shared" si="211"/>
        <v>0</v>
      </c>
      <c r="Y2264" s="231" t="str">
        <f t="shared" si="212"/>
        <v>CUP, PLS COLD 32Z FLVR TRAIL</v>
      </c>
      <c r="AA2264" s="232">
        <f t="shared" si="213"/>
        <v>61.36</v>
      </c>
      <c r="AB2264" s="232" t="str">
        <f>VLOOKUP(W2264,'Item List (2)'!$H:$J,2,0)</f>
        <v>Paper</v>
      </c>
      <c r="AC2264" s="232">
        <f t="shared" si="214"/>
        <v>7383</v>
      </c>
      <c r="AD2264" s="232" t="str">
        <f t="shared" si="215"/>
        <v>7383-Paper</v>
      </c>
    </row>
    <row r="2265" spans="1:30">
      <c r="A2265" t="s">
        <v>48</v>
      </c>
      <c r="B2265" t="s">
        <v>549</v>
      </c>
      <c r="C2265" t="s">
        <v>810</v>
      </c>
      <c r="D2265" t="s">
        <v>811</v>
      </c>
      <c r="E2265" t="s">
        <v>812</v>
      </c>
      <c r="F2265" s="220" t="s">
        <v>53</v>
      </c>
      <c r="G2265" s="220">
        <v>45168</v>
      </c>
      <c r="H2265" t="s">
        <v>261</v>
      </c>
      <c r="I2265" t="s">
        <v>55</v>
      </c>
      <c r="J2265" t="s">
        <v>98</v>
      </c>
      <c r="K2265" t="s">
        <v>262</v>
      </c>
      <c r="L2265" s="230" t="s">
        <v>263</v>
      </c>
      <c r="M2265">
        <v>1</v>
      </c>
      <c r="N2265">
        <v>0</v>
      </c>
      <c r="O2265">
        <v>22.91</v>
      </c>
      <c r="P2265">
        <v>22.91</v>
      </c>
      <c r="Q2265">
        <v>6423.2</v>
      </c>
      <c r="R2265">
        <v>8.13</v>
      </c>
      <c r="S2265" s="231" t="str">
        <f>VLOOKUP(U2265,'Cross ref'!I:J,2,0)</f>
        <v>SCL</v>
      </c>
      <c r="T2265" s="231">
        <f t="shared" si="210"/>
        <v>22.91</v>
      </c>
      <c r="U2265" s="231">
        <f>VLOOKUP(VALUE(C2265),'Cross ref'!G:I,3,0)</f>
        <v>7383</v>
      </c>
      <c r="V2265" s="231">
        <f>IFERROR(VLOOKUP(J2265,'Item List (2)'!C:D,2,0),VLOOKUP(K2265,'Item List (2)'!C:D,2,0))</f>
        <v>50007</v>
      </c>
      <c r="W2265" s="231">
        <f>IFERROR(VLOOKUP(J2265,'Item List (2)'!C:E,3,0),VLOOKUP(K2265,'Item List (2)'!C:E,3,0))</f>
        <v>100</v>
      </c>
      <c r="X2265" s="231">
        <f t="shared" si="211"/>
        <v>0</v>
      </c>
      <c r="Y2265" s="231" t="str">
        <f t="shared" si="212"/>
        <v>SAUCE, BBQ</v>
      </c>
      <c r="AA2265" s="232">
        <f t="shared" si="213"/>
        <v>22.91</v>
      </c>
      <c r="AB2265" s="232" t="str">
        <f>VLOOKUP(W2265,'Item List (2)'!$H:$J,2,0)</f>
        <v>Food</v>
      </c>
      <c r="AC2265" s="232">
        <f t="shared" si="214"/>
        <v>7383</v>
      </c>
      <c r="AD2265" s="232" t="str">
        <f t="shared" si="215"/>
        <v>7383-Food</v>
      </c>
    </row>
    <row r="2266" spans="1:30">
      <c r="A2266" t="s">
        <v>48</v>
      </c>
      <c r="B2266" t="s">
        <v>549</v>
      </c>
      <c r="C2266" t="s">
        <v>810</v>
      </c>
      <c r="D2266" t="s">
        <v>811</v>
      </c>
      <c r="E2266" t="s">
        <v>812</v>
      </c>
      <c r="F2266" s="220" t="s">
        <v>53</v>
      </c>
      <c r="G2266" s="220">
        <v>45168</v>
      </c>
      <c r="H2266" t="s">
        <v>267</v>
      </c>
      <c r="I2266" t="s">
        <v>55</v>
      </c>
      <c r="J2266" t="s">
        <v>268</v>
      </c>
      <c r="K2266" t="s">
        <v>269</v>
      </c>
      <c r="L2266" s="230" t="s">
        <v>270</v>
      </c>
      <c r="M2266">
        <v>1</v>
      </c>
      <c r="N2266">
        <v>0</v>
      </c>
      <c r="O2266">
        <v>47.11</v>
      </c>
      <c r="P2266">
        <v>47.11</v>
      </c>
      <c r="Q2266">
        <v>6423.2</v>
      </c>
      <c r="R2266">
        <v>8.13</v>
      </c>
      <c r="S2266" s="231" t="str">
        <f>VLOOKUP(U2266,'Cross ref'!I:J,2,0)</f>
        <v>SCL</v>
      </c>
      <c r="T2266" s="231">
        <f t="shared" si="210"/>
        <v>47.11</v>
      </c>
      <c r="U2266" s="231">
        <f>VLOOKUP(VALUE(C2266),'Cross ref'!G:I,3,0)</f>
        <v>7383</v>
      </c>
      <c r="V2266" s="231">
        <f>IFERROR(VLOOKUP(J2266,'Item List (2)'!C:D,2,0),VLOOKUP(K2266,'Item List (2)'!C:D,2,0))</f>
        <v>50007</v>
      </c>
      <c r="W2266" s="231">
        <f>IFERROR(VLOOKUP(J2266,'Item List (2)'!C:E,3,0),VLOOKUP(K2266,'Item List (2)'!C:E,3,0))</f>
        <v>100</v>
      </c>
      <c r="X2266" s="231">
        <f t="shared" si="211"/>
        <v>0</v>
      </c>
      <c r="Y2266" s="231" t="str">
        <f t="shared" si="212"/>
        <v>MAYONNAISE, 64Z</v>
      </c>
      <c r="AA2266" s="232">
        <f t="shared" si="213"/>
        <v>47.11</v>
      </c>
      <c r="AB2266" s="232" t="str">
        <f>VLOOKUP(W2266,'Item List (2)'!$H:$J,2,0)</f>
        <v>Food</v>
      </c>
      <c r="AC2266" s="232">
        <f t="shared" si="214"/>
        <v>7383</v>
      </c>
      <c r="AD2266" s="232" t="str">
        <f t="shared" si="215"/>
        <v>7383-Food</v>
      </c>
    </row>
    <row r="2267" spans="1:30">
      <c r="A2267" t="s">
        <v>48</v>
      </c>
      <c r="B2267" t="s">
        <v>549</v>
      </c>
      <c r="C2267" t="s">
        <v>810</v>
      </c>
      <c r="D2267" t="s">
        <v>811</v>
      </c>
      <c r="E2267" t="s">
        <v>812</v>
      </c>
      <c r="F2267" s="220" t="s">
        <v>53</v>
      </c>
      <c r="G2267" s="220">
        <v>45168</v>
      </c>
      <c r="H2267" t="s">
        <v>399</v>
      </c>
      <c r="I2267" t="s">
        <v>201</v>
      </c>
      <c r="J2267" t="s">
        <v>400</v>
      </c>
      <c r="K2267" t="s">
        <v>401</v>
      </c>
      <c r="L2267" s="230" t="s">
        <v>402</v>
      </c>
      <c r="M2267">
        <v>1</v>
      </c>
      <c r="N2267">
        <v>0</v>
      </c>
      <c r="O2267">
        <v>45.4</v>
      </c>
      <c r="P2267">
        <v>45.4</v>
      </c>
      <c r="Q2267">
        <v>6423.2</v>
      </c>
      <c r="R2267">
        <v>8.13</v>
      </c>
      <c r="S2267" s="231" t="str">
        <f>VLOOKUP(U2267,'Cross ref'!I:J,2,0)</f>
        <v>SCL</v>
      </c>
      <c r="T2267" s="231">
        <f t="shared" si="210"/>
        <v>45.4</v>
      </c>
      <c r="U2267" s="231">
        <f>VLOOKUP(VALUE(C2267),'Cross ref'!G:I,3,0)</f>
        <v>7383</v>
      </c>
      <c r="V2267" s="231">
        <f>IFERROR(VLOOKUP(J2267,'Item List (2)'!C:D,2,0),VLOOKUP(K2267,'Item List (2)'!C:D,2,0))</f>
        <v>51001</v>
      </c>
      <c r="W2267" s="231">
        <f>IFERROR(VLOOKUP(J2267,'Item List (2)'!C:E,3,0),VLOOKUP(K2267,'Item List (2)'!C:E,3,0))</f>
        <v>1000</v>
      </c>
      <c r="X2267" s="231">
        <f t="shared" si="211"/>
        <v>0</v>
      </c>
      <c r="Y2267" s="231" t="str">
        <f t="shared" si="212"/>
        <v>NAPKIN, 13X8.5 BRN</v>
      </c>
      <c r="AA2267" s="232">
        <f t="shared" si="213"/>
        <v>45.4</v>
      </c>
      <c r="AB2267" s="232" t="str">
        <f>VLOOKUP(W2267,'Item List (2)'!$H:$J,2,0)</f>
        <v>Paper</v>
      </c>
      <c r="AC2267" s="232">
        <f t="shared" si="214"/>
        <v>7383</v>
      </c>
      <c r="AD2267" s="232" t="str">
        <f t="shared" si="215"/>
        <v>7383-Paper</v>
      </c>
    </row>
    <row r="2268" spans="1:30">
      <c r="A2268" t="s">
        <v>48</v>
      </c>
      <c r="B2268" t="s">
        <v>549</v>
      </c>
      <c r="C2268" t="s">
        <v>810</v>
      </c>
      <c r="D2268" t="s">
        <v>811</v>
      </c>
      <c r="E2268" t="s">
        <v>812</v>
      </c>
      <c r="F2268" s="220" t="s">
        <v>53</v>
      </c>
      <c r="G2268" s="220">
        <v>45168</v>
      </c>
      <c r="H2268" t="s">
        <v>275</v>
      </c>
      <c r="I2268" t="s">
        <v>71</v>
      </c>
      <c r="J2268" t="s">
        <v>276</v>
      </c>
      <c r="K2268" t="s">
        <v>277</v>
      </c>
      <c r="L2268" s="230" t="s">
        <v>74</v>
      </c>
      <c r="M2268">
        <v>1</v>
      </c>
      <c r="N2268">
        <v>0</v>
      </c>
      <c r="O2268">
        <v>0</v>
      </c>
      <c r="P2268">
        <v>39.73</v>
      </c>
      <c r="Q2268">
        <v>6423.2</v>
      </c>
      <c r="R2268">
        <v>8.13</v>
      </c>
      <c r="S2268" s="231" t="str">
        <f>VLOOKUP(U2268,'Cross ref'!I:J,2,0)</f>
        <v>SCL</v>
      </c>
      <c r="T2268" s="231">
        <f t="shared" si="210"/>
        <v>39.73</v>
      </c>
      <c r="U2268" s="231">
        <f>VLOOKUP(VALUE(C2268),'Cross ref'!G:I,3,0)</f>
        <v>7383</v>
      </c>
      <c r="V2268" s="231">
        <f>IFERROR(VLOOKUP(J2268,'Item List (2)'!C:D,2,0),VLOOKUP(K2268,'Item List (2)'!C:D,2,0))</f>
        <v>50007</v>
      </c>
      <c r="W2268" s="231">
        <f>IFERROR(VLOOKUP(J2268,'Item List (2)'!C:E,3,0),VLOOKUP(K2268,'Item List (2)'!C:E,3,0))</f>
        <v>100</v>
      </c>
      <c r="X2268" s="231">
        <f t="shared" si="211"/>
        <v>-39.73</v>
      </c>
      <c r="Y2268" s="231" t="str">
        <f t="shared" si="212"/>
        <v>SURCHARGE, FUEL</v>
      </c>
      <c r="AA2268" s="232">
        <f t="shared" si="213"/>
        <v>39.73</v>
      </c>
      <c r="AB2268" s="232" t="str">
        <f>VLOOKUP(W2268,'Item List (2)'!$H:$J,2,0)</f>
        <v>Food</v>
      </c>
      <c r="AC2268" s="232">
        <f t="shared" si="214"/>
        <v>7383</v>
      </c>
      <c r="AD2268" s="232" t="str">
        <f t="shared" si="215"/>
        <v>7383-Food</v>
      </c>
    </row>
    <row r="2269" spans="1:30">
      <c r="A2269" t="s">
        <v>48</v>
      </c>
      <c r="B2269" t="s">
        <v>549</v>
      </c>
      <c r="C2269" t="s">
        <v>813</v>
      </c>
      <c r="D2269" t="s">
        <v>814</v>
      </c>
      <c r="E2269" t="s">
        <v>815</v>
      </c>
      <c r="F2269" s="220" t="s">
        <v>53</v>
      </c>
      <c r="G2269" s="220">
        <v>45168</v>
      </c>
      <c r="H2269" t="s">
        <v>70</v>
      </c>
      <c r="I2269" t="s">
        <v>71</v>
      </c>
      <c r="J2269" t="s">
        <v>72</v>
      </c>
      <c r="K2269" t="s">
        <v>73</v>
      </c>
      <c r="L2269" s="230" t="s">
        <v>74</v>
      </c>
      <c r="M2269">
        <v>1</v>
      </c>
      <c r="N2269">
        <v>0</v>
      </c>
      <c r="O2269">
        <v>0</v>
      </c>
      <c r="P2269">
        <v>2.31</v>
      </c>
      <c r="Q2269">
        <v>4064.09</v>
      </c>
      <c r="R2269">
        <v>6.32</v>
      </c>
      <c r="S2269" s="231" t="str">
        <f>VLOOKUP(U2269,'Cross ref'!I:J,2,0)</f>
        <v>SCL</v>
      </c>
      <c r="T2269" s="231">
        <f t="shared" si="210"/>
        <v>2.31</v>
      </c>
      <c r="U2269" s="231">
        <f>VLOOKUP(VALUE(C2269),'Cross ref'!G:I,3,0)</f>
        <v>7385</v>
      </c>
      <c r="V2269" s="231">
        <f>IFERROR(VLOOKUP(J2269,'Item List (2)'!C:D,2,0),VLOOKUP(K2269,'Item List (2)'!C:D,2,0))</f>
        <v>50007</v>
      </c>
      <c r="W2269" s="231">
        <f>IFERROR(VLOOKUP(J2269,'Item List (2)'!C:E,3,0),VLOOKUP(K2269,'Item List (2)'!C:E,3,0))</f>
        <v>100</v>
      </c>
      <c r="X2269" s="231">
        <f t="shared" si="211"/>
        <v>-2.31</v>
      </c>
      <c r="Y2269" s="231" t="str">
        <f t="shared" si="212"/>
        <v>SERVICE - PAYMENT TERMS</v>
      </c>
      <c r="AA2269" s="232">
        <f t="shared" si="213"/>
        <v>2.31</v>
      </c>
      <c r="AB2269" s="232" t="str">
        <f>VLOOKUP(W2269,'Item List (2)'!$H:$J,2,0)</f>
        <v>Food</v>
      </c>
      <c r="AC2269" s="232">
        <f t="shared" si="214"/>
        <v>7385</v>
      </c>
      <c r="AD2269" s="232" t="str">
        <f t="shared" si="215"/>
        <v>7385-Food</v>
      </c>
    </row>
    <row r="2270" spans="1:30">
      <c r="A2270" t="s">
        <v>48</v>
      </c>
      <c r="B2270" t="s">
        <v>549</v>
      </c>
      <c r="C2270" t="s">
        <v>813</v>
      </c>
      <c r="D2270" t="s">
        <v>814</v>
      </c>
      <c r="E2270" t="s">
        <v>815</v>
      </c>
      <c r="F2270" s="220" t="s">
        <v>53</v>
      </c>
      <c r="G2270" s="220">
        <v>45168</v>
      </c>
      <c r="H2270" t="s">
        <v>291</v>
      </c>
      <c r="I2270" t="s">
        <v>55</v>
      </c>
      <c r="J2270" t="s">
        <v>76</v>
      </c>
      <c r="K2270" t="s">
        <v>292</v>
      </c>
      <c r="L2270" s="230" t="s">
        <v>78</v>
      </c>
      <c r="M2270">
        <v>1</v>
      </c>
      <c r="N2270">
        <v>0</v>
      </c>
      <c r="O2270">
        <v>99.5</v>
      </c>
      <c r="P2270">
        <v>99.5</v>
      </c>
      <c r="Q2270">
        <v>4064.09</v>
      </c>
      <c r="R2270">
        <v>6.32</v>
      </c>
      <c r="S2270" s="231" t="str">
        <f>VLOOKUP(U2270,'Cross ref'!I:J,2,0)</f>
        <v>SCL</v>
      </c>
      <c r="T2270" s="231">
        <f t="shared" si="210"/>
        <v>99.5</v>
      </c>
      <c r="U2270" s="231">
        <f>VLOOKUP(VALUE(C2270),'Cross ref'!G:I,3,0)</f>
        <v>7385</v>
      </c>
      <c r="V2270" s="231">
        <f>IFERROR(VLOOKUP(J2270,'Item List (2)'!C:D,2,0),VLOOKUP(K2270,'Item List (2)'!C:D,2,0))</f>
        <v>50007</v>
      </c>
      <c r="W2270" s="231">
        <f>IFERROR(VLOOKUP(J2270,'Item List (2)'!C:E,3,0),VLOOKUP(K2270,'Item List (2)'!C:E,3,0))</f>
        <v>100</v>
      </c>
      <c r="X2270" s="231">
        <f t="shared" si="211"/>
        <v>0</v>
      </c>
      <c r="Y2270" s="231" t="str">
        <f t="shared" si="212"/>
        <v>SYRUP, DR PEPPER DIET BIB</v>
      </c>
      <c r="AA2270" s="232">
        <f t="shared" si="213"/>
        <v>99.5</v>
      </c>
      <c r="AB2270" s="232" t="str">
        <f>VLOOKUP(W2270,'Item List (2)'!$H:$J,2,0)</f>
        <v>Food</v>
      </c>
      <c r="AC2270" s="232">
        <f t="shared" si="214"/>
        <v>7385</v>
      </c>
      <c r="AD2270" s="232" t="str">
        <f t="shared" si="215"/>
        <v>7385-Food</v>
      </c>
    </row>
    <row r="2271" spans="1:30">
      <c r="A2271" t="s">
        <v>48</v>
      </c>
      <c r="B2271" t="s">
        <v>549</v>
      </c>
      <c r="C2271" t="s">
        <v>813</v>
      </c>
      <c r="D2271" t="s">
        <v>814</v>
      </c>
      <c r="E2271" t="s">
        <v>815</v>
      </c>
      <c r="F2271" s="220" t="s">
        <v>53</v>
      </c>
      <c r="G2271" s="220">
        <v>45168</v>
      </c>
      <c r="H2271" t="s">
        <v>79</v>
      </c>
      <c r="I2271" t="s">
        <v>55</v>
      </c>
      <c r="J2271" t="s">
        <v>80</v>
      </c>
      <c r="K2271" t="s">
        <v>81</v>
      </c>
      <c r="L2271" s="230" t="s">
        <v>78</v>
      </c>
      <c r="M2271">
        <v>1</v>
      </c>
      <c r="N2271">
        <v>0</v>
      </c>
      <c r="O2271">
        <v>99.5</v>
      </c>
      <c r="P2271">
        <v>99.5</v>
      </c>
      <c r="Q2271">
        <v>4064.09</v>
      </c>
      <c r="R2271">
        <v>6.32</v>
      </c>
      <c r="S2271" s="231" t="str">
        <f>VLOOKUP(U2271,'Cross ref'!I:J,2,0)</f>
        <v>SCL</v>
      </c>
      <c r="T2271" s="231">
        <f t="shared" si="210"/>
        <v>99.5</v>
      </c>
      <c r="U2271" s="231">
        <f>VLOOKUP(VALUE(C2271),'Cross ref'!G:I,3,0)</f>
        <v>7385</v>
      </c>
      <c r="V2271" s="231">
        <f>IFERROR(VLOOKUP(J2271,'Item List (2)'!C:D,2,0),VLOOKUP(K2271,'Item List (2)'!C:D,2,0))</f>
        <v>50007</v>
      </c>
      <c r="W2271" s="231">
        <f>IFERROR(VLOOKUP(J2271,'Item List (2)'!C:E,3,0),VLOOKUP(K2271,'Item List (2)'!C:E,3,0))</f>
        <v>100</v>
      </c>
      <c r="X2271" s="231">
        <f t="shared" si="211"/>
        <v>0</v>
      </c>
      <c r="Y2271" s="231" t="str">
        <f t="shared" si="212"/>
        <v>SYRUP, POWERADE MTN BLAST BIB</v>
      </c>
      <c r="AA2271" s="232">
        <f t="shared" si="213"/>
        <v>99.5</v>
      </c>
      <c r="AB2271" s="232" t="str">
        <f>VLOOKUP(W2271,'Item List (2)'!$H:$J,2,0)</f>
        <v>Food</v>
      </c>
      <c r="AC2271" s="232">
        <f t="shared" si="214"/>
        <v>7385</v>
      </c>
      <c r="AD2271" s="232" t="str">
        <f t="shared" si="215"/>
        <v>7385-Food</v>
      </c>
    </row>
    <row r="2272" spans="1:30">
      <c r="A2272" t="s">
        <v>48</v>
      </c>
      <c r="B2272" t="s">
        <v>549</v>
      </c>
      <c r="C2272" t="s">
        <v>813</v>
      </c>
      <c r="D2272" t="s">
        <v>814</v>
      </c>
      <c r="E2272" t="s">
        <v>815</v>
      </c>
      <c r="F2272" s="220" t="s">
        <v>53</v>
      </c>
      <c r="G2272" s="220">
        <v>45168</v>
      </c>
      <c r="H2272" t="s">
        <v>82</v>
      </c>
      <c r="I2272" t="s">
        <v>55</v>
      </c>
      <c r="J2272" t="s">
        <v>76</v>
      </c>
      <c r="K2272" t="s">
        <v>83</v>
      </c>
      <c r="L2272" s="230" t="s">
        <v>84</v>
      </c>
      <c r="M2272">
        <v>1</v>
      </c>
      <c r="N2272">
        <v>0</v>
      </c>
      <c r="O2272">
        <v>51.9</v>
      </c>
      <c r="P2272">
        <v>51.9</v>
      </c>
      <c r="Q2272">
        <v>4064.09</v>
      </c>
      <c r="R2272">
        <v>6.32</v>
      </c>
      <c r="S2272" s="231" t="str">
        <f>VLOOKUP(U2272,'Cross ref'!I:J,2,0)</f>
        <v>SCL</v>
      </c>
      <c r="T2272" s="231">
        <f t="shared" si="210"/>
        <v>51.9</v>
      </c>
      <c r="U2272" s="231">
        <f>VLOOKUP(VALUE(C2272),'Cross ref'!G:I,3,0)</f>
        <v>7385</v>
      </c>
      <c r="V2272" s="231">
        <f>IFERROR(VLOOKUP(J2272,'Item List (2)'!C:D,2,0),VLOOKUP(K2272,'Item List (2)'!C:D,2,0))</f>
        <v>50007</v>
      </c>
      <c r="W2272" s="231">
        <f>IFERROR(VLOOKUP(J2272,'Item List (2)'!C:E,3,0),VLOOKUP(K2272,'Item List (2)'!C:E,3,0))</f>
        <v>100</v>
      </c>
      <c r="X2272" s="231">
        <f t="shared" si="211"/>
        <v>0</v>
      </c>
      <c r="Y2272" s="231" t="str">
        <f t="shared" si="212"/>
        <v>SYRUP, COKE ZERO SUGAR BIB</v>
      </c>
      <c r="AA2272" s="232">
        <f t="shared" si="213"/>
        <v>51.9</v>
      </c>
      <c r="AB2272" s="232" t="str">
        <f>VLOOKUP(W2272,'Item List (2)'!$H:$J,2,0)</f>
        <v>Food</v>
      </c>
      <c r="AC2272" s="232">
        <f t="shared" si="214"/>
        <v>7385</v>
      </c>
      <c r="AD2272" s="232" t="str">
        <f t="shared" si="215"/>
        <v>7385-Food</v>
      </c>
    </row>
    <row r="2273" spans="1:30">
      <c r="A2273" t="s">
        <v>48</v>
      </c>
      <c r="B2273" t="s">
        <v>549</v>
      </c>
      <c r="C2273" t="s">
        <v>813</v>
      </c>
      <c r="D2273" t="s">
        <v>814</v>
      </c>
      <c r="E2273" t="s">
        <v>815</v>
      </c>
      <c r="F2273" s="220" t="s">
        <v>53</v>
      </c>
      <c r="G2273" s="220">
        <v>45168</v>
      </c>
      <c r="H2273" t="s">
        <v>85</v>
      </c>
      <c r="I2273" t="s">
        <v>55</v>
      </c>
      <c r="J2273" t="s">
        <v>76</v>
      </c>
      <c r="K2273" t="s">
        <v>86</v>
      </c>
      <c r="L2273" s="230" t="s">
        <v>78</v>
      </c>
      <c r="M2273">
        <v>1</v>
      </c>
      <c r="N2273">
        <v>0</v>
      </c>
      <c r="O2273">
        <v>145.42</v>
      </c>
      <c r="P2273">
        <v>145.42</v>
      </c>
      <c r="Q2273">
        <v>4064.09</v>
      </c>
      <c r="R2273">
        <v>6.32</v>
      </c>
      <c r="S2273" s="231" t="str">
        <f>VLOOKUP(U2273,'Cross ref'!I:J,2,0)</f>
        <v>SCL</v>
      </c>
      <c r="T2273" s="231">
        <f t="shared" si="210"/>
        <v>145.42</v>
      </c>
      <c r="U2273" s="231">
        <f>VLOOKUP(VALUE(C2273),'Cross ref'!G:I,3,0)</f>
        <v>7385</v>
      </c>
      <c r="V2273" s="231">
        <f>IFERROR(VLOOKUP(J2273,'Item List (2)'!C:D,2,0),VLOOKUP(K2273,'Item List (2)'!C:D,2,0))</f>
        <v>50007</v>
      </c>
      <c r="W2273" s="231">
        <f>IFERROR(VLOOKUP(J2273,'Item List (2)'!C:E,3,0),VLOOKUP(K2273,'Item List (2)'!C:E,3,0))</f>
        <v>100</v>
      </c>
      <c r="X2273" s="231">
        <f t="shared" si="211"/>
        <v>0</v>
      </c>
      <c r="Y2273" s="231" t="str">
        <f t="shared" si="212"/>
        <v>SYRUP, COKE DIET HIYLD BIB</v>
      </c>
      <c r="AA2273" s="232">
        <f t="shared" si="213"/>
        <v>145.42</v>
      </c>
      <c r="AB2273" s="232" t="str">
        <f>VLOOKUP(W2273,'Item List (2)'!$H:$J,2,0)</f>
        <v>Food</v>
      </c>
      <c r="AC2273" s="232">
        <f t="shared" si="214"/>
        <v>7385</v>
      </c>
      <c r="AD2273" s="232" t="str">
        <f t="shared" si="215"/>
        <v>7385-Food</v>
      </c>
    </row>
    <row r="2274" spans="1:30">
      <c r="A2274" t="s">
        <v>48</v>
      </c>
      <c r="B2274" t="s">
        <v>549</v>
      </c>
      <c r="C2274" t="s">
        <v>813</v>
      </c>
      <c r="D2274" t="s">
        <v>814</v>
      </c>
      <c r="E2274" t="s">
        <v>815</v>
      </c>
      <c r="F2274" s="220" t="s">
        <v>53</v>
      </c>
      <c r="G2274" s="220">
        <v>45168</v>
      </c>
      <c r="H2274" t="s">
        <v>87</v>
      </c>
      <c r="I2274" t="s">
        <v>55</v>
      </c>
      <c r="J2274" t="s">
        <v>76</v>
      </c>
      <c r="K2274" t="s">
        <v>88</v>
      </c>
      <c r="L2274" s="230" t="s">
        <v>78</v>
      </c>
      <c r="M2274">
        <v>2</v>
      </c>
      <c r="N2274">
        <v>0</v>
      </c>
      <c r="O2274">
        <v>112.77</v>
      </c>
      <c r="P2274">
        <v>225.54</v>
      </c>
      <c r="Q2274">
        <v>4064.09</v>
      </c>
      <c r="R2274">
        <v>6.32</v>
      </c>
      <c r="S2274" s="231" t="str">
        <f>VLOOKUP(U2274,'Cross ref'!I:J,2,0)</f>
        <v>SCL</v>
      </c>
      <c r="T2274" s="231">
        <f t="shared" si="210"/>
        <v>225.54</v>
      </c>
      <c r="U2274" s="231">
        <f>VLOOKUP(VALUE(C2274),'Cross ref'!G:I,3,0)</f>
        <v>7385</v>
      </c>
      <c r="V2274" s="231">
        <f>IFERROR(VLOOKUP(J2274,'Item List (2)'!C:D,2,0),VLOOKUP(K2274,'Item List (2)'!C:D,2,0))</f>
        <v>50007</v>
      </c>
      <c r="W2274" s="231">
        <f>IFERROR(VLOOKUP(J2274,'Item List (2)'!C:E,3,0),VLOOKUP(K2274,'Item List (2)'!C:E,3,0))</f>
        <v>100</v>
      </c>
      <c r="X2274" s="231">
        <f t="shared" si="211"/>
        <v>0</v>
      </c>
      <c r="Y2274" s="231" t="str">
        <f t="shared" si="212"/>
        <v>SYRUP, COKE CLASC BIB (HYCS)</v>
      </c>
      <c r="AA2274" s="232">
        <f t="shared" si="213"/>
        <v>225.54</v>
      </c>
      <c r="AB2274" s="232" t="str">
        <f>VLOOKUP(W2274,'Item List (2)'!$H:$J,2,0)</f>
        <v>Food</v>
      </c>
      <c r="AC2274" s="232">
        <f t="shared" si="214"/>
        <v>7385</v>
      </c>
      <c r="AD2274" s="232" t="str">
        <f t="shared" si="215"/>
        <v>7385-Food</v>
      </c>
    </row>
    <row r="2275" spans="1:30">
      <c r="A2275" t="s">
        <v>48</v>
      </c>
      <c r="B2275" t="s">
        <v>549</v>
      </c>
      <c r="C2275" t="s">
        <v>813</v>
      </c>
      <c r="D2275" t="s">
        <v>814</v>
      </c>
      <c r="E2275" t="s">
        <v>815</v>
      </c>
      <c r="F2275" s="220" t="s">
        <v>53</v>
      </c>
      <c r="G2275" s="220">
        <v>45168</v>
      </c>
      <c r="H2275" t="s">
        <v>293</v>
      </c>
      <c r="I2275" t="s">
        <v>55</v>
      </c>
      <c r="J2275" t="s">
        <v>76</v>
      </c>
      <c r="K2275" t="s">
        <v>294</v>
      </c>
      <c r="L2275" s="230" t="s">
        <v>78</v>
      </c>
      <c r="M2275">
        <v>1</v>
      </c>
      <c r="N2275">
        <v>0</v>
      </c>
      <c r="O2275">
        <v>116.08</v>
      </c>
      <c r="P2275">
        <v>116.08</v>
      </c>
      <c r="Q2275">
        <v>4064.09</v>
      </c>
      <c r="R2275">
        <v>6.32</v>
      </c>
      <c r="S2275" s="231" t="str">
        <f>VLOOKUP(U2275,'Cross ref'!I:J,2,0)</f>
        <v>SCL</v>
      </c>
      <c r="T2275" s="231">
        <f t="shared" si="210"/>
        <v>116.08</v>
      </c>
      <c r="U2275" s="231">
        <f>VLOOKUP(VALUE(C2275),'Cross ref'!G:I,3,0)</f>
        <v>7385</v>
      </c>
      <c r="V2275" s="231">
        <f>IFERROR(VLOOKUP(J2275,'Item List (2)'!C:D,2,0),VLOOKUP(K2275,'Item List (2)'!C:D,2,0))</f>
        <v>50007</v>
      </c>
      <c r="W2275" s="231">
        <f>IFERROR(VLOOKUP(J2275,'Item List (2)'!C:E,3,0),VLOOKUP(K2275,'Item List (2)'!C:E,3,0))</f>
        <v>100</v>
      </c>
      <c r="X2275" s="231">
        <f t="shared" si="211"/>
        <v>0</v>
      </c>
      <c r="Y2275" s="231" t="str">
        <f t="shared" si="212"/>
        <v>SYRUP, SPRITE BIB (HYCS)</v>
      </c>
      <c r="AA2275" s="232">
        <f t="shared" si="213"/>
        <v>116.08</v>
      </c>
      <c r="AB2275" s="232" t="str">
        <f>VLOOKUP(W2275,'Item List (2)'!$H:$J,2,0)</f>
        <v>Food</v>
      </c>
      <c r="AC2275" s="232">
        <f t="shared" si="214"/>
        <v>7385</v>
      </c>
      <c r="AD2275" s="232" t="str">
        <f t="shared" si="215"/>
        <v>7385-Food</v>
      </c>
    </row>
    <row r="2276" spans="1:30">
      <c r="A2276" t="s">
        <v>48</v>
      </c>
      <c r="B2276" t="s">
        <v>549</v>
      </c>
      <c r="C2276" t="s">
        <v>813</v>
      </c>
      <c r="D2276" t="s">
        <v>814</v>
      </c>
      <c r="E2276" t="s">
        <v>815</v>
      </c>
      <c r="F2276" s="220" t="s">
        <v>53</v>
      </c>
      <c r="G2276" s="220">
        <v>45168</v>
      </c>
      <c r="H2276" t="s">
        <v>93</v>
      </c>
      <c r="I2276" t="s">
        <v>55</v>
      </c>
      <c r="J2276" t="s">
        <v>94</v>
      </c>
      <c r="K2276" t="s">
        <v>95</v>
      </c>
      <c r="L2276" s="230" t="s">
        <v>96</v>
      </c>
      <c r="M2276">
        <v>1</v>
      </c>
      <c r="N2276">
        <v>0</v>
      </c>
      <c r="O2276">
        <v>26.21</v>
      </c>
      <c r="P2276">
        <v>26.21</v>
      </c>
      <c r="Q2276">
        <v>4064.09</v>
      </c>
      <c r="R2276">
        <v>6.32</v>
      </c>
      <c r="S2276" s="231" t="str">
        <f>VLOOKUP(U2276,'Cross ref'!I:J,2,0)</f>
        <v>SCL</v>
      </c>
      <c r="T2276" s="231">
        <f t="shared" si="210"/>
        <v>26.21</v>
      </c>
      <c r="U2276" s="231">
        <f>VLOOKUP(VALUE(C2276),'Cross ref'!G:I,3,0)</f>
        <v>7385</v>
      </c>
      <c r="V2276" s="231">
        <f>IFERROR(VLOOKUP(J2276,'Item List (2)'!C:D,2,0),VLOOKUP(K2276,'Item List (2)'!C:D,2,0))</f>
        <v>50007</v>
      </c>
      <c r="W2276" s="231">
        <f>IFERROR(VLOOKUP(J2276,'Item List (2)'!C:E,3,0),VLOOKUP(K2276,'Item List (2)'!C:E,3,0))</f>
        <v>100</v>
      </c>
      <c r="X2276" s="231">
        <f t="shared" si="211"/>
        <v>0</v>
      </c>
      <c r="Y2276" s="231" t="str">
        <f t="shared" si="212"/>
        <v>JUICE, ORANGE ORIG SIMPLY</v>
      </c>
      <c r="AA2276" s="232">
        <f t="shared" si="213"/>
        <v>26.21</v>
      </c>
      <c r="AB2276" s="232" t="str">
        <f>VLOOKUP(W2276,'Item List (2)'!$H:$J,2,0)</f>
        <v>Food</v>
      </c>
      <c r="AC2276" s="232">
        <f t="shared" si="214"/>
        <v>7385</v>
      </c>
      <c r="AD2276" s="232" t="str">
        <f t="shared" si="215"/>
        <v>7385-Food</v>
      </c>
    </row>
    <row r="2277" spans="1:30">
      <c r="A2277" t="s">
        <v>48</v>
      </c>
      <c r="B2277" t="s">
        <v>549</v>
      </c>
      <c r="C2277" t="s">
        <v>813</v>
      </c>
      <c r="D2277" t="s">
        <v>814</v>
      </c>
      <c r="E2277" t="s">
        <v>815</v>
      </c>
      <c r="F2277" s="220" t="s">
        <v>53</v>
      </c>
      <c r="G2277" s="220">
        <v>45168</v>
      </c>
      <c r="H2277" t="s">
        <v>97</v>
      </c>
      <c r="I2277" t="s">
        <v>55</v>
      </c>
      <c r="J2277" t="s">
        <v>98</v>
      </c>
      <c r="K2277" t="s">
        <v>99</v>
      </c>
      <c r="L2277" s="230" t="s">
        <v>100</v>
      </c>
      <c r="M2277">
        <v>2</v>
      </c>
      <c r="N2277">
        <v>0</v>
      </c>
      <c r="O2277">
        <v>20.03</v>
      </c>
      <c r="P2277">
        <v>40.06</v>
      </c>
      <c r="Q2277">
        <v>4064.09</v>
      </c>
      <c r="R2277">
        <v>6.32</v>
      </c>
      <c r="S2277" s="231" t="str">
        <f>VLOOKUP(U2277,'Cross ref'!I:J,2,0)</f>
        <v>SCL</v>
      </c>
      <c r="T2277" s="231">
        <f t="shared" si="210"/>
        <v>40.06</v>
      </c>
      <c r="U2277" s="231">
        <f>VLOOKUP(VALUE(C2277),'Cross ref'!G:I,3,0)</f>
        <v>7385</v>
      </c>
      <c r="V2277" s="231">
        <f>IFERROR(VLOOKUP(J2277,'Item List (2)'!C:D,2,0),VLOOKUP(K2277,'Item List (2)'!C:D,2,0))</f>
        <v>50007</v>
      </c>
      <c r="W2277" s="231">
        <f>IFERROR(VLOOKUP(J2277,'Item List (2)'!C:E,3,0),VLOOKUP(K2277,'Item List (2)'!C:E,3,0))</f>
        <v>100</v>
      </c>
      <c r="X2277" s="231">
        <f t="shared" si="211"/>
        <v>0</v>
      </c>
      <c r="Y2277" s="231" t="str">
        <f t="shared" si="212"/>
        <v>SAUCE, BBQ SWEET &amp; BOLD CUP</v>
      </c>
      <c r="AA2277" s="232">
        <f t="shared" si="213"/>
        <v>40.06</v>
      </c>
      <c r="AB2277" s="232" t="str">
        <f>VLOOKUP(W2277,'Item List (2)'!$H:$J,2,0)</f>
        <v>Food</v>
      </c>
      <c r="AC2277" s="232">
        <f t="shared" si="214"/>
        <v>7385</v>
      </c>
      <c r="AD2277" s="232" t="str">
        <f t="shared" si="215"/>
        <v>7385-Food</v>
      </c>
    </row>
    <row r="2278" spans="1:30">
      <c r="A2278" t="s">
        <v>48</v>
      </c>
      <c r="B2278" t="s">
        <v>549</v>
      </c>
      <c r="C2278" t="s">
        <v>813</v>
      </c>
      <c r="D2278" t="s">
        <v>814</v>
      </c>
      <c r="E2278" t="s">
        <v>815</v>
      </c>
      <c r="F2278" s="220" t="s">
        <v>53</v>
      </c>
      <c r="G2278" s="220">
        <v>45168</v>
      </c>
      <c r="H2278" t="s">
        <v>304</v>
      </c>
      <c r="I2278" t="s">
        <v>55</v>
      </c>
      <c r="J2278" t="s">
        <v>305</v>
      </c>
      <c r="K2278" t="s">
        <v>306</v>
      </c>
      <c r="L2278" s="230" t="s">
        <v>100</v>
      </c>
      <c r="M2278">
        <v>1</v>
      </c>
      <c r="N2278">
        <v>0</v>
      </c>
      <c r="O2278">
        <v>30.8</v>
      </c>
      <c r="P2278">
        <v>30.8</v>
      </c>
      <c r="Q2278">
        <v>4064.09</v>
      </c>
      <c r="R2278">
        <v>6.32</v>
      </c>
      <c r="S2278" s="231" t="str">
        <f>VLOOKUP(U2278,'Cross ref'!I:J,2,0)</f>
        <v>SCL</v>
      </c>
      <c r="T2278" s="231">
        <f t="shared" si="210"/>
        <v>30.8</v>
      </c>
      <c r="U2278" s="231">
        <f>VLOOKUP(VALUE(C2278),'Cross ref'!G:I,3,0)</f>
        <v>7385</v>
      </c>
      <c r="V2278" s="231">
        <f>IFERROR(VLOOKUP(J2278,'Item List (2)'!C:D,2,0),VLOOKUP(K2278,'Item List (2)'!C:D,2,0))</f>
        <v>50007</v>
      </c>
      <c r="W2278" s="231">
        <f>IFERROR(VLOOKUP(J2278,'Item List (2)'!C:E,3,0),VLOOKUP(K2278,'Item List (2)'!C:E,3,0))</f>
        <v>100</v>
      </c>
      <c r="X2278" s="231">
        <f t="shared" si="211"/>
        <v>0</v>
      </c>
      <c r="Y2278" s="231" t="str">
        <f t="shared" si="212"/>
        <v>SAUCE, HNY MUST CUP</v>
      </c>
      <c r="AA2278" s="232">
        <f t="shared" si="213"/>
        <v>30.8</v>
      </c>
      <c r="AB2278" s="232" t="str">
        <f>VLOOKUP(W2278,'Item List (2)'!$H:$J,2,0)</f>
        <v>Food</v>
      </c>
      <c r="AC2278" s="232">
        <f t="shared" si="214"/>
        <v>7385</v>
      </c>
      <c r="AD2278" s="232" t="str">
        <f t="shared" si="215"/>
        <v>7385-Food</v>
      </c>
    </row>
    <row r="2279" spans="1:30">
      <c r="A2279" t="s">
        <v>48</v>
      </c>
      <c r="B2279" t="s">
        <v>549</v>
      </c>
      <c r="C2279" t="s">
        <v>813</v>
      </c>
      <c r="D2279" t="s">
        <v>814</v>
      </c>
      <c r="E2279" t="s">
        <v>815</v>
      </c>
      <c r="F2279" s="220" t="s">
        <v>53</v>
      </c>
      <c r="G2279" s="220">
        <v>45168</v>
      </c>
      <c r="H2279" t="s">
        <v>104</v>
      </c>
      <c r="I2279" t="s">
        <v>55</v>
      </c>
      <c r="J2279" t="s">
        <v>105</v>
      </c>
      <c r="K2279" t="s">
        <v>106</v>
      </c>
      <c r="L2279" s="230" t="s">
        <v>107</v>
      </c>
      <c r="M2279">
        <v>1</v>
      </c>
      <c r="N2279">
        <v>0</v>
      </c>
      <c r="O2279">
        <v>9.54</v>
      </c>
      <c r="P2279">
        <v>9.54</v>
      </c>
      <c r="Q2279">
        <v>4064.09</v>
      </c>
      <c r="R2279">
        <v>6.32</v>
      </c>
      <c r="S2279" s="231" t="str">
        <f>VLOOKUP(U2279,'Cross ref'!I:J,2,0)</f>
        <v>SCL</v>
      </c>
      <c r="T2279" s="231">
        <f t="shared" si="210"/>
        <v>9.54</v>
      </c>
      <c r="U2279" s="231">
        <f>VLOOKUP(VALUE(C2279),'Cross ref'!G:I,3,0)</f>
        <v>7385</v>
      </c>
      <c r="V2279" s="231">
        <f>IFERROR(VLOOKUP(J2279,'Item List (2)'!C:D,2,0),VLOOKUP(K2279,'Item List (2)'!C:D,2,0))</f>
        <v>50007</v>
      </c>
      <c r="W2279" s="231">
        <f>IFERROR(VLOOKUP(J2279,'Item List (2)'!C:E,3,0),VLOOKUP(K2279,'Item List (2)'!C:E,3,0))</f>
        <v>100</v>
      </c>
      <c r="X2279" s="231">
        <f t="shared" si="211"/>
        <v>0</v>
      </c>
      <c r="Y2279" s="231" t="str">
        <f t="shared" si="212"/>
        <v>MILK, 1%</v>
      </c>
      <c r="AA2279" s="232">
        <f t="shared" si="213"/>
        <v>9.54</v>
      </c>
      <c r="AB2279" s="232" t="str">
        <f>VLOOKUP(W2279,'Item List (2)'!$H:$J,2,0)</f>
        <v>Food</v>
      </c>
      <c r="AC2279" s="232">
        <f t="shared" si="214"/>
        <v>7385</v>
      </c>
      <c r="AD2279" s="232" t="str">
        <f t="shared" si="215"/>
        <v>7385-Food</v>
      </c>
    </row>
    <row r="2280" spans="1:30">
      <c r="A2280" t="s">
        <v>48</v>
      </c>
      <c r="B2280" t="s">
        <v>549</v>
      </c>
      <c r="C2280" t="s">
        <v>813</v>
      </c>
      <c r="D2280" t="s">
        <v>814</v>
      </c>
      <c r="E2280" t="s">
        <v>815</v>
      </c>
      <c r="F2280" s="220" t="s">
        <v>53</v>
      </c>
      <c r="G2280" s="220">
        <v>45168</v>
      </c>
      <c r="H2280" t="s">
        <v>108</v>
      </c>
      <c r="I2280" t="s">
        <v>66</v>
      </c>
      <c r="J2280" t="s">
        <v>109</v>
      </c>
      <c r="K2280" t="s">
        <v>110</v>
      </c>
      <c r="L2280" s="230" t="s">
        <v>111</v>
      </c>
      <c r="M2280">
        <v>1</v>
      </c>
      <c r="N2280">
        <v>0</v>
      </c>
      <c r="O2280">
        <v>16.79</v>
      </c>
      <c r="P2280">
        <v>16.79</v>
      </c>
      <c r="Q2280">
        <v>4064.09</v>
      </c>
      <c r="R2280">
        <v>6.32</v>
      </c>
      <c r="S2280" s="231" t="str">
        <f>VLOOKUP(U2280,'Cross ref'!I:J,2,0)</f>
        <v>SCL</v>
      </c>
      <c r="T2280" s="231">
        <f t="shared" si="210"/>
        <v>16.79</v>
      </c>
      <c r="U2280" s="231">
        <f>VLOOKUP(VALUE(C2280),'Cross ref'!G:I,3,0)</f>
        <v>7385</v>
      </c>
      <c r="V2280" s="231">
        <f>IFERROR(VLOOKUP(J2280,'Item List (2)'!C:D,2,0),VLOOKUP(K2280,'Item List (2)'!C:D,2,0))</f>
        <v>60507</v>
      </c>
      <c r="W2280" s="231">
        <f>IFERROR(VLOOKUP(J2280,'Item List (2)'!C:E,3,0),VLOOKUP(K2280,'Item List (2)'!C:E,3,0))</f>
        <v>1200</v>
      </c>
      <c r="X2280" s="231">
        <f t="shared" si="211"/>
        <v>0</v>
      </c>
      <c r="Y2280" s="231" t="str">
        <f t="shared" si="212"/>
        <v>GLOVE, SYNTH MED</v>
      </c>
      <c r="AA2280" s="232">
        <f t="shared" si="213"/>
        <v>16.79</v>
      </c>
      <c r="AB2280" s="232" t="str">
        <f>VLOOKUP(W2280,'Item List (2)'!$H:$J,2,0)</f>
        <v>Supplies</v>
      </c>
      <c r="AC2280" s="232">
        <f t="shared" si="214"/>
        <v>7385</v>
      </c>
      <c r="AD2280" s="232" t="str">
        <f t="shared" si="215"/>
        <v>7385-Supplies</v>
      </c>
    </row>
    <row r="2281" spans="1:30">
      <c r="A2281" t="s">
        <v>48</v>
      </c>
      <c r="B2281" t="s">
        <v>549</v>
      </c>
      <c r="C2281" t="s">
        <v>813</v>
      </c>
      <c r="D2281" t="s">
        <v>814</v>
      </c>
      <c r="E2281" t="s">
        <v>815</v>
      </c>
      <c r="F2281" s="220" t="s">
        <v>53</v>
      </c>
      <c r="G2281" s="220">
        <v>45168</v>
      </c>
      <c r="H2281" t="s">
        <v>116</v>
      </c>
      <c r="I2281" t="s">
        <v>55</v>
      </c>
      <c r="J2281" t="s">
        <v>117</v>
      </c>
      <c r="K2281" t="s">
        <v>118</v>
      </c>
      <c r="L2281" s="230" t="s">
        <v>119</v>
      </c>
      <c r="M2281">
        <v>10</v>
      </c>
      <c r="N2281">
        <v>0</v>
      </c>
      <c r="O2281">
        <v>76.78</v>
      </c>
      <c r="P2281">
        <v>767.8</v>
      </c>
      <c r="Q2281">
        <v>4064.09</v>
      </c>
      <c r="R2281">
        <v>6.32</v>
      </c>
      <c r="S2281" s="231" t="str">
        <f>VLOOKUP(U2281,'Cross ref'!I:J,2,0)</f>
        <v>SCL</v>
      </c>
      <c r="T2281" s="231">
        <f t="shared" si="210"/>
        <v>767.8</v>
      </c>
      <c r="U2281" s="231">
        <f>VLOOKUP(VALUE(C2281),'Cross ref'!G:I,3,0)</f>
        <v>7385</v>
      </c>
      <c r="V2281" s="231">
        <f>IFERROR(VLOOKUP(J2281,'Item List (2)'!C:D,2,0),VLOOKUP(K2281,'Item List (2)'!C:D,2,0))</f>
        <v>50007</v>
      </c>
      <c r="W2281" s="231">
        <f>IFERROR(VLOOKUP(J2281,'Item List (2)'!C:E,3,0),VLOOKUP(K2281,'Item List (2)'!C:E,3,0))</f>
        <v>100</v>
      </c>
      <c r="X2281" s="231">
        <f t="shared" si="211"/>
        <v>0</v>
      </c>
      <c r="Y2281" s="231" t="str">
        <f t="shared" si="212"/>
        <v>BEEF, GRND PTY 3.5Z</v>
      </c>
      <c r="AA2281" s="232">
        <f t="shared" si="213"/>
        <v>767.8</v>
      </c>
      <c r="AB2281" s="232" t="str">
        <f>VLOOKUP(W2281,'Item List (2)'!$H:$J,2,0)</f>
        <v>Food</v>
      </c>
      <c r="AC2281" s="232">
        <f t="shared" si="214"/>
        <v>7385</v>
      </c>
      <c r="AD2281" s="232" t="str">
        <f t="shared" si="215"/>
        <v>7385-Food</v>
      </c>
    </row>
    <row r="2282" spans="1:30">
      <c r="A2282" t="s">
        <v>48</v>
      </c>
      <c r="B2282" t="s">
        <v>549</v>
      </c>
      <c r="C2282" t="s">
        <v>813</v>
      </c>
      <c r="D2282" t="s">
        <v>814</v>
      </c>
      <c r="E2282" t="s">
        <v>815</v>
      </c>
      <c r="F2282" s="220" t="s">
        <v>53</v>
      </c>
      <c r="G2282" s="220">
        <v>45168</v>
      </c>
      <c r="H2282" t="s">
        <v>309</v>
      </c>
      <c r="I2282" t="s">
        <v>55</v>
      </c>
      <c r="J2282" t="s">
        <v>310</v>
      </c>
      <c r="K2282" t="s">
        <v>311</v>
      </c>
      <c r="L2282" s="230" t="s">
        <v>312</v>
      </c>
      <c r="M2282">
        <v>1</v>
      </c>
      <c r="N2282">
        <v>0</v>
      </c>
      <c r="O2282">
        <v>11.6</v>
      </c>
      <c r="P2282">
        <v>11.6</v>
      </c>
      <c r="Q2282">
        <v>4064.09</v>
      </c>
      <c r="R2282">
        <v>6.32</v>
      </c>
      <c r="S2282" s="231" t="str">
        <f>VLOOKUP(U2282,'Cross ref'!I:J,2,0)</f>
        <v>SCL</v>
      </c>
      <c r="T2282" s="231">
        <f t="shared" si="210"/>
        <v>11.6</v>
      </c>
      <c r="U2282" s="231">
        <f>VLOOKUP(VALUE(C2282),'Cross ref'!G:I,3,0)</f>
        <v>7385</v>
      </c>
      <c r="V2282" s="231">
        <f>IFERROR(VLOOKUP(J2282,'Item List (2)'!C:D,2,0),VLOOKUP(K2282,'Item List (2)'!C:D,2,0))</f>
        <v>50007</v>
      </c>
      <c r="W2282" s="231">
        <f>IFERROR(VLOOKUP(J2282,'Item List (2)'!C:E,3,0),VLOOKUP(K2282,'Item List (2)'!C:E,3,0))</f>
        <v>100</v>
      </c>
      <c r="X2282" s="231">
        <f t="shared" si="211"/>
        <v>0</v>
      </c>
      <c r="Y2282" s="231" t="str">
        <f t="shared" si="212"/>
        <v>SALSA, PCH .43Z</v>
      </c>
      <c r="AA2282" s="232">
        <f t="shared" si="213"/>
        <v>11.6</v>
      </c>
      <c r="AB2282" s="232" t="str">
        <f>VLOOKUP(W2282,'Item List (2)'!$H:$J,2,0)</f>
        <v>Food</v>
      </c>
      <c r="AC2282" s="232">
        <f t="shared" si="214"/>
        <v>7385</v>
      </c>
      <c r="AD2282" s="232" t="str">
        <f t="shared" si="215"/>
        <v>7385-Food</v>
      </c>
    </row>
    <row r="2283" spans="1:30">
      <c r="A2283" t="s">
        <v>48</v>
      </c>
      <c r="B2283" t="s">
        <v>549</v>
      </c>
      <c r="C2283" t="s">
        <v>813</v>
      </c>
      <c r="D2283" t="s">
        <v>814</v>
      </c>
      <c r="E2283" t="s">
        <v>815</v>
      </c>
      <c r="F2283" s="220" t="s">
        <v>53</v>
      </c>
      <c r="G2283" s="220">
        <v>45168</v>
      </c>
      <c r="H2283" t="s">
        <v>120</v>
      </c>
      <c r="I2283" t="s">
        <v>55</v>
      </c>
      <c r="J2283" t="s">
        <v>121</v>
      </c>
      <c r="K2283" t="s">
        <v>122</v>
      </c>
      <c r="L2283" s="230" t="s">
        <v>123</v>
      </c>
      <c r="M2283">
        <v>2</v>
      </c>
      <c r="N2283">
        <v>0</v>
      </c>
      <c r="O2283">
        <v>30.72</v>
      </c>
      <c r="P2283">
        <v>61.44</v>
      </c>
      <c r="Q2283">
        <v>4064.09</v>
      </c>
      <c r="R2283">
        <v>6.32</v>
      </c>
      <c r="S2283" s="231" t="str">
        <f>VLOOKUP(U2283,'Cross ref'!I:J,2,0)</f>
        <v>SCL</v>
      </c>
      <c r="T2283" s="231">
        <f t="shared" si="210"/>
        <v>61.44</v>
      </c>
      <c r="U2283" s="231">
        <f>VLOOKUP(VALUE(C2283),'Cross ref'!G:I,3,0)</f>
        <v>7385</v>
      </c>
      <c r="V2283" s="231">
        <f>IFERROR(VLOOKUP(J2283,'Item List (2)'!C:D,2,0),VLOOKUP(K2283,'Item List (2)'!C:D,2,0))</f>
        <v>50007</v>
      </c>
      <c r="W2283" s="231">
        <f>IFERROR(VLOOKUP(J2283,'Item List (2)'!C:E,3,0),VLOOKUP(K2283,'Item List (2)'!C:E,3,0))</f>
        <v>100</v>
      </c>
      <c r="X2283" s="231">
        <f t="shared" si="211"/>
        <v>0</v>
      </c>
      <c r="Y2283" s="231" t="str">
        <f t="shared" si="212"/>
        <v>APPTZR, ONION RING</v>
      </c>
      <c r="AA2283" s="232">
        <f t="shared" si="213"/>
        <v>61.44</v>
      </c>
      <c r="AB2283" s="232" t="str">
        <f>VLOOKUP(W2283,'Item List (2)'!$H:$J,2,0)</f>
        <v>Food</v>
      </c>
      <c r="AC2283" s="232">
        <f t="shared" si="214"/>
        <v>7385</v>
      </c>
      <c r="AD2283" s="232" t="str">
        <f t="shared" si="215"/>
        <v>7385-Food</v>
      </c>
    </row>
    <row r="2284" spans="1:30">
      <c r="A2284" t="s">
        <v>48</v>
      </c>
      <c r="B2284" t="s">
        <v>549</v>
      </c>
      <c r="C2284" t="s">
        <v>813</v>
      </c>
      <c r="D2284" t="s">
        <v>814</v>
      </c>
      <c r="E2284" t="s">
        <v>815</v>
      </c>
      <c r="F2284" s="220" t="s">
        <v>53</v>
      </c>
      <c r="G2284" s="220">
        <v>45168</v>
      </c>
      <c r="H2284" t="s">
        <v>124</v>
      </c>
      <c r="I2284" t="s">
        <v>55</v>
      </c>
      <c r="J2284" t="s">
        <v>125</v>
      </c>
      <c r="K2284" t="s">
        <v>126</v>
      </c>
      <c r="L2284" s="230" t="s">
        <v>127</v>
      </c>
      <c r="M2284">
        <v>1</v>
      </c>
      <c r="N2284">
        <v>0</v>
      </c>
      <c r="O2284">
        <v>21.8</v>
      </c>
      <c r="P2284">
        <v>21.8</v>
      </c>
      <c r="Q2284">
        <v>4064.09</v>
      </c>
      <c r="R2284">
        <v>6.32</v>
      </c>
      <c r="S2284" s="231" t="str">
        <f>VLOOKUP(U2284,'Cross ref'!I:J,2,0)</f>
        <v>SCL</v>
      </c>
      <c r="T2284" s="231">
        <f t="shared" si="210"/>
        <v>21.8</v>
      </c>
      <c r="U2284" s="231">
        <f>VLOOKUP(VALUE(C2284),'Cross ref'!G:I,3,0)</f>
        <v>7385</v>
      </c>
      <c r="V2284" s="231">
        <f>IFERROR(VLOOKUP(J2284,'Item List (2)'!C:D,2,0),VLOOKUP(K2284,'Item List (2)'!C:D,2,0))</f>
        <v>50007</v>
      </c>
      <c r="W2284" s="231">
        <f>IFERROR(VLOOKUP(J2284,'Item List (2)'!C:E,3,0),VLOOKUP(K2284,'Item List (2)'!C:E,3,0))</f>
        <v>100</v>
      </c>
      <c r="X2284" s="231">
        <f t="shared" si="211"/>
        <v>0</v>
      </c>
      <c r="Y2284" s="231" t="str">
        <f t="shared" si="212"/>
        <v>KETCHUP, PKT</v>
      </c>
      <c r="AA2284" s="232">
        <f t="shared" si="213"/>
        <v>21.8</v>
      </c>
      <c r="AB2284" s="232" t="str">
        <f>VLOOKUP(W2284,'Item List (2)'!$H:$J,2,0)</f>
        <v>Food</v>
      </c>
      <c r="AC2284" s="232">
        <f t="shared" si="214"/>
        <v>7385</v>
      </c>
      <c r="AD2284" s="232" t="str">
        <f t="shared" si="215"/>
        <v>7385-Food</v>
      </c>
    </row>
    <row r="2285" spans="1:30">
      <c r="A2285" t="s">
        <v>48</v>
      </c>
      <c r="B2285" t="s">
        <v>549</v>
      </c>
      <c r="C2285" t="s">
        <v>813</v>
      </c>
      <c r="D2285" t="s">
        <v>814</v>
      </c>
      <c r="E2285" t="s">
        <v>815</v>
      </c>
      <c r="F2285" s="220" t="s">
        <v>53</v>
      </c>
      <c r="G2285" s="220">
        <v>45168</v>
      </c>
      <c r="H2285" t="s">
        <v>128</v>
      </c>
      <c r="I2285" t="s">
        <v>55</v>
      </c>
      <c r="J2285" t="s">
        <v>129</v>
      </c>
      <c r="K2285" t="s">
        <v>130</v>
      </c>
      <c r="L2285" s="230" t="s">
        <v>131</v>
      </c>
      <c r="M2285">
        <v>1</v>
      </c>
      <c r="N2285">
        <v>0</v>
      </c>
      <c r="O2285">
        <v>33.38</v>
      </c>
      <c r="P2285">
        <v>33.38</v>
      </c>
      <c r="Q2285">
        <v>4064.09</v>
      </c>
      <c r="R2285">
        <v>6.32</v>
      </c>
      <c r="S2285" s="231" t="str">
        <f>VLOOKUP(U2285,'Cross ref'!I:J,2,0)</f>
        <v>SCL</v>
      </c>
      <c r="T2285" s="231">
        <f t="shared" si="210"/>
        <v>33.38</v>
      </c>
      <c r="U2285" s="231">
        <f>VLOOKUP(VALUE(C2285),'Cross ref'!G:I,3,0)</f>
        <v>7385</v>
      </c>
      <c r="V2285" s="231">
        <f>IFERROR(VLOOKUP(J2285,'Item List (2)'!C:D,2,0),VLOOKUP(K2285,'Item List (2)'!C:D,2,0))</f>
        <v>50007</v>
      </c>
      <c r="W2285" s="231">
        <f>IFERROR(VLOOKUP(J2285,'Item List (2)'!C:E,3,0),VLOOKUP(K2285,'Item List (2)'!C:E,3,0))</f>
        <v>100</v>
      </c>
      <c r="X2285" s="231">
        <f t="shared" si="211"/>
        <v>0</v>
      </c>
      <c r="Y2285" s="231" t="str">
        <f t="shared" si="212"/>
        <v>HASHBROWN, RND ZTF</v>
      </c>
      <c r="AA2285" s="232">
        <f t="shared" si="213"/>
        <v>33.38</v>
      </c>
      <c r="AB2285" s="232" t="str">
        <f>VLOOKUP(W2285,'Item List (2)'!$H:$J,2,0)</f>
        <v>Food</v>
      </c>
      <c r="AC2285" s="232">
        <f t="shared" si="214"/>
        <v>7385</v>
      </c>
      <c r="AD2285" s="232" t="str">
        <f t="shared" si="215"/>
        <v>7385-Food</v>
      </c>
    </row>
    <row r="2286" spans="1:30">
      <c r="A2286" t="s">
        <v>48</v>
      </c>
      <c r="B2286" t="s">
        <v>549</v>
      </c>
      <c r="C2286" t="s">
        <v>813</v>
      </c>
      <c r="D2286" t="s">
        <v>814</v>
      </c>
      <c r="E2286" t="s">
        <v>815</v>
      </c>
      <c r="F2286" s="220" t="s">
        <v>53</v>
      </c>
      <c r="G2286" s="220">
        <v>45168</v>
      </c>
      <c r="H2286" t="s">
        <v>132</v>
      </c>
      <c r="I2286" t="s">
        <v>55</v>
      </c>
      <c r="J2286" t="s">
        <v>129</v>
      </c>
      <c r="K2286" t="s">
        <v>133</v>
      </c>
      <c r="L2286" s="230" t="s">
        <v>131</v>
      </c>
      <c r="M2286">
        <v>2</v>
      </c>
      <c r="N2286">
        <v>0</v>
      </c>
      <c r="O2286">
        <v>33.38</v>
      </c>
      <c r="P2286">
        <v>66.76</v>
      </c>
      <c r="Q2286">
        <v>4064.09</v>
      </c>
      <c r="R2286">
        <v>6.32</v>
      </c>
      <c r="S2286" s="231" t="str">
        <f>VLOOKUP(U2286,'Cross ref'!I:J,2,0)</f>
        <v>SCL</v>
      </c>
      <c r="T2286" s="231">
        <f t="shared" si="210"/>
        <v>66.76</v>
      </c>
      <c r="U2286" s="231">
        <f>VLOOKUP(VALUE(C2286),'Cross ref'!G:I,3,0)</f>
        <v>7385</v>
      </c>
      <c r="V2286" s="231">
        <f>IFERROR(VLOOKUP(J2286,'Item List (2)'!C:D,2,0),VLOOKUP(K2286,'Item List (2)'!C:D,2,0))</f>
        <v>50007</v>
      </c>
      <c r="W2286" s="231">
        <f>IFERROR(VLOOKUP(J2286,'Item List (2)'!C:E,3,0),VLOOKUP(K2286,'Item List (2)'!C:E,3,0))</f>
        <v>100</v>
      </c>
      <c r="X2286" s="231">
        <f t="shared" si="211"/>
        <v>0</v>
      </c>
      <c r="Y2286" s="231" t="str">
        <f t="shared" si="212"/>
        <v>FRIES, CRISS CUT SEASN</v>
      </c>
      <c r="AA2286" s="232">
        <f t="shared" si="213"/>
        <v>66.76</v>
      </c>
      <c r="AB2286" s="232" t="str">
        <f>VLOOKUP(W2286,'Item List (2)'!$H:$J,2,0)</f>
        <v>Food</v>
      </c>
      <c r="AC2286" s="232">
        <f t="shared" si="214"/>
        <v>7385</v>
      </c>
      <c r="AD2286" s="232" t="str">
        <f t="shared" si="215"/>
        <v>7385-Food</v>
      </c>
    </row>
    <row r="2287" spans="1:30">
      <c r="A2287" t="s">
        <v>48</v>
      </c>
      <c r="B2287" t="s">
        <v>549</v>
      </c>
      <c r="C2287" t="s">
        <v>813</v>
      </c>
      <c r="D2287" t="s">
        <v>814</v>
      </c>
      <c r="E2287" t="s">
        <v>815</v>
      </c>
      <c r="F2287" s="220" t="s">
        <v>53</v>
      </c>
      <c r="G2287" s="220">
        <v>45168</v>
      </c>
      <c r="H2287" t="s">
        <v>134</v>
      </c>
      <c r="I2287" t="s">
        <v>55</v>
      </c>
      <c r="J2287" t="s">
        <v>129</v>
      </c>
      <c r="K2287" t="s">
        <v>135</v>
      </c>
      <c r="L2287" s="230" t="s">
        <v>136</v>
      </c>
      <c r="M2287">
        <v>11</v>
      </c>
      <c r="N2287">
        <v>0</v>
      </c>
      <c r="O2287">
        <v>35.28</v>
      </c>
      <c r="P2287">
        <v>388.08</v>
      </c>
      <c r="Q2287">
        <v>4064.09</v>
      </c>
      <c r="R2287">
        <v>6.32</v>
      </c>
      <c r="S2287" s="231" t="str">
        <f>VLOOKUP(U2287,'Cross ref'!I:J,2,0)</f>
        <v>SCL</v>
      </c>
      <c r="T2287" s="231">
        <f t="shared" si="210"/>
        <v>388.08</v>
      </c>
      <c r="U2287" s="231">
        <f>VLOOKUP(VALUE(C2287),'Cross ref'!G:I,3,0)</f>
        <v>7385</v>
      </c>
      <c r="V2287" s="231">
        <f>IFERROR(VLOOKUP(J2287,'Item List (2)'!C:D,2,0),VLOOKUP(K2287,'Item List (2)'!C:D,2,0))</f>
        <v>50007</v>
      </c>
      <c r="W2287" s="231">
        <f>IFERROR(VLOOKUP(J2287,'Item List (2)'!C:E,3,0),VLOOKUP(K2287,'Item List (2)'!C:E,3,0))</f>
        <v>100</v>
      </c>
      <c r="X2287" s="231">
        <f t="shared" si="211"/>
        <v>0</v>
      </c>
      <c r="Y2287" s="231" t="str">
        <f t="shared" si="212"/>
        <v>FRIES, SS SK ON</v>
      </c>
      <c r="AA2287" s="232">
        <f t="shared" si="213"/>
        <v>388.08</v>
      </c>
      <c r="AB2287" s="232" t="str">
        <f>VLOOKUP(W2287,'Item List (2)'!$H:$J,2,0)</f>
        <v>Food</v>
      </c>
      <c r="AC2287" s="232">
        <f t="shared" si="214"/>
        <v>7385</v>
      </c>
      <c r="AD2287" s="232" t="str">
        <f t="shared" si="215"/>
        <v>7385-Food</v>
      </c>
    </row>
    <row r="2288" spans="1:30">
      <c r="A2288" t="s">
        <v>48</v>
      </c>
      <c r="B2288" t="s">
        <v>549</v>
      </c>
      <c r="C2288" t="s">
        <v>813</v>
      </c>
      <c r="D2288" t="s">
        <v>814</v>
      </c>
      <c r="E2288" t="s">
        <v>815</v>
      </c>
      <c r="F2288" s="220" t="s">
        <v>53</v>
      </c>
      <c r="G2288" s="220">
        <v>45168</v>
      </c>
      <c r="H2288" t="s">
        <v>145</v>
      </c>
      <c r="I2288" t="s">
        <v>55</v>
      </c>
      <c r="J2288" t="s">
        <v>146</v>
      </c>
      <c r="K2288" t="s">
        <v>147</v>
      </c>
      <c r="L2288" s="230" t="s">
        <v>148</v>
      </c>
      <c r="M2288">
        <v>1</v>
      </c>
      <c r="N2288">
        <v>0</v>
      </c>
      <c r="O2288">
        <v>111.01</v>
      </c>
      <c r="P2288">
        <v>111.01</v>
      </c>
      <c r="Q2288">
        <v>4064.09</v>
      </c>
      <c r="R2288">
        <v>6.32</v>
      </c>
      <c r="S2288" s="231" t="str">
        <f>VLOOKUP(U2288,'Cross ref'!I:J,2,0)</f>
        <v>SCL</v>
      </c>
      <c r="T2288" s="231">
        <f t="shared" si="210"/>
        <v>111.01</v>
      </c>
      <c r="U2288" s="231">
        <f>VLOOKUP(VALUE(C2288),'Cross ref'!G:I,3,0)</f>
        <v>7385</v>
      </c>
      <c r="V2288" s="231">
        <f>IFERROR(VLOOKUP(J2288,'Item List (2)'!C:D,2,0),VLOOKUP(K2288,'Item List (2)'!C:D,2,0))</f>
        <v>50007</v>
      </c>
      <c r="W2288" s="231">
        <f>IFERROR(VLOOKUP(J2288,'Item List (2)'!C:E,3,0),VLOOKUP(K2288,'Item List (2)'!C:E,3,0))</f>
        <v>100</v>
      </c>
      <c r="X2288" s="231">
        <f t="shared" si="211"/>
        <v>0</v>
      </c>
      <c r="Y2288" s="231" t="str">
        <f t="shared" si="212"/>
        <v>CHICKEN, TNDRLOIN STRIP 1.5Z</v>
      </c>
      <c r="AA2288" s="232">
        <f t="shared" si="213"/>
        <v>111.01</v>
      </c>
      <c r="AB2288" s="232" t="str">
        <f>VLOOKUP(W2288,'Item List (2)'!$H:$J,2,0)</f>
        <v>Food</v>
      </c>
      <c r="AC2288" s="232">
        <f t="shared" si="214"/>
        <v>7385</v>
      </c>
      <c r="AD2288" s="232" t="str">
        <f t="shared" si="215"/>
        <v>7385-Food</v>
      </c>
    </row>
    <row r="2289" spans="1:30">
      <c r="A2289" t="s">
        <v>48</v>
      </c>
      <c r="B2289" t="s">
        <v>549</v>
      </c>
      <c r="C2289" t="s">
        <v>813</v>
      </c>
      <c r="D2289" t="s">
        <v>814</v>
      </c>
      <c r="E2289" t="s">
        <v>815</v>
      </c>
      <c r="F2289" s="220" t="s">
        <v>53</v>
      </c>
      <c r="G2289" s="220">
        <v>45168</v>
      </c>
      <c r="H2289" t="s">
        <v>328</v>
      </c>
      <c r="I2289" t="s">
        <v>66</v>
      </c>
      <c r="J2289" t="s">
        <v>329</v>
      </c>
      <c r="K2289" t="s">
        <v>330</v>
      </c>
      <c r="L2289" s="230" t="s">
        <v>331</v>
      </c>
      <c r="M2289">
        <v>1</v>
      </c>
      <c r="N2289">
        <v>0</v>
      </c>
      <c r="O2289">
        <v>17.57</v>
      </c>
      <c r="P2289">
        <v>17.57</v>
      </c>
      <c r="Q2289">
        <v>4064.09</v>
      </c>
      <c r="R2289">
        <v>6.32</v>
      </c>
      <c r="S2289" s="231" t="str">
        <f>VLOOKUP(U2289,'Cross ref'!I:J,2,0)</f>
        <v>SCL</v>
      </c>
      <c r="T2289" s="231">
        <f t="shared" si="210"/>
        <v>17.57</v>
      </c>
      <c r="U2289" s="231">
        <f>VLOOKUP(VALUE(C2289),'Cross ref'!G:I,3,0)</f>
        <v>7385</v>
      </c>
      <c r="V2289" s="231">
        <f>IFERROR(VLOOKUP(J2289,'Item List (2)'!C:D,2,0),VLOOKUP(K2289,'Item List (2)'!C:D,2,0))</f>
        <v>60507</v>
      </c>
      <c r="W2289" s="231">
        <f>IFERROR(VLOOKUP(J2289,'Item List (2)'!C:E,3,0),VLOOKUP(K2289,'Item List (2)'!C:E,3,0))</f>
        <v>1200</v>
      </c>
      <c r="X2289" s="231">
        <f t="shared" si="211"/>
        <v>0</v>
      </c>
      <c r="Y2289" s="231" t="str">
        <f t="shared" si="212"/>
        <v>LINER, CAN 38X44 BLK</v>
      </c>
      <c r="AA2289" s="232">
        <f t="shared" si="213"/>
        <v>17.57</v>
      </c>
      <c r="AB2289" s="232" t="str">
        <f>VLOOKUP(W2289,'Item List (2)'!$H:$J,2,0)</f>
        <v>Supplies</v>
      </c>
      <c r="AC2289" s="232">
        <f t="shared" si="214"/>
        <v>7385</v>
      </c>
      <c r="AD2289" s="232" t="str">
        <f t="shared" si="215"/>
        <v>7385-Supplies</v>
      </c>
    </row>
    <row r="2290" spans="1:30">
      <c r="A2290" t="s">
        <v>48</v>
      </c>
      <c r="B2290" t="s">
        <v>549</v>
      </c>
      <c r="C2290" t="s">
        <v>813</v>
      </c>
      <c r="D2290" t="s">
        <v>814</v>
      </c>
      <c r="E2290" t="s">
        <v>815</v>
      </c>
      <c r="F2290" s="220" t="s">
        <v>53</v>
      </c>
      <c r="G2290" s="220">
        <v>45168</v>
      </c>
      <c r="H2290" t="s">
        <v>149</v>
      </c>
      <c r="I2290" t="s">
        <v>55</v>
      </c>
      <c r="J2290" t="s">
        <v>102</v>
      </c>
      <c r="K2290" t="s">
        <v>150</v>
      </c>
      <c r="L2290" s="230" t="s">
        <v>100</v>
      </c>
      <c r="M2290">
        <v>3</v>
      </c>
      <c r="N2290">
        <v>0</v>
      </c>
      <c r="O2290">
        <v>25.94</v>
      </c>
      <c r="P2290">
        <v>77.82</v>
      </c>
      <c r="Q2290">
        <v>4064.09</v>
      </c>
      <c r="R2290">
        <v>6.32</v>
      </c>
      <c r="S2290" s="231" t="str">
        <f>VLOOKUP(U2290,'Cross ref'!I:J,2,0)</f>
        <v>SCL</v>
      </c>
      <c r="T2290" s="231">
        <f t="shared" si="210"/>
        <v>77.82</v>
      </c>
      <c r="U2290" s="231">
        <f>VLOOKUP(VALUE(C2290),'Cross ref'!G:I,3,0)</f>
        <v>7385</v>
      </c>
      <c r="V2290" s="231">
        <f>IFERROR(VLOOKUP(J2290,'Item List (2)'!C:D,2,0),VLOOKUP(K2290,'Item List (2)'!C:D,2,0))</f>
        <v>50007</v>
      </c>
      <c r="W2290" s="231">
        <f>IFERROR(VLOOKUP(J2290,'Item List (2)'!C:E,3,0),VLOOKUP(K2290,'Item List (2)'!C:E,3,0))</f>
        <v>100</v>
      </c>
      <c r="X2290" s="231">
        <f t="shared" si="211"/>
        <v>0</v>
      </c>
      <c r="Y2290" s="231" t="str">
        <f t="shared" si="212"/>
        <v>SAUCE, BTRMILK RANCH CUP</v>
      </c>
      <c r="AA2290" s="232">
        <f t="shared" si="213"/>
        <v>77.82</v>
      </c>
      <c r="AB2290" s="232" t="str">
        <f>VLOOKUP(W2290,'Item List (2)'!$H:$J,2,0)</f>
        <v>Food</v>
      </c>
      <c r="AC2290" s="232">
        <f t="shared" si="214"/>
        <v>7385</v>
      </c>
      <c r="AD2290" s="232" t="str">
        <f t="shared" si="215"/>
        <v>7385-Food</v>
      </c>
    </row>
    <row r="2291" spans="1:30">
      <c r="A2291" t="s">
        <v>48</v>
      </c>
      <c r="B2291" t="s">
        <v>549</v>
      </c>
      <c r="C2291" t="s">
        <v>813</v>
      </c>
      <c r="D2291" t="s">
        <v>814</v>
      </c>
      <c r="E2291" t="s">
        <v>815</v>
      </c>
      <c r="F2291" s="220" t="s">
        <v>53</v>
      </c>
      <c r="G2291" s="220">
        <v>45168</v>
      </c>
      <c r="H2291" t="s">
        <v>151</v>
      </c>
      <c r="I2291" t="s">
        <v>55</v>
      </c>
      <c r="J2291" t="s">
        <v>152</v>
      </c>
      <c r="K2291" t="s">
        <v>153</v>
      </c>
      <c r="L2291" s="230" t="s">
        <v>154</v>
      </c>
      <c r="M2291">
        <v>1</v>
      </c>
      <c r="N2291">
        <v>0</v>
      </c>
      <c r="O2291">
        <v>11.66</v>
      </c>
      <c r="P2291">
        <v>11.66</v>
      </c>
      <c r="Q2291">
        <v>4064.09</v>
      </c>
      <c r="R2291">
        <v>6.32</v>
      </c>
      <c r="S2291" s="231" t="str">
        <f>VLOOKUP(U2291,'Cross ref'!I:J,2,0)</f>
        <v>SCL</v>
      </c>
      <c r="T2291" s="231">
        <f t="shared" si="210"/>
        <v>11.66</v>
      </c>
      <c r="U2291" s="231">
        <f>VLOOKUP(VALUE(C2291),'Cross ref'!G:I,3,0)</f>
        <v>7385</v>
      </c>
      <c r="V2291" s="231">
        <f>IFERROR(VLOOKUP(J2291,'Item List (2)'!C:D,2,0),VLOOKUP(K2291,'Item List (2)'!C:D,2,0))</f>
        <v>50007</v>
      </c>
      <c r="W2291" s="231">
        <f>IFERROR(VLOOKUP(J2291,'Item List (2)'!C:E,3,0),VLOOKUP(K2291,'Item List (2)'!C:E,3,0))</f>
        <v>100</v>
      </c>
      <c r="X2291" s="231">
        <f t="shared" si="211"/>
        <v>0</v>
      </c>
      <c r="Y2291" s="231" t="str">
        <f t="shared" si="212"/>
        <v>SAUCE, BUFFALO CUP</v>
      </c>
      <c r="AA2291" s="232">
        <f t="shared" si="213"/>
        <v>11.66</v>
      </c>
      <c r="AB2291" s="232" t="str">
        <f>VLOOKUP(W2291,'Item List (2)'!$H:$J,2,0)</f>
        <v>Food</v>
      </c>
      <c r="AC2291" s="232">
        <f t="shared" si="214"/>
        <v>7385</v>
      </c>
      <c r="AD2291" s="232" t="str">
        <f t="shared" si="215"/>
        <v>7385-Food</v>
      </c>
    </row>
    <row r="2292" spans="1:30">
      <c r="A2292" t="s">
        <v>48</v>
      </c>
      <c r="B2292" t="s">
        <v>549</v>
      </c>
      <c r="C2292" t="s">
        <v>813</v>
      </c>
      <c r="D2292" t="s">
        <v>814</v>
      </c>
      <c r="E2292" t="s">
        <v>815</v>
      </c>
      <c r="F2292" s="220" t="s">
        <v>53</v>
      </c>
      <c r="G2292" s="220">
        <v>45168</v>
      </c>
      <c r="H2292" t="s">
        <v>332</v>
      </c>
      <c r="I2292" t="s">
        <v>55</v>
      </c>
      <c r="J2292" t="s">
        <v>244</v>
      </c>
      <c r="K2292" t="s">
        <v>333</v>
      </c>
      <c r="L2292" s="230" t="s">
        <v>334</v>
      </c>
      <c r="M2292">
        <v>1</v>
      </c>
      <c r="N2292">
        <v>0</v>
      </c>
      <c r="O2292">
        <v>31.38</v>
      </c>
      <c r="P2292">
        <v>31.38</v>
      </c>
      <c r="Q2292">
        <v>4064.09</v>
      </c>
      <c r="R2292">
        <v>6.32</v>
      </c>
      <c r="S2292" s="231" t="str">
        <f>VLOOKUP(U2292,'Cross ref'!I:J,2,0)</f>
        <v>SCL</v>
      </c>
      <c r="T2292" s="231">
        <f t="shared" si="210"/>
        <v>31.38</v>
      </c>
      <c r="U2292" s="231">
        <f>VLOOKUP(VALUE(C2292),'Cross ref'!G:I,3,0)</f>
        <v>7385</v>
      </c>
      <c r="V2292" s="231">
        <f>IFERROR(VLOOKUP(J2292,'Item List (2)'!C:D,2,0),VLOOKUP(K2292,'Item List (2)'!C:D,2,0))</f>
        <v>50007</v>
      </c>
      <c r="W2292" s="231">
        <f>IFERROR(VLOOKUP(J2292,'Item List (2)'!C:E,3,0),VLOOKUP(K2292,'Item List (2)'!C:E,3,0))</f>
        <v>100</v>
      </c>
      <c r="X2292" s="231">
        <f t="shared" si="211"/>
        <v>0</v>
      </c>
      <c r="Y2292" s="231" t="str">
        <f t="shared" si="212"/>
        <v>WHIP CREAM, AEROSOL 17Z</v>
      </c>
      <c r="AA2292" s="232">
        <f t="shared" si="213"/>
        <v>31.38</v>
      </c>
      <c r="AB2292" s="232" t="str">
        <f>VLOOKUP(W2292,'Item List (2)'!$H:$J,2,0)</f>
        <v>Food</v>
      </c>
      <c r="AC2292" s="232">
        <f t="shared" si="214"/>
        <v>7385</v>
      </c>
      <c r="AD2292" s="232" t="str">
        <f t="shared" si="215"/>
        <v>7385-Food</v>
      </c>
    </row>
    <row r="2293" spans="1:30">
      <c r="A2293" t="s">
        <v>48</v>
      </c>
      <c r="B2293" t="s">
        <v>549</v>
      </c>
      <c r="C2293" t="s">
        <v>813</v>
      </c>
      <c r="D2293" t="s">
        <v>814</v>
      </c>
      <c r="E2293" t="s">
        <v>815</v>
      </c>
      <c r="F2293" s="220" t="s">
        <v>53</v>
      </c>
      <c r="G2293" s="220">
        <v>45168</v>
      </c>
      <c r="H2293" t="s">
        <v>155</v>
      </c>
      <c r="I2293" t="s">
        <v>55</v>
      </c>
      <c r="J2293" t="s">
        <v>156</v>
      </c>
      <c r="K2293" t="s">
        <v>157</v>
      </c>
      <c r="L2293" s="230" t="s">
        <v>158</v>
      </c>
      <c r="M2293">
        <v>3</v>
      </c>
      <c r="N2293">
        <v>0</v>
      </c>
      <c r="O2293">
        <v>19.78</v>
      </c>
      <c r="P2293">
        <v>59.34</v>
      </c>
      <c r="Q2293">
        <v>4064.09</v>
      </c>
      <c r="R2293">
        <v>6.32</v>
      </c>
      <c r="S2293" s="231" t="str">
        <f>VLOOKUP(U2293,'Cross ref'!I:J,2,0)</f>
        <v>SCL</v>
      </c>
      <c r="T2293" s="231">
        <f t="shared" si="210"/>
        <v>59.34</v>
      </c>
      <c r="U2293" s="231">
        <f>VLOOKUP(VALUE(C2293),'Cross ref'!G:I,3,0)</f>
        <v>7385</v>
      </c>
      <c r="V2293" s="231">
        <f>IFERROR(VLOOKUP(J2293,'Item List (2)'!C:D,2,0),VLOOKUP(K2293,'Item List (2)'!C:D,2,0))</f>
        <v>50007</v>
      </c>
      <c r="W2293" s="231">
        <f>IFERROR(VLOOKUP(J2293,'Item List (2)'!C:E,3,0),VLOOKUP(K2293,'Item List (2)'!C:E,3,0))</f>
        <v>100</v>
      </c>
      <c r="X2293" s="231">
        <f t="shared" si="211"/>
        <v>0</v>
      </c>
      <c r="Y2293" s="231" t="str">
        <f t="shared" si="212"/>
        <v>ICE CREAM, VANILLA SLOW MELT</v>
      </c>
      <c r="AA2293" s="232">
        <f t="shared" si="213"/>
        <v>59.34</v>
      </c>
      <c r="AB2293" s="232" t="str">
        <f>VLOOKUP(W2293,'Item List (2)'!$H:$J,2,0)</f>
        <v>Food</v>
      </c>
      <c r="AC2293" s="232">
        <f t="shared" si="214"/>
        <v>7385</v>
      </c>
      <c r="AD2293" s="232" t="str">
        <f t="shared" si="215"/>
        <v>7385-Food</v>
      </c>
    </row>
    <row r="2294" spans="1:30">
      <c r="A2294" t="s">
        <v>48</v>
      </c>
      <c r="B2294" t="s">
        <v>549</v>
      </c>
      <c r="C2294" t="s">
        <v>813</v>
      </c>
      <c r="D2294" t="s">
        <v>814</v>
      </c>
      <c r="E2294" t="s">
        <v>815</v>
      </c>
      <c r="F2294" s="220" t="s">
        <v>53</v>
      </c>
      <c r="G2294" s="220">
        <v>45168</v>
      </c>
      <c r="H2294" t="s">
        <v>159</v>
      </c>
      <c r="I2294" t="s">
        <v>55</v>
      </c>
      <c r="J2294" t="s">
        <v>160</v>
      </c>
      <c r="K2294" t="s">
        <v>161</v>
      </c>
      <c r="L2294" s="230" t="s">
        <v>162</v>
      </c>
      <c r="M2294">
        <v>5</v>
      </c>
      <c r="N2294">
        <v>0</v>
      </c>
      <c r="O2294">
        <v>36.91</v>
      </c>
      <c r="P2294">
        <v>184.55</v>
      </c>
      <c r="Q2294">
        <v>4064.09</v>
      </c>
      <c r="R2294">
        <v>6.32</v>
      </c>
      <c r="S2294" s="231" t="str">
        <f>VLOOKUP(U2294,'Cross ref'!I:J,2,0)</f>
        <v>SCL</v>
      </c>
      <c r="T2294" s="231">
        <f t="shared" si="210"/>
        <v>184.55</v>
      </c>
      <c r="U2294" s="231">
        <f>VLOOKUP(VALUE(C2294),'Cross ref'!G:I,3,0)</f>
        <v>7385</v>
      </c>
      <c r="V2294" s="231">
        <f>IFERROR(VLOOKUP(J2294,'Item List (2)'!C:D,2,0),VLOOKUP(K2294,'Item List (2)'!C:D,2,0))</f>
        <v>50007</v>
      </c>
      <c r="W2294" s="231">
        <f>IFERROR(VLOOKUP(J2294,'Item List (2)'!C:E,3,0),VLOOKUP(K2294,'Item List (2)'!C:E,3,0))</f>
        <v>100</v>
      </c>
      <c r="X2294" s="231">
        <f t="shared" si="211"/>
        <v>0</v>
      </c>
      <c r="Y2294" s="231" t="str">
        <f t="shared" si="212"/>
        <v>SHORTENING, LIQ FRY PREM</v>
      </c>
      <c r="AA2294" s="232">
        <f t="shared" si="213"/>
        <v>184.55</v>
      </c>
      <c r="AB2294" s="232" t="str">
        <f>VLOOKUP(W2294,'Item List (2)'!$H:$J,2,0)</f>
        <v>Food</v>
      </c>
      <c r="AC2294" s="232">
        <f t="shared" si="214"/>
        <v>7385</v>
      </c>
      <c r="AD2294" s="232" t="str">
        <f t="shared" si="215"/>
        <v>7385-Food</v>
      </c>
    </row>
    <row r="2295" spans="1:30">
      <c r="A2295" t="s">
        <v>48</v>
      </c>
      <c r="B2295" t="s">
        <v>549</v>
      </c>
      <c r="C2295" t="s">
        <v>813</v>
      </c>
      <c r="D2295" t="s">
        <v>814</v>
      </c>
      <c r="E2295" t="s">
        <v>815</v>
      </c>
      <c r="F2295" s="220" t="s">
        <v>53</v>
      </c>
      <c r="G2295" s="220">
        <v>45168</v>
      </c>
      <c r="H2295" t="s">
        <v>420</v>
      </c>
      <c r="I2295" t="s">
        <v>55</v>
      </c>
      <c r="J2295" t="s">
        <v>421</v>
      </c>
      <c r="K2295" t="s">
        <v>422</v>
      </c>
      <c r="L2295" s="230" t="s">
        <v>263</v>
      </c>
      <c r="M2295">
        <v>1</v>
      </c>
      <c r="N2295">
        <v>0</v>
      </c>
      <c r="O2295">
        <v>69.22</v>
      </c>
      <c r="P2295">
        <v>69.22</v>
      </c>
      <c r="Q2295">
        <v>4064.09</v>
      </c>
      <c r="R2295">
        <v>6.32</v>
      </c>
      <c r="S2295" s="231" t="str">
        <f>VLOOKUP(U2295,'Cross ref'!I:J,2,0)</f>
        <v>SCL</v>
      </c>
      <c r="T2295" s="231">
        <f t="shared" si="210"/>
        <v>69.22</v>
      </c>
      <c r="U2295" s="231">
        <f>VLOOKUP(VALUE(C2295),'Cross ref'!G:I,3,0)</f>
        <v>7385</v>
      </c>
      <c r="V2295" s="231">
        <f>IFERROR(VLOOKUP(J2295,'Item List (2)'!C:D,2,0),VLOOKUP(K2295,'Item List (2)'!C:D,2,0))</f>
        <v>50007</v>
      </c>
      <c r="W2295" s="231">
        <f>IFERROR(VLOOKUP(J2295,'Item List (2)'!C:E,3,0),VLOOKUP(K2295,'Item List (2)'!C:E,3,0))</f>
        <v>100</v>
      </c>
      <c r="X2295" s="231">
        <f t="shared" si="211"/>
        <v>0</v>
      </c>
      <c r="Y2295" s="231" t="str">
        <f t="shared" si="212"/>
        <v>LEMONADE, FZN</v>
      </c>
      <c r="AA2295" s="232">
        <f t="shared" si="213"/>
        <v>69.22</v>
      </c>
      <c r="AB2295" s="232" t="str">
        <f>VLOOKUP(W2295,'Item List (2)'!$H:$J,2,0)</f>
        <v>Food</v>
      </c>
      <c r="AC2295" s="232">
        <f t="shared" si="214"/>
        <v>7385</v>
      </c>
      <c r="AD2295" s="232" t="str">
        <f t="shared" si="215"/>
        <v>7385-Food</v>
      </c>
    </row>
    <row r="2296" spans="1:30">
      <c r="A2296" t="s">
        <v>48</v>
      </c>
      <c r="B2296" t="s">
        <v>549</v>
      </c>
      <c r="C2296" t="s">
        <v>813</v>
      </c>
      <c r="D2296" t="s">
        <v>814</v>
      </c>
      <c r="E2296" t="s">
        <v>815</v>
      </c>
      <c r="F2296" s="220" t="s">
        <v>53</v>
      </c>
      <c r="G2296" s="220">
        <v>45168</v>
      </c>
      <c r="H2296" t="s">
        <v>166</v>
      </c>
      <c r="I2296" t="s">
        <v>55</v>
      </c>
      <c r="J2296" t="s">
        <v>121</v>
      </c>
      <c r="K2296" t="s">
        <v>167</v>
      </c>
      <c r="L2296" s="230" t="s">
        <v>168</v>
      </c>
      <c r="M2296">
        <v>1</v>
      </c>
      <c r="N2296">
        <v>0</v>
      </c>
      <c r="O2296">
        <v>29.39</v>
      </c>
      <c r="P2296">
        <v>29.39</v>
      </c>
      <c r="Q2296">
        <v>4064.09</v>
      </c>
      <c r="R2296">
        <v>6.32</v>
      </c>
      <c r="S2296" s="231" t="str">
        <f>VLOOKUP(U2296,'Cross ref'!I:J,2,0)</f>
        <v>SCL</v>
      </c>
      <c r="T2296" s="231">
        <f t="shared" si="210"/>
        <v>29.39</v>
      </c>
      <c r="U2296" s="231">
        <f>VLOOKUP(VALUE(C2296),'Cross ref'!G:I,3,0)</f>
        <v>7385</v>
      </c>
      <c r="V2296" s="231">
        <f>IFERROR(VLOOKUP(J2296,'Item List (2)'!C:D,2,0),VLOOKUP(K2296,'Item List (2)'!C:D,2,0))</f>
        <v>50007</v>
      </c>
      <c r="W2296" s="231">
        <f>IFERROR(VLOOKUP(J2296,'Item List (2)'!C:E,3,0),VLOOKUP(K2296,'Item List (2)'!C:E,3,0))</f>
        <v>100</v>
      </c>
      <c r="X2296" s="231">
        <f t="shared" si="211"/>
        <v>0</v>
      </c>
      <c r="Y2296" s="231" t="str">
        <f t="shared" si="212"/>
        <v>SQUASH, ZUCCHINI BRD SLI</v>
      </c>
      <c r="AA2296" s="232">
        <f t="shared" si="213"/>
        <v>29.39</v>
      </c>
      <c r="AB2296" s="232" t="str">
        <f>VLOOKUP(W2296,'Item List (2)'!$H:$J,2,0)</f>
        <v>Food</v>
      </c>
      <c r="AC2296" s="232">
        <f t="shared" si="214"/>
        <v>7385</v>
      </c>
      <c r="AD2296" s="232" t="str">
        <f t="shared" si="215"/>
        <v>7385-Food</v>
      </c>
    </row>
    <row r="2297" spans="1:30">
      <c r="A2297" t="s">
        <v>48</v>
      </c>
      <c r="B2297" t="s">
        <v>549</v>
      </c>
      <c r="C2297" t="s">
        <v>813</v>
      </c>
      <c r="D2297" t="s">
        <v>814</v>
      </c>
      <c r="E2297" t="s">
        <v>815</v>
      </c>
      <c r="F2297" s="220" t="s">
        <v>53</v>
      </c>
      <c r="G2297" s="220">
        <v>45168</v>
      </c>
      <c r="H2297" t="s">
        <v>169</v>
      </c>
      <c r="I2297" t="s">
        <v>55</v>
      </c>
      <c r="J2297" t="s">
        <v>170</v>
      </c>
      <c r="K2297" t="s">
        <v>171</v>
      </c>
      <c r="L2297" s="230" t="s">
        <v>172</v>
      </c>
      <c r="M2297">
        <v>1</v>
      </c>
      <c r="N2297">
        <v>0</v>
      </c>
      <c r="O2297">
        <v>90.57</v>
      </c>
      <c r="P2297">
        <v>90.57</v>
      </c>
      <c r="Q2297">
        <v>4064.09</v>
      </c>
      <c r="R2297">
        <v>6.32</v>
      </c>
      <c r="S2297" s="231" t="str">
        <f>VLOOKUP(U2297,'Cross ref'!I:J,2,0)</f>
        <v>SCL</v>
      </c>
      <c r="T2297" s="231">
        <f t="shared" si="210"/>
        <v>90.57</v>
      </c>
      <c r="U2297" s="231">
        <f>VLOOKUP(VALUE(C2297),'Cross ref'!G:I,3,0)</f>
        <v>7385</v>
      </c>
      <c r="V2297" s="231">
        <f>IFERROR(VLOOKUP(J2297,'Item List (2)'!C:D,2,0),VLOOKUP(K2297,'Item List (2)'!C:D,2,0))</f>
        <v>50007</v>
      </c>
      <c r="W2297" s="231">
        <f>IFERROR(VLOOKUP(J2297,'Item List (2)'!C:E,3,0),VLOOKUP(K2297,'Item List (2)'!C:E,3,0))</f>
        <v>100</v>
      </c>
      <c r="X2297" s="231">
        <f t="shared" si="211"/>
        <v>0</v>
      </c>
      <c r="Y2297" s="231" t="str">
        <f t="shared" si="212"/>
        <v>BACON, 500 SLICES FC</v>
      </c>
      <c r="AA2297" s="232">
        <f t="shared" si="213"/>
        <v>90.57</v>
      </c>
      <c r="AB2297" s="232" t="str">
        <f>VLOOKUP(W2297,'Item List (2)'!$H:$J,2,0)</f>
        <v>Food</v>
      </c>
      <c r="AC2297" s="232">
        <f t="shared" si="214"/>
        <v>7385</v>
      </c>
      <c r="AD2297" s="232" t="str">
        <f t="shared" si="215"/>
        <v>7385-Food</v>
      </c>
    </row>
    <row r="2298" spans="1:30">
      <c r="A2298" t="s">
        <v>48</v>
      </c>
      <c r="B2298" t="s">
        <v>549</v>
      </c>
      <c r="C2298" t="s">
        <v>813</v>
      </c>
      <c r="D2298" t="s">
        <v>814</v>
      </c>
      <c r="E2298" t="s">
        <v>815</v>
      </c>
      <c r="F2298" s="220" t="s">
        <v>53</v>
      </c>
      <c r="G2298" s="220">
        <v>45168</v>
      </c>
      <c r="H2298" t="s">
        <v>173</v>
      </c>
      <c r="I2298" t="s">
        <v>55</v>
      </c>
      <c r="J2298" t="s">
        <v>117</v>
      </c>
      <c r="K2298" t="s">
        <v>174</v>
      </c>
      <c r="L2298" s="230" t="s">
        <v>175</v>
      </c>
      <c r="M2298">
        <v>1</v>
      </c>
      <c r="N2298">
        <v>0</v>
      </c>
      <c r="O2298">
        <v>81.59</v>
      </c>
      <c r="P2298">
        <v>81.59</v>
      </c>
      <c r="Q2298">
        <v>4064.09</v>
      </c>
      <c r="R2298">
        <v>6.32</v>
      </c>
      <c r="S2298" s="231" t="str">
        <f>VLOOKUP(U2298,'Cross ref'!I:J,2,0)</f>
        <v>SCL</v>
      </c>
      <c r="T2298" s="231">
        <f t="shared" si="210"/>
        <v>81.59</v>
      </c>
      <c r="U2298" s="231">
        <f>VLOOKUP(VALUE(C2298),'Cross ref'!G:I,3,0)</f>
        <v>7385</v>
      </c>
      <c r="V2298" s="231">
        <f>IFERROR(VLOOKUP(J2298,'Item List (2)'!C:D,2,0),VLOOKUP(K2298,'Item List (2)'!C:D,2,0))</f>
        <v>50007</v>
      </c>
      <c r="W2298" s="231">
        <f>IFERROR(VLOOKUP(J2298,'Item List (2)'!C:E,3,0),VLOOKUP(K2298,'Item List (2)'!C:E,3,0))</f>
        <v>100</v>
      </c>
      <c r="X2298" s="231">
        <f t="shared" si="211"/>
        <v>0</v>
      </c>
      <c r="Y2298" s="231" t="str">
        <f t="shared" si="212"/>
        <v>BEEF, GRND PTY 1.78Z</v>
      </c>
      <c r="AA2298" s="232">
        <f t="shared" si="213"/>
        <v>81.59</v>
      </c>
      <c r="AB2298" s="232" t="str">
        <f>VLOOKUP(W2298,'Item List (2)'!$H:$J,2,0)</f>
        <v>Food</v>
      </c>
      <c r="AC2298" s="232">
        <f t="shared" si="214"/>
        <v>7385</v>
      </c>
      <c r="AD2298" s="232" t="str">
        <f t="shared" si="215"/>
        <v>7385-Food</v>
      </c>
    </row>
    <row r="2299" spans="1:30">
      <c r="A2299" t="s">
        <v>48</v>
      </c>
      <c r="B2299" t="s">
        <v>549</v>
      </c>
      <c r="C2299" t="s">
        <v>813</v>
      </c>
      <c r="D2299" t="s">
        <v>814</v>
      </c>
      <c r="E2299" t="s">
        <v>815</v>
      </c>
      <c r="F2299" s="220" t="s">
        <v>53</v>
      </c>
      <c r="G2299" s="220">
        <v>45168</v>
      </c>
      <c r="H2299" t="s">
        <v>176</v>
      </c>
      <c r="I2299" t="s">
        <v>55</v>
      </c>
      <c r="J2299" t="s">
        <v>76</v>
      </c>
      <c r="K2299" t="s">
        <v>177</v>
      </c>
      <c r="L2299" s="230" t="s">
        <v>78</v>
      </c>
      <c r="M2299">
        <v>1</v>
      </c>
      <c r="N2299">
        <v>0</v>
      </c>
      <c r="O2299">
        <v>99.5</v>
      </c>
      <c r="P2299">
        <v>99.5</v>
      </c>
      <c r="Q2299">
        <v>4064.09</v>
      </c>
      <c r="R2299">
        <v>6.32</v>
      </c>
      <c r="S2299" s="231" t="str">
        <f>VLOOKUP(U2299,'Cross ref'!I:J,2,0)</f>
        <v>SCL</v>
      </c>
      <c r="T2299" s="231">
        <f t="shared" si="210"/>
        <v>99.5</v>
      </c>
      <c r="U2299" s="231">
        <f>VLOOKUP(VALUE(C2299),'Cross ref'!G:I,3,0)</f>
        <v>7385</v>
      </c>
      <c r="V2299" s="231">
        <f>IFERROR(VLOOKUP(J2299,'Item List (2)'!C:D,2,0),VLOOKUP(K2299,'Item List (2)'!C:D,2,0))</f>
        <v>50007</v>
      </c>
      <c r="W2299" s="231">
        <f>IFERROR(VLOOKUP(J2299,'Item List (2)'!C:E,3,0),VLOOKUP(K2299,'Item List (2)'!C:E,3,0))</f>
        <v>100</v>
      </c>
      <c r="X2299" s="231">
        <f t="shared" si="211"/>
        <v>0</v>
      </c>
      <c r="Y2299" s="231" t="str">
        <f t="shared" si="212"/>
        <v>SYRUP, DR PEPPER BIB</v>
      </c>
      <c r="AA2299" s="232">
        <f t="shared" si="213"/>
        <v>99.5</v>
      </c>
      <c r="AB2299" s="232" t="str">
        <f>VLOOKUP(W2299,'Item List (2)'!$H:$J,2,0)</f>
        <v>Food</v>
      </c>
      <c r="AC2299" s="232">
        <f t="shared" si="214"/>
        <v>7385</v>
      </c>
      <c r="AD2299" s="232" t="str">
        <f t="shared" si="215"/>
        <v>7385-Food</v>
      </c>
    </row>
    <row r="2300" spans="1:30">
      <c r="A2300" t="s">
        <v>48</v>
      </c>
      <c r="B2300" t="s">
        <v>549</v>
      </c>
      <c r="C2300" t="s">
        <v>813</v>
      </c>
      <c r="D2300" t="s">
        <v>814</v>
      </c>
      <c r="E2300" t="s">
        <v>815</v>
      </c>
      <c r="F2300" s="220" t="s">
        <v>53</v>
      </c>
      <c r="G2300" s="220">
        <v>45168</v>
      </c>
      <c r="H2300" t="s">
        <v>348</v>
      </c>
      <c r="I2300" t="s">
        <v>55</v>
      </c>
      <c r="J2300" t="s">
        <v>76</v>
      </c>
      <c r="K2300" t="s">
        <v>349</v>
      </c>
      <c r="L2300" s="230" t="s">
        <v>78</v>
      </c>
      <c r="M2300">
        <v>1</v>
      </c>
      <c r="N2300">
        <v>0</v>
      </c>
      <c r="O2300">
        <v>99.5</v>
      </c>
      <c r="P2300">
        <v>99.5</v>
      </c>
      <c r="Q2300">
        <v>4064.09</v>
      </c>
      <c r="R2300">
        <v>6.32</v>
      </c>
      <c r="S2300" s="231" t="str">
        <f>VLOOKUP(U2300,'Cross ref'!I:J,2,0)</f>
        <v>SCL</v>
      </c>
      <c r="T2300" s="231">
        <f t="shared" si="210"/>
        <v>99.5</v>
      </c>
      <c r="U2300" s="231">
        <f>VLOOKUP(VALUE(C2300),'Cross ref'!G:I,3,0)</f>
        <v>7385</v>
      </c>
      <c r="V2300" s="231">
        <f>IFERROR(VLOOKUP(J2300,'Item List (2)'!C:D,2,0),VLOOKUP(K2300,'Item List (2)'!C:D,2,0))</f>
        <v>50007</v>
      </c>
      <c r="W2300" s="231">
        <f>IFERROR(VLOOKUP(J2300,'Item List (2)'!C:E,3,0),VLOOKUP(K2300,'Item List (2)'!C:E,3,0))</f>
        <v>100</v>
      </c>
      <c r="X2300" s="231">
        <f t="shared" si="211"/>
        <v>0</v>
      </c>
      <c r="Y2300" s="231" t="str">
        <f t="shared" si="212"/>
        <v>SYRUP, ROOT BEER BIB</v>
      </c>
      <c r="AA2300" s="232">
        <f t="shared" si="213"/>
        <v>99.5</v>
      </c>
      <c r="AB2300" s="232" t="str">
        <f>VLOOKUP(W2300,'Item List (2)'!$H:$J,2,0)</f>
        <v>Food</v>
      </c>
      <c r="AC2300" s="232">
        <f t="shared" si="214"/>
        <v>7385</v>
      </c>
      <c r="AD2300" s="232" t="str">
        <f t="shared" si="215"/>
        <v>7385-Food</v>
      </c>
    </row>
    <row r="2301" spans="1:30">
      <c r="A2301" t="s">
        <v>48</v>
      </c>
      <c r="B2301" t="s">
        <v>549</v>
      </c>
      <c r="C2301" t="s">
        <v>813</v>
      </c>
      <c r="D2301" t="s">
        <v>814</v>
      </c>
      <c r="E2301" t="s">
        <v>815</v>
      </c>
      <c r="F2301" s="220" t="s">
        <v>53</v>
      </c>
      <c r="G2301" s="220">
        <v>45168</v>
      </c>
      <c r="H2301" t="s">
        <v>178</v>
      </c>
      <c r="I2301" t="s">
        <v>55</v>
      </c>
      <c r="J2301" t="s">
        <v>179</v>
      </c>
      <c r="K2301" t="s">
        <v>180</v>
      </c>
      <c r="L2301" s="230" t="s">
        <v>148</v>
      </c>
      <c r="M2301">
        <v>1</v>
      </c>
      <c r="N2301">
        <v>0</v>
      </c>
      <c r="O2301">
        <v>77.57</v>
      </c>
      <c r="P2301">
        <v>77.57</v>
      </c>
      <c r="Q2301">
        <v>4064.09</v>
      </c>
      <c r="R2301">
        <v>6.32</v>
      </c>
      <c r="S2301" s="231" t="str">
        <f>VLOOKUP(U2301,'Cross ref'!I:J,2,0)</f>
        <v>SCL</v>
      </c>
      <c r="T2301" s="231">
        <f t="shared" si="210"/>
        <v>77.57</v>
      </c>
      <c r="U2301" s="231">
        <f>VLOOKUP(VALUE(C2301),'Cross ref'!G:I,3,0)</f>
        <v>7385</v>
      </c>
      <c r="V2301" s="231">
        <f>IFERROR(VLOOKUP(J2301,'Item List (2)'!C:D,2,0),VLOOKUP(K2301,'Item List (2)'!C:D,2,0))</f>
        <v>50007</v>
      </c>
      <c r="W2301" s="231">
        <f>IFERROR(VLOOKUP(J2301,'Item List (2)'!C:E,3,0),VLOOKUP(K2301,'Item List (2)'!C:E,3,0))</f>
        <v>100</v>
      </c>
      <c r="X2301" s="231">
        <f t="shared" si="211"/>
        <v>0</v>
      </c>
      <c r="Y2301" s="231" t="str">
        <f t="shared" si="212"/>
        <v>CHEESE, AMER SHRP SLI 144CT</v>
      </c>
      <c r="AA2301" s="232">
        <f t="shared" si="213"/>
        <v>77.57</v>
      </c>
      <c r="AB2301" s="232" t="str">
        <f>VLOOKUP(W2301,'Item List (2)'!$H:$J,2,0)</f>
        <v>Food</v>
      </c>
      <c r="AC2301" s="232">
        <f t="shared" si="214"/>
        <v>7385</v>
      </c>
      <c r="AD2301" s="232" t="str">
        <f t="shared" si="215"/>
        <v>7385-Food</v>
      </c>
    </row>
    <row r="2302" spans="1:30">
      <c r="A2302" t="s">
        <v>48</v>
      </c>
      <c r="B2302" t="s">
        <v>549</v>
      </c>
      <c r="C2302" t="s">
        <v>813</v>
      </c>
      <c r="D2302" t="s">
        <v>814</v>
      </c>
      <c r="E2302" t="s">
        <v>815</v>
      </c>
      <c r="F2302" s="220" t="s">
        <v>53</v>
      </c>
      <c r="G2302" s="220">
        <v>45168</v>
      </c>
      <c r="H2302" t="s">
        <v>181</v>
      </c>
      <c r="I2302" t="s">
        <v>55</v>
      </c>
      <c r="J2302" t="s">
        <v>121</v>
      </c>
      <c r="K2302" t="s">
        <v>182</v>
      </c>
      <c r="L2302" s="230" t="s">
        <v>183</v>
      </c>
      <c r="M2302">
        <v>1</v>
      </c>
      <c r="N2302">
        <v>0</v>
      </c>
      <c r="O2302">
        <v>39.79</v>
      </c>
      <c r="P2302">
        <v>39.79</v>
      </c>
      <c r="Q2302">
        <v>4064.09</v>
      </c>
      <c r="R2302">
        <v>6.32</v>
      </c>
      <c r="S2302" s="231" t="str">
        <f>VLOOKUP(U2302,'Cross ref'!I:J,2,0)</f>
        <v>SCL</v>
      </c>
      <c r="T2302" s="231">
        <f t="shared" si="210"/>
        <v>39.79</v>
      </c>
      <c r="U2302" s="231">
        <f>VLOOKUP(VALUE(C2302),'Cross ref'!G:I,3,0)</f>
        <v>7385</v>
      </c>
      <c r="V2302" s="231">
        <f>IFERROR(VLOOKUP(J2302,'Item List (2)'!C:D,2,0),VLOOKUP(K2302,'Item List (2)'!C:D,2,0))</f>
        <v>50007</v>
      </c>
      <c r="W2302" s="231">
        <f>IFERROR(VLOOKUP(J2302,'Item List (2)'!C:E,3,0),VLOOKUP(K2302,'Item List (2)'!C:E,3,0))</f>
        <v>100</v>
      </c>
      <c r="X2302" s="231">
        <f t="shared" si="211"/>
        <v>0</v>
      </c>
      <c r="Y2302" s="231" t="str">
        <f t="shared" si="212"/>
        <v>APPTZR, JALAPENO BRD CHSE BITE</v>
      </c>
      <c r="AA2302" s="232">
        <f t="shared" si="213"/>
        <v>39.79</v>
      </c>
      <c r="AB2302" s="232" t="str">
        <f>VLOOKUP(W2302,'Item List (2)'!$H:$J,2,0)</f>
        <v>Food</v>
      </c>
      <c r="AC2302" s="232">
        <f t="shared" si="214"/>
        <v>7385</v>
      </c>
      <c r="AD2302" s="232" t="str">
        <f t="shared" si="215"/>
        <v>7385-Food</v>
      </c>
    </row>
    <row r="2303" spans="1:30">
      <c r="A2303" t="s">
        <v>48</v>
      </c>
      <c r="B2303" t="s">
        <v>549</v>
      </c>
      <c r="C2303" t="s">
        <v>813</v>
      </c>
      <c r="D2303" t="s">
        <v>814</v>
      </c>
      <c r="E2303" t="s">
        <v>815</v>
      </c>
      <c r="F2303" s="220" t="s">
        <v>53</v>
      </c>
      <c r="G2303" s="220">
        <v>45168</v>
      </c>
      <c r="H2303" t="s">
        <v>184</v>
      </c>
      <c r="I2303" t="s">
        <v>55</v>
      </c>
      <c r="J2303" t="s">
        <v>117</v>
      </c>
      <c r="K2303" t="s">
        <v>185</v>
      </c>
      <c r="L2303" s="230" t="s">
        <v>186</v>
      </c>
      <c r="M2303">
        <v>1</v>
      </c>
      <c r="N2303">
        <v>0</v>
      </c>
      <c r="O2303">
        <v>76.44</v>
      </c>
      <c r="P2303">
        <v>76.44</v>
      </c>
      <c r="Q2303">
        <v>4064.09</v>
      </c>
      <c r="R2303">
        <v>6.32</v>
      </c>
      <c r="S2303" s="231" t="str">
        <f>VLOOKUP(U2303,'Cross ref'!I:J,2,0)</f>
        <v>SCL</v>
      </c>
      <c r="T2303" s="231">
        <f t="shared" si="210"/>
        <v>76.44</v>
      </c>
      <c r="U2303" s="231">
        <f>VLOOKUP(VALUE(C2303),'Cross ref'!G:I,3,0)</f>
        <v>7385</v>
      </c>
      <c r="V2303" s="231">
        <f>IFERROR(VLOOKUP(J2303,'Item List (2)'!C:D,2,0),VLOOKUP(K2303,'Item List (2)'!C:D,2,0))</f>
        <v>50007</v>
      </c>
      <c r="W2303" s="231">
        <f>IFERROR(VLOOKUP(J2303,'Item List (2)'!C:E,3,0),VLOOKUP(K2303,'Item List (2)'!C:E,3,0))</f>
        <v>100</v>
      </c>
      <c r="X2303" s="231">
        <f t="shared" si="211"/>
        <v>0</v>
      </c>
      <c r="Y2303" s="231" t="str">
        <f t="shared" si="212"/>
        <v>BEEF, GRND PTY 5.33Z ANGUS IQF</v>
      </c>
      <c r="AA2303" s="232">
        <f t="shared" si="213"/>
        <v>76.44</v>
      </c>
      <c r="AB2303" s="232" t="str">
        <f>VLOOKUP(W2303,'Item List (2)'!$H:$J,2,0)</f>
        <v>Food</v>
      </c>
      <c r="AC2303" s="232">
        <f t="shared" si="214"/>
        <v>7385</v>
      </c>
      <c r="AD2303" s="232" t="str">
        <f t="shared" si="215"/>
        <v>7385-Food</v>
      </c>
    </row>
    <row r="2304" spans="1:30">
      <c r="A2304" t="s">
        <v>48</v>
      </c>
      <c r="B2304" t="s">
        <v>549</v>
      </c>
      <c r="C2304" t="s">
        <v>813</v>
      </c>
      <c r="D2304" t="s">
        <v>814</v>
      </c>
      <c r="E2304" t="s">
        <v>815</v>
      </c>
      <c r="F2304" s="220" t="s">
        <v>53</v>
      </c>
      <c r="G2304" s="220">
        <v>45168</v>
      </c>
      <c r="H2304" t="s">
        <v>187</v>
      </c>
      <c r="I2304" t="s">
        <v>55</v>
      </c>
      <c r="J2304" t="s">
        <v>146</v>
      </c>
      <c r="K2304" t="s">
        <v>188</v>
      </c>
      <c r="L2304" s="230" t="s">
        <v>189</v>
      </c>
      <c r="M2304">
        <v>2</v>
      </c>
      <c r="N2304">
        <v>0</v>
      </c>
      <c r="O2304">
        <v>46.88</v>
      </c>
      <c r="P2304">
        <v>93.76</v>
      </c>
      <c r="Q2304">
        <v>4064.09</v>
      </c>
      <c r="R2304">
        <v>6.32</v>
      </c>
      <c r="S2304" s="231" t="str">
        <f>VLOOKUP(U2304,'Cross ref'!I:J,2,0)</f>
        <v>SCL</v>
      </c>
      <c r="T2304" s="231">
        <f t="shared" si="210"/>
        <v>93.76</v>
      </c>
      <c r="U2304" s="231">
        <f>VLOOKUP(VALUE(C2304),'Cross ref'!G:I,3,0)</f>
        <v>7385</v>
      </c>
      <c r="V2304" s="231">
        <f>IFERROR(VLOOKUP(J2304,'Item List (2)'!C:D,2,0),VLOOKUP(K2304,'Item List (2)'!C:D,2,0))</f>
        <v>50007</v>
      </c>
      <c r="W2304" s="231">
        <f>IFERROR(VLOOKUP(J2304,'Item List (2)'!C:E,3,0),VLOOKUP(K2304,'Item List (2)'!C:E,3,0))</f>
        <v>100</v>
      </c>
      <c r="X2304" s="231">
        <f t="shared" si="211"/>
        <v>0</v>
      </c>
      <c r="Y2304" s="231" t="str">
        <f t="shared" si="212"/>
        <v>CHICKEN, NUGGET BRD STAR SHP</v>
      </c>
      <c r="AA2304" s="232">
        <f t="shared" si="213"/>
        <v>93.76</v>
      </c>
      <c r="AB2304" s="232" t="str">
        <f>VLOOKUP(W2304,'Item List (2)'!$H:$J,2,0)</f>
        <v>Food</v>
      </c>
      <c r="AC2304" s="232">
        <f t="shared" si="214"/>
        <v>7385</v>
      </c>
      <c r="AD2304" s="232" t="str">
        <f t="shared" si="215"/>
        <v>7385-Food</v>
      </c>
    </row>
    <row r="2305" spans="1:30">
      <c r="A2305" t="s">
        <v>48</v>
      </c>
      <c r="B2305" t="s">
        <v>549</v>
      </c>
      <c r="C2305" t="s">
        <v>813</v>
      </c>
      <c r="D2305" t="s">
        <v>814</v>
      </c>
      <c r="E2305" t="s">
        <v>815</v>
      </c>
      <c r="F2305" s="220" t="s">
        <v>53</v>
      </c>
      <c r="G2305" s="220">
        <v>45168</v>
      </c>
      <c r="H2305" t="s">
        <v>200</v>
      </c>
      <c r="I2305" t="s">
        <v>201</v>
      </c>
      <c r="J2305" t="s">
        <v>202</v>
      </c>
      <c r="K2305" t="s">
        <v>203</v>
      </c>
      <c r="L2305" s="230" t="s">
        <v>204</v>
      </c>
      <c r="M2305">
        <v>1</v>
      </c>
      <c r="N2305">
        <v>0</v>
      </c>
      <c r="O2305">
        <v>70.17</v>
      </c>
      <c r="P2305">
        <v>70.17</v>
      </c>
      <c r="Q2305">
        <v>4064.09</v>
      </c>
      <c r="R2305">
        <v>6.32</v>
      </c>
      <c r="S2305" s="231" t="str">
        <f>VLOOKUP(U2305,'Cross ref'!I:J,2,0)</f>
        <v>SCL</v>
      </c>
      <c r="T2305" s="231">
        <f t="shared" si="210"/>
        <v>70.17</v>
      </c>
      <c r="U2305" s="231">
        <f>VLOOKUP(VALUE(C2305),'Cross ref'!G:I,3,0)</f>
        <v>7385</v>
      </c>
      <c r="V2305" s="231">
        <f>IFERROR(VLOOKUP(J2305,'Item List (2)'!C:D,2,0),VLOOKUP(K2305,'Item List (2)'!C:D,2,0))</f>
        <v>51001</v>
      </c>
      <c r="W2305" s="231">
        <f>IFERROR(VLOOKUP(J2305,'Item List (2)'!C:E,3,0),VLOOKUP(K2305,'Item List (2)'!C:E,3,0))</f>
        <v>1000</v>
      </c>
      <c r="X2305" s="231">
        <f t="shared" si="211"/>
        <v>0</v>
      </c>
      <c r="Y2305" s="231" t="str">
        <f t="shared" si="212"/>
        <v>WRAP, WESTERN SUPER 4 WAY</v>
      </c>
      <c r="AA2305" s="232">
        <f t="shared" si="213"/>
        <v>70.17</v>
      </c>
      <c r="AB2305" s="232" t="str">
        <f>VLOOKUP(W2305,'Item List (2)'!$H:$J,2,0)</f>
        <v>Paper</v>
      </c>
      <c r="AC2305" s="232">
        <f t="shared" si="214"/>
        <v>7385</v>
      </c>
      <c r="AD2305" s="232" t="str">
        <f t="shared" si="215"/>
        <v>7385-Paper</v>
      </c>
    </row>
    <row r="2306" spans="1:30">
      <c r="A2306" t="s">
        <v>48</v>
      </c>
      <c r="B2306" t="s">
        <v>549</v>
      </c>
      <c r="C2306" t="s">
        <v>813</v>
      </c>
      <c r="D2306" t="s">
        <v>814</v>
      </c>
      <c r="E2306" t="s">
        <v>815</v>
      </c>
      <c r="F2306" s="220" t="s">
        <v>53</v>
      </c>
      <c r="G2306" s="220">
        <v>45168</v>
      </c>
      <c r="H2306" t="s">
        <v>205</v>
      </c>
      <c r="I2306" t="s">
        <v>55</v>
      </c>
      <c r="J2306" t="s">
        <v>206</v>
      </c>
      <c r="K2306" t="s">
        <v>207</v>
      </c>
      <c r="L2306" s="230" t="s">
        <v>208</v>
      </c>
      <c r="M2306">
        <v>1</v>
      </c>
      <c r="N2306">
        <v>0</v>
      </c>
      <c r="O2306">
        <v>22.17</v>
      </c>
      <c r="P2306">
        <v>22.17</v>
      </c>
      <c r="Q2306">
        <v>4064.09</v>
      </c>
      <c r="R2306">
        <v>6.32</v>
      </c>
      <c r="S2306" s="231" t="str">
        <f>VLOOKUP(U2306,'Cross ref'!I:J,2,0)</f>
        <v>SCL</v>
      </c>
      <c r="T2306" s="231">
        <f t="shared" ref="T2306:T2369" si="216">P2306</f>
        <v>22.17</v>
      </c>
      <c r="U2306" s="231">
        <f>VLOOKUP(VALUE(C2306),'Cross ref'!G:I,3,0)</f>
        <v>7385</v>
      </c>
      <c r="V2306" s="231">
        <f>IFERROR(VLOOKUP(J2306,'Item List (2)'!C:D,2,0),VLOOKUP(K2306,'Item List (2)'!C:D,2,0))</f>
        <v>50007</v>
      </c>
      <c r="W2306" s="231">
        <f>IFERROR(VLOOKUP(J2306,'Item List (2)'!C:E,3,0),VLOOKUP(K2306,'Item List (2)'!C:E,3,0))</f>
        <v>100</v>
      </c>
      <c r="X2306" s="231">
        <f t="shared" ref="X2306:X2369" si="217">IF(_xlfn.NUMBERVALUE(O2306),M2306*O2306-P2306,-P2306)</f>
        <v>0</v>
      </c>
      <c r="Y2306" s="231" t="str">
        <f t="shared" ref="Y2306:Y2369" si="218">K2306</f>
        <v>LETTUCE, LINER</v>
      </c>
      <c r="AA2306" s="232">
        <f t="shared" ref="AA2306:AA2369" si="219">P2306</f>
        <v>22.17</v>
      </c>
      <c r="AB2306" s="232" t="str">
        <f>VLOOKUP(W2306,'Item List (2)'!$H:$J,2,0)</f>
        <v>Food</v>
      </c>
      <c r="AC2306" s="232">
        <f t="shared" ref="AC2306:AC2369" si="220">U2306</f>
        <v>7385</v>
      </c>
      <c r="AD2306" s="232" t="str">
        <f t="shared" ref="AD2306:AD2369" si="221">AC2306&amp;"-"&amp;AB2306</f>
        <v>7385-Food</v>
      </c>
    </row>
    <row r="2307" spans="1:30">
      <c r="A2307" t="s">
        <v>48</v>
      </c>
      <c r="B2307" t="s">
        <v>549</v>
      </c>
      <c r="C2307" t="s">
        <v>813</v>
      </c>
      <c r="D2307" t="s">
        <v>814</v>
      </c>
      <c r="E2307" t="s">
        <v>815</v>
      </c>
      <c r="F2307" s="220" t="s">
        <v>53</v>
      </c>
      <c r="G2307" s="220">
        <v>45168</v>
      </c>
      <c r="H2307" t="s">
        <v>209</v>
      </c>
      <c r="I2307" t="s">
        <v>55</v>
      </c>
      <c r="J2307" t="s">
        <v>210</v>
      </c>
      <c r="K2307" t="s">
        <v>211</v>
      </c>
      <c r="L2307" s="230" t="s">
        <v>212</v>
      </c>
      <c r="M2307">
        <v>2</v>
      </c>
      <c r="N2307">
        <v>0</v>
      </c>
      <c r="O2307">
        <v>19.57</v>
      </c>
      <c r="P2307">
        <v>39.14</v>
      </c>
      <c r="Q2307">
        <v>4064.09</v>
      </c>
      <c r="R2307">
        <v>6.32</v>
      </c>
      <c r="S2307" s="231" t="str">
        <f>VLOOKUP(U2307,'Cross ref'!I:J,2,0)</f>
        <v>SCL</v>
      </c>
      <c r="T2307" s="231">
        <f t="shared" si="216"/>
        <v>39.14</v>
      </c>
      <c r="U2307" s="231">
        <f>VLOOKUP(VALUE(C2307),'Cross ref'!G:I,3,0)</f>
        <v>7385</v>
      </c>
      <c r="V2307" s="231">
        <f>IFERROR(VLOOKUP(J2307,'Item List (2)'!C:D,2,0),VLOOKUP(K2307,'Item List (2)'!C:D,2,0))</f>
        <v>50007</v>
      </c>
      <c r="W2307" s="231">
        <f>IFERROR(VLOOKUP(J2307,'Item List (2)'!C:E,3,0),VLOOKUP(K2307,'Item List (2)'!C:E,3,0))</f>
        <v>100</v>
      </c>
      <c r="X2307" s="231">
        <f t="shared" si="217"/>
        <v>0</v>
      </c>
      <c r="Y2307" s="231" t="str">
        <f t="shared" si="218"/>
        <v>TOMATO, RED 5X5 BULK 25LB</v>
      </c>
      <c r="AA2307" s="232">
        <f t="shared" si="219"/>
        <v>39.14</v>
      </c>
      <c r="AB2307" s="232" t="str">
        <f>VLOOKUP(W2307,'Item List (2)'!$H:$J,2,0)</f>
        <v>Food</v>
      </c>
      <c r="AC2307" s="232">
        <f t="shared" si="220"/>
        <v>7385</v>
      </c>
      <c r="AD2307" s="232" t="str">
        <f t="shared" si="221"/>
        <v>7385-Food</v>
      </c>
    </row>
    <row r="2308" spans="1:30">
      <c r="A2308" t="s">
        <v>48</v>
      </c>
      <c r="B2308" t="s">
        <v>549</v>
      </c>
      <c r="C2308" t="s">
        <v>813</v>
      </c>
      <c r="D2308" t="s">
        <v>814</v>
      </c>
      <c r="E2308" t="s">
        <v>815</v>
      </c>
      <c r="F2308" s="220" t="s">
        <v>53</v>
      </c>
      <c r="G2308" s="220">
        <v>45168</v>
      </c>
      <c r="H2308" t="s">
        <v>369</v>
      </c>
      <c r="I2308" t="s">
        <v>55</v>
      </c>
      <c r="J2308" t="s">
        <v>370</v>
      </c>
      <c r="K2308" t="s">
        <v>371</v>
      </c>
      <c r="L2308" s="230" t="s">
        <v>372</v>
      </c>
      <c r="M2308">
        <v>1</v>
      </c>
      <c r="N2308">
        <v>0</v>
      </c>
      <c r="O2308">
        <v>38.47</v>
      </c>
      <c r="P2308">
        <v>38.47</v>
      </c>
      <c r="Q2308">
        <v>4064.09</v>
      </c>
      <c r="R2308">
        <v>6.32</v>
      </c>
      <c r="S2308" s="231" t="str">
        <f>VLOOKUP(U2308,'Cross ref'!I:J,2,0)</f>
        <v>SCL</v>
      </c>
      <c r="T2308" s="231">
        <f t="shared" si="216"/>
        <v>38.47</v>
      </c>
      <c r="U2308" s="231">
        <f>VLOOKUP(VALUE(C2308),'Cross ref'!G:I,3,0)</f>
        <v>7385</v>
      </c>
      <c r="V2308" s="231">
        <f>IFERROR(VLOOKUP(J2308,'Item List (2)'!C:D,2,0),VLOOKUP(K2308,'Item List (2)'!C:D,2,0))</f>
        <v>50007</v>
      </c>
      <c r="W2308" s="231">
        <f>IFERROR(VLOOKUP(J2308,'Item List (2)'!C:E,3,0),VLOOKUP(K2308,'Item List (2)'!C:E,3,0))</f>
        <v>100</v>
      </c>
      <c r="X2308" s="231">
        <f t="shared" si="217"/>
        <v>0</v>
      </c>
      <c r="Y2308" s="231" t="str">
        <f t="shared" si="218"/>
        <v>SYRUP, MAPLE FLVR CUP PC</v>
      </c>
      <c r="AA2308" s="232">
        <f t="shared" si="219"/>
        <v>38.47</v>
      </c>
      <c r="AB2308" s="232" t="str">
        <f>VLOOKUP(W2308,'Item List (2)'!$H:$J,2,0)</f>
        <v>Food</v>
      </c>
      <c r="AC2308" s="232">
        <f t="shared" si="220"/>
        <v>7385</v>
      </c>
      <c r="AD2308" s="232" t="str">
        <f t="shared" si="221"/>
        <v>7385-Food</v>
      </c>
    </row>
    <row r="2309" spans="1:30">
      <c r="A2309" t="s">
        <v>48</v>
      </c>
      <c r="B2309" t="s">
        <v>549</v>
      </c>
      <c r="C2309" t="s">
        <v>813</v>
      </c>
      <c r="D2309" t="s">
        <v>814</v>
      </c>
      <c r="E2309" t="s">
        <v>815</v>
      </c>
      <c r="F2309" s="220" t="s">
        <v>53</v>
      </c>
      <c r="G2309" s="220">
        <v>45168</v>
      </c>
      <c r="H2309" t="s">
        <v>213</v>
      </c>
      <c r="I2309" t="s">
        <v>55</v>
      </c>
      <c r="J2309" t="s">
        <v>214</v>
      </c>
      <c r="K2309" t="s">
        <v>215</v>
      </c>
      <c r="L2309" s="230" t="s">
        <v>78</v>
      </c>
      <c r="M2309">
        <v>1</v>
      </c>
      <c r="N2309">
        <v>0</v>
      </c>
      <c r="O2309">
        <v>27.07</v>
      </c>
      <c r="P2309">
        <v>27.07</v>
      </c>
      <c r="Q2309">
        <v>4064.09</v>
      </c>
      <c r="R2309">
        <v>6.32</v>
      </c>
      <c r="S2309" s="231" t="str">
        <f>VLOOKUP(U2309,'Cross ref'!I:J,2,0)</f>
        <v>SCL</v>
      </c>
      <c r="T2309" s="231">
        <f t="shared" si="216"/>
        <v>27.07</v>
      </c>
      <c r="U2309" s="231">
        <f>VLOOKUP(VALUE(C2309),'Cross ref'!G:I,3,0)</f>
        <v>7385</v>
      </c>
      <c r="V2309" s="231">
        <f>IFERROR(VLOOKUP(J2309,'Item List (2)'!C:D,2,0),VLOOKUP(K2309,'Item List (2)'!C:D,2,0))</f>
        <v>50007</v>
      </c>
      <c r="W2309" s="231">
        <f>IFERROR(VLOOKUP(J2309,'Item List (2)'!C:E,3,0),VLOOKUP(K2309,'Item List (2)'!C:E,3,0))</f>
        <v>100</v>
      </c>
      <c r="X2309" s="231">
        <f t="shared" si="217"/>
        <v>0</v>
      </c>
      <c r="Y2309" s="231" t="str">
        <f t="shared" si="218"/>
        <v>PICKLE, CHIP DELI 3/16" CC</v>
      </c>
      <c r="AA2309" s="232">
        <f t="shared" si="219"/>
        <v>27.07</v>
      </c>
      <c r="AB2309" s="232" t="str">
        <f>VLOOKUP(W2309,'Item List (2)'!$H:$J,2,0)</f>
        <v>Food</v>
      </c>
      <c r="AC2309" s="232">
        <f t="shared" si="220"/>
        <v>7385</v>
      </c>
      <c r="AD2309" s="232" t="str">
        <f t="shared" si="221"/>
        <v>7385-Food</v>
      </c>
    </row>
    <row r="2310" spans="1:30">
      <c r="A2310" t="s">
        <v>48</v>
      </c>
      <c r="B2310" t="s">
        <v>549</v>
      </c>
      <c r="C2310" t="s">
        <v>813</v>
      </c>
      <c r="D2310" t="s">
        <v>814</v>
      </c>
      <c r="E2310" t="s">
        <v>815</v>
      </c>
      <c r="F2310" s="220" t="s">
        <v>53</v>
      </c>
      <c r="G2310" s="220">
        <v>45168</v>
      </c>
      <c r="H2310" t="s">
        <v>219</v>
      </c>
      <c r="I2310" t="s">
        <v>55</v>
      </c>
      <c r="J2310" t="s">
        <v>220</v>
      </c>
      <c r="K2310" t="s">
        <v>221</v>
      </c>
      <c r="L2310" s="230" t="s">
        <v>222</v>
      </c>
      <c r="M2310">
        <v>1</v>
      </c>
      <c r="N2310">
        <v>0</v>
      </c>
      <c r="O2310">
        <v>13.66</v>
      </c>
      <c r="P2310">
        <v>13.66</v>
      </c>
      <c r="Q2310">
        <v>4064.09</v>
      </c>
      <c r="R2310">
        <v>6.32</v>
      </c>
      <c r="S2310" s="231" t="str">
        <f>VLOOKUP(U2310,'Cross ref'!I:J,2,0)</f>
        <v>SCL</v>
      </c>
      <c r="T2310" s="231">
        <f t="shared" si="216"/>
        <v>13.66</v>
      </c>
      <c r="U2310" s="231">
        <f>VLOOKUP(VALUE(C2310),'Cross ref'!G:I,3,0)</f>
        <v>7385</v>
      </c>
      <c r="V2310" s="231">
        <f>IFERROR(VLOOKUP(J2310,'Item List (2)'!C:D,2,0),VLOOKUP(K2310,'Item List (2)'!C:D,2,0))</f>
        <v>50007</v>
      </c>
      <c r="W2310" s="231">
        <f>IFERROR(VLOOKUP(J2310,'Item List (2)'!C:E,3,0),VLOOKUP(K2310,'Item List (2)'!C:E,3,0))</f>
        <v>100</v>
      </c>
      <c r="X2310" s="231">
        <f t="shared" si="217"/>
        <v>0</v>
      </c>
      <c r="Y2310" s="231" t="str">
        <f t="shared" si="218"/>
        <v>WATER, PURIFIED 16.9Z DASANI</v>
      </c>
      <c r="AA2310" s="232">
        <f t="shared" si="219"/>
        <v>13.66</v>
      </c>
      <c r="AB2310" s="232" t="str">
        <f>VLOOKUP(W2310,'Item List (2)'!$H:$J,2,0)</f>
        <v>Food</v>
      </c>
      <c r="AC2310" s="232">
        <f t="shared" si="220"/>
        <v>7385</v>
      </c>
      <c r="AD2310" s="232" t="str">
        <f t="shared" si="221"/>
        <v>7385-Food</v>
      </c>
    </row>
    <row r="2311" spans="1:30">
      <c r="A2311" t="s">
        <v>48</v>
      </c>
      <c r="B2311" t="s">
        <v>549</v>
      </c>
      <c r="C2311" t="s">
        <v>813</v>
      </c>
      <c r="D2311" t="s">
        <v>814</v>
      </c>
      <c r="E2311" t="s">
        <v>815</v>
      </c>
      <c r="F2311" s="220" t="s">
        <v>53</v>
      </c>
      <c r="G2311" s="220">
        <v>45168</v>
      </c>
      <c r="H2311" t="s">
        <v>387</v>
      </c>
      <c r="I2311" t="s">
        <v>201</v>
      </c>
      <c r="J2311" t="s">
        <v>240</v>
      </c>
      <c r="K2311" t="s">
        <v>388</v>
      </c>
      <c r="L2311" s="230" t="s">
        <v>389</v>
      </c>
      <c r="M2311">
        <v>1</v>
      </c>
      <c r="N2311">
        <v>0</v>
      </c>
      <c r="O2311">
        <v>45.63</v>
      </c>
      <c r="P2311">
        <v>45.63</v>
      </c>
      <c r="Q2311">
        <v>4064.09</v>
      </c>
      <c r="R2311">
        <v>6.32</v>
      </c>
      <c r="S2311" s="231" t="str">
        <f>VLOOKUP(U2311,'Cross ref'!I:J,2,0)</f>
        <v>SCL</v>
      </c>
      <c r="T2311" s="231">
        <f t="shared" si="216"/>
        <v>45.63</v>
      </c>
      <c r="U2311" s="231">
        <f>VLOOKUP(VALUE(C2311),'Cross ref'!G:I,3,0)</f>
        <v>7385</v>
      </c>
      <c r="V2311" s="231">
        <f>IFERROR(VLOOKUP(J2311,'Item List (2)'!C:D,2,0),VLOOKUP(K2311,'Item List (2)'!C:D,2,0))</f>
        <v>51001</v>
      </c>
      <c r="W2311" s="231">
        <f>IFERROR(VLOOKUP(J2311,'Item List (2)'!C:E,3,0),VLOOKUP(K2311,'Item List (2)'!C:E,3,0))</f>
        <v>1000</v>
      </c>
      <c r="X2311" s="231">
        <f t="shared" si="217"/>
        <v>0</v>
      </c>
      <c r="Y2311" s="231" t="str">
        <f t="shared" si="218"/>
        <v>CARTON, FFRY LG FLVR TRAIL</v>
      </c>
      <c r="AA2311" s="232">
        <f t="shared" si="219"/>
        <v>45.63</v>
      </c>
      <c r="AB2311" s="232" t="str">
        <f>VLOOKUP(W2311,'Item List (2)'!$H:$J,2,0)</f>
        <v>Paper</v>
      </c>
      <c r="AC2311" s="232">
        <f t="shared" si="220"/>
        <v>7385</v>
      </c>
      <c r="AD2311" s="232" t="str">
        <f t="shared" si="221"/>
        <v>7385-Paper</v>
      </c>
    </row>
    <row r="2312" spans="1:30">
      <c r="A2312" t="s">
        <v>48</v>
      </c>
      <c r="B2312" t="s">
        <v>549</v>
      </c>
      <c r="C2312" t="s">
        <v>813</v>
      </c>
      <c r="D2312" t="s">
        <v>814</v>
      </c>
      <c r="E2312" t="s">
        <v>815</v>
      </c>
      <c r="F2312" s="220" t="s">
        <v>53</v>
      </c>
      <c r="G2312" s="220">
        <v>45168</v>
      </c>
      <c r="H2312" t="s">
        <v>496</v>
      </c>
      <c r="I2312" t="s">
        <v>201</v>
      </c>
      <c r="J2312" t="s">
        <v>236</v>
      </c>
      <c r="K2312" t="s">
        <v>497</v>
      </c>
      <c r="L2312" s="230" t="s">
        <v>487</v>
      </c>
      <c r="M2312">
        <v>1</v>
      </c>
      <c r="N2312">
        <v>0</v>
      </c>
      <c r="O2312">
        <v>82.08</v>
      </c>
      <c r="P2312">
        <v>82.08</v>
      </c>
      <c r="Q2312">
        <v>4064.09</v>
      </c>
      <c r="R2312">
        <v>6.32</v>
      </c>
      <c r="S2312" s="231" t="str">
        <f>VLOOKUP(U2312,'Cross ref'!I:J,2,0)</f>
        <v>SCL</v>
      </c>
      <c r="T2312" s="231">
        <f t="shared" si="216"/>
        <v>82.08</v>
      </c>
      <c r="U2312" s="231">
        <f>VLOOKUP(VALUE(C2312),'Cross ref'!G:I,3,0)</f>
        <v>7385</v>
      </c>
      <c r="V2312" s="231">
        <f>IFERROR(VLOOKUP(J2312,'Item List (2)'!C:D,2,0),VLOOKUP(K2312,'Item List (2)'!C:D,2,0))</f>
        <v>51001</v>
      </c>
      <c r="W2312" s="231">
        <f>IFERROR(VLOOKUP(J2312,'Item List (2)'!C:E,3,0),VLOOKUP(K2312,'Item List (2)'!C:E,3,0))</f>
        <v>1000</v>
      </c>
      <c r="X2312" s="231">
        <f t="shared" si="217"/>
        <v>0</v>
      </c>
      <c r="Y2312" s="231" t="str">
        <f t="shared" si="218"/>
        <v>CUP, SHAKE 16Z</v>
      </c>
      <c r="AA2312" s="232">
        <f t="shared" si="219"/>
        <v>82.08</v>
      </c>
      <c r="AB2312" s="232" t="str">
        <f>VLOOKUP(W2312,'Item List (2)'!$H:$J,2,0)</f>
        <v>Paper</v>
      </c>
      <c r="AC2312" s="232">
        <f t="shared" si="220"/>
        <v>7385</v>
      </c>
      <c r="AD2312" s="232" t="str">
        <f t="shared" si="221"/>
        <v>7385-Paper</v>
      </c>
    </row>
    <row r="2313" spans="1:30">
      <c r="A2313" t="s">
        <v>48</v>
      </c>
      <c r="B2313" t="s">
        <v>549</v>
      </c>
      <c r="C2313" t="s">
        <v>813</v>
      </c>
      <c r="D2313" t="s">
        <v>814</v>
      </c>
      <c r="E2313" t="s">
        <v>815</v>
      </c>
      <c r="F2313" s="220" t="s">
        <v>53</v>
      </c>
      <c r="G2313" s="220">
        <v>45168</v>
      </c>
      <c r="H2313" t="s">
        <v>247</v>
      </c>
      <c r="I2313" t="s">
        <v>201</v>
      </c>
      <c r="J2313" t="s">
        <v>240</v>
      </c>
      <c r="K2313" t="s">
        <v>248</v>
      </c>
      <c r="L2313" s="230" t="s">
        <v>249</v>
      </c>
      <c r="M2313">
        <v>1</v>
      </c>
      <c r="N2313">
        <v>0</v>
      </c>
      <c r="O2313">
        <v>16.89</v>
      </c>
      <c r="P2313">
        <v>16.89</v>
      </c>
      <c r="Q2313">
        <v>4064.09</v>
      </c>
      <c r="R2313">
        <v>6.32</v>
      </c>
      <c r="S2313" s="231" t="str">
        <f>VLOOKUP(U2313,'Cross ref'!I:J,2,0)</f>
        <v>SCL</v>
      </c>
      <c r="T2313" s="231">
        <f t="shared" si="216"/>
        <v>16.89</v>
      </c>
      <c r="U2313" s="231">
        <f>VLOOKUP(VALUE(C2313),'Cross ref'!G:I,3,0)</f>
        <v>7385</v>
      </c>
      <c r="V2313" s="231">
        <f>IFERROR(VLOOKUP(J2313,'Item List (2)'!C:D,2,0),VLOOKUP(K2313,'Item List (2)'!C:D,2,0))</f>
        <v>51001</v>
      </c>
      <c r="W2313" s="231">
        <f>IFERROR(VLOOKUP(J2313,'Item List (2)'!C:E,3,0),VLOOKUP(K2313,'Item List (2)'!C:E,3,0))</f>
        <v>1000</v>
      </c>
      <c r="X2313" s="231">
        <f t="shared" si="217"/>
        <v>0</v>
      </c>
      <c r="Y2313" s="231" t="str">
        <f t="shared" si="218"/>
        <v>BAG, #12 FVLR TRAILS</v>
      </c>
      <c r="AA2313" s="232">
        <f t="shared" si="219"/>
        <v>16.89</v>
      </c>
      <c r="AB2313" s="232" t="str">
        <f>VLOOKUP(W2313,'Item List (2)'!$H:$J,2,0)</f>
        <v>Paper</v>
      </c>
      <c r="AC2313" s="232">
        <f t="shared" si="220"/>
        <v>7385</v>
      </c>
      <c r="AD2313" s="232" t="str">
        <f t="shared" si="221"/>
        <v>7385-Paper</v>
      </c>
    </row>
    <row r="2314" spans="1:30">
      <c r="A2314" t="s">
        <v>48</v>
      </c>
      <c r="B2314" t="s">
        <v>549</v>
      </c>
      <c r="C2314" t="s">
        <v>813</v>
      </c>
      <c r="D2314" t="s">
        <v>814</v>
      </c>
      <c r="E2314" t="s">
        <v>815</v>
      </c>
      <c r="F2314" s="220" t="s">
        <v>53</v>
      </c>
      <c r="G2314" s="220">
        <v>45168</v>
      </c>
      <c r="H2314" t="s">
        <v>250</v>
      </c>
      <c r="I2314" t="s">
        <v>201</v>
      </c>
      <c r="J2314" t="s">
        <v>240</v>
      </c>
      <c r="K2314" t="s">
        <v>251</v>
      </c>
      <c r="L2314" s="230" t="s">
        <v>252</v>
      </c>
      <c r="M2314">
        <v>1</v>
      </c>
      <c r="N2314">
        <v>0</v>
      </c>
      <c r="O2314">
        <v>26.37</v>
      </c>
      <c r="P2314">
        <v>26.37</v>
      </c>
      <c r="Q2314">
        <v>4064.09</v>
      </c>
      <c r="R2314">
        <v>6.32</v>
      </c>
      <c r="S2314" s="231" t="str">
        <f>VLOOKUP(U2314,'Cross ref'!I:J,2,0)</f>
        <v>SCL</v>
      </c>
      <c r="T2314" s="231">
        <f t="shared" si="216"/>
        <v>26.37</v>
      </c>
      <c r="U2314" s="231">
        <f>VLOOKUP(VALUE(C2314),'Cross ref'!G:I,3,0)</f>
        <v>7385</v>
      </c>
      <c r="V2314" s="231">
        <f>IFERROR(VLOOKUP(J2314,'Item List (2)'!C:D,2,0),VLOOKUP(K2314,'Item List (2)'!C:D,2,0))</f>
        <v>51001</v>
      </c>
      <c r="W2314" s="231">
        <f>IFERROR(VLOOKUP(J2314,'Item List (2)'!C:E,3,0),VLOOKUP(K2314,'Item List (2)'!C:E,3,0))</f>
        <v>1000</v>
      </c>
      <c r="X2314" s="231">
        <f t="shared" si="217"/>
        <v>0</v>
      </c>
      <c r="Y2314" s="231" t="str">
        <f t="shared" si="218"/>
        <v>BAG, #8 FLVR TRAILS</v>
      </c>
      <c r="AA2314" s="232">
        <f t="shared" si="219"/>
        <v>26.37</v>
      </c>
      <c r="AB2314" s="232" t="str">
        <f>VLOOKUP(W2314,'Item List (2)'!$H:$J,2,0)</f>
        <v>Paper</v>
      </c>
      <c r="AC2314" s="232">
        <f t="shared" si="220"/>
        <v>7385</v>
      </c>
      <c r="AD2314" s="232" t="str">
        <f t="shared" si="221"/>
        <v>7385-Paper</v>
      </c>
    </row>
    <row r="2315" spans="1:30">
      <c r="A2315" t="s">
        <v>48</v>
      </c>
      <c r="B2315" t="s">
        <v>549</v>
      </c>
      <c r="C2315" t="s">
        <v>813</v>
      </c>
      <c r="D2315" t="s">
        <v>814</v>
      </c>
      <c r="E2315" t="s">
        <v>815</v>
      </c>
      <c r="F2315" s="220" t="s">
        <v>53</v>
      </c>
      <c r="G2315" s="220">
        <v>45168</v>
      </c>
      <c r="H2315" t="s">
        <v>258</v>
      </c>
      <c r="I2315" t="s">
        <v>201</v>
      </c>
      <c r="J2315" t="s">
        <v>236</v>
      </c>
      <c r="K2315" t="s">
        <v>259</v>
      </c>
      <c r="L2315" s="230" t="s">
        <v>260</v>
      </c>
      <c r="M2315">
        <v>1</v>
      </c>
      <c r="N2315">
        <v>0</v>
      </c>
      <c r="O2315">
        <v>30.68</v>
      </c>
      <c r="P2315">
        <v>30.68</v>
      </c>
      <c r="Q2315">
        <v>4064.09</v>
      </c>
      <c r="R2315">
        <v>6.32</v>
      </c>
      <c r="S2315" s="231" t="str">
        <f>VLOOKUP(U2315,'Cross ref'!I:J,2,0)</f>
        <v>SCL</v>
      </c>
      <c r="T2315" s="231">
        <f t="shared" si="216"/>
        <v>30.68</v>
      </c>
      <c r="U2315" s="231">
        <f>VLOOKUP(VALUE(C2315),'Cross ref'!G:I,3,0)</f>
        <v>7385</v>
      </c>
      <c r="V2315" s="231">
        <f>IFERROR(VLOOKUP(J2315,'Item List (2)'!C:D,2,0),VLOOKUP(K2315,'Item List (2)'!C:D,2,0))</f>
        <v>51001</v>
      </c>
      <c r="W2315" s="231">
        <f>IFERROR(VLOOKUP(J2315,'Item List (2)'!C:E,3,0),VLOOKUP(K2315,'Item List (2)'!C:E,3,0))</f>
        <v>1000</v>
      </c>
      <c r="X2315" s="231">
        <f t="shared" si="217"/>
        <v>0</v>
      </c>
      <c r="Y2315" s="231" t="str">
        <f t="shared" si="218"/>
        <v>CUP, PLS COLD 32Z FLVR TRAIL</v>
      </c>
      <c r="AA2315" s="232">
        <f t="shared" si="219"/>
        <v>30.68</v>
      </c>
      <c r="AB2315" s="232" t="str">
        <f>VLOOKUP(W2315,'Item List (2)'!$H:$J,2,0)</f>
        <v>Paper</v>
      </c>
      <c r="AC2315" s="232">
        <f t="shared" si="220"/>
        <v>7385</v>
      </c>
      <c r="AD2315" s="232" t="str">
        <f t="shared" si="221"/>
        <v>7385-Paper</v>
      </c>
    </row>
    <row r="2316" spans="1:30">
      <c r="A2316" t="s">
        <v>48</v>
      </c>
      <c r="B2316" t="s">
        <v>549</v>
      </c>
      <c r="C2316" t="s">
        <v>813</v>
      </c>
      <c r="D2316" t="s">
        <v>814</v>
      </c>
      <c r="E2316" t="s">
        <v>815</v>
      </c>
      <c r="F2316" s="220" t="s">
        <v>53</v>
      </c>
      <c r="G2316" s="220">
        <v>45168</v>
      </c>
      <c r="H2316" t="s">
        <v>264</v>
      </c>
      <c r="I2316" t="s">
        <v>55</v>
      </c>
      <c r="J2316" t="s">
        <v>265</v>
      </c>
      <c r="K2316" t="s">
        <v>266</v>
      </c>
      <c r="L2316" s="230" t="s">
        <v>263</v>
      </c>
      <c r="M2316">
        <v>1</v>
      </c>
      <c r="N2316">
        <v>0</v>
      </c>
      <c r="O2316">
        <v>23.87</v>
      </c>
      <c r="P2316">
        <v>23.87</v>
      </c>
      <c r="Q2316">
        <v>4064.09</v>
      </c>
      <c r="R2316">
        <v>6.32</v>
      </c>
      <c r="S2316" s="231" t="str">
        <f>VLOOKUP(U2316,'Cross ref'!I:J,2,0)</f>
        <v>SCL</v>
      </c>
      <c r="T2316" s="231">
        <f t="shared" si="216"/>
        <v>23.87</v>
      </c>
      <c r="U2316" s="231">
        <f>VLOOKUP(VALUE(C2316),'Cross ref'!G:I,3,0)</f>
        <v>7385</v>
      </c>
      <c r="V2316" s="231">
        <f>IFERROR(VLOOKUP(J2316,'Item List (2)'!C:D,2,0),VLOOKUP(K2316,'Item List (2)'!C:D,2,0))</f>
        <v>50007</v>
      </c>
      <c r="W2316" s="231">
        <f>IFERROR(VLOOKUP(J2316,'Item List (2)'!C:E,3,0),VLOOKUP(K2316,'Item List (2)'!C:E,3,0))</f>
        <v>100</v>
      </c>
      <c r="X2316" s="231">
        <f t="shared" si="217"/>
        <v>0</v>
      </c>
      <c r="Y2316" s="231" t="str">
        <f t="shared" si="218"/>
        <v>SAUCE, SPECIAL</v>
      </c>
      <c r="AA2316" s="232">
        <f t="shared" si="219"/>
        <v>23.87</v>
      </c>
      <c r="AB2316" s="232" t="str">
        <f>VLOOKUP(W2316,'Item List (2)'!$H:$J,2,0)</f>
        <v>Food</v>
      </c>
      <c r="AC2316" s="232">
        <f t="shared" si="220"/>
        <v>7385</v>
      </c>
      <c r="AD2316" s="232" t="str">
        <f t="shared" si="221"/>
        <v>7385-Food</v>
      </c>
    </row>
    <row r="2317" spans="1:30">
      <c r="A2317" t="s">
        <v>48</v>
      </c>
      <c r="B2317" t="s">
        <v>549</v>
      </c>
      <c r="C2317" t="s">
        <v>813</v>
      </c>
      <c r="D2317" t="s">
        <v>814</v>
      </c>
      <c r="E2317" t="s">
        <v>815</v>
      </c>
      <c r="F2317" s="220" t="s">
        <v>53</v>
      </c>
      <c r="G2317" s="220">
        <v>45168</v>
      </c>
      <c r="H2317" t="s">
        <v>267</v>
      </c>
      <c r="I2317" t="s">
        <v>55</v>
      </c>
      <c r="J2317" t="s">
        <v>268</v>
      </c>
      <c r="K2317" t="s">
        <v>269</v>
      </c>
      <c r="L2317" s="230" t="s">
        <v>270</v>
      </c>
      <c r="M2317">
        <v>1</v>
      </c>
      <c r="N2317">
        <v>0</v>
      </c>
      <c r="O2317">
        <v>47.11</v>
      </c>
      <c r="P2317">
        <v>47.11</v>
      </c>
      <c r="Q2317">
        <v>4064.09</v>
      </c>
      <c r="R2317">
        <v>6.32</v>
      </c>
      <c r="S2317" s="231" t="str">
        <f>VLOOKUP(U2317,'Cross ref'!I:J,2,0)</f>
        <v>SCL</v>
      </c>
      <c r="T2317" s="231">
        <f t="shared" si="216"/>
        <v>47.11</v>
      </c>
      <c r="U2317" s="231">
        <f>VLOOKUP(VALUE(C2317),'Cross ref'!G:I,3,0)</f>
        <v>7385</v>
      </c>
      <c r="V2317" s="231">
        <f>IFERROR(VLOOKUP(J2317,'Item List (2)'!C:D,2,0),VLOOKUP(K2317,'Item List (2)'!C:D,2,0))</f>
        <v>50007</v>
      </c>
      <c r="W2317" s="231">
        <f>IFERROR(VLOOKUP(J2317,'Item List (2)'!C:E,3,0),VLOOKUP(K2317,'Item List (2)'!C:E,3,0))</f>
        <v>100</v>
      </c>
      <c r="X2317" s="231">
        <f t="shared" si="217"/>
        <v>0</v>
      </c>
      <c r="Y2317" s="231" t="str">
        <f t="shared" si="218"/>
        <v>MAYONNAISE, 64Z</v>
      </c>
      <c r="AA2317" s="232">
        <f t="shared" si="219"/>
        <v>47.11</v>
      </c>
      <c r="AB2317" s="232" t="str">
        <f>VLOOKUP(W2317,'Item List (2)'!$H:$J,2,0)</f>
        <v>Food</v>
      </c>
      <c r="AC2317" s="232">
        <f t="shared" si="220"/>
        <v>7385</v>
      </c>
      <c r="AD2317" s="232" t="str">
        <f t="shared" si="221"/>
        <v>7385-Food</v>
      </c>
    </row>
    <row r="2318" spans="1:30">
      <c r="A2318" t="s">
        <v>48</v>
      </c>
      <c r="B2318" t="s">
        <v>549</v>
      </c>
      <c r="C2318" t="s">
        <v>813</v>
      </c>
      <c r="D2318" t="s">
        <v>814</v>
      </c>
      <c r="E2318" t="s">
        <v>815</v>
      </c>
      <c r="F2318" s="220" t="s">
        <v>53</v>
      </c>
      <c r="G2318" s="220">
        <v>45168</v>
      </c>
      <c r="H2318" t="s">
        <v>399</v>
      </c>
      <c r="I2318" t="s">
        <v>201</v>
      </c>
      <c r="J2318" t="s">
        <v>400</v>
      </c>
      <c r="K2318" t="s">
        <v>401</v>
      </c>
      <c r="L2318" s="230" t="s">
        <v>402</v>
      </c>
      <c r="M2318">
        <v>1</v>
      </c>
      <c r="N2318">
        <v>0</v>
      </c>
      <c r="O2318">
        <v>45.4</v>
      </c>
      <c r="P2318">
        <v>45.4</v>
      </c>
      <c r="Q2318">
        <v>4064.09</v>
      </c>
      <c r="R2318">
        <v>6.32</v>
      </c>
      <c r="S2318" s="231" t="str">
        <f>VLOOKUP(U2318,'Cross ref'!I:J,2,0)</f>
        <v>SCL</v>
      </c>
      <c r="T2318" s="231">
        <f t="shared" si="216"/>
        <v>45.4</v>
      </c>
      <c r="U2318" s="231">
        <f>VLOOKUP(VALUE(C2318),'Cross ref'!G:I,3,0)</f>
        <v>7385</v>
      </c>
      <c r="V2318" s="231">
        <f>IFERROR(VLOOKUP(J2318,'Item List (2)'!C:D,2,0),VLOOKUP(K2318,'Item List (2)'!C:D,2,0))</f>
        <v>51001</v>
      </c>
      <c r="W2318" s="231">
        <f>IFERROR(VLOOKUP(J2318,'Item List (2)'!C:E,3,0),VLOOKUP(K2318,'Item List (2)'!C:E,3,0))</f>
        <v>1000</v>
      </c>
      <c r="X2318" s="231">
        <f t="shared" si="217"/>
        <v>0</v>
      </c>
      <c r="Y2318" s="231" t="str">
        <f t="shared" si="218"/>
        <v>NAPKIN, 13X8.5 BRN</v>
      </c>
      <c r="AA2318" s="232">
        <f t="shared" si="219"/>
        <v>45.4</v>
      </c>
      <c r="AB2318" s="232" t="str">
        <f>VLOOKUP(W2318,'Item List (2)'!$H:$J,2,0)</f>
        <v>Paper</v>
      </c>
      <c r="AC2318" s="232">
        <f t="shared" si="220"/>
        <v>7385</v>
      </c>
      <c r="AD2318" s="232" t="str">
        <f t="shared" si="221"/>
        <v>7385-Paper</v>
      </c>
    </row>
    <row r="2319" spans="1:30">
      <c r="A2319" t="s">
        <v>48</v>
      </c>
      <c r="B2319" t="s">
        <v>549</v>
      </c>
      <c r="C2319" t="s">
        <v>813</v>
      </c>
      <c r="D2319" t="s">
        <v>814</v>
      </c>
      <c r="E2319" t="s">
        <v>815</v>
      </c>
      <c r="F2319" s="220" t="s">
        <v>53</v>
      </c>
      <c r="G2319" s="220">
        <v>45168</v>
      </c>
      <c r="H2319" t="s">
        <v>271</v>
      </c>
      <c r="I2319" t="s">
        <v>55</v>
      </c>
      <c r="J2319" t="s">
        <v>272</v>
      </c>
      <c r="K2319" t="s">
        <v>273</v>
      </c>
      <c r="L2319" s="230" t="s">
        <v>274</v>
      </c>
      <c r="M2319">
        <v>1</v>
      </c>
      <c r="N2319">
        <v>0</v>
      </c>
      <c r="O2319">
        <v>39.82</v>
      </c>
      <c r="P2319">
        <v>39.82</v>
      </c>
      <c r="Q2319">
        <v>4064.09</v>
      </c>
      <c r="R2319">
        <v>6.32</v>
      </c>
      <c r="S2319" s="231" t="str">
        <f>VLOOKUP(U2319,'Cross ref'!I:J,2,0)</f>
        <v>SCL</v>
      </c>
      <c r="T2319" s="231">
        <f t="shared" si="216"/>
        <v>39.82</v>
      </c>
      <c r="U2319" s="231">
        <f>VLOOKUP(VALUE(C2319),'Cross ref'!G:I,3,0)</f>
        <v>7385</v>
      </c>
      <c r="V2319" s="231">
        <f>IFERROR(VLOOKUP(J2319,'Item List (2)'!C:D,2,0),VLOOKUP(K2319,'Item List (2)'!C:D,2,0))</f>
        <v>50007</v>
      </c>
      <c r="W2319" s="231">
        <f>IFERROR(VLOOKUP(J2319,'Item List (2)'!C:E,3,0),VLOOKUP(K2319,'Item List (2)'!C:E,3,0))</f>
        <v>100</v>
      </c>
      <c r="X2319" s="231">
        <f t="shared" si="217"/>
        <v>0</v>
      </c>
      <c r="Y2319" s="231" t="str">
        <f t="shared" si="218"/>
        <v>FRENCH TOAST, STICK ORIGINAL CARLS JR</v>
      </c>
      <c r="AA2319" s="232">
        <f t="shared" si="219"/>
        <v>39.82</v>
      </c>
      <c r="AB2319" s="232" t="str">
        <f>VLOOKUP(W2319,'Item List (2)'!$H:$J,2,0)</f>
        <v>Food</v>
      </c>
      <c r="AC2319" s="232">
        <f t="shared" si="220"/>
        <v>7385</v>
      </c>
      <c r="AD2319" s="232" t="str">
        <f t="shared" si="221"/>
        <v>7385-Food</v>
      </c>
    </row>
    <row r="2320" spans="1:30">
      <c r="A2320" t="s">
        <v>48</v>
      </c>
      <c r="B2320" t="s">
        <v>549</v>
      </c>
      <c r="C2320" t="s">
        <v>813</v>
      </c>
      <c r="D2320" t="s">
        <v>814</v>
      </c>
      <c r="E2320" t="s">
        <v>815</v>
      </c>
      <c r="F2320" s="220" t="s">
        <v>53</v>
      </c>
      <c r="G2320" s="220">
        <v>45168</v>
      </c>
      <c r="H2320" t="s">
        <v>275</v>
      </c>
      <c r="I2320" t="s">
        <v>71</v>
      </c>
      <c r="J2320" t="s">
        <v>276</v>
      </c>
      <c r="K2320" t="s">
        <v>277</v>
      </c>
      <c r="L2320" s="230" t="s">
        <v>74</v>
      </c>
      <c r="M2320">
        <v>1</v>
      </c>
      <c r="N2320">
        <v>0</v>
      </c>
      <c r="O2320">
        <v>0</v>
      </c>
      <c r="P2320">
        <v>24.07</v>
      </c>
      <c r="Q2320">
        <v>4064.09</v>
      </c>
      <c r="R2320">
        <v>6.32</v>
      </c>
      <c r="S2320" s="231" t="str">
        <f>VLOOKUP(U2320,'Cross ref'!I:J,2,0)</f>
        <v>SCL</v>
      </c>
      <c r="T2320" s="231">
        <f t="shared" si="216"/>
        <v>24.07</v>
      </c>
      <c r="U2320" s="231">
        <f>VLOOKUP(VALUE(C2320),'Cross ref'!G:I,3,0)</f>
        <v>7385</v>
      </c>
      <c r="V2320" s="231">
        <f>IFERROR(VLOOKUP(J2320,'Item List (2)'!C:D,2,0),VLOOKUP(K2320,'Item List (2)'!C:D,2,0))</f>
        <v>50007</v>
      </c>
      <c r="W2320" s="231">
        <f>IFERROR(VLOOKUP(J2320,'Item List (2)'!C:E,3,0),VLOOKUP(K2320,'Item List (2)'!C:E,3,0))</f>
        <v>100</v>
      </c>
      <c r="X2320" s="231">
        <f t="shared" si="217"/>
        <v>-24.07</v>
      </c>
      <c r="Y2320" s="231" t="str">
        <f t="shared" si="218"/>
        <v>SURCHARGE, FUEL</v>
      </c>
      <c r="AA2320" s="232">
        <f t="shared" si="219"/>
        <v>24.07</v>
      </c>
      <c r="AB2320" s="232" t="str">
        <f>VLOOKUP(W2320,'Item List (2)'!$H:$J,2,0)</f>
        <v>Food</v>
      </c>
      <c r="AC2320" s="232">
        <f t="shared" si="220"/>
        <v>7385</v>
      </c>
      <c r="AD2320" s="232" t="str">
        <f t="shared" si="221"/>
        <v>7385-Food</v>
      </c>
    </row>
    <row r="2321" spans="1:30">
      <c r="A2321" t="s">
        <v>48</v>
      </c>
      <c r="B2321" t="s">
        <v>549</v>
      </c>
      <c r="C2321" t="s">
        <v>813</v>
      </c>
      <c r="D2321" t="s">
        <v>814</v>
      </c>
      <c r="E2321" t="s">
        <v>815</v>
      </c>
      <c r="F2321" s="220" t="s">
        <v>816</v>
      </c>
      <c r="G2321" s="220">
        <v>45168</v>
      </c>
      <c r="H2321" t="s">
        <v>82</v>
      </c>
      <c r="I2321" t="s">
        <v>55</v>
      </c>
      <c r="J2321" t="s">
        <v>76</v>
      </c>
      <c r="K2321" t="s">
        <v>83</v>
      </c>
      <c r="L2321" s="230" t="s">
        <v>84</v>
      </c>
      <c r="M2321">
        <v>-1</v>
      </c>
      <c r="N2321">
        <v>0</v>
      </c>
      <c r="O2321">
        <v>51.9</v>
      </c>
      <c r="P2321">
        <v>-51.9</v>
      </c>
      <c r="Q2321">
        <v>-52.19</v>
      </c>
      <c r="R2321">
        <v>0</v>
      </c>
      <c r="S2321" s="231" t="str">
        <f>VLOOKUP(U2321,'Cross ref'!I:J,2,0)</f>
        <v>SCL</v>
      </c>
      <c r="T2321" s="231">
        <f t="shared" si="216"/>
        <v>-51.9</v>
      </c>
      <c r="U2321" s="231">
        <f>VLOOKUP(VALUE(C2321),'Cross ref'!G:I,3,0)</f>
        <v>7385</v>
      </c>
      <c r="V2321" s="231">
        <f>IFERROR(VLOOKUP(J2321,'Item List (2)'!C:D,2,0),VLOOKUP(K2321,'Item List (2)'!C:D,2,0))</f>
        <v>50007</v>
      </c>
      <c r="W2321" s="231">
        <f>IFERROR(VLOOKUP(J2321,'Item List (2)'!C:E,3,0),VLOOKUP(K2321,'Item List (2)'!C:E,3,0))</f>
        <v>100</v>
      </c>
      <c r="X2321" s="231">
        <f t="shared" si="217"/>
        <v>0</v>
      </c>
      <c r="Y2321" s="231" t="str">
        <f t="shared" si="218"/>
        <v>SYRUP, COKE ZERO SUGAR BIB</v>
      </c>
      <c r="AA2321" s="232">
        <f t="shared" si="219"/>
        <v>-51.9</v>
      </c>
      <c r="AB2321" s="232" t="str">
        <f>VLOOKUP(W2321,'Item List (2)'!$H:$J,2,0)</f>
        <v>Food</v>
      </c>
      <c r="AC2321" s="232">
        <f t="shared" si="220"/>
        <v>7385</v>
      </c>
      <c r="AD2321" s="232" t="str">
        <f t="shared" si="221"/>
        <v>7385-Food</v>
      </c>
    </row>
    <row r="2322" spans="1:30">
      <c r="A2322" t="s">
        <v>48</v>
      </c>
      <c r="B2322" t="s">
        <v>549</v>
      </c>
      <c r="C2322" t="s">
        <v>813</v>
      </c>
      <c r="D2322" t="s">
        <v>814</v>
      </c>
      <c r="E2322" t="s">
        <v>815</v>
      </c>
      <c r="F2322" s="220" t="s">
        <v>816</v>
      </c>
      <c r="G2322" s="220">
        <v>45168</v>
      </c>
      <c r="H2322" t="s">
        <v>275</v>
      </c>
      <c r="I2322" t="s">
        <v>71</v>
      </c>
      <c r="J2322" t="s">
        <v>276</v>
      </c>
      <c r="K2322" t="s">
        <v>277</v>
      </c>
      <c r="L2322" s="230" t="s">
        <v>74</v>
      </c>
      <c r="M2322">
        <v>-1</v>
      </c>
      <c r="N2322">
        <v>0</v>
      </c>
      <c r="O2322">
        <v>0</v>
      </c>
      <c r="P2322">
        <v>-0.29</v>
      </c>
      <c r="Q2322">
        <v>-52.19</v>
      </c>
      <c r="R2322">
        <v>0</v>
      </c>
      <c r="S2322" s="231" t="str">
        <f>VLOOKUP(U2322,'Cross ref'!I:J,2,0)</f>
        <v>SCL</v>
      </c>
      <c r="T2322" s="231">
        <f t="shared" si="216"/>
        <v>-0.29</v>
      </c>
      <c r="U2322" s="231">
        <f>VLOOKUP(VALUE(C2322),'Cross ref'!G:I,3,0)</f>
        <v>7385</v>
      </c>
      <c r="V2322" s="231">
        <f>IFERROR(VLOOKUP(J2322,'Item List (2)'!C:D,2,0),VLOOKUP(K2322,'Item List (2)'!C:D,2,0))</f>
        <v>50007</v>
      </c>
      <c r="W2322" s="231">
        <f>IFERROR(VLOOKUP(J2322,'Item List (2)'!C:E,3,0),VLOOKUP(K2322,'Item List (2)'!C:E,3,0))</f>
        <v>100</v>
      </c>
      <c r="X2322" s="231">
        <f t="shared" si="217"/>
        <v>0.29</v>
      </c>
      <c r="Y2322" s="231" t="str">
        <f t="shared" si="218"/>
        <v>SURCHARGE, FUEL</v>
      </c>
      <c r="AA2322" s="232">
        <f t="shared" si="219"/>
        <v>-0.29</v>
      </c>
      <c r="AB2322" s="232" t="str">
        <f>VLOOKUP(W2322,'Item List (2)'!$H:$J,2,0)</f>
        <v>Food</v>
      </c>
      <c r="AC2322" s="232">
        <f t="shared" si="220"/>
        <v>7385</v>
      </c>
      <c r="AD2322" s="232" t="str">
        <f t="shared" si="221"/>
        <v>7385-Food</v>
      </c>
    </row>
    <row r="2323" spans="1:30">
      <c r="A2323" t="s">
        <v>48</v>
      </c>
      <c r="B2323" t="s">
        <v>549</v>
      </c>
      <c r="C2323" t="s">
        <v>813</v>
      </c>
      <c r="D2323" t="s">
        <v>814</v>
      </c>
      <c r="E2323" t="s">
        <v>817</v>
      </c>
      <c r="F2323" s="220" t="s">
        <v>53</v>
      </c>
      <c r="G2323" s="220">
        <v>45171</v>
      </c>
      <c r="H2323" t="s">
        <v>82</v>
      </c>
      <c r="I2323" t="s">
        <v>55</v>
      </c>
      <c r="J2323" t="s">
        <v>76</v>
      </c>
      <c r="K2323" t="s">
        <v>83</v>
      </c>
      <c r="L2323" s="230" t="s">
        <v>84</v>
      </c>
      <c r="M2323">
        <v>1</v>
      </c>
      <c r="N2323">
        <v>0</v>
      </c>
      <c r="O2323">
        <v>51.9</v>
      </c>
      <c r="P2323">
        <v>51.9</v>
      </c>
      <c r="Q2323">
        <v>213.22</v>
      </c>
      <c r="R2323">
        <v>0</v>
      </c>
      <c r="S2323" s="231" t="str">
        <f>VLOOKUP(U2323,'Cross ref'!I:J,2,0)</f>
        <v>SCL</v>
      </c>
      <c r="T2323" s="231">
        <f t="shared" si="216"/>
        <v>51.9</v>
      </c>
      <c r="U2323" s="231">
        <f>VLOOKUP(VALUE(C2323),'Cross ref'!G:I,3,0)</f>
        <v>7385</v>
      </c>
      <c r="V2323" s="231">
        <f>IFERROR(VLOOKUP(J2323,'Item List (2)'!C:D,2,0),VLOOKUP(K2323,'Item List (2)'!C:D,2,0))</f>
        <v>50007</v>
      </c>
      <c r="W2323" s="231">
        <f>IFERROR(VLOOKUP(J2323,'Item List (2)'!C:E,3,0),VLOOKUP(K2323,'Item List (2)'!C:E,3,0))</f>
        <v>100</v>
      </c>
      <c r="X2323" s="231">
        <f t="shared" si="217"/>
        <v>0</v>
      </c>
      <c r="Y2323" s="231" t="str">
        <f t="shared" si="218"/>
        <v>SYRUP, COKE ZERO SUGAR BIB</v>
      </c>
      <c r="AA2323" s="232">
        <f t="shared" si="219"/>
        <v>51.9</v>
      </c>
      <c r="AB2323" s="232" t="str">
        <f>VLOOKUP(W2323,'Item List (2)'!$H:$J,2,0)</f>
        <v>Food</v>
      </c>
      <c r="AC2323" s="232">
        <f t="shared" si="220"/>
        <v>7385</v>
      </c>
      <c r="AD2323" s="232" t="str">
        <f t="shared" si="221"/>
        <v>7385-Food</v>
      </c>
    </row>
    <row r="2324" spans="1:30">
      <c r="A2324" t="s">
        <v>48</v>
      </c>
      <c r="B2324" t="s">
        <v>549</v>
      </c>
      <c r="C2324" t="s">
        <v>813</v>
      </c>
      <c r="D2324" t="s">
        <v>814</v>
      </c>
      <c r="E2324" t="s">
        <v>817</v>
      </c>
      <c r="F2324" s="220" t="s">
        <v>53</v>
      </c>
      <c r="G2324" s="220">
        <v>45171</v>
      </c>
      <c r="H2324" t="s">
        <v>298</v>
      </c>
      <c r="I2324" t="s">
        <v>55</v>
      </c>
      <c r="J2324" t="s">
        <v>105</v>
      </c>
      <c r="K2324" t="s">
        <v>299</v>
      </c>
      <c r="L2324" s="230" t="s">
        <v>297</v>
      </c>
      <c r="M2324">
        <v>1</v>
      </c>
      <c r="N2324">
        <v>0</v>
      </c>
      <c r="O2324">
        <v>16.84</v>
      </c>
      <c r="P2324">
        <v>16.84</v>
      </c>
      <c r="Q2324">
        <v>213.22</v>
      </c>
      <c r="R2324">
        <v>0</v>
      </c>
      <c r="S2324" s="231" t="str">
        <f>VLOOKUP(U2324,'Cross ref'!I:J,2,0)</f>
        <v>SCL</v>
      </c>
      <c r="T2324" s="231">
        <f t="shared" si="216"/>
        <v>16.84</v>
      </c>
      <c r="U2324" s="231">
        <f>VLOOKUP(VALUE(C2324),'Cross ref'!G:I,3,0)</f>
        <v>7385</v>
      </c>
      <c r="V2324" s="231">
        <f>IFERROR(VLOOKUP(J2324,'Item List (2)'!C:D,2,0),VLOOKUP(K2324,'Item List (2)'!C:D,2,0))</f>
        <v>50007</v>
      </c>
      <c r="W2324" s="231">
        <f>IFERROR(VLOOKUP(J2324,'Item List (2)'!C:E,3,0),VLOOKUP(K2324,'Item List (2)'!C:E,3,0))</f>
        <v>100</v>
      </c>
      <c r="X2324" s="231">
        <f t="shared" si="217"/>
        <v>0</v>
      </c>
      <c r="Y2324" s="231" t="str">
        <f t="shared" si="218"/>
        <v>MILK, CHOC 1% LF 7Z PLS ESL</v>
      </c>
      <c r="AA2324" s="232">
        <f t="shared" si="219"/>
        <v>16.84</v>
      </c>
      <c r="AB2324" s="232" t="str">
        <f>VLOOKUP(W2324,'Item List (2)'!$H:$J,2,0)</f>
        <v>Food</v>
      </c>
      <c r="AC2324" s="232">
        <f t="shared" si="220"/>
        <v>7385</v>
      </c>
      <c r="AD2324" s="232" t="str">
        <f t="shared" si="221"/>
        <v>7385-Food</v>
      </c>
    </row>
    <row r="2325" spans="1:30">
      <c r="A2325" t="s">
        <v>48</v>
      </c>
      <c r="B2325" t="s">
        <v>549</v>
      </c>
      <c r="C2325" t="s">
        <v>813</v>
      </c>
      <c r="D2325" t="s">
        <v>814</v>
      </c>
      <c r="E2325" t="s">
        <v>817</v>
      </c>
      <c r="F2325" s="220" t="s">
        <v>53</v>
      </c>
      <c r="G2325" s="220">
        <v>45171</v>
      </c>
      <c r="H2325" t="s">
        <v>169</v>
      </c>
      <c r="I2325" t="s">
        <v>55</v>
      </c>
      <c r="J2325" t="s">
        <v>170</v>
      </c>
      <c r="K2325" t="s">
        <v>171</v>
      </c>
      <c r="L2325" s="230" t="s">
        <v>172</v>
      </c>
      <c r="M2325">
        <v>1</v>
      </c>
      <c r="N2325">
        <v>0</v>
      </c>
      <c r="O2325">
        <v>90.57</v>
      </c>
      <c r="P2325">
        <v>90.57</v>
      </c>
      <c r="Q2325">
        <v>213.22</v>
      </c>
      <c r="R2325">
        <v>0</v>
      </c>
      <c r="S2325" s="231" t="str">
        <f>VLOOKUP(U2325,'Cross ref'!I:J,2,0)</f>
        <v>SCL</v>
      </c>
      <c r="T2325" s="231">
        <f t="shared" si="216"/>
        <v>90.57</v>
      </c>
      <c r="U2325" s="231">
        <f>VLOOKUP(VALUE(C2325),'Cross ref'!G:I,3,0)</f>
        <v>7385</v>
      </c>
      <c r="V2325" s="231">
        <f>IFERROR(VLOOKUP(J2325,'Item List (2)'!C:D,2,0),VLOOKUP(K2325,'Item List (2)'!C:D,2,0))</f>
        <v>50007</v>
      </c>
      <c r="W2325" s="231">
        <f>IFERROR(VLOOKUP(J2325,'Item List (2)'!C:E,3,0),VLOOKUP(K2325,'Item List (2)'!C:E,3,0))</f>
        <v>100</v>
      </c>
      <c r="X2325" s="231">
        <f t="shared" si="217"/>
        <v>0</v>
      </c>
      <c r="Y2325" s="231" t="str">
        <f t="shared" si="218"/>
        <v>BACON, 500 SLICES FC</v>
      </c>
      <c r="AA2325" s="232">
        <f t="shared" si="219"/>
        <v>90.57</v>
      </c>
      <c r="AB2325" s="232" t="str">
        <f>VLOOKUP(W2325,'Item List (2)'!$H:$J,2,0)</f>
        <v>Food</v>
      </c>
      <c r="AC2325" s="232">
        <f t="shared" si="220"/>
        <v>7385</v>
      </c>
      <c r="AD2325" s="232" t="str">
        <f t="shared" si="221"/>
        <v>7385-Food</v>
      </c>
    </row>
    <row r="2326" spans="1:30">
      <c r="A2326" t="s">
        <v>48</v>
      </c>
      <c r="B2326" t="s">
        <v>549</v>
      </c>
      <c r="C2326" t="s">
        <v>813</v>
      </c>
      <c r="D2326" t="s">
        <v>814</v>
      </c>
      <c r="E2326" t="s">
        <v>817</v>
      </c>
      <c r="F2326" s="220" t="s">
        <v>53</v>
      </c>
      <c r="G2326" s="220">
        <v>45171</v>
      </c>
      <c r="H2326" t="s">
        <v>258</v>
      </c>
      <c r="I2326" t="s">
        <v>201</v>
      </c>
      <c r="J2326" t="s">
        <v>236</v>
      </c>
      <c r="K2326" t="s">
        <v>259</v>
      </c>
      <c r="L2326" s="230" t="s">
        <v>260</v>
      </c>
      <c r="M2326">
        <v>1</v>
      </c>
      <c r="N2326">
        <v>0</v>
      </c>
      <c r="O2326">
        <v>31</v>
      </c>
      <c r="P2326">
        <v>31</v>
      </c>
      <c r="Q2326">
        <v>213.22</v>
      </c>
      <c r="R2326">
        <v>0</v>
      </c>
      <c r="S2326" s="231" t="str">
        <f>VLOOKUP(U2326,'Cross ref'!I:J,2,0)</f>
        <v>SCL</v>
      </c>
      <c r="T2326" s="231">
        <f t="shared" si="216"/>
        <v>31</v>
      </c>
      <c r="U2326" s="231">
        <f>VLOOKUP(VALUE(C2326),'Cross ref'!G:I,3,0)</f>
        <v>7385</v>
      </c>
      <c r="V2326" s="231">
        <f>IFERROR(VLOOKUP(J2326,'Item List (2)'!C:D,2,0),VLOOKUP(K2326,'Item List (2)'!C:D,2,0))</f>
        <v>51001</v>
      </c>
      <c r="W2326" s="231">
        <f>IFERROR(VLOOKUP(J2326,'Item List (2)'!C:E,3,0),VLOOKUP(K2326,'Item List (2)'!C:E,3,0))</f>
        <v>1000</v>
      </c>
      <c r="X2326" s="231">
        <f t="shared" si="217"/>
        <v>0</v>
      </c>
      <c r="Y2326" s="231" t="str">
        <f t="shared" si="218"/>
        <v>CUP, PLS COLD 32Z FLVR TRAIL</v>
      </c>
      <c r="AA2326" s="232">
        <f t="shared" si="219"/>
        <v>31</v>
      </c>
      <c r="AB2326" s="232" t="str">
        <f>VLOOKUP(W2326,'Item List (2)'!$H:$J,2,0)</f>
        <v>Paper</v>
      </c>
      <c r="AC2326" s="232">
        <f t="shared" si="220"/>
        <v>7385</v>
      </c>
      <c r="AD2326" s="232" t="str">
        <f t="shared" si="221"/>
        <v>7385-Paper</v>
      </c>
    </row>
    <row r="2327" spans="1:30">
      <c r="A2327" t="s">
        <v>48</v>
      </c>
      <c r="B2327" t="s">
        <v>549</v>
      </c>
      <c r="C2327" t="s">
        <v>813</v>
      </c>
      <c r="D2327" t="s">
        <v>814</v>
      </c>
      <c r="E2327" t="s">
        <v>817</v>
      </c>
      <c r="F2327" s="220" t="s">
        <v>53</v>
      </c>
      <c r="G2327" s="220">
        <v>45171</v>
      </c>
      <c r="H2327" t="s">
        <v>261</v>
      </c>
      <c r="I2327" t="s">
        <v>55</v>
      </c>
      <c r="J2327" t="s">
        <v>98</v>
      </c>
      <c r="K2327" t="s">
        <v>262</v>
      </c>
      <c r="L2327" s="230" t="s">
        <v>263</v>
      </c>
      <c r="M2327">
        <v>1</v>
      </c>
      <c r="N2327">
        <v>0</v>
      </c>
      <c r="O2327">
        <v>22.91</v>
      </c>
      <c r="P2327">
        <v>22.91</v>
      </c>
      <c r="Q2327">
        <v>213.22</v>
      </c>
      <c r="R2327">
        <v>0</v>
      </c>
      <c r="S2327" s="231" t="str">
        <f>VLOOKUP(U2327,'Cross ref'!I:J,2,0)</f>
        <v>SCL</v>
      </c>
      <c r="T2327" s="231">
        <f t="shared" si="216"/>
        <v>22.91</v>
      </c>
      <c r="U2327" s="231">
        <f>VLOOKUP(VALUE(C2327),'Cross ref'!G:I,3,0)</f>
        <v>7385</v>
      </c>
      <c r="V2327" s="231">
        <f>IFERROR(VLOOKUP(J2327,'Item List (2)'!C:D,2,0),VLOOKUP(K2327,'Item List (2)'!C:D,2,0))</f>
        <v>50007</v>
      </c>
      <c r="W2327" s="231">
        <f>IFERROR(VLOOKUP(J2327,'Item List (2)'!C:E,3,0),VLOOKUP(K2327,'Item List (2)'!C:E,3,0))</f>
        <v>100</v>
      </c>
      <c r="X2327" s="231">
        <f t="shared" si="217"/>
        <v>0</v>
      </c>
      <c r="Y2327" s="231" t="str">
        <f t="shared" si="218"/>
        <v>SAUCE, BBQ</v>
      </c>
      <c r="AA2327" s="232">
        <f t="shared" si="219"/>
        <v>22.91</v>
      </c>
      <c r="AB2327" s="232" t="str">
        <f>VLOOKUP(W2327,'Item List (2)'!$H:$J,2,0)</f>
        <v>Food</v>
      </c>
      <c r="AC2327" s="232">
        <f t="shared" si="220"/>
        <v>7385</v>
      </c>
      <c r="AD2327" s="232" t="str">
        <f t="shared" si="221"/>
        <v>7385-Food</v>
      </c>
    </row>
    <row r="2328" spans="1:30">
      <c r="A2328" t="s">
        <v>48</v>
      </c>
      <c r="B2328" t="s">
        <v>549</v>
      </c>
      <c r="C2328" t="s">
        <v>818</v>
      </c>
      <c r="D2328" t="s">
        <v>819</v>
      </c>
      <c r="E2328" t="s">
        <v>820</v>
      </c>
      <c r="F2328" s="220" t="s">
        <v>53</v>
      </c>
      <c r="G2328" s="220">
        <v>45169</v>
      </c>
      <c r="H2328" t="s">
        <v>429</v>
      </c>
      <c r="I2328" t="s">
        <v>66</v>
      </c>
      <c r="J2328" t="s">
        <v>430</v>
      </c>
      <c r="K2328" t="s">
        <v>431</v>
      </c>
      <c r="L2328" s="230" t="s">
        <v>107</v>
      </c>
      <c r="M2328">
        <v>1</v>
      </c>
      <c r="N2328">
        <v>0</v>
      </c>
      <c r="O2328">
        <v>27.2</v>
      </c>
      <c r="P2328">
        <v>27.2</v>
      </c>
      <c r="Q2328">
        <v>5655.39</v>
      </c>
      <c r="R2328">
        <v>21.12</v>
      </c>
      <c r="S2328" s="231" t="str">
        <f>VLOOKUP(U2328,'Cross ref'!I:J,2,0)</f>
        <v>SCL</v>
      </c>
      <c r="T2328" s="231">
        <f t="shared" si="216"/>
        <v>27.2</v>
      </c>
      <c r="U2328" s="231">
        <f>VLOOKUP(VALUE(C2328),'Cross ref'!G:I,3,0)</f>
        <v>7386</v>
      </c>
      <c r="V2328" s="231">
        <f>IFERROR(VLOOKUP(J2328,'Item List (2)'!C:D,2,0),VLOOKUP(K2328,'Item List (2)'!C:D,2,0))</f>
        <v>60507</v>
      </c>
      <c r="W2328" s="231">
        <f>IFERROR(VLOOKUP(J2328,'Item List (2)'!C:E,3,0),VLOOKUP(K2328,'Item List (2)'!C:E,3,0))</f>
        <v>1200</v>
      </c>
      <c r="X2328" s="231">
        <f t="shared" si="217"/>
        <v>0</v>
      </c>
      <c r="Y2328" s="231" t="str">
        <f t="shared" si="218"/>
        <v>DETERGENT, DISH SUPER RAVE</v>
      </c>
      <c r="AA2328" s="232">
        <f t="shared" si="219"/>
        <v>27.2</v>
      </c>
      <c r="AB2328" s="232" t="str">
        <f>VLOOKUP(W2328,'Item List (2)'!$H:$J,2,0)</f>
        <v>Supplies</v>
      </c>
      <c r="AC2328" s="232">
        <f t="shared" si="220"/>
        <v>7386</v>
      </c>
      <c r="AD2328" s="232" t="str">
        <f t="shared" si="221"/>
        <v>7386-Supplies</v>
      </c>
    </row>
    <row r="2329" spans="1:30">
      <c r="A2329" t="s">
        <v>48</v>
      </c>
      <c r="B2329" t="s">
        <v>549</v>
      </c>
      <c r="C2329" t="s">
        <v>818</v>
      </c>
      <c r="D2329" t="s">
        <v>819</v>
      </c>
      <c r="E2329" t="s">
        <v>820</v>
      </c>
      <c r="F2329" s="220" t="s">
        <v>53</v>
      </c>
      <c r="G2329" s="220">
        <v>45169</v>
      </c>
      <c r="H2329" t="s">
        <v>70</v>
      </c>
      <c r="I2329" t="s">
        <v>71</v>
      </c>
      <c r="J2329" t="s">
        <v>72</v>
      </c>
      <c r="K2329" t="s">
        <v>73</v>
      </c>
      <c r="L2329" s="230" t="s">
        <v>74</v>
      </c>
      <c r="M2329">
        <v>1</v>
      </c>
      <c r="N2329">
        <v>0</v>
      </c>
      <c r="O2329">
        <v>0</v>
      </c>
      <c r="P2329">
        <v>3.78</v>
      </c>
      <c r="Q2329">
        <v>5655.39</v>
      </c>
      <c r="R2329">
        <v>21.12</v>
      </c>
      <c r="S2329" s="231" t="str">
        <f>VLOOKUP(U2329,'Cross ref'!I:J,2,0)</f>
        <v>SCL</v>
      </c>
      <c r="T2329" s="231">
        <f t="shared" si="216"/>
        <v>3.78</v>
      </c>
      <c r="U2329" s="231">
        <f>VLOOKUP(VALUE(C2329),'Cross ref'!G:I,3,0)</f>
        <v>7386</v>
      </c>
      <c r="V2329" s="231">
        <f>IFERROR(VLOOKUP(J2329,'Item List (2)'!C:D,2,0),VLOOKUP(K2329,'Item List (2)'!C:D,2,0))</f>
        <v>50007</v>
      </c>
      <c r="W2329" s="231">
        <f>IFERROR(VLOOKUP(J2329,'Item List (2)'!C:E,3,0),VLOOKUP(K2329,'Item List (2)'!C:E,3,0))</f>
        <v>100</v>
      </c>
      <c r="X2329" s="231">
        <f t="shared" si="217"/>
        <v>-3.78</v>
      </c>
      <c r="Y2329" s="231" t="str">
        <f t="shared" si="218"/>
        <v>SERVICE - PAYMENT TERMS</v>
      </c>
      <c r="AA2329" s="232">
        <f t="shared" si="219"/>
        <v>3.78</v>
      </c>
      <c r="AB2329" s="232" t="str">
        <f>VLOOKUP(W2329,'Item List (2)'!$H:$J,2,0)</f>
        <v>Food</v>
      </c>
      <c r="AC2329" s="232">
        <f t="shared" si="220"/>
        <v>7386</v>
      </c>
      <c r="AD2329" s="232" t="str">
        <f t="shared" si="221"/>
        <v>7386-Food</v>
      </c>
    </row>
    <row r="2330" spans="1:30">
      <c r="A2330" t="s">
        <v>48</v>
      </c>
      <c r="B2330" t="s">
        <v>549</v>
      </c>
      <c r="C2330" t="s">
        <v>818</v>
      </c>
      <c r="D2330" t="s">
        <v>819</v>
      </c>
      <c r="E2330" t="s">
        <v>820</v>
      </c>
      <c r="F2330" s="220" t="s">
        <v>53</v>
      </c>
      <c r="G2330" s="220">
        <v>45169</v>
      </c>
      <c r="H2330" t="s">
        <v>75</v>
      </c>
      <c r="I2330" t="s">
        <v>55</v>
      </c>
      <c r="J2330" t="s">
        <v>76</v>
      </c>
      <c r="K2330" t="s">
        <v>77</v>
      </c>
      <c r="L2330" s="230" t="s">
        <v>78</v>
      </c>
      <c r="M2330">
        <v>1</v>
      </c>
      <c r="N2330">
        <v>0</v>
      </c>
      <c r="O2330">
        <v>99.5</v>
      </c>
      <c r="P2330">
        <v>99.5</v>
      </c>
      <c r="Q2330">
        <v>5655.39</v>
      </c>
      <c r="R2330">
        <v>21.12</v>
      </c>
      <c r="S2330" s="231" t="str">
        <f>VLOOKUP(U2330,'Cross ref'!I:J,2,0)</f>
        <v>SCL</v>
      </c>
      <c r="T2330" s="231">
        <f t="shared" si="216"/>
        <v>99.5</v>
      </c>
      <c r="U2330" s="231">
        <f>VLOOKUP(VALUE(C2330),'Cross ref'!G:I,3,0)</f>
        <v>7386</v>
      </c>
      <c r="V2330" s="231">
        <f>IFERROR(VLOOKUP(J2330,'Item List (2)'!C:D,2,0),VLOOKUP(K2330,'Item List (2)'!C:D,2,0))</f>
        <v>50007</v>
      </c>
      <c r="W2330" s="231">
        <f>IFERROR(VLOOKUP(J2330,'Item List (2)'!C:E,3,0),VLOOKUP(K2330,'Item List (2)'!C:E,3,0))</f>
        <v>100</v>
      </c>
      <c r="X2330" s="231">
        <f t="shared" si="217"/>
        <v>0</v>
      </c>
      <c r="Y2330" s="231" t="str">
        <f t="shared" si="218"/>
        <v>SYRUP, SODA CHERRY COKE BIB</v>
      </c>
      <c r="AA2330" s="232">
        <f t="shared" si="219"/>
        <v>99.5</v>
      </c>
      <c r="AB2330" s="232" t="str">
        <f>VLOOKUP(W2330,'Item List (2)'!$H:$J,2,0)</f>
        <v>Food</v>
      </c>
      <c r="AC2330" s="232">
        <f t="shared" si="220"/>
        <v>7386</v>
      </c>
      <c r="AD2330" s="232" t="str">
        <f t="shared" si="221"/>
        <v>7386-Food</v>
      </c>
    </row>
    <row r="2331" spans="1:30">
      <c r="A2331" t="s">
        <v>48</v>
      </c>
      <c r="B2331" t="s">
        <v>549</v>
      </c>
      <c r="C2331" t="s">
        <v>818</v>
      </c>
      <c r="D2331" t="s">
        <v>819</v>
      </c>
      <c r="E2331" t="s">
        <v>820</v>
      </c>
      <c r="F2331" s="220" t="s">
        <v>53</v>
      </c>
      <c r="G2331" s="220">
        <v>45169</v>
      </c>
      <c r="H2331" t="s">
        <v>434</v>
      </c>
      <c r="I2331" t="s">
        <v>55</v>
      </c>
      <c r="J2331" t="s">
        <v>125</v>
      </c>
      <c r="K2331" t="s">
        <v>435</v>
      </c>
      <c r="L2331" s="230" t="s">
        <v>158</v>
      </c>
      <c r="M2331">
        <v>1</v>
      </c>
      <c r="N2331">
        <v>28.526</v>
      </c>
      <c r="O2331">
        <v>36.28</v>
      </c>
      <c r="P2331">
        <v>36.28</v>
      </c>
      <c r="Q2331">
        <v>5655.39</v>
      </c>
      <c r="R2331">
        <v>21.12</v>
      </c>
      <c r="S2331" s="231" t="str">
        <f>VLOOKUP(U2331,'Cross ref'!I:J,2,0)</f>
        <v>SCL</v>
      </c>
      <c r="T2331" s="231">
        <f t="shared" si="216"/>
        <v>36.28</v>
      </c>
      <c r="U2331" s="231">
        <f>VLOOKUP(VALUE(C2331),'Cross ref'!G:I,3,0)</f>
        <v>7386</v>
      </c>
      <c r="V2331" s="231">
        <f>IFERROR(VLOOKUP(J2331,'Item List (2)'!C:D,2,0),VLOOKUP(K2331,'Item List (2)'!C:D,2,0))</f>
        <v>50007</v>
      </c>
      <c r="W2331" s="231">
        <f>IFERROR(VLOOKUP(J2331,'Item List (2)'!C:E,3,0),VLOOKUP(K2331,'Item List (2)'!C:E,3,0))</f>
        <v>100</v>
      </c>
      <c r="X2331" s="231">
        <f t="shared" si="217"/>
        <v>0</v>
      </c>
      <c r="Y2331" s="231" t="str">
        <f t="shared" si="218"/>
        <v>KETCHUP, 33% FCY VOL PK</v>
      </c>
      <c r="AA2331" s="232">
        <f t="shared" si="219"/>
        <v>36.28</v>
      </c>
      <c r="AB2331" s="232" t="str">
        <f>VLOOKUP(W2331,'Item List (2)'!$H:$J,2,0)</f>
        <v>Food</v>
      </c>
      <c r="AC2331" s="232">
        <f t="shared" si="220"/>
        <v>7386</v>
      </c>
      <c r="AD2331" s="232" t="str">
        <f t="shared" si="221"/>
        <v>7386-Food</v>
      </c>
    </row>
    <row r="2332" spans="1:30">
      <c r="A2332" t="s">
        <v>48</v>
      </c>
      <c r="B2332" t="s">
        <v>549</v>
      </c>
      <c r="C2332" t="s">
        <v>818</v>
      </c>
      <c r="D2332" t="s">
        <v>819</v>
      </c>
      <c r="E2332" t="s">
        <v>820</v>
      </c>
      <c r="F2332" s="220" t="s">
        <v>53</v>
      </c>
      <c r="G2332" s="220">
        <v>45169</v>
      </c>
      <c r="H2332" t="s">
        <v>534</v>
      </c>
      <c r="I2332" t="s">
        <v>66</v>
      </c>
      <c r="J2332" t="s">
        <v>535</v>
      </c>
      <c r="K2332" t="s">
        <v>536</v>
      </c>
      <c r="L2332" s="230" t="s">
        <v>107</v>
      </c>
      <c r="M2332">
        <v>1</v>
      </c>
      <c r="N2332">
        <v>0</v>
      </c>
      <c r="O2332">
        <v>37.29</v>
      </c>
      <c r="P2332">
        <v>37.29</v>
      </c>
      <c r="Q2332">
        <v>5655.39</v>
      </c>
      <c r="R2332">
        <v>21.12</v>
      </c>
      <c r="S2332" s="231" t="str">
        <f>VLOOKUP(U2332,'Cross ref'!I:J,2,0)</f>
        <v>SCL</v>
      </c>
      <c r="T2332" s="231">
        <f t="shared" si="216"/>
        <v>37.29</v>
      </c>
      <c r="U2332" s="231">
        <f>VLOOKUP(VALUE(C2332),'Cross ref'!G:I,3,0)</f>
        <v>7386</v>
      </c>
      <c r="V2332" s="231">
        <f>IFERROR(VLOOKUP(J2332,'Item List (2)'!C:D,2,0),VLOOKUP(K2332,'Item List (2)'!C:D,2,0))</f>
        <v>60507</v>
      </c>
      <c r="W2332" s="231">
        <f>IFERROR(VLOOKUP(J2332,'Item List (2)'!C:E,3,0),VLOOKUP(K2332,'Item List (2)'!C:E,3,0))</f>
        <v>1200</v>
      </c>
      <c r="X2332" s="231">
        <f t="shared" si="217"/>
        <v>0</v>
      </c>
      <c r="Y2332" s="231" t="str">
        <f t="shared" si="218"/>
        <v>SANITIZER, SUPER-SAN</v>
      </c>
      <c r="AA2332" s="232">
        <f t="shared" si="219"/>
        <v>37.29</v>
      </c>
      <c r="AB2332" s="232" t="str">
        <f>VLOOKUP(W2332,'Item List (2)'!$H:$J,2,0)</f>
        <v>Supplies</v>
      </c>
      <c r="AC2332" s="232">
        <f t="shared" si="220"/>
        <v>7386</v>
      </c>
      <c r="AD2332" s="232" t="str">
        <f t="shared" si="221"/>
        <v>7386-Supplies</v>
      </c>
    </row>
    <row r="2333" spans="1:30">
      <c r="A2333" t="s">
        <v>48</v>
      </c>
      <c r="B2333" t="s">
        <v>549</v>
      </c>
      <c r="C2333" t="s">
        <v>818</v>
      </c>
      <c r="D2333" t="s">
        <v>819</v>
      </c>
      <c r="E2333" t="s">
        <v>820</v>
      </c>
      <c r="F2333" s="220" t="s">
        <v>53</v>
      </c>
      <c r="G2333" s="220">
        <v>45169</v>
      </c>
      <c r="H2333" t="s">
        <v>553</v>
      </c>
      <c r="I2333" t="s">
        <v>55</v>
      </c>
      <c r="J2333" t="s">
        <v>554</v>
      </c>
      <c r="K2333" t="s">
        <v>555</v>
      </c>
      <c r="L2333" s="230" t="s">
        <v>556</v>
      </c>
      <c r="M2333">
        <v>1</v>
      </c>
      <c r="N2333">
        <v>0</v>
      </c>
      <c r="O2333">
        <v>3.65</v>
      </c>
      <c r="P2333">
        <v>3.65</v>
      </c>
      <c r="Q2333">
        <v>5655.39</v>
      </c>
      <c r="R2333">
        <v>21.12</v>
      </c>
      <c r="S2333" s="231" t="str">
        <f>VLOOKUP(U2333,'Cross ref'!I:J,2,0)</f>
        <v>SCL</v>
      </c>
      <c r="T2333" s="231">
        <f t="shared" si="216"/>
        <v>3.65</v>
      </c>
      <c r="U2333" s="231">
        <f>VLOOKUP(VALUE(C2333),'Cross ref'!G:I,3,0)</f>
        <v>7386</v>
      </c>
      <c r="V2333" s="231">
        <f>IFERROR(VLOOKUP(J2333,'Item List (2)'!C:D,2,0),VLOOKUP(K2333,'Item List (2)'!C:D,2,0))</f>
        <v>50007</v>
      </c>
      <c r="W2333" s="231">
        <f>IFERROR(VLOOKUP(J2333,'Item List (2)'!C:E,3,0),VLOOKUP(K2333,'Item List (2)'!C:E,3,0))</f>
        <v>100</v>
      </c>
      <c r="X2333" s="231">
        <f t="shared" si="217"/>
        <v>0</v>
      </c>
      <c r="Y2333" s="231" t="str">
        <f t="shared" si="218"/>
        <v>CILANTRO, CELLO CLEANED</v>
      </c>
      <c r="AA2333" s="232">
        <f t="shared" si="219"/>
        <v>3.65</v>
      </c>
      <c r="AB2333" s="232" t="str">
        <f>VLOOKUP(W2333,'Item List (2)'!$H:$J,2,0)</f>
        <v>Food</v>
      </c>
      <c r="AC2333" s="232">
        <f t="shared" si="220"/>
        <v>7386</v>
      </c>
      <c r="AD2333" s="232" t="str">
        <f t="shared" si="221"/>
        <v>7386-Food</v>
      </c>
    </row>
    <row r="2334" spans="1:30">
      <c r="A2334" t="s">
        <v>48</v>
      </c>
      <c r="B2334" t="s">
        <v>549</v>
      </c>
      <c r="C2334" t="s">
        <v>818</v>
      </c>
      <c r="D2334" t="s">
        <v>819</v>
      </c>
      <c r="E2334" t="s">
        <v>820</v>
      </c>
      <c r="F2334" s="220" t="s">
        <v>53</v>
      </c>
      <c r="G2334" s="220">
        <v>45169</v>
      </c>
      <c r="H2334" t="s">
        <v>82</v>
      </c>
      <c r="I2334" t="s">
        <v>55</v>
      </c>
      <c r="J2334" t="s">
        <v>76</v>
      </c>
      <c r="K2334" t="s">
        <v>83</v>
      </c>
      <c r="L2334" s="230" t="s">
        <v>84</v>
      </c>
      <c r="M2334">
        <v>1</v>
      </c>
      <c r="N2334">
        <v>0</v>
      </c>
      <c r="O2334">
        <v>51.9</v>
      </c>
      <c r="P2334">
        <v>51.9</v>
      </c>
      <c r="Q2334">
        <v>5655.39</v>
      </c>
      <c r="R2334">
        <v>21.12</v>
      </c>
      <c r="S2334" s="231" t="str">
        <f>VLOOKUP(U2334,'Cross ref'!I:J,2,0)</f>
        <v>SCL</v>
      </c>
      <c r="T2334" s="231">
        <f t="shared" si="216"/>
        <v>51.9</v>
      </c>
      <c r="U2334" s="231">
        <f>VLOOKUP(VALUE(C2334),'Cross ref'!G:I,3,0)</f>
        <v>7386</v>
      </c>
      <c r="V2334" s="231">
        <f>IFERROR(VLOOKUP(J2334,'Item List (2)'!C:D,2,0),VLOOKUP(K2334,'Item List (2)'!C:D,2,0))</f>
        <v>50007</v>
      </c>
      <c r="W2334" s="231">
        <f>IFERROR(VLOOKUP(J2334,'Item List (2)'!C:E,3,0),VLOOKUP(K2334,'Item List (2)'!C:E,3,0))</f>
        <v>100</v>
      </c>
      <c r="X2334" s="231">
        <f t="shared" si="217"/>
        <v>0</v>
      </c>
      <c r="Y2334" s="231" t="str">
        <f t="shared" si="218"/>
        <v>SYRUP, COKE ZERO SUGAR BIB</v>
      </c>
      <c r="AA2334" s="232">
        <f t="shared" si="219"/>
        <v>51.9</v>
      </c>
      <c r="AB2334" s="232" t="str">
        <f>VLOOKUP(W2334,'Item List (2)'!$H:$J,2,0)</f>
        <v>Food</v>
      </c>
      <c r="AC2334" s="232">
        <f t="shared" si="220"/>
        <v>7386</v>
      </c>
      <c r="AD2334" s="232" t="str">
        <f t="shared" si="221"/>
        <v>7386-Food</v>
      </c>
    </row>
    <row r="2335" spans="1:30">
      <c r="A2335" t="s">
        <v>48</v>
      </c>
      <c r="B2335" t="s">
        <v>549</v>
      </c>
      <c r="C2335" t="s">
        <v>818</v>
      </c>
      <c r="D2335" t="s">
        <v>819</v>
      </c>
      <c r="E2335" t="s">
        <v>820</v>
      </c>
      <c r="F2335" s="220" t="s">
        <v>53</v>
      </c>
      <c r="G2335" s="220">
        <v>45169</v>
      </c>
      <c r="H2335" t="s">
        <v>87</v>
      </c>
      <c r="I2335" t="s">
        <v>55</v>
      </c>
      <c r="J2335" t="s">
        <v>76</v>
      </c>
      <c r="K2335" t="s">
        <v>88</v>
      </c>
      <c r="L2335" s="230" t="s">
        <v>78</v>
      </c>
      <c r="M2335">
        <v>1</v>
      </c>
      <c r="N2335">
        <v>0</v>
      </c>
      <c r="O2335">
        <v>112.77</v>
      </c>
      <c r="P2335">
        <v>112.77</v>
      </c>
      <c r="Q2335">
        <v>5655.39</v>
      </c>
      <c r="R2335">
        <v>21.12</v>
      </c>
      <c r="S2335" s="231" t="str">
        <f>VLOOKUP(U2335,'Cross ref'!I:J,2,0)</f>
        <v>SCL</v>
      </c>
      <c r="T2335" s="231">
        <f t="shared" si="216"/>
        <v>112.77</v>
      </c>
      <c r="U2335" s="231">
        <f>VLOOKUP(VALUE(C2335),'Cross ref'!G:I,3,0)</f>
        <v>7386</v>
      </c>
      <c r="V2335" s="231">
        <f>IFERROR(VLOOKUP(J2335,'Item List (2)'!C:D,2,0),VLOOKUP(K2335,'Item List (2)'!C:D,2,0))</f>
        <v>50007</v>
      </c>
      <c r="W2335" s="231">
        <f>IFERROR(VLOOKUP(J2335,'Item List (2)'!C:E,3,0),VLOOKUP(K2335,'Item List (2)'!C:E,3,0))</f>
        <v>100</v>
      </c>
      <c r="X2335" s="231">
        <f t="shared" si="217"/>
        <v>0</v>
      </c>
      <c r="Y2335" s="231" t="str">
        <f t="shared" si="218"/>
        <v>SYRUP, COKE CLASC BIB (HYCS)</v>
      </c>
      <c r="AA2335" s="232">
        <f t="shared" si="219"/>
        <v>112.77</v>
      </c>
      <c r="AB2335" s="232" t="str">
        <f>VLOOKUP(W2335,'Item List (2)'!$H:$J,2,0)</f>
        <v>Food</v>
      </c>
      <c r="AC2335" s="232">
        <f t="shared" si="220"/>
        <v>7386</v>
      </c>
      <c r="AD2335" s="232" t="str">
        <f t="shared" si="221"/>
        <v>7386-Food</v>
      </c>
    </row>
    <row r="2336" spans="1:30">
      <c r="A2336" t="s">
        <v>48</v>
      </c>
      <c r="B2336" t="s">
        <v>549</v>
      </c>
      <c r="C2336" t="s">
        <v>818</v>
      </c>
      <c r="D2336" t="s">
        <v>819</v>
      </c>
      <c r="E2336" t="s">
        <v>820</v>
      </c>
      <c r="F2336" s="220" t="s">
        <v>53</v>
      </c>
      <c r="G2336" s="220">
        <v>45169</v>
      </c>
      <c r="H2336" t="s">
        <v>293</v>
      </c>
      <c r="I2336" t="s">
        <v>55</v>
      </c>
      <c r="J2336" t="s">
        <v>76</v>
      </c>
      <c r="K2336" t="s">
        <v>294</v>
      </c>
      <c r="L2336" s="230" t="s">
        <v>78</v>
      </c>
      <c r="M2336">
        <v>1</v>
      </c>
      <c r="N2336">
        <v>0</v>
      </c>
      <c r="O2336">
        <v>116.08</v>
      </c>
      <c r="P2336">
        <v>116.08</v>
      </c>
      <c r="Q2336">
        <v>5655.39</v>
      </c>
      <c r="R2336">
        <v>21.12</v>
      </c>
      <c r="S2336" s="231" t="str">
        <f>VLOOKUP(U2336,'Cross ref'!I:J,2,0)</f>
        <v>SCL</v>
      </c>
      <c r="T2336" s="231">
        <f t="shared" si="216"/>
        <v>116.08</v>
      </c>
      <c r="U2336" s="231">
        <f>VLOOKUP(VALUE(C2336),'Cross ref'!G:I,3,0)</f>
        <v>7386</v>
      </c>
      <c r="V2336" s="231">
        <f>IFERROR(VLOOKUP(J2336,'Item List (2)'!C:D,2,0),VLOOKUP(K2336,'Item List (2)'!C:D,2,0))</f>
        <v>50007</v>
      </c>
      <c r="W2336" s="231">
        <f>IFERROR(VLOOKUP(J2336,'Item List (2)'!C:E,3,0),VLOOKUP(K2336,'Item List (2)'!C:E,3,0))</f>
        <v>100</v>
      </c>
      <c r="X2336" s="231">
        <f t="shared" si="217"/>
        <v>0</v>
      </c>
      <c r="Y2336" s="231" t="str">
        <f t="shared" si="218"/>
        <v>SYRUP, SPRITE BIB (HYCS)</v>
      </c>
      <c r="AA2336" s="232">
        <f t="shared" si="219"/>
        <v>116.08</v>
      </c>
      <c r="AB2336" s="232" t="str">
        <f>VLOOKUP(W2336,'Item List (2)'!$H:$J,2,0)</f>
        <v>Food</v>
      </c>
      <c r="AC2336" s="232">
        <f t="shared" si="220"/>
        <v>7386</v>
      </c>
      <c r="AD2336" s="232" t="str">
        <f t="shared" si="221"/>
        <v>7386-Food</v>
      </c>
    </row>
    <row r="2337" spans="1:30">
      <c r="A2337" t="s">
        <v>48</v>
      </c>
      <c r="B2337" t="s">
        <v>549</v>
      </c>
      <c r="C2337" t="s">
        <v>818</v>
      </c>
      <c r="D2337" t="s">
        <v>819</v>
      </c>
      <c r="E2337" t="s">
        <v>820</v>
      </c>
      <c r="F2337" s="220" t="s">
        <v>53</v>
      </c>
      <c r="G2337" s="220">
        <v>45169</v>
      </c>
      <c r="H2337" t="s">
        <v>438</v>
      </c>
      <c r="I2337" t="s">
        <v>66</v>
      </c>
      <c r="J2337" t="s">
        <v>439</v>
      </c>
      <c r="K2337" t="s">
        <v>440</v>
      </c>
      <c r="L2337" s="230" t="s">
        <v>441</v>
      </c>
      <c r="M2337">
        <v>1</v>
      </c>
      <c r="N2337">
        <v>0</v>
      </c>
      <c r="O2337">
        <v>22.14</v>
      </c>
      <c r="P2337">
        <v>22.14</v>
      </c>
      <c r="Q2337">
        <v>5655.39</v>
      </c>
      <c r="R2337">
        <v>21.12</v>
      </c>
      <c r="S2337" s="231" t="str">
        <f>VLOOKUP(U2337,'Cross ref'!I:J,2,0)</f>
        <v>SCL</v>
      </c>
      <c r="T2337" s="231">
        <f t="shared" si="216"/>
        <v>22.14</v>
      </c>
      <c r="U2337" s="231">
        <f>VLOOKUP(VALUE(C2337),'Cross ref'!G:I,3,0)</f>
        <v>7386</v>
      </c>
      <c r="V2337" s="231">
        <f>IFERROR(VLOOKUP(J2337,'Item List (2)'!C:D,2,0),VLOOKUP(K2337,'Item List (2)'!C:D,2,0))</f>
        <v>60507</v>
      </c>
      <c r="W2337" s="231">
        <f>IFERROR(VLOOKUP(J2337,'Item List (2)'!C:E,3,0),VLOOKUP(K2337,'Item List (2)'!C:E,3,0))</f>
        <v>1200</v>
      </c>
      <c r="X2337" s="231">
        <f t="shared" si="217"/>
        <v>0</v>
      </c>
      <c r="Y2337" s="231" t="str">
        <f t="shared" si="218"/>
        <v>TOWEL, PAPER MULTIFOLD BRN EF</v>
      </c>
      <c r="AA2337" s="232">
        <f t="shared" si="219"/>
        <v>22.14</v>
      </c>
      <c r="AB2337" s="232" t="str">
        <f>VLOOKUP(W2337,'Item List (2)'!$H:$J,2,0)</f>
        <v>Supplies</v>
      </c>
      <c r="AC2337" s="232">
        <f t="shared" si="220"/>
        <v>7386</v>
      </c>
      <c r="AD2337" s="232" t="str">
        <f t="shared" si="221"/>
        <v>7386-Supplies</v>
      </c>
    </row>
    <row r="2338" spans="1:30">
      <c r="A2338" t="s">
        <v>48</v>
      </c>
      <c r="B2338" t="s">
        <v>549</v>
      </c>
      <c r="C2338" t="s">
        <v>818</v>
      </c>
      <c r="D2338" t="s">
        <v>819</v>
      </c>
      <c r="E2338" t="s">
        <v>820</v>
      </c>
      <c r="F2338" s="220" t="s">
        <v>53</v>
      </c>
      <c r="G2338" s="220">
        <v>45169</v>
      </c>
      <c r="H2338" t="s">
        <v>93</v>
      </c>
      <c r="I2338" t="s">
        <v>55</v>
      </c>
      <c r="J2338" t="s">
        <v>94</v>
      </c>
      <c r="K2338" t="s">
        <v>95</v>
      </c>
      <c r="L2338" s="230" t="s">
        <v>96</v>
      </c>
      <c r="M2338">
        <v>1</v>
      </c>
      <c r="N2338">
        <v>0</v>
      </c>
      <c r="O2338">
        <v>26.21</v>
      </c>
      <c r="P2338">
        <v>26.21</v>
      </c>
      <c r="Q2338">
        <v>5655.39</v>
      </c>
      <c r="R2338">
        <v>21.12</v>
      </c>
      <c r="S2338" s="231" t="str">
        <f>VLOOKUP(U2338,'Cross ref'!I:J,2,0)</f>
        <v>SCL</v>
      </c>
      <c r="T2338" s="231">
        <f t="shared" si="216"/>
        <v>26.21</v>
      </c>
      <c r="U2338" s="231">
        <f>VLOOKUP(VALUE(C2338),'Cross ref'!G:I,3,0)</f>
        <v>7386</v>
      </c>
      <c r="V2338" s="231">
        <f>IFERROR(VLOOKUP(J2338,'Item List (2)'!C:D,2,0),VLOOKUP(K2338,'Item List (2)'!C:D,2,0))</f>
        <v>50007</v>
      </c>
      <c r="W2338" s="231">
        <f>IFERROR(VLOOKUP(J2338,'Item List (2)'!C:E,3,0),VLOOKUP(K2338,'Item List (2)'!C:E,3,0))</f>
        <v>100</v>
      </c>
      <c r="X2338" s="231">
        <f t="shared" si="217"/>
        <v>0</v>
      </c>
      <c r="Y2338" s="231" t="str">
        <f t="shared" si="218"/>
        <v>JUICE, ORANGE ORIG SIMPLY</v>
      </c>
      <c r="AA2338" s="232">
        <f t="shared" si="219"/>
        <v>26.21</v>
      </c>
      <c r="AB2338" s="232" t="str">
        <f>VLOOKUP(W2338,'Item List (2)'!$H:$J,2,0)</f>
        <v>Food</v>
      </c>
      <c r="AC2338" s="232">
        <f t="shared" si="220"/>
        <v>7386</v>
      </c>
      <c r="AD2338" s="232" t="str">
        <f t="shared" si="221"/>
        <v>7386-Food</v>
      </c>
    </row>
    <row r="2339" spans="1:30">
      <c r="A2339" t="s">
        <v>48</v>
      </c>
      <c r="B2339" t="s">
        <v>549</v>
      </c>
      <c r="C2339" t="s">
        <v>818</v>
      </c>
      <c r="D2339" t="s">
        <v>819</v>
      </c>
      <c r="E2339" t="s">
        <v>820</v>
      </c>
      <c r="F2339" s="220" t="s">
        <v>53</v>
      </c>
      <c r="G2339" s="220">
        <v>45169</v>
      </c>
      <c r="H2339" t="s">
        <v>300</v>
      </c>
      <c r="I2339" t="s">
        <v>66</v>
      </c>
      <c r="J2339" t="s">
        <v>301</v>
      </c>
      <c r="K2339" t="s">
        <v>302</v>
      </c>
      <c r="L2339" s="230" t="s">
        <v>303</v>
      </c>
      <c r="M2339">
        <v>1</v>
      </c>
      <c r="N2339">
        <v>0</v>
      </c>
      <c r="O2339">
        <v>11.91</v>
      </c>
      <c r="P2339">
        <v>11.91</v>
      </c>
      <c r="Q2339">
        <v>5655.39</v>
      </c>
      <c r="R2339">
        <v>21.12</v>
      </c>
      <c r="S2339" s="231" t="str">
        <f>VLOOKUP(U2339,'Cross ref'!I:J,2,0)</f>
        <v>SCL</v>
      </c>
      <c r="T2339" s="231">
        <f t="shared" si="216"/>
        <v>11.91</v>
      </c>
      <c r="U2339" s="231">
        <f>VLOOKUP(VALUE(C2339),'Cross ref'!G:I,3,0)</f>
        <v>7386</v>
      </c>
      <c r="V2339" s="231">
        <f>IFERROR(VLOOKUP(J2339,'Item List (2)'!C:D,2,0),VLOOKUP(K2339,'Item List (2)'!C:D,2,0))</f>
        <v>60507</v>
      </c>
      <c r="W2339" s="231">
        <f>IFERROR(VLOOKUP(J2339,'Item List (2)'!C:E,3,0),VLOOKUP(K2339,'Item List (2)'!C:E,3,0))</f>
        <v>1200</v>
      </c>
      <c r="X2339" s="231">
        <f t="shared" si="217"/>
        <v>0</v>
      </c>
      <c r="Y2339" s="231" t="str">
        <f t="shared" si="218"/>
        <v>MOP HEAD, GREASE BEATER BLUE</v>
      </c>
      <c r="AA2339" s="232">
        <f t="shared" si="219"/>
        <v>11.91</v>
      </c>
      <c r="AB2339" s="232" t="str">
        <f>VLOOKUP(W2339,'Item List (2)'!$H:$J,2,0)</f>
        <v>Supplies</v>
      </c>
      <c r="AC2339" s="232">
        <f t="shared" si="220"/>
        <v>7386</v>
      </c>
      <c r="AD2339" s="232" t="str">
        <f t="shared" si="221"/>
        <v>7386-Supplies</v>
      </c>
    </row>
    <row r="2340" spans="1:30">
      <c r="A2340" t="s">
        <v>48</v>
      </c>
      <c r="B2340" t="s">
        <v>549</v>
      </c>
      <c r="C2340" t="s">
        <v>818</v>
      </c>
      <c r="D2340" t="s">
        <v>819</v>
      </c>
      <c r="E2340" t="s">
        <v>820</v>
      </c>
      <c r="F2340" s="220" t="s">
        <v>53</v>
      </c>
      <c r="G2340" s="220">
        <v>45169</v>
      </c>
      <c r="H2340" t="s">
        <v>97</v>
      </c>
      <c r="I2340" t="s">
        <v>55</v>
      </c>
      <c r="J2340" t="s">
        <v>98</v>
      </c>
      <c r="K2340" t="s">
        <v>99</v>
      </c>
      <c r="L2340" s="230" t="s">
        <v>100</v>
      </c>
      <c r="M2340">
        <v>2</v>
      </c>
      <c r="N2340">
        <v>0</v>
      </c>
      <c r="O2340">
        <v>20.03</v>
      </c>
      <c r="P2340">
        <v>40.06</v>
      </c>
      <c r="Q2340">
        <v>5655.39</v>
      </c>
      <c r="R2340">
        <v>21.12</v>
      </c>
      <c r="S2340" s="231" t="str">
        <f>VLOOKUP(U2340,'Cross ref'!I:J,2,0)</f>
        <v>SCL</v>
      </c>
      <c r="T2340" s="231">
        <f t="shared" si="216"/>
        <v>40.06</v>
      </c>
      <c r="U2340" s="231">
        <f>VLOOKUP(VALUE(C2340),'Cross ref'!G:I,3,0)</f>
        <v>7386</v>
      </c>
      <c r="V2340" s="231">
        <f>IFERROR(VLOOKUP(J2340,'Item List (2)'!C:D,2,0),VLOOKUP(K2340,'Item List (2)'!C:D,2,0))</f>
        <v>50007</v>
      </c>
      <c r="W2340" s="231">
        <f>IFERROR(VLOOKUP(J2340,'Item List (2)'!C:E,3,0),VLOOKUP(K2340,'Item List (2)'!C:E,3,0))</f>
        <v>100</v>
      </c>
      <c r="X2340" s="231">
        <f t="shared" si="217"/>
        <v>0</v>
      </c>
      <c r="Y2340" s="231" t="str">
        <f t="shared" si="218"/>
        <v>SAUCE, BBQ SWEET &amp; BOLD CUP</v>
      </c>
      <c r="AA2340" s="232">
        <f t="shared" si="219"/>
        <v>40.06</v>
      </c>
      <c r="AB2340" s="232" t="str">
        <f>VLOOKUP(W2340,'Item List (2)'!$H:$J,2,0)</f>
        <v>Food</v>
      </c>
      <c r="AC2340" s="232">
        <f t="shared" si="220"/>
        <v>7386</v>
      </c>
      <c r="AD2340" s="232" t="str">
        <f t="shared" si="221"/>
        <v>7386-Food</v>
      </c>
    </row>
    <row r="2341" spans="1:30">
      <c r="A2341" t="s">
        <v>48</v>
      </c>
      <c r="B2341" t="s">
        <v>549</v>
      </c>
      <c r="C2341" t="s">
        <v>818</v>
      </c>
      <c r="D2341" t="s">
        <v>819</v>
      </c>
      <c r="E2341" t="s">
        <v>820</v>
      </c>
      <c r="F2341" s="220" t="s">
        <v>53</v>
      </c>
      <c r="G2341" s="220">
        <v>45169</v>
      </c>
      <c r="H2341" t="s">
        <v>304</v>
      </c>
      <c r="I2341" t="s">
        <v>55</v>
      </c>
      <c r="J2341" t="s">
        <v>305</v>
      </c>
      <c r="K2341" t="s">
        <v>306</v>
      </c>
      <c r="L2341" s="230" t="s">
        <v>100</v>
      </c>
      <c r="M2341">
        <v>1</v>
      </c>
      <c r="N2341">
        <v>0</v>
      </c>
      <c r="O2341">
        <v>30.8</v>
      </c>
      <c r="P2341">
        <v>30.8</v>
      </c>
      <c r="Q2341">
        <v>5655.39</v>
      </c>
      <c r="R2341">
        <v>21.12</v>
      </c>
      <c r="S2341" s="231" t="str">
        <f>VLOOKUP(U2341,'Cross ref'!I:J,2,0)</f>
        <v>SCL</v>
      </c>
      <c r="T2341" s="231">
        <f t="shared" si="216"/>
        <v>30.8</v>
      </c>
      <c r="U2341" s="231">
        <f>VLOOKUP(VALUE(C2341),'Cross ref'!G:I,3,0)</f>
        <v>7386</v>
      </c>
      <c r="V2341" s="231">
        <f>IFERROR(VLOOKUP(J2341,'Item List (2)'!C:D,2,0),VLOOKUP(K2341,'Item List (2)'!C:D,2,0))</f>
        <v>50007</v>
      </c>
      <c r="W2341" s="231">
        <f>IFERROR(VLOOKUP(J2341,'Item List (2)'!C:E,3,0),VLOOKUP(K2341,'Item List (2)'!C:E,3,0))</f>
        <v>100</v>
      </c>
      <c r="X2341" s="231">
        <f t="shared" si="217"/>
        <v>0</v>
      </c>
      <c r="Y2341" s="231" t="str">
        <f t="shared" si="218"/>
        <v>SAUCE, HNY MUST CUP</v>
      </c>
      <c r="AA2341" s="232">
        <f t="shared" si="219"/>
        <v>30.8</v>
      </c>
      <c r="AB2341" s="232" t="str">
        <f>VLOOKUP(W2341,'Item List (2)'!$H:$J,2,0)</f>
        <v>Food</v>
      </c>
      <c r="AC2341" s="232">
        <f t="shared" si="220"/>
        <v>7386</v>
      </c>
      <c r="AD2341" s="232" t="str">
        <f t="shared" si="221"/>
        <v>7386-Food</v>
      </c>
    </row>
    <row r="2342" spans="1:30">
      <c r="A2342" t="s">
        <v>48</v>
      </c>
      <c r="B2342" t="s">
        <v>549</v>
      </c>
      <c r="C2342" t="s">
        <v>818</v>
      </c>
      <c r="D2342" t="s">
        <v>819</v>
      </c>
      <c r="E2342" t="s">
        <v>820</v>
      </c>
      <c r="F2342" s="220" t="s">
        <v>53</v>
      </c>
      <c r="G2342" s="220">
        <v>45169</v>
      </c>
      <c r="H2342" t="s">
        <v>104</v>
      </c>
      <c r="I2342" t="s">
        <v>55</v>
      </c>
      <c r="J2342" t="s">
        <v>105</v>
      </c>
      <c r="K2342" t="s">
        <v>106</v>
      </c>
      <c r="L2342" s="230" t="s">
        <v>107</v>
      </c>
      <c r="M2342">
        <v>1</v>
      </c>
      <c r="N2342">
        <v>0</v>
      </c>
      <c r="O2342">
        <v>9.54</v>
      </c>
      <c r="P2342">
        <v>9.54</v>
      </c>
      <c r="Q2342">
        <v>5655.39</v>
      </c>
      <c r="R2342">
        <v>21.12</v>
      </c>
      <c r="S2342" s="231" t="str">
        <f>VLOOKUP(U2342,'Cross ref'!I:J,2,0)</f>
        <v>SCL</v>
      </c>
      <c r="T2342" s="231">
        <f t="shared" si="216"/>
        <v>9.54</v>
      </c>
      <c r="U2342" s="231">
        <f>VLOOKUP(VALUE(C2342),'Cross ref'!G:I,3,0)</f>
        <v>7386</v>
      </c>
      <c r="V2342" s="231">
        <f>IFERROR(VLOOKUP(J2342,'Item List (2)'!C:D,2,0),VLOOKUP(K2342,'Item List (2)'!C:D,2,0))</f>
        <v>50007</v>
      </c>
      <c r="W2342" s="231">
        <f>IFERROR(VLOOKUP(J2342,'Item List (2)'!C:E,3,0),VLOOKUP(K2342,'Item List (2)'!C:E,3,0))</f>
        <v>100</v>
      </c>
      <c r="X2342" s="231">
        <f t="shared" si="217"/>
        <v>0</v>
      </c>
      <c r="Y2342" s="231" t="str">
        <f t="shared" si="218"/>
        <v>MILK, 1%</v>
      </c>
      <c r="AA2342" s="232">
        <f t="shared" si="219"/>
        <v>9.54</v>
      </c>
      <c r="AB2342" s="232" t="str">
        <f>VLOOKUP(W2342,'Item List (2)'!$H:$J,2,0)</f>
        <v>Food</v>
      </c>
      <c r="AC2342" s="232">
        <f t="shared" si="220"/>
        <v>7386</v>
      </c>
      <c r="AD2342" s="232" t="str">
        <f t="shared" si="221"/>
        <v>7386-Food</v>
      </c>
    </row>
    <row r="2343" spans="1:30">
      <c r="A2343" t="s">
        <v>48</v>
      </c>
      <c r="B2343" t="s">
        <v>549</v>
      </c>
      <c r="C2343" t="s">
        <v>818</v>
      </c>
      <c r="D2343" t="s">
        <v>819</v>
      </c>
      <c r="E2343" t="s">
        <v>820</v>
      </c>
      <c r="F2343" s="220" t="s">
        <v>53</v>
      </c>
      <c r="G2343" s="220">
        <v>45169</v>
      </c>
      <c r="H2343" t="s">
        <v>307</v>
      </c>
      <c r="I2343" t="s">
        <v>66</v>
      </c>
      <c r="J2343" t="s">
        <v>109</v>
      </c>
      <c r="K2343" t="s">
        <v>308</v>
      </c>
      <c r="L2343" s="230" t="s">
        <v>111</v>
      </c>
      <c r="M2343">
        <v>1</v>
      </c>
      <c r="N2343">
        <v>0</v>
      </c>
      <c r="O2343">
        <v>16.79</v>
      </c>
      <c r="P2343">
        <v>16.79</v>
      </c>
      <c r="Q2343">
        <v>5655.39</v>
      </c>
      <c r="R2343">
        <v>21.12</v>
      </c>
      <c r="S2343" s="231" t="str">
        <f>VLOOKUP(U2343,'Cross ref'!I:J,2,0)</f>
        <v>SCL</v>
      </c>
      <c r="T2343" s="231">
        <f t="shared" si="216"/>
        <v>16.79</v>
      </c>
      <c r="U2343" s="231">
        <f>VLOOKUP(VALUE(C2343),'Cross ref'!G:I,3,0)</f>
        <v>7386</v>
      </c>
      <c r="V2343" s="231">
        <f>IFERROR(VLOOKUP(J2343,'Item List (2)'!C:D,2,0),VLOOKUP(K2343,'Item List (2)'!C:D,2,0))</f>
        <v>60507</v>
      </c>
      <c r="W2343" s="231">
        <f>IFERROR(VLOOKUP(J2343,'Item List (2)'!C:E,3,0),VLOOKUP(K2343,'Item List (2)'!C:E,3,0))</f>
        <v>1200</v>
      </c>
      <c r="X2343" s="231">
        <f t="shared" si="217"/>
        <v>0</v>
      </c>
      <c r="Y2343" s="231" t="str">
        <f t="shared" si="218"/>
        <v>GLOVE, SYNTH XLG</v>
      </c>
      <c r="AA2343" s="232">
        <f t="shared" si="219"/>
        <v>16.79</v>
      </c>
      <c r="AB2343" s="232" t="str">
        <f>VLOOKUP(W2343,'Item List (2)'!$H:$J,2,0)</f>
        <v>Supplies</v>
      </c>
      <c r="AC2343" s="232">
        <f t="shared" si="220"/>
        <v>7386</v>
      </c>
      <c r="AD2343" s="232" t="str">
        <f t="shared" si="221"/>
        <v>7386-Supplies</v>
      </c>
    </row>
    <row r="2344" spans="1:30">
      <c r="A2344" t="s">
        <v>48</v>
      </c>
      <c r="B2344" t="s">
        <v>549</v>
      </c>
      <c r="C2344" t="s">
        <v>818</v>
      </c>
      <c r="D2344" t="s">
        <v>819</v>
      </c>
      <c r="E2344" t="s">
        <v>820</v>
      </c>
      <c r="F2344" s="220" t="s">
        <v>53</v>
      </c>
      <c r="G2344" s="220">
        <v>45169</v>
      </c>
      <c r="H2344" t="s">
        <v>448</v>
      </c>
      <c r="I2344" t="s">
        <v>55</v>
      </c>
      <c r="J2344" t="s">
        <v>56</v>
      </c>
      <c r="K2344" t="s">
        <v>449</v>
      </c>
      <c r="L2344" s="230" t="s">
        <v>140</v>
      </c>
      <c r="M2344">
        <v>1</v>
      </c>
      <c r="N2344">
        <v>0</v>
      </c>
      <c r="O2344">
        <v>9.64</v>
      </c>
      <c r="P2344">
        <v>9.64</v>
      </c>
      <c r="Q2344">
        <v>5655.39</v>
      </c>
      <c r="R2344">
        <v>21.12</v>
      </c>
      <c r="S2344" s="231" t="str">
        <f>VLOOKUP(U2344,'Cross ref'!I:J,2,0)</f>
        <v>SCL</v>
      </c>
      <c r="T2344" s="231">
        <f t="shared" si="216"/>
        <v>9.64</v>
      </c>
      <c r="U2344" s="231">
        <f>VLOOKUP(VALUE(C2344),'Cross ref'!G:I,3,0)</f>
        <v>7386</v>
      </c>
      <c r="V2344" s="231">
        <f>IFERROR(VLOOKUP(J2344,'Item List (2)'!C:D,2,0),VLOOKUP(K2344,'Item List (2)'!C:D,2,0))</f>
        <v>50007</v>
      </c>
      <c r="W2344" s="231">
        <f>IFERROR(VLOOKUP(J2344,'Item List (2)'!C:E,3,0),VLOOKUP(K2344,'Item List (2)'!C:E,3,0))</f>
        <v>100</v>
      </c>
      <c r="X2344" s="231">
        <f t="shared" si="217"/>
        <v>0</v>
      </c>
      <c r="Y2344" s="231" t="str">
        <f t="shared" si="218"/>
        <v>PEPPER, CHILE YLW WHL</v>
      </c>
      <c r="AA2344" s="232">
        <f t="shared" si="219"/>
        <v>9.64</v>
      </c>
      <c r="AB2344" s="232" t="str">
        <f>VLOOKUP(W2344,'Item List (2)'!$H:$J,2,0)</f>
        <v>Food</v>
      </c>
      <c r="AC2344" s="232">
        <f t="shared" si="220"/>
        <v>7386</v>
      </c>
      <c r="AD2344" s="232" t="str">
        <f t="shared" si="221"/>
        <v>7386-Food</v>
      </c>
    </row>
    <row r="2345" spans="1:30">
      <c r="A2345" t="s">
        <v>48</v>
      </c>
      <c r="B2345" t="s">
        <v>549</v>
      </c>
      <c r="C2345" t="s">
        <v>818</v>
      </c>
      <c r="D2345" t="s">
        <v>819</v>
      </c>
      <c r="E2345" t="s">
        <v>820</v>
      </c>
      <c r="F2345" s="220" t="s">
        <v>53</v>
      </c>
      <c r="G2345" s="220">
        <v>45169</v>
      </c>
      <c r="H2345" t="s">
        <v>112</v>
      </c>
      <c r="I2345" t="s">
        <v>55</v>
      </c>
      <c r="J2345" t="s">
        <v>113</v>
      </c>
      <c r="K2345" t="s">
        <v>114</v>
      </c>
      <c r="L2345" s="230" t="s">
        <v>115</v>
      </c>
      <c r="M2345">
        <v>1</v>
      </c>
      <c r="N2345">
        <v>0</v>
      </c>
      <c r="O2345">
        <v>40.54</v>
      </c>
      <c r="P2345">
        <v>40.54</v>
      </c>
      <c r="Q2345">
        <v>5655.39</v>
      </c>
      <c r="R2345">
        <v>21.12</v>
      </c>
      <c r="S2345" s="231" t="str">
        <f>VLOOKUP(U2345,'Cross ref'!I:J,2,0)</f>
        <v>SCL</v>
      </c>
      <c r="T2345" s="231">
        <f t="shared" si="216"/>
        <v>40.54</v>
      </c>
      <c r="U2345" s="231">
        <f>VLOOKUP(VALUE(C2345),'Cross ref'!G:I,3,0)</f>
        <v>7386</v>
      </c>
      <c r="V2345" s="231">
        <f>IFERROR(VLOOKUP(J2345,'Item List (2)'!C:D,2,0),VLOOKUP(K2345,'Item List (2)'!C:D,2,0))</f>
        <v>50007</v>
      </c>
      <c r="W2345" s="231">
        <f>IFERROR(VLOOKUP(J2345,'Item List (2)'!C:E,3,0),VLOOKUP(K2345,'Item List (2)'!C:E,3,0))</f>
        <v>100</v>
      </c>
      <c r="X2345" s="231">
        <f t="shared" si="217"/>
        <v>0</v>
      </c>
      <c r="Y2345" s="231" t="str">
        <f t="shared" si="218"/>
        <v>CHEESECAKE, STAWBRY 3.5Z</v>
      </c>
      <c r="AA2345" s="232">
        <f t="shared" si="219"/>
        <v>40.54</v>
      </c>
      <c r="AB2345" s="232" t="str">
        <f>VLOOKUP(W2345,'Item List (2)'!$H:$J,2,0)</f>
        <v>Food</v>
      </c>
      <c r="AC2345" s="232">
        <f t="shared" si="220"/>
        <v>7386</v>
      </c>
      <c r="AD2345" s="232" t="str">
        <f t="shared" si="221"/>
        <v>7386-Food</v>
      </c>
    </row>
    <row r="2346" spans="1:30">
      <c r="A2346" t="s">
        <v>48</v>
      </c>
      <c r="B2346" t="s">
        <v>549</v>
      </c>
      <c r="C2346" t="s">
        <v>818</v>
      </c>
      <c r="D2346" t="s">
        <v>819</v>
      </c>
      <c r="E2346" t="s">
        <v>820</v>
      </c>
      <c r="F2346" s="220" t="s">
        <v>53</v>
      </c>
      <c r="G2346" s="220">
        <v>45169</v>
      </c>
      <c r="H2346" t="s">
        <v>116</v>
      </c>
      <c r="I2346" t="s">
        <v>55</v>
      </c>
      <c r="J2346" t="s">
        <v>117</v>
      </c>
      <c r="K2346" t="s">
        <v>118</v>
      </c>
      <c r="L2346" s="230" t="s">
        <v>119</v>
      </c>
      <c r="M2346">
        <v>18</v>
      </c>
      <c r="N2346">
        <v>0</v>
      </c>
      <c r="O2346">
        <v>76.78</v>
      </c>
      <c r="P2346">
        <v>1382.04</v>
      </c>
      <c r="Q2346">
        <v>5655.39</v>
      </c>
      <c r="R2346">
        <v>21.12</v>
      </c>
      <c r="S2346" s="231" t="str">
        <f>VLOOKUP(U2346,'Cross ref'!I:J,2,0)</f>
        <v>SCL</v>
      </c>
      <c r="T2346" s="231">
        <f t="shared" si="216"/>
        <v>1382.04</v>
      </c>
      <c r="U2346" s="231">
        <f>VLOOKUP(VALUE(C2346),'Cross ref'!G:I,3,0)</f>
        <v>7386</v>
      </c>
      <c r="V2346" s="231">
        <f>IFERROR(VLOOKUP(J2346,'Item List (2)'!C:D,2,0),VLOOKUP(K2346,'Item List (2)'!C:D,2,0))</f>
        <v>50007</v>
      </c>
      <c r="W2346" s="231">
        <f>IFERROR(VLOOKUP(J2346,'Item List (2)'!C:E,3,0),VLOOKUP(K2346,'Item List (2)'!C:E,3,0))</f>
        <v>100</v>
      </c>
      <c r="X2346" s="231">
        <f t="shared" si="217"/>
        <v>0</v>
      </c>
      <c r="Y2346" s="231" t="str">
        <f t="shared" si="218"/>
        <v>BEEF, GRND PTY 3.5Z</v>
      </c>
      <c r="AA2346" s="232">
        <f t="shared" si="219"/>
        <v>1382.04</v>
      </c>
      <c r="AB2346" s="232" t="str">
        <f>VLOOKUP(W2346,'Item List (2)'!$H:$J,2,0)</f>
        <v>Food</v>
      </c>
      <c r="AC2346" s="232">
        <f t="shared" si="220"/>
        <v>7386</v>
      </c>
      <c r="AD2346" s="232" t="str">
        <f t="shared" si="221"/>
        <v>7386-Food</v>
      </c>
    </row>
    <row r="2347" spans="1:30">
      <c r="A2347" t="s">
        <v>48</v>
      </c>
      <c r="B2347" t="s">
        <v>549</v>
      </c>
      <c r="C2347" t="s">
        <v>818</v>
      </c>
      <c r="D2347" t="s">
        <v>819</v>
      </c>
      <c r="E2347" t="s">
        <v>820</v>
      </c>
      <c r="F2347" s="220" t="s">
        <v>53</v>
      </c>
      <c r="G2347" s="220">
        <v>45169</v>
      </c>
      <c r="H2347" t="s">
        <v>120</v>
      </c>
      <c r="I2347" t="s">
        <v>55</v>
      </c>
      <c r="J2347" t="s">
        <v>121</v>
      </c>
      <c r="K2347" t="s">
        <v>122</v>
      </c>
      <c r="L2347" s="230" t="s">
        <v>123</v>
      </c>
      <c r="M2347">
        <v>3</v>
      </c>
      <c r="N2347">
        <v>0</v>
      </c>
      <c r="O2347">
        <v>30.72</v>
      </c>
      <c r="P2347">
        <v>92.16</v>
      </c>
      <c r="Q2347">
        <v>5655.39</v>
      </c>
      <c r="R2347">
        <v>21.12</v>
      </c>
      <c r="S2347" s="231" t="str">
        <f>VLOOKUP(U2347,'Cross ref'!I:J,2,0)</f>
        <v>SCL</v>
      </c>
      <c r="T2347" s="231">
        <f t="shared" si="216"/>
        <v>92.16</v>
      </c>
      <c r="U2347" s="231">
        <f>VLOOKUP(VALUE(C2347),'Cross ref'!G:I,3,0)</f>
        <v>7386</v>
      </c>
      <c r="V2347" s="231">
        <f>IFERROR(VLOOKUP(J2347,'Item List (2)'!C:D,2,0),VLOOKUP(K2347,'Item List (2)'!C:D,2,0))</f>
        <v>50007</v>
      </c>
      <c r="W2347" s="231">
        <f>IFERROR(VLOOKUP(J2347,'Item List (2)'!C:E,3,0),VLOOKUP(K2347,'Item List (2)'!C:E,3,0))</f>
        <v>100</v>
      </c>
      <c r="X2347" s="231">
        <f t="shared" si="217"/>
        <v>0</v>
      </c>
      <c r="Y2347" s="231" t="str">
        <f t="shared" si="218"/>
        <v>APPTZR, ONION RING</v>
      </c>
      <c r="AA2347" s="232">
        <f t="shared" si="219"/>
        <v>92.16</v>
      </c>
      <c r="AB2347" s="232" t="str">
        <f>VLOOKUP(W2347,'Item List (2)'!$H:$J,2,0)</f>
        <v>Food</v>
      </c>
      <c r="AC2347" s="232">
        <f t="shared" si="220"/>
        <v>7386</v>
      </c>
      <c r="AD2347" s="232" t="str">
        <f t="shared" si="221"/>
        <v>7386-Food</v>
      </c>
    </row>
    <row r="2348" spans="1:30">
      <c r="A2348" t="s">
        <v>48</v>
      </c>
      <c r="B2348" t="s">
        <v>549</v>
      </c>
      <c r="C2348" t="s">
        <v>818</v>
      </c>
      <c r="D2348" t="s">
        <v>819</v>
      </c>
      <c r="E2348" t="s">
        <v>820</v>
      </c>
      <c r="F2348" s="220" t="s">
        <v>53</v>
      </c>
      <c r="G2348" s="220">
        <v>45169</v>
      </c>
      <c r="H2348" t="s">
        <v>124</v>
      </c>
      <c r="I2348" t="s">
        <v>55</v>
      </c>
      <c r="J2348" t="s">
        <v>125</v>
      </c>
      <c r="K2348" t="s">
        <v>126</v>
      </c>
      <c r="L2348" s="230" t="s">
        <v>127</v>
      </c>
      <c r="M2348">
        <v>3</v>
      </c>
      <c r="N2348">
        <v>0</v>
      </c>
      <c r="O2348">
        <v>21.8</v>
      </c>
      <c r="P2348">
        <v>65.4</v>
      </c>
      <c r="Q2348">
        <v>5655.39</v>
      </c>
      <c r="R2348">
        <v>21.12</v>
      </c>
      <c r="S2348" s="231" t="str">
        <f>VLOOKUP(U2348,'Cross ref'!I:J,2,0)</f>
        <v>SCL</v>
      </c>
      <c r="T2348" s="231">
        <f t="shared" si="216"/>
        <v>65.4</v>
      </c>
      <c r="U2348" s="231">
        <f>VLOOKUP(VALUE(C2348),'Cross ref'!G:I,3,0)</f>
        <v>7386</v>
      </c>
      <c r="V2348" s="231">
        <f>IFERROR(VLOOKUP(J2348,'Item List (2)'!C:D,2,0),VLOOKUP(K2348,'Item List (2)'!C:D,2,0))</f>
        <v>50007</v>
      </c>
      <c r="W2348" s="231">
        <f>IFERROR(VLOOKUP(J2348,'Item List (2)'!C:E,3,0),VLOOKUP(K2348,'Item List (2)'!C:E,3,0))</f>
        <v>100</v>
      </c>
      <c r="X2348" s="231">
        <f t="shared" si="217"/>
        <v>0</v>
      </c>
      <c r="Y2348" s="231" t="str">
        <f t="shared" si="218"/>
        <v>KETCHUP, PKT</v>
      </c>
      <c r="AA2348" s="232">
        <f t="shared" si="219"/>
        <v>65.4</v>
      </c>
      <c r="AB2348" s="232" t="str">
        <f>VLOOKUP(W2348,'Item List (2)'!$H:$J,2,0)</f>
        <v>Food</v>
      </c>
      <c r="AC2348" s="232">
        <f t="shared" si="220"/>
        <v>7386</v>
      </c>
      <c r="AD2348" s="232" t="str">
        <f t="shared" si="221"/>
        <v>7386-Food</v>
      </c>
    </row>
    <row r="2349" spans="1:30">
      <c r="A2349" t="s">
        <v>48</v>
      </c>
      <c r="B2349" t="s">
        <v>549</v>
      </c>
      <c r="C2349" t="s">
        <v>818</v>
      </c>
      <c r="D2349" t="s">
        <v>819</v>
      </c>
      <c r="E2349" t="s">
        <v>820</v>
      </c>
      <c r="F2349" s="220" t="s">
        <v>53</v>
      </c>
      <c r="G2349" s="220">
        <v>45169</v>
      </c>
      <c r="H2349" t="s">
        <v>318</v>
      </c>
      <c r="I2349" t="s">
        <v>201</v>
      </c>
      <c r="J2349" t="s">
        <v>319</v>
      </c>
      <c r="K2349" t="s">
        <v>320</v>
      </c>
      <c r="L2349" s="230" t="s">
        <v>321</v>
      </c>
      <c r="M2349">
        <v>1</v>
      </c>
      <c r="N2349">
        <v>0</v>
      </c>
      <c r="O2349">
        <v>27.22</v>
      </c>
      <c r="P2349">
        <v>27.22</v>
      </c>
      <c r="Q2349">
        <v>5655.39</v>
      </c>
      <c r="R2349">
        <v>21.12</v>
      </c>
      <c r="S2349" s="231" t="str">
        <f>VLOOKUP(U2349,'Cross ref'!I:J,2,0)</f>
        <v>SCL</v>
      </c>
      <c r="T2349" s="231">
        <f t="shared" si="216"/>
        <v>27.22</v>
      </c>
      <c r="U2349" s="231">
        <f>VLOOKUP(VALUE(C2349),'Cross ref'!G:I,3,0)</f>
        <v>7386</v>
      </c>
      <c r="V2349" s="231">
        <f>IFERROR(VLOOKUP(J2349,'Item List (2)'!C:D,2,0),VLOOKUP(K2349,'Item List (2)'!C:D,2,0))</f>
        <v>51001</v>
      </c>
      <c r="W2349" s="231">
        <f>IFERROR(VLOOKUP(J2349,'Item List (2)'!C:E,3,0),VLOOKUP(K2349,'Item List (2)'!C:E,3,0))</f>
        <v>1000</v>
      </c>
      <c r="X2349" s="231">
        <f t="shared" si="217"/>
        <v>0</v>
      </c>
      <c r="Y2349" s="231" t="str">
        <f t="shared" si="218"/>
        <v>CARRIER, 4-CUP</v>
      </c>
      <c r="AA2349" s="232">
        <f t="shared" si="219"/>
        <v>27.22</v>
      </c>
      <c r="AB2349" s="232" t="str">
        <f>VLOOKUP(W2349,'Item List (2)'!$H:$J,2,0)</f>
        <v>Paper</v>
      </c>
      <c r="AC2349" s="232">
        <f t="shared" si="220"/>
        <v>7386</v>
      </c>
      <c r="AD2349" s="232" t="str">
        <f t="shared" si="221"/>
        <v>7386-Paper</v>
      </c>
    </row>
    <row r="2350" spans="1:30">
      <c r="A2350" t="s">
        <v>48</v>
      </c>
      <c r="B2350" t="s">
        <v>549</v>
      </c>
      <c r="C2350" t="s">
        <v>818</v>
      </c>
      <c r="D2350" t="s">
        <v>819</v>
      </c>
      <c r="E2350" t="s">
        <v>820</v>
      </c>
      <c r="F2350" s="220" t="s">
        <v>53</v>
      </c>
      <c r="G2350" s="220">
        <v>45169</v>
      </c>
      <c r="H2350" t="s">
        <v>128</v>
      </c>
      <c r="I2350" t="s">
        <v>55</v>
      </c>
      <c r="J2350" t="s">
        <v>129</v>
      </c>
      <c r="K2350" t="s">
        <v>130</v>
      </c>
      <c r="L2350" s="230" t="s">
        <v>131</v>
      </c>
      <c r="M2350">
        <v>2</v>
      </c>
      <c r="N2350">
        <v>0</v>
      </c>
      <c r="O2350">
        <v>33.38</v>
      </c>
      <c r="P2350">
        <v>66.76</v>
      </c>
      <c r="Q2350">
        <v>5655.39</v>
      </c>
      <c r="R2350">
        <v>21.12</v>
      </c>
      <c r="S2350" s="231" t="str">
        <f>VLOOKUP(U2350,'Cross ref'!I:J,2,0)</f>
        <v>SCL</v>
      </c>
      <c r="T2350" s="231">
        <f t="shared" si="216"/>
        <v>66.76</v>
      </c>
      <c r="U2350" s="231">
        <f>VLOOKUP(VALUE(C2350),'Cross ref'!G:I,3,0)</f>
        <v>7386</v>
      </c>
      <c r="V2350" s="231">
        <f>IFERROR(VLOOKUP(J2350,'Item List (2)'!C:D,2,0),VLOOKUP(K2350,'Item List (2)'!C:D,2,0))</f>
        <v>50007</v>
      </c>
      <c r="W2350" s="231">
        <f>IFERROR(VLOOKUP(J2350,'Item List (2)'!C:E,3,0),VLOOKUP(K2350,'Item List (2)'!C:E,3,0))</f>
        <v>100</v>
      </c>
      <c r="X2350" s="231">
        <f t="shared" si="217"/>
        <v>0</v>
      </c>
      <c r="Y2350" s="231" t="str">
        <f t="shared" si="218"/>
        <v>HASHBROWN, RND ZTF</v>
      </c>
      <c r="AA2350" s="232">
        <f t="shared" si="219"/>
        <v>66.76</v>
      </c>
      <c r="AB2350" s="232" t="str">
        <f>VLOOKUP(W2350,'Item List (2)'!$H:$J,2,0)</f>
        <v>Food</v>
      </c>
      <c r="AC2350" s="232">
        <f t="shared" si="220"/>
        <v>7386</v>
      </c>
      <c r="AD2350" s="232" t="str">
        <f t="shared" si="221"/>
        <v>7386-Food</v>
      </c>
    </row>
    <row r="2351" spans="1:30">
      <c r="A2351" t="s">
        <v>48</v>
      </c>
      <c r="B2351" t="s">
        <v>549</v>
      </c>
      <c r="C2351" t="s">
        <v>818</v>
      </c>
      <c r="D2351" t="s">
        <v>819</v>
      </c>
      <c r="E2351" t="s">
        <v>820</v>
      </c>
      <c r="F2351" s="220" t="s">
        <v>53</v>
      </c>
      <c r="G2351" s="220">
        <v>45169</v>
      </c>
      <c r="H2351" t="s">
        <v>132</v>
      </c>
      <c r="I2351" t="s">
        <v>55</v>
      </c>
      <c r="J2351" t="s">
        <v>129</v>
      </c>
      <c r="K2351" t="s">
        <v>133</v>
      </c>
      <c r="L2351" s="230" t="s">
        <v>131</v>
      </c>
      <c r="M2351">
        <v>2</v>
      </c>
      <c r="N2351">
        <v>0</v>
      </c>
      <c r="O2351">
        <v>33.38</v>
      </c>
      <c r="P2351">
        <v>66.76</v>
      </c>
      <c r="Q2351">
        <v>5655.39</v>
      </c>
      <c r="R2351">
        <v>21.12</v>
      </c>
      <c r="S2351" s="231" t="str">
        <f>VLOOKUP(U2351,'Cross ref'!I:J,2,0)</f>
        <v>SCL</v>
      </c>
      <c r="T2351" s="231">
        <f t="shared" si="216"/>
        <v>66.76</v>
      </c>
      <c r="U2351" s="231">
        <f>VLOOKUP(VALUE(C2351),'Cross ref'!G:I,3,0)</f>
        <v>7386</v>
      </c>
      <c r="V2351" s="231">
        <f>IFERROR(VLOOKUP(J2351,'Item List (2)'!C:D,2,0),VLOOKUP(K2351,'Item List (2)'!C:D,2,0))</f>
        <v>50007</v>
      </c>
      <c r="W2351" s="231">
        <f>IFERROR(VLOOKUP(J2351,'Item List (2)'!C:E,3,0),VLOOKUP(K2351,'Item List (2)'!C:E,3,0))</f>
        <v>100</v>
      </c>
      <c r="X2351" s="231">
        <f t="shared" si="217"/>
        <v>0</v>
      </c>
      <c r="Y2351" s="231" t="str">
        <f t="shared" si="218"/>
        <v>FRIES, CRISS CUT SEASN</v>
      </c>
      <c r="AA2351" s="232">
        <f t="shared" si="219"/>
        <v>66.76</v>
      </c>
      <c r="AB2351" s="232" t="str">
        <f>VLOOKUP(W2351,'Item List (2)'!$H:$J,2,0)</f>
        <v>Food</v>
      </c>
      <c r="AC2351" s="232">
        <f t="shared" si="220"/>
        <v>7386</v>
      </c>
      <c r="AD2351" s="232" t="str">
        <f t="shared" si="221"/>
        <v>7386-Food</v>
      </c>
    </row>
    <row r="2352" spans="1:30">
      <c r="A2352" t="s">
        <v>48</v>
      </c>
      <c r="B2352" t="s">
        <v>549</v>
      </c>
      <c r="C2352" t="s">
        <v>818</v>
      </c>
      <c r="D2352" t="s">
        <v>819</v>
      </c>
      <c r="E2352" t="s">
        <v>820</v>
      </c>
      <c r="F2352" s="220" t="s">
        <v>53</v>
      </c>
      <c r="G2352" s="220">
        <v>45169</v>
      </c>
      <c r="H2352" t="s">
        <v>134</v>
      </c>
      <c r="I2352" t="s">
        <v>55</v>
      </c>
      <c r="J2352" t="s">
        <v>129</v>
      </c>
      <c r="K2352" t="s">
        <v>135</v>
      </c>
      <c r="L2352" s="230" t="s">
        <v>136</v>
      </c>
      <c r="M2352">
        <v>13</v>
      </c>
      <c r="N2352">
        <v>0</v>
      </c>
      <c r="O2352">
        <v>35.28</v>
      </c>
      <c r="P2352">
        <v>458.64</v>
      </c>
      <c r="Q2352">
        <v>5655.39</v>
      </c>
      <c r="R2352">
        <v>21.12</v>
      </c>
      <c r="S2352" s="231" t="str">
        <f>VLOOKUP(U2352,'Cross ref'!I:J,2,0)</f>
        <v>SCL</v>
      </c>
      <c r="T2352" s="231">
        <f t="shared" si="216"/>
        <v>458.64</v>
      </c>
      <c r="U2352" s="231">
        <f>VLOOKUP(VALUE(C2352),'Cross ref'!G:I,3,0)</f>
        <v>7386</v>
      </c>
      <c r="V2352" s="231">
        <f>IFERROR(VLOOKUP(J2352,'Item List (2)'!C:D,2,0),VLOOKUP(K2352,'Item List (2)'!C:D,2,0))</f>
        <v>50007</v>
      </c>
      <c r="W2352" s="231">
        <f>IFERROR(VLOOKUP(J2352,'Item List (2)'!C:E,3,0),VLOOKUP(K2352,'Item List (2)'!C:E,3,0))</f>
        <v>100</v>
      </c>
      <c r="X2352" s="231">
        <f t="shared" si="217"/>
        <v>0</v>
      </c>
      <c r="Y2352" s="231" t="str">
        <f t="shared" si="218"/>
        <v>FRIES, SS SK ON</v>
      </c>
      <c r="AA2352" s="232">
        <f t="shared" si="219"/>
        <v>458.64</v>
      </c>
      <c r="AB2352" s="232" t="str">
        <f>VLOOKUP(W2352,'Item List (2)'!$H:$J,2,0)</f>
        <v>Food</v>
      </c>
      <c r="AC2352" s="232">
        <f t="shared" si="220"/>
        <v>7386</v>
      </c>
      <c r="AD2352" s="232" t="str">
        <f t="shared" si="221"/>
        <v>7386-Food</v>
      </c>
    </row>
    <row r="2353" spans="1:30">
      <c r="A2353" t="s">
        <v>48</v>
      </c>
      <c r="B2353" t="s">
        <v>549</v>
      </c>
      <c r="C2353" t="s">
        <v>818</v>
      </c>
      <c r="D2353" t="s">
        <v>819</v>
      </c>
      <c r="E2353" t="s">
        <v>820</v>
      </c>
      <c r="F2353" s="220" t="s">
        <v>53</v>
      </c>
      <c r="G2353" s="220">
        <v>45169</v>
      </c>
      <c r="H2353" t="s">
        <v>141</v>
      </c>
      <c r="I2353" t="s">
        <v>55</v>
      </c>
      <c r="J2353" t="s">
        <v>142</v>
      </c>
      <c r="K2353" t="s">
        <v>143</v>
      </c>
      <c r="L2353" s="230" t="s">
        <v>144</v>
      </c>
      <c r="M2353">
        <v>1</v>
      </c>
      <c r="N2353">
        <v>0</v>
      </c>
      <c r="O2353">
        <v>29.7</v>
      </c>
      <c r="P2353">
        <v>29.7</v>
      </c>
      <c r="Q2353">
        <v>5655.39</v>
      </c>
      <c r="R2353">
        <v>21.12</v>
      </c>
      <c r="S2353" s="231" t="str">
        <f>VLOOKUP(U2353,'Cross ref'!I:J,2,0)</f>
        <v>SCL</v>
      </c>
      <c r="T2353" s="231">
        <f t="shared" si="216"/>
        <v>29.7</v>
      </c>
      <c r="U2353" s="231">
        <f>VLOOKUP(VALUE(C2353),'Cross ref'!G:I,3,0)</f>
        <v>7386</v>
      </c>
      <c r="V2353" s="231">
        <f>IFERROR(VLOOKUP(J2353,'Item List (2)'!C:D,2,0),VLOOKUP(K2353,'Item List (2)'!C:D,2,0))</f>
        <v>50007</v>
      </c>
      <c r="W2353" s="231">
        <f>IFERROR(VLOOKUP(J2353,'Item List (2)'!C:E,3,0),VLOOKUP(K2353,'Item List (2)'!C:E,3,0))</f>
        <v>100</v>
      </c>
      <c r="X2353" s="231">
        <f t="shared" si="217"/>
        <v>0</v>
      </c>
      <c r="Y2353" s="231" t="str">
        <f t="shared" si="218"/>
        <v>CAKE, CHOC DOME</v>
      </c>
      <c r="AA2353" s="232">
        <f t="shared" si="219"/>
        <v>29.7</v>
      </c>
      <c r="AB2353" s="232" t="str">
        <f>VLOOKUP(W2353,'Item List (2)'!$H:$J,2,0)</f>
        <v>Food</v>
      </c>
      <c r="AC2353" s="232">
        <f t="shared" si="220"/>
        <v>7386</v>
      </c>
      <c r="AD2353" s="232" t="str">
        <f t="shared" si="221"/>
        <v>7386-Food</v>
      </c>
    </row>
    <row r="2354" spans="1:30">
      <c r="A2354" t="s">
        <v>48</v>
      </c>
      <c r="B2354" t="s">
        <v>549</v>
      </c>
      <c r="C2354" t="s">
        <v>818</v>
      </c>
      <c r="D2354" t="s">
        <v>819</v>
      </c>
      <c r="E2354" t="s">
        <v>820</v>
      </c>
      <c r="F2354" s="220" t="s">
        <v>53</v>
      </c>
      <c r="G2354" s="220">
        <v>45169</v>
      </c>
      <c r="H2354" t="s">
        <v>482</v>
      </c>
      <c r="I2354" t="s">
        <v>55</v>
      </c>
      <c r="J2354" t="s">
        <v>483</v>
      </c>
      <c r="K2354" t="s">
        <v>484</v>
      </c>
      <c r="L2354" s="230" t="s">
        <v>140</v>
      </c>
      <c r="M2354">
        <v>1</v>
      </c>
      <c r="N2354">
        <v>0</v>
      </c>
      <c r="O2354">
        <v>22.16</v>
      </c>
      <c r="P2354">
        <v>22.16</v>
      </c>
      <c r="Q2354">
        <v>5655.39</v>
      </c>
      <c r="R2354">
        <v>21.12</v>
      </c>
      <c r="S2354" s="231" t="str">
        <f>VLOOKUP(U2354,'Cross ref'!I:J,2,0)</f>
        <v>SCL</v>
      </c>
      <c r="T2354" s="231">
        <f t="shared" si="216"/>
        <v>22.16</v>
      </c>
      <c r="U2354" s="231">
        <f>VLOOKUP(VALUE(C2354),'Cross ref'!G:I,3,0)</f>
        <v>7386</v>
      </c>
      <c r="V2354" s="231">
        <f>IFERROR(VLOOKUP(J2354,'Item List (2)'!C:D,2,0),VLOOKUP(K2354,'Item List (2)'!C:D,2,0))</f>
        <v>50007</v>
      </c>
      <c r="W2354" s="231">
        <f>IFERROR(VLOOKUP(J2354,'Item List (2)'!C:E,3,0),VLOOKUP(K2354,'Item List (2)'!C:E,3,0))</f>
        <v>100</v>
      </c>
      <c r="X2354" s="231">
        <f t="shared" si="217"/>
        <v>0</v>
      </c>
      <c r="Y2354" s="231" t="str">
        <f t="shared" si="218"/>
        <v>SPRAY, GRILL PRIME</v>
      </c>
      <c r="AA2354" s="232">
        <f t="shared" si="219"/>
        <v>22.16</v>
      </c>
      <c r="AB2354" s="232" t="str">
        <f>VLOOKUP(W2354,'Item List (2)'!$H:$J,2,0)</f>
        <v>Food</v>
      </c>
      <c r="AC2354" s="232">
        <f t="shared" si="220"/>
        <v>7386</v>
      </c>
      <c r="AD2354" s="232" t="str">
        <f t="shared" si="221"/>
        <v>7386-Food</v>
      </c>
    </row>
    <row r="2355" spans="1:30">
      <c r="A2355" t="s">
        <v>48</v>
      </c>
      <c r="B2355" t="s">
        <v>549</v>
      </c>
      <c r="C2355" t="s">
        <v>818</v>
      </c>
      <c r="D2355" t="s">
        <v>819</v>
      </c>
      <c r="E2355" t="s">
        <v>820</v>
      </c>
      <c r="F2355" s="220" t="s">
        <v>53</v>
      </c>
      <c r="G2355" s="220">
        <v>45169</v>
      </c>
      <c r="H2355" t="s">
        <v>821</v>
      </c>
      <c r="I2355" t="s">
        <v>55</v>
      </c>
      <c r="J2355" t="s">
        <v>191</v>
      </c>
      <c r="K2355" t="s">
        <v>822</v>
      </c>
      <c r="L2355" s="230" t="s">
        <v>823</v>
      </c>
      <c r="M2355">
        <v>1</v>
      </c>
      <c r="N2355">
        <v>0</v>
      </c>
      <c r="O2355">
        <v>19.47</v>
      </c>
      <c r="P2355">
        <v>19.47</v>
      </c>
      <c r="Q2355">
        <v>5655.39</v>
      </c>
      <c r="R2355">
        <v>21.12</v>
      </c>
      <c r="S2355" s="231" t="str">
        <f>VLOOKUP(U2355,'Cross ref'!I:J,2,0)</f>
        <v>SCL</v>
      </c>
      <c r="T2355" s="231">
        <f t="shared" si="216"/>
        <v>19.47</v>
      </c>
      <c r="U2355" s="231">
        <f>VLOOKUP(VALUE(C2355),'Cross ref'!G:I,3,0)</f>
        <v>7386</v>
      </c>
      <c r="V2355" s="231">
        <f>IFERROR(VLOOKUP(J2355,'Item List (2)'!C:D,2,0),VLOOKUP(K2355,'Item List (2)'!C:D,2,0))</f>
        <v>50007</v>
      </c>
      <c r="W2355" s="231">
        <f>IFERROR(VLOOKUP(J2355,'Item List (2)'!C:E,3,0),VLOOKUP(K2355,'Item List (2)'!C:E,3,0))</f>
        <v>100</v>
      </c>
      <c r="X2355" s="231">
        <f t="shared" si="217"/>
        <v>0</v>
      </c>
      <c r="Y2355" s="231" t="str">
        <f t="shared" si="218"/>
        <v>PEPPER, PKT</v>
      </c>
      <c r="AA2355" s="232">
        <f t="shared" si="219"/>
        <v>19.47</v>
      </c>
      <c r="AB2355" s="232" t="str">
        <f>VLOOKUP(W2355,'Item List (2)'!$H:$J,2,0)</f>
        <v>Food</v>
      </c>
      <c r="AC2355" s="232">
        <f t="shared" si="220"/>
        <v>7386</v>
      </c>
      <c r="AD2355" s="232" t="str">
        <f t="shared" si="221"/>
        <v>7386-Food</v>
      </c>
    </row>
    <row r="2356" spans="1:30">
      <c r="A2356" t="s">
        <v>48</v>
      </c>
      <c r="B2356" t="s">
        <v>549</v>
      </c>
      <c r="C2356" t="s">
        <v>818</v>
      </c>
      <c r="D2356" t="s">
        <v>819</v>
      </c>
      <c r="E2356" t="s">
        <v>820</v>
      </c>
      <c r="F2356" s="220" t="s">
        <v>53</v>
      </c>
      <c r="G2356" s="220">
        <v>45169</v>
      </c>
      <c r="H2356" t="s">
        <v>149</v>
      </c>
      <c r="I2356" t="s">
        <v>55</v>
      </c>
      <c r="J2356" t="s">
        <v>102</v>
      </c>
      <c r="K2356" t="s">
        <v>150</v>
      </c>
      <c r="L2356" s="230" t="s">
        <v>100</v>
      </c>
      <c r="M2356">
        <v>4</v>
      </c>
      <c r="N2356">
        <v>0</v>
      </c>
      <c r="O2356">
        <v>25.94</v>
      </c>
      <c r="P2356">
        <v>103.76</v>
      </c>
      <c r="Q2356">
        <v>5655.39</v>
      </c>
      <c r="R2356">
        <v>21.12</v>
      </c>
      <c r="S2356" s="231" t="str">
        <f>VLOOKUP(U2356,'Cross ref'!I:J,2,0)</f>
        <v>SCL</v>
      </c>
      <c r="T2356" s="231">
        <f t="shared" si="216"/>
        <v>103.76</v>
      </c>
      <c r="U2356" s="231">
        <f>VLOOKUP(VALUE(C2356),'Cross ref'!G:I,3,0)</f>
        <v>7386</v>
      </c>
      <c r="V2356" s="231">
        <f>IFERROR(VLOOKUP(J2356,'Item List (2)'!C:D,2,0),VLOOKUP(K2356,'Item List (2)'!C:D,2,0))</f>
        <v>50007</v>
      </c>
      <c r="W2356" s="231">
        <f>IFERROR(VLOOKUP(J2356,'Item List (2)'!C:E,3,0),VLOOKUP(K2356,'Item List (2)'!C:E,3,0))</f>
        <v>100</v>
      </c>
      <c r="X2356" s="231">
        <f t="shared" si="217"/>
        <v>0</v>
      </c>
      <c r="Y2356" s="231" t="str">
        <f t="shared" si="218"/>
        <v>SAUCE, BTRMILK RANCH CUP</v>
      </c>
      <c r="AA2356" s="232">
        <f t="shared" si="219"/>
        <v>103.76</v>
      </c>
      <c r="AB2356" s="232" t="str">
        <f>VLOOKUP(W2356,'Item List (2)'!$H:$J,2,0)</f>
        <v>Food</v>
      </c>
      <c r="AC2356" s="232">
        <f t="shared" si="220"/>
        <v>7386</v>
      </c>
      <c r="AD2356" s="232" t="str">
        <f t="shared" si="221"/>
        <v>7386-Food</v>
      </c>
    </row>
    <row r="2357" spans="1:30">
      <c r="A2357" t="s">
        <v>48</v>
      </c>
      <c r="B2357" t="s">
        <v>549</v>
      </c>
      <c r="C2357" t="s">
        <v>818</v>
      </c>
      <c r="D2357" t="s">
        <v>819</v>
      </c>
      <c r="E2357" t="s">
        <v>820</v>
      </c>
      <c r="F2357" s="220" t="s">
        <v>53</v>
      </c>
      <c r="G2357" s="220">
        <v>45169</v>
      </c>
      <c r="H2357" t="s">
        <v>151</v>
      </c>
      <c r="I2357" t="s">
        <v>55</v>
      </c>
      <c r="J2357" t="s">
        <v>152</v>
      </c>
      <c r="K2357" t="s">
        <v>153</v>
      </c>
      <c r="L2357" s="230" t="s">
        <v>154</v>
      </c>
      <c r="M2357">
        <v>2</v>
      </c>
      <c r="N2357">
        <v>0</v>
      </c>
      <c r="O2357">
        <v>11.66</v>
      </c>
      <c r="P2357">
        <v>23.32</v>
      </c>
      <c r="Q2357">
        <v>5655.39</v>
      </c>
      <c r="R2357">
        <v>21.12</v>
      </c>
      <c r="S2357" s="231" t="str">
        <f>VLOOKUP(U2357,'Cross ref'!I:J,2,0)</f>
        <v>SCL</v>
      </c>
      <c r="T2357" s="231">
        <f t="shared" si="216"/>
        <v>23.32</v>
      </c>
      <c r="U2357" s="231">
        <f>VLOOKUP(VALUE(C2357),'Cross ref'!G:I,3,0)</f>
        <v>7386</v>
      </c>
      <c r="V2357" s="231">
        <f>IFERROR(VLOOKUP(J2357,'Item List (2)'!C:D,2,0),VLOOKUP(K2357,'Item List (2)'!C:D,2,0))</f>
        <v>50007</v>
      </c>
      <c r="W2357" s="231">
        <f>IFERROR(VLOOKUP(J2357,'Item List (2)'!C:E,3,0),VLOOKUP(K2357,'Item List (2)'!C:E,3,0))</f>
        <v>100</v>
      </c>
      <c r="X2357" s="231">
        <f t="shared" si="217"/>
        <v>0</v>
      </c>
      <c r="Y2357" s="231" t="str">
        <f t="shared" si="218"/>
        <v>SAUCE, BUFFALO CUP</v>
      </c>
      <c r="AA2357" s="232">
        <f t="shared" si="219"/>
        <v>23.32</v>
      </c>
      <c r="AB2357" s="232" t="str">
        <f>VLOOKUP(W2357,'Item List (2)'!$H:$J,2,0)</f>
        <v>Food</v>
      </c>
      <c r="AC2357" s="232">
        <f t="shared" si="220"/>
        <v>7386</v>
      </c>
      <c r="AD2357" s="232" t="str">
        <f t="shared" si="221"/>
        <v>7386-Food</v>
      </c>
    </row>
    <row r="2358" spans="1:30">
      <c r="A2358" t="s">
        <v>48</v>
      </c>
      <c r="B2358" t="s">
        <v>549</v>
      </c>
      <c r="C2358" t="s">
        <v>818</v>
      </c>
      <c r="D2358" t="s">
        <v>819</v>
      </c>
      <c r="E2358" t="s">
        <v>820</v>
      </c>
      <c r="F2358" s="220" t="s">
        <v>53</v>
      </c>
      <c r="G2358" s="220">
        <v>45169</v>
      </c>
      <c r="H2358" t="s">
        <v>155</v>
      </c>
      <c r="I2358" t="s">
        <v>55</v>
      </c>
      <c r="J2358" t="s">
        <v>156</v>
      </c>
      <c r="K2358" t="s">
        <v>157</v>
      </c>
      <c r="L2358" s="230" t="s">
        <v>158</v>
      </c>
      <c r="M2358">
        <v>3</v>
      </c>
      <c r="N2358">
        <v>0</v>
      </c>
      <c r="O2358">
        <v>19.78</v>
      </c>
      <c r="P2358">
        <v>59.34</v>
      </c>
      <c r="Q2358">
        <v>5655.39</v>
      </c>
      <c r="R2358">
        <v>21.12</v>
      </c>
      <c r="S2358" s="231" t="str">
        <f>VLOOKUP(U2358,'Cross ref'!I:J,2,0)</f>
        <v>SCL</v>
      </c>
      <c r="T2358" s="231">
        <f t="shared" si="216"/>
        <v>59.34</v>
      </c>
      <c r="U2358" s="231">
        <f>VLOOKUP(VALUE(C2358),'Cross ref'!G:I,3,0)</f>
        <v>7386</v>
      </c>
      <c r="V2358" s="231">
        <f>IFERROR(VLOOKUP(J2358,'Item List (2)'!C:D,2,0),VLOOKUP(K2358,'Item List (2)'!C:D,2,0))</f>
        <v>50007</v>
      </c>
      <c r="W2358" s="231">
        <f>IFERROR(VLOOKUP(J2358,'Item List (2)'!C:E,3,0),VLOOKUP(K2358,'Item List (2)'!C:E,3,0))</f>
        <v>100</v>
      </c>
      <c r="X2358" s="231">
        <f t="shared" si="217"/>
        <v>0</v>
      </c>
      <c r="Y2358" s="231" t="str">
        <f t="shared" si="218"/>
        <v>ICE CREAM, VANILLA SLOW MELT</v>
      </c>
      <c r="AA2358" s="232">
        <f t="shared" si="219"/>
        <v>59.34</v>
      </c>
      <c r="AB2358" s="232" t="str">
        <f>VLOOKUP(W2358,'Item List (2)'!$H:$J,2,0)</f>
        <v>Food</v>
      </c>
      <c r="AC2358" s="232">
        <f t="shared" si="220"/>
        <v>7386</v>
      </c>
      <c r="AD2358" s="232" t="str">
        <f t="shared" si="221"/>
        <v>7386-Food</v>
      </c>
    </row>
    <row r="2359" spans="1:30">
      <c r="A2359" t="s">
        <v>48</v>
      </c>
      <c r="B2359" t="s">
        <v>549</v>
      </c>
      <c r="C2359" t="s">
        <v>818</v>
      </c>
      <c r="D2359" t="s">
        <v>819</v>
      </c>
      <c r="E2359" t="s">
        <v>820</v>
      </c>
      <c r="F2359" s="220" t="s">
        <v>53</v>
      </c>
      <c r="G2359" s="220">
        <v>45169</v>
      </c>
      <c r="H2359" t="s">
        <v>159</v>
      </c>
      <c r="I2359" t="s">
        <v>55</v>
      </c>
      <c r="J2359" t="s">
        <v>160</v>
      </c>
      <c r="K2359" t="s">
        <v>161</v>
      </c>
      <c r="L2359" s="230" t="s">
        <v>162</v>
      </c>
      <c r="M2359">
        <v>7</v>
      </c>
      <c r="N2359">
        <v>0</v>
      </c>
      <c r="O2359">
        <v>36.91</v>
      </c>
      <c r="P2359">
        <v>258.37</v>
      </c>
      <c r="Q2359">
        <v>5655.39</v>
      </c>
      <c r="R2359">
        <v>21.12</v>
      </c>
      <c r="S2359" s="231" t="str">
        <f>VLOOKUP(U2359,'Cross ref'!I:J,2,0)</f>
        <v>SCL</v>
      </c>
      <c r="T2359" s="231">
        <f t="shared" si="216"/>
        <v>258.37</v>
      </c>
      <c r="U2359" s="231">
        <f>VLOOKUP(VALUE(C2359),'Cross ref'!G:I,3,0)</f>
        <v>7386</v>
      </c>
      <c r="V2359" s="231">
        <f>IFERROR(VLOOKUP(J2359,'Item List (2)'!C:D,2,0),VLOOKUP(K2359,'Item List (2)'!C:D,2,0))</f>
        <v>50007</v>
      </c>
      <c r="W2359" s="231">
        <f>IFERROR(VLOOKUP(J2359,'Item List (2)'!C:E,3,0),VLOOKUP(K2359,'Item List (2)'!C:E,3,0))</f>
        <v>100</v>
      </c>
      <c r="X2359" s="231">
        <f t="shared" si="217"/>
        <v>0</v>
      </c>
      <c r="Y2359" s="231" t="str">
        <f t="shared" si="218"/>
        <v>SHORTENING, LIQ FRY PREM</v>
      </c>
      <c r="AA2359" s="232">
        <f t="shared" si="219"/>
        <v>258.37</v>
      </c>
      <c r="AB2359" s="232" t="str">
        <f>VLOOKUP(W2359,'Item List (2)'!$H:$J,2,0)</f>
        <v>Food</v>
      </c>
      <c r="AC2359" s="232">
        <f t="shared" si="220"/>
        <v>7386</v>
      </c>
      <c r="AD2359" s="232" t="str">
        <f t="shared" si="221"/>
        <v>7386-Food</v>
      </c>
    </row>
    <row r="2360" spans="1:30">
      <c r="A2360" t="s">
        <v>48</v>
      </c>
      <c r="B2360" t="s">
        <v>549</v>
      </c>
      <c r="C2360" t="s">
        <v>818</v>
      </c>
      <c r="D2360" t="s">
        <v>819</v>
      </c>
      <c r="E2360" t="s">
        <v>820</v>
      </c>
      <c r="F2360" s="220" t="s">
        <v>53</v>
      </c>
      <c r="G2360" s="220">
        <v>45169</v>
      </c>
      <c r="H2360" t="s">
        <v>636</v>
      </c>
      <c r="I2360" t="s">
        <v>66</v>
      </c>
      <c r="J2360" t="s">
        <v>637</v>
      </c>
      <c r="K2360" t="s">
        <v>638</v>
      </c>
      <c r="L2360" s="230" t="s">
        <v>639</v>
      </c>
      <c r="M2360">
        <v>1</v>
      </c>
      <c r="N2360">
        <v>0</v>
      </c>
      <c r="O2360">
        <v>8.79</v>
      </c>
      <c r="P2360">
        <v>8.79</v>
      </c>
      <c r="Q2360">
        <v>5655.39</v>
      </c>
      <c r="R2360">
        <v>21.12</v>
      </c>
      <c r="S2360" s="231" t="str">
        <f>VLOOKUP(U2360,'Cross ref'!I:J,2,0)</f>
        <v>SCL</v>
      </c>
      <c r="T2360" s="231">
        <f t="shared" si="216"/>
        <v>8.79</v>
      </c>
      <c r="U2360" s="231">
        <f>VLOOKUP(VALUE(C2360),'Cross ref'!G:I,3,0)</f>
        <v>7386</v>
      </c>
      <c r="V2360" s="231">
        <f>IFERROR(VLOOKUP(J2360,'Item List (2)'!C:D,2,0),VLOOKUP(K2360,'Item List (2)'!C:D,2,0))</f>
        <v>60507</v>
      </c>
      <c r="W2360" s="231">
        <f>IFERROR(VLOOKUP(J2360,'Item List (2)'!C:E,3,0),VLOOKUP(K2360,'Item List (2)'!C:E,3,0))</f>
        <v>1200</v>
      </c>
      <c r="X2360" s="231">
        <f t="shared" si="217"/>
        <v>0</v>
      </c>
      <c r="Y2360" s="231" t="str">
        <f t="shared" si="218"/>
        <v>BROOM, HEAD LOBBY 9" BLUE</v>
      </c>
      <c r="AA2360" s="232">
        <f t="shared" si="219"/>
        <v>8.79</v>
      </c>
      <c r="AB2360" s="232" t="str">
        <f>VLOOKUP(W2360,'Item List (2)'!$H:$J,2,0)</f>
        <v>Supplies</v>
      </c>
      <c r="AC2360" s="232">
        <f t="shared" si="220"/>
        <v>7386</v>
      </c>
      <c r="AD2360" s="232" t="str">
        <f t="shared" si="221"/>
        <v>7386-Supplies</v>
      </c>
    </row>
    <row r="2361" spans="1:30">
      <c r="A2361" t="s">
        <v>48</v>
      </c>
      <c r="B2361" t="s">
        <v>549</v>
      </c>
      <c r="C2361" t="s">
        <v>818</v>
      </c>
      <c r="D2361" t="s">
        <v>819</v>
      </c>
      <c r="E2361" t="s">
        <v>820</v>
      </c>
      <c r="F2361" s="220" t="s">
        <v>53</v>
      </c>
      <c r="G2361" s="220">
        <v>45169</v>
      </c>
      <c r="H2361" t="s">
        <v>416</v>
      </c>
      <c r="I2361" t="s">
        <v>55</v>
      </c>
      <c r="J2361" t="s">
        <v>417</v>
      </c>
      <c r="K2361" t="s">
        <v>418</v>
      </c>
      <c r="L2361" s="230" t="s">
        <v>419</v>
      </c>
      <c r="M2361">
        <v>1</v>
      </c>
      <c r="N2361">
        <v>0</v>
      </c>
      <c r="O2361">
        <v>33.71</v>
      </c>
      <c r="P2361">
        <v>33.71</v>
      </c>
      <c r="Q2361">
        <v>5655.39</v>
      </c>
      <c r="R2361">
        <v>21.12</v>
      </c>
      <c r="S2361" s="231" t="str">
        <f>VLOOKUP(U2361,'Cross ref'!I:J,2,0)</f>
        <v>SCL</v>
      </c>
      <c r="T2361" s="231">
        <f t="shared" si="216"/>
        <v>33.71</v>
      </c>
      <c r="U2361" s="231">
        <f>VLOOKUP(VALUE(C2361),'Cross ref'!G:I,3,0)</f>
        <v>7386</v>
      </c>
      <c r="V2361" s="231">
        <f>IFERROR(VLOOKUP(J2361,'Item List (2)'!C:D,2,0),VLOOKUP(K2361,'Item List (2)'!C:D,2,0))</f>
        <v>50007</v>
      </c>
      <c r="W2361" s="231">
        <f>IFERROR(VLOOKUP(J2361,'Item List (2)'!C:E,3,0),VLOOKUP(K2361,'Item List (2)'!C:E,3,0))</f>
        <v>100</v>
      </c>
      <c r="X2361" s="231">
        <f t="shared" si="217"/>
        <v>0</v>
      </c>
      <c r="Y2361" s="231" t="str">
        <f t="shared" si="218"/>
        <v>PEPPER, JALAPENO NACHO SLI</v>
      </c>
      <c r="AA2361" s="232">
        <f t="shared" si="219"/>
        <v>33.71</v>
      </c>
      <c r="AB2361" s="232" t="str">
        <f>VLOOKUP(W2361,'Item List (2)'!$H:$J,2,0)</f>
        <v>Food</v>
      </c>
      <c r="AC2361" s="232">
        <f t="shared" si="220"/>
        <v>7386</v>
      </c>
      <c r="AD2361" s="232" t="str">
        <f t="shared" si="221"/>
        <v>7386-Food</v>
      </c>
    </row>
    <row r="2362" spans="1:30">
      <c r="A2362" t="s">
        <v>48</v>
      </c>
      <c r="B2362" t="s">
        <v>549</v>
      </c>
      <c r="C2362" t="s">
        <v>818</v>
      </c>
      <c r="D2362" t="s">
        <v>819</v>
      </c>
      <c r="E2362" t="s">
        <v>820</v>
      </c>
      <c r="F2362" s="220" t="s">
        <v>53</v>
      </c>
      <c r="G2362" s="220">
        <v>45169</v>
      </c>
      <c r="H2362" t="s">
        <v>163</v>
      </c>
      <c r="I2362" t="s">
        <v>55</v>
      </c>
      <c r="J2362" t="s">
        <v>146</v>
      </c>
      <c r="K2362" t="s">
        <v>164</v>
      </c>
      <c r="L2362" s="230" t="s">
        <v>165</v>
      </c>
      <c r="M2362">
        <v>3</v>
      </c>
      <c r="N2362">
        <v>0</v>
      </c>
      <c r="O2362">
        <v>37.6</v>
      </c>
      <c r="P2362">
        <v>112.8</v>
      </c>
      <c r="Q2362">
        <v>5655.39</v>
      </c>
      <c r="R2362">
        <v>21.12</v>
      </c>
      <c r="S2362" s="231" t="str">
        <f>VLOOKUP(U2362,'Cross ref'!I:J,2,0)</f>
        <v>SCL</v>
      </c>
      <c r="T2362" s="231">
        <f t="shared" si="216"/>
        <v>112.8</v>
      </c>
      <c r="U2362" s="231">
        <f>VLOOKUP(VALUE(C2362),'Cross ref'!G:I,3,0)</f>
        <v>7386</v>
      </c>
      <c r="V2362" s="231">
        <f>IFERROR(VLOOKUP(J2362,'Item List (2)'!C:D,2,0),VLOOKUP(K2362,'Item List (2)'!C:D,2,0))</f>
        <v>50007</v>
      </c>
      <c r="W2362" s="231">
        <f>IFERROR(VLOOKUP(J2362,'Item List (2)'!C:E,3,0),VLOOKUP(K2362,'Item List (2)'!C:E,3,0))</f>
        <v>100</v>
      </c>
      <c r="X2362" s="231">
        <f t="shared" si="217"/>
        <v>0</v>
      </c>
      <c r="Y2362" s="231" t="str">
        <f t="shared" si="218"/>
        <v>CHICKEN, PTY SPCY 3Z</v>
      </c>
      <c r="AA2362" s="232">
        <f t="shared" si="219"/>
        <v>112.8</v>
      </c>
      <c r="AB2362" s="232" t="str">
        <f>VLOOKUP(W2362,'Item List (2)'!$H:$J,2,0)</f>
        <v>Food</v>
      </c>
      <c r="AC2362" s="232">
        <f t="shared" si="220"/>
        <v>7386</v>
      </c>
      <c r="AD2362" s="232" t="str">
        <f t="shared" si="221"/>
        <v>7386-Food</v>
      </c>
    </row>
    <row r="2363" spans="1:30">
      <c r="A2363" t="s">
        <v>48</v>
      </c>
      <c r="B2363" t="s">
        <v>549</v>
      </c>
      <c r="C2363" t="s">
        <v>818</v>
      </c>
      <c r="D2363" t="s">
        <v>819</v>
      </c>
      <c r="E2363" t="s">
        <v>820</v>
      </c>
      <c r="F2363" s="220" t="s">
        <v>53</v>
      </c>
      <c r="G2363" s="220">
        <v>45169</v>
      </c>
      <c r="H2363" t="s">
        <v>488</v>
      </c>
      <c r="I2363" t="s">
        <v>66</v>
      </c>
      <c r="J2363" t="s">
        <v>109</v>
      </c>
      <c r="K2363" t="s">
        <v>343</v>
      </c>
      <c r="L2363" s="230" t="s">
        <v>111</v>
      </c>
      <c r="M2363">
        <v>2</v>
      </c>
      <c r="N2363">
        <v>0</v>
      </c>
      <c r="O2363">
        <v>3.84</v>
      </c>
      <c r="P2363">
        <v>7.68</v>
      </c>
      <c r="Q2363">
        <v>5655.39</v>
      </c>
      <c r="R2363">
        <v>21.12</v>
      </c>
      <c r="S2363" s="231" t="str">
        <f>VLOOKUP(U2363,'Cross ref'!I:J,2,0)</f>
        <v>SCL</v>
      </c>
      <c r="T2363" s="231">
        <f t="shared" si="216"/>
        <v>7.68</v>
      </c>
      <c r="U2363" s="231">
        <f>VLOOKUP(VALUE(C2363),'Cross ref'!G:I,3,0)</f>
        <v>7386</v>
      </c>
      <c r="V2363" s="231">
        <f>IFERROR(VLOOKUP(J2363,'Item List (2)'!C:D,2,0),VLOOKUP(K2363,'Item List (2)'!C:D,2,0))</f>
        <v>60507</v>
      </c>
      <c r="W2363" s="231">
        <f>IFERROR(VLOOKUP(J2363,'Item List (2)'!C:E,3,0),VLOOKUP(K2363,'Item List (2)'!C:E,3,0))</f>
        <v>1200</v>
      </c>
      <c r="X2363" s="231">
        <f t="shared" si="217"/>
        <v>0</v>
      </c>
      <c r="Y2363" s="231" t="str">
        <f t="shared" si="218"/>
        <v>GLOVE, SYNTH LG</v>
      </c>
      <c r="AA2363" s="232">
        <f t="shared" si="219"/>
        <v>7.68</v>
      </c>
      <c r="AB2363" s="232" t="str">
        <f>VLOOKUP(W2363,'Item List (2)'!$H:$J,2,0)</f>
        <v>Supplies</v>
      </c>
      <c r="AC2363" s="232">
        <f t="shared" si="220"/>
        <v>7386</v>
      </c>
      <c r="AD2363" s="232" t="str">
        <f t="shared" si="221"/>
        <v>7386-Supplies</v>
      </c>
    </row>
    <row r="2364" spans="1:30">
      <c r="A2364" t="s">
        <v>48</v>
      </c>
      <c r="B2364" t="s">
        <v>549</v>
      </c>
      <c r="C2364" t="s">
        <v>818</v>
      </c>
      <c r="D2364" t="s">
        <v>819</v>
      </c>
      <c r="E2364" t="s">
        <v>820</v>
      </c>
      <c r="F2364" s="220" t="s">
        <v>53</v>
      </c>
      <c r="G2364" s="220">
        <v>45169</v>
      </c>
      <c r="H2364" t="s">
        <v>169</v>
      </c>
      <c r="I2364" t="s">
        <v>55</v>
      </c>
      <c r="J2364" t="s">
        <v>170</v>
      </c>
      <c r="K2364" t="s">
        <v>171</v>
      </c>
      <c r="L2364" s="230" t="s">
        <v>172</v>
      </c>
      <c r="M2364">
        <v>3</v>
      </c>
      <c r="N2364">
        <v>0</v>
      </c>
      <c r="O2364">
        <v>90.57</v>
      </c>
      <c r="P2364">
        <v>271.71</v>
      </c>
      <c r="Q2364">
        <v>5655.39</v>
      </c>
      <c r="R2364">
        <v>21.12</v>
      </c>
      <c r="S2364" s="231" t="str">
        <f>VLOOKUP(U2364,'Cross ref'!I:J,2,0)</f>
        <v>SCL</v>
      </c>
      <c r="T2364" s="231">
        <f t="shared" si="216"/>
        <v>271.71</v>
      </c>
      <c r="U2364" s="231">
        <f>VLOOKUP(VALUE(C2364),'Cross ref'!G:I,3,0)</f>
        <v>7386</v>
      </c>
      <c r="V2364" s="231">
        <f>IFERROR(VLOOKUP(J2364,'Item List (2)'!C:D,2,0),VLOOKUP(K2364,'Item List (2)'!C:D,2,0))</f>
        <v>50007</v>
      </c>
      <c r="W2364" s="231">
        <f>IFERROR(VLOOKUP(J2364,'Item List (2)'!C:E,3,0),VLOOKUP(K2364,'Item List (2)'!C:E,3,0))</f>
        <v>100</v>
      </c>
      <c r="X2364" s="231">
        <f t="shared" si="217"/>
        <v>0</v>
      </c>
      <c r="Y2364" s="231" t="str">
        <f t="shared" si="218"/>
        <v>BACON, 500 SLICES FC</v>
      </c>
      <c r="AA2364" s="232">
        <f t="shared" si="219"/>
        <v>271.71</v>
      </c>
      <c r="AB2364" s="232" t="str">
        <f>VLOOKUP(W2364,'Item List (2)'!$H:$J,2,0)</f>
        <v>Food</v>
      </c>
      <c r="AC2364" s="232">
        <f t="shared" si="220"/>
        <v>7386</v>
      </c>
      <c r="AD2364" s="232" t="str">
        <f t="shared" si="221"/>
        <v>7386-Food</v>
      </c>
    </row>
    <row r="2365" spans="1:30">
      <c r="A2365" t="s">
        <v>48</v>
      </c>
      <c r="B2365" t="s">
        <v>549</v>
      </c>
      <c r="C2365" t="s">
        <v>818</v>
      </c>
      <c r="D2365" t="s">
        <v>819</v>
      </c>
      <c r="E2365" t="s">
        <v>820</v>
      </c>
      <c r="F2365" s="220" t="s">
        <v>53</v>
      </c>
      <c r="G2365" s="220">
        <v>45169</v>
      </c>
      <c r="H2365" t="s">
        <v>173</v>
      </c>
      <c r="I2365" t="s">
        <v>55</v>
      </c>
      <c r="J2365" t="s">
        <v>117</v>
      </c>
      <c r="K2365" t="s">
        <v>174</v>
      </c>
      <c r="L2365" s="230" t="s">
        <v>175</v>
      </c>
      <c r="M2365">
        <v>1</v>
      </c>
      <c r="N2365">
        <v>0</v>
      </c>
      <c r="O2365">
        <v>81.59</v>
      </c>
      <c r="P2365">
        <v>81.59</v>
      </c>
      <c r="Q2365">
        <v>5655.39</v>
      </c>
      <c r="R2365">
        <v>21.12</v>
      </c>
      <c r="S2365" s="231" t="str">
        <f>VLOOKUP(U2365,'Cross ref'!I:J,2,0)</f>
        <v>SCL</v>
      </c>
      <c r="T2365" s="231">
        <f t="shared" si="216"/>
        <v>81.59</v>
      </c>
      <c r="U2365" s="231">
        <f>VLOOKUP(VALUE(C2365),'Cross ref'!G:I,3,0)</f>
        <v>7386</v>
      </c>
      <c r="V2365" s="231">
        <f>IFERROR(VLOOKUP(J2365,'Item List (2)'!C:D,2,0),VLOOKUP(K2365,'Item List (2)'!C:D,2,0))</f>
        <v>50007</v>
      </c>
      <c r="W2365" s="231">
        <f>IFERROR(VLOOKUP(J2365,'Item List (2)'!C:E,3,0),VLOOKUP(K2365,'Item List (2)'!C:E,3,0))</f>
        <v>100</v>
      </c>
      <c r="X2365" s="231">
        <f t="shared" si="217"/>
        <v>0</v>
      </c>
      <c r="Y2365" s="231" t="str">
        <f t="shared" si="218"/>
        <v>BEEF, GRND PTY 1.78Z</v>
      </c>
      <c r="AA2365" s="232">
        <f t="shared" si="219"/>
        <v>81.59</v>
      </c>
      <c r="AB2365" s="232" t="str">
        <f>VLOOKUP(W2365,'Item List (2)'!$H:$J,2,0)</f>
        <v>Food</v>
      </c>
      <c r="AC2365" s="232">
        <f t="shared" si="220"/>
        <v>7386</v>
      </c>
      <c r="AD2365" s="232" t="str">
        <f t="shared" si="221"/>
        <v>7386-Food</v>
      </c>
    </row>
    <row r="2366" spans="1:30">
      <c r="A2366" t="s">
        <v>48</v>
      </c>
      <c r="B2366" t="s">
        <v>549</v>
      </c>
      <c r="C2366" t="s">
        <v>818</v>
      </c>
      <c r="D2366" t="s">
        <v>819</v>
      </c>
      <c r="E2366" t="s">
        <v>820</v>
      </c>
      <c r="F2366" s="220" t="s">
        <v>53</v>
      </c>
      <c r="G2366" s="220">
        <v>45169</v>
      </c>
      <c r="H2366" t="s">
        <v>599</v>
      </c>
      <c r="I2366" t="s">
        <v>66</v>
      </c>
      <c r="J2366" t="s">
        <v>600</v>
      </c>
      <c r="K2366" t="s">
        <v>601</v>
      </c>
      <c r="L2366" s="230" t="s">
        <v>602</v>
      </c>
      <c r="M2366">
        <v>1</v>
      </c>
      <c r="N2366">
        <v>0</v>
      </c>
      <c r="O2366">
        <v>29.18</v>
      </c>
      <c r="P2366">
        <v>29.18</v>
      </c>
      <c r="Q2366">
        <v>5655.39</v>
      </c>
      <c r="R2366">
        <v>21.12</v>
      </c>
      <c r="S2366" s="231" t="str">
        <f>VLOOKUP(U2366,'Cross ref'!I:J,2,0)</f>
        <v>SCL</v>
      </c>
      <c r="T2366" s="231">
        <f t="shared" si="216"/>
        <v>29.18</v>
      </c>
      <c r="U2366" s="231">
        <f>VLOOKUP(VALUE(C2366),'Cross ref'!G:I,3,0)</f>
        <v>7386</v>
      </c>
      <c r="V2366" s="231">
        <f>IFERROR(VLOOKUP(J2366,'Item List (2)'!C:D,2,0),VLOOKUP(K2366,'Item List (2)'!C:D,2,0))</f>
        <v>60507</v>
      </c>
      <c r="W2366" s="231">
        <f>IFERROR(VLOOKUP(J2366,'Item List (2)'!C:E,3,0),VLOOKUP(K2366,'Item List (2)'!C:E,3,0))</f>
        <v>1200</v>
      </c>
      <c r="X2366" s="231">
        <f t="shared" si="217"/>
        <v>0</v>
      </c>
      <c r="Y2366" s="231" t="str">
        <f t="shared" si="218"/>
        <v>TOWEL, RED HVY WGT</v>
      </c>
      <c r="AA2366" s="232">
        <f t="shared" si="219"/>
        <v>29.18</v>
      </c>
      <c r="AB2366" s="232" t="str">
        <f>VLOOKUP(W2366,'Item List (2)'!$H:$J,2,0)</f>
        <v>Supplies</v>
      </c>
      <c r="AC2366" s="232">
        <f t="shared" si="220"/>
        <v>7386</v>
      </c>
      <c r="AD2366" s="232" t="str">
        <f t="shared" si="221"/>
        <v>7386-Supplies</v>
      </c>
    </row>
    <row r="2367" spans="1:30">
      <c r="A2367" t="s">
        <v>48</v>
      </c>
      <c r="B2367" t="s">
        <v>549</v>
      </c>
      <c r="C2367" t="s">
        <v>818</v>
      </c>
      <c r="D2367" t="s">
        <v>819</v>
      </c>
      <c r="E2367" t="s">
        <v>820</v>
      </c>
      <c r="F2367" s="220" t="s">
        <v>53</v>
      </c>
      <c r="G2367" s="220">
        <v>45169</v>
      </c>
      <c r="H2367" t="s">
        <v>178</v>
      </c>
      <c r="I2367" t="s">
        <v>55</v>
      </c>
      <c r="J2367" t="s">
        <v>179</v>
      </c>
      <c r="K2367" t="s">
        <v>180</v>
      </c>
      <c r="L2367" s="230" t="s">
        <v>148</v>
      </c>
      <c r="M2367">
        <v>1</v>
      </c>
      <c r="N2367">
        <v>0</v>
      </c>
      <c r="O2367">
        <v>77.57</v>
      </c>
      <c r="P2367">
        <v>77.57</v>
      </c>
      <c r="Q2367">
        <v>5655.39</v>
      </c>
      <c r="R2367">
        <v>21.12</v>
      </c>
      <c r="S2367" s="231" t="str">
        <f>VLOOKUP(U2367,'Cross ref'!I:J,2,0)</f>
        <v>SCL</v>
      </c>
      <c r="T2367" s="231">
        <f t="shared" si="216"/>
        <v>77.57</v>
      </c>
      <c r="U2367" s="231">
        <f>VLOOKUP(VALUE(C2367),'Cross ref'!G:I,3,0)</f>
        <v>7386</v>
      </c>
      <c r="V2367" s="231">
        <f>IFERROR(VLOOKUP(J2367,'Item List (2)'!C:D,2,0),VLOOKUP(K2367,'Item List (2)'!C:D,2,0))</f>
        <v>50007</v>
      </c>
      <c r="W2367" s="231">
        <f>IFERROR(VLOOKUP(J2367,'Item List (2)'!C:E,3,0),VLOOKUP(K2367,'Item List (2)'!C:E,3,0))</f>
        <v>100</v>
      </c>
      <c r="X2367" s="231">
        <f t="shared" si="217"/>
        <v>0</v>
      </c>
      <c r="Y2367" s="231" t="str">
        <f t="shared" si="218"/>
        <v>CHEESE, AMER SHRP SLI 144CT</v>
      </c>
      <c r="AA2367" s="232">
        <f t="shared" si="219"/>
        <v>77.57</v>
      </c>
      <c r="AB2367" s="232" t="str">
        <f>VLOOKUP(W2367,'Item List (2)'!$H:$J,2,0)</f>
        <v>Food</v>
      </c>
      <c r="AC2367" s="232">
        <f t="shared" si="220"/>
        <v>7386</v>
      </c>
      <c r="AD2367" s="232" t="str">
        <f t="shared" si="221"/>
        <v>7386-Food</v>
      </c>
    </row>
    <row r="2368" spans="1:30">
      <c r="A2368" t="s">
        <v>48</v>
      </c>
      <c r="B2368" t="s">
        <v>549</v>
      </c>
      <c r="C2368" t="s">
        <v>818</v>
      </c>
      <c r="D2368" t="s">
        <v>819</v>
      </c>
      <c r="E2368" t="s">
        <v>820</v>
      </c>
      <c r="F2368" s="220" t="s">
        <v>53</v>
      </c>
      <c r="G2368" s="220">
        <v>45169</v>
      </c>
      <c r="H2368" t="s">
        <v>592</v>
      </c>
      <c r="I2368" t="s">
        <v>55</v>
      </c>
      <c r="J2368" t="s">
        <v>593</v>
      </c>
      <c r="K2368" t="s">
        <v>594</v>
      </c>
      <c r="L2368" s="230" t="s">
        <v>595</v>
      </c>
      <c r="M2368">
        <v>1</v>
      </c>
      <c r="N2368">
        <v>0</v>
      </c>
      <c r="O2368">
        <v>102.99</v>
      </c>
      <c r="P2368">
        <v>102.99</v>
      </c>
      <c r="Q2368">
        <v>5655.39</v>
      </c>
      <c r="R2368">
        <v>21.12</v>
      </c>
      <c r="S2368" s="231" t="str">
        <f>VLOOKUP(U2368,'Cross ref'!I:J,2,0)</f>
        <v>SCL</v>
      </c>
      <c r="T2368" s="231">
        <f t="shared" si="216"/>
        <v>102.99</v>
      </c>
      <c r="U2368" s="231">
        <f>VLOOKUP(VALUE(C2368),'Cross ref'!G:I,3,0)</f>
        <v>7386</v>
      </c>
      <c r="V2368" s="231">
        <f>IFERROR(VLOOKUP(J2368,'Item List (2)'!C:D,2,0),VLOOKUP(K2368,'Item List (2)'!C:D,2,0))</f>
        <v>50007</v>
      </c>
      <c r="W2368" s="231">
        <f>IFERROR(VLOOKUP(J2368,'Item List (2)'!C:E,3,0),VLOOKUP(K2368,'Item List (2)'!C:E,3,0))</f>
        <v>100</v>
      </c>
      <c r="X2368" s="231">
        <f t="shared" si="217"/>
        <v>0</v>
      </c>
      <c r="Y2368" s="231" t="str">
        <f t="shared" si="218"/>
        <v>COFFEE, DRK RST BLND</v>
      </c>
      <c r="AA2368" s="232">
        <f t="shared" si="219"/>
        <v>102.99</v>
      </c>
      <c r="AB2368" s="232" t="str">
        <f>VLOOKUP(W2368,'Item List (2)'!$H:$J,2,0)</f>
        <v>Food</v>
      </c>
      <c r="AC2368" s="232">
        <f t="shared" si="220"/>
        <v>7386</v>
      </c>
      <c r="AD2368" s="232" t="str">
        <f t="shared" si="221"/>
        <v>7386-Food</v>
      </c>
    </row>
    <row r="2369" spans="1:30">
      <c r="A2369" t="s">
        <v>48</v>
      </c>
      <c r="B2369" t="s">
        <v>549</v>
      </c>
      <c r="C2369" t="s">
        <v>818</v>
      </c>
      <c r="D2369" t="s">
        <v>819</v>
      </c>
      <c r="E2369" t="s">
        <v>820</v>
      </c>
      <c r="F2369" s="220" t="s">
        <v>53</v>
      </c>
      <c r="G2369" s="220">
        <v>45169</v>
      </c>
      <c r="H2369" t="s">
        <v>181</v>
      </c>
      <c r="I2369" t="s">
        <v>55</v>
      </c>
      <c r="J2369" t="s">
        <v>121</v>
      </c>
      <c r="K2369" t="s">
        <v>182</v>
      </c>
      <c r="L2369" s="230" t="s">
        <v>183</v>
      </c>
      <c r="M2369">
        <v>2</v>
      </c>
      <c r="N2369">
        <v>0</v>
      </c>
      <c r="O2369">
        <v>39.79</v>
      </c>
      <c r="P2369">
        <v>79.58</v>
      </c>
      <c r="Q2369">
        <v>5655.39</v>
      </c>
      <c r="R2369">
        <v>21.12</v>
      </c>
      <c r="S2369" s="231" t="str">
        <f>VLOOKUP(U2369,'Cross ref'!I:J,2,0)</f>
        <v>SCL</v>
      </c>
      <c r="T2369" s="231">
        <f t="shared" si="216"/>
        <v>79.58</v>
      </c>
      <c r="U2369" s="231">
        <f>VLOOKUP(VALUE(C2369),'Cross ref'!G:I,3,0)</f>
        <v>7386</v>
      </c>
      <c r="V2369" s="231">
        <f>IFERROR(VLOOKUP(J2369,'Item List (2)'!C:D,2,0),VLOOKUP(K2369,'Item List (2)'!C:D,2,0))</f>
        <v>50007</v>
      </c>
      <c r="W2369" s="231">
        <f>IFERROR(VLOOKUP(J2369,'Item List (2)'!C:E,3,0),VLOOKUP(K2369,'Item List (2)'!C:E,3,0))</f>
        <v>100</v>
      </c>
      <c r="X2369" s="231">
        <f t="shared" si="217"/>
        <v>0</v>
      </c>
      <c r="Y2369" s="231" t="str">
        <f t="shared" si="218"/>
        <v>APPTZR, JALAPENO BRD CHSE BITE</v>
      </c>
      <c r="AA2369" s="232">
        <f t="shared" si="219"/>
        <v>79.58</v>
      </c>
      <c r="AB2369" s="232" t="str">
        <f>VLOOKUP(W2369,'Item List (2)'!$H:$J,2,0)</f>
        <v>Food</v>
      </c>
      <c r="AC2369" s="232">
        <f t="shared" si="220"/>
        <v>7386</v>
      </c>
      <c r="AD2369" s="232" t="str">
        <f t="shared" si="221"/>
        <v>7386-Food</v>
      </c>
    </row>
    <row r="2370" spans="1:30">
      <c r="A2370" t="s">
        <v>48</v>
      </c>
      <c r="B2370" t="s">
        <v>549</v>
      </c>
      <c r="C2370" t="s">
        <v>818</v>
      </c>
      <c r="D2370" t="s">
        <v>819</v>
      </c>
      <c r="E2370" t="s">
        <v>820</v>
      </c>
      <c r="F2370" s="220" t="s">
        <v>53</v>
      </c>
      <c r="G2370" s="220">
        <v>45169</v>
      </c>
      <c r="H2370" t="s">
        <v>184</v>
      </c>
      <c r="I2370" t="s">
        <v>55</v>
      </c>
      <c r="J2370" t="s">
        <v>117</v>
      </c>
      <c r="K2370" t="s">
        <v>185</v>
      </c>
      <c r="L2370" s="230" t="s">
        <v>186</v>
      </c>
      <c r="M2370">
        <v>1</v>
      </c>
      <c r="N2370">
        <v>0</v>
      </c>
      <c r="O2370">
        <v>76.44</v>
      </c>
      <c r="P2370">
        <v>76.44</v>
      </c>
      <c r="Q2370">
        <v>5655.39</v>
      </c>
      <c r="R2370">
        <v>21.12</v>
      </c>
      <c r="S2370" s="231" t="str">
        <f>VLOOKUP(U2370,'Cross ref'!I:J,2,0)</f>
        <v>SCL</v>
      </c>
      <c r="T2370" s="231">
        <f t="shared" ref="T2370:T2433" si="222">P2370</f>
        <v>76.44</v>
      </c>
      <c r="U2370" s="231">
        <f>VLOOKUP(VALUE(C2370),'Cross ref'!G:I,3,0)</f>
        <v>7386</v>
      </c>
      <c r="V2370" s="231">
        <f>IFERROR(VLOOKUP(J2370,'Item List (2)'!C:D,2,0),VLOOKUP(K2370,'Item List (2)'!C:D,2,0))</f>
        <v>50007</v>
      </c>
      <c r="W2370" s="231">
        <f>IFERROR(VLOOKUP(J2370,'Item List (2)'!C:E,3,0),VLOOKUP(K2370,'Item List (2)'!C:E,3,0))</f>
        <v>100</v>
      </c>
      <c r="X2370" s="231">
        <f t="shared" ref="X2370:X2433" si="223">IF(_xlfn.NUMBERVALUE(O2370),M2370*O2370-P2370,-P2370)</f>
        <v>0</v>
      </c>
      <c r="Y2370" s="231" t="str">
        <f t="shared" ref="Y2370:Y2433" si="224">K2370</f>
        <v>BEEF, GRND PTY 5.33Z ANGUS IQF</v>
      </c>
      <c r="AA2370" s="232">
        <f t="shared" ref="AA2370:AA2433" si="225">P2370</f>
        <v>76.44</v>
      </c>
      <c r="AB2370" s="232" t="str">
        <f>VLOOKUP(W2370,'Item List (2)'!$H:$J,2,0)</f>
        <v>Food</v>
      </c>
      <c r="AC2370" s="232">
        <f t="shared" ref="AC2370:AC2433" si="226">U2370</f>
        <v>7386</v>
      </c>
      <c r="AD2370" s="232" t="str">
        <f t="shared" ref="AD2370:AD2433" si="227">AC2370&amp;"-"&amp;AB2370</f>
        <v>7386-Food</v>
      </c>
    </row>
    <row r="2371" spans="1:30">
      <c r="A2371" t="s">
        <v>48</v>
      </c>
      <c r="B2371" t="s">
        <v>549</v>
      </c>
      <c r="C2371" t="s">
        <v>818</v>
      </c>
      <c r="D2371" t="s">
        <v>819</v>
      </c>
      <c r="E2371" t="s">
        <v>820</v>
      </c>
      <c r="F2371" s="220" t="s">
        <v>53</v>
      </c>
      <c r="G2371" s="220">
        <v>45169</v>
      </c>
      <c r="H2371" t="s">
        <v>187</v>
      </c>
      <c r="I2371" t="s">
        <v>55</v>
      </c>
      <c r="J2371" t="s">
        <v>146</v>
      </c>
      <c r="K2371" t="s">
        <v>188</v>
      </c>
      <c r="L2371" s="230" t="s">
        <v>189</v>
      </c>
      <c r="M2371">
        <v>4</v>
      </c>
      <c r="N2371">
        <v>0</v>
      </c>
      <c r="O2371">
        <v>46.88</v>
      </c>
      <c r="P2371">
        <v>187.52</v>
      </c>
      <c r="Q2371">
        <v>5655.39</v>
      </c>
      <c r="R2371">
        <v>21.12</v>
      </c>
      <c r="S2371" s="231" t="str">
        <f>VLOOKUP(U2371,'Cross ref'!I:J,2,0)</f>
        <v>SCL</v>
      </c>
      <c r="T2371" s="231">
        <f t="shared" si="222"/>
        <v>187.52</v>
      </c>
      <c r="U2371" s="231">
        <f>VLOOKUP(VALUE(C2371),'Cross ref'!G:I,3,0)</f>
        <v>7386</v>
      </c>
      <c r="V2371" s="231">
        <f>IFERROR(VLOOKUP(J2371,'Item List (2)'!C:D,2,0),VLOOKUP(K2371,'Item List (2)'!C:D,2,0))</f>
        <v>50007</v>
      </c>
      <c r="W2371" s="231">
        <f>IFERROR(VLOOKUP(J2371,'Item List (2)'!C:E,3,0),VLOOKUP(K2371,'Item List (2)'!C:E,3,0))</f>
        <v>100</v>
      </c>
      <c r="X2371" s="231">
        <f t="shared" si="223"/>
        <v>0</v>
      </c>
      <c r="Y2371" s="231" t="str">
        <f t="shared" si="224"/>
        <v>CHICKEN, NUGGET BRD STAR SHP</v>
      </c>
      <c r="AA2371" s="232">
        <f t="shared" si="225"/>
        <v>187.52</v>
      </c>
      <c r="AB2371" s="232" t="str">
        <f>VLOOKUP(W2371,'Item List (2)'!$H:$J,2,0)</f>
        <v>Food</v>
      </c>
      <c r="AC2371" s="232">
        <f t="shared" si="226"/>
        <v>7386</v>
      </c>
      <c r="AD2371" s="232" t="str">
        <f t="shared" si="227"/>
        <v>7386-Food</v>
      </c>
    </row>
    <row r="2372" spans="1:30">
      <c r="A2372" t="s">
        <v>48</v>
      </c>
      <c r="B2372" t="s">
        <v>549</v>
      </c>
      <c r="C2372" t="s">
        <v>818</v>
      </c>
      <c r="D2372" t="s">
        <v>819</v>
      </c>
      <c r="E2372" t="s">
        <v>820</v>
      </c>
      <c r="F2372" s="220" t="s">
        <v>53</v>
      </c>
      <c r="G2372" s="220">
        <v>45169</v>
      </c>
      <c r="H2372" t="s">
        <v>357</v>
      </c>
      <c r="I2372" t="s">
        <v>55</v>
      </c>
      <c r="J2372" t="s">
        <v>358</v>
      </c>
      <c r="K2372" t="s">
        <v>359</v>
      </c>
      <c r="L2372" s="230" t="s">
        <v>360</v>
      </c>
      <c r="M2372">
        <v>1</v>
      </c>
      <c r="N2372">
        <v>0</v>
      </c>
      <c r="O2372">
        <v>24.1</v>
      </c>
      <c r="P2372">
        <v>24.1</v>
      </c>
      <c r="Q2372">
        <v>5655.39</v>
      </c>
      <c r="R2372">
        <v>21.12</v>
      </c>
      <c r="S2372" s="231" t="str">
        <f>VLOOKUP(U2372,'Cross ref'!I:J,2,0)</f>
        <v>SCL</v>
      </c>
      <c r="T2372" s="231">
        <f t="shared" si="222"/>
        <v>24.1</v>
      </c>
      <c r="U2372" s="231">
        <f>VLOOKUP(VALUE(C2372),'Cross ref'!G:I,3,0)</f>
        <v>7386</v>
      </c>
      <c r="V2372" s="231">
        <f>IFERROR(VLOOKUP(J2372,'Item List (2)'!C:D,2,0),VLOOKUP(K2372,'Item List (2)'!C:D,2,0))</f>
        <v>50007</v>
      </c>
      <c r="W2372" s="231">
        <f>IFERROR(VLOOKUP(J2372,'Item List (2)'!C:E,3,0),VLOOKUP(K2372,'Item List (2)'!C:E,3,0))</f>
        <v>100</v>
      </c>
      <c r="X2372" s="231">
        <f t="shared" si="223"/>
        <v>0</v>
      </c>
      <c r="Y2372" s="231" t="str">
        <f t="shared" si="224"/>
        <v>BISCUIT, BUTTERMILK PARBKD</v>
      </c>
      <c r="AA2372" s="232">
        <f t="shared" si="225"/>
        <v>24.1</v>
      </c>
      <c r="AB2372" s="232" t="str">
        <f>VLOOKUP(W2372,'Item List (2)'!$H:$J,2,0)</f>
        <v>Food</v>
      </c>
      <c r="AC2372" s="232">
        <f t="shared" si="226"/>
        <v>7386</v>
      </c>
      <c r="AD2372" s="232" t="str">
        <f t="shared" si="227"/>
        <v>7386-Food</v>
      </c>
    </row>
    <row r="2373" spans="1:30">
      <c r="A2373" t="s">
        <v>48</v>
      </c>
      <c r="B2373" t="s">
        <v>549</v>
      </c>
      <c r="C2373" t="s">
        <v>818</v>
      </c>
      <c r="D2373" t="s">
        <v>819</v>
      </c>
      <c r="E2373" t="s">
        <v>820</v>
      </c>
      <c r="F2373" s="220" t="s">
        <v>53</v>
      </c>
      <c r="G2373" s="220">
        <v>45169</v>
      </c>
      <c r="H2373" t="s">
        <v>194</v>
      </c>
      <c r="I2373" t="s">
        <v>55</v>
      </c>
      <c r="J2373" t="s">
        <v>179</v>
      </c>
      <c r="K2373" t="s">
        <v>195</v>
      </c>
      <c r="L2373" s="230" t="s">
        <v>148</v>
      </c>
      <c r="M2373">
        <v>1</v>
      </c>
      <c r="N2373">
        <v>0</v>
      </c>
      <c r="O2373">
        <v>77.97</v>
      </c>
      <c r="P2373">
        <v>77.97</v>
      </c>
      <c r="Q2373">
        <v>5655.39</v>
      </c>
      <c r="R2373">
        <v>21.12</v>
      </c>
      <c r="S2373" s="231" t="str">
        <f>VLOOKUP(U2373,'Cross ref'!I:J,2,0)</f>
        <v>SCL</v>
      </c>
      <c r="T2373" s="231">
        <f t="shared" si="222"/>
        <v>77.97</v>
      </c>
      <c r="U2373" s="231">
        <f>VLOOKUP(VALUE(C2373),'Cross ref'!G:I,3,0)</f>
        <v>7386</v>
      </c>
      <c r="V2373" s="231">
        <f>IFERROR(VLOOKUP(J2373,'Item List (2)'!C:D,2,0),VLOOKUP(K2373,'Item List (2)'!C:D,2,0))</f>
        <v>50007</v>
      </c>
      <c r="W2373" s="231">
        <f>IFERROR(VLOOKUP(J2373,'Item List (2)'!C:E,3,0),VLOOKUP(K2373,'Item List (2)'!C:E,3,0))</f>
        <v>100</v>
      </c>
      <c r="X2373" s="231">
        <f t="shared" si="223"/>
        <v>0</v>
      </c>
      <c r="Y2373" s="231" t="str">
        <f t="shared" si="224"/>
        <v>CHEESE, AMER SHRP SLI 200CT SM</v>
      </c>
      <c r="AA2373" s="232">
        <f t="shared" si="225"/>
        <v>77.97</v>
      </c>
      <c r="AB2373" s="232" t="str">
        <f>VLOOKUP(W2373,'Item List (2)'!$H:$J,2,0)</f>
        <v>Food</v>
      </c>
      <c r="AC2373" s="232">
        <f t="shared" si="226"/>
        <v>7386</v>
      </c>
      <c r="AD2373" s="232" t="str">
        <f t="shared" si="227"/>
        <v>7386-Food</v>
      </c>
    </row>
    <row r="2374" spans="1:30">
      <c r="A2374" t="s">
        <v>48</v>
      </c>
      <c r="B2374" t="s">
        <v>549</v>
      </c>
      <c r="C2374" t="s">
        <v>818</v>
      </c>
      <c r="D2374" t="s">
        <v>819</v>
      </c>
      <c r="E2374" t="s">
        <v>820</v>
      </c>
      <c r="F2374" s="220" t="s">
        <v>53</v>
      </c>
      <c r="G2374" s="220">
        <v>45169</v>
      </c>
      <c r="H2374" t="s">
        <v>361</v>
      </c>
      <c r="I2374" t="s">
        <v>55</v>
      </c>
      <c r="J2374" t="s">
        <v>362</v>
      </c>
      <c r="K2374" t="s">
        <v>363</v>
      </c>
      <c r="L2374" s="230" t="s">
        <v>364</v>
      </c>
      <c r="M2374">
        <v>1</v>
      </c>
      <c r="N2374">
        <v>0</v>
      </c>
      <c r="O2374">
        <v>107.29</v>
      </c>
      <c r="P2374">
        <v>107.29</v>
      </c>
      <c r="Q2374">
        <v>5655.39</v>
      </c>
      <c r="R2374">
        <v>21.12</v>
      </c>
      <c r="S2374" s="231" t="str">
        <f>VLOOKUP(U2374,'Cross ref'!I:J,2,0)</f>
        <v>SCL</v>
      </c>
      <c r="T2374" s="231">
        <f t="shared" si="222"/>
        <v>107.29</v>
      </c>
      <c r="U2374" s="231">
        <f>VLOOKUP(VALUE(C2374),'Cross ref'!G:I,3,0)</f>
        <v>7386</v>
      </c>
      <c r="V2374" s="231">
        <f>IFERROR(VLOOKUP(J2374,'Item List (2)'!C:D,2,0),VLOOKUP(K2374,'Item List (2)'!C:D,2,0))</f>
        <v>50007</v>
      </c>
      <c r="W2374" s="231">
        <f>IFERROR(VLOOKUP(J2374,'Item List (2)'!C:E,3,0),VLOOKUP(K2374,'Item List (2)'!C:E,3,0))</f>
        <v>100</v>
      </c>
      <c r="X2374" s="231">
        <f t="shared" si="223"/>
        <v>0</v>
      </c>
      <c r="Y2374" s="231" t="str">
        <f t="shared" si="224"/>
        <v>BURGER, BEYOND MEAT 3.7Z</v>
      </c>
      <c r="AA2374" s="232">
        <f t="shared" si="225"/>
        <v>107.29</v>
      </c>
      <c r="AB2374" s="232" t="str">
        <f>VLOOKUP(W2374,'Item List (2)'!$H:$J,2,0)</f>
        <v>Food</v>
      </c>
      <c r="AC2374" s="232">
        <f t="shared" si="226"/>
        <v>7386</v>
      </c>
      <c r="AD2374" s="232" t="str">
        <f t="shared" si="227"/>
        <v>7386-Food</v>
      </c>
    </row>
    <row r="2375" spans="1:30">
      <c r="A2375" t="s">
        <v>48</v>
      </c>
      <c r="B2375" t="s">
        <v>549</v>
      </c>
      <c r="C2375" t="s">
        <v>818</v>
      </c>
      <c r="D2375" t="s">
        <v>819</v>
      </c>
      <c r="E2375" t="s">
        <v>820</v>
      </c>
      <c r="F2375" s="220" t="s">
        <v>53</v>
      </c>
      <c r="G2375" s="220">
        <v>45169</v>
      </c>
      <c r="H2375" t="s">
        <v>205</v>
      </c>
      <c r="I2375" t="s">
        <v>55</v>
      </c>
      <c r="J2375" t="s">
        <v>206</v>
      </c>
      <c r="K2375" t="s">
        <v>207</v>
      </c>
      <c r="L2375" s="230" t="s">
        <v>208</v>
      </c>
      <c r="M2375">
        <v>4</v>
      </c>
      <c r="N2375">
        <v>0</v>
      </c>
      <c r="O2375">
        <v>22.17</v>
      </c>
      <c r="P2375">
        <v>88.68</v>
      </c>
      <c r="Q2375">
        <v>5655.39</v>
      </c>
      <c r="R2375">
        <v>21.12</v>
      </c>
      <c r="S2375" s="231" t="str">
        <f>VLOOKUP(U2375,'Cross ref'!I:J,2,0)</f>
        <v>SCL</v>
      </c>
      <c r="T2375" s="231">
        <f t="shared" si="222"/>
        <v>88.68</v>
      </c>
      <c r="U2375" s="231">
        <f>VLOOKUP(VALUE(C2375),'Cross ref'!G:I,3,0)</f>
        <v>7386</v>
      </c>
      <c r="V2375" s="231">
        <f>IFERROR(VLOOKUP(J2375,'Item List (2)'!C:D,2,0),VLOOKUP(K2375,'Item List (2)'!C:D,2,0))</f>
        <v>50007</v>
      </c>
      <c r="W2375" s="231">
        <f>IFERROR(VLOOKUP(J2375,'Item List (2)'!C:E,3,0),VLOOKUP(K2375,'Item List (2)'!C:E,3,0))</f>
        <v>100</v>
      </c>
      <c r="X2375" s="231">
        <f t="shared" si="223"/>
        <v>0</v>
      </c>
      <c r="Y2375" s="231" t="str">
        <f t="shared" si="224"/>
        <v>LETTUCE, LINER</v>
      </c>
      <c r="AA2375" s="232">
        <f t="shared" si="225"/>
        <v>88.68</v>
      </c>
      <c r="AB2375" s="232" t="str">
        <f>VLOOKUP(W2375,'Item List (2)'!$H:$J,2,0)</f>
        <v>Food</v>
      </c>
      <c r="AC2375" s="232">
        <f t="shared" si="226"/>
        <v>7386</v>
      </c>
      <c r="AD2375" s="232" t="str">
        <f t="shared" si="227"/>
        <v>7386-Food</v>
      </c>
    </row>
    <row r="2376" spans="1:30">
      <c r="A2376" t="s">
        <v>48</v>
      </c>
      <c r="B2376" t="s">
        <v>549</v>
      </c>
      <c r="C2376" t="s">
        <v>818</v>
      </c>
      <c r="D2376" t="s">
        <v>819</v>
      </c>
      <c r="E2376" t="s">
        <v>820</v>
      </c>
      <c r="F2376" s="220" t="s">
        <v>53</v>
      </c>
      <c r="G2376" s="220">
        <v>45169</v>
      </c>
      <c r="H2376" t="s">
        <v>209</v>
      </c>
      <c r="I2376" t="s">
        <v>55</v>
      </c>
      <c r="J2376" t="s">
        <v>210</v>
      </c>
      <c r="K2376" t="s">
        <v>211</v>
      </c>
      <c r="L2376" s="230" t="s">
        <v>212</v>
      </c>
      <c r="M2376">
        <v>4</v>
      </c>
      <c r="N2376">
        <v>0</v>
      </c>
      <c r="O2376">
        <v>19.57</v>
      </c>
      <c r="P2376">
        <v>78.28</v>
      </c>
      <c r="Q2376">
        <v>5655.39</v>
      </c>
      <c r="R2376">
        <v>21.12</v>
      </c>
      <c r="S2376" s="231" t="str">
        <f>VLOOKUP(U2376,'Cross ref'!I:J,2,0)</f>
        <v>SCL</v>
      </c>
      <c r="T2376" s="231">
        <f t="shared" si="222"/>
        <v>78.28</v>
      </c>
      <c r="U2376" s="231">
        <f>VLOOKUP(VALUE(C2376),'Cross ref'!G:I,3,0)</f>
        <v>7386</v>
      </c>
      <c r="V2376" s="231">
        <f>IFERROR(VLOOKUP(J2376,'Item List (2)'!C:D,2,0),VLOOKUP(K2376,'Item List (2)'!C:D,2,0))</f>
        <v>50007</v>
      </c>
      <c r="W2376" s="231">
        <f>IFERROR(VLOOKUP(J2376,'Item List (2)'!C:E,3,0),VLOOKUP(K2376,'Item List (2)'!C:E,3,0))</f>
        <v>100</v>
      </c>
      <c r="X2376" s="231">
        <f t="shared" si="223"/>
        <v>0</v>
      </c>
      <c r="Y2376" s="231" t="str">
        <f t="shared" si="224"/>
        <v>TOMATO, RED 5X5 BULK 25LB</v>
      </c>
      <c r="AA2376" s="232">
        <f t="shared" si="225"/>
        <v>78.28</v>
      </c>
      <c r="AB2376" s="232" t="str">
        <f>VLOOKUP(W2376,'Item List (2)'!$H:$J,2,0)</f>
        <v>Food</v>
      </c>
      <c r="AC2376" s="232">
        <f t="shared" si="226"/>
        <v>7386</v>
      </c>
      <c r="AD2376" s="232" t="str">
        <f t="shared" si="227"/>
        <v>7386-Food</v>
      </c>
    </row>
    <row r="2377" spans="1:30">
      <c r="A2377" t="s">
        <v>48</v>
      </c>
      <c r="B2377" t="s">
        <v>549</v>
      </c>
      <c r="C2377" t="s">
        <v>818</v>
      </c>
      <c r="D2377" t="s">
        <v>819</v>
      </c>
      <c r="E2377" t="s">
        <v>820</v>
      </c>
      <c r="F2377" s="220" t="s">
        <v>53</v>
      </c>
      <c r="G2377" s="220">
        <v>45169</v>
      </c>
      <c r="H2377" t="s">
        <v>369</v>
      </c>
      <c r="I2377" t="s">
        <v>55</v>
      </c>
      <c r="J2377" t="s">
        <v>370</v>
      </c>
      <c r="K2377" t="s">
        <v>371</v>
      </c>
      <c r="L2377" s="230" t="s">
        <v>372</v>
      </c>
      <c r="M2377">
        <v>1</v>
      </c>
      <c r="N2377">
        <v>0</v>
      </c>
      <c r="O2377">
        <v>38.47</v>
      </c>
      <c r="P2377">
        <v>38.47</v>
      </c>
      <c r="Q2377">
        <v>5655.39</v>
      </c>
      <c r="R2377">
        <v>21.12</v>
      </c>
      <c r="S2377" s="231" t="str">
        <f>VLOOKUP(U2377,'Cross ref'!I:J,2,0)</f>
        <v>SCL</v>
      </c>
      <c r="T2377" s="231">
        <f t="shared" si="222"/>
        <v>38.47</v>
      </c>
      <c r="U2377" s="231">
        <f>VLOOKUP(VALUE(C2377),'Cross ref'!G:I,3,0)</f>
        <v>7386</v>
      </c>
      <c r="V2377" s="231">
        <f>IFERROR(VLOOKUP(J2377,'Item List (2)'!C:D,2,0),VLOOKUP(K2377,'Item List (2)'!C:D,2,0))</f>
        <v>50007</v>
      </c>
      <c r="W2377" s="231">
        <f>IFERROR(VLOOKUP(J2377,'Item List (2)'!C:E,3,0),VLOOKUP(K2377,'Item List (2)'!C:E,3,0))</f>
        <v>100</v>
      </c>
      <c r="X2377" s="231">
        <f t="shared" si="223"/>
        <v>0</v>
      </c>
      <c r="Y2377" s="231" t="str">
        <f t="shared" si="224"/>
        <v>SYRUP, MAPLE FLVR CUP PC</v>
      </c>
      <c r="AA2377" s="232">
        <f t="shared" si="225"/>
        <v>38.47</v>
      </c>
      <c r="AB2377" s="232" t="str">
        <f>VLOOKUP(W2377,'Item List (2)'!$H:$J,2,0)</f>
        <v>Food</v>
      </c>
      <c r="AC2377" s="232">
        <f t="shared" si="226"/>
        <v>7386</v>
      </c>
      <c r="AD2377" s="232" t="str">
        <f t="shared" si="227"/>
        <v>7386-Food</v>
      </c>
    </row>
    <row r="2378" spans="1:30">
      <c r="A2378" t="s">
        <v>48</v>
      </c>
      <c r="B2378" t="s">
        <v>549</v>
      </c>
      <c r="C2378" t="s">
        <v>818</v>
      </c>
      <c r="D2378" t="s">
        <v>819</v>
      </c>
      <c r="E2378" t="s">
        <v>820</v>
      </c>
      <c r="F2378" s="220" t="s">
        <v>53</v>
      </c>
      <c r="G2378" s="220">
        <v>45169</v>
      </c>
      <c r="H2378" t="s">
        <v>456</v>
      </c>
      <c r="I2378" t="s">
        <v>55</v>
      </c>
      <c r="J2378" t="s">
        <v>457</v>
      </c>
      <c r="K2378" t="s">
        <v>458</v>
      </c>
      <c r="L2378" s="230" t="s">
        <v>459</v>
      </c>
      <c r="M2378">
        <v>1</v>
      </c>
      <c r="N2378">
        <v>0</v>
      </c>
      <c r="O2378">
        <v>68.6</v>
      </c>
      <c r="P2378">
        <v>68.6</v>
      </c>
      <c r="Q2378">
        <v>5655.39</v>
      </c>
      <c r="R2378">
        <v>21.12</v>
      </c>
      <c r="S2378" s="231" t="str">
        <f>VLOOKUP(U2378,'Cross ref'!I:J,2,0)</f>
        <v>SCL</v>
      </c>
      <c r="T2378" s="231">
        <f t="shared" si="222"/>
        <v>68.6</v>
      </c>
      <c r="U2378" s="231">
        <f>VLOOKUP(VALUE(C2378),'Cross ref'!G:I,3,0)</f>
        <v>7386</v>
      </c>
      <c r="V2378" s="231">
        <f>IFERROR(VLOOKUP(J2378,'Item List (2)'!C:D,2,0),VLOOKUP(K2378,'Item List (2)'!C:D,2,0))</f>
        <v>50007</v>
      </c>
      <c r="W2378" s="231">
        <f>IFERROR(VLOOKUP(J2378,'Item List (2)'!C:E,3,0),VLOOKUP(K2378,'Item List (2)'!C:E,3,0))</f>
        <v>100</v>
      </c>
      <c r="X2378" s="231">
        <f t="shared" si="223"/>
        <v>0</v>
      </c>
      <c r="Y2378" s="231" t="str">
        <f t="shared" si="224"/>
        <v>COOKIE, CHOC CHIP THWSRV 1.25Z</v>
      </c>
      <c r="AA2378" s="232">
        <f t="shared" si="225"/>
        <v>68.6</v>
      </c>
      <c r="AB2378" s="232" t="str">
        <f>VLOOKUP(W2378,'Item List (2)'!$H:$J,2,0)</f>
        <v>Food</v>
      </c>
      <c r="AC2378" s="232">
        <f t="shared" si="226"/>
        <v>7386</v>
      </c>
      <c r="AD2378" s="232" t="str">
        <f t="shared" si="227"/>
        <v>7386-Food</v>
      </c>
    </row>
    <row r="2379" spans="1:30">
      <c r="A2379" t="s">
        <v>48</v>
      </c>
      <c r="B2379" t="s">
        <v>549</v>
      </c>
      <c r="C2379" t="s">
        <v>818</v>
      </c>
      <c r="D2379" t="s">
        <v>819</v>
      </c>
      <c r="E2379" t="s">
        <v>820</v>
      </c>
      <c r="F2379" s="220" t="s">
        <v>53</v>
      </c>
      <c r="G2379" s="220">
        <v>45169</v>
      </c>
      <c r="H2379" t="s">
        <v>213</v>
      </c>
      <c r="I2379" t="s">
        <v>55</v>
      </c>
      <c r="J2379" t="s">
        <v>214</v>
      </c>
      <c r="K2379" t="s">
        <v>215</v>
      </c>
      <c r="L2379" s="230" t="s">
        <v>78</v>
      </c>
      <c r="M2379">
        <v>1</v>
      </c>
      <c r="N2379">
        <v>0</v>
      </c>
      <c r="O2379">
        <v>27.07</v>
      </c>
      <c r="P2379">
        <v>27.07</v>
      </c>
      <c r="Q2379">
        <v>5655.39</v>
      </c>
      <c r="R2379">
        <v>21.12</v>
      </c>
      <c r="S2379" s="231" t="str">
        <f>VLOOKUP(U2379,'Cross ref'!I:J,2,0)</f>
        <v>SCL</v>
      </c>
      <c r="T2379" s="231">
        <f t="shared" si="222"/>
        <v>27.07</v>
      </c>
      <c r="U2379" s="231">
        <f>VLOOKUP(VALUE(C2379),'Cross ref'!G:I,3,0)</f>
        <v>7386</v>
      </c>
      <c r="V2379" s="231">
        <f>IFERROR(VLOOKUP(J2379,'Item List (2)'!C:D,2,0),VLOOKUP(K2379,'Item List (2)'!C:D,2,0))</f>
        <v>50007</v>
      </c>
      <c r="W2379" s="231">
        <f>IFERROR(VLOOKUP(J2379,'Item List (2)'!C:E,3,0),VLOOKUP(K2379,'Item List (2)'!C:E,3,0))</f>
        <v>100</v>
      </c>
      <c r="X2379" s="231">
        <f t="shared" si="223"/>
        <v>0</v>
      </c>
      <c r="Y2379" s="231" t="str">
        <f t="shared" si="224"/>
        <v>PICKLE, CHIP DELI 3/16" CC</v>
      </c>
      <c r="AA2379" s="232">
        <f t="shared" si="225"/>
        <v>27.07</v>
      </c>
      <c r="AB2379" s="232" t="str">
        <f>VLOOKUP(W2379,'Item List (2)'!$H:$J,2,0)</f>
        <v>Food</v>
      </c>
      <c r="AC2379" s="232">
        <f t="shared" si="226"/>
        <v>7386</v>
      </c>
      <c r="AD2379" s="232" t="str">
        <f t="shared" si="227"/>
        <v>7386-Food</v>
      </c>
    </row>
    <row r="2380" spans="1:30">
      <c r="A2380" t="s">
        <v>48</v>
      </c>
      <c r="B2380" t="s">
        <v>549</v>
      </c>
      <c r="C2380" t="s">
        <v>818</v>
      </c>
      <c r="D2380" t="s">
        <v>819</v>
      </c>
      <c r="E2380" t="s">
        <v>820</v>
      </c>
      <c r="F2380" s="220" t="s">
        <v>53</v>
      </c>
      <c r="G2380" s="220">
        <v>45169</v>
      </c>
      <c r="H2380" t="s">
        <v>375</v>
      </c>
      <c r="I2380" t="s">
        <v>55</v>
      </c>
      <c r="J2380" t="s">
        <v>146</v>
      </c>
      <c r="K2380" t="s">
        <v>376</v>
      </c>
      <c r="L2380" s="230" t="s">
        <v>377</v>
      </c>
      <c r="M2380">
        <v>1</v>
      </c>
      <c r="N2380">
        <v>0</v>
      </c>
      <c r="O2380">
        <v>175.35</v>
      </c>
      <c r="P2380">
        <v>175.35</v>
      </c>
      <c r="Q2380">
        <v>5655.39</v>
      </c>
      <c r="R2380">
        <v>21.12</v>
      </c>
      <c r="S2380" s="231" t="str">
        <f>VLOOKUP(U2380,'Cross ref'!I:J,2,0)</f>
        <v>SCL</v>
      </c>
      <c r="T2380" s="231">
        <f t="shared" si="222"/>
        <v>175.35</v>
      </c>
      <c r="U2380" s="231">
        <f>VLOOKUP(VALUE(C2380),'Cross ref'!G:I,3,0)</f>
        <v>7386</v>
      </c>
      <c r="V2380" s="231">
        <f>IFERROR(VLOOKUP(J2380,'Item List (2)'!C:D,2,0),VLOOKUP(K2380,'Item List (2)'!C:D,2,0))</f>
        <v>50007</v>
      </c>
      <c r="W2380" s="231">
        <f>IFERROR(VLOOKUP(J2380,'Item List (2)'!C:E,3,0),VLOOKUP(K2380,'Item List (2)'!C:E,3,0))</f>
        <v>100</v>
      </c>
      <c r="X2380" s="231">
        <f t="shared" si="223"/>
        <v>0</v>
      </c>
      <c r="Y2380" s="231" t="str">
        <f t="shared" si="224"/>
        <v>CHICKEN, BRST GR SAVOR 4.25Z CARLS JR</v>
      </c>
      <c r="AA2380" s="232">
        <f t="shared" si="225"/>
        <v>175.35</v>
      </c>
      <c r="AB2380" s="232" t="str">
        <f>VLOOKUP(W2380,'Item List (2)'!$H:$J,2,0)</f>
        <v>Food</v>
      </c>
      <c r="AC2380" s="232">
        <f t="shared" si="226"/>
        <v>7386</v>
      </c>
      <c r="AD2380" s="232" t="str">
        <f t="shared" si="227"/>
        <v>7386-Food</v>
      </c>
    </row>
    <row r="2381" spans="1:30">
      <c r="A2381" t="s">
        <v>48</v>
      </c>
      <c r="B2381" t="s">
        <v>549</v>
      </c>
      <c r="C2381" t="s">
        <v>818</v>
      </c>
      <c r="D2381" t="s">
        <v>819</v>
      </c>
      <c r="E2381" t="s">
        <v>820</v>
      </c>
      <c r="F2381" s="220" t="s">
        <v>53</v>
      </c>
      <c r="G2381" s="220">
        <v>45169</v>
      </c>
      <c r="H2381" t="s">
        <v>219</v>
      </c>
      <c r="I2381" t="s">
        <v>55</v>
      </c>
      <c r="J2381" t="s">
        <v>220</v>
      </c>
      <c r="K2381" t="s">
        <v>221</v>
      </c>
      <c r="L2381" s="230" t="s">
        <v>222</v>
      </c>
      <c r="M2381">
        <v>1</v>
      </c>
      <c r="N2381">
        <v>0</v>
      </c>
      <c r="O2381">
        <v>13.66</v>
      </c>
      <c r="P2381">
        <v>13.66</v>
      </c>
      <c r="Q2381">
        <v>5655.39</v>
      </c>
      <c r="R2381">
        <v>21.12</v>
      </c>
      <c r="S2381" s="231" t="str">
        <f>VLOOKUP(U2381,'Cross ref'!I:J,2,0)</f>
        <v>SCL</v>
      </c>
      <c r="T2381" s="231">
        <f t="shared" si="222"/>
        <v>13.66</v>
      </c>
      <c r="U2381" s="231">
        <f>VLOOKUP(VALUE(C2381),'Cross ref'!G:I,3,0)</f>
        <v>7386</v>
      </c>
      <c r="V2381" s="231">
        <f>IFERROR(VLOOKUP(J2381,'Item List (2)'!C:D,2,0),VLOOKUP(K2381,'Item List (2)'!C:D,2,0))</f>
        <v>50007</v>
      </c>
      <c r="W2381" s="231">
        <f>IFERROR(VLOOKUP(J2381,'Item List (2)'!C:E,3,0),VLOOKUP(K2381,'Item List (2)'!C:E,3,0))</f>
        <v>100</v>
      </c>
      <c r="X2381" s="231">
        <f t="shared" si="223"/>
        <v>0</v>
      </c>
      <c r="Y2381" s="231" t="str">
        <f t="shared" si="224"/>
        <v>WATER, PURIFIED 16.9Z DASANI</v>
      </c>
      <c r="AA2381" s="232">
        <f t="shared" si="225"/>
        <v>13.66</v>
      </c>
      <c r="AB2381" s="232" t="str">
        <f>VLOOKUP(W2381,'Item List (2)'!$H:$J,2,0)</f>
        <v>Food</v>
      </c>
      <c r="AC2381" s="232">
        <f t="shared" si="226"/>
        <v>7386</v>
      </c>
      <c r="AD2381" s="232" t="str">
        <f t="shared" si="227"/>
        <v>7386-Food</v>
      </c>
    </row>
    <row r="2382" spans="1:30">
      <c r="A2382" t="s">
        <v>48</v>
      </c>
      <c r="B2382" t="s">
        <v>549</v>
      </c>
      <c r="C2382" t="s">
        <v>818</v>
      </c>
      <c r="D2382" t="s">
        <v>819</v>
      </c>
      <c r="E2382" t="s">
        <v>820</v>
      </c>
      <c r="F2382" s="220" t="s">
        <v>53</v>
      </c>
      <c r="G2382" s="220">
        <v>45169</v>
      </c>
      <c r="H2382" t="s">
        <v>227</v>
      </c>
      <c r="I2382" t="s">
        <v>55</v>
      </c>
      <c r="J2382" t="s">
        <v>228</v>
      </c>
      <c r="K2382" t="s">
        <v>229</v>
      </c>
      <c r="L2382" s="230" t="s">
        <v>230</v>
      </c>
      <c r="M2382">
        <v>1</v>
      </c>
      <c r="N2382">
        <v>0</v>
      </c>
      <c r="O2382">
        <v>30.07</v>
      </c>
      <c r="P2382">
        <v>30.07</v>
      </c>
      <c r="Q2382">
        <v>5655.39</v>
      </c>
      <c r="R2382">
        <v>21.12</v>
      </c>
      <c r="S2382" s="231" t="str">
        <f>VLOOKUP(U2382,'Cross ref'!I:J,2,0)</f>
        <v>SCL</v>
      </c>
      <c r="T2382" s="231">
        <f t="shared" si="222"/>
        <v>30.07</v>
      </c>
      <c r="U2382" s="231">
        <f>VLOOKUP(VALUE(C2382),'Cross ref'!G:I,3,0)</f>
        <v>7386</v>
      </c>
      <c r="V2382" s="231">
        <f>IFERROR(VLOOKUP(J2382,'Item List (2)'!C:D,2,0),VLOOKUP(K2382,'Item List (2)'!C:D,2,0))</f>
        <v>50007</v>
      </c>
      <c r="W2382" s="231">
        <f>IFERROR(VLOOKUP(J2382,'Item List (2)'!C:E,3,0),VLOOKUP(K2382,'Item List (2)'!C:E,3,0))</f>
        <v>100</v>
      </c>
      <c r="X2382" s="231">
        <f t="shared" si="223"/>
        <v>0</v>
      </c>
      <c r="Y2382" s="231" t="str">
        <f t="shared" si="224"/>
        <v>ONION, YLW</v>
      </c>
      <c r="AA2382" s="232">
        <f t="shared" si="225"/>
        <v>30.07</v>
      </c>
      <c r="AB2382" s="232" t="str">
        <f>VLOOKUP(W2382,'Item List (2)'!$H:$J,2,0)</f>
        <v>Food</v>
      </c>
      <c r="AC2382" s="232">
        <f t="shared" si="226"/>
        <v>7386</v>
      </c>
      <c r="AD2382" s="232" t="str">
        <f t="shared" si="227"/>
        <v>7386-Food</v>
      </c>
    </row>
    <row r="2383" spans="1:30">
      <c r="A2383" t="s">
        <v>48</v>
      </c>
      <c r="B2383" t="s">
        <v>549</v>
      </c>
      <c r="C2383" t="s">
        <v>818</v>
      </c>
      <c r="D2383" t="s">
        <v>819</v>
      </c>
      <c r="E2383" t="s">
        <v>820</v>
      </c>
      <c r="F2383" s="220" t="s">
        <v>53</v>
      </c>
      <c r="G2383" s="220">
        <v>45169</v>
      </c>
      <c r="H2383" t="s">
        <v>235</v>
      </c>
      <c r="I2383" t="s">
        <v>201</v>
      </c>
      <c r="J2383" t="s">
        <v>236</v>
      </c>
      <c r="K2383" t="s">
        <v>237</v>
      </c>
      <c r="L2383" s="230" t="s">
        <v>238</v>
      </c>
      <c r="M2383">
        <v>1</v>
      </c>
      <c r="N2383">
        <v>0</v>
      </c>
      <c r="O2383">
        <v>59.26</v>
      </c>
      <c r="P2383">
        <v>59.26</v>
      </c>
      <c r="Q2383">
        <v>5655.39</v>
      </c>
      <c r="R2383">
        <v>21.12</v>
      </c>
      <c r="S2383" s="231" t="str">
        <f>VLOOKUP(U2383,'Cross ref'!I:J,2,0)</f>
        <v>SCL</v>
      </c>
      <c r="T2383" s="231">
        <f t="shared" si="222"/>
        <v>59.26</v>
      </c>
      <c r="U2383" s="231">
        <f>VLOOKUP(VALUE(C2383),'Cross ref'!G:I,3,0)</f>
        <v>7386</v>
      </c>
      <c r="V2383" s="231">
        <f>IFERROR(VLOOKUP(J2383,'Item List (2)'!C:D,2,0),VLOOKUP(K2383,'Item List (2)'!C:D,2,0))</f>
        <v>51001</v>
      </c>
      <c r="W2383" s="231">
        <f>IFERROR(VLOOKUP(J2383,'Item List (2)'!C:E,3,0),VLOOKUP(K2383,'Item List (2)'!C:E,3,0))</f>
        <v>1000</v>
      </c>
      <c r="X2383" s="231">
        <f t="shared" si="223"/>
        <v>0</v>
      </c>
      <c r="Y2383" s="231" t="str">
        <f t="shared" si="224"/>
        <v>CUP, COLD 20Z FLV TRL</v>
      </c>
      <c r="AA2383" s="232">
        <f t="shared" si="225"/>
        <v>59.26</v>
      </c>
      <c r="AB2383" s="232" t="str">
        <f>VLOOKUP(W2383,'Item List (2)'!$H:$J,2,0)</f>
        <v>Paper</v>
      </c>
      <c r="AC2383" s="232">
        <f t="shared" si="226"/>
        <v>7386</v>
      </c>
      <c r="AD2383" s="232" t="str">
        <f t="shared" si="227"/>
        <v>7386-Paper</v>
      </c>
    </row>
    <row r="2384" spans="1:30">
      <c r="A2384" t="s">
        <v>48</v>
      </c>
      <c r="B2384" t="s">
        <v>549</v>
      </c>
      <c r="C2384" t="s">
        <v>818</v>
      </c>
      <c r="D2384" t="s">
        <v>819</v>
      </c>
      <c r="E2384" t="s">
        <v>820</v>
      </c>
      <c r="F2384" s="220" t="s">
        <v>53</v>
      </c>
      <c r="G2384" s="220">
        <v>45169</v>
      </c>
      <c r="H2384" t="s">
        <v>423</v>
      </c>
      <c r="I2384" t="s">
        <v>201</v>
      </c>
      <c r="J2384" t="s">
        <v>240</v>
      </c>
      <c r="K2384" t="s">
        <v>424</v>
      </c>
      <c r="L2384" s="230" t="s">
        <v>425</v>
      </c>
      <c r="M2384">
        <v>1</v>
      </c>
      <c r="N2384">
        <v>0</v>
      </c>
      <c r="O2384">
        <v>21.76</v>
      </c>
      <c r="P2384">
        <v>21.76</v>
      </c>
      <c r="Q2384">
        <v>5655.39</v>
      </c>
      <c r="R2384">
        <v>21.12</v>
      </c>
      <c r="S2384" s="231" t="str">
        <f>VLOOKUP(U2384,'Cross ref'!I:J,2,0)</f>
        <v>SCL</v>
      </c>
      <c r="T2384" s="231">
        <f t="shared" si="222"/>
        <v>21.76</v>
      </c>
      <c r="U2384" s="231">
        <f>VLOOKUP(VALUE(C2384),'Cross ref'!G:I,3,0)</f>
        <v>7386</v>
      </c>
      <c r="V2384" s="231">
        <f>IFERROR(VLOOKUP(J2384,'Item List (2)'!C:D,2,0),VLOOKUP(K2384,'Item List (2)'!C:D,2,0))</f>
        <v>51001</v>
      </c>
      <c r="W2384" s="231">
        <f>IFERROR(VLOOKUP(J2384,'Item List (2)'!C:E,3,0),VLOOKUP(K2384,'Item List (2)'!C:E,3,0))</f>
        <v>1000</v>
      </c>
      <c r="X2384" s="231">
        <f t="shared" si="223"/>
        <v>0</v>
      </c>
      <c r="Y2384" s="231" t="str">
        <f t="shared" si="224"/>
        <v>BAG, T-SHIRT FLVR TRAILS</v>
      </c>
      <c r="AA2384" s="232">
        <f t="shared" si="225"/>
        <v>21.76</v>
      </c>
      <c r="AB2384" s="232" t="str">
        <f>VLOOKUP(W2384,'Item List (2)'!$H:$J,2,0)</f>
        <v>Paper</v>
      </c>
      <c r="AC2384" s="232">
        <f t="shared" si="226"/>
        <v>7386</v>
      </c>
      <c r="AD2384" s="232" t="str">
        <f t="shared" si="227"/>
        <v>7386-Paper</v>
      </c>
    </row>
    <row r="2385" spans="1:30">
      <c r="A2385" t="s">
        <v>48</v>
      </c>
      <c r="B2385" t="s">
        <v>549</v>
      </c>
      <c r="C2385" t="s">
        <v>818</v>
      </c>
      <c r="D2385" t="s">
        <v>819</v>
      </c>
      <c r="E2385" t="s">
        <v>820</v>
      </c>
      <c r="F2385" s="220" t="s">
        <v>53</v>
      </c>
      <c r="G2385" s="220">
        <v>45169</v>
      </c>
      <c r="H2385" t="s">
        <v>243</v>
      </c>
      <c r="I2385" t="s">
        <v>55</v>
      </c>
      <c r="J2385" t="s">
        <v>244</v>
      </c>
      <c r="K2385" t="s">
        <v>245</v>
      </c>
      <c r="L2385" s="230" t="s">
        <v>246</v>
      </c>
      <c r="M2385">
        <v>1</v>
      </c>
      <c r="N2385">
        <v>0</v>
      </c>
      <c r="O2385">
        <v>19.99</v>
      </c>
      <c r="P2385">
        <v>19.99</v>
      </c>
      <c r="Q2385">
        <v>5655.39</v>
      </c>
      <c r="R2385">
        <v>21.12</v>
      </c>
      <c r="S2385" s="231" t="str">
        <f>VLOOKUP(U2385,'Cross ref'!I:J,2,0)</f>
        <v>SCL</v>
      </c>
      <c r="T2385" s="231">
        <f t="shared" si="222"/>
        <v>19.99</v>
      </c>
      <c r="U2385" s="231">
        <f>VLOOKUP(VALUE(C2385),'Cross ref'!G:I,3,0)</f>
        <v>7386</v>
      </c>
      <c r="V2385" s="231">
        <f>IFERROR(VLOOKUP(J2385,'Item List (2)'!C:D,2,0),VLOOKUP(K2385,'Item List (2)'!C:D,2,0))</f>
        <v>50007</v>
      </c>
      <c r="W2385" s="231">
        <f>IFERROR(VLOOKUP(J2385,'Item List (2)'!C:E,3,0),VLOOKUP(K2385,'Item List (2)'!C:E,3,0))</f>
        <v>100</v>
      </c>
      <c r="X2385" s="231">
        <f t="shared" si="223"/>
        <v>0</v>
      </c>
      <c r="Y2385" s="231" t="str">
        <f t="shared" si="224"/>
        <v>CREAMER, HALF &amp; HALF</v>
      </c>
      <c r="AA2385" s="232">
        <f t="shared" si="225"/>
        <v>19.99</v>
      </c>
      <c r="AB2385" s="232" t="str">
        <f>VLOOKUP(W2385,'Item List (2)'!$H:$J,2,0)</f>
        <v>Food</v>
      </c>
      <c r="AC2385" s="232">
        <f t="shared" si="226"/>
        <v>7386</v>
      </c>
      <c r="AD2385" s="232" t="str">
        <f t="shared" si="227"/>
        <v>7386-Food</v>
      </c>
    </row>
    <row r="2386" spans="1:30">
      <c r="A2386" t="s">
        <v>48</v>
      </c>
      <c r="B2386" t="s">
        <v>549</v>
      </c>
      <c r="C2386" t="s">
        <v>818</v>
      </c>
      <c r="D2386" t="s">
        <v>819</v>
      </c>
      <c r="E2386" t="s">
        <v>820</v>
      </c>
      <c r="F2386" s="220" t="s">
        <v>53</v>
      </c>
      <c r="G2386" s="220">
        <v>45169</v>
      </c>
      <c r="H2386" t="s">
        <v>247</v>
      </c>
      <c r="I2386" t="s">
        <v>201</v>
      </c>
      <c r="J2386" t="s">
        <v>240</v>
      </c>
      <c r="K2386" t="s">
        <v>248</v>
      </c>
      <c r="L2386" s="230" t="s">
        <v>249</v>
      </c>
      <c r="M2386">
        <v>1</v>
      </c>
      <c r="N2386">
        <v>0</v>
      </c>
      <c r="O2386">
        <v>16.89</v>
      </c>
      <c r="P2386">
        <v>16.89</v>
      </c>
      <c r="Q2386">
        <v>5655.39</v>
      </c>
      <c r="R2386">
        <v>21.12</v>
      </c>
      <c r="S2386" s="231" t="str">
        <f>VLOOKUP(U2386,'Cross ref'!I:J,2,0)</f>
        <v>SCL</v>
      </c>
      <c r="T2386" s="231">
        <f t="shared" si="222"/>
        <v>16.89</v>
      </c>
      <c r="U2386" s="231">
        <f>VLOOKUP(VALUE(C2386),'Cross ref'!G:I,3,0)</f>
        <v>7386</v>
      </c>
      <c r="V2386" s="231">
        <f>IFERROR(VLOOKUP(J2386,'Item List (2)'!C:D,2,0),VLOOKUP(K2386,'Item List (2)'!C:D,2,0))</f>
        <v>51001</v>
      </c>
      <c r="W2386" s="231">
        <f>IFERROR(VLOOKUP(J2386,'Item List (2)'!C:E,3,0),VLOOKUP(K2386,'Item List (2)'!C:E,3,0))</f>
        <v>1000</v>
      </c>
      <c r="X2386" s="231">
        <f t="shared" si="223"/>
        <v>0</v>
      </c>
      <c r="Y2386" s="231" t="str">
        <f t="shared" si="224"/>
        <v>BAG, #12 FVLR TRAILS</v>
      </c>
      <c r="AA2386" s="232">
        <f t="shared" si="225"/>
        <v>16.89</v>
      </c>
      <c r="AB2386" s="232" t="str">
        <f>VLOOKUP(W2386,'Item List (2)'!$H:$J,2,0)</f>
        <v>Paper</v>
      </c>
      <c r="AC2386" s="232">
        <f t="shared" si="226"/>
        <v>7386</v>
      </c>
      <c r="AD2386" s="232" t="str">
        <f t="shared" si="227"/>
        <v>7386-Paper</v>
      </c>
    </row>
    <row r="2387" spans="1:30">
      <c r="A2387" t="s">
        <v>48</v>
      </c>
      <c r="B2387" t="s">
        <v>549</v>
      </c>
      <c r="C2387" t="s">
        <v>818</v>
      </c>
      <c r="D2387" t="s">
        <v>819</v>
      </c>
      <c r="E2387" t="s">
        <v>820</v>
      </c>
      <c r="F2387" s="220" t="s">
        <v>53</v>
      </c>
      <c r="G2387" s="220">
        <v>45169</v>
      </c>
      <c r="H2387" t="s">
        <v>250</v>
      </c>
      <c r="I2387" t="s">
        <v>201</v>
      </c>
      <c r="J2387" t="s">
        <v>240</v>
      </c>
      <c r="K2387" t="s">
        <v>251</v>
      </c>
      <c r="L2387" s="230" t="s">
        <v>252</v>
      </c>
      <c r="M2387">
        <v>1</v>
      </c>
      <c r="N2387">
        <v>0</v>
      </c>
      <c r="O2387">
        <v>26.37</v>
      </c>
      <c r="P2387">
        <v>26.37</v>
      </c>
      <c r="Q2387">
        <v>5655.39</v>
      </c>
      <c r="R2387">
        <v>21.12</v>
      </c>
      <c r="S2387" s="231" t="str">
        <f>VLOOKUP(U2387,'Cross ref'!I:J,2,0)</f>
        <v>SCL</v>
      </c>
      <c r="T2387" s="231">
        <f t="shared" si="222"/>
        <v>26.37</v>
      </c>
      <c r="U2387" s="231">
        <f>VLOOKUP(VALUE(C2387),'Cross ref'!G:I,3,0)</f>
        <v>7386</v>
      </c>
      <c r="V2387" s="231">
        <f>IFERROR(VLOOKUP(J2387,'Item List (2)'!C:D,2,0),VLOOKUP(K2387,'Item List (2)'!C:D,2,0))</f>
        <v>51001</v>
      </c>
      <c r="W2387" s="231">
        <f>IFERROR(VLOOKUP(J2387,'Item List (2)'!C:E,3,0),VLOOKUP(K2387,'Item List (2)'!C:E,3,0))</f>
        <v>1000</v>
      </c>
      <c r="X2387" s="231">
        <f t="shared" si="223"/>
        <v>0</v>
      </c>
      <c r="Y2387" s="231" t="str">
        <f t="shared" si="224"/>
        <v>BAG, #8 FLVR TRAILS</v>
      </c>
      <c r="AA2387" s="232">
        <f t="shared" si="225"/>
        <v>26.37</v>
      </c>
      <c r="AB2387" s="232" t="str">
        <f>VLOOKUP(W2387,'Item List (2)'!$H:$J,2,0)</f>
        <v>Paper</v>
      </c>
      <c r="AC2387" s="232">
        <f t="shared" si="226"/>
        <v>7386</v>
      </c>
      <c r="AD2387" s="232" t="str">
        <f t="shared" si="227"/>
        <v>7386-Paper</v>
      </c>
    </row>
    <row r="2388" spans="1:30">
      <c r="A2388" t="s">
        <v>48</v>
      </c>
      <c r="B2388" t="s">
        <v>549</v>
      </c>
      <c r="C2388" t="s">
        <v>818</v>
      </c>
      <c r="D2388" t="s">
        <v>819</v>
      </c>
      <c r="E2388" t="s">
        <v>820</v>
      </c>
      <c r="F2388" s="220" t="s">
        <v>53</v>
      </c>
      <c r="G2388" s="220">
        <v>45169</v>
      </c>
      <c r="H2388" t="s">
        <v>255</v>
      </c>
      <c r="I2388" t="s">
        <v>201</v>
      </c>
      <c r="J2388" t="s">
        <v>236</v>
      </c>
      <c r="K2388" t="s">
        <v>256</v>
      </c>
      <c r="L2388" s="230" t="s">
        <v>257</v>
      </c>
      <c r="M2388">
        <v>1</v>
      </c>
      <c r="N2388">
        <v>0</v>
      </c>
      <c r="O2388">
        <v>66.19</v>
      </c>
      <c r="P2388">
        <v>66.19</v>
      </c>
      <c r="Q2388">
        <v>5655.39</v>
      </c>
      <c r="R2388">
        <v>21.12</v>
      </c>
      <c r="S2388" s="231" t="str">
        <f>VLOOKUP(U2388,'Cross ref'!I:J,2,0)</f>
        <v>SCL</v>
      </c>
      <c r="T2388" s="231">
        <f t="shared" si="222"/>
        <v>66.19</v>
      </c>
      <c r="U2388" s="231">
        <f>VLOOKUP(VALUE(C2388),'Cross ref'!G:I,3,0)</f>
        <v>7386</v>
      </c>
      <c r="V2388" s="231">
        <f>IFERROR(VLOOKUP(J2388,'Item List (2)'!C:D,2,0),VLOOKUP(K2388,'Item List (2)'!C:D,2,0))</f>
        <v>51001</v>
      </c>
      <c r="W2388" s="231">
        <f>IFERROR(VLOOKUP(J2388,'Item List (2)'!C:E,3,0),VLOOKUP(K2388,'Item List (2)'!C:E,3,0))</f>
        <v>1000</v>
      </c>
      <c r="X2388" s="231">
        <f t="shared" si="223"/>
        <v>0</v>
      </c>
      <c r="Y2388" s="231" t="str">
        <f t="shared" si="224"/>
        <v>CUP, COLD 24Z FLVR TRAIL</v>
      </c>
      <c r="AA2388" s="232">
        <f t="shared" si="225"/>
        <v>66.19</v>
      </c>
      <c r="AB2388" s="232" t="str">
        <f>VLOOKUP(W2388,'Item List (2)'!$H:$J,2,0)</f>
        <v>Paper</v>
      </c>
      <c r="AC2388" s="232">
        <f t="shared" si="226"/>
        <v>7386</v>
      </c>
      <c r="AD2388" s="232" t="str">
        <f t="shared" si="227"/>
        <v>7386-Paper</v>
      </c>
    </row>
    <row r="2389" spans="1:30">
      <c r="A2389" t="s">
        <v>48</v>
      </c>
      <c r="B2389" t="s">
        <v>549</v>
      </c>
      <c r="C2389" t="s">
        <v>818</v>
      </c>
      <c r="D2389" t="s">
        <v>819</v>
      </c>
      <c r="E2389" t="s">
        <v>820</v>
      </c>
      <c r="F2389" s="220" t="s">
        <v>53</v>
      </c>
      <c r="G2389" s="220">
        <v>45169</v>
      </c>
      <c r="H2389" t="s">
        <v>258</v>
      </c>
      <c r="I2389" t="s">
        <v>201</v>
      </c>
      <c r="J2389" t="s">
        <v>236</v>
      </c>
      <c r="K2389" t="s">
        <v>259</v>
      </c>
      <c r="L2389" s="230" t="s">
        <v>260</v>
      </c>
      <c r="M2389">
        <v>1</v>
      </c>
      <c r="N2389">
        <v>0</v>
      </c>
      <c r="O2389">
        <v>30.68</v>
      </c>
      <c r="P2389">
        <v>30.68</v>
      </c>
      <c r="Q2389">
        <v>5655.39</v>
      </c>
      <c r="R2389">
        <v>21.12</v>
      </c>
      <c r="S2389" s="231" t="str">
        <f>VLOOKUP(U2389,'Cross ref'!I:J,2,0)</f>
        <v>SCL</v>
      </c>
      <c r="T2389" s="231">
        <f t="shared" si="222"/>
        <v>30.68</v>
      </c>
      <c r="U2389" s="231">
        <f>VLOOKUP(VALUE(C2389),'Cross ref'!G:I,3,0)</f>
        <v>7386</v>
      </c>
      <c r="V2389" s="231">
        <f>IFERROR(VLOOKUP(J2389,'Item List (2)'!C:D,2,0),VLOOKUP(K2389,'Item List (2)'!C:D,2,0))</f>
        <v>51001</v>
      </c>
      <c r="W2389" s="231">
        <f>IFERROR(VLOOKUP(J2389,'Item List (2)'!C:E,3,0),VLOOKUP(K2389,'Item List (2)'!C:E,3,0))</f>
        <v>1000</v>
      </c>
      <c r="X2389" s="231">
        <f t="shared" si="223"/>
        <v>0</v>
      </c>
      <c r="Y2389" s="231" t="str">
        <f t="shared" si="224"/>
        <v>CUP, PLS COLD 32Z FLVR TRAIL</v>
      </c>
      <c r="AA2389" s="232">
        <f t="shared" si="225"/>
        <v>30.68</v>
      </c>
      <c r="AB2389" s="232" t="str">
        <f>VLOOKUP(W2389,'Item List (2)'!$H:$J,2,0)</f>
        <v>Paper</v>
      </c>
      <c r="AC2389" s="232">
        <f t="shared" si="226"/>
        <v>7386</v>
      </c>
      <c r="AD2389" s="232" t="str">
        <f t="shared" si="227"/>
        <v>7386-Paper</v>
      </c>
    </row>
    <row r="2390" spans="1:30">
      <c r="A2390" t="s">
        <v>48</v>
      </c>
      <c r="B2390" t="s">
        <v>549</v>
      </c>
      <c r="C2390" t="s">
        <v>818</v>
      </c>
      <c r="D2390" t="s">
        <v>819</v>
      </c>
      <c r="E2390" t="s">
        <v>820</v>
      </c>
      <c r="F2390" s="220" t="s">
        <v>53</v>
      </c>
      <c r="G2390" s="220">
        <v>45169</v>
      </c>
      <c r="H2390" t="s">
        <v>261</v>
      </c>
      <c r="I2390" t="s">
        <v>55</v>
      </c>
      <c r="J2390" t="s">
        <v>98</v>
      </c>
      <c r="K2390" t="s">
        <v>262</v>
      </c>
      <c r="L2390" s="230" t="s">
        <v>263</v>
      </c>
      <c r="M2390">
        <v>2</v>
      </c>
      <c r="N2390">
        <v>0</v>
      </c>
      <c r="O2390">
        <v>22.91</v>
      </c>
      <c r="P2390">
        <v>45.82</v>
      </c>
      <c r="Q2390">
        <v>5655.39</v>
      </c>
      <c r="R2390">
        <v>21.12</v>
      </c>
      <c r="S2390" s="231" t="str">
        <f>VLOOKUP(U2390,'Cross ref'!I:J,2,0)</f>
        <v>SCL</v>
      </c>
      <c r="T2390" s="231">
        <f t="shared" si="222"/>
        <v>45.82</v>
      </c>
      <c r="U2390" s="231">
        <f>VLOOKUP(VALUE(C2390),'Cross ref'!G:I,3,0)</f>
        <v>7386</v>
      </c>
      <c r="V2390" s="231">
        <f>IFERROR(VLOOKUP(J2390,'Item List (2)'!C:D,2,0),VLOOKUP(K2390,'Item List (2)'!C:D,2,0))</f>
        <v>50007</v>
      </c>
      <c r="W2390" s="231">
        <f>IFERROR(VLOOKUP(J2390,'Item List (2)'!C:E,3,0),VLOOKUP(K2390,'Item List (2)'!C:E,3,0))</f>
        <v>100</v>
      </c>
      <c r="X2390" s="231">
        <f t="shared" si="223"/>
        <v>0</v>
      </c>
      <c r="Y2390" s="231" t="str">
        <f t="shared" si="224"/>
        <v>SAUCE, BBQ</v>
      </c>
      <c r="AA2390" s="232">
        <f t="shared" si="225"/>
        <v>45.82</v>
      </c>
      <c r="AB2390" s="232" t="str">
        <f>VLOOKUP(W2390,'Item List (2)'!$H:$J,2,0)</f>
        <v>Food</v>
      </c>
      <c r="AC2390" s="232">
        <f t="shared" si="226"/>
        <v>7386</v>
      </c>
      <c r="AD2390" s="232" t="str">
        <f t="shared" si="227"/>
        <v>7386-Food</v>
      </c>
    </row>
    <row r="2391" spans="1:30">
      <c r="A2391" t="s">
        <v>48</v>
      </c>
      <c r="B2391" t="s">
        <v>549</v>
      </c>
      <c r="C2391" t="s">
        <v>818</v>
      </c>
      <c r="D2391" t="s">
        <v>819</v>
      </c>
      <c r="E2391" t="s">
        <v>820</v>
      </c>
      <c r="F2391" s="220" t="s">
        <v>53</v>
      </c>
      <c r="G2391" s="220">
        <v>45169</v>
      </c>
      <c r="H2391" t="s">
        <v>267</v>
      </c>
      <c r="I2391" t="s">
        <v>55</v>
      </c>
      <c r="J2391" t="s">
        <v>268</v>
      </c>
      <c r="K2391" t="s">
        <v>269</v>
      </c>
      <c r="L2391" s="230" t="s">
        <v>270</v>
      </c>
      <c r="M2391">
        <v>2</v>
      </c>
      <c r="N2391">
        <v>0</v>
      </c>
      <c r="O2391">
        <v>47.11</v>
      </c>
      <c r="P2391">
        <v>94.22</v>
      </c>
      <c r="Q2391">
        <v>5655.39</v>
      </c>
      <c r="R2391">
        <v>21.12</v>
      </c>
      <c r="S2391" s="231" t="str">
        <f>VLOOKUP(U2391,'Cross ref'!I:J,2,0)</f>
        <v>SCL</v>
      </c>
      <c r="T2391" s="231">
        <f t="shared" si="222"/>
        <v>94.22</v>
      </c>
      <c r="U2391" s="231">
        <f>VLOOKUP(VALUE(C2391),'Cross ref'!G:I,3,0)</f>
        <v>7386</v>
      </c>
      <c r="V2391" s="231">
        <f>IFERROR(VLOOKUP(J2391,'Item List (2)'!C:D,2,0),VLOOKUP(K2391,'Item List (2)'!C:D,2,0))</f>
        <v>50007</v>
      </c>
      <c r="W2391" s="231">
        <f>IFERROR(VLOOKUP(J2391,'Item List (2)'!C:E,3,0),VLOOKUP(K2391,'Item List (2)'!C:E,3,0))</f>
        <v>100</v>
      </c>
      <c r="X2391" s="231">
        <f t="shared" si="223"/>
        <v>0</v>
      </c>
      <c r="Y2391" s="231" t="str">
        <f t="shared" si="224"/>
        <v>MAYONNAISE, 64Z</v>
      </c>
      <c r="AA2391" s="232">
        <f t="shared" si="225"/>
        <v>94.22</v>
      </c>
      <c r="AB2391" s="232" t="str">
        <f>VLOOKUP(W2391,'Item List (2)'!$H:$J,2,0)</f>
        <v>Food</v>
      </c>
      <c r="AC2391" s="232">
        <f t="shared" si="226"/>
        <v>7386</v>
      </c>
      <c r="AD2391" s="232" t="str">
        <f t="shared" si="227"/>
        <v>7386-Food</v>
      </c>
    </row>
    <row r="2392" spans="1:30">
      <c r="A2392" t="s">
        <v>48</v>
      </c>
      <c r="B2392" t="s">
        <v>549</v>
      </c>
      <c r="C2392" t="s">
        <v>818</v>
      </c>
      <c r="D2392" t="s">
        <v>819</v>
      </c>
      <c r="E2392" t="s">
        <v>820</v>
      </c>
      <c r="F2392" s="220" t="s">
        <v>53</v>
      </c>
      <c r="G2392" s="220">
        <v>45169</v>
      </c>
      <c r="H2392" t="s">
        <v>399</v>
      </c>
      <c r="I2392" t="s">
        <v>201</v>
      </c>
      <c r="J2392" t="s">
        <v>400</v>
      </c>
      <c r="K2392" t="s">
        <v>401</v>
      </c>
      <c r="L2392" s="230" t="s">
        <v>402</v>
      </c>
      <c r="M2392">
        <v>1</v>
      </c>
      <c r="N2392">
        <v>0</v>
      </c>
      <c r="O2392">
        <v>45.4</v>
      </c>
      <c r="P2392">
        <v>45.4</v>
      </c>
      <c r="Q2392">
        <v>5655.39</v>
      </c>
      <c r="R2392">
        <v>21.12</v>
      </c>
      <c r="S2392" s="231" t="str">
        <f>VLOOKUP(U2392,'Cross ref'!I:J,2,0)</f>
        <v>SCL</v>
      </c>
      <c r="T2392" s="231">
        <f t="shared" si="222"/>
        <v>45.4</v>
      </c>
      <c r="U2392" s="231">
        <f>VLOOKUP(VALUE(C2392),'Cross ref'!G:I,3,0)</f>
        <v>7386</v>
      </c>
      <c r="V2392" s="231">
        <f>IFERROR(VLOOKUP(J2392,'Item List (2)'!C:D,2,0),VLOOKUP(K2392,'Item List (2)'!C:D,2,0))</f>
        <v>51001</v>
      </c>
      <c r="W2392" s="231">
        <f>IFERROR(VLOOKUP(J2392,'Item List (2)'!C:E,3,0),VLOOKUP(K2392,'Item List (2)'!C:E,3,0))</f>
        <v>1000</v>
      </c>
      <c r="X2392" s="231">
        <f t="shared" si="223"/>
        <v>0</v>
      </c>
      <c r="Y2392" s="231" t="str">
        <f t="shared" si="224"/>
        <v>NAPKIN, 13X8.5 BRN</v>
      </c>
      <c r="AA2392" s="232">
        <f t="shared" si="225"/>
        <v>45.4</v>
      </c>
      <c r="AB2392" s="232" t="str">
        <f>VLOOKUP(W2392,'Item List (2)'!$H:$J,2,0)</f>
        <v>Paper</v>
      </c>
      <c r="AC2392" s="232">
        <f t="shared" si="226"/>
        <v>7386</v>
      </c>
      <c r="AD2392" s="232" t="str">
        <f t="shared" si="227"/>
        <v>7386-Paper</v>
      </c>
    </row>
    <row r="2393" spans="1:30">
      <c r="A2393" t="s">
        <v>48</v>
      </c>
      <c r="B2393" t="s">
        <v>549</v>
      </c>
      <c r="C2393" t="s">
        <v>818</v>
      </c>
      <c r="D2393" t="s">
        <v>819</v>
      </c>
      <c r="E2393" t="s">
        <v>820</v>
      </c>
      <c r="F2393" s="220" t="s">
        <v>53</v>
      </c>
      <c r="G2393" s="220">
        <v>45169</v>
      </c>
      <c r="H2393" t="s">
        <v>275</v>
      </c>
      <c r="I2393" t="s">
        <v>71</v>
      </c>
      <c r="J2393" t="s">
        <v>276</v>
      </c>
      <c r="K2393" t="s">
        <v>277</v>
      </c>
      <c r="L2393" s="230" t="s">
        <v>74</v>
      </c>
      <c r="M2393">
        <v>1</v>
      </c>
      <c r="N2393">
        <v>0</v>
      </c>
      <c r="O2393">
        <v>0</v>
      </c>
      <c r="P2393">
        <v>37.41</v>
      </c>
      <c r="Q2393">
        <v>5655.39</v>
      </c>
      <c r="R2393">
        <v>21.12</v>
      </c>
      <c r="S2393" s="231" t="str">
        <f>VLOOKUP(U2393,'Cross ref'!I:J,2,0)</f>
        <v>SCL</v>
      </c>
      <c r="T2393" s="231">
        <f t="shared" si="222"/>
        <v>37.41</v>
      </c>
      <c r="U2393" s="231">
        <f>VLOOKUP(VALUE(C2393),'Cross ref'!G:I,3,0)</f>
        <v>7386</v>
      </c>
      <c r="V2393" s="231">
        <f>IFERROR(VLOOKUP(J2393,'Item List (2)'!C:D,2,0),VLOOKUP(K2393,'Item List (2)'!C:D,2,0))</f>
        <v>50007</v>
      </c>
      <c r="W2393" s="231">
        <f>IFERROR(VLOOKUP(J2393,'Item List (2)'!C:E,3,0),VLOOKUP(K2393,'Item List (2)'!C:E,3,0))</f>
        <v>100</v>
      </c>
      <c r="X2393" s="231">
        <f t="shared" si="223"/>
        <v>-37.41</v>
      </c>
      <c r="Y2393" s="231" t="str">
        <f t="shared" si="224"/>
        <v>SURCHARGE, FUEL</v>
      </c>
      <c r="AA2393" s="232">
        <f t="shared" si="225"/>
        <v>37.41</v>
      </c>
      <c r="AB2393" s="232" t="str">
        <f>VLOOKUP(W2393,'Item List (2)'!$H:$J,2,0)</f>
        <v>Food</v>
      </c>
      <c r="AC2393" s="232">
        <f t="shared" si="226"/>
        <v>7386</v>
      </c>
      <c r="AD2393" s="232" t="str">
        <f t="shared" si="227"/>
        <v>7386-Food</v>
      </c>
    </row>
    <row r="2394" spans="1:30">
      <c r="A2394" t="s">
        <v>48</v>
      </c>
      <c r="B2394" t="s">
        <v>549</v>
      </c>
      <c r="C2394" t="s">
        <v>824</v>
      </c>
      <c r="D2394" t="s">
        <v>825</v>
      </c>
      <c r="E2394" t="s">
        <v>826</v>
      </c>
      <c r="F2394" s="220" t="s">
        <v>53</v>
      </c>
      <c r="G2394" s="220">
        <v>45167</v>
      </c>
      <c r="H2394" t="s">
        <v>60</v>
      </c>
      <c r="I2394" t="s">
        <v>61</v>
      </c>
      <c r="J2394" t="s">
        <v>62</v>
      </c>
      <c r="K2394" t="s">
        <v>63</v>
      </c>
      <c r="L2394" s="230" t="s">
        <v>64</v>
      </c>
      <c r="M2394">
        <v>1</v>
      </c>
      <c r="N2394">
        <v>0</v>
      </c>
      <c r="O2394">
        <v>116.52</v>
      </c>
      <c r="P2394">
        <v>116.52</v>
      </c>
      <c r="Q2394">
        <v>8504.71</v>
      </c>
      <c r="R2394">
        <v>10.32</v>
      </c>
      <c r="S2394" s="231" t="str">
        <f>VLOOKUP(U2394,'Cross ref'!I:J,2,0)</f>
        <v>SCL</v>
      </c>
      <c r="T2394" s="231">
        <f t="shared" si="222"/>
        <v>116.52</v>
      </c>
      <c r="U2394" s="231">
        <f>VLOOKUP(VALUE(C2394),'Cross ref'!G:I,3,0)</f>
        <v>7387</v>
      </c>
      <c r="V2394" s="231">
        <f>IFERROR(VLOOKUP(J2394,'Item List (2)'!C:D,2,0),VLOOKUP(K2394,'Item List (2)'!C:D,2,0))</f>
        <v>51001</v>
      </c>
      <c r="W2394" s="231">
        <f>IFERROR(VLOOKUP(J2394,'Item List (2)'!C:E,3,0),VLOOKUP(K2394,'Item List (2)'!C:E,3,0))</f>
        <v>1000</v>
      </c>
      <c r="X2394" s="231">
        <f t="shared" si="223"/>
        <v>0</v>
      </c>
      <c r="Y2394" s="231" t="str">
        <f t="shared" si="224"/>
        <v>PREMIUM, TOY KIDS MEAL LOONEY TUNES</v>
      </c>
      <c r="AA2394" s="232">
        <f t="shared" si="225"/>
        <v>116.52</v>
      </c>
      <c r="AB2394" s="232" t="str">
        <f>VLOOKUP(W2394,'Item List (2)'!$H:$J,2,0)</f>
        <v>Paper</v>
      </c>
      <c r="AC2394" s="232">
        <f t="shared" si="226"/>
        <v>7387</v>
      </c>
      <c r="AD2394" s="232" t="str">
        <f t="shared" si="227"/>
        <v>7387-Paper</v>
      </c>
    </row>
    <row r="2395" spans="1:30">
      <c r="A2395" t="s">
        <v>48</v>
      </c>
      <c r="B2395" t="s">
        <v>549</v>
      </c>
      <c r="C2395" t="s">
        <v>824</v>
      </c>
      <c r="D2395" t="s">
        <v>825</v>
      </c>
      <c r="E2395" t="s">
        <v>826</v>
      </c>
      <c r="F2395" s="220" t="s">
        <v>53</v>
      </c>
      <c r="G2395" s="220">
        <v>45167</v>
      </c>
      <c r="H2395" t="s">
        <v>518</v>
      </c>
      <c r="I2395" t="s">
        <v>55</v>
      </c>
      <c r="J2395" t="s">
        <v>76</v>
      </c>
      <c r="K2395" t="s">
        <v>519</v>
      </c>
      <c r="L2395" s="230" t="s">
        <v>78</v>
      </c>
      <c r="M2395">
        <v>1</v>
      </c>
      <c r="N2395">
        <v>0</v>
      </c>
      <c r="O2395">
        <v>99.5</v>
      </c>
      <c r="P2395">
        <v>99.5</v>
      </c>
      <c r="Q2395">
        <v>8504.71</v>
      </c>
      <c r="R2395">
        <v>10.32</v>
      </c>
      <c r="S2395" s="231" t="str">
        <f>VLOOKUP(U2395,'Cross ref'!I:J,2,0)</f>
        <v>SCL</v>
      </c>
      <c r="T2395" s="231">
        <f t="shared" si="222"/>
        <v>99.5</v>
      </c>
      <c r="U2395" s="231">
        <f>VLOOKUP(VALUE(C2395),'Cross ref'!G:I,3,0)</f>
        <v>7387</v>
      </c>
      <c r="V2395" s="231">
        <f>IFERROR(VLOOKUP(J2395,'Item List (2)'!C:D,2,0),VLOOKUP(K2395,'Item List (2)'!C:D,2,0))</f>
        <v>50007</v>
      </c>
      <c r="W2395" s="231">
        <f>IFERROR(VLOOKUP(J2395,'Item List (2)'!C:E,3,0),VLOOKUP(K2395,'Item List (2)'!C:E,3,0))</f>
        <v>100</v>
      </c>
      <c r="X2395" s="231">
        <f t="shared" si="223"/>
        <v>0</v>
      </c>
      <c r="Y2395" s="231" t="str">
        <f t="shared" si="224"/>
        <v>SYRUP, FANTA ORANGE</v>
      </c>
      <c r="AA2395" s="232">
        <f t="shared" si="225"/>
        <v>99.5</v>
      </c>
      <c r="AB2395" s="232" t="str">
        <f>VLOOKUP(W2395,'Item List (2)'!$H:$J,2,0)</f>
        <v>Food</v>
      </c>
      <c r="AC2395" s="232">
        <f t="shared" si="226"/>
        <v>7387</v>
      </c>
      <c r="AD2395" s="232" t="str">
        <f t="shared" si="227"/>
        <v>7387-Food</v>
      </c>
    </row>
    <row r="2396" spans="1:30">
      <c r="A2396" t="s">
        <v>48</v>
      </c>
      <c r="B2396" t="s">
        <v>549</v>
      </c>
      <c r="C2396" t="s">
        <v>824</v>
      </c>
      <c r="D2396" t="s">
        <v>825</v>
      </c>
      <c r="E2396" t="s">
        <v>826</v>
      </c>
      <c r="F2396" s="220" t="s">
        <v>53</v>
      </c>
      <c r="G2396" s="220">
        <v>45167</v>
      </c>
      <c r="H2396" t="s">
        <v>70</v>
      </c>
      <c r="I2396" t="s">
        <v>71</v>
      </c>
      <c r="J2396" t="s">
        <v>72</v>
      </c>
      <c r="K2396" t="s">
        <v>73</v>
      </c>
      <c r="L2396" s="230" t="s">
        <v>74</v>
      </c>
      <c r="M2396">
        <v>1</v>
      </c>
      <c r="N2396">
        <v>0</v>
      </c>
      <c r="O2396">
        <v>0</v>
      </c>
      <c r="P2396">
        <v>4.89</v>
      </c>
      <c r="Q2396">
        <v>8504.71</v>
      </c>
      <c r="R2396">
        <v>10.32</v>
      </c>
      <c r="S2396" s="231" t="str">
        <f>VLOOKUP(U2396,'Cross ref'!I:J,2,0)</f>
        <v>SCL</v>
      </c>
      <c r="T2396" s="231">
        <f t="shared" si="222"/>
        <v>4.89</v>
      </c>
      <c r="U2396" s="231">
        <f>VLOOKUP(VALUE(C2396),'Cross ref'!G:I,3,0)</f>
        <v>7387</v>
      </c>
      <c r="V2396" s="231">
        <f>IFERROR(VLOOKUP(J2396,'Item List (2)'!C:D,2,0),VLOOKUP(K2396,'Item List (2)'!C:D,2,0))</f>
        <v>50007</v>
      </c>
      <c r="W2396" s="231">
        <f>IFERROR(VLOOKUP(J2396,'Item List (2)'!C:E,3,0),VLOOKUP(K2396,'Item List (2)'!C:E,3,0))</f>
        <v>100</v>
      </c>
      <c r="X2396" s="231">
        <f t="shared" si="223"/>
        <v>-4.89</v>
      </c>
      <c r="Y2396" s="231" t="str">
        <f t="shared" si="224"/>
        <v>SERVICE - PAYMENT TERMS</v>
      </c>
      <c r="AA2396" s="232">
        <f t="shared" si="225"/>
        <v>4.89</v>
      </c>
      <c r="AB2396" s="232" t="str">
        <f>VLOOKUP(W2396,'Item List (2)'!$H:$J,2,0)</f>
        <v>Food</v>
      </c>
      <c r="AC2396" s="232">
        <f t="shared" si="226"/>
        <v>7387</v>
      </c>
      <c r="AD2396" s="232" t="str">
        <f t="shared" si="227"/>
        <v>7387-Food</v>
      </c>
    </row>
    <row r="2397" spans="1:30">
      <c r="A2397" t="s">
        <v>48</v>
      </c>
      <c r="B2397" t="s">
        <v>549</v>
      </c>
      <c r="C2397" t="s">
        <v>824</v>
      </c>
      <c r="D2397" t="s">
        <v>825</v>
      </c>
      <c r="E2397" t="s">
        <v>826</v>
      </c>
      <c r="F2397" s="220" t="s">
        <v>53</v>
      </c>
      <c r="G2397" s="220">
        <v>45167</v>
      </c>
      <c r="H2397" t="s">
        <v>75</v>
      </c>
      <c r="I2397" t="s">
        <v>55</v>
      </c>
      <c r="J2397" t="s">
        <v>76</v>
      </c>
      <c r="K2397" t="s">
        <v>77</v>
      </c>
      <c r="L2397" s="230" t="s">
        <v>78</v>
      </c>
      <c r="M2397">
        <v>1</v>
      </c>
      <c r="N2397">
        <v>0</v>
      </c>
      <c r="O2397">
        <v>99.5</v>
      </c>
      <c r="P2397">
        <v>99.5</v>
      </c>
      <c r="Q2397">
        <v>8504.71</v>
      </c>
      <c r="R2397">
        <v>10.32</v>
      </c>
      <c r="S2397" s="231" t="str">
        <f>VLOOKUP(U2397,'Cross ref'!I:J,2,0)</f>
        <v>SCL</v>
      </c>
      <c r="T2397" s="231">
        <f t="shared" si="222"/>
        <v>99.5</v>
      </c>
      <c r="U2397" s="231">
        <f>VLOOKUP(VALUE(C2397),'Cross ref'!G:I,3,0)</f>
        <v>7387</v>
      </c>
      <c r="V2397" s="231">
        <f>IFERROR(VLOOKUP(J2397,'Item List (2)'!C:D,2,0),VLOOKUP(K2397,'Item List (2)'!C:D,2,0))</f>
        <v>50007</v>
      </c>
      <c r="W2397" s="231">
        <f>IFERROR(VLOOKUP(J2397,'Item List (2)'!C:E,3,0),VLOOKUP(K2397,'Item List (2)'!C:E,3,0))</f>
        <v>100</v>
      </c>
      <c r="X2397" s="231">
        <f t="shared" si="223"/>
        <v>0</v>
      </c>
      <c r="Y2397" s="231" t="str">
        <f t="shared" si="224"/>
        <v>SYRUP, SODA CHERRY COKE BIB</v>
      </c>
      <c r="AA2397" s="232">
        <f t="shared" si="225"/>
        <v>99.5</v>
      </c>
      <c r="AB2397" s="232" t="str">
        <f>VLOOKUP(W2397,'Item List (2)'!$H:$J,2,0)</f>
        <v>Food</v>
      </c>
      <c r="AC2397" s="232">
        <f t="shared" si="226"/>
        <v>7387</v>
      </c>
      <c r="AD2397" s="232" t="str">
        <f t="shared" si="227"/>
        <v>7387-Food</v>
      </c>
    </row>
    <row r="2398" spans="1:30">
      <c r="A2398" t="s">
        <v>48</v>
      </c>
      <c r="B2398" t="s">
        <v>549</v>
      </c>
      <c r="C2398" t="s">
        <v>824</v>
      </c>
      <c r="D2398" t="s">
        <v>825</v>
      </c>
      <c r="E2398" t="s">
        <v>826</v>
      </c>
      <c r="F2398" s="220" t="s">
        <v>53</v>
      </c>
      <c r="G2398" s="220">
        <v>45167</v>
      </c>
      <c r="H2398" t="s">
        <v>291</v>
      </c>
      <c r="I2398" t="s">
        <v>55</v>
      </c>
      <c r="J2398" t="s">
        <v>76</v>
      </c>
      <c r="K2398" t="s">
        <v>292</v>
      </c>
      <c r="L2398" s="230" t="s">
        <v>78</v>
      </c>
      <c r="M2398">
        <v>1</v>
      </c>
      <c r="N2398">
        <v>0</v>
      </c>
      <c r="O2398">
        <v>99.5</v>
      </c>
      <c r="P2398">
        <v>99.5</v>
      </c>
      <c r="Q2398">
        <v>8504.71</v>
      </c>
      <c r="R2398">
        <v>10.32</v>
      </c>
      <c r="S2398" s="231" t="str">
        <f>VLOOKUP(U2398,'Cross ref'!I:J,2,0)</f>
        <v>SCL</v>
      </c>
      <c r="T2398" s="231">
        <f t="shared" si="222"/>
        <v>99.5</v>
      </c>
      <c r="U2398" s="231">
        <f>VLOOKUP(VALUE(C2398),'Cross ref'!G:I,3,0)</f>
        <v>7387</v>
      </c>
      <c r="V2398" s="231">
        <f>IFERROR(VLOOKUP(J2398,'Item List (2)'!C:D,2,0),VLOOKUP(K2398,'Item List (2)'!C:D,2,0))</f>
        <v>50007</v>
      </c>
      <c r="W2398" s="231">
        <f>IFERROR(VLOOKUP(J2398,'Item List (2)'!C:E,3,0),VLOOKUP(K2398,'Item List (2)'!C:E,3,0))</f>
        <v>100</v>
      </c>
      <c r="X2398" s="231">
        <f t="shared" si="223"/>
        <v>0</v>
      </c>
      <c r="Y2398" s="231" t="str">
        <f t="shared" si="224"/>
        <v>SYRUP, DR PEPPER DIET BIB</v>
      </c>
      <c r="AA2398" s="232">
        <f t="shared" si="225"/>
        <v>99.5</v>
      </c>
      <c r="AB2398" s="232" t="str">
        <f>VLOOKUP(W2398,'Item List (2)'!$H:$J,2,0)</f>
        <v>Food</v>
      </c>
      <c r="AC2398" s="232">
        <f t="shared" si="226"/>
        <v>7387</v>
      </c>
      <c r="AD2398" s="232" t="str">
        <f t="shared" si="227"/>
        <v>7387-Food</v>
      </c>
    </row>
    <row r="2399" spans="1:30">
      <c r="A2399" t="s">
        <v>48</v>
      </c>
      <c r="B2399" t="s">
        <v>549</v>
      </c>
      <c r="C2399" t="s">
        <v>824</v>
      </c>
      <c r="D2399" t="s">
        <v>825</v>
      </c>
      <c r="E2399" t="s">
        <v>826</v>
      </c>
      <c r="F2399" s="220" t="s">
        <v>53</v>
      </c>
      <c r="G2399" s="220">
        <v>45167</v>
      </c>
      <c r="H2399" t="s">
        <v>79</v>
      </c>
      <c r="I2399" t="s">
        <v>55</v>
      </c>
      <c r="J2399" t="s">
        <v>80</v>
      </c>
      <c r="K2399" t="s">
        <v>81</v>
      </c>
      <c r="L2399" s="230" t="s">
        <v>78</v>
      </c>
      <c r="M2399">
        <v>1</v>
      </c>
      <c r="N2399">
        <v>0</v>
      </c>
      <c r="O2399">
        <v>99.5</v>
      </c>
      <c r="P2399">
        <v>99.5</v>
      </c>
      <c r="Q2399">
        <v>8504.71</v>
      </c>
      <c r="R2399">
        <v>10.32</v>
      </c>
      <c r="S2399" s="231" t="str">
        <f>VLOOKUP(U2399,'Cross ref'!I:J,2,0)</f>
        <v>SCL</v>
      </c>
      <c r="T2399" s="231">
        <f t="shared" si="222"/>
        <v>99.5</v>
      </c>
      <c r="U2399" s="231">
        <f>VLOOKUP(VALUE(C2399),'Cross ref'!G:I,3,0)</f>
        <v>7387</v>
      </c>
      <c r="V2399" s="231">
        <f>IFERROR(VLOOKUP(J2399,'Item List (2)'!C:D,2,0),VLOOKUP(K2399,'Item List (2)'!C:D,2,0))</f>
        <v>50007</v>
      </c>
      <c r="W2399" s="231">
        <f>IFERROR(VLOOKUP(J2399,'Item List (2)'!C:E,3,0),VLOOKUP(K2399,'Item List (2)'!C:E,3,0))</f>
        <v>100</v>
      </c>
      <c r="X2399" s="231">
        <f t="shared" si="223"/>
        <v>0</v>
      </c>
      <c r="Y2399" s="231" t="str">
        <f t="shared" si="224"/>
        <v>SYRUP, POWERADE MTN BLAST BIB</v>
      </c>
      <c r="AA2399" s="232">
        <f t="shared" si="225"/>
        <v>99.5</v>
      </c>
      <c r="AB2399" s="232" t="str">
        <f>VLOOKUP(W2399,'Item List (2)'!$H:$J,2,0)</f>
        <v>Food</v>
      </c>
      <c r="AC2399" s="232">
        <f t="shared" si="226"/>
        <v>7387</v>
      </c>
      <c r="AD2399" s="232" t="str">
        <f t="shared" si="227"/>
        <v>7387-Food</v>
      </c>
    </row>
    <row r="2400" spans="1:30">
      <c r="A2400" t="s">
        <v>48</v>
      </c>
      <c r="B2400" t="s">
        <v>549</v>
      </c>
      <c r="C2400" t="s">
        <v>824</v>
      </c>
      <c r="D2400" t="s">
        <v>825</v>
      </c>
      <c r="E2400" t="s">
        <v>826</v>
      </c>
      <c r="F2400" s="220" t="s">
        <v>53</v>
      </c>
      <c r="G2400" s="220">
        <v>45167</v>
      </c>
      <c r="H2400" t="s">
        <v>82</v>
      </c>
      <c r="I2400" t="s">
        <v>55</v>
      </c>
      <c r="J2400" t="s">
        <v>76</v>
      </c>
      <c r="K2400" t="s">
        <v>83</v>
      </c>
      <c r="L2400" s="230" t="s">
        <v>84</v>
      </c>
      <c r="M2400">
        <v>1</v>
      </c>
      <c r="N2400">
        <v>0</v>
      </c>
      <c r="O2400">
        <v>51.9</v>
      </c>
      <c r="P2400">
        <v>51.9</v>
      </c>
      <c r="Q2400">
        <v>8504.71</v>
      </c>
      <c r="R2400">
        <v>10.32</v>
      </c>
      <c r="S2400" s="231" t="str">
        <f>VLOOKUP(U2400,'Cross ref'!I:J,2,0)</f>
        <v>SCL</v>
      </c>
      <c r="T2400" s="231">
        <f t="shared" si="222"/>
        <v>51.9</v>
      </c>
      <c r="U2400" s="231">
        <f>VLOOKUP(VALUE(C2400),'Cross ref'!G:I,3,0)</f>
        <v>7387</v>
      </c>
      <c r="V2400" s="231">
        <f>IFERROR(VLOOKUP(J2400,'Item List (2)'!C:D,2,0),VLOOKUP(K2400,'Item List (2)'!C:D,2,0))</f>
        <v>50007</v>
      </c>
      <c r="W2400" s="231">
        <f>IFERROR(VLOOKUP(J2400,'Item List (2)'!C:E,3,0),VLOOKUP(K2400,'Item List (2)'!C:E,3,0))</f>
        <v>100</v>
      </c>
      <c r="X2400" s="231">
        <f t="shared" si="223"/>
        <v>0</v>
      </c>
      <c r="Y2400" s="231" t="str">
        <f t="shared" si="224"/>
        <v>SYRUP, COKE ZERO SUGAR BIB</v>
      </c>
      <c r="AA2400" s="232">
        <f t="shared" si="225"/>
        <v>51.9</v>
      </c>
      <c r="AB2400" s="232" t="str">
        <f>VLOOKUP(W2400,'Item List (2)'!$H:$J,2,0)</f>
        <v>Food</v>
      </c>
      <c r="AC2400" s="232">
        <f t="shared" si="226"/>
        <v>7387</v>
      </c>
      <c r="AD2400" s="232" t="str">
        <f t="shared" si="227"/>
        <v>7387-Food</v>
      </c>
    </row>
    <row r="2401" spans="1:30">
      <c r="A2401" t="s">
        <v>48</v>
      </c>
      <c r="B2401" t="s">
        <v>549</v>
      </c>
      <c r="C2401" t="s">
        <v>824</v>
      </c>
      <c r="D2401" t="s">
        <v>825</v>
      </c>
      <c r="E2401" t="s">
        <v>826</v>
      </c>
      <c r="F2401" s="220" t="s">
        <v>53</v>
      </c>
      <c r="G2401" s="220">
        <v>45167</v>
      </c>
      <c r="H2401" t="s">
        <v>85</v>
      </c>
      <c r="I2401" t="s">
        <v>55</v>
      </c>
      <c r="J2401" t="s">
        <v>76</v>
      </c>
      <c r="K2401" t="s">
        <v>86</v>
      </c>
      <c r="L2401" s="230" t="s">
        <v>78</v>
      </c>
      <c r="M2401">
        <v>1</v>
      </c>
      <c r="N2401">
        <v>0</v>
      </c>
      <c r="O2401">
        <v>145.42</v>
      </c>
      <c r="P2401">
        <v>145.42</v>
      </c>
      <c r="Q2401">
        <v>8504.71</v>
      </c>
      <c r="R2401">
        <v>10.32</v>
      </c>
      <c r="S2401" s="231" t="str">
        <f>VLOOKUP(U2401,'Cross ref'!I:J,2,0)</f>
        <v>SCL</v>
      </c>
      <c r="T2401" s="231">
        <f t="shared" si="222"/>
        <v>145.42</v>
      </c>
      <c r="U2401" s="231">
        <f>VLOOKUP(VALUE(C2401),'Cross ref'!G:I,3,0)</f>
        <v>7387</v>
      </c>
      <c r="V2401" s="231">
        <f>IFERROR(VLOOKUP(J2401,'Item List (2)'!C:D,2,0),VLOOKUP(K2401,'Item List (2)'!C:D,2,0))</f>
        <v>50007</v>
      </c>
      <c r="W2401" s="231">
        <f>IFERROR(VLOOKUP(J2401,'Item List (2)'!C:E,3,0),VLOOKUP(K2401,'Item List (2)'!C:E,3,0))</f>
        <v>100</v>
      </c>
      <c r="X2401" s="231">
        <f t="shared" si="223"/>
        <v>0</v>
      </c>
      <c r="Y2401" s="231" t="str">
        <f t="shared" si="224"/>
        <v>SYRUP, COKE DIET HIYLD BIB</v>
      </c>
      <c r="AA2401" s="232">
        <f t="shared" si="225"/>
        <v>145.42</v>
      </c>
      <c r="AB2401" s="232" t="str">
        <f>VLOOKUP(W2401,'Item List (2)'!$H:$J,2,0)</f>
        <v>Food</v>
      </c>
      <c r="AC2401" s="232">
        <f t="shared" si="226"/>
        <v>7387</v>
      </c>
      <c r="AD2401" s="232" t="str">
        <f t="shared" si="227"/>
        <v>7387-Food</v>
      </c>
    </row>
    <row r="2402" spans="1:30">
      <c r="A2402" t="s">
        <v>48</v>
      </c>
      <c r="B2402" t="s">
        <v>549</v>
      </c>
      <c r="C2402" t="s">
        <v>824</v>
      </c>
      <c r="D2402" t="s">
        <v>825</v>
      </c>
      <c r="E2402" t="s">
        <v>826</v>
      </c>
      <c r="F2402" s="220" t="s">
        <v>53</v>
      </c>
      <c r="G2402" s="220">
        <v>45167</v>
      </c>
      <c r="H2402" t="s">
        <v>87</v>
      </c>
      <c r="I2402" t="s">
        <v>55</v>
      </c>
      <c r="J2402" t="s">
        <v>76</v>
      </c>
      <c r="K2402" t="s">
        <v>88</v>
      </c>
      <c r="L2402" s="230" t="s">
        <v>78</v>
      </c>
      <c r="M2402">
        <v>3</v>
      </c>
      <c r="N2402">
        <v>0</v>
      </c>
      <c r="O2402">
        <v>112.77</v>
      </c>
      <c r="P2402">
        <v>338.31</v>
      </c>
      <c r="Q2402">
        <v>8504.71</v>
      </c>
      <c r="R2402">
        <v>10.32</v>
      </c>
      <c r="S2402" s="231" t="str">
        <f>VLOOKUP(U2402,'Cross ref'!I:J,2,0)</f>
        <v>SCL</v>
      </c>
      <c r="T2402" s="231">
        <f t="shared" si="222"/>
        <v>338.31</v>
      </c>
      <c r="U2402" s="231">
        <f>VLOOKUP(VALUE(C2402),'Cross ref'!G:I,3,0)</f>
        <v>7387</v>
      </c>
      <c r="V2402" s="231">
        <f>IFERROR(VLOOKUP(J2402,'Item List (2)'!C:D,2,0),VLOOKUP(K2402,'Item List (2)'!C:D,2,0))</f>
        <v>50007</v>
      </c>
      <c r="W2402" s="231">
        <f>IFERROR(VLOOKUP(J2402,'Item List (2)'!C:E,3,0),VLOOKUP(K2402,'Item List (2)'!C:E,3,0))</f>
        <v>100</v>
      </c>
      <c r="X2402" s="231">
        <f t="shared" si="223"/>
        <v>0</v>
      </c>
      <c r="Y2402" s="231" t="str">
        <f t="shared" si="224"/>
        <v>SYRUP, COKE CLASC BIB (HYCS)</v>
      </c>
      <c r="AA2402" s="232">
        <f t="shared" si="225"/>
        <v>338.31</v>
      </c>
      <c r="AB2402" s="232" t="str">
        <f>VLOOKUP(W2402,'Item List (2)'!$H:$J,2,0)</f>
        <v>Food</v>
      </c>
      <c r="AC2402" s="232">
        <f t="shared" si="226"/>
        <v>7387</v>
      </c>
      <c r="AD2402" s="232" t="str">
        <f t="shared" si="227"/>
        <v>7387-Food</v>
      </c>
    </row>
    <row r="2403" spans="1:30">
      <c r="A2403" t="s">
        <v>48</v>
      </c>
      <c r="B2403" t="s">
        <v>549</v>
      </c>
      <c r="C2403" t="s">
        <v>824</v>
      </c>
      <c r="D2403" t="s">
        <v>825</v>
      </c>
      <c r="E2403" t="s">
        <v>826</v>
      </c>
      <c r="F2403" s="220" t="s">
        <v>53</v>
      </c>
      <c r="G2403" s="220">
        <v>45167</v>
      </c>
      <c r="H2403" t="s">
        <v>293</v>
      </c>
      <c r="I2403" t="s">
        <v>55</v>
      </c>
      <c r="J2403" t="s">
        <v>76</v>
      </c>
      <c r="K2403" t="s">
        <v>294</v>
      </c>
      <c r="L2403" s="230" t="s">
        <v>78</v>
      </c>
      <c r="M2403">
        <v>1</v>
      </c>
      <c r="N2403">
        <v>0</v>
      </c>
      <c r="O2403">
        <v>116.08</v>
      </c>
      <c r="P2403">
        <v>116.08</v>
      </c>
      <c r="Q2403">
        <v>8504.71</v>
      </c>
      <c r="R2403">
        <v>10.32</v>
      </c>
      <c r="S2403" s="231" t="str">
        <f>VLOOKUP(U2403,'Cross ref'!I:J,2,0)</f>
        <v>SCL</v>
      </c>
      <c r="T2403" s="231">
        <f t="shared" si="222"/>
        <v>116.08</v>
      </c>
      <c r="U2403" s="231">
        <f>VLOOKUP(VALUE(C2403),'Cross ref'!G:I,3,0)</f>
        <v>7387</v>
      </c>
      <c r="V2403" s="231">
        <f>IFERROR(VLOOKUP(J2403,'Item List (2)'!C:D,2,0),VLOOKUP(K2403,'Item List (2)'!C:D,2,0))</f>
        <v>50007</v>
      </c>
      <c r="W2403" s="231">
        <f>IFERROR(VLOOKUP(J2403,'Item List (2)'!C:E,3,0),VLOOKUP(K2403,'Item List (2)'!C:E,3,0))</f>
        <v>100</v>
      </c>
      <c r="X2403" s="231">
        <f t="shared" si="223"/>
        <v>0</v>
      </c>
      <c r="Y2403" s="231" t="str">
        <f t="shared" si="224"/>
        <v>SYRUP, SPRITE BIB (HYCS)</v>
      </c>
      <c r="AA2403" s="232">
        <f t="shared" si="225"/>
        <v>116.08</v>
      </c>
      <c r="AB2403" s="232" t="str">
        <f>VLOOKUP(W2403,'Item List (2)'!$H:$J,2,0)</f>
        <v>Food</v>
      </c>
      <c r="AC2403" s="232">
        <f t="shared" si="226"/>
        <v>7387</v>
      </c>
      <c r="AD2403" s="232" t="str">
        <f t="shared" si="227"/>
        <v>7387-Food</v>
      </c>
    </row>
    <row r="2404" spans="1:30">
      <c r="A2404" t="s">
        <v>48</v>
      </c>
      <c r="B2404" t="s">
        <v>549</v>
      </c>
      <c r="C2404" t="s">
        <v>824</v>
      </c>
      <c r="D2404" t="s">
        <v>825</v>
      </c>
      <c r="E2404" t="s">
        <v>826</v>
      </c>
      <c r="F2404" s="220" t="s">
        <v>53</v>
      </c>
      <c r="G2404" s="220">
        <v>45167</v>
      </c>
      <c r="H2404" t="s">
        <v>436</v>
      </c>
      <c r="I2404" t="s">
        <v>55</v>
      </c>
      <c r="J2404" t="s">
        <v>179</v>
      </c>
      <c r="K2404" t="s">
        <v>437</v>
      </c>
      <c r="L2404" s="230" t="s">
        <v>123</v>
      </c>
      <c r="M2404">
        <v>1</v>
      </c>
      <c r="N2404">
        <v>0</v>
      </c>
      <c r="O2404">
        <v>38.13</v>
      </c>
      <c r="P2404">
        <v>38.13</v>
      </c>
      <c r="Q2404">
        <v>8504.71</v>
      </c>
      <c r="R2404">
        <v>10.32</v>
      </c>
      <c r="S2404" s="231" t="str">
        <f>VLOOKUP(U2404,'Cross ref'!I:J,2,0)</f>
        <v>SCL</v>
      </c>
      <c r="T2404" s="231">
        <f t="shared" si="222"/>
        <v>38.13</v>
      </c>
      <c r="U2404" s="231">
        <f>VLOOKUP(VALUE(C2404),'Cross ref'!G:I,3,0)</f>
        <v>7387</v>
      </c>
      <c r="V2404" s="231">
        <f>IFERROR(VLOOKUP(J2404,'Item List (2)'!C:D,2,0),VLOOKUP(K2404,'Item List (2)'!C:D,2,0))</f>
        <v>50007</v>
      </c>
      <c r="W2404" s="231">
        <f>IFERROR(VLOOKUP(J2404,'Item List (2)'!C:E,3,0),VLOOKUP(K2404,'Item List (2)'!C:E,3,0))</f>
        <v>100</v>
      </c>
      <c r="X2404" s="231">
        <f t="shared" si="223"/>
        <v>0</v>
      </c>
      <c r="Y2404" s="231" t="str">
        <f t="shared" si="224"/>
        <v>CHEESE, MEXICAN BLND SHRD FCY</v>
      </c>
      <c r="AA2404" s="232">
        <f t="shared" si="225"/>
        <v>38.13</v>
      </c>
      <c r="AB2404" s="232" t="str">
        <f>VLOOKUP(W2404,'Item List (2)'!$H:$J,2,0)</f>
        <v>Food</v>
      </c>
      <c r="AC2404" s="232">
        <f t="shared" si="226"/>
        <v>7387</v>
      </c>
      <c r="AD2404" s="232" t="str">
        <f t="shared" si="227"/>
        <v>7387-Food</v>
      </c>
    </row>
    <row r="2405" spans="1:30">
      <c r="A2405" t="s">
        <v>48</v>
      </c>
      <c r="B2405" t="s">
        <v>549</v>
      </c>
      <c r="C2405" t="s">
        <v>824</v>
      </c>
      <c r="D2405" t="s">
        <v>825</v>
      </c>
      <c r="E2405" t="s">
        <v>826</v>
      </c>
      <c r="F2405" s="220" t="s">
        <v>53</v>
      </c>
      <c r="G2405" s="220">
        <v>45167</v>
      </c>
      <c r="H2405" t="s">
        <v>295</v>
      </c>
      <c r="I2405" t="s">
        <v>55</v>
      </c>
      <c r="J2405" t="s">
        <v>105</v>
      </c>
      <c r="K2405" t="s">
        <v>296</v>
      </c>
      <c r="L2405" s="230" t="s">
        <v>297</v>
      </c>
      <c r="M2405">
        <v>1</v>
      </c>
      <c r="N2405">
        <v>0</v>
      </c>
      <c r="O2405">
        <v>16.22</v>
      </c>
      <c r="P2405">
        <v>16.22</v>
      </c>
      <c r="Q2405">
        <v>8504.71</v>
      </c>
      <c r="R2405">
        <v>10.32</v>
      </c>
      <c r="S2405" s="231" t="str">
        <f>VLOOKUP(U2405,'Cross ref'!I:J,2,0)</f>
        <v>SCL</v>
      </c>
      <c r="T2405" s="231">
        <f t="shared" si="222"/>
        <v>16.22</v>
      </c>
      <c r="U2405" s="231">
        <f>VLOOKUP(VALUE(C2405),'Cross ref'!G:I,3,0)</f>
        <v>7387</v>
      </c>
      <c r="V2405" s="231">
        <f>IFERROR(VLOOKUP(J2405,'Item List (2)'!C:D,2,0),VLOOKUP(K2405,'Item List (2)'!C:D,2,0))</f>
        <v>50007</v>
      </c>
      <c r="W2405" s="231">
        <f>IFERROR(VLOOKUP(J2405,'Item List (2)'!C:E,3,0),VLOOKUP(K2405,'Item List (2)'!C:E,3,0))</f>
        <v>100</v>
      </c>
      <c r="X2405" s="231">
        <f t="shared" si="223"/>
        <v>0</v>
      </c>
      <c r="Y2405" s="231" t="str">
        <f t="shared" si="224"/>
        <v>MILK, 1% LF ESL</v>
      </c>
      <c r="AA2405" s="232">
        <f t="shared" si="225"/>
        <v>16.22</v>
      </c>
      <c r="AB2405" s="232" t="str">
        <f>VLOOKUP(W2405,'Item List (2)'!$H:$J,2,0)</f>
        <v>Food</v>
      </c>
      <c r="AC2405" s="232">
        <f t="shared" si="226"/>
        <v>7387</v>
      </c>
      <c r="AD2405" s="232" t="str">
        <f t="shared" si="227"/>
        <v>7387-Food</v>
      </c>
    </row>
    <row r="2406" spans="1:30">
      <c r="A2406" t="s">
        <v>48</v>
      </c>
      <c r="B2406" t="s">
        <v>549</v>
      </c>
      <c r="C2406" t="s">
        <v>824</v>
      </c>
      <c r="D2406" t="s">
        <v>825</v>
      </c>
      <c r="E2406" t="s">
        <v>826</v>
      </c>
      <c r="F2406" s="220" t="s">
        <v>53</v>
      </c>
      <c r="G2406" s="220">
        <v>45167</v>
      </c>
      <c r="H2406" t="s">
        <v>93</v>
      </c>
      <c r="I2406" t="s">
        <v>55</v>
      </c>
      <c r="J2406" t="s">
        <v>94</v>
      </c>
      <c r="K2406" t="s">
        <v>95</v>
      </c>
      <c r="L2406" s="230" t="s">
        <v>96</v>
      </c>
      <c r="M2406">
        <v>2</v>
      </c>
      <c r="N2406">
        <v>0</v>
      </c>
      <c r="O2406">
        <v>26.21</v>
      </c>
      <c r="P2406">
        <v>52.42</v>
      </c>
      <c r="Q2406">
        <v>8504.71</v>
      </c>
      <c r="R2406">
        <v>10.32</v>
      </c>
      <c r="S2406" s="231" t="str">
        <f>VLOOKUP(U2406,'Cross ref'!I:J,2,0)</f>
        <v>SCL</v>
      </c>
      <c r="T2406" s="231">
        <f t="shared" si="222"/>
        <v>52.42</v>
      </c>
      <c r="U2406" s="231">
        <f>VLOOKUP(VALUE(C2406),'Cross ref'!G:I,3,0)</f>
        <v>7387</v>
      </c>
      <c r="V2406" s="231">
        <f>IFERROR(VLOOKUP(J2406,'Item List (2)'!C:D,2,0),VLOOKUP(K2406,'Item List (2)'!C:D,2,0))</f>
        <v>50007</v>
      </c>
      <c r="W2406" s="231">
        <f>IFERROR(VLOOKUP(J2406,'Item List (2)'!C:E,3,0),VLOOKUP(K2406,'Item List (2)'!C:E,3,0))</f>
        <v>100</v>
      </c>
      <c r="X2406" s="231">
        <f t="shared" si="223"/>
        <v>0</v>
      </c>
      <c r="Y2406" s="231" t="str">
        <f t="shared" si="224"/>
        <v>JUICE, ORANGE ORIG SIMPLY</v>
      </c>
      <c r="AA2406" s="232">
        <f t="shared" si="225"/>
        <v>52.42</v>
      </c>
      <c r="AB2406" s="232" t="str">
        <f>VLOOKUP(W2406,'Item List (2)'!$H:$J,2,0)</f>
        <v>Food</v>
      </c>
      <c r="AC2406" s="232">
        <f t="shared" si="226"/>
        <v>7387</v>
      </c>
      <c r="AD2406" s="232" t="str">
        <f t="shared" si="227"/>
        <v>7387-Food</v>
      </c>
    </row>
    <row r="2407" spans="1:30">
      <c r="A2407" t="s">
        <v>48</v>
      </c>
      <c r="B2407" t="s">
        <v>549</v>
      </c>
      <c r="C2407" t="s">
        <v>824</v>
      </c>
      <c r="D2407" t="s">
        <v>825</v>
      </c>
      <c r="E2407" t="s">
        <v>826</v>
      </c>
      <c r="F2407" s="220" t="s">
        <v>53</v>
      </c>
      <c r="G2407" s="220">
        <v>45167</v>
      </c>
      <c r="H2407" t="s">
        <v>97</v>
      </c>
      <c r="I2407" t="s">
        <v>55</v>
      </c>
      <c r="J2407" t="s">
        <v>98</v>
      </c>
      <c r="K2407" t="s">
        <v>99</v>
      </c>
      <c r="L2407" s="230" t="s">
        <v>100</v>
      </c>
      <c r="M2407">
        <v>1</v>
      </c>
      <c r="N2407">
        <v>0</v>
      </c>
      <c r="O2407">
        <v>20.03</v>
      </c>
      <c r="P2407">
        <v>20.03</v>
      </c>
      <c r="Q2407">
        <v>8504.71</v>
      </c>
      <c r="R2407">
        <v>10.32</v>
      </c>
      <c r="S2407" s="231" t="str">
        <f>VLOOKUP(U2407,'Cross ref'!I:J,2,0)</f>
        <v>SCL</v>
      </c>
      <c r="T2407" s="231">
        <f t="shared" si="222"/>
        <v>20.03</v>
      </c>
      <c r="U2407" s="231">
        <f>VLOOKUP(VALUE(C2407),'Cross ref'!G:I,3,0)</f>
        <v>7387</v>
      </c>
      <c r="V2407" s="231">
        <f>IFERROR(VLOOKUP(J2407,'Item List (2)'!C:D,2,0),VLOOKUP(K2407,'Item List (2)'!C:D,2,0))</f>
        <v>50007</v>
      </c>
      <c r="W2407" s="231">
        <f>IFERROR(VLOOKUP(J2407,'Item List (2)'!C:E,3,0),VLOOKUP(K2407,'Item List (2)'!C:E,3,0))</f>
        <v>100</v>
      </c>
      <c r="X2407" s="231">
        <f t="shared" si="223"/>
        <v>0</v>
      </c>
      <c r="Y2407" s="231" t="str">
        <f t="shared" si="224"/>
        <v>SAUCE, BBQ SWEET &amp; BOLD CUP</v>
      </c>
      <c r="AA2407" s="232">
        <f t="shared" si="225"/>
        <v>20.03</v>
      </c>
      <c r="AB2407" s="232" t="str">
        <f>VLOOKUP(W2407,'Item List (2)'!$H:$J,2,0)</f>
        <v>Food</v>
      </c>
      <c r="AC2407" s="232">
        <f t="shared" si="226"/>
        <v>7387</v>
      </c>
      <c r="AD2407" s="232" t="str">
        <f t="shared" si="227"/>
        <v>7387-Food</v>
      </c>
    </row>
    <row r="2408" spans="1:30">
      <c r="A2408" t="s">
        <v>48</v>
      </c>
      <c r="B2408" t="s">
        <v>549</v>
      </c>
      <c r="C2408" t="s">
        <v>824</v>
      </c>
      <c r="D2408" t="s">
        <v>825</v>
      </c>
      <c r="E2408" t="s">
        <v>826</v>
      </c>
      <c r="F2408" s="220" t="s">
        <v>53</v>
      </c>
      <c r="G2408" s="220">
        <v>45167</v>
      </c>
      <c r="H2408" t="s">
        <v>304</v>
      </c>
      <c r="I2408" t="s">
        <v>55</v>
      </c>
      <c r="J2408" t="s">
        <v>305</v>
      </c>
      <c r="K2408" t="s">
        <v>306</v>
      </c>
      <c r="L2408" s="230" t="s">
        <v>100</v>
      </c>
      <c r="M2408">
        <v>1</v>
      </c>
      <c r="N2408">
        <v>0</v>
      </c>
      <c r="O2408">
        <v>30.8</v>
      </c>
      <c r="P2408">
        <v>30.8</v>
      </c>
      <c r="Q2408">
        <v>8504.71</v>
      </c>
      <c r="R2408">
        <v>10.32</v>
      </c>
      <c r="S2408" s="231" t="str">
        <f>VLOOKUP(U2408,'Cross ref'!I:J,2,0)</f>
        <v>SCL</v>
      </c>
      <c r="T2408" s="231">
        <f t="shared" si="222"/>
        <v>30.8</v>
      </c>
      <c r="U2408" s="231">
        <f>VLOOKUP(VALUE(C2408),'Cross ref'!G:I,3,0)</f>
        <v>7387</v>
      </c>
      <c r="V2408" s="231">
        <f>IFERROR(VLOOKUP(J2408,'Item List (2)'!C:D,2,0),VLOOKUP(K2408,'Item List (2)'!C:D,2,0))</f>
        <v>50007</v>
      </c>
      <c r="W2408" s="231">
        <f>IFERROR(VLOOKUP(J2408,'Item List (2)'!C:E,3,0),VLOOKUP(K2408,'Item List (2)'!C:E,3,0))</f>
        <v>100</v>
      </c>
      <c r="X2408" s="231">
        <f t="shared" si="223"/>
        <v>0</v>
      </c>
      <c r="Y2408" s="231" t="str">
        <f t="shared" si="224"/>
        <v>SAUCE, HNY MUST CUP</v>
      </c>
      <c r="AA2408" s="232">
        <f t="shared" si="225"/>
        <v>30.8</v>
      </c>
      <c r="AB2408" s="232" t="str">
        <f>VLOOKUP(W2408,'Item List (2)'!$H:$J,2,0)</f>
        <v>Food</v>
      </c>
      <c r="AC2408" s="232">
        <f t="shared" si="226"/>
        <v>7387</v>
      </c>
      <c r="AD2408" s="232" t="str">
        <f t="shared" si="227"/>
        <v>7387-Food</v>
      </c>
    </row>
    <row r="2409" spans="1:30">
      <c r="A2409" t="s">
        <v>48</v>
      </c>
      <c r="B2409" t="s">
        <v>549</v>
      </c>
      <c r="C2409" t="s">
        <v>824</v>
      </c>
      <c r="D2409" t="s">
        <v>825</v>
      </c>
      <c r="E2409" t="s">
        <v>826</v>
      </c>
      <c r="F2409" s="220" t="s">
        <v>53</v>
      </c>
      <c r="G2409" s="220">
        <v>45167</v>
      </c>
      <c r="H2409" t="s">
        <v>101</v>
      </c>
      <c r="I2409" t="s">
        <v>55</v>
      </c>
      <c r="J2409" t="s">
        <v>102</v>
      </c>
      <c r="K2409" t="s">
        <v>103</v>
      </c>
      <c r="L2409" s="230" t="s">
        <v>100</v>
      </c>
      <c r="M2409">
        <v>4</v>
      </c>
      <c r="N2409">
        <v>0</v>
      </c>
      <c r="O2409">
        <v>26.02</v>
      </c>
      <c r="P2409">
        <v>104.08</v>
      </c>
      <c r="Q2409">
        <v>8504.71</v>
      </c>
      <c r="R2409">
        <v>10.32</v>
      </c>
      <c r="S2409" s="231" t="str">
        <f>VLOOKUP(U2409,'Cross ref'!I:J,2,0)</f>
        <v>SCL</v>
      </c>
      <c r="T2409" s="231">
        <f t="shared" si="222"/>
        <v>104.08</v>
      </c>
      <c r="U2409" s="231">
        <f>VLOOKUP(VALUE(C2409),'Cross ref'!G:I,3,0)</f>
        <v>7387</v>
      </c>
      <c r="V2409" s="231">
        <f>IFERROR(VLOOKUP(J2409,'Item List (2)'!C:D,2,0),VLOOKUP(K2409,'Item List (2)'!C:D,2,0))</f>
        <v>50007</v>
      </c>
      <c r="W2409" s="231">
        <f>IFERROR(VLOOKUP(J2409,'Item List (2)'!C:E,3,0),VLOOKUP(K2409,'Item List (2)'!C:E,3,0))</f>
        <v>100</v>
      </c>
      <c r="X2409" s="231">
        <f t="shared" si="223"/>
        <v>0</v>
      </c>
      <c r="Y2409" s="231" t="str">
        <f t="shared" si="224"/>
        <v>SAUCE, HOUSE CUP</v>
      </c>
      <c r="AA2409" s="232">
        <f t="shared" si="225"/>
        <v>104.08</v>
      </c>
      <c r="AB2409" s="232" t="str">
        <f>VLOOKUP(W2409,'Item List (2)'!$H:$J,2,0)</f>
        <v>Food</v>
      </c>
      <c r="AC2409" s="232">
        <f t="shared" si="226"/>
        <v>7387</v>
      </c>
      <c r="AD2409" s="232" t="str">
        <f t="shared" si="227"/>
        <v>7387-Food</v>
      </c>
    </row>
    <row r="2410" spans="1:30">
      <c r="A2410" t="s">
        <v>48</v>
      </c>
      <c r="B2410" t="s">
        <v>549</v>
      </c>
      <c r="C2410" t="s">
        <v>824</v>
      </c>
      <c r="D2410" t="s">
        <v>825</v>
      </c>
      <c r="E2410" t="s">
        <v>826</v>
      </c>
      <c r="F2410" s="220" t="s">
        <v>53</v>
      </c>
      <c r="G2410" s="220">
        <v>45167</v>
      </c>
      <c r="H2410" t="s">
        <v>104</v>
      </c>
      <c r="I2410" t="s">
        <v>55</v>
      </c>
      <c r="J2410" t="s">
        <v>105</v>
      </c>
      <c r="K2410" t="s">
        <v>106</v>
      </c>
      <c r="L2410" s="230" t="s">
        <v>107</v>
      </c>
      <c r="M2410">
        <v>1</v>
      </c>
      <c r="N2410">
        <v>0</v>
      </c>
      <c r="O2410">
        <v>9.54</v>
      </c>
      <c r="P2410">
        <v>9.54</v>
      </c>
      <c r="Q2410">
        <v>8504.71</v>
      </c>
      <c r="R2410">
        <v>10.32</v>
      </c>
      <c r="S2410" s="231" t="str">
        <f>VLOOKUP(U2410,'Cross ref'!I:J,2,0)</f>
        <v>SCL</v>
      </c>
      <c r="T2410" s="231">
        <f t="shared" si="222"/>
        <v>9.54</v>
      </c>
      <c r="U2410" s="231">
        <f>VLOOKUP(VALUE(C2410),'Cross ref'!G:I,3,0)</f>
        <v>7387</v>
      </c>
      <c r="V2410" s="231">
        <f>IFERROR(VLOOKUP(J2410,'Item List (2)'!C:D,2,0),VLOOKUP(K2410,'Item List (2)'!C:D,2,0))</f>
        <v>50007</v>
      </c>
      <c r="W2410" s="231">
        <f>IFERROR(VLOOKUP(J2410,'Item List (2)'!C:E,3,0),VLOOKUP(K2410,'Item List (2)'!C:E,3,0))</f>
        <v>100</v>
      </c>
      <c r="X2410" s="231">
        <f t="shared" si="223"/>
        <v>0</v>
      </c>
      <c r="Y2410" s="231" t="str">
        <f t="shared" si="224"/>
        <v>MILK, 1%</v>
      </c>
      <c r="AA2410" s="232">
        <f t="shared" si="225"/>
        <v>9.54</v>
      </c>
      <c r="AB2410" s="232" t="str">
        <f>VLOOKUP(W2410,'Item List (2)'!$H:$J,2,0)</f>
        <v>Food</v>
      </c>
      <c r="AC2410" s="232">
        <f t="shared" si="226"/>
        <v>7387</v>
      </c>
      <c r="AD2410" s="232" t="str">
        <f t="shared" si="227"/>
        <v>7387-Food</v>
      </c>
    </row>
    <row r="2411" spans="1:30">
      <c r="A2411" t="s">
        <v>48</v>
      </c>
      <c r="B2411" t="s">
        <v>549</v>
      </c>
      <c r="C2411" t="s">
        <v>824</v>
      </c>
      <c r="D2411" t="s">
        <v>825</v>
      </c>
      <c r="E2411" t="s">
        <v>826</v>
      </c>
      <c r="F2411" s="220" t="s">
        <v>53</v>
      </c>
      <c r="G2411" s="220">
        <v>45167</v>
      </c>
      <c r="H2411" t="s">
        <v>54</v>
      </c>
      <c r="I2411" t="s">
        <v>55</v>
      </c>
      <c r="J2411" t="s">
        <v>56</v>
      </c>
      <c r="K2411" t="s">
        <v>57</v>
      </c>
      <c r="L2411" s="230" t="s">
        <v>58</v>
      </c>
      <c r="M2411">
        <v>1</v>
      </c>
      <c r="N2411">
        <v>0</v>
      </c>
      <c r="O2411">
        <v>42.61</v>
      </c>
      <c r="P2411">
        <v>42.61</v>
      </c>
      <c r="Q2411">
        <v>8504.71</v>
      </c>
      <c r="R2411">
        <v>10.32</v>
      </c>
      <c r="S2411" s="231" t="str">
        <f>VLOOKUP(U2411,'Cross ref'!I:J,2,0)</f>
        <v>SCL</v>
      </c>
      <c r="T2411" s="231">
        <f t="shared" si="222"/>
        <v>42.61</v>
      </c>
      <c r="U2411" s="231">
        <f>VLOOKUP(VALUE(C2411),'Cross ref'!G:I,3,0)</f>
        <v>7387</v>
      </c>
      <c r="V2411" s="231">
        <f>IFERROR(VLOOKUP(J2411,'Item List (2)'!C:D,2,0),VLOOKUP(K2411,'Item List (2)'!C:D,2,0))</f>
        <v>50007</v>
      </c>
      <c r="W2411" s="231">
        <f>IFERROR(VLOOKUP(J2411,'Item List (2)'!C:E,3,0),VLOOKUP(K2411,'Item List (2)'!C:E,3,0))</f>
        <v>100</v>
      </c>
      <c r="X2411" s="231">
        <f t="shared" si="223"/>
        <v>0</v>
      </c>
      <c r="Y2411" s="231" t="str">
        <f t="shared" si="224"/>
        <v>PEPPER, CHILE GRN STRIP</v>
      </c>
      <c r="AA2411" s="232">
        <f t="shared" si="225"/>
        <v>42.61</v>
      </c>
      <c r="AB2411" s="232" t="str">
        <f>VLOOKUP(W2411,'Item List (2)'!$H:$J,2,0)</f>
        <v>Food</v>
      </c>
      <c r="AC2411" s="232">
        <f t="shared" si="226"/>
        <v>7387</v>
      </c>
      <c r="AD2411" s="232" t="str">
        <f t="shared" si="227"/>
        <v>7387-Food</v>
      </c>
    </row>
    <row r="2412" spans="1:30">
      <c r="A2412" t="s">
        <v>48</v>
      </c>
      <c r="B2412" t="s">
        <v>549</v>
      </c>
      <c r="C2412" t="s">
        <v>824</v>
      </c>
      <c r="D2412" t="s">
        <v>825</v>
      </c>
      <c r="E2412" t="s">
        <v>826</v>
      </c>
      <c r="F2412" s="220" t="s">
        <v>53</v>
      </c>
      <c r="G2412" s="220">
        <v>45167</v>
      </c>
      <c r="H2412" t="s">
        <v>116</v>
      </c>
      <c r="I2412" t="s">
        <v>55</v>
      </c>
      <c r="J2412" t="s">
        <v>117</v>
      </c>
      <c r="K2412" t="s">
        <v>118</v>
      </c>
      <c r="L2412" s="230" t="s">
        <v>119</v>
      </c>
      <c r="M2412">
        <v>29</v>
      </c>
      <c r="N2412">
        <v>0</v>
      </c>
      <c r="O2412">
        <v>76.78</v>
      </c>
      <c r="P2412">
        <v>2226.62</v>
      </c>
      <c r="Q2412">
        <v>8504.71</v>
      </c>
      <c r="R2412">
        <v>10.32</v>
      </c>
      <c r="S2412" s="231" t="str">
        <f>VLOOKUP(U2412,'Cross ref'!I:J,2,0)</f>
        <v>SCL</v>
      </c>
      <c r="T2412" s="231">
        <f t="shared" si="222"/>
        <v>2226.62</v>
      </c>
      <c r="U2412" s="231">
        <f>VLOOKUP(VALUE(C2412),'Cross ref'!G:I,3,0)</f>
        <v>7387</v>
      </c>
      <c r="V2412" s="231">
        <f>IFERROR(VLOOKUP(J2412,'Item List (2)'!C:D,2,0),VLOOKUP(K2412,'Item List (2)'!C:D,2,0))</f>
        <v>50007</v>
      </c>
      <c r="W2412" s="231">
        <f>IFERROR(VLOOKUP(J2412,'Item List (2)'!C:E,3,0),VLOOKUP(K2412,'Item List (2)'!C:E,3,0))</f>
        <v>100</v>
      </c>
      <c r="X2412" s="231">
        <f t="shared" si="223"/>
        <v>0</v>
      </c>
      <c r="Y2412" s="231" t="str">
        <f t="shared" si="224"/>
        <v>BEEF, GRND PTY 3.5Z</v>
      </c>
      <c r="AA2412" s="232">
        <f t="shared" si="225"/>
        <v>2226.62</v>
      </c>
      <c r="AB2412" s="232" t="str">
        <f>VLOOKUP(W2412,'Item List (2)'!$H:$J,2,0)</f>
        <v>Food</v>
      </c>
      <c r="AC2412" s="232">
        <f t="shared" si="226"/>
        <v>7387</v>
      </c>
      <c r="AD2412" s="232" t="str">
        <f t="shared" si="227"/>
        <v>7387-Food</v>
      </c>
    </row>
    <row r="2413" spans="1:30">
      <c r="A2413" t="s">
        <v>48</v>
      </c>
      <c r="B2413" t="s">
        <v>549</v>
      </c>
      <c r="C2413" t="s">
        <v>824</v>
      </c>
      <c r="D2413" t="s">
        <v>825</v>
      </c>
      <c r="E2413" t="s">
        <v>826</v>
      </c>
      <c r="F2413" s="220" t="s">
        <v>53</v>
      </c>
      <c r="G2413" s="220">
        <v>45167</v>
      </c>
      <c r="H2413" t="s">
        <v>120</v>
      </c>
      <c r="I2413" t="s">
        <v>55</v>
      </c>
      <c r="J2413" t="s">
        <v>121</v>
      </c>
      <c r="K2413" t="s">
        <v>122</v>
      </c>
      <c r="L2413" s="230" t="s">
        <v>123</v>
      </c>
      <c r="M2413">
        <v>2</v>
      </c>
      <c r="N2413">
        <v>0</v>
      </c>
      <c r="O2413">
        <v>30.72</v>
      </c>
      <c r="P2413">
        <v>61.44</v>
      </c>
      <c r="Q2413">
        <v>8504.71</v>
      </c>
      <c r="R2413">
        <v>10.32</v>
      </c>
      <c r="S2413" s="231" t="str">
        <f>VLOOKUP(U2413,'Cross ref'!I:J,2,0)</f>
        <v>SCL</v>
      </c>
      <c r="T2413" s="231">
        <f t="shared" si="222"/>
        <v>61.44</v>
      </c>
      <c r="U2413" s="231">
        <f>VLOOKUP(VALUE(C2413),'Cross ref'!G:I,3,0)</f>
        <v>7387</v>
      </c>
      <c r="V2413" s="231">
        <f>IFERROR(VLOOKUP(J2413,'Item List (2)'!C:D,2,0),VLOOKUP(K2413,'Item List (2)'!C:D,2,0))</f>
        <v>50007</v>
      </c>
      <c r="W2413" s="231">
        <f>IFERROR(VLOOKUP(J2413,'Item List (2)'!C:E,3,0),VLOOKUP(K2413,'Item List (2)'!C:E,3,0))</f>
        <v>100</v>
      </c>
      <c r="X2413" s="231">
        <f t="shared" si="223"/>
        <v>0</v>
      </c>
      <c r="Y2413" s="231" t="str">
        <f t="shared" si="224"/>
        <v>APPTZR, ONION RING</v>
      </c>
      <c r="AA2413" s="232">
        <f t="shared" si="225"/>
        <v>61.44</v>
      </c>
      <c r="AB2413" s="232" t="str">
        <f>VLOOKUP(W2413,'Item List (2)'!$H:$J,2,0)</f>
        <v>Food</v>
      </c>
      <c r="AC2413" s="232">
        <f t="shared" si="226"/>
        <v>7387</v>
      </c>
      <c r="AD2413" s="232" t="str">
        <f t="shared" si="227"/>
        <v>7387-Food</v>
      </c>
    </row>
    <row r="2414" spans="1:30">
      <c r="A2414" t="s">
        <v>48</v>
      </c>
      <c r="B2414" t="s">
        <v>549</v>
      </c>
      <c r="C2414" t="s">
        <v>824</v>
      </c>
      <c r="D2414" t="s">
        <v>825</v>
      </c>
      <c r="E2414" t="s">
        <v>826</v>
      </c>
      <c r="F2414" s="220" t="s">
        <v>53</v>
      </c>
      <c r="G2414" s="220">
        <v>45167</v>
      </c>
      <c r="H2414" t="s">
        <v>313</v>
      </c>
      <c r="I2414" t="s">
        <v>55</v>
      </c>
      <c r="J2414" t="s">
        <v>125</v>
      </c>
      <c r="K2414" t="s">
        <v>314</v>
      </c>
      <c r="L2414" s="230" t="s">
        <v>158</v>
      </c>
      <c r="M2414">
        <v>1</v>
      </c>
      <c r="N2414">
        <v>0</v>
      </c>
      <c r="O2414">
        <v>15.31</v>
      </c>
      <c r="P2414">
        <v>15.31</v>
      </c>
      <c r="Q2414">
        <v>8504.71</v>
      </c>
      <c r="R2414">
        <v>10.32</v>
      </c>
      <c r="S2414" s="231" t="str">
        <f>VLOOKUP(U2414,'Cross ref'!I:J,2,0)</f>
        <v>SCL</v>
      </c>
      <c r="T2414" s="231">
        <f t="shared" si="222"/>
        <v>15.31</v>
      </c>
      <c r="U2414" s="231">
        <f>VLOOKUP(VALUE(C2414),'Cross ref'!G:I,3,0)</f>
        <v>7387</v>
      </c>
      <c r="V2414" s="231">
        <f>IFERROR(VLOOKUP(J2414,'Item List (2)'!C:D,2,0),VLOOKUP(K2414,'Item List (2)'!C:D,2,0))</f>
        <v>50007</v>
      </c>
      <c r="W2414" s="231">
        <f>IFERROR(VLOOKUP(J2414,'Item List (2)'!C:E,3,0),VLOOKUP(K2414,'Item List (2)'!C:E,3,0))</f>
        <v>100</v>
      </c>
      <c r="X2414" s="231">
        <f t="shared" si="223"/>
        <v>0</v>
      </c>
      <c r="Y2414" s="231" t="str">
        <f t="shared" si="224"/>
        <v>KETCHUP, VOLPAK</v>
      </c>
      <c r="AA2414" s="232">
        <f t="shared" si="225"/>
        <v>15.31</v>
      </c>
      <c r="AB2414" s="232" t="str">
        <f>VLOOKUP(W2414,'Item List (2)'!$H:$J,2,0)</f>
        <v>Food</v>
      </c>
      <c r="AC2414" s="232">
        <f t="shared" si="226"/>
        <v>7387</v>
      </c>
      <c r="AD2414" s="232" t="str">
        <f t="shared" si="227"/>
        <v>7387-Food</v>
      </c>
    </row>
    <row r="2415" spans="1:30">
      <c r="A2415" t="s">
        <v>48</v>
      </c>
      <c r="B2415" t="s">
        <v>549</v>
      </c>
      <c r="C2415" t="s">
        <v>824</v>
      </c>
      <c r="D2415" t="s">
        <v>825</v>
      </c>
      <c r="E2415" t="s">
        <v>826</v>
      </c>
      <c r="F2415" s="220" t="s">
        <v>53</v>
      </c>
      <c r="G2415" s="220">
        <v>45167</v>
      </c>
      <c r="H2415" t="s">
        <v>124</v>
      </c>
      <c r="I2415" t="s">
        <v>55</v>
      </c>
      <c r="J2415" t="s">
        <v>125</v>
      </c>
      <c r="K2415" t="s">
        <v>126</v>
      </c>
      <c r="L2415" s="230" t="s">
        <v>127</v>
      </c>
      <c r="M2415">
        <v>1</v>
      </c>
      <c r="N2415">
        <v>0</v>
      </c>
      <c r="O2415">
        <v>21.8</v>
      </c>
      <c r="P2415">
        <v>21.8</v>
      </c>
      <c r="Q2415">
        <v>8504.71</v>
      </c>
      <c r="R2415">
        <v>10.32</v>
      </c>
      <c r="S2415" s="231" t="str">
        <f>VLOOKUP(U2415,'Cross ref'!I:J,2,0)</f>
        <v>SCL</v>
      </c>
      <c r="T2415" s="231">
        <f t="shared" si="222"/>
        <v>21.8</v>
      </c>
      <c r="U2415" s="231">
        <f>VLOOKUP(VALUE(C2415),'Cross ref'!G:I,3,0)</f>
        <v>7387</v>
      </c>
      <c r="V2415" s="231">
        <f>IFERROR(VLOOKUP(J2415,'Item List (2)'!C:D,2,0),VLOOKUP(K2415,'Item List (2)'!C:D,2,0))</f>
        <v>50007</v>
      </c>
      <c r="W2415" s="231">
        <f>IFERROR(VLOOKUP(J2415,'Item List (2)'!C:E,3,0),VLOOKUP(K2415,'Item List (2)'!C:E,3,0))</f>
        <v>100</v>
      </c>
      <c r="X2415" s="231">
        <f t="shared" si="223"/>
        <v>0</v>
      </c>
      <c r="Y2415" s="231" t="str">
        <f t="shared" si="224"/>
        <v>KETCHUP, PKT</v>
      </c>
      <c r="AA2415" s="232">
        <f t="shared" si="225"/>
        <v>21.8</v>
      </c>
      <c r="AB2415" s="232" t="str">
        <f>VLOOKUP(W2415,'Item List (2)'!$H:$J,2,0)</f>
        <v>Food</v>
      </c>
      <c r="AC2415" s="232">
        <f t="shared" si="226"/>
        <v>7387</v>
      </c>
      <c r="AD2415" s="232" t="str">
        <f t="shared" si="227"/>
        <v>7387-Food</v>
      </c>
    </row>
    <row r="2416" spans="1:30">
      <c r="A2416" t="s">
        <v>48</v>
      </c>
      <c r="B2416" t="s">
        <v>549</v>
      </c>
      <c r="C2416" t="s">
        <v>824</v>
      </c>
      <c r="D2416" t="s">
        <v>825</v>
      </c>
      <c r="E2416" t="s">
        <v>826</v>
      </c>
      <c r="F2416" s="220" t="s">
        <v>53</v>
      </c>
      <c r="G2416" s="220">
        <v>45167</v>
      </c>
      <c r="H2416" t="s">
        <v>315</v>
      </c>
      <c r="I2416" t="s">
        <v>55</v>
      </c>
      <c r="J2416" t="s">
        <v>316</v>
      </c>
      <c r="K2416" t="s">
        <v>317</v>
      </c>
      <c r="L2416" s="230" t="s">
        <v>212</v>
      </c>
      <c r="M2416">
        <v>1</v>
      </c>
      <c r="N2416">
        <v>0</v>
      </c>
      <c r="O2416">
        <v>17.15</v>
      </c>
      <c r="P2416">
        <v>17.15</v>
      </c>
      <c r="Q2416">
        <v>8504.71</v>
      </c>
      <c r="R2416">
        <v>10.32</v>
      </c>
      <c r="S2416" s="231" t="str">
        <f>VLOOKUP(U2416,'Cross ref'!I:J,2,0)</f>
        <v>SCL</v>
      </c>
      <c r="T2416" s="231">
        <f t="shared" si="222"/>
        <v>17.15</v>
      </c>
      <c r="U2416" s="231">
        <f>VLOOKUP(VALUE(C2416),'Cross ref'!G:I,3,0)</f>
        <v>7387</v>
      </c>
      <c r="V2416" s="231">
        <f>IFERROR(VLOOKUP(J2416,'Item List (2)'!C:D,2,0),VLOOKUP(K2416,'Item List (2)'!C:D,2,0))</f>
        <v>50007</v>
      </c>
      <c r="W2416" s="231">
        <f>IFERROR(VLOOKUP(J2416,'Item List (2)'!C:E,3,0),VLOOKUP(K2416,'Item List (2)'!C:E,3,0))</f>
        <v>100</v>
      </c>
      <c r="X2416" s="231">
        <f t="shared" si="223"/>
        <v>0</v>
      </c>
      <c r="Y2416" s="231" t="str">
        <f t="shared" si="224"/>
        <v>BREADING, CHICK TNDR</v>
      </c>
      <c r="AA2416" s="232">
        <f t="shared" si="225"/>
        <v>17.15</v>
      </c>
      <c r="AB2416" s="232" t="str">
        <f>VLOOKUP(W2416,'Item List (2)'!$H:$J,2,0)</f>
        <v>Food</v>
      </c>
      <c r="AC2416" s="232">
        <f t="shared" si="226"/>
        <v>7387</v>
      </c>
      <c r="AD2416" s="232" t="str">
        <f t="shared" si="227"/>
        <v>7387-Food</v>
      </c>
    </row>
    <row r="2417" spans="1:30">
      <c r="A2417" t="s">
        <v>48</v>
      </c>
      <c r="B2417" t="s">
        <v>549</v>
      </c>
      <c r="C2417" t="s">
        <v>824</v>
      </c>
      <c r="D2417" t="s">
        <v>825</v>
      </c>
      <c r="E2417" t="s">
        <v>826</v>
      </c>
      <c r="F2417" s="220" t="s">
        <v>53</v>
      </c>
      <c r="G2417" s="220">
        <v>45167</v>
      </c>
      <c r="H2417" t="s">
        <v>318</v>
      </c>
      <c r="I2417" t="s">
        <v>201</v>
      </c>
      <c r="J2417" t="s">
        <v>319</v>
      </c>
      <c r="K2417" t="s">
        <v>320</v>
      </c>
      <c r="L2417" s="230" t="s">
        <v>321</v>
      </c>
      <c r="M2417">
        <v>1</v>
      </c>
      <c r="N2417">
        <v>0</v>
      </c>
      <c r="O2417">
        <v>27.22</v>
      </c>
      <c r="P2417">
        <v>27.22</v>
      </c>
      <c r="Q2417">
        <v>8504.71</v>
      </c>
      <c r="R2417">
        <v>10.32</v>
      </c>
      <c r="S2417" s="231" t="str">
        <f>VLOOKUP(U2417,'Cross ref'!I:J,2,0)</f>
        <v>SCL</v>
      </c>
      <c r="T2417" s="231">
        <f t="shared" si="222"/>
        <v>27.22</v>
      </c>
      <c r="U2417" s="231">
        <f>VLOOKUP(VALUE(C2417),'Cross ref'!G:I,3,0)</f>
        <v>7387</v>
      </c>
      <c r="V2417" s="231">
        <f>IFERROR(VLOOKUP(J2417,'Item List (2)'!C:D,2,0),VLOOKUP(K2417,'Item List (2)'!C:D,2,0))</f>
        <v>51001</v>
      </c>
      <c r="W2417" s="231">
        <f>IFERROR(VLOOKUP(J2417,'Item List (2)'!C:E,3,0),VLOOKUP(K2417,'Item List (2)'!C:E,3,0))</f>
        <v>1000</v>
      </c>
      <c r="X2417" s="231">
        <f t="shared" si="223"/>
        <v>0</v>
      </c>
      <c r="Y2417" s="231" t="str">
        <f t="shared" si="224"/>
        <v>CARRIER, 4-CUP</v>
      </c>
      <c r="AA2417" s="232">
        <f t="shared" si="225"/>
        <v>27.22</v>
      </c>
      <c r="AB2417" s="232" t="str">
        <f>VLOOKUP(W2417,'Item List (2)'!$H:$J,2,0)</f>
        <v>Paper</v>
      </c>
      <c r="AC2417" s="232">
        <f t="shared" si="226"/>
        <v>7387</v>
      </c>
      <c r="AD2417" s="232" t="str">
        <f t="shared" si="227"/>
        <v>7387-Paper</v>
      </c>
    </row>
    <row r="2418" spans="1:30">
      <c r="A2418" t="s">
        <v>48</v>
      </c>
      <c r="B2418" t="s">
        <v>549</v>
      </c>
      <c r="C2418" t="s">
        <v>824</v>
      </c>
      <c r="D2418" t="s">
        <v>825</v>
      </c>
      <c r="E2418" t="s">
        <v>826</v>
      </c>
      <c r="F2418" s="220" t="s">
        <v>53</v>
      </c>
      <c r="G2418" s="220">
        <v>45167</v>
      </c>
      <c r="H2418" t="s">
        <v>128</v>
      </c>
      <c r="I2418" t="s">
        <v>55</v>
      </c>
      <c r="J2418" t="s">
        <v>129</v>
      </c>
      <c r="K2418" t="s">
        <v>130</v>
      </c>
      <c r="L2418" s="230" t="s">
        <v>131</v>
      </c>
      <c r="M2418">
        <v>2</v>
      </c>
      <c r="N2418">
        <v>0</v>
      </c>
      <c r="O2418">
        <v>33.38</v>
      </c>
      <c r="P2418">
        <v>66.76</v>
      </c>
      <c r="Q2418">
        <v>8504.71</v>
      </c>
      <c r="R2418">
        <v>10.32</v>
      </c>
      <c r="S2418" s="231" t="str">
        <f>VLOOKUP(U2418,'Cross ref'!I:J,2,0)</f>
        <v>SCL</v>
      </c>
      <c r="T2418" s="231">
        <f t="shared" si="222"/>
        <v>66.76</v>
      </c>
      <c r="U2418" s="231">
        <f>VLOOKUP(VALUE(C2418),'Cross ref'!G:I,3,0)</f>
        <v>7387</v>
      </c>
      <c r="V2418" s="231">
        <f>IFERROR(VLOOKUP(J2418,'Item List (2)'!C:D,2,0),VLOOKUP(K2418,'Item List (2)'!C:D,2,0))</f>
        <v>50007</v>
      </c>
      <c r="W2418" s="231">
        <f>IFERROR(VLOOKUP(J2418,'Item List (2)'!C:E,3,0),VLOOKUP(K2418,'Item List (2)'!C:E,3,0))</f>
        <v>100</v>
      </c>
      <c r="X2418" s="231">
        <f t="shared" si="223"/>
        <v>0</v>
      </c>
      <c r="Y2418" s="231" t="str">
        <f t="shared" si="224"/>
        <v>HASHBROWN, RND ZTF</v>
      </c>
      <c r="AA2418" s="232">
        <f t="shared" si="225"/>
        <v>66.76</v>
      </c>
      <c r="AB2418" s="232" t="str">
        <f>VLOOKUP(W2418,'Item List (2)'!$H:$J,2,0)</f>
        <v>Food</v>
      </c>
      <c r="AC2418" s="232">
        <f t="shared" si="226"/>
        <v>7387</v>
      </c>
      <c r="AD2418" s="232" t="str">
        <f t="shared" si="227"/>
        <v>7387-Food</v>
      </c>
    </row>
    <row r="2419" spans="1:30">
      <c r="A2419" t="s">
        <v>48</v>
      </c>
      <c r="B2419" t="s">
        <v>549</v>
      </c>
      <c r="C2419" t="s">
        <v>824</v>
      </c>
      <c r="D2419" t="s">
        <v>825</v>
      </c>
      <c r="E2419" t="s">
        <v>826</v>
      </c>
      <c r="F2419" s="220" t="s">
        <v>53</v>
      </c>
      <c r="G2419" s="220">
        <v>45167</v>
      </c>
      <c r="H2419" t="s">
        <v>132</v>
      </c>
      <c r="I2419" t="s">
        <v>55</v>
      </c>
      <c r="J2419" t="s">
        <v>129</v>
      </c>
      <c r="K2419" t="s">
        <v>133</v>
      </c>
      <c r="L2419" s="230" t="s">
        <v>131</v>
      </c>
      <c r="M2419">
        <v>4</v>
      </c>
      <c r="N2419">
        <v>0</v>
      </c>
      <c r="O2419">
        <v>33.38</v>
      </c>
      <c r="P2419">
        <v>133.52</v>
      </c>
      <c r="Q2419">
        <v>8504.71</v>
      </c>
      <c r="R2419">
        <v>10.32</v>
      </c>
      <c r="S2419" s="231" t="str">
        <f>VLOOKUP(U2419,'Cross ref'!I:J,2,0)</f>
        <v>SCL</v>
      </c>
      <c r="T2419" s="231">
        <f t="shared" si="222"/>
        <v>133.52</v>
      </c>
      <c r="U2419" s="231">
        <f>VLOOKUP(VALUE(C2419),'Cross ref'!G:I,3,0)</f>
        <v>7387</v>
      </c>
      <c r="V2419" s="231">
        <f>IFERROR(VLOOKUP(J2419,'Item List (2)'!C:D,2,0),VLOOKUP(K2419,'Item List (2)'!C:D,2,0))</f>
        <v>50007</v>
      </c>
      <c r="W2419" s="231">
        <f>IFERROR(VLOOKUP(J2419,'Item List (2)'!C:E,3,0),VLOOKUP(K2419,'Item List (2)'!C:E,3,0))</f>
        <v>100</v>
      </c>
      <c r="X2419" s="231">
        <f t="shared" si="223"/>
        <v>0</v>
      </c>
      <c r="Y2419" s="231" t="str">
        <f t="shared" si="224"/>
        <v>FRIES, CRISS CUT SEASN</v>
      </c>
      <c r="AA2419" s="232">
        <f t="shared" si="225"/>
        <v>133.52</v>
      </c>
      <c r="AB2419" s="232" t="str">
        <f>VLOOKUP(W2419,'Item List (2)'!$H:$J,2,0)</f>
        <v>Food</v>
      </c>
      <c r="AC2419" s="232">
        <f t="shared" si="226"/>
        <v>7387</v>
      </c>
      <c r="AD2419" s="232" t="str">
        <f t="shared" si="227"/>
        <v>7387-Food</v>
      </c>
    </row>
    <row r="2420" spans="1:30">
      <c r="A2420" t="s">
        <v>48</v>
      </c>
      <c r="B2420" t="s">
        <v>549</v>
      </c>
      <c r="C2420" t="s">
        <v>824</v>
      </c>
      <c r="D2420" t="s">
        <v>825</v>
      </c>
      <c r="E2420" t="s">
        <v>826</v>
      </c>
      <c r="F2420" s="220" t="s">
        <v>53</v>
      </c>
      <c r="G2420" s="220">
        <v>45167</v>
      </c>
      <c r="H2420" t="s">
        <v>134</v>
      </c>
      <c r="I2420" t="s">
        <v>55</v>
      </c>
      <c r="J2420" t="s">
        <v>129</v>
      </c>
      <c r="K2420" t="s">
        <v>135</v>
      </c>
      <c r="L2420" s="230" t="s">
        <v>136</v>
      </c>
      <c r="M2420">
        <v>23</v>
      </c>
      <c r="N2420">
        <v>0</v>
      </c>
      <c r="O2420">
        <v>35.28</v>
      </c>
      <c r="P2420">
        <v>811.44</v>
      </c>
      <c r="Q2420">
        <v>8504.71</v>
      </c>
      <c r="R2420">
        <v>10.32</v>
      </c>
      <c r="S2420" s="231" t="str">
        <f>VLOOKUP(U2420,'Cross ref'!I:J,2,0)</f>
        <v>SCL</v>
      </c>
      <c r="T2420" s="231">
        <f t="shared" si="222"/>
        <v>811.44</v>
      </c>
      <c r="U2420" s="231">
        <f>VLOOKUP(VALUE(C2420),'Cross ref'!G:I,3,0)</f>
        <v>7387</v>
      </c>
      <c r="V2420" s="231">
        <f>IFERROR(VLOOKUP(J2420,'Item List (2)'!C:D,2,0),VLOOKUP(K2420,'Item List (2)'!C:D,2,0))</f>
        <v>50007</v>
      </c>
      <c r="W2420" s="231">
        <f>IFERROR(VLOOKUP(J2420,'Item List (2)'!C:E,3,0),VLOOKUP(K2420,'Item List (2)'!C:E,3,0))</f>
        <v>100</v>
      </c>
      <c r="X2420" s="231">
        <f t="shared" si="223"/>
        <v>0</v>
      </c>
      <c r="Y2420" s="231" t="str">
        <f t="shared" si="224"/>
        <v>FRIES, SS SK ON</v>
      </c>
      <c r="AA2420" s="232">
        <f t="shared" si="225"/>
        <v>811.44</v>
      </c>
      <c r="AB2420" s="232" t="str">
        <f>VLOOKUP(W2420,'Item List (2)'!$H:$J,2,0)</f>
        <v>Food</v>
      </c>
      <c r="AC2420" s="232">
        <f t="shared" si="226"/>
        <v>7387</v>
      </c>
      <c r="AD2420" s="232" t="str">
        <f t="shared" si="227"/>
        <v>7387-Food</v>
      </c>
    </row>
    <row r="2421" spans="1:30">
      <c r="A2421" t="s">
        <v>48</v>
      </c>
      <c r="B2421" t="s">
        <v>549</v>
      </c>
      <c r="C2421" t="s">
        <v>824</v>
      </c>
      <c r="D2421" t="s">
        <v>825</v>
      </c>
      <c r="E2421" t="s">
        <v>826</v>
      </c>
      <c r="F2421" s="220" t="s">
        <v>53</v>
      </c>
      <c r="G2421" s="220">
        <v>45167</v>
      </c>
      <c r="H2421" t="s">
        <v>324</v>
      </c>
      <c r="I2421" t="s">
        <v>55</v>
      </c>
      <c r="J2421" t="s">
        <v>325</v>
      </c>
      <c r="K2421" t="s">
        <v>326</v>
      </c>
      <c r="L2421" s="230" t="s">
        <v>327</v>
      </c>
      <c r="M2421">
        <v>1</v>
      </c>
      <c r="N2421">
        <v>0</v>
      </c>
      <c r="O2421">
        <v>31.31</v>
      </c>
      <c r="P2421">
        <v>31.31</v>
      </c>
      <c r="Q2421">
        <v>8504.71</v>
      </c>
      <c r="R2421">
        <v>10.32</v>
      </c>
      <c r="S2421" s="231" t="str">
        <f>VLOOKUP(U2421,'Cross ref'!I:J,2,0)</f>
        <v>SCL</v>
      </c>
      <c r="T2421" s="231">
        <f t="shared" si="222"/>
        <v>31.31</v>
      </c>
      <c r="U2421" s="231">
        <f>VLOOKUP(VALUE(C2421),'Cross ref'!G:I,3,0)</f>
        <v>7387</v>
      </c>
      <c r="V2421" s="231">
        <f>IFERROR(VLOOKUP(J2421,'Item List (2)'!C:D,2,0),VLOOKUP(K2421,'Item List (2)'!C:D,2,0))</f>
        <v>50007</v>
      </c>
      <c r="W2421" s="231">
        <f>IFERROR(VLOOKUP(J2421,'Item List (2)'!C:E,3,0),VLOOKUP(K2421,'Item List (2)'!C:E,3,0))</f>
        <v>100</v>
      </c>
      <c r="X2421" s="231">
        <f t="shared" si="223"/>
        <v>0</v>
      </c>
      <c r="Y2421" s="231" t="str">
        <f t="shared" si="224"/>
        <v>TORTILLA, FLOUR 10" FZN</v>
      </c>
      <c r="AA2421" s="232">
        <f t="shared" si="225"/>
        <v>31.31</v>
      </c>
      <c r="AB2421" s="232" t="str">
        <f>VLOOKUP(W2421,'Item List (2)'!$H:$J,2,0)</f>
        <v>Food</v>
      </c>
      <c r="AC2421" s="232">
        <f t="shared" si="226"/>
        <v>7387</v>
      </c>
      <c r="AD2421" s="232" t="str">
        <f t="shared" si="227"/>
        <v>7387-Food</v>
      </c>
    </row>
    <row r="2422" spans="1:30">
      <c r="A2422" t="s">
        <v>48</v>
      </c>
      <c r="B2422" t="s">
        <v>549</v>
      </c>
      <c r="C2422" t="s">
        <v>824</v>
      </c>
      <c r="D2422" t="s">
        <v>825</v>
      </c>
      <c r="E2422" t="s">
        <v>826</v>
      </c>
      <c r="F2422" s="220" t="s">
        <v>53</v>
      </c>
      <c r="G2422" s="220">
        <v>45167</v>
      </c>
      <c r="H2422" t="s">
        <v>482</v>
      </c>
      <c r="I2422" t="s">
        <v>55</v>
      </c>
      <c r="J2422" t="s">
        <v>483</v>
      </c>
      <c r="K2422" t="s">
        <v>484</v>
      </c>
      <c r="L2422" s="230" t="s">
        <v>140</v>
      </c>
      <c r="M2422">
        <v>1</v>
      </c>
      <c r="N2422">
        <v>0</v>
      </c>
      <c r="O2422">
        <v>22.16</v>
      </c>
      <c r="P2422">
        <v>22.16</v>
      </c>
      <c r="Q2422">
        <v>8504.71</v>
      </c>
      <c r="R2422">
        <v>10.32</v>
      </c>
      <c r="S2422" s="231" t="str">
        <f>VLOOKUP(U2422,'Cross ref'!I:J,2,0)</f>
        <v>SCL</v>
      </c>
      <c r="T2422" s="231">
        <f t="shared" si="222"/>
        <v>22.16</v>
      </c>
      <c r="U2422" s="231">
        <f>VLOOKUP(VALUE(C2422),'Cross ref'!G:I,3,0)</f>
        <v>7387</v>
      </c>
      <c r="V2422" s="231">
        <f>IFERROR(VLOOKUP(J2422,'Item List (2)'!C:D,2,0),VLOOKUP(K2422,'Item List (2)'!C:D,2,0))</f>
        <v>50007</v>
      </c>
      <c r="W2422" s="231">
        <f>IFERROR(VLOOKUP(J2422,'Item List (2)'!C:E,3,0),VLOOKUP(K2422,'Item List (2)'!C:E,3,0))</f>
        <v>100</v>
      </c>
      <c r="X2422" s="231">
        <f t="shared" si="223"/>
        <v>0</v>
      </c>
      <c r="Y2422" s="231" t="str">
        <f t="shared" si="224"/>
        <v>SPRAY, GRILL PRIME</v>
      </c>
      <c r="AA2422" s="232">
        <f t="shared" si="225"/>
        <v>22.16</v>
      </c>
      <c r="AB2422" s="232" t="str">
        <f>VLOOKUP(W2422,'Item List (2)'!$H:$J,2,0)</f>
        <v>Food</v>
      </c>
      <c r="AC2422" s="232">
        <f t="shared" si="226"/>
        <v>7387</v>
      </c>
      <c r="AD2422" s="232" t="str">
        <f t="shared" si="227"/>
        <v>7387-Food</v>
      </c>
    </row>
    <row r="2423" spans="1:30">
      <c r="A2423" t="s">
        <v>48</v>
      </c>
      <c r="B2423" t="s">
        <v>549</v>
      </c>
      <c r="C2423" t="s">
        <v>824</v>
      </c>
      <c r="D2423" t="s">
        <v>825</v>
      </c>
      <c r="E2423" t="s">
        <v>826</v>
      </c>
      <c r="F2423" s="220" t="s">
        <v>53</v>
      </c>
      <c r="G2423" s="220">
        <v>45167</v>
      </c>
      <c r="H2423" t="s">
        <v>145</v>
      </c>
      <c r="I2423" t="s">
        <v>55</v>
      </c>
      <c r="J2423" t="s">
        <v>146</v>
      </c>
      <c r="K2423" t="s">
        <v>147</v>
      </c>
      <c r="L2423" s="230" t="s">
        <v>148</v>
      </c>
      <c r="M2423">
        <v>1</v>
      </c>
      <c r="N2423">
        <v>0</v>
      </c>
      <c r="O2423">
        <v>111.01</v>
      </c>
      <c r="P2423">
        <v>111.01</v>
      </c>
      <c r="Q2423">
        <v>8504.71</v>
      </c>
      <c r="R2423">
        <v>10.32</v>
      </c>
      <c r="S2423" s="231" t="str">
        <f>VLOOKUP(U2423,'Cross ref'!I:J,2,0)</f>
        <v>SCL</v>
      </c>
      <c r="T2423" s="231">
        <f t="shared" si="222"/>
        <v>111.01</v>
      </c>
      <c r="U2423" s="231">
        <f>VLOOKUP(VALUE(C2423),'Cross ref'!G:I,3,0)</f>
        <v>7387</v>
      </c>
      <c r="V2423" s="231">
        <f>IFERROR(VLOOKUP(J2423,'Item List (2)'!C:D,2,0),VLOOKUP(K2423,'Item List (2)'!C:D,2,0))</f>
        <v>50007</v>
      </c>
      <c r="W2423" s="231">
        <f>IFERROR(VLOOKUP(J2423,'Item List (2)'!C:E,3,0),VLOOKUP(K2423,'Item List (2)'!C:E,3,0))</f>
        <v>100</v>
      </c>
      <c r="X2423" s="231">
        <f t="shared" si="223"/>
        <v>0</v>
      </c>
      <c r="Y2423" s="231" t="str">
        <f t="shared" si="224"/>
        <v>CHICKEN, TNDRLOIN STRIP 1.5Z</v>
      </c>
      <c r="AA2423" s="232">
        <f t="shared" si="225"/>
        <v>111.01</v>
      </c>
      <c r="AB2423" s="232" t="str">
        <f>VLOOKUP(W2423,'Item List (2)'!$H:$J,2,0)</f>
        <v>Food</v>
      </c>
      <c r="AC2423" s="232">
        <f t="shared" si="226"/>
        <v>7387</v>
      </c>
      <c r="AD2423" s="232" t="str">
        <f t="shared" si="227"/>
        <v>7387-Food</v>
      </c>
    </row>
    <row r="2424" spans="1:30">
      <c r="A2424" t="s">
        <v>48</v>
      </c>
      <c r="B2424" t="s">
        <v>549</v>
      </c>
      <c r="C2424" t="s">
        <v>824</v>
      </c>
      <c r="D2424" t="s">
        <v>825</v>
      </c>
      <c r="E2424" t="s">
        <v>826</v>
      </c>
      <c r="F2424" s="220" t="s">
        <v>53</v>
      </c>
      <c r="G2424" s="220">
        <v>45167</v>
      </c>
      <c r="H2424" t="s">
        <v>328</v>
      </c>
      <c r="I2424" t="s">
        <v>66</v>
      </c>
      <c r="J2424" t="s">
        <v>329</v>
      </c>
      <c r="K2424" t="s">
        <v>330</v>
      </c>
      <c r="L2424" s="230" t="s">
        <v>331</v>
      </c>
      <c r="M2424">
        <v>1</v>
      </c>
      <c r="N2424">
        <v>0</v>
      </c>
      <c r="O2424">
        <v>17.57</v>
      </c>
      <c r="P2424">
        <v>17.57</v>
      </c>
      <c r="Q2424">
        <v>8504.71</v>
      </c>
      <c r="R2424">
        <v>10.32</v>
      </c>
      <c r="S2424" s="231" t="str">
        <f>VLOOKUP(U2424,'Cross ref'!I:J,2,0)</f>
        <v>SCL</v>
      </c>
      <c r="T2424" s="231">
        <f t="shared" si="222"/>
        <v>17.57</v>
      </c>
      <c r="U2424" s="231">
        <f>VLOOKUP(VALUE(C2424),'Cross ref'!G:I,3,0)</f>
        <v>7387</v>
      </c>
      <c r="V2424" s="231">
        <f>IFERROR(VLOOKUP(J2424,'Item List (2)'!C:D,2,0),VLOOKUP(K2424,'Item List (2)'!C:D,2,0))</f>
        <v>60507</v>
      </c>
      <c r="W2424" s="231">
        <f>IFERROR(VLOOKUP(J2424,'Item List (2)'!C:E,3,0),VLOOKUP(K2424,'Item List (2)'!C:E,3,0))</f>
        <v>1200</v>
      </c>
      <c r="X2424" s="231">
        <f t="shared" si="223"/>
        <v>0</v>
      </c>
      <c r="Y2424" s="231" t="str">
        <f t="shared" si="224"/>
        <v>LINER, CAN 38X44 BLK</v>
      </c>
      <c r="AA2424" s="232">
        <f t="shared" si="225"/>
        <v>17.57</v>
      </c>
      <c r="AB2424" s="232" t="str">
        <f>VLOOKUP(W2424,'Item List (2)'!$H:$J,2,0)</f>
        <v>Supplies</v>
      </c>
      <c r="AC2424" s="232">
        <f t="shared" si="226"/>
        <v>7387</v>
      </c>
      <c r="AD2424" s="232" t="str">
        <f t="shared" si="227"/>
        <v>7387-Supplies</v>
      </c>
    </row>
    <row r="2425" spans="1:30">
      <c r="A2425" t="s">
        <v>48</v>
      </c>
      <c r="B2425" t="s">
        <v>549</v>
      </c>
      <c r="C2425" t="s">
        <v>824</v>
      </c>
      <c r="D2425" t="s">
        <v>825</v>
      </c>
      <c r="E2425" t="s">
        <v>826</v>
      </c>
      <c r="F2425" s="220" t="s">
        <v>53</v>
      </c>
      <c r="G2425" s="220">
        <v>45167</v>
      </c>
      <c r="H2425" t="s">
        <v>149</v>
      </c>
      <c r="I2425" t="s">
        <v>55</v>
      </c>
      <c r="J2425" t="s">
        <v>102</v>
      </c>
      <c r="K2425" t="s">
        <v>150</v>
      </c>
      <c r="L2425" s="230" t="s">
        <v>100</v>
      </c>
      <c r="M2425">
        <v>2</v>
      </c>
      <c r="N2425">
        <v>0</v>
      </c>
      <c r="O2425">
        <v>25.94</v>
      </c>
      <c r="P2425">
        <v>51.88</v>
      </c>
      <c r="Q2425">
        <v>8504.71</v>
      </c>
      <c r="R2425">
        <v>10.32</v>
      </c>
      <c r="S2425" s="231" t="str">
        <f>VLOOKUP(U2425,'Cross ref'!I:J,2,0)</f>
        <v>SCL</v>
      </c>
      <c r="T2425" s="231">
        <f t="shared" si="222"/>
        <v>51.88</v>
      </c>
      <c r="U2425" s="231">
        <f>VLOOKUP(VALUE(C2425),'Cross ref'!G:I,3,0)</f>
        <v>7387</v>
      </c>
      <c r="V2425" s="231">
        <f>IFERROR(VLOOKUP(J2425,'Item List (2)'!C:D,2,0),VLOOKUP(K2425,'Item List (2)'!C:D,2,0))</f>
        <v>50007</v>
      </c>
      <c r="W2425" s="231">
        <f>IFERROR(VLOOKUP(J2425,'Item List (2)'!C:E,3,0),VLOOKUP(K2425,'Item List (2)'!C:E,3,0))</f>
        <v>100</v>
      </c>
      <c r="X2425" s="231">
        <f t="shared" si="223"/>
        <v>0</v>
      </c>
      <c r="Y2425" s="231" t="str">
        <f t="shared" si="224"/>
        <v>SAUCE, BTRMILK RANCH CUP</v>
      </c>
      <c r="AA2425" s="232">
        <f t="shared" si="225"/>
        <v>51.88</v>
      </c>
      <c r="AB2425" s="232" t="str">
        <f>VLOOKUP(W2425,'Item List (2)'!$H:$J,2,0)</f>
        <v>Food</v>
      </c>
      <c r="AC2425" s="232">
        <f t="shared" si="226"/>
        <v>7387</v>
      </c>
      <c r="AD2425" s="232" t="str">
        <f t="shared" si="227"/>
        <v>7387-Food</v>
      </c>
    </row>
    <row r="2426" spans="1:30">
      <c r="A2426" t="s">
        <v>48</v>
      </c>
      <c r="B2426" t="s">
        <v>549</v>
      </c>
      <c r="C2426" t="s">
        <v>824</v>
      </c>
      <c r="D2426" t="s">
        <v>825</v>
      </c>
      <c r="E2426" t="s">
        <v>826</v>
      </c>
      <c r="F2426" s="220" t="s">
        <v>53</v>
      </c>
      <c r="G2426" s="220">
        <v>45167</v>
      </c>
      <c r="H2426" t="s">
        <v>151</v>
      </c>
      <c r="I2426" t="s">
        <v>55</v>
      </c>
      <c r="J2426" t="s">
        <v>152</v>
      </c>
      <c r="K2426" t="s">
        <v>153</v>
      </c>
      <c r="L2426" s="230" t="s">
        <v>154</v>
      </c>
      <c r="M2426">
        <v>1</v>
      </c>
      <c r="N2426">
        <v>0</v>
      </c>
      <c r="O2426">
        <v>11.66</v>
      </c>
      <c r="P2426">
        <v>11.66</v>
      </c>
      <c r="Q2426">
        <v>8504.71</v>
      </c>
      <c r="R2426">
        <v>10.32</v>
      </c>
      <c r="S2426" s="231" t="str">
        <f>VLOOKUP(U2426,'Cross ref'!I:J,2,0)</f>
        <v>SCL</v>
      </c>
      <c r="T2426" s="231">
        <f t="shared" si="222"/>
        <v>11.66</v>
      </c>
      <c r="U2426" s="231">
        <f>VLOOKUP(VALUE(C2426),'Cross ref'!G:I,3,0)</f>
        <v>7387</v>
      </c>
      <c r="V2426" s="231">
        <f>IFERROR(VLOOKUP(J2426,'Item List (2)'!C:D,2,0),VLOOKUP(K2426,'Item List (2)'!C:D,2,0))</f>
        <v>50007</v>
      </c>
      <c r="W2426" s="231">
        <f>IFERROR(VLOOKUP(J2426,'Item List (2)'!C:E,3,0),VLOOKUP(K2426,'Item List (2)'!C:E,3,0))</f>
        <v>100</v>
      </c>
      <c r="X2426" s="231">
        <f t="shared" si="223"/>
        <v>0</v>
      </c>
      <c r="Y2426" s="231" t="str">
        <f t="shared" si="224"/>
        <v>SAUCE, BUFFALO CUP</v>
      </c>
      <c r="AA2426" s="232">
        <f t="shared" si="225"/>
        <v>11.66</v>
      </c>
      <c r="AB2426" s="232" t="str">
        <f>VLOOKUP(W2426,'Item List (2)'!$H:$J,2,0)</f>
        <v>Food</v>
      </c>
      <c r="AC2426" s="232">
        <f t="shared" si="226"/>
        <v>7387</v>
      </c>
      <c r="AD2426" s="232" t="str">
        <f t="shared" si="227"/>
        <v>7387-Food</v>
      </c>
    </row>
    <row r="2427" spans="1:30">
      <c r="A2427" t="s">
        <v>48</v>
      </c>
      <c r="B2427" t="s">
        <v>549</v>
      </c>
      <c r="C2427" t="s">
        <v>824</v>
      </c>
      <c r="D2427" t="s">
        <v>825</v>
      </c>
      <c r="E2427" t="s">
        <v>826</v>
      </c>
      <c r="F2427" s="220" t="s">
        <v>53</v>
      </c>
      <c r="G2427" s="220">
        <v>45167</v>
      </c>
      <c r="H2427" t="s">
        <v>155</v>
      </c>
      <c r="I2427" t="s">
        <v>55</v>
      </c>
      <c r="J2427" t="s">
        <v>156</v>
      </c>
      <c r="K2427" t="s">
        <v>157</v>
      </c>
      <c r="L2427" s="230" t="s">
        <v>158</v>
      </c>
      <c r="M2427">
        <v>7</v>
      </c>
      <c r="N2427">
        <v>0</v>
      </c>
      <c r="O2427">
        <v>19.78</v>
      </c>
      <c r="P2427">
        <v>138.46</v>
      </c>
      <c r="Q2427">
        <v>8504.71</v>
      </c>
      <c r="R2427">
        <v>10.32</v>
      </c>
      <c r="S2427" s="231" t="str">
        <f>VLOOKUP(U2427,'Cross ref'!I:J,2,0)</f>
        <v>SCL</v>
      </c>
      <c r="T2427" s="231">
        <f t="shared" si="222"/>
        <v>138.46</v>
      </c>
      <c r="U2427" s="231">
        <f>VLOOKUP(VALUE(C2427),'Cross ref'!G:I,3,0)</f>
        <v>7387</v>
      </c>
      <c r="V2427" s="231">
        <f>IFERROR(VLOOKUP(J2427,'Item List (2)'!C:D,2,0),VLOOKUP(K2427,'Item List (2)'!C:D,2,0))</f>
        <v>50007</v>
      </c>
      <c r="W2427" s="231">
        <f>IFERROR(VLOOKUP(J2427,'Item List (2)'!C:E,3,0),VLOOKUP(K2427,'Item List (2)'!C:E,3,0))</f>
        <v>100</v>
      </c>
      <c r="X2427" s="231">
        <f t="shared" si="223"/>
        <v>0</v>
      </c>
      <c r="Y2427" s="231" t="str">
        <f t="shared" si="224"/>
        <v>ICE CREAM, VANILLA SLOW MELT</v>
      </c>
      <c r="AA2427" s="232">
        <f t="shared" si="225"/>
        <v>138.46</v>
      </c>
      <c r="AB2427" s="232" t="str">
        <f>VLOOKUP(W2427,'Item List (2)'!$H:$J,2,0)</f>
        <v>Food</v>
      </c>
      <c r="AC2427" s="232">
        <f t="shared" si="226"/>
        <v>7387</v>
      </c>
      <c r="AD2427" s="232" t="str">
        <f t="shared" si="227"/>
        <v>7387-Food</v>
      </c>
    </row>
    <row r="2428" spans="1:30">
      <c r="A2428" t="s">
        <v>48</v>
      </c>
      <c r="B2428" t="s">
        <v>549</v>
      </c>
      <c r="C2428" t="s">
        <v>824</v>
      </c>
      <c r="D2428" t="s">
        <v>825</v>
      </c>
      <c r="E2428" t="s">
        <v>826</v>
      </c>
      <c r="F2428" s="220" t="s">
        <v>53</v>
      </c>
      <c r="G2428" s="220">
        <v>45167</v>
      </c>
      <c r="H2428" t="s">
        <v>159</v>
      </c>
      <c r="I2428" t="s">
        <v>55</v>
      </c>
      <c r="J2428" t="s">
        <v>160</v>
      </c>
      <c r="K2428" t="s">
        <v>161</v>
      </c>
      <c r="L2428" s="230" t="s">
        <v>162</v>
      </c>
      <c r="M2428">
        <v>5</v>
      </c>
      <c r="N2428">
        <v>0</v>
      </c>
      <c r="O2428">
        <v>36.91</v>
      </c>
      <c r="P2428">
        <v>184.55</v>
      </c>
      <c r="Q2428">
        <v>8504.71</v>
      </c>
      <c r="R2428">
        <v>10.32</v>
      </c>
      <c r="S2428" s="231" t="str">
        <f>VLOOKUP(U2428,'Cross ref'!I:J,2,0)</f>
        <v>SCL</v>
      </c>
      <c r="T2428" s="231">
        <f t="shared" si="222"/>
        <v>184.55</v>
      </c>
      <c r="U2428" s="231">
        <f>VLOOKUP(VALUE(C2428),'Cross ref'!G:I,3,0)</f>
        <v>7387</v>
      </c>
      <c r="V2428" s="231">
        <f>IFERROR(VLOOKUP(J2428,'Item List (2)'!C:D,2,0),VLOOKUP(K2428,'Item List (2)'!C:D,2,0))</f>
        <v>50007</v>
      </c>
      <c r="W2428" s="231">
        <f>IFERROR(VLOOKUP(J2428,'Item List (2)'!C:E,3,0),VLOOKUP(K2428,'Item List (2)'!C:E,3,0))</f>
        <v>100</v>
      </c>
      <c r="X2428" s="231">
        <f t="shared" si="223"/>
        <v>0</v>
      </c>
      <c r="Y2428" s="231" t="str">
        <f t="shared" si="224"/>
        <v>SHORTENING, LIQ FRY PREM</v>
      </c>
      <c r="AA2428" s="232">
        <f t="shared" si="225"/>
        <v>184.55</v>
      </c>
      <c r="AB2428" s="232" t="str">
        <f>VLOOKUP(W2428,'Item List (2)'!$H:$J,2,0)</f>
        <v>Food</v>
      </c>
      <c r="AC2428" s="232">
        <f t="shared" si="226"/>
        <v>7387</v>
      </c>
      <c r="AD2428" s="232" t="str">
        <f t="shared" si="227"/>
        <v>7387-Food</v>
      </c>
    </row>
    <row r="2429" spans="1:30">
      <c r="A2429" t="s">
        <v>48</v>
      </c>
      <c r="B2429" t="s">
        <v>549</v>
      </c>
      <c r="C2429" t="s">
        <v>824</v>
      </c>
      <c r="D2429" t="s">
        <v>825</v>
      </c>
      <c r="E2429" t="s">
        <v>826</v>
      </c>
      <c r="F2429" s="220" t="s">
        <v>53</v>
      </c>
      <c r="G2429" s="220">
        <v>45167</v>
      </c>
      <c r="H2429" t="s">
        <v>485</v>
      </c>
      <c r="I2429" t="s">
        <v>201</v>
      </c>
      <c r="J2429" t="s">
        <v>232</v>
      </c>
      <c r="K2429" t="s">
        <v>486</v>
      </c>
      <c r="L2429" s="230" t="s">
        <v>487</v>
      </c>
      <c r="M2429">
        <v>1</v>
      </c>
      <c r="N2429">
        <v>0</v>
      </c>
      <c r="O2429">
        <v>23.01</v>
      </c>
      <c r="P2429">
        <v>23.01</v>
      </c>
      <c r="Q2429">
        <v>8504.71</v>
      </c>
      <c r="R2429">
        <v>10.32</v>
      </c>
      <c r="S2429" s="231" t="str">
        <f>VLOOKUP(U2429,'Cross ref'!I:J,2,0)</f>
        <v>SCL</v>
      </c>
      <c r="T2429" s="231">
        <f t="shared" si="222"/>
        <v>23.01</v>
      </c>
      <c r="U2429" s="231">
        <f>VLOOKUP(VALUE(C2429),'Cross ref'!G:I,3,0)</f>
        <v>7387</v>
      </c>
      <c r="V2429" s="231">
        <f>IFERROR(VLOOKUP(J2429,'Item List (2)'!C:D,2,0),VLOOKUP(K2429,'Item List (2)'!C:D,2,0))</f>
        <v>51001</v>
      </c>
      <c r="W2429" s="231">
        <f>IFERROR(VLOOKUP(J2429,'Item List (2)'!C:E,3,0),VLOOKUP(K2429,'Item List (2)'!C:E,3,0))</f>
        <v>1000</v>
      </c>
      <c r="X2429" s="231">
        <f t="shared" si="223"/>
        <v>0</v>
      </c>
      <c r="Y2429" s="231" t="str">
        <f t="shared" si="224"/>
        <v>LID, PLS DOME SHAKE CUP</v>
      </c>
      <c r="AA2429" s="232">
        <f t="shared" si="225"/>
        <v>23.01</v>
      </c>
      <c r="AB2429" s="232" t="str">
        <f>VLOOKUP(W2429,'Item List (2)'!$H:$J,2,0)</f>
        <v>Paper</v>
      </c>
      <c r="AC2429" s="232">
        <f t="shared" si="226"/>
        <v>7387</v>
      </c>
      <c r="AD2429" s="232" t="str">
        <f t="shared" si="227"/>
        <v>7387-Paper</v>
      </c>
    </row>
    <row r="2430" spans="1:30">
      <c r="A2430" t="s">
        <v>48</v>
      </c>
      <c r="B2430" t="s">
        <v>549</v>
      </c>
      <c r="C2430" t="s">
        <v>824</v>
      </c>
      <c r="D2430" t="s">
        <v>825</v>
      </c>
      <c r="E2430" t="s">
        <v>826</v>
      </c>
      <c r="F2430" s="220" t="s">
        <v>53</v>
      </c>
      <c r="G2430" s="220">
        <v>45167</v>
      </c>
      <c r="H2430" t="s">
        <v>339</v>
      </c>
      <c r="I2430" t="s">
        <v>201</v>
      </c>
      <c r="J2430" t="s">
        <v>232</v>
      </c>
      <c r="K2430" t="s">
        <v>340</v>
      </c>
      <c r="L2430" s="230" t="s">
        <v>341</v>
      </c>
      <c r="M2430">
        <v>1</v>
      </c>
      <c r="N2430">
        <v>0</v>
      </c>
      <c r="O2430">
        <v>28.75</v>
      </c>
      <c r="P2430">
        <v>28.75</v>
      </c>
      <c r="Q2430">
        <v>8504.71</v>
      </c>
      <c r="R2430">
        <v>10.32</v>
      </c>
      <c r="S2430" s="231" t="str">
        <f>VLOOKUP(U2430,'Cross ref'!I:J,2,0)</f>
        <v>SCL</v>
      </c>
      <c r="T2430" s="231">
        <f t="shared" si="222"/>
        <v>28.75</v>
      </c>
      <c r="U2430" s="231">
        <f>VLOOKUP(VALUE(C2430),'Cross ref'!G:I,3,0)</f>
        <v>7387</v>
      </c>
      <c r="V2430" s="231">
        <f>IFERROR(VLOOKUP(J2430,'Item List (2)'!C:D,2,0),VLOOKUP(K2430,'Item List (2)'!C:D,2,0))</f>
        <v>51001</v>
      </c>
      <c r="W2430" s="231">
        <f>IFERROR(VLOOKUP(J2430,'Item List (2)'!C:E,3,0),VLOOKUP(K2430,'Item List (2)'!C:E,3,0))</f>
        <v>1000</v>
      </c>
      <c r="X2430" s="231">
        <f t="shared" si="223"/>
        <v>0</v>
      </c>
      <c r="Y2430" s="231" t="str">
        <f t="shared" si="224"/>
        <v>LID, CUP CRUISER 32Z</v>
      </c>
      <c r="AA2430" s="232">
        <f t="shared" si="225"/>
        <v>28.75</v>
      </c>
      <c r="AB2430" s="232" t="str">
        <f>VLOOKUP(W2430,'Item List (2)'!$H:$J,2,0)</f>
        <v>Paper</v>
      </c>
      <c r="AC2430" s="232">
        <f t="shared" si="226"/>
        <v>7387</v>
      </c>
      <c r="AD2430" s="232" t="str">
        <f t="shared" si="227"/>
        <v>7387-Paper</v>
      </c>
    </row>
    <row r="2431" spans="1:30">
      <c r="A2431" t="s">
        <v>48</v>
      </c>
      <c r="B2431" t="s">
        <v>549</v>
      </c>
      <c r="C2431" t="s">
        <v>824</v>
      </c>
      <c r="D2431" t="s">
        <v>825</v>
      </c>
      <c r="E2431" t="s">
        <v>826</v>
      </c>
      <c r="F2431" s="220" t="s">
        <v>53</v>
      </c>
      <c r="G2431" s="220">
        <v>45167</v>
      </c>
      <c r="H2431" t="s">
        <v>163</v>
      </c>
      <c r="I2431" t="s">
        <v>55</v>
      </c>
      <c r="J2431" t="s">
        <v>146</v>
      </c>
      <c r="K2431" t="s">
        <v>164</v>
      </c>
      <c r="L2431" s="230" t="s">
        <v>165</v>
      </c>
      <c r="M2431">
        <v>4</v>
      </c>
      <c r="N2431">
        <v>0</v>
      </c>
      <c r="O2431">
        <v>37.6</v>
      </c>
      <c r="P2431">
        <v>150.4</v>
      </c>
      <c r="Q2431">
        <v>8504.71</v>
      </c>
      <c r="R2431">
        <v>10.32</v>
      </c>
      <c r="S2431" s="231" t="str">
        <f>VLOOKUP(U2431,'Cross ref'!I:J,2,0)</f>
        <v>SCL</v>
      </c>
      <c r="T2431" s="231">
        <f t="shared" si="222"/>
        <v>150.4</v>
      </c>
      <c r="U2431" s="231">
        <f>VLOOKUP(VALUE(C2431),'Cross ref'!G:I,3,0)</f>
        <v>7387</v>
      </c>
      <c r="V2431" s="231">
        <f>IFERROR(VLOOKUP(J2431,'Item List (2)'!C:D,2,0),VLOOKUP(K2431,'Item List (2)'!C:D,2,0))</f>
        <v>50007</v>
      </c>
      <c r="W2431" s="231">
        <f>IFERROR(VLOOKUP(J2431,'Item List (2)'!C:E,3,0),VLOOKUP(K2431,'Item List (2)'!C:E,3,0))</f>
        <v>100</v>
      </c>
      <c r="X2431" s="231">
        <f t="shared" si="223"/>
        <v>0</v>
      </c>
      <c r="Y2431" s="231" t="str">
        <f t="shared" si="224"/>
        <v>CHICKEN, PTY SPCY 3Z</v>
      </c>
      <c r="AA2431" s="232">
        <f t="shared" si="225"/>
        <v>150.4</v>
      </c>
      <c r="AB2431" s="232" t="str">
        <f>VLOOKUP(W2431,'Item List (2)'!$H:$J,2,0)</f>
        <v>Food</v>
      </c>
      <c r="AC2431" s="232">
        <f t="shared" si="226"/>
        <v>7387</v>
      </c>
      <c r="AD2431" s="232" t="str">
        <f t="shared" si="227"/>
        <v>7387-Food</v>
      </c>
    </row>
    <row r="2432" spans="1:30">
      <c r="A2432" t="s">
        <v>48</v>
      </c>
      <c r="B2432" t="s">
        <v>549</v>
      </c>
      <c r="C2432" t="s">
        <v>824</v>
      </c>
      <c r="D2432" t="s">
        <v>825</v>
      </c>
      <c r="E2432" t="s">
        <v>826</v>
      </c>
      <c r="F2432" s="220" t="s">
        <v>53</v>
      </c>
      <c r="G2432" s="220">
        <v>45167</v>
      </c>
      <c r="H2432" t="s">
        <v>342</v>
      </c>
      <c r="I2432" t="s">
        <v>66</v>
      </c>
      <c r="J2432" t="s">
        <v>109</v>
      </c>
      <c r="K2432" t="s">
        <v>343</v>
      </c>
      <c r="L2432" s="230" t="s">
        <v>111</v>
      </c>
      <c r="M2432">
        <v>1</v>
      </c>
      <c r="N2432">
        <v>0</v>
      </c>
      <c r="O2432">
        <v>16.79</v>
      </c>
      <c r="P2432">
        <v>16.79</v>
      </c>
      <c r="Q2432">
        <v>8504.71</v>
      </c>
      <c r="R2432">
        <v>10.32</v>
      </c>
      <c r="S2432" s="231" t="str">
        <f>VLOOKUP(U2432,'Cross ref'!I:J,2,0)</f>
        <v>SCL</v>
      </c>
      <c r="T2432" s="231">
        <f t="shared" si="222"/>
        <v>16.79</v>
      </c>
      <c r="U2432" s="231">
        <f>VLOOKUP(VALUE(C2432),'Cross ref'!G:I,3,0)</f>
        <v>7387</v>
      </c>
      <c r="V2432" s="231">
        <f>IFERROR(VLOOKUP(J2432,'Item List (2)'!C:D,2,0),VLOOKUP(K2432,'Item List (2)'!C:D,2,0))</f>
        <v>60507</v>
      </c>
      <c r="W2432" s="231">
        <f>IFERROR(VLOOKUP(J2432,'Item List (2)'!C:E,3,0),VLOOKUP(K2432,'Item List (2)'!C:E,3,0))</f>
        <v>1200</v>
      </c>
      <c r="X2432" s="231">
        <f t="shared" si="223"/>
        <v>0</v>
      </c>
      <c r="Y2432" s="231" t="str">
        <f t="shared" si="224"/>
        <v>GLOVE, SYNTH LG</v>
      </c>
      <c r="AA2432" s="232">
        <f t="shared" si="225"/>
        <v>16.79</v>
      </c>
      <c r="AB2432" s="232" t="str">
        <f>VLOOKUP(W2432,'Item List (2)'!$H:$J,2,0)</f>
        <v>Supplies</v>
      </c>
      <c r="AC2432" s="232">
        <f t="shared" si="226"/>
        <v>7387</v>
      </c>
      <c r="AD2432" s="232" t="str">
        <f t="shared" si="227"/>
        <v>7387-Supplies</v>
      </c>
    </row>
    <row r="2433" spans="1:30">
      <c r="A2433" t="s">
        <v>48</v>
      </c>
      <c r="B2433" t="s">
        <v>549</v>
      </c>
      <c r="C2433" t="s">
        <v>824</v>
      </c>
      <c r="D2433" t="s">
        <v>825</v>
      </c>
      <c r="E2433" t="s">
        <v>826</v>
      </c>
      <c r="F2433" s="220" t="s">
        <v>53</v>
      </c>
      <c r="G2433" s="220">
        <v>45167</v>
      </c>
      <c r="H2433" t="s">
        <v>166</v>
      </c>
      <c r="I2433" t="s">
        <v>55</v>
      </c>
      <c r="J2433" t="s">
        <v>121</v>
      </c>
      <c r="K2433" t="s">
        <v>167</v>
      </c>
      <c r="L2433" s="230" t="s">
        <v>168</v>
      </c>
      <c r="M2433">
        <v>1</v>
      </c>
      <c r="N2433">
        <v>0</v>
      </c>
      <c r="O2433">
        <v>29.39</v>
      </c>
      <c r="P2433">
        <v>29.39</v>
      </c>
      <c r="Q2433">
        <v>8504.71</v>
      </c>
      <c r="R2433">
        <v>10.32</v>
      </c>
      <c r="S2433" s="231" t="str">
        <f>VLOOKUP(U2433,'Cross ref'!I:J,2,0)</f>
        <v>SCL</v>
      </c>
      <c r="T2433" s="231">
        <f t="shared" si="222"/>
        <v>29.39</v>
      </c>
      <c r="U2433" s="231">
        <f>VLOOKUP(VALUE(C2433),'Cross ref'!G:I,3,0)</f>
        <v>7387</v>
      </c>
      <c r="V2433" s="231">
        <f>IFERROR(VLOOKUP(J2433,'Item List (2)'!C:D,2,0),VLOOKUP(K2433,'Item List (2)'!C:D,2,0))</f>
        <v>50007</v>
      </c>
      <c r="W2433" s="231">
        <f>IFERROR(VLOOKUP(J2433,'Item List (2)'!C:E,3,0),VLOOKUP(K2433,'Item List (2)'!C:E,3,0))</f>
        <v>100</v>
      </c>
      <c r="X2433" s="231">
        <f t="shared" si="223"/>
        <v>0</v>
      </c>
      <c r="Y2433" s="231" t="str">
        <f t="shared" si="224"/>
        <v>SQUASH, ZUCCHINI BRD SLI</v>
      </c>
      <c r="AA2433" s="232">
        <f t="shared" si="225"/>
        <v>29.39</v>
      </c>
      <c r="AB2433" s="232" t="str">
        <f>VLOOKUP(W2433,'Item List (2)'!$H:$J,2,0)</f>
        <v>Food</v>
      </c>
      <c r="AC2433" s="232">
        <f t="shared" si="226"/>
        <v>7387</v>
      </c>
      <c r="AD2433" s="232" t="str">
        <f t="shared" si="227"/>
        <v>7387-Food</v>
      </c>
    </row>
    <row r="2434" spans="1:30">
      <c r="A2434" t="s">
        <v>48</v>
      </c>
      <c r="B2434" t="s">
        <v>549</v>
      </c>
      <c r="C2434" t="s">
        <v>824</v>
      </c>
      <c r="D2434" t="s">
        <v>825</v>
      </c>
      <c r="E2434" t="s">
        <v>826</v>
      </c>
      <c r="F2434" s="220" t="s">
        <v>53</v>
      </c>
      <c r="G2434" s="220">
        <v>45167</v>
      </c>
      <c r="H2434" t="s">
        <v>169</v>
      </c>
      <c r="I2434" t="s">
        <v>55</v>
      </c>
      <c r="J2434" t="s">
        <v>170</v>
      </c>
      <c r="K2434" t="s">
        <v>171</v>
      </c>
      <c r="L2434" s="230" t="s">
        <v>172</v>
      </c>
      <c r="M2434">
        <v>3</v>
      </c>
      <c r="N2434">
        <v>0</v>
      </c>
      <c r="O2434">
        <v>90.57</v>
      </c>
      <c r="P2434">
        <v>271.71</v>
      </c>
      <c r="Q2434">
        <v>8504.71</v>
      </c>
      <c r="R2434">
        <v>10.32</v>
      </c>
      <c r="S2434" s="231" t="str">
        <f>VLOOKUP(U2434,'Cross ref'!I:J,2,0)</f>
        <v>SCL</v>
      </c>
      <c r="T2434" s="231">
        <f t="shared" ref="T2434:T2497" si="228">P2434</f>
        <v>271.71</v>
      </c>
      <c r="U2434" s="231">
        <f>VLOOKUP(VALUE(C2434),'Cross ref'!G:I,3,0)</f>
        <v>7387</v>
      </c>
      <c r="V2434" s="231">
        <f>IFERROR(VLOOKUP(J2434,'Item List (2)'!C:D,2,0),VLOOKUP(K2434,'Item List (2)'!C:D,2,0))</f>
        <v>50007</v>
      </c>
      <c r="W2434" s="231">
        <f>IFERROR(VLOOKUP(J2434,'Item List (2)'!C:E,3,0),VLOOKUP(K2434,'Item List (2)'!C:E,3,0))</f>
        <v>100</v>
      </c>
      <c r="X2434" s="231">
        <f t="shared" ref="X2434:X2497" si="229">IF(_xlfn.NUMBERVALUE(O2434),M2434*O2434-P2434,-P2434)</f>
        <v>0</v>
      </c>
      <c r="Y2434" s="231" t="str">
        <f t="shared" ref="Y2434:Y2497" si="230">K2434</f>
        <v>BACON, 500 SLICES FC</v>
      </c>
      <c r="AA2434" s="232">
        <f t="shared" ref="AA2434:AA2497" si="231">P2434</f>
        <v>271.71</v>
      </c>
      <c r="AB2434" s="232" t="str">
        <f>VLOOKUP(W2434,'Item List (2)'!$H:$J,2,0)</f>
        <v>Food</v>
      </c>
      <c r="AC2434" s="232">
        <f t="shared" ref="AC2434:AC2497" si="232">U2434</f>
        <v>7387</v>
      </c>
      <c r="AD2434" s="232" t="str">
        <f t="shared" ref="AD2434:AD2497" si="233">AC2434&amp;"-"&amp;AB2434</f>
        <v>7387-Food</v>
      </c>
    </row>
    <row r="2435" spans="1:30">
      <c r="A2435" t="s">
        <v>48</v>
      </c>
      <c r="B2435" t="s">
        <v>549</v>
      </c>
      <c r="C2435" t="s">
        <v>824</v>
      </c>
      <c r="D2435" t="s">
        <v>825</v>
      </c>
      <c r="E2435" t="s">
        <v>826</v>
      </c>
      <c r="F2435" s="220" t="s">
        <v>53</v>
      </c>
      <c r="G2435" s="220">
        <v>45167</v>
      </c>
      <c r="H2435" t="s">
        <v>173</v>
      </c>
      <c r="I2435" t="s">
        <v>55</v>
      </c>
      <c r="J2435" t="s">
        <v>117</v>
      </c>
      <c r="K2435" t="s">
        <v>174</v>
      </c>
      <c r="L2435" s="230" t="s">
        <v>175</v>
      </c>
      <c r="M2435">
        <v>2</v>
      </c>
      <c r="N2435">
        <v>0</v>
      </c>
      <c r="O2435">
        <v>81.59</v>
      </c>
      <c r="P2435">
        <v>163.18</v>
      </c>
      <c r="Q2435">
        <v>8504.71</v>
      </c>
      <c r="R2435">
        <v>10.32</v>
      </c>
      <c r="S2435" s="231" t="str">
        <f>VLOOKUP(U2435,'Cross ref'!I:J,2,0)</f>
        <v>SCL</v>
      </c>
      <c r="T2435" s="231">
        <f t="shared" si="228"/>
        <v>163.18</v>
      </c>
      <c r="U2435" s="231">
        <f>VLOOKUP(VALUE(C2435),'Cross ref'!G:I,3,0)</f>
        <v>7387</v>
      </c>
      <c r="V2435" s="231">
        <f>IFERROR(VLOOKUP(J2435,'Item List (2)'!C:D,2,0),VLOOKUP(K2435,'Item List (2)'!C:D,2,0))</f>
        <v>50007</v>
      </c>
      <c r="W2435" s="231">
        <f>IFERROR(VLOOKUP(J2435,'Item List (2)'!C:E,3,0),VLOOKUP(K2435,'Item List (2)'!C:E,3,0))</f>
        <v>100</v>
      </c>
      <c r="X2435" s="231">
        <f t="shared" si="229"/>
        <v>0</v>
      </c>
      <c r="Y2435" s="231" t="str">
        <f t="shared" si="230"/>
        <v>BEEF, GRND PTY 1.78Z</v>
      </c>
      <c r="AA2435" s="232">
        <f t="shared" si="231"/>
        <v>163.18</v>
      </c>
      <c r="AB2435" s="232" t="str">
        <f>VLOOKUP(W2435,'Item List (2)'!$H:$J,2,0)</f>
        <v>Food</v>
      </c>
      <c r="AC2435" s="232">
        <f t="shared" si="232"/>
        <v>7387</v>
      </c>
      <c r="AD2435" s="232" t="str">
        <f t="shared" si="233"/>
        <v>7387-Food</v>
      </c>
    </row>
    <row r="2436" spans="1:30">
      <c r="A2436" t="s">
        <v>48</v>
      </c>
      <c r="B2436" t="s">
        <v>549</v>
      </c>
      <c r="C2436" t="s">
        <v>824</v>
      </c>
      <c r="D2436" t="s">
        <v>825</v>
      </c>
      <c r="E2436" t="s">
        <v>826</v>
      </c>
      <c r="F2436" s="220" t="s">
        <v>53</v>
      </c>
      <c r="G2436" s="220">
        <v>45167</v>
      </c>
      <c r="H2436" t="s">
        <v>344</v>
      </c>
      <c r="I2436" t="s">
        <v>55</v>
      </c>
      <c r="J2436" t="s">
        <v>345</v>
      </c>
      <c r="K2436" t="s">
        <v>346</v>
      </c>
      <c r="L2436" s="230" t="s">
        <v>347</v>
      </c>
      <c r="M2436">
        <v>1</v>
      </c>
      <c r="N2436">
        <v>0</v>
      </c>
      <c r="O2436">
        <v>25.95</v>
      </c>
      <c r="P2436">
        <v>25.95</v>
      </c>
      <c r="Q2436">
        <v>8504.71</v>
      </c>
      <c r="R2436">
        <v>10.32</v>
      </c>
      <c r="S2436" s="231" t="str">
        <f>VLOOKUP(U2436,'Cross ref'!I:J,2,0)</f>
        <v>SCL</v>
      </c>
      <c r="T2436" s="231">
        <f t="shared" si="228"/>
        <v>25.95</v>
      </c>
      <c r="U2436" s="231">
        <f>VLOOKUP(VALUE(C2436),'Cross ref'!G:I,3,0)</f>
        <v>7387</v>
      </c>
      <c r="V2436" s="231">
        <f>IFERROR(VLOOKUP(J2436,'Item List (2)'!C:D,2,0),VLOOKUP(K2436,'Item List (2)'!C:D,2,0))</f>
        <v>50007</v>
      </c>
      <c r="W2436" s="231">
        <f>IFERROR(VLOOKUP(J2436,'Item List (2)'!C:E,3,0),VLOOKUP(K2436,'Item List (2)'!C:E,3,0))</f>
        <v>100</v>
      </c>
      <c r="X2436" s="231">
        <f t="shared" si="229"/>
        <v>0</v>
      </c>
      <c r="Y2436" s="231" t="str">
        <f t="shared" si="230"/>
        <v>BREAD, SOURDOUGH THICKER SLI</v>
      </c>
      <c r="AA2436" s="232">
        <f t="shared" si="231"/>
        <v>25.95</v>
      </c>
      <c r="AB2436" s="232" t="str">
        <f>VLOOKUP(W2436,'Item List (2)'!$H:$J,2,0)</f>
        <v>Food</v>
      </c>
      <c r="AC2436" s="232">
        <f t="shared" si="232"/>
        <v>7387</v>
      </c>
      <c r="AD2436" s="232" t="str">
        <f t="shared" si="233"/>
        <v>7387-Food</v>
      </c>
    </row>
    <row r="2437" spans="1:30">
      <c r="A2437" t="s">
        <v>48</v>
      </c>
      <c r="B2437" t="s">
        <v>549</v>
      </c>
      <c r="C2437" t="s">
        <v>824</v>
      </c>
      <c r="D2437" t="s">
        <v>825</v>
      </c>
      <c r="E2437" t="s">
        <v>826</v>
      </c>
      <c r="F2437" s="220" t="s">
        <v>53</v>
      </c>
      <c r="G2437" s="220">
        <v>45167</v>
      </c>
      <c r="H2437" t="s">
        <v>176</v>
      </c>
      <c r="I2437" t="s">
        <v>55</v>
      </c>
      <c r="J2437" t="s">
        <v>76</v>
      </c>
      <c r="K2437" t="s">
        <v>177</v>
      </c>
      <c r="L2437" s="230" t="s">
        <v>78</v>
      </c>
      <c r="M2437">
        <v>1</v>
      </c>
      <c r="N2437">
        <v>0</v>
      </c>
      <c r="O2437">
        <v>99.5</v>
      </c>
      <c r="P2437">
        <v>99.5</v>
      </c>
      <c r="Q2437">
        <v>8504.71</v>
      </c>
      <c r="R2437">
        <v>10.32</v>
      </c>
      <c r="S2437" s="231" t="str">
        <f>VLOOKUP(U2437,'Cross ref'!I:J,2,0)</f>
        <v>SCL</v>
      </c>
      <c r="T2437" s="231">
        <f t="shared" si="228"/>
        <v>99.5</v>
      </c>
      <c r="U2437" s="231">
        <f>VLOOKUP(VALUE(C2437),'Cross ref'!G:I,3,0)</f>
        <v>7387</v>
      </c>
      <c r="V2437" s="231">
        <f>IFERROR(VLOOKUP(J2437,'Item List (2)'!C:D,2,0),VLOOKUP(K2437,'Item List (2)'!C:D,2,0))</f>
        <v>50007</v>
      </c>
      <c r="W2437" s="231">
        <f>IFERROR(VLOOKUP(J2437,'Item List (2)'!C:E,3,0),VLOOKUP(K2437,'Item List (2)'!C:E,3,0))</f>
        <v>100</v>
      </c>
      <c r="X2437" s="231">
        <f t="shared" si="229"/>
        <v>0</v>
      </c>
      <c r="Y2437" s="231" t="str">
        <f t="shared" si="230"/>
        <v>SYRUP, DR PEPPER BIB</v>
      </c>
      <c r="AA2437" s="232">
        <f t="shared" si="231"/>
        <v>99.5</v>
      </c>
      <c r="AB2437" s="232" t="str">
        <f>VLOOKUP(W2437,'Item List (2)'!$H:$J,2,0)</f>
        <v>Food</v>
      </c>
      <c r="AC2437" s="232">
        <f t="shared" si="232"/>
        <v>7387</v>
      </c>
      <c r="AD2437" s="232" t="str">
        <f t="shared" si="233"/>
        <v>7387-Food</v>
      </c>
    </row>
    <row r="2438" spans="1:30">
      <c r="A2438" t="s">
        <v>48</v>
      </c>
      <c r="B2438" t="s">
        <v>549</v>
      </c>
      <c r="C2438" t="s">
        <v>824</v>
      </c>
      <c r="D2438" t="s">
        <v>825</v>
      </c>
      <c r="E2438" t="s">
        <v>826</v>
      </c>
      <c r="F2438" s="220" t="s">
        <v>53</v>
      </c>
      <c r="G2438" s="220">
        <v>45167</v>
      </c>
      <c r="H2438" t="s">
        <v>348</v>
      </c>
      <c r="I2438" t="s">
        <v>55</v>
      </c>
      <c r="J2438" t="s">
        <v>76</v>
      </c>
      <c r="K2438" t="s">
        <v>349</v>
      </c>
      <c r="L2438" s="230" t="s">
        <v>78</v>
      </c>
      <c r="M2438">
        <v>1</v>
      </c>
      <c r="N2438">
        <v>0</v>
      </c>
      <c r="O2438">
        <v>99.5</v>
      </c>
      <c r="P2438">
        <v>99.5</v>
      </c>
      <c r="Q2438">
        <v>8504.71</v>
      </c>
      <c r="R2438">
        <v>10.32</v>
      </c>
      <c r="S2438" s="231" t="str">
        <f>VLOOKUP(U2438,'Cross ref'!I:J,2,0)</f>
        <v>SCL</v>
      </c>
      <c r="T2438" s="231">
        <f t="shared" si="228"/>
        <v>99.5</v>
      </c>
      <c r="U2438" s="231">
        <f>VLOOKUP(VALUE(C2438),'Cross ref'!G:I,3,0)</f>
        <v>7387</v>
      </c>
      <c r="V2438" s="231">
        <f>IFERROR(VLOOKUP(J2438,'Item List (2)'!C:D,2,0),VLOOKUP(K2438,'Item List (2)'!C:D,2,0))</f>
        <v>50007</v>
      </c>
      <c r="W2438" s="231">
        <f>IFERROR(VLOOKUP(J2438,'Item List (2)'!C:E,3,0),VLOOKUP(K2438,'Item List (2)'!C:E,3,0))</f>
        <v>100</v>
      </c>
      <c r="X2438" s="231">
        <f t="shared" si="229"/>
        <v>0</v>
      </c>
      <c r="Y2438" s="231" t="str">
        <f t="shared" si="230"/>
        <v>SYRUP, ROOT BEER BIB</v>
      </c>
      <c r="AA2438" s="232">
        <f t="shared" si="231"/>
        <v>99.5</v>
      </c>
      <c r="AB2438" s="232" t="str">
        <f>VLOOKUP(W2438,'Item List (2)'!$H:$J,2,0)</f>
        <v>Food</v>
      </c>
      <c r="AC2438" s="232">
        <f t="shared" si="232"/>
        <v>7387</v>
      </c>
      <c r="AD2438" s="232" t="str">
        <f t="shared" si="233"/>
        <v>7387-Food</v>
      </c>
    </row>
    <row r="2439" spans="1:30">
      <c r="A2439" t="s">
        <v>48</v>
      </c>
      <c r="B2439" t="s">
        <v>549</v>
      </c>
      <c r="C2439" t="s">
        <v>824</v>
      </c>
      <c r="D2439" t="s">
        <v>825</v>
      </c>
      <c r="E2439" t="s">
        <v>826</v>
      </c>
      <c r="F2439" s="220" t="s">
        <v>53</v>
      </c>
      <c r="G2439" s="220">
        <v>45167</v>
      </c>
      <c r="H2439" t="s">
        <v>178</v>
      </c>
      <c r="I2439" t="s">
        <v>55</v>
      </c>
      <c r="J2439" t="s">
        <v>179</v>
      </c>
      <c r="K2439" t="s">
        <v>180</v>
      </c>
      <c r="L2439" s="230" t="s">
        <v>148</v>
      </c>
      <c r="M2439">
        <v>1</v>
      </c>
      <c r="N2439">
        <v>0</v>
      </c>
      <c r="O2439">
        <v>77.57</v>
      </c>
      <c r="P2439">
        <v>77.57</v>
      </c>
      <c r="Q2439">
        <v>8504.71</v>
      </c>
      <c r="R2439">
        <v>10.32</v>
      </c>
      <c r="S2439" s="231" t="str">
        <f>VLOOKUP(U2439,'Cross ref'!I:J,2,0)</f>
        <v>SCL</v>
      </c>
      <c r="T2439" s="231">
        <f t="shared" si="228"/>
        <v>77.57</v>
      </c>
      <c r="U2439" s="231">
        <f>VLOOKUP(VALUE(C2439),'Cross ref'!G:I,3,0)</f>
        <v>7387</v>
      </c>
      <c r="V2439" s="231">
        <f>IFERROR(VLOOKUP(J2439,'Item List (2)'!C:D,2,0),VLOOKUP(K2439,'Item List (2)'!C:D,2,0))</f>
        <v>50007</v>
      </c>
      <c r="W2439" s="231">
        <f>IFERROR(VLOOKUP(J2439,'Item List (2)'!C:E,3,0),VLOOKUP(K2439,'Item List (2)'!C:E,3,0))</f>
        <v>100</v>
      </c>
      <c r="X2439" s="231">
        <f t="shared" si="229"/>
        <v>0</v>
      </c>
      <c r="Y2439" s="231" t="str">
        <f t="shared" si="230"/>
        <v>CHEESE, AMER SHRP SLI 144CT</v>
      </c>
      <c r="AA2439" s="232">
        <f t="shared" si="231"/>
        <v>77.57</v>
      </c>
      <c r="AB2439" s="232" t="str">
        <f>VLOOKUP(W2439,'Item List (2)'!$H:$J,2,0)</f>
        <v>Food</v>
      </c>
      <c r="AC2439" s="232">
        <f t="shared" si="232"/>
        <v>7387</v>
      </c>
      <c r="AD2439" s="232" t="str">
        <f t="shared" si="233"/>
        <v>7387-Food</v>
      </c>
    </row>
    <row r="2440" spans="1:30">
      <c r="A2440" t="s">
        <v>48</v>
      </c>
      <c r="B2440" t="s">
        <v>549</v>
      </c>
      <c r="C2440" t="s">
        <v>824</v>
      </c>
      <c r="D2440" t="s">
        <v>825</v>
      </c>
      <c r="E2440" t="s">
        <v>826</v>
      </c>
      <c r="F2440" s="220" t="s">
        <v>53</v>
      </c>
      <c r="G2440" s="220">
        <v>45167</v>
      </c>
      <c r="H2440" t="s">
        <v>181</v>
      </c>
      <c r="I2440" t="s">
        <v>55</v>
      </c>
      <c r="J2440" t="s">
        <v>121</v>
      </c>
      <c r="K2440" t="s">
        <v>182</v>
      </c>
      <c r="L2440" s="230" t="s">
        <v>183</v>
      </c>
      <c r="M2440">
        <v>4</v>
      </c>
      <c r="N2440">
        <v>0</v>
      </c>
      <c r="O2440">
        <v>39.79</v>
      </c>
      <c r="P2440">
        <v>159.16</v>
      </c>
      <c r="Q2440">
        <v>8504.71</v>
      </c>
      <c r="R2440">
        <v>10.32</v>
      </c>
      <c r="S2440" s="231" t="str">
        <f>VLOOKUP(U2440,'Cross ref'!I:J,2,0)</f>
        <v>SCL</v>
      </c>
      <c r="T2440" s="231">
        <f t="shared" si="228"/>
        <v>159.16</v>
      </c>
      <c r="U2440" s="231">
        <f>VLOOKUP(VALUE(C2440),'Cross ref'!G:I,3,0)</f>
        <v>7387</v>
      </c>
      <c r="V2440" s="231">
        <f>IFERROR(VLOOKUP(J2440,'Item List (2)'!C:D,2,0),VLOOKUP(K2440,'Item List (2)'!C:D,2,0))</f>
        <v>50007</v>
      </c>
      <c r="W2440" s="231">
        <f>IFERROR(VLOOKUP(J2440,'Item List (2)'!C:E,3,0),VLOOKUP(K2440,'Item List (2)'!C:E,3,0))</f>
        <v>100</v>
      </c>
      <c r="X2440" s="231">
        <f t="shared" si="229"/>
        <v>0</v>
      </c>
      <c r="Y2440" s="231" t="str">
        <f t="shared" si="230"/>
        <v>APPTZR, JALAPENO BRD CHSE BITE</v>
      </c>
      <c r="AA2440" s="232">
        <f t="shared" si="231"/>
        <v>159.16</v>
      </c>
      <c r="AB2440" s="232" t="str">
        <f>VLOOKUP(W2440,'Item List (2)'!$H:$J,2,0)</f>
        <v>Food</v>
      </c>
      <c r="AC2440" s="232">
        <f t="shared" si="232"/>
        <v>7387</v>
      </c>
      <c r="AD2440" s="232" t="str">
        <f t="shared" si="233"/>
        <v>7387-Food</v>
      </c>
    </row>
    <row r="2441" spans="1:30">
      <c r="A2441" t="s">
        <v>48</v>
      </c>
      <c r="B2441" t="s">
        <v>549</v>
      </c>
      <c r="C2441" t="s">
        <v>824</v>
      </c>
      <c r="D2441" t="s">
        <v>825</v>
      </c>
      <c r="E2441" t="s">
        <v>826</v>
      </c>
      <c r="F2441" s="220" t="s">
        <v>53</v>
      </c>
      <c r="G2441" s="220">
        <v>45167</v>
      </c>
      <c r="H2441" t="s">
        <v>187</v>
      </c>
      <c r="I2441" t="s">
        <v>55</v>
      </c>
      <c r="J2441" t="s">
        <v>146</v>
      </c>
      <c r="K2441" t="s">
        <v>188</v>
      </c>
      <c r="L2441" s="230" t="s">
        <v>189</v>
      </c>
      <c r="M2441">
        <v>12</v>
      </c>
      <c r="N2441">
        <v>0</v>
      </c>
      <c r="O2441">
        <v>46.88</v>
      </c>
      <c r="P2441">
        <v>562.56</v>
      </c>
      <c r="Q2441">
        <v>8504.71</v>
      </c>
      <c r="R2441">
        <v>10.32</v>
      </c>
      <c r="S2441" s="231" t="str">
        <f>VLOOKUP(U2441,'Cross ref'!I:J,2,0)</f>
        <v>SCL</v>
      </c>
      <c r="T2441" s="231">
        <f t="shared" si="228"/>
        <v>562.56</v>
      </c>
      <c r="U2441" s="231">
        <f>VLOOKUP(VALUE(C2441),'Cross ref'!G:I,3,0)</f>
        <v>7387</v>
      </c>
      <c r="V2441" s="231">
        <f>IFERROR(VLOOKUP(J2441,'Item List (2)'!C:D,2,0),VLOOKUP(K2441,'Item List (2)'!C:D,2,0))</f>
        <v>50007</v>
      </c>
      <c r="W2441" s="231">
        <f>IFERROR(VLOOKUP(J2441,'Item List (2)'!C:E,3,0),VLOOKUP(K2441,'Item List (2)'!C:E,3,0))</f>
        <v>100</v>
      </c>
      <c r="X2441" s="231">
        <f t="shared" si="229"/>
        <v>0</v>
      </c>
      <c r="Y2441" s="231" t="str">
        <f t="shared" si="230"/>
        <v>CHICKEN, NUGGET BRD STAR SHP</v>
      </c>
      <c r="AA2441" s="232">
        <f t="shared" si="231"/>
        <v>562.56</v>
      </c>
      <c r="AB2441" s="232" t="str">
        <f>VLOOKUP(W2441,'Item List (2)'!$H:$J,2,0)</f>
        <v>Food</v>
      </c>
      <c r="AC2441" s="232">
        <f t="shared" si="232"/>
        <v>7387</v>
      </c>
      <c r="AD2441" s="232" t="str">
        <f t="shared" si="233"/>
        <v>7387-Food</v>
      </c>
    </row>
    <row r="2442" spans="1:30">
      <c r="A2442" t="s">
        <v>48</v>
      </c>
      <c r="B2442" t="s">
        <v>549</v>
      </c>
      <c r="C2442" t="s">
        <v>824</v>
      </c>
      <c r="D2442" t="s">
        <v>825</v>
      </c>
      <c r="E2442" t="s">
        <v>826</v>
      </c>
      <c r="F2442" s="220" t="s">
        <v>53</v>
      </c>
      <c r="G2442" s="220">
        <v>45167</v>
      </c>
      <c r="H2442" t="s">
        <v>523</v>
      </c>
      <c r="I2442" t="s">
        <v>66</v>
      </c>
      <c r="J2442" t="s">
        <v>524</v>
      </c>
      <c r="K2442" t="s">
        <v>525</v>
      </c>
      <c r="L2442" s="230" t="s">
        <v>526</v>
      </c>
      <c r="M2442">
        <v>0</v>
      </c>
      <c r="N2442">
        <v>0</v>
      </c>
      <c r="O2442">
        <v>29.33</v>
      </c>
      <c r="P2442">
        <v>0</v>
      </c>
      <c r="Q2442">
        <v>8504.71</v>
      </c>
      <c r="R2442">
        <v>10.32</v>
      </c>
      <c r="S2442" s="231" t="str">
        <f>VLOOKUP(U2442,'Cross ref'!I:J,2,0)</f>
        <v>SCL</v>
      </c>
      <c r="T2442" s="231">
        <f t="shared" si="228"/>
        <v>0</v>
      </c>
      <c r="U2442" s="231">
        <f>VLOOKUP(VALUE(C2442),'Cross ref'!G:I,3,0)</f>
        <v>7387</v>
      </c>
      <c r="V2442" s="231">
        <f>IFERROR(VLOOKUP(J2442,'Item List (2)'!C:D,2,0),VLOOKUP(K2442,'Item List (2)'!C:D,2,0))</f>
        <v>60507</v>
      </c>
      <c r="W2442" s="231">
        <f>IFERROR(VLOOKUP(J2442,'Item List (2)'!C:E,3,0),VLOOKUP(K2442,'Item List (2)'!C:E,3,0))</f>
        <v>1200</v>
      </c>
      <c r="X2442" s="231">
        <f t="shared" si="229"/>
        <v>0</v>
      </c>
      <c r="Y2442" s="231" t="str">
        <f t="shared" si="230"/>
        <v>SOAP, HAND MYSTIC NEXA</v>
      </c>
      <c r="AA2442" s="232">
        <f t="shared" si="231"/>
        <v>0</v>
      </c>
      <c r="AB2442" s="232" t="str">
        <f>VLOOKUP(W2442,'Item List (2)'!$H:$J,2,0)</f>
        <v>Supplies</v>
      </c>
      <c r="AC2442" s="232">
        <f t="shared" si="232"/>
        <v>7387</v>
      </c>
      <c r="AD2442" s="232" t="str">
        <f t="shared" si="233"/>
        <v>7387-Supplies</v>
      </c>
    </row>
    <row r="2443" spans="1:30">
      <c r="A2443" t="s">
        <v>48</v>
      </c>
      <c r="B2443" t="s">
        <v>549</v>
      </c>
      <c r="C2443" t="s">
        <v>824</v>
      </c>
      <c r="D2443" t="s">
        <v>825</v>
      </c>
      <c r="E2443" t="s">
        <v>826</v>
      </c>
      <c r="F2443" s="220" t="s">
        <v>53</v>
      </c>
      <c r="G2443" s="220">
        <v>45167</v>
      </c>
      <c r="H2443" t="s">
        <v>194</v>
      </c>
      <c r="I2443" t="s">
        <v>55</v>
      </c>
      <c r="J2443" t="s">
        <v>179</v>
      </c>
      <c r="K2443" t="s">
        <v>195</v>
      </c>
      <c r="L2443" s="230" t="s">
        <v>148</v>
      </c>
      <c r="M2443">
        <v>1</v>
      </c>
      <c r="N2443">
        <v>0</v>
      </c>
      <c r="O2443">
        <v>77.97</v>
      </c>
      <c r="P2443">
        <v>77.97</v>
      </c>
      <c r="Q2443">
        <v>8504.71</v>
      </c>
      <c r="R2443">
        <v>10.32</v>
      </c>
      <c r="S2443" s="231" t="str">
        <f>VLOOKUP(U2443,'Cross ref'!I:J,2,0)</f>
        <v>SCL</v>
      </c>
      <c r="T2443" s="231">
        <f t="shared" si="228"/>
        <v>77.97</v>
      </c>
      <c r="U2443" s="231">
        <f>VLOOKUP(VALUE(C2443),'Cross ref'!G:I,3,0)</f>
        <v>7387</v>
      </c>
      <c r="V2443" s="231">
        <f>IFERROR(VLOOKUP(J2443,'Item List (2)'!C:D,2,0),VLOOKUP(K2443,'Item List (2)'!C:D,2,0))</f>
        <v>50007</v>
      </c>
      <c r="W2443" s="231">
        <f>IFERROR(VLOOKUP(J2443,'Item List (2)'!C:E,3,0),VLOOKUP(K2443,'Item List (2)'!C:E,3,0))</f>
        <v>100</v>
      </c>
      <c r="X2443" s="231">
        <f t="shared" si="229"/>
        <v>0</v>
      </c>
      <c r="Y2443" s="231" t="str">
        <f t="shared" si="230"/>
        <v>CHEESE, AMER SHRP SLI 200CT SM</v>
      </c>
      <c r="AA2443" s="232">
        <f t="shared" si="231"/>
        <v>77.97</v>
      </c>
      <c r="AB2443" s="232" t="str">
        <f>VLOOKUP(W2443,'Item List (2)'!$H:$J,2,0)</f>
        <v>Food</v>
      </c>
      <c r="AC2443" s="232">
        <f t="shared" si="232"/>
        <v>7387</v>
      </c>
      <c r="AD2443" s="232" t="str">
        <f t="shared" si="233"/>
        <v>7387-Food</v>
      </c>
    </row>
    <row r="2444" spans="1:30">
      <c r="A2444" t="s">
        <v>48</v>
      </c>
      <c r="B2444" t="s">
        <v>549</v>
      </c>
      <c r="C2444" t="s">
        <v>824</v>
      </c>
      <c r="D2444" t="s">
        <v>825</v>
      </c>
      <c r="E2444" t="s">
        <v>826</v>
      </c>
      <c r="F2444" s="220" t="s">
        <v>53</v>
      </c>
      <c r="G2444" s="220">
        <v>45167</v>
      </c>
      <c r="H2444" t="s">
        <v>361</v>
      </c>
      <c r="I2444" t="s">
        <v>55</v>
      </c>
      <c r="J2444" t="s">
        <v>362</v>
      </c>
      <c r="K2444" t="s">
        <v>363</v>
      </c>
      <c r="L2444" s="230" t="s">
        <v>364</v>
      </c>
      <c r="M2444">
        <v>1</v>
      </c>
      <c r="N2444">
        <v>0</v>
      </c>
      <c r="O2444">
        <v>107.29</v>
      </c>
      <c r="P2444">
        <v>107.29</v>
      </c>
      <c r="Q2444">
        <v>8504.71</v>
      </c>
      <c r="R2444">
        <v>10.32</v>
      </c>
      <c r="S2444" s="231" t="str">
        <f>VLOOKUP(U2444,'Cross ref'!I:J,2,0)</f>
        <v>SCL</v>
      </c>
      <c r="T2444" s="231">
        <f t="shared" si="228"/>
        <v>107.29</v>
      </c>
      <c r="U2444" s="231">
        <f>VLOOKUP(VALUE(C2444),'Cross ref'!G:I,3,0)</f>
        <v>7387</v>
      </c>
      <c r="V2444" s="231">
        <f>IFERROR(VLOOKUP(J2444,'Item List (2)'!C:D,2,0),VLOOKUP(K2444,'Item List (2)'!C:D,2,0))</f>
        <v>50007</v>
      </c>
      <c r="W2444" s="231">
        <f>IFERROR(VLOOKUP(J2444,'Item List (2)'!C:E,3,0),VLOOKUP(K2444,'Item List (2)'!C:E,3,0))</f>
        <v>100</v>
      </c>
      <c r="X2444" s="231">
        <f t="shared" si="229"/>
        <v>0</v>
      </c>
      <c r="Y2444" s="231" t="str">
        <f t="shared" si="230"/>
        <v>BURGER, BEYOND MEAT 3.7Z</v>
      </c>
      <c r="AA2444" s="232">
        <f t="shared" si="231"/>
        <v>107.29</v>
      </c>
      <c r="AB2444" s="232" t="str">
        <f>VLOOKUP(W2444,'Item List (2)'!$H:$J,2,0)</f>
        <v>Food</v>
      </c>
      <c r="AC2444" s="232">
        <f t="shared" si="232"/>
        <v>7387</v>
      </c>
      <c r="AD2444" s="232" t="str">
        <f t="shared" si="233"/>
        <v>7387-Food</v>
      </c>
    </row>
    <row r="2445" spans="1:30">
      <c r="A2445" t="s">
        <v>48</v>
      </c>
      <c r="B2445" t="s">
        <v>549</v>
      </c>
      <c r="C2445" t="s">
        <v>824</v>
      </c>
      <c r="D2445" t="s">
        <v>825</v>
      </c>
      <c r="E2445" t="s">
        <v>826</v>
      </c>
      <c r="F2445" s="220" t="s">
        <v>53</v>
      </c>
      <c r="G2445" s="220">
        <v>45167</v>
      </c>
      <c r="H2445" t="s">
        <v>196</v>
      </c>
      <c r="I2445" t="s">
        <v>55</v>
      </c>
      <c r="J2445" t="s">
        <v>197</v>
      </c>
      <c r="K2445" t="s">
        <v>198</v>
      </c>
      <c r="L2445" s="230" t="s">
        <v>199</v>
      </c>
      <c r="M2445">
        <v>1</v>
      </c>
      <c r="N2445">
        <v>0</v>
      </c>
      <c r="O2445">
        <v>63.46</v>
      </c>
      <c r="P2445">
        <v>63.46</v>
      </c>
      <c r="Q2445">
        <v>8504.71</v>
      </c>
      <c r="R2445">
        <v>10.32</v>
      </c>
      <c r="S2445" s="231" t="str">
        <f>VLOOKUP(U2445,'Cross ref'!I:J,2,0)</f>
        <v>SCL</v>
      </c>
      <c r="T2445" s="231">
        <f t="shared" si="228"/>
        <v>63.46</v>
      </c>
      <c r="U2445" s="231">
        <f>VLOOKUP(VALUE(C2445),'Cross ref'!G:I,3,0)</f>
        <v>7387</v>
      </c>
      <c r="V2445" s="231">
        <f>IFERROR(VLOOKUP(J2445,'Item List (2)'!C:D,2,0),VLOOKUP(K2445,'Item List (2)'!C:D,2,0))</f>
        <v>50007</v>
      </c>
      <c r="W2445" s="231">
        <f>IFERROR(VLOOKUP(J2445,'Item List (2)'!C:E,3,0),VLOOKUP(K2445,'Item List (2)'!C:E,3,0))</f>
        <v>100</v>
      </c>
      <c r="X2445" s="231">
        <f t="shared" si="229"/>
        <v>0</v>
      </c>
      <c r="Y2445" s="231" t="str">
        <f t="shared" si="230"/>
        <v>ROLL, CINN</v>
      </c>
      <c r="AA2445" s="232">
        <f t="shared" si="231"/>
        <v>63.46</v>
      </c>
      <c r="AB2445" s="232" t="str">
        <f>VLOOKUP(W2445,'Item List (2)'!$H:$J,2,0)</f>
        <v>Food</v>
      </c>
      <c r="AC2445" s="232">
        <f t="shared" si="232"/>
        <v>7387</v>
      </c>
      <c r="AD2445" s="232" t="str">
        <f t="shared" si="233"/>
        <v>7387-Food</v>
      </c>
    </row>
    <row r="2446" spans="1:30">
      <c r="A2446" t="s">
        <v>48</v>
      </c>
      <c r="B2446" t="s">
        <v>549</v>
      </c>
      <c r="C2446" t="s">
        <v>824</v>
      </c>
      <c r="D2446" t="s">
        <v>825</v>
      </c>
      <c r="E2446" t="s">
        <v>826</v>
      </c>
      <c r="F2446" s="220" t="s">
        <v>53</v>
      </c>
      <c r="G2446" s="220">
        <v>45167</v>
      </c>
      <c r="H2446" t="s">
        <v>205</v>
      </c>
      <c r="I2446" t="s">
        <v>55</v>
      </c>
      <c r="J2446" t="s">
        <v>206</v>
      </c>
      <c r="K2446" t="s">
        <v>207</v>
      </c>
      <c r="L2446" s="230" t="s">
        <v>208</v>
      </c>
      <c r="M2446">
        <v>4</v>
      </c>
      <c r="N2446">
        <v>0</v>
      </c>
      <c r="O2446">
        <v>22.17</v>
      </c>
      <c r="P2446">
        <v>88.68</v>
      </c>
      <c r="Q2446">
        <v>8504.71</v>
      </c>
      <c r="R2446">
        <v>10.32</v>
      </c>
      <c r="S2446" s="231" t="str">
        <f>VLOOKUP(U2446,'Cross ref'!I:J,2,0)</f>
        <v>SCL</v>
      </c>
      <c r="T2446" s="231">
        <f t="shared" si="228"/>
        <v>88.68</v>
      </c>
      <c r="U2446" s="231">
        <f>VLOOKUP(VALUE(C2446),'Cross ref'!G:I,3,0)</f>
        <v>7387</v>
      </c>
      <c r="V2446" s="231">
        <f>IFERROR(VLOOKUP(J2446,'Item List (2)'!C:D,2,0),VLOOKUP(K2446,'Item List (2)'!C:D,2,0))</f>
        <v>50007</v>
      </c>
      <c r="W2446" s="231">
        <f>IFERROR(VLOOKUP(J2446,'Item List (2)'!C:E,3,0),VLOOKUP(K2446,'Item List (2)'!C:E,3,0))</f>
        <v>100</v>
      </c>
      <c r="X2446" s="231">
        <f t="shared" si="229"/>
        <v>0</v>
      </c>
      <c r="Y2446" s="231" t="str">
        <f t="shared" si="230"/>
        <v>LETTUCE, LINER</v>
      </c>
      <c r="AA2446" s="232">
        <f t="shared" si="231"/>
        <v>88.68</v>
      </c>
      <c r="AB2446" s="232" t="str">
        <f>VLOOKUP(W2446,'Item List (2)'!$H:$J,2,0)</f>
        <v>Food</v>
      </c>
      <c r="AC2446" s="232">
        <f t="shared" si="232"/>
        <v>7387</v>
      </c>
      <c r="AD2446" s="232" t="str">
        <f t="shared" si="233"/>
        <v>7387-Food</v>
      </c>
    </row>
    <row r="2447" spans="1:30">
      <c r="A2447" t="s">
        <v>48</v>
      </c>
      <c r="B2447" t="s">
        <v>549</v>
      </c>
      <c r="C2447" t="s">
        <v>824</v>
      </c>
      <c r="D2447" t="s">
        <v>825</v>
      </c>
      <c r="E2447" t="s">
        <v>826</v>
      </c>
      <c r="F2447" s="220" t="s">
        <v>53</v>
      </c>
      <c r="G2447" s="220">
        <v>45167</v>
      </c>
      <c r="H2447" t="s">
        <v>209</v>
      </c>
      <c r="I2447" t="s">
        <v>55</v>
      </c>
      <c r="J2447" t="s">
        <v>210</v>
      </c>
      <c r="K2447" t="s">
        <v>211</v>
      </c>
      <c r="L2447" s="230" t="s">
        <v>212</v>
      </c>
      <c r="M2447">
        <v>3</v>
      </c>
      <c r="N2447">
        <v>0</v>
      </c>
      <c r="O2447">
        <v>19.57</v>
      </c>
      <c r="P2447">
        <v>58.71</v>
      </c>
      <c r="Q2447">
        <v>8504.71</v>
      </c>
      <c r="R2447">
        <v>10.32</v>
      </c>
      <c r="S2447" s="231" t="str">
        <f>VLOOKUP(U2447,'Cross ref'!I:J,2,0)</f>
        <v>SCL</v>
      </c>
      <c r="T2447" s="231">
        <f t="shared" si="228"/>
        <v>58.71</v>
      </c>
      <c r="U2447" s="231">
        <f>VLOOKUP(VALUE(C2447),'Cross ref'!G:I,3,0)</f>
        <v>7387</v>
      </c>
      <c r="V2447" s="231">
        <f>IFERROR(VLOOKUP(J2447,'Item List (2)'!C:D,2,0),VLOOKUP(K2447,'Item List (2)'!C:D,2,0))</f>
        <v>50007</v>
      </c>
      <c r="W2447" s="231">
        <f>IFERROR(VLOOKUP(J2447,'Item List (2)'!C:E,3,0),VLOOKUP(K2447,'Item List (2)'!C:E,3,0))</f>
        <v>100</v>
      </c>
      <c r="X2447" s="231">
        <f t="shared" si="229"/>
        <v>0</v>
      </c>
      <c r="Y2447" s="231" t="str">
        <f t="shared" si="230"/>
        <v>TOMATO, RED 5X5 BULK 25LB</v>
      </c>
      <c r="AA2447" s="232">
        <f t="shared" si="231"/>
        <v>58.71</v>
      </c>
      <c r="AB2447" s="232" t="str">
        <f>VLOOKUP(W2447,'Item List (2)'!$H:$J,2,0)</f>
        <v>Food</v>
      </c>
      <c r="AC2447" s="232">
        <f t="shared" si="232"/>
        <v>7387</v>
      </c>
      <c r="AD2447" s="232" t="str">
        <f t="shared" si="233"/>
        <v>7387-Food</v>
      </c>
    </row>
    <row r="2448" spans="1:30">
      <c r="A2448" t="s">
        <v>48</v>
      </c>
      <c r="B2448" t="s">
        <v>549</v>
      </c>
      <c r="C2448" t="s">
        <v>824</v>
      </c>
      <c r="D2448" t="s">
        <v>825</v>
      </c>
      <c r="E2448" t="s">
        <v>826</v>
      </c>
      <c r="F2448" s="220" t="s">
        <v>53</v>
      </c>
      <c r="G2448" s="220">
        <v>45167</v>
      </c>
      <c r="H2448" t="s">
        <v>456</v>
      </c>
      <c r="I2448" t="s">
        <v>55</v>
      </c>
      <c r="J2448" t="s">
        <v>457</v>
      </c>
      <c r="K2448" t="s">
        <v>458</v>
      </c>
      <c r="L2448" s="230" t="s">
        <v>459</v>
      </c>
      <c r="M2448">
        <v>1</v>
      </c>
      <c r="N2448">
        <v>0</v>
      </c>
      <c r="O2448">
        <v>68.6</v>
      </c>
      <c r="P2448">
        <v>68.6</v>
      </c>
      <c r="Q2448">
        <v>8504.71</v>
      </c>
      <c r="R2448">
        <v>10.32</v>
      </c>
      <c r="S2448" s="231" t="str">
        <f>VLOOKUP(U2448,'Cross ref'!I:J,2,0)</f>
        <v>SCL</v>
      </c>
      <c r="T2448" s="231">
        <f t="shared" si="228"/>
        <v>68.6</v>
      </c>
      <c r="U2448" s="231">
        <f>VLOOKUP(VALUE(C2448),'Cross ref'!G:I,3,0)</f>
        <v>7387</v>
      </c>
      <c r="V2448" s="231">
        <f>IFERROR(VLOOKUP(J2448,'Item List (2)'!C:D,2,0),VLOOKUP(K2448,'Item List (2)'!C:D,2,0))</f>
        <v>50007</v>
      </c>
      <c r="W2448" s="231">
        <f>IFERROR(VLOOKUP(J2448,'Item List (2)'!C:E,3,0),VLOOKUP(K2448,'Item List (2)'!C:E,3,0))</f>
        <v>100</v>
      </c>
      <c r="X2448" s="231">
        <f t="shared" si="229"/>
        <v>0</v>
      </c>
      <c r="Y2448" s="231" t="str">
        <f t="shared" si="230"/>
        <v>COOKIE, CHOC CHIP THWSRV 1.25Z</v>
      </c>
      <c r="AA2448" s="232">
        <f t="shared" si="231"/>
        <v>68.6</v>
      </c>
      <c r="AB2448" s="232" t="str">
        <f>VLOOKUP(W2448,'Item List (2)'!$H:$J,2,0)</f>
        <v>Food</v>
      </c>
      <c r="AC2448" s="232">
        <f t="shared" si="232"/>
        <v>7387</v>
      </c>
      <c r="AD2448" s="232" t="str">
        <f t="shared" si="233"/>
        <v>7387-Food</v>
      </c>
    </row>
    <row r="2449" spans="1:30">
      <c r="A2449" t="s">
        <v>48</v>
      </c>
      <c r="B2449" t="s">
        <v>549</v>
      </c>
      <c r="C2449" t="s">
        <v>824</v>
      </c>
      <c r="D2449" t="s">
        <v>825</v>
      </c>
      <c r="E2449" t="s">
        <v>826</v>
      </c>
      <c r="F2449" s="220" t="s">
        <v>53</v>
      </c>
      <c r="G2449" s="220">
        <v>45167</v>
      </c>
      <c r="H2449" t="s">
        <v>213</v>
      </c>
      <c r="I2449" t="s">
        <v>55</v>
      </c>
      <c r="J2449" t="s">
        <v>214</v>
      </c>
      <c r="K2449" t="s">
        <v>215</v>
      </c>
      <c r="L2449" s="230" t="s">
        <v>78</v>
      </c>
      <c r="M2449">
        <v>2</v>
      </c>
      <c r="N2449">
        <v>0</v>
      </c>
      <c r="O2449">
        <v>27.07</v>
      </c>
      <c r="P2449">
        <v>54.14</v>
      </c>
      <c r="Q2449">
        <v>8504.71</v>
      </c>
      <c r="R2449">
        <v>10.32</v>
      </c>
      <c r="S2449" s="231" t="str">
        <f>VLOOKUP(U2449,'Cross ref'!I:J,2,0)</f>
        <v>SCL</v>
      </c>
      <c r="T2449" s="231">
        <f t="shared" si="228"/>
        <v>54.14</v>
      </c>
      <c r="U2449" s="231">
        <f>VLOOKUP(VALUE(C2449),'Cross ref'!G:I,3,0)</f>
        <v>7387</v>
      </c>
      <c r="V2449" s="231">
        <f>IFERROR(VLOOKUP(J2449,'Item List (2)'!C:D,2,0),VLOOKUP(K2449,'Item List (2)'!C:D,2,0))</f>
        <v>50007</v>
      </c>
      <c r="W2449" s="231">
        <f>IFERROR(VLOOKUP(J2449,'Item List (2)'!C:E,3,0),VLOOKUP(K2449,'Item List (2)'!C:E,3,0))</f>
        <v>100</v>
      </c>
      <c r="X2449" s="231">
        <f t="shared" si="229"/>
        <v>0</v>
      </c>
      <c r="Y2449" s="231" t="str">
        <f t="shared" si="230"/>
        <v>PICKLE, CHIP DELI 3/16" CC</v>
      </c>
      <c r="AA2449" s="232">
        <f t="shared" si="231"/>
        <v>54.14</v>
      </c>
      <c r="AB2449" s="232" t="str">
        <f>VLOOKUP(W2449,'Item List (2)'!$H:$J,2,0)</f>
        <v>Food</v>
      </c>
      <c r="AC2449" s="232">
        <f t="shared" si="232"/>
        <v>7387</v>
      </c>
      <c r="AD2449" s="232" t="str">
        <f t="shared" si="233"/>
        <v>7387-Food</v>
      </c>
    </row>
    <row r="2450" spans="1:30">
      <c r="A2450" t="s">
        <v>48</v>
      </c>
      <c r="B2450" t="s">
        <v>549</v>
      </c>
      <c r="C2450" t="s">
        <v>824</v>
      </c>
      <c r="D2450" t="s">
        <v>825</v>
      </c>
      <c r="E2450" t="s">
        <v>826</v>
      </c>
      <c r="F2450" s="220" t="s">
        <v>53</v>
      </c>
      <c r="G2450" s="220">
        <v>45167</v>
      </c>
      <c r="H2450" t="s">
        <v>375</v>
      </c>
      <c r="I2450" t="s">
        <v>55</v>
      </c>
      <c r="J2450" t="s">
        <v>146</v>
      </c>
      <c r="K2450" t="s">
        <v>376</v>
      </c>
      <c r="L2450" s="230" t="s">
        <v>377</v>
      </c>
      <c r="M2450">
        <v>1</v>
      </c>
      <c r="N2450">
        <v>0</v>
      </c>
      <c r="O2450">
        <v>175.35</v>
      </c>
      <c r="P2450">
        <v>175.35</v>
      </c>
      <c r="Q2450">
        <v>8504.71</v>
      </c>
      <c r="R2450">
        <v>10.32</v>
      </c>
      <c r="S2450" s="231" t="str">
        <f>VLOOKUP(U2450,'Cross ref'!I:J,2,0)</f>
        <v>SCL</v>
      </c>
      <c r="T2450" s="231">
        <f t="shared" si="228"/>
        <v>175.35</v>
      </c>
      <c r="U2450" s="231">
        <f>VLOOKUP(VALUE(C2450),'Cross ref'!G:I,3,0)</f>
        <v>7387</v>
      </c>
      <c r="V2450" s="231">
        <f>IFERROR(VLOOKUP(J2450,'Item List (2)'!C:D,2,0),VLOOKUP(K2450,'Item List (2)'!C:D,2,0))</f>
        <v>50007</v>
      </c>
      <c r="W2450" s="231">
        <f>IFERROR(VLOOKUP(J2450,'Item List (2)'!C:E,3,0),VLOOKUP(K2450,'Item List (2)'!C:E,3,0))</f>
        <v>100</v>
      </c>
      <c r="X2450" s="231">
        <f t="shared" si="229"/>
        <v>0</v>
      </c>
      <c r="Y2450" s="231" t="str">
        <f t="shared" si="230"/>
        <v>CHICKEN, BRST GR SAVOR 4.25Z CARLS JR</v>
      </c>
      <c r="AA2450" s="232">
        <f t="shared" si="231"/>
        <v>175.35</v>
      </c>
      <c r="AB2450" s="232" t="str">
        <f>VLOOKUP(W2450,'Item List (2)'!$H:$J,2,0)</f>
        <v>Food</v>
      </c>
      <c r="AC2450" s="232">
        <f t="shared" si="232"/>
        <v>7387</v>
      </c>
      <c r="AD2450" s="232" t="str">
        <f t="shared" si="233"/>
        <v>7387-Food</v>
      </c>
    </row>
    <row r="2451" spans="1:30">
      <c r="A2451" t="s">
        <v>48</v>
      </c>
      <c r="B2451" t="s">
        <v>549</v>
      </c>
      <c r="C2451" t="s">
        <v>824</v>
      </c>
      <c r="D2451" t="s">
        <v>825</v>
      </c>
      <c r="E2451" t="s">
        <v>826</v>
      </c>
      <c r="F2451" s="220" t="s">
        <v>53</v>
      </c>
      <c r="G2451" s="220">
        <v>45167</v>
      </c>
      <c r="H2451" t="s">
        <v>219</v>
      </c>
      <c r="I2451" t="s">
        <v>55</v>
      </c>
      <c r="J2451" t="s">
        <v>220</v>
      </c>
      <c r="K2451" t="s">
        <v>221</v>
      </c>
      <c r="L2451" s="230" t="s">
        <v>222</v>
      </c>
      <c r="M2451">
        <v>1</v>
      </c>
      <c r="N2451">
        <v>0</v>
      </c>
      <c r="O2451">
        <v>13.66</v>
      </c>
      <c r="P2451">
        <v>13.66</v>
      </c>
      <c r="Q2451">
        <v>8504.71</v>
      </c>
      <c r="R2451">
        <v>10.32</v>
      </c>
      <c r="S2451" s="231" t="str">
        <f>VLOOKUP(U2451,'Cross ref'!I:J,2,0)</f>
        <v>SCL</v>
      </c>
      <c r="T2451" s="231">
        <f t="shared" si="228"/>
        <v>13.66</v>
      </c>
      <c r="U2451" s="231">
        <f>VLOOKUP(VALUE(C2451),'Cross ref'!G:I,3,0)</f>
        <v>7387</v>
      </c>
      <c r="V2451" s="231">
        <f>IFERROR(VLOOKUP(J2451,'Item List (2)'!C:D,2,0),VLOOKUP(K2451,'Item List (2)'!C:D,2,0))</f>
        <v>50007</v>
      </c>
      <c r="W2451" s="231">
        <f>IFERROR(VLOOKUP(J2451,'Item List (2)'!C:E,3,0),VLOOKUP(K2451,'Item List (2)'!C:E,3,0))</f>
        <v>100</v>
      </c>
      <c r="X2451" s="231">
        <f t="shared" si="229"/>
        <v>0</v>
      </c>
      <c r="Y2451" s="231" t="str">
        <f t="shared" si="230"/>
        <v>WATER, PURIFIED 16.9Z DASANI</v>
      </c>
      <c r="AA2451" s="232">
        <f t="shared" si="231"/>
        <v>13.66</v>
      </c>
      <c r="AB2451" s="232" t="str">
        <f>VLOOKUP(W2451,'Item List (2)'!$H:$J,2,0)</f>
        <v>Food</v>
      </c>
      <c r="AC2451" s="232">
        <f t="shared" si="232"/>
        <v>7387</v>
      </c>
      <c r="AD2451" s="232" t="str">
        <f t="shared" si="233"/>
        <v>7387-Food</v>
      </c>
    </row>
    <row r="2452" spans="1:30">
      <c r="A2452" t="s">
        <v>48</v>
      </c>
      <c r="B2452" t="s">
        <v>549</v>
      </c>
      <c r="C2452" t="s">
        <v>824</v>
      </c>
      <c r="D2452" t="s">
        <v>825</v>
      </c>
      <c r="E2452" t="s">
        <v>826</v>
      </c>
      <c r="F2452" s="220" t="s">
        <v>53</v>
      </c>
      <c r="G2452" s="220">
        <v>45167</v>
      </c>
      <c r="H2452" t="s">
        <v>781</v>
      </c>
      <c r="I2452" t="s">
        <v>201</v>
      </c>
      <c r="J2452" t="s">
        <v>202</v>
      </c>
      <c r="K2452" t="s">
        <v>782</v>
      </c>
      <c r="L2452" s="230" t="s">
        <v>783</v>
      </c>
      <c r="M2452">
        <v>1</v>
      </c>
      <c r="N2452">
        <v>0</v>
      </c>
      <c r="O2452">
        <v>86.88</v>
      </c>
      <c r="P2452">
        <v>86.88</v>
      </c>
      <c r="Q2452">
        <v>8504.71</v>
      </c>
      <c r="R2452">
        <v>10.32</v>
      </c>
      <c r="S2452" s="231" t="str">
        <f>VLOOKUP(U2452,'Cross ref'!I:J,2,0)</f>
        <v>SCL</v>
      </c>
      <c r="T2452" s="231">
        <f t="shared" si="228"/>
        <v>86.88</v>
      </c>
      <c r="U2452" s="231">
        <f>VLOOKUP(VALUE(C2452),'Cross ref'!G:I,3,0)</f>
        <v>7387</v>
      </c>
      <c r="V2452" s="231">
        <f>IFERROR(VLOOKUP(J2452,'Item List (2)'!C:D,2,0),VLOOKUP(K2452,'Item List (2)'!C:D,2,0))</f>
        <v>51001</v>
      </c>
      <c r="W2452" s="231">
        <f>IFERROR(VLOOKUP(J2452,'Item List (2)'!C:E,3,0),VLOOKUP(K2452,'Item List (2)'!C:E,3,0))</f>
        <v>1000</v>
      </c>
      <c r="X2452" s="231">
        <f t="shared" si="229"/>
        <v>0</v>
      </c>
      <c r="Y2452" s="231" t="str">
        <f t="shared" si="230"/>
        <v>WRAP, CHICKEN 15</v>
      </c>
      <c r="AA2452" s="232">
        <f t="shared" si="231"/>
        <v>86.88</v>
      </c>
      <c r="AB2452" s="232" t="str">
        <f>VLOOKUP(W2452,'Item List (2)'!$H:$J,2,0)</f>
        <v>Paper</v>
      </c>
      <c r="AC2452" s="232">
        <f t="shared" si="232"/>
        <v>7387</v>
      </c>
      <c r="AD2452" s="232" t="str">
        <f t="shared" si="233"/>
        <v>7387-Paper</v>
      </c>
    </row>
    <row r="2453" spans="1:30">
      <c r="A2453" t="s">
        <v>48</v>
      </c>
      <c r="B2453" t="s">
        <v>549</v>
      </c>
      <c r="C2453" t="s">
        <v>824</v>
      </c>
      <c r="D2453" t="s">
        <v>825</v>
      </c>
      <c r="E2453" t="s">
        <v>826</v>
      </c>
      <c r="F2453" s="220" t="s">
        <v>53</v>
      </c>
      <c r="G2453" s="220">
        <v>45167</v>
      </c>
      <c r="H2453" t="s">
        <v>827</v>
      </c>
      <c r="I2453" t="s">
        <v>66</v>
      </c>
      <c r="J2453" t="s">
        <v>224</v>
      </c>
      <c r="K2453" t="s">
        <v>828</v>
      </c>
      <c r="L2453" s="230" t="s">
        <v>620</v>
      </c>
      <c r="M2453">
        <v>1</v>
      </c>
      <c r="N2453">
        <v>0</v>
      </c>
      <c r="O2453">
        <v>4.92</v>
      </c>
      <c r="P2453">
        <v>4.92</v>
      </c>
      <c r="Q2453">
        <v>8504.71</v>
      </c>
      <c r="R2453">
        <v>10.32</v>
      </c>
      <c r="S2453" s="231" t="str">
        <f>VLOOKUP(U2453,'Cross ref'!I:J,2,0)</f>
        <v>SCL</v>
      </c>
      <c r="T2453" s="231">
        <f t="shared" si="228"/>
        <v>4.92</v>
      </c>
      <c r="U2453" s="231">
        <f>VLOOKUP(VALUE(C2453),'Cross ref'!G:I,3,0)</f>
        <v>7387</v>
      </c>
      <c r="V2453" s="231">
        <f>IFERROR(VLOOKUP(J2453,'Item List (2)'!C:D,2,0),VLOOKUP(K2453,'Item List (2)'!C:D,2,0))</f>
        <v>51001</v>
      </c>
      <c r="W2453" s="231">
        <f>IFERROR(VLOOKUP(J2453,'Item List (2)'!C:E,3,0),VLOOKUP(K2453,'Item List (2)'!C:E,3,0))</f>
        <v>1000</v>
      </c>
      <c r="X2453" s="231">
        <f t="shared" si="229"/>
        <v>0</v>
      </c>
      <c r="Y2453" s="231" t="str">
        <f t="shared" si="230"/>
        <v>LABEL, THURSDAY 1X1 COLD TEMP CARLS JR</v>
      </c>
      <c r="AA2453" s="232">
        <f t="shared" si="231"/>
        <v>4.92</v>
      </c>
      <c r="AB2453" s="232" t="str">
        <f>VLOOKUP(W2453,'Item List (2)'!$H:$J,2,0)</f>
        <v>Paper</v>
      </c>
      <c r="AC2453" s="232">
        <f t="shared" si="232"/>
        <v>7387</v>
      </c>
      <c r="AD2453" s="232" t="str">
        <f t="shared" si="233"/>
        <v>7387-Paper</v>
      </c>
    </row>
    <row r="2454" spans="1:30">
      <c r="A2454" t="s">
        <v>48</v>
      </c>
      <c r="B2454" t="s">
        <v>549</v>
      </c>
      <c r="C2454" t="s">
        <v>824</v>
      </c>
      <c r="D2454" t="s">
        <v>825</v>
      </c>
      <c r="E2454" t="s">
        <v>826</v>
      </c>
      <c r="F2454" s="220" t="s">
        <v>53</v>
      </c>
      <c r="G2454" s="220">
        <v>45167</v>
      </c>
      <c r="H2454" t="s">
        <v>829</v>
      </c>
      <c r="I2454" t="s">
        <v>66</v>
      </c>
      <c r="J2454" t="s">
        <v>224</v>
      </c>
      <c r="K2454" t="s">
        <v>830</v>
      </c>
      <c r="L2454" s="230" t="s">
        <v>620</v>
      </c>
      <c r="M2454">
        <v>1</v>
      </c>
      <c r="N2454">
        <v>0</v>
      </c>
      <c r="O2454">
        <v>4.92</v>
      </c>
      <c r="P2454">
        <v>4.92</v>
      </c>
      <c r="Q2454">
        <v>8504.71</v>
      </c>
      <c r="R2454">
        <v>10.32</v>
      </c>
      <c r="S2454" s="231" t="str">
        <f>VLOOKUP(U2454,'Cross ref'!I:J,2,0)</f>
        <v>SCL</v>
      </c>
      <c r="T2454" s="231">
        <f t="shared" si="228"/>
        <v>4.92</v>
      </c>
      <c r="U2454" s="231">
        <f>VLOOKUP(VALUE(C2454),'Cross ref'!G:I,3,0)</f>
        <v>7387</v>
      </c>
      <c r="V2454" s="231">
        <f>IFERROR(VLOOKUP(J2454,'Item List (2)'!C:D,2,0),VLOOKUP(K2454,'Item List (2)'!C:D,2,0))</f>
        <v>51001</v>
      </c>
      <c r="W2454" s="231">
        <f>IFERROR(VLOOKUP(J2454,'Item List (2)'!C:E,3,0),VLOOKUP(K2454,'Item List (2)'!C:E,3,0))</f>
        <v>1000</v>
      </c>
      <c r="X2454" s="231">
        <f t="shared" si="229"/>
        <v>0</v>
      </c>
      <c r="Y2454" s="231" t="str">
        <f t="shared" si="230"/>
        <v>LABEL, TUESDAY 1X1 COLD TEMP CARLS JR</v>
      </c>
      <c r="AA2454" s="232">
        <f t="shared" si="231"/>
        <v>4.92</v>
      </c>
      <c r="AB2454" s="232" t="str">
        <f>VLOOKUP(W2454,'Item List (2)'!$H:$J,2,0)</f>
        <v>Paper</v>
      </c>
      <c r="AC2454" s="232">
        <f t="shared" si="232"/>
        <v>7387</v>
      </c>
      <c r="AD2454" s="232" t="str">
        <f t="shared" si="233"/>
        <v>7387-Paper</v>
      </c>
    </row>
    <row r="2455" spans="1:30">
      <c r="A2455" t="s">
        <v>48</v>
      </c>
      <c r="B2455" t="s">
        <v>549</v>
      </c>
      <c r="C2455" t="s">
        <v>824</v>
      </c>
      <c r="D2455" t="s">
        <v>825</v>
      </c>
      <c r="E2455" t="s">
        <v>826</v>
      </c>
      <c r="F2455" s="220" t="s">
        <v>53</v>
      </c>
      <c r="G2455" s="220">
        <v>45167</v>
      </c>
      <c r="H2455" t="s">
        <v>383</v>
      </c>
      <c r="I2455" t="s">
        <v>55</v>
      </c>
      <c r="J2455" t="s">
        <v>265</v>
      </c>
      <c r="K2455" t="s">
        <v>384</v>
      </c>
      <c r="L2455" s="230" t="s">
        <v>263</v>
      </c>
      <c r="M2455">
        <v>2</v>
      </c>
      <c r="N2455">
        <v>0</v>
      </c>
      <c r="O2455">
        <v>32.32</v>
      </c>
      <c r="P2455">
        <v>64.64</v>
      </c>
      <c r="Q2455">
        <v>8504.71</v>
      </c>
      <c r="R2455">
        <v>10.32</v>
      </c>
      <c r="S2455" s="231" t="str">
        <f>VLOOKUP(U2455,'Cross ref'!I:J,2,0)</f>
        <v>SCL</v>
      </c>
      <c r="T2455" s="231">
        <f t="shared" si="228"/>
        <v>64.64</v>
      </c>
      <c r="U2455" s="231">
        <f>VLOOKUP(VALUE(C2455),'Cross ref'!G:I,3,0)</f>
        <v>7387</v>
      </c>
      <c r="V2455" s="231">
        <f>IFERROR(VLOOKUP(J2455,'Item List (2)'!C:D,2,0),VLOOKUP(K2455,'Item List (2)'!C:D,2,0))</f>
        <v>50007</v>
      </c>
      <c r="W2455" s="231">
        <f>IFERROR(VLOOKUP(J2455,'Item List (2)'!C:E,3,0),VLOOKUP(K2455,'Item List (2)'!C:E,3,0))</f>
        <v>100</v>
      </c>
      <c r="X2455" s="231">
        <f t="shared" si="229"/>
        <v>0</v>
      </c>
      <c r="Y2455" s="231" t="str">
        <f t="shared" si="230"/>
        <v>SAUCE, SANTA FE W-CAGE FREE EGG</v>
      </c>
      <c r="AA2455" s="232">
        <f t="shared" si="231"/>
        <v>64.64</v>
      </c>
      <c r="AB2455" s="232" t="str">
        <f>VLOOKUP(W2455,'Item List (2)'!$H:$J,2,0)</f>
        <v>Food</v>
      </c>
      <c r="AC2455" s="232">
        <f t="shared" si="232"/>
        <v>7387</v>
      </c>
      <c r="AD2455" s="232" t="str">
        <f t="shared" si="233"/>
        <v>7387-Food</v>
      </c>
    </row>
    <row r="2456" spans="1:30">
      <c r="A2456" t="s">
        <v>48</v>
      </c>
      <c r="B2456" t="s">
        <v>549</v>
      </c>
      <c r="C2456" t="s">
        <v>824</v>
      </c>
      <c r="D2456" t="s">
        <v>825</v>
      </c>
      <c r="E2456" t="s">
        <v>826</v>
      </c>
      <c r="F2456" s="220" t="s">
        <v>53</v>
      </c>
      <c r="G2456" s="220">
        <v>45167</v>
      </c>
      <c r="H2456" t="s">
        <v>231</v>
      </c>
      <c r="I2456" t="s">
        <v>201</v>
      </c>
      <c r="J2456" t="s">
        <v>232</v>
      </c>
      <c r="K2456" t="s">
        <v>233</v>
      </c>
      <c r="L2456" s="230" t="s">
        <v>234</v>
      </c>
      <c r="M2456">
        <v>2</v>
      </c>
      <c r="N2456">
        <v>0</v>
      </c>
      <c r="O2456">
        <v>25.97</v>
      </c>
      <c r="P2456">
        <v>51.94</v>
      </c>
      <c r="Q2456">
        <v>8504.71</v>
      </c>
      <c r="R2456">
        <v>10.32</v>
      </c>
      <c r="S2456" s="231" t="str">
        <f>VLOOKUP(U2456,'Cross ref'!I:J,2,0)</f>
        <v>SCL</v>
      </c>
      <c r="T2456" s="231">
        <f t="shared" si="228"/>
        <v>51.94</v>
      </c>
      <c r="U2456" s="231">
        <f>VLOOKUP(VALUE(C2456),'Cross ref'!G:I,3,0)</f>
        <v>7387</v>
      </c>
      <c r="V2456" s="231">
        <f>IFERROR(VLOOKUP(J2456,'Item List (2)'!C:D,2,0),VLOOKUP(K2456,'Item List (2)'!C:D,2,0))</f>
        <v>51001</v>
      </c>
      <c r="W2456" s="231">
        <f>IFERROR(VLOOKUP(J2456,'Item List (2)'!C:E,3,0),VLOOKUP(K2456,'Item List (2)'!C:E,3,0))</f>
        <v>1000</v>
      </c>
      <c r="X2456" s="231">
        <f t="shared" si="229"/>
        <v>0</v>
      </c>
      <c r="Y2456" s="231" t="str">
        <f t="shared" si="230"/>
        <v>LID, 12-24Z</v>
      </c>
      <c r="AA2456" s="232">
        <f t="shared" si="231"/>
        <v>51.94</v>
      </c>
      <c r="AB2456" s="232" t="str">
        <f>VLOOKUP(W2456,'Item List (2)'!$H:$J,2,0)</f>
        <v>Paper</v>
      </c>
      <c r="AC2456" s="232">
        <f t="shared" si="232"/>
        <v>7387</v>
      </c>
      <c r="AD2456" s="232" t="str">
        <f t="shared" si="233"/>
        <v>7387-Paper</v>
      </c>
    </row>
    <row r="2457" spans="1:30">
      <c r="A2457" t="s">
        <v>48</v>
      </c>
      <c r="B2457" t="s">
        <v>549</v>
      </c>
      <c r="C2457" t="s">
        <v>824</v>
      </c>
      <c r="D2457" t="s">
        <v>825</v>
      </c>
      <c r="E2457" t="s">
        <v>826</v>
      </c>
      <c r="F2457" s="220" t="s">
        <v>53</v>
      </c>
      <c r="G2457" s="220">
        <v>45167</v>
      </c>
      <c r="H2457" t="s">
        <v>235</v>
      </c>
      <c r="I2457" t="s">
        <v>201</v>
      </c>
      <c r="J2457" t="s">
        <v>236</v>
      </c>
      <c r="K2457" t="s">
        <v>237</v>
      </c>
      <c r="L2457" s="230" t="s">
        <v>238</v>
      </c>
      <c r="M2457">
        <v>1</v>
      </c>
      <c r="N2457">
        <v>0</v>
      </c>
      <c r="O2457">
        <v>59.26</v>
      </c>
      <c r="P2457">
        <v>59.26</v>
      </c>
      <c r="Q2457">
        <v>8504.71</v>
      </c>
      <c r="R2457">
        <v>10.32</v>
      </c>
      <c r="S2457" s="231" t="str">
        <f>VLOOKUP(U2457,'Cross ref'!I:J,2,0)</f>
        <v>SCL</v>
      </c>
      <c r="T2457" s="231">
        <f t="shared" si="228"/>
        <v>59.26</v>
      </c>
      <c r="U2457" s="231">
        <f>VLOOKUP(VALUE(C2457),'Cross ref'!G:I,3,0)</f>
        <v>7387</v>
      </c>
      <c r="V2457" s="231">
        <f>IFERROR(VLOOKUP(J2457,'Item List (2)'!C:D,2,0),VLOOKUP(K2457,'Item List (2)'!C:D,2,0))</f>
        <v>51001</v>
      </c>
      <c r="W2457" s="231">
        <f>IFERROR(VLOOKUP(J2457,'Item List (2)'!C:E,3,0),VLOOKUP(K2457,'Item List (2)'!C:E,3,0))</f>
        <v>1000</v>
      </c>
      <c r="X2457" s="231">
        <f t="shared" si="229"/>
        <v>0</v>
      </c>
      <c r="Y2457" s="231" t="str">
        <f t="shared" si="230"/>
        <v>CUP, COLD 20Z FLV TRL</v>
      </c>
      <c r="AA2457" s="232">
        <f t="shared" si="231"/>
        <v>59.26</v>
      </c>
      <c r="AB2457" s="232" t="str">
        <f>VLOOKUP(W2457,'Item List (2)'!$H:$J,2,0)</f>
        <v>Paper</v>
      </c>
      <c r="AC2457" s="232">
        <f t="shared" si="232"/>
        <v>7387</v>
      </c>
      <c r="AD2457" s="232" t="str">
        <f t="shared" si="233"/>
        <v>7387-Paper</v>
      </c>
    </row>
    <row r="2458" spans="1:30">
      <c r="A2458" t="s">
        <v>48</v>
      </c>
      <c r="B2458" t="s">
        <v>549</v>
      </c>
      <c r="C2458" t="s">
        <v>824</v>
      </c>
      <c r="D2458" t="s">
        <v>825</v>
      </c>
      <c r="E2458" t="s">
        <v>826</v>
      </c>
      <c r="F2458" s="220" t="s">
        <v>53</v>
      </c>
      <c r="G2458" s="220">
        <v>45167</v>
      </c>
      <c r="H2458" t="s">
        <v>239</v>
      </c>
      <c r="I2458" t="s">
        <v>201</v>
      </c>
      <c r="J2458" t="s">
        <v>240</v>
      </c>
      <c r="K2458" t="s">
        <v>241</v>
      </c>
      <c r="L2458" s="230" t="s">
        <v>242</v>
      </c>
      <c r="M2458">
        <v>1</v>
      </c>
      <c r="N2458">
        <v>0</v>
      </c>
      <c r="O2458">
        <v>47.12</v>
      </c>
      <c r="P2458">
        <v>47.12</v>
      </c>
      <c r="Q2458">
        <v>8504.71</v>
      </c>
      <c r="R2458">
        <v>10.32</v>
      </c>
      <c r="S2458" s="231" t="str">
        <f>VLOOKUP(U2458,'Cross ref'!I:J,2,0)</f>
        <v>SCL</v>
      </c>
      <c r="T2458" s="231">
        <f t="shared" si="228"/>
        <v>47.12</v>
      </c>
      <c r="U2458" s="231">
        <f>VLOOKUP(VALUE(C2458),'Cross ref'!G:I,3,0)</f>
        <v>7387</v>
      </c>
      <c r="V2458" s="231">
        <f>IFERROR(VLOOKUP(J2458,'Item List (2)'!C:D,2,0),VLOOKUP(K2458,'Item List (2)'!C:D,2,0))</f>
        <v>51001</v>
      </c>
      <c r="W2458" s="231">
        <f>IFERROR(VLOOKUP(J2458,'Item List (2)'!C:E,3,0),VLOOKUP(K2458,'Item List (2)'!C:E,3,0))</f>
        <v>1000</v>
      </c>
      <c r="X2458" s="231">
        <f t="shared" si="229"/>
        <v>0</v>
      </c>
      <c r="Y2458" s="231" t="str">
        <f t="shared" si="230"/>
        <v>CARTON, FFRY SM FLVR TRAIL</v>
      </c>
      <c r="AA2458" s="232">
        <f t="shared" si="231"/>
        <v>47.12</v>
      </c>
      <c r="AB2458" s="232" t="str">
        <f>VLOOKUP(W2458,'Item List (2)'!$H:$J,2,0)</f>
        <v>Paper</v>
      </c>
      <c r="AC2458" s="232">
        <f t="shared" si="232"/>
        <v>7387</v>
      </c>
      <c r="AD2458" s="232" t="str">
        <f t="shared" si="233"/>
        <v>7387-Paper</v>
      </c>
    </row>
    <row r="2459" spans="1:30">
      <c r="A2459" t="s">
        <v>48</v>
      </c>
      <c r="B2459" t="s">
        <v>549</v>
      </c>
      <c r="C2459" t="s">
        <v>824</v>
      </c>
      <c r="D2459" t="s">
        <v>825</v>
      </c>
      <c r="E2459" t="s">
        <v>826</v>
      </c>
      <c r="F2459" s="220" t="s">
        <v>53</v>
      </c>
      <c r="G2459" s="220">
        <v>45167</v>
      </c>
      <c r="H2459" t="s">
        <v>243</v>
      </c>
      <c r="I2459" t="s">
        <v>55</v>
      </c>
      <c r="J2459" t="s">
        <v>244</v>
      </c>
      <c r="K2459" t="s">
        <v>245</v>
      </c>
      <c r="L2459" s="230" t="s">
        <v>246</v>
      </c>
      <c r="M2459">
        <v>2</v>
      </c>
      <c r="N2459">
        <v>0</v>
      </c>
      <c r="O2459">
        <v>19.99</v>
      </c>
      <c r="P2459">
        <v>39.98</v>
      </c>
      <c r="Q2459">
        <v>8504.71</v>
      </c>
      <c r="R2459">
        <v>10.32</v>
      </c>
      <c r="S2459" s="231" t="str">
        <f>VLOOKUP(U2459,'Cross ref'!I:J,2,0)</f>
        <v>SCL</v>
      </c>
      <c r="T2459" s="231">
        <f t="shared" si="228"/>
        <v>39.98</v>
      </c>
      <c r="U2459" s="231">
        <f>VLOOKUP(VALUE(C2459),'Cross ref'!G:I,3,0)</f>
        <v>7387</v>
      </c>
      <c r="V2459" s="231">
        <f>IFERROR(VLOOKUP(J2459,'Item List (2)'!C:D,2,0),VLOOKUP(K2459,'Item List (2)'!C:D,2,0))</f>
        <v>50007</v>
      </c>
      <c r="W2459" s="231">
        <f>IFERROR(VLOOKUP(J2459,'Item List (2)'!C:E,3,0),VLOOKUP(K2459,'Item List (2)'!C:E,3,0))</f>
        <v>100</v>
      </c>
      <c r="X2459" s="231">
        <f t="shared" si="229"/>
        <v>0</v>
      </c>
      <c r="Y2459" s="231" t="str">
        <f t="shared" si="230"/>
        <v>CREAMER, HALF &amp; HALF</v>
      </c>
      <c r="AA2459" s="232">
        <f t="shared" si="231"/>
        <v>39.98</v>
      </c>
      <c r="AB2459" s="232" t="str">
        <f>VLOOKUP(W2459,'Item List (2)'!$H:$J,2,0)</f>
        <v>Food</v>
      </c>
      <c r="AC2459" s="232">
        <f t="shared" si="232"/>
        <v>7387</v>
      </c>
      <c r="AD2459" s="232" t="str">
        <f t="shared" si="233"/>
        <v>7387-Food</v>
      </c>
    </row>
    <row r="2460" spans="1:30">
      <c r="A2460" t="s">
        <v>48</v>
      </c>
      <c r="B2460" t="s">
        <v>549</v>
      </c>
      <c r="C2460" t="s">
        <v>824</v>
      </c>
      <c r="D2460" t="s">
        <v>825</v>
      </c>
      <c r="E2460" t="s">
        <v>826</v>
      </c>
      <c r="F2460" s="220" t="s">
        <v>53</v>
      </c>
      <c r="G2460" s="220">
        <v>45167</v>
      </c>
      <c r="H2460" t="s">
        <v>247</v>
      </c>
      <c r="I2460" t="s">
        <v>201</v>
      </c>
      <c r="J2460" t="s">
        <v>240</v>
      </c>
      <c r="K2460" t="s">
        <v>248</v>
      </c>
      <c r="L2460" s="230" t="s">
        <v>249</v>
      </c>
      <c r="M2460">
        <v>1</v>
      </c>
      <c r="N2460">
        <v>0</v>
      </c>
      <c r="O2460">
        <v>16.89</v>
      </c>
      <c r="P2460">
        <v>16.89</v>
      </c>
      <c r="Q2460">
        <v>8504.71</v>
      </c>
      <c r="R2460">
        <v>10.32</v>
      </c>
      <c r="S2460" s="231" t="str">
        <f>VLOOKUP(U2460,'Cross ref'!I:J,2,0)</f>
        <v>SCL</v>
      </c>
      <c r="T2460" s="231">
        <f t="shared" si="228"/>
        <v>16.89</v>
      </c>
      <c r="U2460" s="231">
        <f>VLOOKUP(VALUE(C2460),'Cross ref'!G:I,3,0)</f>
        <v>7387</v>
      </c>
      <c r="V2460" s="231">
        <f>IFERROR(VLOOKUP(J2460,'Item List (2)'!C:D,2,0),VLOOKUP(K2460,'Item List (2)'!C:D,2,0))</f>
        <v>51001</v>
      </c>
      <c r="W2460" s="231">
        <f>IFERROR(VLOOKUP(J2460,'Item List (2)'!C:E,3,0),VLOOKUP(K2460,'Item List (2)'!C:E,3,0))</f>
        <v>1000</v>
      </c>
      <c r="X2460" s="231">
        <f t="shared" si="229"/>
        <v>0</v>
      </c>
      <c r="Y2460" s="231" t="str">
        <f t="shared" si="230"/>
        <v>BAG, #12 FVLR TRAILS</v>
      </c>
      <c r="AA2460" s="232">
        <f t="shared" si="231"/>
        <v>16.89</v>
      </c>
      <c r="AB2460" s="232" t="str">
        <f>VLOOKUP(W2460,'Item List (2)'!$H:$J,2,0)</f>
        <v>Paper</v>
      </c>
      <c r="AC2460" s="232">
        <f t="shared" si="232"/>
        <v>7387</v>
      </c>
      <c r="AD2460" s="232" t="str">
        <f t="shared" si="233"/>
        <v>7387-Paper</v>
      </c>
    </row>
    <row r="2461" spans="1:30">
      <c r="A2461" t="s">
        <v>48</v>
      </c>
      <c r="B2461" t="s">
        <v>549</v>
      </c>
      <c r="C2461" t="s">
        <v>824</v>
      </c>
      <c r="D2461" t="s">
        <v>825</v>
      </c>
      <c r="E2461" t="s">
        <v>826</v>
      </c>
      <c r="F2461" s="220" t="s">
        <v>53</v>
      </c>
      <c r="G2461" s="220">
        <v>45167</v>
      </c>
      <c r="H2461" t="s">
        <v>250</v>
      </c>
      <c r="I2461" t="s">
        <v>201</v>
      </c>
      <c r="J2461" t="s">
        <v>240</v>
      </c>
      <c r="K2461" t="s">
        <v>251</v>
      </c>
      <c r="L2461" s="230" t="s">
        <v>252</v>
      </c>
      <c r="M2461">
        <v>1</v>
      </c>
      <c r="N2461">
        <v>0</v>
      </c>
      <c r="O2461">
        <v>26.37</v>
      </c>
      <c r="P2461">
        <v>26.37</v>
      </c>
      <c r="Q2461">
        <v>8504.71</v>
      </c>
      <c r="R2461">
        <v>10.32</v>
      </c>
      <c r="S2461" s="231" t="str">
        <f>VLOOKUP(U2461,'Cross ref'!I:J,2,0)</f>
        <v>SCL</v>
      </c>
      <c r="T2461" s="231">
        <f t="shared" si="228"/>
        <v>26.37</v>
      </c>
      <c r="U2461" s="231">
        <f>VLOOKUP(VALUE(C2461),'Cross ref'!G:I,3,0)</f>
        <v>7387</v>
      </c>
      <c r="V2461" s="231">
        <f>IFERROR(VLOOKUP(J2461,'Item List (2)'!C:D,2,0),VLOOKUP(K2461,'Item List (2)'!C:D,2,0))</f>
        <v>51001</v>
      </c>
      <c r="W2461" s="231">
        <f>IFERROR(VLOOKUP(J2461,'Item List (2)'!C:E,3,0),VLOOKUP(K2461,'Item List (2)'!C:E,3,0))</f>
        <v>1000</v>
      </c>
      <c r="X2461" s="231">
        <f t="shared" si="229"/>
        <v>0</v>
      </c>
      <c r="Y2461" s="231" t="str">
        <f t="shared" si="230"/>
        <v>BAG, #8 FLVR TRAILS</v>
      </c>
      <c r="AA2461" s="232">
        <f t="shared" si="231"/>
        <v>26.37</v>
      </c>
      <c r="AB2461" s="232" t="str">
        <f>VLOOKUP(W2461,'Item List (2)'!$H:$J,2,0)</f>
        <v>Paper</v>
      </c>
      <c r="AC2461" s="232">
        <f t="shared" si="232"/>
        <v>7387</v>
      </c>
      <c r="AD2461" s="232" t="str">
        <f t="shared" si="233"/>
        <v>7387-Paper</v>
      </c>
    </row>
    <row r="2462" spans="1:30">
      <c r="A2462" t="s">
        <v>48</v>
      </c>
      <c r="B2462" t="s">
        <v>549</v>
      </c>
      <c r="C2462" t="s">
        <v>824</v>
      </c>
      <c r="D2462" t="s">
        <v>825</v>
      </c>
      <c r="E2462" t="s">
        <v>826</v>
      </c>
      <c r="F2462" s="220" t="s">
        <v>53</v>
      </c>
      <c r="G2462" s="220">
        <v>45167</v>
      </c>
      <c r="H2462" t="s">
        <v>253</v>
      </c>
      <c r="I2462" t="s">
        <v>201</v>
      </c>
      <c r="J2462" t="s">
        <v>240</v>
      </c>
      <c r="K2462" t="s">
        <v>254</v>
      </c>
      <c r="L2462" s="230" t="s">
        <v>249</v>
      </c>
      <c r="M2462">
        <v>1</v>
      </c>
      <c r="N2462">
        <v>0</v>
      </c>
      <c r="O2462">
        <v>10.7</v>
      </c>
      <c r="P2462">
        <v>10.7</v>
      </c>
      <c r="Q2462">
        <v>8504.71</v>
      </c>
      <c r="R2462">
        <v>10.32</v>
      </c>
      <c r="S2462" s="231" t="str">
        <f>VLOOKUP(U2462,'Cross ref'!I:J,2,0)</f>
        <v>SCL</v>
      </c>
      <c r="T2462" s="231">
        <f t="shared" si="228"/>
        <v>10.7</v>
      </c>
      <c r="U2462" s="231">
        <f>VLOOKUP(VALUE(C2462),'Cross ref'!G:I,3,0)</f>
        <v>7387</v>
      </c>
      <c r="V2462" s="231">
        <f>IFERROR(VLOOKUP(J2462,'Item List (2)'!C:D,2,0),VLOOKUP(K2462,'Item List (2)'!C:D,2,0))</f>
        <v>51001</v>
      </c>
      <c r="W2462" s="231">
        <f>IFERROR(VLOOKUP(J2462,'Item List (2)'!C:E,3,0),VLOOKUP(K2462,'Item List (2)'!C:E,3,0))</f>
        <v>1000</v>
      </c>
      <c r="X2462" s="231">
        <f t="shared" si="229"/>
        <v>0</v>
      </c>
      <c r="Y2462" s="231" t="str">
        <f t="shared" si="230"/>
        <v>BAG, #4 FLVR TRAILS</v>
      </c>
      <c r="AA2462" s="232">
        <f t="shared" si="231"/>
        <v>10.7</v>
      </c>
      <c r="AB2462" s="232" t="str">
        <f>VLOOKUP(W2462,'Item List (2)'!$H:$J,2,0)</f>
        <v>Paper</v>
      </c>
      <c r="AC2462" s="232">
        <f t="shared" si="232"/>
        <v>7387</v>
      </c>
      <c r="AD2462" s="232" t="str">
        <f t="shared" si="233"/>
        <v>7387-Paper</v>
      </c>
    </row>
    <row r="2463" spans="1:30">
      <c r="A2463" t="s">
        <v>48</v>
      </c>
      <c r="B2463" t="s">
        <v>549</v>
      </c>
      <c r="C2463" t="s">
        <v>824</v>
      </c>
      <c r="D2463" t="s">
        <v>825</v>
      </c>
      <c r="E2463" t="s">
        <v>826</v>
      </c>
      <c r="F2463" s="220" t="s">
        <v>53</v>
      </c>
      <c r="G2463" s="220">
        <v>45167</v>
      </c>
      <c r="H2463" t="s">
        <v>267</v>
      </c>
      <c r="I2463" t="s">
        <v>55</v>
      </c>
      <c r="J2463" t="s">
        <v>268</v>
      </c>
      <c r="K2463" t="s">
        <v>269</v>
      </c>
      <c r="L2463" s="230" t="s">
        <v>270</v>
      </c>
      <c r="M2463">
        <v>1</v>
      </c>
      <c r="N2463">
        <v>0</v>
      </c>
      <c r="O2463">
        <v>47.11</v>
      </c>
      <c r="P2463">
        <v>47.11</v>
      </c>
      <c r="Q2463">
        <v>8504.71</v>
      </c>
      <c r="R2463">
        <v>10.32</v>
      </c>
      <c r="S2463" s="231" t="str">
        <f>VLOOKUP(U2463,'Cross ref'!I:J,2,0)</f>
        <v>SCL</v>
      </c>
      <c r="T2463" s="231">
        <f t="shared" si="228"/>
        <v>47.11</v>
      </c>
      <c r="U2463" s="231">
        <f>VLOOKUP(VALUE(C2463),'Cross ref'!G:I,3,0)</f>
        <v>7387</v>
      </c>
      <c r="V2463" s="231">
        <f>IFERROR(VLOOKUP(J2463,'Item List (2)'!C:D,2,0),VLOOKUP(K2463,'Item List (2)'!C:D,2,0))</f>
        <v>50007</v>
      </c>
      <c r="W2463" s="231">
        <f>IFERROR(VLOOKUP(J2463,'Item List (2)'!C:E,3,0),VLOOKUP(K2463,'Item List (2)'!C:E,3,0))</f>
        <v>100</v>
      </c>
      <c r="X2463" s="231">
        <f t="shared" si="229"/>
        <v>0</v>
      </c>
      <c r="Y2463" s="231" t="str">
        <f t="shared" si="230"/>
        <v>MAYONNAISE, 64Z</v>
      </c>
      <c r="AA2463" s="232">
        <f t="shared" si="231"/>
        <v>47.11</v>
      </c>
      <c r="AB2463" s="232" t="str">
        <f>VLOOKUP(W2463,'Item List (2)'!$H:$J,2,0)</f>
        <v>Food</v>
      </c>
      <c r="AC2463" s="232">
        <f t="shared" si="232"/>
        <v>7387</v>
      </c>
      <c r="AD2463" s="232" t="str">
        <f t="shared" si="233"/>
        <v>7387-Food</v>
      </c>
    </row>
    <row r="2464" spans="1:30">
      <c r="A2464" t="s">
        <v>48</v>
      </c>
      <c r="B2464" t="s">
        <v>549</v>
      </c>
      <c r="C2464" t="s">
        <v>824</v>
      </c>
      <c r="D2464" t="s">
        <v>825</v>
      </c>
      <c r="E2464" t="s">
        <v>826</v>
      </c>
      <c r="F2464" s="220" t="s">
        <v>53</v>
      </c>
      <c r="G2464" s="220">
        <v>45167</v>
      </c>
      <c r="H2464" t="s">
        <v>399</v>
      </c>
      <c r="I2464" t="s">
        <v>201</v>
      </c>
      <c r="J2464" t="s">
        <v>400</v>
      </c>
      <c r="K2464" t="s">
        <v>401</v>
      </c>
      <c r="L2464" s="230" t="s">
        <v>402</v>
      </c>
      <c r="M2464">
        <v>1</v>
      </c>
      <c r="N2464">
        <v>0</v>
      </c>
      <c r="O2464">
        <v>45.4</v>
      </c>
      <c r="P2464">
        <v>45.4</v>
      </c>
      <c r="Q2464">
        <v>8504.71</v>
      </c>
      <c r="R2464">
        <v>10.32</v>
      </c>
      <c r="S2464" s="231" t="str">
        <f>VLOOKUP(U2464,'Cross ref'!I:J,2,0)</f>
        <v>SCL</v>
      </c>
      <c r="T2464" s="231">
        <f t="shared" si="228"/>
        <v>45.4</v>
      </c>
      <c r="U2464" s="231">
        <f>VLOOKUP(VALUE(C2464),'Cross ref'!G:I,3,0)</f>
        <v>7387</v>
      </c>
      <c r="V2464" s="231">
        <f>IFERROR(VLOOKUP(J2464,'Item List (2)'!C:D,2,0),VLOOKUP(K2464,'Item List (2)'!C:D,2,0))</f>
        <v>51001</v>
      </c>
      <c r="W2464" s="231">
        <f>IFERROR(VLOOKUP(J2464,'Item List (2)'!C:E,3,0),VLOOKUP(K2464,'Item List (2)'!C:E,3,0))</f>
        <v>1000</v>
      </c>
      <c r="X2464" s="231">
        <f t="shared" si="229"/>
        <v>0</v>
      </c>
      <c r="Y2464" s="231" t="str">
        <f t="shared" si="230"/>
        <v>NAPKIN, 13X8.5 BRN</v>
      </c>
      <c r="AA2464" s="232">
        <f t="shared" si="231"/>
        <v>45.4</v>
      </c>
      <c r="AB2464" s="232" t="str">
        <f>VLOOKUP(W2464,'Item List (2)'!$H:$J,2,0)</f>
        <v>Paper</v>
      </c>
      <c r="AC2464" s="232">
        <f t="shared" si="232"/>
        <v>7387</v>
      </c>
      <c r="AD2464" s="232" t="str">
        <f t="shared" si="233"/>
        <v>7387-Paper</v>
      </c>
    </row>
    <row r="2465" spans="1:30">
      <c r="A2465" t="s">
        <v>48</v>
      </c>
      <c r="B2465" t="s">
        <v>549</v>
      </c>
      <c r="C2465" t="s">
        <v>824</v>
      </c>
      <c r="D2465" t="s">
        <v>825</v>
      </c>
      <c r="E2465" t="s">
        <v>826</v>
      </c>
      <c r="F2465" s="220" t="s">
        <v>53</v>
      </c>
      <c r="G2465" s="220">
        <v>45167</v>
      </c>
      <c r="H2465" t="s">
        <v>624</v>
      </c>
      <c r="I2465" t="s">
        <v>201</v>
      </c>
      <c r="J2465" t="s">
        <v>625</v>
      </c>
      <c r="K2465" t="s">
        <v>626</v>
      </c>
      <c r="L2465" s="230" t="s">
        <v>627</v>
      </c>
      <c r="M2465">
        <v>1</v>
      </c>
      <c r="N2465">
        <v>0</v>
      </c>
      <c r="O2465">
        <v>48.42</v>
      </c>
      <c r="P2465">
        <v>48.42</v>
      </c>
      <c r="Q2465">
        <v>8504.71</v>
      </c>
      <c r="R2465">
        <v>10.32</v>
      </c>
      <c r="S2465" s="231" t="str">
        <f>VLOOKUP(U2465,'Cross ref'!I:J,2,0)</f>
        <v>SCL</v>
      </c>
      <c r="T2465" s="231">
        <f t="shared" si="228"/>
        <v>48.42</v>
      </c>
      <c r="U2465" s="231">
        <f>VLOOKUP(VALUE(C2465),'Cross ref'!G:I,3,0)</f>
        <v>7387</v>
      </c>
      <c r="V2465" s="231">
        <f>IFERROR(VLOOKUP(J2465,'Item List (2)'!C:D,2,0),VLOOKUP(K2465,'Item List (2)'!C:D,2,0))</f>
        <v>51001</v>
      </c>
      <c r="W2465" s="231">
        <f>IFERROR(VLOOKUP(J2465,'Item List (2)'!C:E,3,0),VLOOKUP(K2465,'Item List (2)'!C:E,3,0))</f>
        <v>1000</v>
      </c>
      <c r="X2465" s="231">
        <f t="shared" si="229"/>
        <v>0</v>
      </c>
      <c r="Y2465" s="231" t="str">
        <f t="shared" si="230"/>
        <v>STRAW, WRPD 8.5" RED</v>
      </c>
      <c r="AA2465" s="232">
        <f t="shared" si="231"/>
        <v>48.42</v>
      </c>
      <c r="AB2465" s="232" t="str">
        <f>VLOOKUP(W2465,'Item List (2)'!$H:$J,2,0)</f>
        <v>Paper</v>
      </c>
      <c r="AC2465" s="232">
        <f t="shared" si="232"/>
        <v>7387</v>
      </c>
      <c r="AD2465" s="232" t="str">
        <f t="shared" si="233"/>
        <v>7387-Paper</v>
      </c>
    </row>
    <row r="2466" spans="1:30">
      <c r="A2466" t="s">
        <v>48</v>
      </c>
      <c r="B2466" t="s">
        <v>549</v>
      </c>
      <c r="C2466" t="s">
        <v>824</v>
      </c>
      <c r="D2466" t="s">
        <v>825</v>
      </c>
      <c r="E2466" t="s">
        <v>826</v>
      </c>
      <c r="F2466" s="220" t="s">
        <v>53</v>
      </c>
      <c r="G2466" s="220">
        <v>45167</v>
      </c>
      <c r="H2466" t="s">
        <v>271</v>
      </c>
      <c r="I2466" t="s">
        <v>55</v>
      </c>
      <c r="J2466" t="s">
        <v>272</v>
      </c>
      <c r="K2466" t="s">
        <v>273</v>
      </c>
      <c r="L2466" s="230" t="s">
        <v>274</v>
      </c>
      <c r="M2466">
        <v>1</v>
      </c>
      <c r="N2466">
        <v>0</v>
      </c>
      <c r="O2466">
        <v>39.82</v>
      </c>
      <c r="P2466">
        <v>39.82</v>
      </c>
      <c r="Q2466">
        <v>8504.71</v>
      </c>
      <c r="R2466">
        <v>10.32</v>
      </c>
      <c r="S2466" s="231" t="str">
        <f>VLOOKUP(U2466,'Cross ref'!I:J,2,0)</f>
        <v>SCL</v>
      </c>
      <c r="T2466" s="231">
        <f t="shared" si="228"/>
        <v>39.82</v>
      </c>
      <c r="U2466" s="231">
        <f>VLOOKUP(VALUE(C2466),'Cross ref'!G:I,3,0)</f>
        <v>7387</v>
      </c>
      <c r="V2466" s="231">
        <f>IFERROR(VLOOKUP(J2466,'Item List (2)'!C:D,2,0),VLOOKUP(K2466,'Item List (2)'!C:D,2,0))</f>
        <v>50007</v>
      </c>
      <c r="W2466" s="231">
        <f>IFERROR(VLOOKUP(J2466,'Item List (2)'!C:E,3,0),VLOOKUP(K2466,'Item List (2)'!C:E,3,0))</f>
        <v>100</v>
      </c>
      <c r="X2466" s="231">
        <f t="shared" si="229"/>
        <v>0</v>
      </c>
      <c r="Y2466" s="231" t="str">
        <f t="shared" si="230"/>
        <v>FRENCH TOAST, STICK ORIGINAL CARLS JR</v>
      </c>
      <c r="AA2466" s="232">
        <f t="shared" si="231"/>
        <v>39.82</v>
      </c>
      <c r="AB2466" s="232" t="str">
        <f>VLOOKUP(W2466,'Item List (2)'!$H:$J,2,0)</f>
        <v>Food</v>
      </c>
      <c r="AC2466" s="232">
        <f t="shared" si="232"/>
        <v>7387</v>
      </c>
      <c r="AD2466" s="232" t="str">
        <f t="shared" si="233"/>
        <v>7387-Food</v>
      </c>
    </row>
    <row r="2467" spans="1:30">
      <c r="A2467" t="s">
        <v>48</v>
      </c>
      <c r="B2467" t="s">
        <v>549</v>
      </c>
      <c r="C2467" t="s">
        <v>824</v>
      </c>
      <c r="D2467" t="s">
        <v>825</v>
      </c>
      <c r="E2467" t="s">
        <v>826</v>
      </c>
      <c r="F2467" s="220" t="s">
        <v>53</v>
      </c>
      <c r="G2467" s="220">
        <v>45167</v>
      </c>
      <c r="H2467" t="s">
        <v>275</v>
      </c>
      <c r="I2467" t="s">
        <v>71</v>
      </c>
      <c r="J2467" t="s">
        <v>276</v>
      </c>
      <c r="K2467" t="s">
        <v>277</v>
      </c>
      <c r="L2467" s="230" t="s">
        <v>74</v>
      </c>
      <c r="M2467">
        <v>1</v>
      </c>
      <c r="N2467">
        <v>0</v>
      </c>
      <c r="O2467">
        <v>0</v>
      </c>
      <c r="P2467">
        <v>49.88</v>
      </c>
      <c r="Q2467">
        <v>8504.71</v>
      </c>
      <c r="R2467">
        <v>10.32</v>
      </c>
      <c r="S2467" s="231" t="str">
        <f>VLOOKUP(U2467,'Cross ref'!I:J,2,0)</f>
        <v>SCL</v>
      </c>
      <c r="T2467" s="231">
        <f t="shared" si="228"/>
        <v>49.88</v>
      </c>
      <c r="U2467" s="231">
        <f>VLOOKUP(VALUE(C2467),'Cross ref'!G:I,3,0)</f>
        <v>7387</v>
      </c>
      <c r="V2467" s="231">
        <f>IFERROR(VLOOKUP(J2467,'Item List (2)'!C:D,2,0),VLOOKUP(K2467,'Item List (2)'!C:D,2,0))</f>
        <v>50007</v>
      </c>
      <c r="W2467" s="231">
        <f>IFERROR(VLOOKUP(J2467,'Item List (2)'!C:E,3,0),VLOOKUP(K2467,'Item List (2)'!C:E,3,0))</f>
        <v>100</v>
      </c>
      <c r="X2467" s="231">
        <f t="shared" si="229"/>
        <v>-49.88</v>
      </c>
      <c r="Y2467" s="231" t="str">
        <f t="shared" si="230"/>
        <v>SURCHARGE, FUEL</v>
      </c>
      <c r="AA2467" s="232">
        <f t="shared" si="231"/>
        <v>49.88</v>
      </c>
      <c r="AB2467" s="232" t="str">
        <f>VLOOKUP(W2467,'Item List (2)'!$H:$J,2,0)</f>
        <v>Food</v>
      </c>
      <c r="AC2467" s="232">
        <f t="shared" si="232"/>
        <v>7387</v>
      </c>
      <c r="AD2467" s="232" t="str">
        <f t="shared" si="233"/>
        <v>7387-Food</v>
      </c>
    </row>
    <row r="2468" spans="1:30">
      <c r="A2468" t="s">
        <v>48</v>
      </c>
      <c r="B2468" t="s">
        <v>549</v>
      </c>
      <c r="C2468" t="s">
        <v>831</v>
      </c>
      <c r="D2468" t="s">
        <v>832</v>
      </c>
      <c r="E2468" t="s">
        <v>833</v>
      </c>
      <c r="F2468" s="220" t="s">
        <v>53</v>
      </c>
      <c r="G2468" s="220">
        <v>45167</v>
      </c>
      <c r="H2468" t="s">
        <v>413</v>
      </c>
      <c r="I2468" t="s">
        <v>55</v>
      </c>
      <c r="J2468" t="s">
        <v>414</v>
      </c>
      <c r="K2468" t="s">
        <v>415</v>
      </c>
      <c r="L2468" s="230" t="s">
        <v>84</v>
      </c>
      <c r="M2468">
        <v>1</v>
      </c>
      <c r="N2468">
        <v>0</v>
      </c>
      <c r="O2468">
        <v>51.9</v>
      </c>
      <c r="P2468">
        <v>51.9</v>
      </c>
      <c r="Q2468">
        <v>8341.69</v>
      </c>
      <c r="R2468">
        <v>21.06</v>
      </c>
      <c r="S2468" s="231" t="str">
        <f>VLOOKUP(U2468,'Cross ref'!I:J,2,0)</f>
        <v>SCL</v>
      </c>
      <c r="T2468" s="231">
        <f t="shared" si="228"/>
        <v>51.9</v>
      </c>
      <c r="U2468" s="231">
        <f>VLOOKUP(VALUE(C2468),'Cross ref'!G:I,3,0)</f>
        <v>7389</v>
      </c>
      <c r="V2468" s="231">
        <f>IFERROR(VLOOKUP(J2468,'Item List (2)'!C:D,2,0),VLOOKUP(K2468,'Item List (2)'!C:D,2,0))</f>
        <v>50007</v>
      </c>
      <c r="W2468" s="231">
        <f>IFERROR(VLOOKUP(J2468,'Item List (2)'!C:E,3,0),VLOOKUP(K2468,'Item List (2)'!C:E,3,0))</f>
        <v>100</v>
      </c>
      <c r="X2468" s="231">
        <f t="shared" si="229"/>
        <v>0</v>
      </c>
      <c r="Y2468" s="231" t="str">
        <f t="shared" si="230"/>
        <v>SYRUP, FLASHIN FRUIT PUNCH 2.5GL BIB</v>
      </c>
      <c r="AA2468" s="232">
        <f t="shared" si="231"/>
        <v>51.9</v>
      </c>
      <c r="AB2468" s="232" t="str">
        <f>VLOOKUP(W2468,'Item List (2)'!$H:$J,2,0)</f>
        <v>Food</v>
      </c>
      <c r="AC2468" s="232">
        <f t="shared" si="232"/>
        <v>7389</v>
      </c>
      <c r="AD2468" s="232" t="str">
        <f t="shared" si="233"/>
        <v>7389-Food</v>
      </c>
    </row>
    <row r="2469" spans="1:30">
      <c r="A2469" t="s">
        <v>48</v>
      </c>
      <c r="B2469" t="s">
        <v>549</v>
      </c>
      <c r="C2469" t="s">
        <v>831</v>
      </c>
      <c r="D2469" t="s">
        <v>832</v>
      </c>
      <c r="E2469" t="s">
        <v>833</v>
      </c>
      <c r="F2469" s="220" t="s">
        <v>53</v>
      </c>
      <c r="G2469" s="220">
        <v>45167</v>
      </c>
      <c r="H2469" t="s">
        <v>65</v>
      </c>
      <c r="I2469" t="s">
        <v>66</v>
      </c>
      <c r="J2469" t="s">
        <v>67</v>
      </c>
      <c r="K2469" t="s">
        <v>68</v>
      </c>
      <c r="L2469" s="230" t="s">
        <v>69</v>
      </c>
      <c r="M2469">
        <v>3</v>
      </c>
      <c r="N2469">
        <v>0</v>
      </c>
      <c r="O2469">
        <v>3.44</v>
      </c>
      <c r="P2469">
        <v>10.32</v>
      </c>
      <c r="Q2469">
        <v>8341.69</v>
      </c>
      <c r="R2469">
        <v>21.06</v>
      </c>
      <c r="S2469" s="231" t="str">
        <f>VLOOKUP(U2469,'Cross ref'!I:J,2,0)</f>
        <v>SCL</v>
      </c>
      <c r="T2469" s="231">
        <f t="shared" si="228"/>
        <v>10.32</v>
      </c>
      <c r="U2469" s="231">
        <f>VLOOKUP(VALUE(C2469),'Cross ref'!G:I,3,0)</f>
        <v>7389</v>
      </c>
      <c r="V2469" s="231">
        <f>IFERROR(VLOOKUP(J2469,'Item List (2)'!C:D,2,0),VLOOKUP(K2469,'Item List (2)'!C:D,2,0))</f>
        <v>60507</v>
      </c>
      <c r="W2469" s="231">
        <f>IFERROR(VLOOKUP(J2469,'Item List (2)'!C:E,3,0),VLOOKUP(K2469,'Item List (2)'!C:E,3,0))</f>
        <v>1200</v>
      </c>
      <c r="X2469" s="231">
        <f t="shared" si="229"/>
        <v>0</v>
      </c>
      <c r="Y2469" s="231" t="str">
        <f t="shared" si="230"/>
        <v>SEAT COVER, PAPER PERSONAL 1/2 FOLD</v>
      </c>
      <c r="AA2469" s="232">
        <f t="shared" si="231"/>
        <v>10.32</v>
      </c>
      <c r="AB2469" s="232" t="str">
        <f>VLOOKUP(W2469,'Item List (2)'!$H:$J,2,0)</f>
        <v>Supplies</v>
      </c>
      <c r="AC2469" s="232">
        <f t="shared" si="232"/>
        <v>7389</v>
      </c>
      <c r="AD2469" s="232" t="str">
        <f t="shared" si="233"/>
        <v>7389-Supplies</v>
      </c>
    </row>
    <row r="2470" spans="1:30">
      <c r="A2470" t="s">
        <v>48</v>
      </c>
      <c r="B2470" t="s">
        <v>549</v>
      </c>
      <c r="C2470" t="s">
        <v>831</v>
      </c>
      <c r="D2470" t="s">
        <v>832</v>
      </c>
      <c r="E2470" t="s">
        <v>833</v>
      </c>
      <c r="F2470" s="220" t="s">
        <v>53</v>
      </c>
      <c r="G2470" s="220">
        <v>45167</v>
      </c>
      <c r="H2470" t="s">
        <v>70</v>
      </c>
      <c r="I2470" t="s">
        <v>71</v>
      </c>
      <c r="J2470" t="s">
        <v>72</v>
      </c>
      <c r="K2470" t="s">
        <v>73</v>
      </c>
      <c r="L2470" s="230" t="s">
        <v>74</v>
      </c>
      <c r="M2470">
        <v>1</v>
      </c>
      <c r="N2470">
        <v>0</v>
      </c>
      <c r="O2470">
        <v>0</v>
      </c>
      <c r="P2470">
        <v>5.58</v>
      </c>
      <c r="Q2470">
        <v>8341.69</v>
      </c>
      <c r="R2470">
        <v>21.06</v>
      </c>
      <c r="S2470" s="231" t="str">
        <f>VLOOKUP(U2470,'Cross ref'!I:J,2,0)</f>
        <v>SCL</v>
      </c>
      <c r="T2470" s="231">
        <f t="shared" si="228"/>
        <v>5.58</v>
      </c>
      <c r="U2470" s="231">
        <f>VLOOKUP(VALUE(C2470),'Cross ref'!G:I,3,0)</f>
        <v>7389</v>
      </c>
      <c r="V2470" s="231">
        <f>IFERROR(VLOOKUP(J2470,'Item List (2)'!C:D,2,0),VLOOKUP(K2470,'Item List (2)'!C:D,2,0))</f>
        <v>50007</v>
      </c>
      <c r="W2470" s="231">
        <f>IFERROR(VLOOKUP(J2470,'Item List (2)'!C:E,3,0),VLOOKUP(K2470,'Item List (2)'!C:E,3,0))</f>
        <v>100</v>
      </c>
      <c r="X2470" s="231">
        <f t="shared" si="229"/>
        <v>-5.58</v>
      </c>
      <c r="Y2470" s="231" t="str">
        <f t="shared" si="230"/>
        <v>SERVICE - PAYMENT TERMS</v>
      </c>
      <c r="AA2470" s="232">
        <f t="shared" si="231"/>
        <v>5.58</v>
      </c>
      <c r="AB2470" s="232" t="str">
        <f>VLOOKUP(W2470,'Item List (2)'!$H:$J,2,0)</f>
        <v>Food</v>
      </c>
      <c r="AC2470" s="232">
        <f t="shared" si="232"/>
        <v>7389</v>
      </c>
      <c r="AD2470" s="232" t="str">
        <f t="shared" si="233"/>
        <v>7389-Food</v>
      </c>
    </row>
    <row r="2471" spans="1:30">
      <c r="A2471" t="s">
        <v>48</v>
      </c>
      <c r="B2471" t="s">
        <v>549</v>
      </c>
      <c r="C2471" t="s">
        <v>831</v>
      </c>
      <c r="D2471" t="s">
        <v>832</v>
      </c>
      <c r="E2471" t="s">
        <v>833</v>
      </c>
      <c r="F2471" s="220" t="s">
        <v>53</v>
      </c>
      <c r="G2471" s="220">
        <v>45167</v>
      </c>
      <c r="H2471" t="s">
        <v>646</v>
      </c>
      <c r="I2471" t="s">
        <v>66</v>
      </c>
      <c r="J2471" t="s">
        <v>67</v>
      </c>
      <c r="K2471" t="s">
        <v>647</v>
      </c>
      <c r="L2471" s="230" t="s">
        <v>648</v>
      </c>
      <c r="M2471">
        <v>1</v>
      </c>
      <c r="N2471">
        <v>0</v>
      </c>
      <c r="O2471">
        <v>24.38</v>
      </c>
      <c r="P2471">
        <v>24.38</v>
      </c>
      <c r="Q2471">
        <v>8341.69</v>
      </c>
      <c r="R2471">
        <v>21.06</v>
      </c>
      <c r="S2471" s="231" t="str">
        <f>VLOOKUP(U2471,'Cross ref'!I:J,2,0)</f>
        <v>SCL</v>
      </c>
      <c r="T2471" s="231">
        <f t="shared" si="228"/>
        <v>24.38</v>
      </c>
      <c r="U2471" s="231">
        <f>VLOOKUP(VALUE(C2471),'Cross ref'!G:I,3,0)</f>
        <v>7389</v>
      </c>
      <c r="V2471" s="231">
        <f>IFERROR(VLOOKUP(J2471,'Item List (2)'!C:D,2,0),VLOOKUP(K2471,'Item List (2)'!C:D,2,0))</f>
        <v>60507</v>
      </c>
      <c r="W2471" s="231">
        <f>IFERROR(VLOOKUP(J2471,'Item List (2)'!C:E,3,0),VLOOKUP(K2471,'Item List (2)'!C:E,3,0))</f>
        <v>1200</v>
      </c>
      <c r="X2471" s="231">
        <f t="shared" si="229"/>
        <v>0</v>
      </c>
      <c r="Y2471" s="231" t="str">
        <f t="shared" si="230"/>
        <v>TISSUE, BATH 1PLY 9" JMBO JR</v>
      </c>
      <c r="AA2471" s="232">
        <f t="shared" si="231"/>
        <v>24.38</v>
      </c>
      <c r="AB2471" s="232" t="str">
        <f>VLOOKUP(W2471,'Item List (2)'!$H:$J,2,0)</f>
        <v>Supplies</v>
      </c>
      <c r="AC2471" s="232">
        <f t="shared" si="232"/>
        <v>7389</v>
      </c>
      <c r="AD2471" s="232" t="str">
        <f t="shared" si="233"/>
        <v>7389-Supplies</v>
      </c>
    </row>
    <row r="2472" spans="1:30">
      <c r="A2472" t="s">
        <v>48</v>
      </c>
      <c r="B2472" t="s">
        <v>549</v>
      </c>
      <c r="C2472" t="s">
        <v>831</v>
      </c>
      <c r="D2472" t="s">
        <v>832</v>
      </c>
      <c r="E2472" t="s">
        <v>833</v>
      </c>
      <c r="F2472" s="220" t="s">
        <v>53</v>
      </c>
      <c r="G2472" s="220">
        <v>45167</v>
      </c>
      <c r="H2472" t="s">
        <v>87</v>
      </c>
      <c r="I2472" t="s">
        <v>55</v>
      </c>
      <c r="J2472" t="s">
        <v>76</v>
      </c>
      <c r="K2472" t="s">
        <v>88</v>
      </c>
      <c r="L2472" s="230" t="s">
        <v>78</v>
      </c>
      <c r="M2472">
        <v>3</v>
      </c>
      <c r="N2472">
        <v>0</v>
      </c>
      <c r="O2472">
        <v>112.77</v>
      </c>
      <c r="P2472">
        <v>338.31</v>
      </c>
      <c r="Q2472">
        <v>8341.69</v>
      </c>
      <c r="R2472">
        <v>21.06</v>
      </c>
      <c r="S2472" s="231" t="str">
        <f>VLOOKUP(U2472,'Cross ref'!I:J,2,0)</f>
        <v>SCL</v>
      </c>
      <c r="T2472" s="231">
        <f t="shared" si="228"/>
        <v>338.31</v>
      </c>
      <c r="U2472" s="231">
        <f>VLOOKUP(VALUE(C2472),'Cross ref'!G:I,3,0)</f>
        <v>7389</v>
      </c>
      <c r="V2472" s="231">
        <f>IFERROR(VLOOKUP(J2472,'Item List (2)'!C:D,2,0),VLOOKUP(K2472,'Item List (2)'!C:D,2,0))</f>
        <v>50007</v>
      </c>
      <c r="W2472" s="231">
        <f>IFERROR(VLOOKUP(J2472,'Item List (2)'!C:E,3,0),VLOOKUP(K2472,'Item List (2)'!C:E,3,0))</f>
        <v>100</v>
      </c>
      <c r="X2472" s="231">
        <f t="shared" si="229"/>
        <v>0</v>
      </c>
      <c r="Y2472" s="231" t="str">
        <f t="shared" si="230"/>
        <v>SYRUP, COKE CLASC BIB (HYCS)</v>
      </c>
      <c r="AA2472" s="232">
        <f t="shared" si="231"/>
        <v>338.31</v>
      </c>
      <c r="AB2472" s="232" t="str">
        <f>VLOOKUP(W2472,'Item List (2)'!$H:$J,2,0)</f>
        <v>Food</v>
      </c>
      <c r="AC2472" s="232">
        <f t="shared" si="232"/>
        <v>7389</v>
      </c>
      <c r="AD2472" s="232" t="str">
        <f t="shared" si="233"/>
        <v>7389-Food</v>
      </c>
    </row>
    <row r="2473" spans="1:30">
      <c r="A2473" t="s">
        <v>48</v>
      </c>
      <c r="B2473" t="s">
        <v>549</v>
      </c>
      <c r="C2473" t="s">
        <v>831</v>
      </c>
      <c r="D2473" t="s">
        <v>832</v>
      </c>
      <c r="E2473" t="s">
        <v>833</v>
      </c>
      <c r="F2473" s="220" t="s">
        <v>53</v>
      </c>
      <c r="G2473" s="220">
        <v>45167</v>
      </c>
      <c r="H2473" t="s">
        <v>293</v>
      </c>
      <c r="I2473" t="s">
        <v>55</v>
      </c>
      <c r="J2473" t="s">
        <v>76</v>
      </c>
      <c r="K2473" t="s">
        <v>294</v>
      </c>
      <c r="L2473" s="230" t="s">
        <v>78</v>
      </c>
      <c r="M2473">
        <v>1</v>
      </c>
      <c r="N2473">
        <v>0</v>
      </c>
      <c r="O2473">
        <v>116.08</v>
      </c>
      <c r="P2473">
        <v>116.08</v>
      </c>
      <c r="Q2473">
        <v>8341.69</v>
      </c>
      <c r="R2473">
        <v>21.06</v>
      </c>
      <c r="S2473" s="231" t="str">
        <f>VLOOKUP(U2473,'Cross ref'!I:J,2,0)</f>
        <v>SCL</v>
      </c>
      <c r="T2473" s="231">
        <f t="shared" si="228"/>
        <v>116.08</v>
      </c>
      <c r="U2473" s="231">
        <f>VLOOKUP(VALUE(C2473),'Cross ref'!G:I,3,0)</f>
        <v>7389</v>
      </c>
      <c r="V2473" s="231">
        <f>IFERROR(VLOOKUP(J2473,'Item List (2)'!C:D,2,0),VLOOKUP(K2473,'Item List (2)'!C:D,2,0))</f>
        <v>50007</v>
      </c>
      <c r="W2473" s="231">
        <f>IFERROR(VLOOKUP(J2473,'Item List (2)'!C:E,3,0),VLOOKUP(K2473,'Item List (2)'!C:E,3,0))</f>
        <v>100</v>
      </c>
      <c r="X2473" s="231">
        <f t="shared" si="229"/>
        <v>0</v>
      </c>
      <c r="Y2473" s="231" t="str">
        <f t="shared" si="230"/>
        <v>SYRUP, SPRITE BIB (HYCS)</v>
      </c>
      <c r="AA2473" s="232">
        <f t="shared" si="231"/>
        <v>116.08</v>
      </c>
      <c r="AB2473" s="232" t="str">
        <f>VLOOKUP(W2473,'Item List (2)'!$H:$J,2,0)</f>
        <v>Food</v>
      </c>
      <c r="AC2473" s="232">
        <f t="shared" si="232"/>
        <v>7389</v>
      </c>
      <c r="AD2473" s="232" t="str">
        <f t="shared" si="233"/>
        <v>7389-Food</v>
      </c>
    </row>
    <row r="2474" spans="1:30">
      <c r="A2474" t="s">
        <v>48</v>
      </c>
      <c r="B2474" t="s">
        <v>549</v>
      </c>
      <c r="C2474" t="s">
        <v>831</v>
      </c>
      <c r="D2474" t="s">
        <v>832</v>
      </c>
      <c r="E2474" t="s">
        <v>833</v>
      </c>
      <c r="F2474" s="220" t="s">
        <v>53</v>
      </c>
      <c r="G2474" s="220">
        <v>45167</v>
      </c>
      <c r="H2474" t="s">
        <v>438</v>
      </c>
      <c r="I2474" t="s">
        <v>66</v>
      </c>
      <c r="J2474" t="s">
        <v>439</v>
      </c>
      <c r="K2474" t="s">
        <v>440</v>
      </c>
      <c r="L2474" s="230" t="s">
        <v>441</v>
      </c>
      <c r="M2474">
        <v>1</v>
      </c>
      <c r="N2474">
        <v>0</v>
      </c>
      <c r="O2474">
        <v>22.14</v>
      </c>
      <c r="P2474">
        <v>22.14</v>
      </c>
      <c r="Q2474">
        <v>8341.69</v>
      </c>
      <c r="R2474">
        <v>21.06</v>
      </c>
      <c r="S2474" s="231" t="str">
        <f>VLOOKUP(U2474,'Cross ref'!I:J,2,0)</f>
        <v>SCL</v>
      </c>
      <c r="T2474" s="231">
        <f t="shared" si="228"/>
        <v>22.14</v>
      </c>
      <c r="U2474" s="231">
        <f>VLOOKUP(VALUE(C2474),'Cross ref'!G:I,3,0)</f>
        <v>7389</v>
      </c>
      <c r="V2474" s="231">
        <f>IFERROR(VLOOKUP(J2474,'Item List (2)'!C:D,2,0),VLOOKUP(K2474,'Item List (2)'!C:D,2,0))</f>
        <v>60507</v>
      </c>
      <c r="W2474" s="231">
        <f>IFERROR(VLOOKUP(J2474,'Item List (2)'!C:E,3,0),VLOOKUP(K2474,'Item List (2)'!C:E,3,0))</f>
        <v>1200</v>
      </c>
      <c r="X2474" s="231">
        <f t="shared" si="229"/>
        <v>0</v>
      </c>
      <c r="Y2474" s="231" t="str">
        <f t="shared" si="230"/>
        <v>TOWEL, PAPER MULTIFOLD BRN EF</v>
      </c>
      <c r="AA2474" s="232">
        <f t="shared" si="231"/>
        <v>22.14</v>
      </c>
      <c r="AB2474" s="232" t="str">
        <f>VLOOKUP(W2474,'Item List (2)'!$H:$J,2,0)</f>
        <v>Supplies</v>
      </c>
      <c r="AC2474" s="232">
        <f t="shared" si="232"/>
        <v>7389</v>
      </c>
      <c r="AD2474" s="232" t="str">
        <f t="shared" si="233"/>
        <v>7389-Supplies</v>
      </c>
    </row>
    <row r="2475" spans="1:30">
      <c r="A2475" t="s">
        <v>48</v>
      </c>
      <c r="B2475" t="s">
        <v>549</v>
      </c>
      <c r="C2475" t="s">
        <v>831</v>
      </c>
      <c r="D2475" t="s">
        <v>832</v>
      </c>
      <c r="E2475" t="s">
        <v>833</v>
      </c>
      <c r="F2475" s="220" t="s">
        <v>53</v>
      </c>
      <c r="G2475" s="220">
        <v>45167</v>
      </c>
      <c r="H2475" t="s">
        <v>566</v>
      </c>
      <c r="I2475" t="s">
        <v>66</v>
      </c>
      <c r="J2475" t="s">
        <v>567</v>
      </c>
      <c r="K2475" t="s">
        <v>568</v>
      </c>
      <c r="L2475" s="230" t="s">
        <v>303</v>
      </c>
      <c r="M2475">
        <v>1</v>
      </c>
      <c r="N2475">
        <v>0</v>
      </c>
      <c r="O2475">
        <v>19.38</v>
      </c>
      <c r="P2475">
        <v>19.38</v>
      </c>
      <c r="Q2475">
        <v>8341.69</v>
      </c>
      <c r="R2475">
        <v>21.06</v>
      </c>
      <c r="S2475" s="231" t="str">
        <f>VLOOKUP(U2475,'Cross ref'!I:J,2,0)</f>
        <v>SCL</v>
      </c>
      <c r="T2475" s="231">
        <f t="shared" si="228"/>
        <v>19.38</v>
      </c>
      <c r="U2475" s="231">
        <f>VLOOKUP(VALUE(C2475),'Cross ref'!G:I,3,0)</f>
        <v>7389</v>
      </c>
      <c r="V2475" s="231">
        <f>IFERROR(VLOOKUP(J2475,'Item List (2)'!C:D,2,0),VLOOKUP(K2475,'Item List (2)'!C:D,2,0))</f>
        <v>51001</v>
      </c>
      <c r="W2475" s="231">
        <f>IFERROR(VLOOKUP(J2475,'Item List (2)'!C:E,3,0),VLOOKUP(K2475,'Item List (2)'!C:E,3,0))</f>
        <v>1000</v>
      </c>
      <c r="X2475" s="231">
        <f t="shared" si="229"/>
        <v>0</v>
      </c>
      <c r="Y2475" s="231" t="str">
        <f t="shared" si="230"/>
        <v>FILM, 18"X3000' CUTTER BOX</v>
      </c>
      <c r="AA2475" s="232">
        <f t="shared" si="231"/>
        <v>19.38</v>
      </c>
      <c r="AB2475" s="232" t="str">
        <f>VLOOKUP(W2475,'Item List (2)'!$H:$J,2,0)</f>
        <v>Paper</v>
      </c>
      <c r="AC2475" s="232">
        <f t="shared" si="232"/>
        <v>7389</v>
      </c>
      <c r="AD2475" s="232" t="str">
        <f t="shared" si="233"/>
        <v>7389-Paper</v>
      </c>
    </row>
    <row r="2476" spans="1:30">
      <c r="A2476" t="s">
        <v>48</v>
      </c>
      <c r="B2476" t="s">
        <v>549</v>
      </c>
      <c r="C2476" t="s">
        <v>831</v>
      </c>
      <c r="D2476" t="s">
        <v>832</v>
      </c>
      <c r="E2476" t="s">
        <v>833</v>
      </c>
      <c r="F2476" s="220" t="s">
        <v>53</v>
      </c>
      <c r="G2476" s="220">
        <v>45167</v>
      </c>
      <c r="H2476" t="s">
        <v>89</v>
      </c>
      <c r="I2476" t="s">
        <v>55</v>
      </c>
      <c r="J2476" t="s">
        <v>90</v>
      </c>
      <c r="K2476" t="s">
        <v>91</v>
      </c>
      <c r="L2476" s="230" t="s">
        <v>92</v>
      </c>
      <c r="M2476">
        <v>1</v>
      </c>
      <c r="N2476">
        <v>0</v>
      </c>
      <c r="O2476">
        <v>58.17</v>
      </c>
      <c r="P2476">
        <v>58.17</v>
      </c>
      <c r="Q2476">
        <v>8341.69</v>
      </c>
      <c r="R2476">
        <v>21.06</v>
      </c>
      <c r="S2476" s="231" t="str">
        <f>VLOOKUP(U2476,'Cross ref'!I:J,2,0)</f>
        <v>SCL</v>
      </c>
      <c r="T2476" s="231">
        <f t="shared" si="228"/>
        <v>58.17</v>
      </c>
      <c r="U2476" s="231">
        <f>VLOOKUP(VALUE(C2476),'Cross ref'!G:I,3,0)</f>
        <v>7389</v>
      </c>
      <c r="V2476" s="231">
        <f>IFERROR(VLOOKUP(J2476,'Item List (2)'!C:D,2,0),VLOOKUP(K2476,'Item List (2)'!C:D,2,0))</f>
        <v>50007</v>
      </c>
      <c r="W2476" s="231">
        <f>IFERROR(VLOOKUP(J2476,'Item List (2)'!C:E,3,0),VLOOKUP(K2476,'Item List (2)'!C:E,3,0))</f>
        <v>100</v>
      </c>
      <c r="X2476" s="231">
        <f t="shared" si="229"/>
        <v>0</v>
      </c>
      <c r="Y2476" s="231" t="str">
        <f t="shared" si="230"/>
        <v>EGG, LIQ WHL CAGE FREE P12CE</v>
      </c>
      <c r="AA2476" s="232">
        <f t="shared" si="231"/>
        <v>58.17</v>
      </c>
      <c r="AB2476" s="232" t="str">
        <f>VLOOKUP(W2476,'Item List (2)'!$H:$J,2,0)</f>
        <v>Food</v>
      </c>
      <c r="AC2476" s="232">
        <f t="shared" si="232"/>
        <v>7389</v>
      </c>
      <c r="AD2476" s="232" t="str">
        <f t="shared" si="233"/>
        <v>7389-Food</v>
      </c>
    </row>
    <row r="2477" spans="1:30">
      <c r="A2477" t="s">
        <v>48</v>
      </c>
      <c r="B2477" t="s">
        <v>549</v>
      </c>
      <c r="C2477" t="s">
        <v>831</v>
      </c>
      <c r="D2477" t="s">
        <v>832</v>
      </c>
      <c r="E2477" t="s">
        <v>833</v>
      </c>
      <c r="F2477" s="220" t="s">
        <v>53</v>
      </c>
      <c r="G2477" s="220">
        <v>45167</v>
      </c>
      <c r="H2477" t="s">
        <v>93</v>
      </c>
      <c r="I2477" t="s">
        <v>55</v>
      </c>
      <c r="J2477" t="s">
        <v>94</v>
      </c>
      <c r="K2477" t="s">
        <v>95</v>
      </c>
      <c r="L2477" s="230" t="s">
        <v>96</v>
      </c>
      <c r="M2477">
        <v>3</v>
      </c>
      <c r="N2477">
        <v>0</v>
      </c>
      <c r="O2477">
        <v>26.21</v>
      </c>
      <c r="P2477">
        <v>78.63</v>
      </c>
      <c r="Q2477">
        <v>8341.69</v>
      </c>
      <c r="R2477">
        <v>21.06</v>
      </c>
      <c r="S2477" s="231" t="str">
        <f>VLOOKUP(U2477,'Cross ref'!I:J,2,0)</f>
        <v>SCL</v>
      </c>
      <c r="T2477" s="231">
        <f t="shared" si="228"/>
        <v>78.63</v>
      </c>
      <c r="U2477" s="231">
        <f>VLOOKUP(VALUE(C2477),'Cross ref'!G:I,3,0)</f>
        <v>7389</v>
      </c>
      <c r="V2477" s="231">
        <f>IFERROR(VLOOKUP(J2477,'Item List (2)'!C:D,2,0),VLOOKUP(K2477,'Item List (2)'!C:D,2,0))</f>
        <v>50007</v>
      </c>
      <c r="W2477" s="231">
        <f>IFERROR(VLOOKUP(J2477,'Item List (2)'!C:E,3,0),VLOOKUP(K2477,'Item List (2)'!C:E,3,0))</f>
        <v>100</v>
      </c>
      <c r="X2477" s="231">
        <f t="shared" si="229"/>
        <v>0</v>
      </c>
      <c r="Y2477" s="231" t="str">
        <f t="shared" si="230"/>
        <v>JUICE, ORANGE ORIG SIMPLY</v>
      </c>
      <c r="AA2477" s="232">
        <f t="shared" si="231"/>
        <v>78.63</v>
      </c>
      <c r="AB2477" s="232" t="str">
        <f>VLOOKUP(W2477,'Item List (2)'!$H:$J,2,0)</f>
        <v>Food</v>
      </c>
      <c r="AC2477" s="232">
        <f t="shared" si="232"/>
        <v>7389</v>
      </c>
      <c r="AD2477" s="232" t="str">
        <f t="shared" si="233"/>
        <v>7389-Food</v>
      </c>
    </row>
    <row r="2478" spans="1:30">
      <c r="A2478" t="s">
        <v>48</v>
      </c>
      <c r="B2478" t="s">
        <v>549</v>
      </c>
      <c r="C2478" t="s">
        <v>831</v>
      </c>
      <c r="D2478" t="s">
        <v>832</v>
      </c>
      <c r="E2478" t="s">
        <v>833</v>
      </c>
      <c r="F2478" s="220" t="s">
        <v>53</v>
      </c>
      <c r="G2478" s="220">
        <v>45167</v>
      </c>
      <c r="H2478" t="s">
        <v>97</v>
      </c>
      <c r="I2478" t="s">
        <v>55</v>
      </c>
      <c r="J2478" t="s">
        <v>98</v>
      </c>
      <c r="K2478" t="s">
        <v>99</v>
      </c>
      <c r="L2478" s="230" t="s">
        <v>100</v>
      </c>
      <c r="M2478">
        <v>4</v>
      </c>
      <c r="N2478">
        <v>0</v>
      </c>
      <c r="O2478">
        <v>20.03</v>
      </c>
      <c r="P2478">
        <v>80.12</v>
      </c>
      <c r="Q2478">
        <v>8341.69</v>
      </c>
      <c r="R2478">
        <v>21.06</v>
      </c>
      <c r="S2478" s="231" t="str">
        <f>VLOOKUP(U2478,'Cross ref'!I:J,2,0)</f>
        <v>SCL</v>
      </c>
      <c r="T2478" s="231">
        <f t="shared" si="228"/>
        <v>80.12</v>
      </c>
      <c r="U2478" s="231">
        <f>VLOOKUP(VALUE(C2478),'Cross ref'!G:I,3,0)</f>
        <v>7389</v>
      </c>
      <c r="V2478" s="231">
        <f>IFERROR(VLOOKUP(J2478,'Item List (2)'!C:D,2,0),VLOOKUP(K2478,'Item List (2)'!C:D,2,0))</f>
        <v>50007</v>
      </c>
      <c r="W2478" s="231">
        <f>IFERROR(VLOOKUP(J2478,'Item List (2)'!C:E,3,0),VLOOKUP(K2478,'Item List (2)'!C:E,3,0))</f>
        <v>100</v>
      </c>
      <c r="X2478" s="231">
        <f t="shared" si="229"/>
        <v>0</v>
      </c>
      <c r="Y2478" s="231" t="str">
        <f t="shared" si="230"/>
        <v>SAUCE, BBQ SWEET &amp; BOLD CUP</v>
      </c>
      <c r="AA2478" s="232">
        <f t="shared" si="231"/>
        <v>80.12</v>
      </c>
      <c r="AB2478" s="232" t="str">
        <f>VLOOKUP(W2478,'Item List (2)'!$H:$J,2,0)</f>
        <v>Food</v>
      </c>
      <c r="AC2478" s="232">
        <f t="shared" si="232"/>
        <v>7389</v>
      </c>
      <c r="AD2478" s="232" t="str">
        <f t="shared" si="233"/>
        <v>7389-Food</v>
      </c>
    </row>
    <row r="2479" spans="1:30">
      <c r="A2479" t="s">
        <v>48</v>
      </c>
      <c r="B2479" t="s">
        <v>549</v>
      </c>
      <c r="C2479" t="s">
        <v>831</v>
      </c>
      <c r="D2479" t="s">
        <v>832</v>
      </c>
      <c r="E2479" t="s">
        <v>833</v>
      </c>
      <c r="F2479" s="220" t="s">
        <v>53</v>
      </c>
      <c r="G2479" s="220">
        <v>45167</v>
      </c>
      <c r="H2479" t="s">
        <v>304</v>
      </c>
      <c r="I2479" t="s">
        <v>55</v>
      </c>
      <c r="J2479" t="s">
        <v>305</v>
      </c>
      <c r="K2479" t="s">
        <v>306</v>
      </c>
      <c r="L2479" s="230" t="s">
        <v>100</v>
      </c>
      <c r="M2479">
        <v>2</v>
      </c>
      <c r="N2479">
        <v>0</v>
      </c>
      <c r="O2479">
        <v>30.8</v>
      </c>
      <c r="P2479">
        <v>61.6</v>
      </c>
      <c r="Q2479">
        <v>8341.69</v>
      </c>
      <c r="R2479">
        <v>21.06</v>
      </c>
      <c r="S2479" s="231" t="str">
        <f>VLOOKUP(U2479,'Cross ref'!I:J,2,0)</f>
        <v>SCL</v>
      </c>
      <c r="T2479" s="231">
        <f t="shared" si="228"/>
        <v>61.6</v>
      </c>
      <c r="U2479" s="231">
        <f>VLOOKUP(VALUE(C2479),'Cross ref'!G:I,3,0)</f>
        <v>7389</v>
      </c>
      <c r="V2479" s="231">
        <f>IFERROR(VLOOKUP(J2479,'Item List (2)'!C:D,2,0),VLOOKUP(K2479,'Item List (2)'!C:D,2,0))</f>
        <v>50007</v>
      </c>
      <c r="W2479" s="231">
        <f>IFERROR(VLOOKUP(J2479,'Item List (2)'!C:E,3,0),VLOOKUP(K2479,'Item List (2)'!C:E,3,0))</f>
        <v>100</v>
      </c>
      <c r="X2479" s="231">
        <f t="shared" si="229"/>
        <v>0</v>
      </c>
      <c r="Y2479" s="231" t="str">
        <f t="shared" si="230"/>
        <v>SAUCE, HNY MUST CUP</v>
      </c>
      <c r="AA2479" s="232">
        <f t="shared" si="231"/>
        <v>61.6</v>
      </c>
      <c r="AB2479" s="232" t="str">
        <f>VLOOKUP(W2479,'Item List (2)'!$H:$J,2,0)</f>
        <v>Food</v>
      </c>
      <c r="AC2479" s="232">
        <f t="shared" si="232"/>
        <v>7389</v>
      </c>
      <c r="AD2479" s="232" t="str">
        <f t="shared" si="233"/>
        <v>7389-Food</v>
      </c>
    </row>
    <row r="2480" spans="1:30">
      <c r="A2480" t="s">
        <v>48</v>
      </c>
      <c r="B2480" t="s">
        <v>549</v>
      </c>
      <c r="C2480" t="s">
        <v>831</v>
      </c>
      <c r="D2480" t="s">
        <v>832</v>
      </c>
      <c r="E2480" t="s">
        <v>833</v>
      </c>
      <c r="F2480" s="220" t="s">
        <v>53</v>
      </c>
      <c r="G2480" s="220">
        <v>45167</v>
      </c>
      <c r="H2480" t="s">
        <v>104</v>
      </c>
      <c r="I2480" t="s">
        <v>55</v>
      </c>
      <c r="J2480" t="s">
        <v>105</v>
      </c>
      <c r="K2480" t="s">
        <v>106</v>
      </c>
      <c r="L2480" s="230" t="s">
        <v>107</v>
      </c>
      <c r="M2480">
        <v>3</v>
      </c>
      <c r="N2480">
        <v>0</v>
      </c>
      <c r="O2480">
        <v>9.54</v>
      </c>
      <c r="P2480">
        <v>28.62</v>
      </c>
      <c r="Q2480">
        <v>8341.69</v>
      </c>
      <c r="R2480">
        <v>21.06</v>
      </c>
      <c r="S2480" s="231" t="str">
        <f>VLOOKUP(U2480,'Cross ref'!I:J,2,0)</f>
        <v>SCL</v>
      </c>
      <c r="T2480" s="231">
        <f t="shared" si="228"/>
        <v>28.62</v>
      </c>
      <c r="U2480" s="231">
        <f>VLOOKUP(VALUE(C2480),'Cross ref'!G:I,3,0)</f>
        <v>7389</v>
      </c>
      <c r="V2480" s="231">
        <f>IFERROR(VLOOKUP(J2480,'Item List (2)'!C:D,2,0),VLOOKUP(K2480,'Item List (2)'!C:D,2,0))</f>
        <v>50007</v>
      </c>
      <c r="W2480" s="231">
        <f>IFERROR(VLOOKUP(J2480,'Item List (2)'!C:E,3,0),VLOOKUP(K2480,'Item List (2)'!C:E,3,0))</f>
        <v>100</v>
      </c>
      <c r="X2480" s="231">
        <f t="shared" si="229"/>
        <v>0</v>
      </c>
      <c r="Y2480" s="231" t="str">
        <f t="shared" si="230"/>
        <v>MILK, 1%</v>
      </c>
      <c r="AA2480" s="232">
        <f t="shared" si="231"/>
        <v>28.62</v>
      </c>
      <c r="AB2480" s="232" t="str">
        <f>VLOOKUP(W2480,'Item List (2)'!$H:$J,2,0)</f>
        <v>Food</v>
      </c>
      <c r="AC2480" s="232">
        <f t="shared" si="232"/>
        <v>7389</v>
      </c>
      <c r="AD2480" s="232" t="str">
        <f t="shared" si="233"/>
        <v>7389-Food</v>
      </c>
    </row>
    <row r="2481" spans="1:30">
      <c r="A2481" t="s">
        <v>48</v>
      </c>
      <c r="B2481" t="s">
        <v>549</v>
      </c>
      <c r="C2481" t="s">
        <v>831</v>
      </c>
      <c r="D2481" t="s">
        <v>832</v>
      </c>
      <c r="E2481" t="s">
        <v>833</v>
      </c>
      <c r="F2481" s="220" t="s">
        <v>53</v>
      </c>
      <c r="G2481" s="220">
        <v>45167</v>
      </c>
      <c r="H2481" t="s">
        <v>108</v>
      </c>
      <c r="I2481" t="s">
        <v>66</v>
      </c>
      <c r="J2481" t="s">
        <v>109</v>
      </c>
      <c r="K2481" t="s">
        <v>110</v>
      </c>
      <c r="L2481" s="230" t="s">
        <v>111</v>
      </c>
      <c r="M2481">
        <v>2</v>
      </c>
      <c r="N2481">
        <v>0</v>
      </c>
      <c r="O2481">
        <v>16.79</v>
      </c>
      <c r="P2481">
        <v>33.58</v>
      </c>
      <c r="Q2481">
        <v>8341.69</v>
      </c>
      <c r="R2481">
        <v>21.06</v>
      </c>
      <c r="S2481" s="231" t="str">
        <f>VLOOKUP(U2481,'Cross ref'!I:J,2,0)</f>
        <v>SCL</v>
      </c>
      <c r="T2481" s="231">
        <f t="shared" si="228"/>
        <v>33.58</v>
      </c>
      <c r="U2481" s="231">
        <f>VLOOKUP(VALUE(C2481),'Cross ref'!G:I,3,0)</f>
        <v>7389</v>
      </c>
      <c r="V2481" s="231">
        <f>IFERROR(VLOOKUP(J2481,'Item List (2)'!C:D,2,0),VLOOKUP(K2481,'Item List (2)'!C:D,2,0))</f>
        <v>60507</v>
      </c>
      <c r="W2481" s="231">
        <f>IFERROR(VLOOKUP(J2481,'Item List (2)'!C:E,3,0),VLOOKUP(K2481,'Item List (2)'!C:E,3,0))</f>
        <v>1200</v>
      </c>
      <c r="X2481" s="231">
        <f t="shared" si="229"/>
        <v>0</v>
      </c>
      <c r="Y2481" s="231" t="str">
        <f t="shared" si="230"/>
        <v>GLOVE, SYNTH MED</v>
      </c>
      <c r="AA2481" s="232">
        <f t="shared" si="231"/>
        <v>33.58</v>
      </c>
      <c r="AB2481" s="232" t="str">
        <f>VLOOKUP(W2481,'Item List (2)'!$H:$J,2,0)</f>
        <v>Supplies</v>
      </c>
      <c r="AC2481" s="232">
        <f t="shared" si="232"/>
        <v>7389</v>
      </c>
      <c r="AD2481" s="232" t="str">
        <f t="shared" si="233"/>
        <v>7389-Supplies</v>
      </c>
    </row>
    <row r="2482" spans="1:30">
      <c r="A2482" t="s">
        <v>48</v>
      </c>
      <c r="B2482" t="s">
        <v>549</v>
      </c>
      <c r="C2482" t="s">
        <v>831</v>
      </c>
      <c r="D2482" t="s">
        <v>832</v>
      </c>
      <c r="E2482" t="s">
        <v>833</v>
      </c>
      <c r="F2482" s="220" t="s">
        <v>53</v>
      </c>
      <c r="G2482" s="220">
        <v>45167</v>
      </c>
      <c r="H2482" t="s">
        <v>54</v>
      </c>
      <c r="I2482" t="s">
        <v>55</v>
      </c>
      <c r="J2482" t="s">
        <v>56</v>
      </c>
      <c r="K2482" t="s">
        <v>57</v>
      </c>
      <c r="L2482" s="230" t="s">
        <v>58</v>
      </c>
      <c r="M2482">
        <v>1</v>
      </c>
      <c r="N2482">
        <v>0</v>
      </c>
      <c r="O2482">
        <v>42.61</v>
      </c>
      <c r="P2482">
        <v>42.61</v>
      </c>
      <c r="Q2482">
        <v>8341.69</v>
      </c>
      <c r="R2482">
        <v>21.06</v>
      </c>
      <c r="S2482" s="231" t="str">
        <f>VLOOKUP(U2482,'Cross ref'!I:J,2,0)</f>
        <v>SCL</v>
      </c>
      <c r="T2482" s="231">
        <f t="shared" si="228"/>
        <v>42.61</v>
      </c>
      <c r="U2482" s="231">
        <f>VLOOKUP(VALUE(C2482),'Cross ref'!G:I,3,0)</f>
        <v>7389</v>
      </c>
      <c r="V2482" s="231">
        <f>IFERROR(VLOOKUP(J2482,'Item List (2)'!C:D,2,0),VLOOKUP(K2482,'Item List (2)'!C:D,2,0))</f>
        <v>50007</v>
      </c>
      <c r="W2482" s="231">
        <f>IFERROR(VLOOKUP(J2482,'Item List (2)'!C:E,3,0),VLOOKUP(K2482,'Item List (2)'!C:E,3,0))</f>
        <v>100</v>
      </c>
      <c r="X2482" s="231">
        <f t="shared" si="229"/>
        <v>0</v>
      </c>
      <c r="Y2482" s="231" t="str">
        <f t="shared" si="230"/>
        <v>PEPPER, CHILE GRN STRIP</v>
      </c>
      <c r="AA2482" s="232">
        <f t="shared" si="231"/>
        <v>42.61</v>
      </c>
      <c r="AB2482" s="232" t="str">
        <f>VLOOKUP(W2482,'Item List (2)'!$H:$J,2,0)</f>
        <v>Food</v>
      </c>
      <c r="AC2482" s="232">
        <f t="shared" si="232"/>
        <v>7389</v>
      </c>
      <c r="AD2482" s="232" t="str">
        <f t="shared" si="233"/>
        <v>7389-Food</v>
      </c>
    </row>
    <row r="2483" spans="1:30">
      <c r="A2483" t="s">
        <v>48</v>
      </c>
      <c r="B2483" t="s">
        <v>549</v>
      </c>
      <c r="C2483" t="s">
        <v>831</v>
      </c>
      <c r="D2483" t="s">
        <v>832</v>
      </c>
      <c r="E2483" t="s">
        <v>833</v>
      </c>
      <c r="F2483" s="220" t="s">
        <v>53</v>
      </c>
      <c r="G2483" s="220">
        <v>45167</v>
      </c>
      <c r="H2483" t="s">
        <v>116</v>
      </c>
      <c r="I2483" t="s">
        <v>55</v>
      </c>
      <c r="J2483" t="s">
        <v>117</v>
      </c>
      <c r="K2483" t="s">
        <v>118</v>
      </c>
      <c r="L2483" s="230" t="s">
        <v>119</v>
      </c>
      <c r="M2483">
        <v>20</v>
      </c>
      <c r="N2483">
        <v>0</v>
      </c>
      <c r="O2483">
        <v>76.78</v>
      </c>
      <c r="P2483">
        <v>1535.6</v>
      </c>
      <c r="Q2483">
        <v>8341.69</v>
      </c>
      <c r="R2483">
        <v>21.06</v>
      </c>
      <c r="S2483" s="231" t="str">
        <f>VLOOKUP(U2483,'Cross ref'!I:J,2,0)</f>
        <v>SCL</v>
      </c>
      <c r="T2483" s="231">
        <f t="shared" si="228"/>
        <v>1535.6</v>
      </c>
      <c r="U2483" s="231">
        <f>VLOOKUP(VALUE(C2483),'Cross ref'!G:I,3,0)</f>
        <v>7389</v>
      </c>
      <c r="V2483" s="231">
        <f>IFERROR(VLOOKUP(J2483,'Item List (2)'!C:D,2,0),VLOOKUP(K2483,'Item List (2)'!C:D,2,0))</f>
        <v>50007</v>
      </c>
      <c r="W2483" s="231">
        <f>IFERROR(VLOOKUP(J2483,'Item List (2)'!C:E,3,0),VLOOKUP(K2483,'Item List (2)'!C:E,3,0))</f>
        <v>100</v>
      </c>
      <c r="X2483" s="231">
        <f t="shared" si="229"/>
        <v>0</v>
      </c>
      <c r="Y2483" s="231" t="str">
        <f t="shared" si="230"/>
        <v>BEEF, GRND PTY 3.5Z</v>
      </c>
      <c r="AA2483" s="232">
        <f t="shared" si="231"/>
        <v>1535.6</v>
      </c>
      <c r="AB2483" s="232" t="str">
        <f>VLOOKUP(W2483,'Item List (2)'!$H:$J,2,0)</f>
        <v>Food</v>
      </c>
      <c r="AC2483" s="232">
        <f t="shared" si="232"/>
        <v>7389</v>
      </c>
      <c r="AD2483" s="232" t="str">
        <f t="shared" si="233"/>
        <v>7389-Food</v>
      </c>
    </row>
    <row r="2484" spans="1:30">
      <c r="A2484" t="s">
        <v>48</v>
      </c>
      <c r="B2484" t="s">
        <v>549</v>
      </c>
      <c r="C2484" t="s">
        <v>831</v>
      </c>
      <c r="D2484" t="s">
        <v>832</v>
      </c>
      <c r="E2484" t="s">
        <v>833</v>
      </c>
      <c r="F2484" s="220" t="s">
        <v>53</v>
      </c>
      <c r="G2484" s="220">
        <v>45167</v>
      </c>
      <c r="H2484" t="s">
        <v>120</v>
      </c>
      <c r="I2484" t="s">
        <v>55</v>
      </c>
      <c r="J2484" t="s">
        <v>121</v>
      </c>
      <c r="K2484" t="s">
        <v>122</v>
      </c>
      <c r="L2484" s="230" t="s">
        <v>123</v>
      </c>
      <c r="M2484">
        <v>4</v>
      </c>
      <c r="N2484">
        <v>0</v>
      </c>
      <c r="O2484">
        <v>30.72</v>
      </c>
      <c r="P2484">
        <v>122.88</v>
      </c>
      <c r="Q2484">
        <v>8341.69</v>
      </c>
      <c r="R2484">
        <v>21.06</v>
      </c>
      <c r="S2484" s="231" t="str">
        <f>VLOOKUP(U2484,'Cross ref'!I:J,2,0)</f>
        <v>SCL</v>
      </c>
      <c r="T2484" s="231">
        <f t="shared" si="228"/>
        <v>122.88</v>
      </c>
      <c r="U2484" s="231">
        <f>VLOOKUP(VALUE(C2484),'Cross ref'!G:I,3,0)</f>
        <v>7389</v>
      </c>
      <c r="V2484" s="231">
        <f>IFERROR(VLOOKUP(J2484,'Item List (2)'!C:D,2,0),VLOOKUP(K2484,'Item List (2)'!C:D,2,0))</f>
        <v>50007</v>
      </c>
      <c r="W2484" s="231">
        <f>IFERROR(VLOOKUP(J2484,'Item List (2)'!C:E,3,0),VLOOKUP(K2484,'Item List (2)'!C:E,3,0))</f>
        <v>100</v>
      </c>
      <c r="X2484" s="231">
        <f t="shared" si="229"/>
        <v>0</v>
      </c>
      <c r="Y2484" s="231" t="str">
        <f t="shared" si="230"/>
        <v>APPTZR, ONION RING</v>
      </c>
      <c r="AA2484" s="232">
        <f t="shared" si="231"/>
        <v>122.88</v>
      </c>
      <c r="AB2484" s="232" t="str">
        <f>VLOOKUP(W2484,'Item List (2)'!$H:$J,2,0)</f>
        <v>Food</v>
      </c>
      <c r="AC2484" s="232">
        <f t="shared" si="232"/>
        <v>7389</v>
      </c>
      <c r="AD2484" s="232" t="str">
        <f t="shared" si="233"/>
        <v>7389-Food</v>
      </c>
    </row>
    <row r="2485" spans="1:30">
      <c r="A2485" t="s">
        <v>48</v>
      </c>
      <c r="B2485" t="s">
        <v>549</v>
      </c>
      <c r="C2485" t="s">
        <v>831</v>
      </c>
      <c r="D2485" t="s">
        <v>832</v>
      </c>
      <c r="E2485" t="s">
        <v>833</v>
      </c>
      <c r="F2485" s="220" t="s">
        <v>53</v>
      </c>
      <c r="G2485" s="220">
        <v>45167</v>
      </c>
      <c r="H2485" t="s">
        <v>124</v>
      </c>
      <c r="I2485" t="s">
        <v>55</v>
      </c>
      <c r="J2485" t="s">
        <v>125</v>
      </c>
      <c r="K2485" t="s">
        <v>126</v>
      </c>
      <c r="L2485" s="230" t="s">
        <v>127</v>
      </c>
      <c r="M2485">
        <v>5</v>
      </c>
      <c r="N2485">
        <v>0</v>
      </c>
      <c r="O2485">
        <v>21.8</v>
      </c>
      <c r="P2485">
        <v>109</v>
      </c>
      <c r="Q2485">
        <v>8341.69</v>
      </c>
      <c r="R2485">
        <v>21.06</v>
      </c>
      <c r="S2485" s="231" t="str">
        <f>VLOOKUP(U2485,'Cross ref'!I:J,2,0)</f>
        <v>SCL</v>
      </c>
      <c r="T2485" s="231">
        <f t="shared" si="228"/>
        <v>109</v>
      </c>
      <c r="U2485" s="231">
        <f>VLOOKUP(VALUE(C2485),'Cross ref'!G:I,3,0)</f>
        <v>7389</v>
      </c>
      <c r="V2485" s="231">
        <f>IFERROR(VLOOKUP(J2485,'Item List (2)'!C:D,2,0),VLOOKUP(K2485,'Item List (2)'!C:D,2,0))</f>
        <v>50007</v>
      </c>
      <c r="W2485" s="231">
        <f>IFERROR(VLOOKUP(J2485,'Item List (2)'!C:E,3,0),VLOOKUP(K2485,'Item List (2)'!C:E,3,0))</f>
        <v>100</v>
      </c>
      <c r="X2485" s="231">
        <f t="shared" si="229"/>
        <v>0</v>
      </c>
      <c r="Y2485" s="231" t="str">
        <f t="shared" si="230"/>
        <v>KETCHUP, PKT</v>
      </c>
      <c r="AA2485" s="232">
        <f t="shared" si="231"/>
        <v>109</v>
      </c>
      <c r="AB2485" s="232" t="str">
        <f>VLOOKUP(W2485,'Item List (2)'!$H:$J,2,0)</f>
        <v>Food</v>
      </c>
      <c r="AC2485" s="232">
        <f t="shared" si="232"/>
        <v>7389</v>
      </c>
      <c r="AD2485" s="232" t="str">
        <f t="shared" si="233"/>
        <v>7389-Food</v>
      </c>
    </row>
    <row r="2486" spans="1:30">
      <c r="A2486" t="s">
        <v>48</v>
      </c>
      <c r="B2486" t="s">
        <v>549</v>
      </c>
      <c r="C2486" t="s">
        <v>831</v>
      </c>
      <c r="D2486" t="s">
        <v>832</v>
      </c>
      <c r="E2486" t="s">
        <v>833</v>
      </c>
      <c r="F2486" s="220" t="s">
        <v>53</v>
      </c>
      <c r="G2486" s="220">
        <v>45167</v>
      </c>
      <c r="H2486" t="s">
        <v>315</v>
      </c>
      <c r="I2486" t="s">
        <v>55</v>
      </c>
      <c r="J2486" t="s">
        <v>316</v>
      </c>
      <c r="K2486" t="s">
        <v>317</v>
      </c>
      <c r="L2486" s="230" t="s">
        <v>212</v>
      </c>
      <c r="M2486">
        <v>1</v>
      </c>
      <c r="N2486">
        <v>0</v>
      </c>
      <c r="O2486">
        <v>17.15</v>
      </c>
      <c r="P2486">
        <v>17.15</v>
      </c>
      <c r="Q2486">
        <v>8341.69</v>
      </c>
      <c r="R2486">
        <v>21.06</v>
      </c>
      <c r="S2486" s="231" t="str">
        <f>VLOOKUP(U2486,'Cross ref'!I:J,2,0)</f>
        <v>SCL</v>
      </c>
      <c r="T2486" s="231">
        <f t="shared" si="228"/>
        <v>17.15</v>
      </c>
      <c r="U2486" s="231">
        <f>VLOOKUP(VALUE(C2486),'Cross ref'!G:I,3,0)</f>
        <v>7389</v>
      </c>
      <c r="V2486" s="231">
        <f>IFERROR(VLOOKUP(J2486,'Item List (2)'!C:D,2,0),VLOOKUP(K2486,'Item List (2)'!C:D,2,0))</f>
        <v>50007</v>
      </c>
      <c r="W2486" s="231">
        <f>IFERROR(VLOOKUP(J2486,'Item List (2)'!C:E,3,0),VLOOKUP(K2486,'Item List (2)'!C:E,3,0))</f>
        <v>100</v>
      </c>
      <c r="X2486" s="231">
        <f t="shared" si="229"/>
        <v>0</v>
      </c>
      <c r="Y2486" s="231" t="str">
        <f t="shared" si="230"/>
        <v>BREADING, CHICK TNDR</v>
      </c>
      <c r="AA2486" s="232">
        <f t="shared" si="231"/>
        <v>17.15</v>
      </c>
      <c r="AB2486" s="232" t="str">
        <f>VLOOKUP(W2486,'Item List (2)'!$H:$J,2,0)</f>
        <v>Food</v>
      </c>
      <c r="AC2486" s="232">
        <f t="shared" si="232"/>
        <v>7389</v>
      </c>
      <c r="AD2486" s="232" t="str">
        <f t="shared" si="233"/>
        <v>7389-Food</v>
      </c>
    </row>
    <row r="2487" spans="1:30">
      <c r="A2487" t="s">
        <v>48</v>
      </c>
      <c r="B2487" t="s">
        <v>549</v>
      </c>
      <c r="C2487" t="s">
        <v>831</v>
      </c>
      <c r="D2487" t="s">
        <v>832</v>
      </c>
      <c r="E2487" t="s">
        <v>833</v>
      </c>
      <c r="F2487" s="220" t="s">
        <v>53</v>
      </c>
      <c r="G2487" s="220">
        <v>45167</v>
      </c>
      <c r="H2487" t="s">
        <v>318</v>
      </c>
      <c r="I2487" t="s">
        <v>201</v>
      </c>
      <c r="J2487" t="s">
        <v>319</v>
      </c>
      <c r="K2487" t="s">
        <v>320</v>
      </c>
      <c r="L2487" s="230" t="s">
        <v>321</v>
      </c>
      <c r="M2487">
        <v>1</v>
      </c>
      <c r="N2487">
        <v>0</v>
      </c>
      <c r="O2487">
        <v>27.22</v>
      </c>
      <c r="P2487">
        <v>27.22</v>
      </c>
      <c r="Q2487">
        <v>8341.69</v>
      </c>
      <c r="R2487">
        <v>21.06</v>
      </c>
      <c r="S2487" s="231" t="str">
        <f>VLOOKUP(U2487,'Cross ref'!I:J,2,0)</f>
        <v>SCL</v>
      </c>
      <c r="T2487" s="231">
        <f t="shared" si="228"/>
        <v>27.22</v>
      </c>
      <c r="U2487" s="231">
        <f>VLOOKUP(VALUE(C2487),'Cross ref'!G:I,3,0)</f>
        <v>7389</v>
      </c>
      <c r="V2487" s="231">
        <f>IFERROR(VLOOKUP(J2487,'Item List (2)'!C:D,2,0),VLOOKUP(K2487,'Item List (2)'!C:D,2,0))</f>
        <v>51001</v>
      </c>
      <c r="W2487" s="231">
        <f>IFERROR(VLOOKUP(J2487,'Item List (2)'!C:E,3,0),VLOOKUP(K2487,'Item List (2)'!C:E,3,0))</f>
        <v>1000</v>
      </c>
      <c r="X2487" s="231">
        <f t="shared" si="229"/>
        <v>0</v>
      </c>
      <c r="Y2487" s="231" t="str">
        <f t="shared" si="230"/>
        <v>CARRIER, 4-CUP</v>
      </c>
      <c r="AA2487" s="232">
        <f t="shared" si="231"/>
        <v>27.22</v>
      </c>
      <c r="AB2487" s="232" t="str">
        <f>VLOOKUP(W2487,'Item List (2)'!$H:$J,2,0)</f>
        <v>Paper</v>
      </c>
      <c r="AC2487" s="232">
        <f t="shared" si="232"/>
        <v>7389</v>
      </c>
      <c r="AD2487" s="232" t="str">
        <f t="shared" si="233"/>
        <v>7389-Paper</v>
      </c>
    </row>
    <row r="2488" spans="1:30">
      <c r="A2488" t="s">
        <v>48</v>
      </c>
      <c r="B2488" t="s">
        <v>549</v>
      </c>
      <c r="C2488" t="s">
        <v>831</v>
      </c>
      <c r="D2488" t="s">
        <v>832</v>
      </c>
      <c r="E2488" t="s">
        <v>833</v>
      </c>
      <c r="F2488" s="220" t="s">
        <v>53</v>
      </c>
      <c r="G2488" s="220">
        <v>45167</v>
      </c>
      <c r="H2488" t="s">
        <v>128</v>
      </c>
      <c r="I2488" t="s">
        <v>55</v>
      </c>
      <c r="J2488" t="s">
        <v>129</v>
      </c>
      <c r="K2488" t="s">
        <v>130</v>
      </c>
      <c r="L2488" s="230" t="s">
        <v>131</v>
      </c>
      <c r="M2488">
        <v>1</v>
      </c>
      <c r="N2488">
        <v>0</v>
      </c>
      <c r="O2488">
        <v>33.38</v>
      </c>
      <c r="P2488">
        <v>33.38</v>
      </c>
      <c r="Q2488">
        <v>8341.69</v>
      </c>
      <c r="R2488">
        <v>21.06</v>
      </c>
      <c r="S2488" s="231" t="str">
        <f>VLOOKUP(U2488,'Cross ref'!I:J,2,0)</f>
        <v>SCL</v>
      </c>
      <c r="T2488" s="231">
        <f t="shared" si="228"/>
        <v>33.38</v>
      </c>
      <c r="U2488" s="231">
        <f>VLOOKUP(VALUE(C2488),'Cross ref'!G:I,3,0)</f>
        <v>7389</v>
      </c>
      <c r="V2488" s="231">
        <f>IFERROR(VLOOKUP(J2488,'Item List (2)'!C:D,2,0),VLOOKUP(K2488,'Item List (2)'!C:D,2,0))</f>
        <v>50007</v>
      </c>
      <c r="W2488" s="231">
        <f>IFERROR(VLOOKUP(J2488,'Item List (2)'!C:E,3,0),VLOOKUP(K2488,'Item List (2)'!C:E,3,0))</f>
        <v>100</v>
      </c>
      <c r="X2488" s="231">
        <f t="shared" si="229"/>
        <v>0</v>
      </c>
      <c r="Y2488" s="231" t="str">
        <f t="shared" si="230"/>
        <v>HASHBROWN, RND ZTF</v>
      </c>
      <c r="AA2488" s="232">
        <f t="shared" si="231"/>
        <v>33.38</v>
      </c>
      <c r="AB2488" s="232" t="str">
        <f>VLOOKUP(W2488,'Item List (2)'!$H:$J,2,0)</f>
        <v>Food</v>
      </c>
      <c r="AC2488" s="232">
        <f t="shared" si="232"/>
        <v>7389</v>
      </c>
      <c r="AD2488" s="232" t="str">
        <f t="shared" si="233"/>
        <v>7389-Food</v>
      </c>
    </row>
    <row r="2489" spans="1:30">
      <c r="A2489" t="s">
        <v>48</v>
      </c>
      <c r="B2489" t="s">
        <v>549</v>
      </c>
      <c r="C2489" t="s">
        <v>831</v>
      </c>
      <c r="D2489" t="s">
        <v>832</v>
      </c>
      <c r="E2489" t="s">
        <v>833</v>
      </c>
      <c r="F2489" s="220" t="s">
        <v>53</v>
      </c>
      <c r="G2489" s="220">
        <v>45167</v>
      </c>
      <c r="H2489" t="s">
        <v>132</v>
      </c>
      <c r="I2489" t="s">
        <v>55</v>
      </c>
      <c r="J2489" t="s">
        <v>129</v>
      </c>
      <c r="K2489" t="s">
        <v>133</v>
      </c>
      <c r="L2489" s="230" t="s">
        <v>131</v>
      </c>
      <c r="M2489">
        <v>4</v>
      </c>
      <c r="N2489">
        <v>0</v>
      </c>
      <c r="O2489">
        <v>33.38</v>
      </c>
      <c r="P2489">
        <v>133.52</v>
      </c>
      <c r="Q2489">
        <v>8341.69</v>
      </c>
      <c r="R2489">
        <v>21.06</v>
      </c>
      <c r="S2489" s="231" t="str">
        <f>VLOOKUP(U2489,'Cross ref'!I:J,2,0)</f>
        <v>SCL</v>
      </c>
      <c r="T2489" s="231">
        <f t="shared" si="228"/>
        <v>133.52</v>
      </c>
      <c r="U2489" s="231">
        <f>VLOOKUP(VALUE(C2489),'Cross ref'!G:I,3,0)</f>
        <v>7389</v>
      </c>
      <c r="V2489" s="231">
        <f>IFERROR(VLOOKUP(J2489,'Item List (2)'!C:D,2,0),VLOOKUP(K2489,'Item List (2)'!C:D,2,0))</f>
        <v>50007</v>
      </c>
      <c r="W2489" s="231">
        <f>IFERROR(VLOOKUP(J2489,'Item List (2)'!C:E,3,0),VLOOKUP(K2489,'Item List (2)'!C:E,3,0))</f>
        <v>100</v>
      </c>
      <c r="X2489" s="231">
        <f t="shared" si="229"/>
        <v>0</v>
      </c>
      <c r="Y2489" s="231" t="str">
        <f t="shared" si="230"/>
        <v>FRIES, CRISS CUT SEASN</v>
      </c>
      <c r="AA2489" s="232">
        <f t="shared" si="231"/>
        <v>133.52</v>
      </c>
      <c r="AB2489" s="232" t="str">
        <f>VLOOKUP(W2489,'Item List (2)'!$H:$J,2,0)</f>
        <v>Food</v>
      </c>
      <c r="AC2489" s="232">
        <f t="shared" si="232"/>
        <v>7389</v>
      </c>
      <c r="AD2489" s="232" t="str">
        <f t="shared" si="233"/>
        <v>7389-Food</v>
      </c>
    </row>
    <row r="2490" spans="1:30">
      <c r="A2490" t="s">
        <v>48</v>
      </c>
      <c r="B2490" t="s">
        <v>549</v>
      </c>
      <c r="C2490" t="s">
        <v>831</v>
      </c>
      <c r="D2490" t="s">
        <v>832</v>
      </c>
      <c r="E2490" t="s">
        <v>833</v>
      </c>
      <c r="F2490" s="220" t="s">
        <v>53</v>
      </c>
      <c r="G2490" s="220">
        <v>45167</v>
      </c>
      <c r="H2490" t="s">
        <v>134</v>
      </c>
      <c r="I2490" t="s">
        <v>55</v>
      </c>
      <c r="J2490" t="s">
        <v>129</v>
      </c>
      <c r="K2490" t="s">
        <v>135</v>
      </c>
      <c r="L2490" s="230" t="s">
        <v>136</v>
      </c>
      <c r="M2490">
        <v>18</v>
      </c>
      <c r="N2490">
        <v>0</v>
      </c>
      <c r="O2490">
        <v>35.28</v>
      </c>
      <c r="P2490">
        <v>635.04</v>
      </c>
      <c r="Q2490">
        <v>8341.69</v>
      </c>
      <c r="R2490">
        <v>21.06</v>
      </c>
      <c r="S2490" s="231" t="str">
        <f>VLOOKUP(U2490,'Cross ref'!I:J,2,0)</f>
        <v>SCL</v>
      </c>
      <c r="T2490" s="231">
        <f t="shared" si="228"/>
        <v>635.04</v>
      </c>
      <c r="U2490" s="231">
        <f>VLOOKUP(VALUE(C2490),'Cross ref'!G:I,3,0)</f>
        <v>7389</v>
      </c>
      <c r="V2490" s="231">
        <f>IFERROR(VLOOKUP(J2490,'Item List (2)'!C:D,2,0),VLOOKUP(K2490,'Item List (2)'!C:D,2,0))</f>
        <v>50007</v>
      </c>
      <c r="W2490" s="231">
        <f>IFERROR(VLOOKUP(J2490,'Item List (2)'!C:E,3,0),VLOOKUP(K2490,'Item List (2)'!C:E,3,0))</f>
        <v>100</v>
      </c>
      <c r="X2490" s="231">
        <f t="shared" si="229"/>
        <v>0</v>
      </c>
      <c r="Y2490" s="231" t="str">
        <f t="shared" si="230"/>
        <v>FRIES, SS SK ON</v>
      </c>
      <c r="AA2490" s="232">
        <f t="shared" si="231"/>
        <v>635.04</v>
      </c>
      <c r="AB2490" s="232" t="str">
        <f>VLOOKUP(W2490,'Item List (2)'!$H:$J,2,0)</f>
        <v>Food</v>
      </c>
      <c r="AC2490" s="232">
        <f t="shared" si="232"/>
        <v>7389</v>
      </c>
      <c r="AD2490" s="232" t="str">
        <f t="shared" si="233"/>
        <v>7389-Food</v>
      </c>
    </row>
    <row r="2491" spans="1:30">
      <c r="A2491" t="s">
        <v>48</v>
      </c>
      <c r="B2491" t="s">
        <v>549</v>
      </c>
      <c r="C2491" t="s">
        <v>831</v>
      </c>
      <c r="D2491" t="s">
        <v>832</v>
      </c>
      <c r="E2491" t="s">
        <v>833</v>
      </c>
      <c r="F2491" s="220" t="s">
        <v>53</v>
      </c>
      <c r="G2491" s="220">
        <v>45167</v>
      </c>
      <c r="H2491" t="s">
        <v>482</v>
      </c>
      <c r="I2491" t="s">
        <v>55</v>
      </c>
      <c r="J2491" t="s">
        <v>483</v>
      </c>
      <c r="K2491" t="s">
        <v>484</v>
      </c>
      <c r="L2491" s="230" t="s">
        <v>140</v>
      </c>
      <c r="M2491">
        <v>1</v>
      </c>
      <c r="N2491">
        <v>0</v>
      </c>
      <c r="O2491">
        <v>22.16</v>
      </c>
      <c r="P2491">
        <v>22.16</v>
      </c>
      <c r="Q2491">
        <v>8341.69</v>
      </c>
      <c r="R2491">
        <v>21.06</v>
      </c>
      <c r="S2491" s="231" t="str">
        <f>VLOOKUP(U2491,'Cross ref'!I:J,2,0)</f>
        <v>SCL</v>
      </c>
      <c r="T2491" s="231">
        <f t="shared" si="228"/>
        <v>22.16</v>
      </c>
      <c r="U2491" s="231">
        <f>VLOOKUP(VALUE(C2491),'Cross ref'!G:I,3,0)</f>
        <v>7389</v>
      </c>
      <c r="V2491" s="231">
        <f>IFERROR(VLOOKUP(J2491,'Item List (2)'!C:D,2,0),VLOOKUP(K2491,'Item List (2)'!C:D,2,0))</f>
        <v>50007</v>
      </c>
      <c r="W2491" s="231">
        <f>IFERROR(VLOOKUP(J2491,'Item List (2)'!C:E,3,0),VLOOKUP(K2491,'Item List (2)'!C:E,3,0))</f>
        <v>100</v>
      </c>
      <c r="X2491" s="231">
        <f t="shared" si="229"/>
        <v>0</v>
      </c>
      <c r="Y2491" s="231" t="str">
        <f t="shared" si="230"/>
        <v>SPRAY, GRILL PRIME</v>
      </c>
      <c r="AA2491" s="232">
        <f t="shared" si="231"/>
        <v>22.16</v>
      </c>
      <c r="AB2491" s="232" t="str">
        <f>VLOOKUP(W2491,'Item List (2)'!$H:$J,2,0)</f>
        <v>Food</v>
      </c>
      <c r="AC2491" s="232">
        <f t="shared" si="232"/>
        <v>7389</v>
      </c>
      <c r="AD2491" s="232" t="str">
        <f t="shared" si="233"/>
        <v>7389-Food</v>
      </c>
    </row>
    <row r="2492" spans="1:30">
      <c r="A2492" t="s">
        <v>48</v>
      </c>
      <c r="B2492" t="s">
        <v>549</v>
      </c>
      <c r="C2492" t="s">
        <v>831</v>
      </c>
      <c r="D2492" t="s">
        <v>832</v>
      </c>
      <c r="E2492" t="s">
        <v>833</v>
      </c>
      <c r="F2492" s="220" t="s">
        <v>53</v>
      </c>
      <c r="G2492" s="220">
        <v>45167</v>
      </c>
      <c r="H2492" t="s">
        <v>145</v>
      </c>
      <c r="I2492" t="s">
        <v>55</v>
      </c>
      <c r="J2492" t="s">
        <v>146</v>
      </c>
      <c r="K2492" t="s">
        <v>147</v>
      </c>
      <c r="L2492" s="230" t="s">
        <v>148</v>
      </c>
      <c r="M2492">
        <v>1</v>
      </c>
      <c r="N2492">
        <v>0</v>
      </c>
      <c r="O2492">
        <v>111.01</v>
      </c>
      <c r="P2492">
        <v>111.01</v>
      </c>
      <c r="Q2492">
        <v>8341.69</v>
      </c>
      <c r="R2492">
        <v>21.06</v>
      </c>
      <c r="S2492" s="231" t="str">
        <f>VLOOKUP(U2492,'Cross ref'!I:J,2,0)</f>
        <v>SCL</v>
      </c>
      <c r="T2492" s="231">
        <f t="shared" si="228"/>
        <v>111.01</v>
      </c>
      <c r="U2492" s="231">
        <f>VLOOKUP(VALUE(C2492),'Cross ref'!G:I,3,0)</f>
        <v>7389</v>
      </c>
      <c r="V2492" s="231">
        <f>IFERROR(VLOOKUP(J2492,'Item List (2)'!C:D,2,0),VLOOKUP(K2492,'Item List (2)'!C:D,2,0))</f>
        <v>50007</v>
      </c>
      <c r="W2492" s="231">
        <f>IFERROR(VLOOKUP(J2492,'Item List (2)'!C:E,3,0),VLOOKUP(K2492,'Item List (2)'!C:E,3,0))</f>
        <v>100</v>
      </c>
      <c r="X2492" s="231">
        <f t="shared" si="229"/>
        <v>0</v>
      </c>
      <c r="Y2492" s="231" t="str">
        <f t="shared" si="230"/>
        <v>CHICKEN, TNDRLOIN STRIP 1.5Z</v>
      </c>
      <c r="AA2492" s="232">
        <f t="shared" si="231"/>
        <v>111.01</v>
      </c>
      <c r="AB2492" s="232" t="str">
        <f>VLOOKUP(W2492,'Item List (2)'!$H:$J,2,0)</f>
        <v>Food</v>
      </c>
      <c r="AC2492" s="232">
        <f t="shared" si="232"/>
        <v>7389</v>
      </c>
      <c r="AD2492" s="232" t="str">
        <f t="shared" si="233"/>
        <v>7389-Food</v>
      </c>
    </row>
    <row r="2493" spans="1:30">
      <c r="A2493" t="s">
        <v>48</v>
      </c>
      <c r="B2493" t="s">
        <v>549</v>
      </c>
      <c r="C2493" t="s">
        <v>831</v>
      </c>
      <c r="D2493" t="s">
        <v>832</v>
      </c>
      <c r="E2493" t="s">
        <v>833</v>
      </c>
      <c r="F2493" s="220" t="s">
        <v>53</v>
      </c>
      <c r="G2493" s="220">
        <v>45167</v>
      </c>
      <c r="H2493" t="s">
        <v>328</v>
      </c>
      <c r="I2493" t="s">
        <v>66</v>
      </c>
      <c r="J2493" t="s">
        <v>329</v>
      </c>
      <c r="K2493" t="s">
        <v>330</v>
      </c>
      <c r="L2493" s="230" t="s">
        <v>331</v>
      </c>
      <c r="M2493">
        <v>1</v>
      </c>
      <c r="N2493">
        <v>0</v>
      </c>
      <c r="O2493">
        <v>17.57</v>
      </c>
      <c r="P2493">
        <v>17.57</v>
      </c>
      <c r="Q2493">
        <v>8341.69</v>
      </c>
      <c r="R2493">
        <v>21.06</v>
      </c>
      <c r="S2493" s="231" t="str">
        <f>VLOOKUP(U2493,'Cross ref'!I:J,2,0)</f>
        <v>SCL</v>
      </c>
      <c r="T2493" s="231">
        <f t="shared" si="228"/>
        <v>17.57</v>
      </c>
      <c r="U2493" s="231">
        <f>VLOOKUP(VALUE(C2493),'Cross ref'!G:I,3,0)</f>
        <v>7389</v>
      </c>
      <c r="V2493" s="231">
        <f>IFERROR(VLOOKUP(J2493,'Item List (2)'!C:D,2,0),VLOOKUP(K2493,'Item List (2)'!C:D,2,0))</f>
        <v>60507</v>
      </c>
      <c r="W2493" s="231">
        <f>IFERROR(VLOOKUP(J2493,'Item List (2)'!C:E,3,0),VLOOKUP(K2493,'Item List (2)'!C:E,3,0))</f>
        <v>1200</v>
      </c>
      <c r="X2493" s="231">
        <f t="shared" si="229"/>
        <v>0</v>
      </c>
      <c r="Y2493" s="231" t="str">
        <f t="shared" si="230"/>
        <v>LINER, CAN 38X44 BLK</v>
      </c>
      <c r="AA2493" s="232">
        <f t="shared" si="231"/>
        <v>17.57</v>
      </c>
      <c r="AB2493" s="232" t="str">
        <f>VLOOKUP(W2493,'Item List (2)'!$H:$J,2,0)</f>
        <v>Supplies</v>
      </c>
      <c r="AC2493" s="232">
        <f t="shared" si="232"/>
        <v>7389</v>
      </c>
      <c r="AD2493" s="232" t="str">
        <f t="shared" si="233"/>
        <v>7389-Supplies</v>
      </c>
    </row>
    <row r="2494" spans="1:30">
      <c r="A2494" t="s">
        <v>48</v>
      </c>
      <c r="B2494" t="s">
        <v>549</v>
      </c>
      <c r="C2494" t="s">
        <v>831</v>
      </c>
      <c r="D2494" t="s">
        <v>832</v>
      </c>
      <c r="E2494" t="s">
        <v>833</v>
      </c>
      <c r="F2494" s="220" t="s">
        <v>53</v>
      </c>
      <c r="G2494" s="220">
        <v>45167</v>
      </c>
      <c r="H2494" t="s">
        <v>149</v>
      </c>
      <c r="I2494" t="s">
        <v>55</v>
      </c>
      <c r="J2494" t="s">
        <v>102</v>
      </c>
      <c r="K2494" t="s">
        <v>150</v>
      </c>
      <c r="L2494" s="230" t="s">
        <v>100</v>
      </c>
      <c r="M2494">
        <v>5</v>
      </c>
      <c r="N2494">
        <v>0</v>
      </c>
      <c r="O2494">
        <v>25.94</v>
      </c>
      <c r="P2494">
        <v>129.7</v>
      </c>
      <c r="Q2494">
        <v>8341.69</v>
      </c>
      <c r="R2494">
        <v>21.06</v>
      </c>
      <c r="S2494" s="231" t="str">
        <f>VLOOKUP(U2494,'Cross ref'!I:J,2,0)</f>
        <v>SCL</v>
      </c>
      <c r="T2494" s="231">
        <f t="shared" si="228"/>
        <v>129.7</v>
      </c>
      <c r="U2494" s="231">
        <f>VLOOKUP(VALUE(C2494),'Cross ref'!G:I,3,0)</f>
        <v>7389</v>
      </c>
      <c r="V2494" s="231">
        <f>IFERROR(VLOOKUP(J2494,'Item List (2)'!C:D,2,0),VLOOKUP(K2494,'Item List (2)'!C:D,2,0))</f>
        <v>50007</v>
      </c>
      <c r="W2494" s="231">
        <f>IFERROR(VLOOKUP(J2494,'Item List (2)'!C:E,3,0),VLOOKUP(K2494,'Item List (2)'!C:E,3,0))</f>
        <v>100</v>
      </c>
      <c r="X2494" s="231">
        <f t="shared" si="229"/>
        <v>0</v>
      </c>
      <c r="Y2494" s="231" t="str">
        <f t="shared" si="230"/>
        <v>SAUCE, BTRMILK RANCH CUP</v>
      </c>
      <c r="AA2494" s="232">
        <f t="shared" si="231"/>
        <v>129.7</v>
      </c>
      <c r="AB2494" s="232" t="str">
        <f>VLOOKUP(W2494,'Item List (2)'!$H:$J,2,0)</f>
        <v>Food</v>
      </c>
      <c r="AC2494" s="232">
        <f t="shared" si="232"/>
        <v>7389</v>
      </c>
      <c r="AD2494" s="232" t="str">
        <f t="shared" si="233"/>
        <v>7389-Food</v>
      </c>
    </row>
    <row r="2495" spans="1:30">
      <c r="A2495" t="s">
        <v>48</v>
      </c>
      <c r="B2495" t="s">
        <v>549</v>
      </c>
      <c r="C2495" t="s">
        <v>831</v>
      </c>
      <c r="D2495" t="s">
        <v>832</v>
      </c>
      <c r="E2495" t="s">
        <v>833</v>
      </c>
      <c r="F2495" s="220" t="s">
        <v>53</v>
      </c>
      <c r="G2495" s="220">
        <v>45167</v>
      </c>
      <c r="H2495" t="s">
        <v>332</v>
      </c>
      <c r="I2495" t="s">
        <v>55</v>
      </c>
      <c r="J2495" t="s">
        <v>244</v>
      </c>
      <c r="K2495" t="s">
        <v>333</v>
      </c>
      <c r="L2495" s="230" t="s">
        <v>334</v>
      </c>
      <c r="M2495">
        <v>2</v>
      </c>
      <c r="N2495">
        <v>0</v>
      </c>
      <c r="O2495">
        <v>31.38</v>
      </c>
      <c r="P2495">
        <v>62.76</v>
      </c>
      <c r="Q2495">
        <v>8341.69</v>
      </c>
      <c r="R2495">
        <v>21.06</v>
      </c>
      <c r="S2495" s="231" t="str">
        <f>VLOOKUP(U2495,'Cross ref'!I:J,2,0)</f>
        <v>SCL</v>
      </c>
      <c r="T2495" s="231">
        <f t="shared" si="228"/>
        <v>62.76</v>
      </c>
      <c r="U2495" s="231">
        <f>VLOOKUP(VALUE(C2495),'Cross ref'!G:I,3,0)</f>
        <v>7389</v>
      </c>
      <c r="V2495" s="231">
        <f>IFERROR(VLOOKUP(J2495,'Item List (2)'!C:D,2,0),VLOOKUP(K2495,'Item List (2)'!C:D,2,0))</f>
        <v>50007</v>
      </c>
      <c r="W2495" s="231">
        <f>IFERROR(VLOOKUP(J2495,'Item List (2)'!C:E,3,0),VLOOKUP(K2495,'Item List (2)'!C:E,3,0))</f>
        <v>100</v>
      </c>
      <c r="X2495" s="231">
        <f t="shared" si="229"/>
        <v>0</v>
      </c>
      <c r="Y2495" s="231" t="str">
        <f t="shared" si="230"/>
        <v>WHIP CREAM, AEROSOL 17Z</v>
      </c>
      <c r="AA2495" s="232">
        <f t="shared" si="231"/>
        <v>62.76</v>
      </c>
      <c r="AB2495" s="232" t="str">
        <f>VLOOKUP(W2495,'Item List (2)'!$H:$J,2,0)</f>
        <v>Food</v>
      </c>
      <c r="AC2495" s="232">
        <f t="shared" si="232"/>
        <v>7389</v>
      </c>
      <c r="AD2495" s="232" t="str">
        <f t="shared" si="233"/>
        <v>7389-Food</v>
      </c>
    </row>
    <row r="2496" spans="1:30">
      <c r="A2496" t="s">
        <v>48</v>
      </c>
      <c r="B2496" t="s">
        <v>549</v>
      </c>
      <c r="C2496" t="s">
        <v>831</v>
      </c>
      <c r="D2496" t="s">
        <v>832</v>
      </c>
      <c r="E2496" t="s">
        <v>833</v>
      </c>
      <c r="F2496" s="220" t="s">
        <v>53</v>
      </c>
      <c r="G2496" s="220">
        <v>45167</v>
      </c>
      <c r="H2496" t="s">
        <v>155</v>
      </c>
      <c r="I2496" t="s">
        <v>55</v>
      </c>
      <c r="J2496" t="s">
        <v>156</v>
      </c>
      <c r="K2496" t="s">
        <v>157</v>
      </c>
      <c r="L2496" s="230" t="s">
        <v>158</v>
      </c>
      <c r="M2496">
        <v>7</v>
      </c>
      <c r="N2496">
        <v>0</v>
      </c>
      <c r="O2496">
        <v>19.78</v>
      </c>
      <c r="P2496">
        <v>138.46</v>
      </c>
      <c r="Q2496">
        <v>8341.69</v>
      </c>
      <c r="R2496">
        <v>21.06</v>
      </c>
      <c r="S2496" s="231" t="str">
        <f>VLOOKUP(U2496,'Cross ref'!I:J,2,0)</f>
        <v>SCL</v>
      </c>
      <c r="T2496" s="231">
        <f t="shared" si="228"/>
        <v>138.46</v>
      </c>
      <c r="U2496" s="231">
        <f>VLOOKUP(VALUE(C2496),'Cross ref'!G:I,3,0)</f>
        <v>7389</v>
      </c>
      <c r="V2496" s="231">
        <f>IFERROR(VLOOKUP(J2496,'Item List (2)'!C:D,2,0),VLOOKUP(K2496,'Item List (2)'!C:D,2,0))</f>
        <v>50007</v>
      </c>
      <c r="W2496" s="231">
        <f>IFERROR(VLOOKUP(J2496,'Item List (2)'!C:E,3,0),VLOOKUP(K2496,'Item List (2)'!C:E,3,0))</f>
        <v>100</v>
      </c>
      <c r="X2496" s="231">
        <f t="shared" si="229"/>
        <v>0</v>
      </c>
      <c r="Y2496" s="231" t="str">
        <f t="shared" si="230"/>
        <v>ICE CREAM, VANILLA SLOW MELT</v>
      </c>
      <c r="AA2496" s="232">
        <f t="shared" si="231"/>
        <v>138.46</v>
      </c>
      <c r="AB2496" s="232" t="str">
        <f>VLOOKUP(W2496,'Item List (2)'!$H:$J,2,0)</f>
        <v>Food</v>
      </c>
      <c r="AC2496" s="232">
        <f t="shared" si="232"/>
        <v>7389</v>
      </c>
      <c r="AD2496" s="232" t="str">
        <f t="shared" si="233"/>
        <v>7389-Food</v>
      </c>
    </row>
    <row r="2497" spans="1:30">
      <c r="A2497" t="s">
        <v>48</v>
      </c>
      <c r="B2497" t="s">
        <v>549</v>
      </c>
      <c r="C2497" t="s">
        <v>831</v>
      </c>
      <c r="D2497" t="s">
        <v>832</v>
      </c>
      <c r="E2497" t="s">
        <v>833</v>
      </c>
      <c r="F2497" s="220" t="s">
        <v>53</v>
      </c>
      <c r="G2497" s="220">
        <v>45167</v>
      </c>
      <c r="H2497" t="s">
        <v>159</v>
      </c>
      <c r="I2497" t="s">
        <v>55</v>
      </c>
      <c r="J2497" t="s">
        <v>160</v>
      </c>
      <c r="K2497" t="s">
        <v>161</v>
      </c>
      <c r="L2497" s="230" t="s">
        <v>162</v>
      </c>
      <c r="M2497">
        <v>8</v>
      </c>
      <c r="N2497">
        <v>0</v>
      </c>
      <c r="O2497">
        <v>36.91</v>
      </c>
      <c r="P2497">
        <v>295.28</v>
      </c>
      <c r="Q2497">
        <v>8341.69</v>
      </c>
      <c r="R2497">
        <v>21.06</v>
      </c>
      <c r="S2497" s="231" t="str">
        <f>VLOOKUP(U2497,'Cross ref'!I:J,2,0)</f>
        <v>SCL</v>
      </c>
      <c r="T2497" s="231">
        <f t="shared" si="228"/>
        <v>295.28</v>
      </c>
      <c r="U2497" s="231">
        <f>VLOOKUP(VALUE(C2497),'Cross ref'!G:I,3,0)</f>
        <v>7389</v>
      </c>
      <c r="V2497" s="231">
        <f>IFERROR(VLOOKUP(J2497,'Item List (2)'!C:D,2,0),VLOOKUP(K2497,'Item List (2)'!C:D,2,0))</f>
        <v>50007</v>
      </c>
      <c r="W2497" s="231">
        <f>IFERROR(VLOOKUP(J2497,'Item List (2)'!C:E,3,0),VLOOKUP(K2497,'Item List (2)'!C:E,3,0))</f>
        <v>100</v>
      </c>
      <c r="X2497" s="231">
        <f t="shared" si="229"/>
        <v>0</v>
      </c>
      <c r="Y2497" s="231" t="str">
        <f t="shared" si="230"/>
        <v>SHORTENING, LIQ FRY PREM</v>
      </c>
      <c r="AA2497" s="232">
        <f t="shared" si="231"/>
        <v>295.28</v>
      </c>
      <c r="AB2497" s="232" t="str">
        <f>VLOOKUP(W2497,'Item List (2)'!$H:$J,2,0)</f>
        <v>Food</v>
      </c>
      <c r="AC2497" s="232">
        <f t="shared" si="232"/>
        <v>7389</v>
      </c>
      <c r="AD2497" s="232" t="str">
        <f t="shared" si="233"/>
        <v>7389-Food</v>
      </c>
    </row>
    <row r="2498" spans="1:30">
      <c r="A2498" t="s">
        <v>48</v>
      </c>
      <c r="B2498" t="s">
        <v>549</v>
      </c>
      <c r="C2498" t="s">
        <v>831</v>
      </c>
      <c r="D2498" t="s">
        <v>832</v>
      </c>
      <c r="E2498" t="s">
        <v>833</v>
      </c>
      <c r="F2498" s="220" t="s">
        <v>53</v>
      </c>
      <c r="G2498" s="220">
        <v>45167</v>
      </c>
      <c r="H2498" t="s">
        <v>416</v>
      </c>
      <c r="I2498" t="s">
        <v>55</v>
      </c>
      <c r="J2498" t="s">
        <v>417</v>
      </c>
      <c r="K2498" t="s">
        <v>418</v>
      </c>
      <c r="L2498" s="230" t="s">
        <v>419</v>
      </c>
      <c r="M2498">
        <v>1</v>
      </c>
      <c r="N2498">
        <v>0</v>
      </c>
      <c r="O2498">
        <v>33.71</v>
      </c>
      <c r="P2498">
        <v>33.71</v>
      </c>
      <c r="Q2498">
        <v>8341.69</v>
      </c>
      <c r="R2498">
        <v>21.06</v>
      </c>
      <c r="S2498" s="231" t="str">
        <f>VLOOKUP(U2498,'Cross ref'!I:J,2,0)</f>
        <v>SCL</v>
      </c>
      <c r="T2498" s="231">
        <f t="shared" ref="T2498:T2561" si="234">P2498</f>
        <v>33.71</v>
      </c>
      <c r="U2498" s="231">
        <f>VLOOKUP(VALUE(C2498),'Cross ref'!G:I,3,0)</f>
        <v>7389</v>
      </c>
      <c r="V2498" s="231">
        <f>IFERROR(VLOOKUP(J2498,'Item List (2)'!C:D,2,0),VLOOKUP(K2498,'Item List (2)'!C:D,2,0))</f>
        <v>50007</v>
      </c>
      <c r="W2498" s="231">
        <f>IFERROR(VLOOKUP(J2498,'Item List (2)'!C:E,3,0),VLOOKUP(K2498,'Item List (2)'!C:E,3,0))</f>
        <v>100</v>
      </c>
      <c r="X2498" s="231">
        <f t="shared" ref="X2498:X2561" si="235">IF(_xlfn.NUMBERVALUE(O2498),M2498*O2498-P2498,-P2498)</f>
        <v>0</v>
      </c>
      <c r="Y2498" s="231" t="str">
        <f t="shared" ref="Y2498:Y2561" si="236">K2498</f>
        <v>PEPPER, JALAPENO NACHO SLI</v>
      </c>
      <c r="AA2498" s="232">
        <f t="shared" ref="AA2498:AA2561" si="237">P2498</f>
        <v>33.71</v>
      </c>
      <c r="AB2498" s="232" t="str">
        <f>VLOOKUP(W2498,'Item List (2)'!$H:$J,2,0)</f>
        <v>Food</v>
      </c>
      <c r="AC2498" s="232">
        <f t="shared" ref="AC2498:AC2561" si="238">U2498</f>
        <v>7389</v>
      </c>
      <c r="AD2498" s="232" t="str">
        <f t="shared" ref="AD2498:AD2561" si="239">AC2498&amp;"-"&amp;AB2498</f>
        <v>7389-Food</v>
      </c>
    </row>
    <row r="2499" spans="1:30">
      <c r="A2499" t="s">
        <v>48</v>
      </c>
      <c r="B2499" t="s">
        <v>549</v>
      </c>
      <c r="C2499" t="s">
        <v>831</v>
      </c>
      <c r="D2499" t="s">
        <v>832</v>
      </c>
      <c r="E2499" t="s">
        <v>833</v>
      </c>
      <c r="F2499" s="220" t="s">
        <v>53</v>
      </c>
      <c r="G2499" s="220">
        <v>45167</v>
      </c>
      <c r="H2499" t="s">
        <v>163</v>
      </c>
      <c r="I2499" t="s">
        <v>55</v>
      </c>
      <c r="J2499" t="s">
        <v>146</v>
      </c>
      <c r="K2499" t="s">
        <v>164</v>
      </c>
      <c r="L2499" s="230" t="s">
        <v>165</v>
      </c>
      <c r="M2499">
        <v>4</v>
      </c>
      <c r="N2499">
        <v>0</v>
      </c>
      <c r="O2499">
        <v>37.6</v>
      </c>
      <c r="P2499">
        <v>150.4</v>
      </c>
      <c r="Q2499">
        <v>8341.69</v>
      </c>
      <c r="R2499">
        <v>21.06</v>
      </c>
      <c r="S2499" s="231" t="str">
        <f>VLOOKUP(U2499,'Cross ref'!I:J,2,0)</f>
        <v>SCL</v>
      </c>
      <c r="T2499" s="231">
        <f t="shared" si="234"/>
        <v>150.4</v>
      </c>
      <c r="U2499" s="231">
        <f>VLOOKUP(VALUE(C2499),'Cross ref'!G:I,3,0)</f>
        <v>7389</v>
      </c>
      <c r="V2499" s="231">
        <f>IFERROR(VLOOKUP(J2499,'Item List (2)'!C:D,2,0),VLOOKUP(K2499,'Item List (2)'!C:D,2,0))</f>
        <v>50007</v>
      </c>
      <c r="W2499" s="231">
        <f>IFERROR(VLOOKUP(J2499,'Item List (2)'!C:E,3,0),VLOOKUP(K2499,'Item List (2)'!C:E,3,0))</f>
        <v>100</v>
      </c>
      <c r="X2499" s="231">
        <f t="shared" si="235"/>
        <v>0</v>
      </c>
      <c r="Y2499" s="231" t="str">
        <f t="shared" si="236"/>
        <v>CHICKEN, PTY SPCY 3Z</v>
      </c>
      <c r="AA2499" s="232">
        <f t="shared" si="237"/>
        <v>150.4</v>
      </c>
      <c r="AB2499" s="232" t="str">
        <f>VLOOKUP(W2499,'Item List (2)'!$H:$J,2,0)</f>
        <v>Food</v>
      </c>
      <c r="AC2499" s="232">
        <f t="shared" si="238"/>
        <v>7389</v>
      </c>
      <c r="AD2499" s="232" t="str">
        <f t="shared" si="239"/>
        <v>7389-Food</v>
      </c>
    </row>
    <row r="2500" spans="1:30">
      <c r="A2500" t="s">
        <v>48</v>
      </c>
      <c r="B2500" t="s">
        <v>549</v>
      </c>
      <c r="C2500" t="s">
        <v>831</v>
      </c>
      <c r="D2500" t="s">
        <v>832</v>
      </c>
      <c r="E2500" t="s">
        <v>833</v>
      </c>
      <c r="F2500" s="220" t="s">
        <v>53</v>
      </c>
      <c r="G2500" s="220">
        <v>45167</v>
      </c>
      <c r="H2500" t="s">
        <v>488</v>
      </c>
      <c r="I2500" t="s">
        <v>66</v>
      </c>
      <c r="J2500" t="s">
        <v>109</v>
      </c>
      <c r="K2500" t="s">
        <v>343</v>
      </c>
      <c r="L2500" s="230" t="s">
        <v>111</v>
      </c>
      <c r="M2500">
        <v>3</v>
      </c>
      <c r="N2500">
        <v>0</v>
      </c>
      <c r="O2500">
        <v>3.84</v>
      </c>
      <c r="P2500">
        <v>11.52</v>
      </c>
      <c r="Q2500">
        <v>8341.69</v>
      </c>
      <c r="R2500">
        <v>21.06</v>
      </c>
      <c r="S2500" s="231" t="str">
        <f>VLOOKUP(U2500,'Cross ref'!I:J,2,0)</f>
        <v>SCL</v>
      </c>
      <c r="T2500" s="231">
        <f t="shared" si="234"/>
        <v>11.52</v>
      </c>
      <c r="U2500" s="231">
        <f>VLOOKUP(VALUE(C2500),'Cross ref'!G:I,3,0)</f>
        <v>7389</v>
      </c>
      <c r="V2500" s="231">
        <f>IFERROR(VLOOKUP(J2500,'Item List (2)'!C:D,2,0),VLOOKUP(K2500,'Item List (2)'!C:D,2,0))</f>
        <v>60507</v>
      </c>
      <c r="W2500" s="231">
        <f>IFERROR(VLOOKUP(J2500,'Item List (2)'!C:E,3,0),VLOOKUP(K2500,'Item List (2)'!C:E,3,0))</f>
        <v>1200</v>
      </c>
      <c r="X2500" s="231">
        <f t="shared" si="235"/>
        <v>0</v>
      </c>
      <c r="Y2500" s="231" t="str">
        <f t="shared" si="236"/>
        <v>GLOVE, SYNTH LG</v>
      </c>
      <c r="AA2500" s="232">
        <f t="shared" si="237"/>
        <v>11.52</v>
      </c>
      <c r="AB2500" s="232" t="str">
        <f>VLOOKUP(W2500,'Item List (2)'!$H:$J,2,0)</f>
        <v>Supplies</v>
      </c>
      <c r="AC2500" s="232">
        <f t="shared" si="238"/>
        <v>7389</v>
      </c>
      <c r="AD2500" s="232" t="str">
        <f t="shared" si="239"/>
        <v>7389-Supplies</v>
      </c>
    </row>
    <row r="2501" spans="1:30">
      <c r="A2501" t="s">
        <v>48</v>
      </c>
      <c r="B2501" t="s">
        <v>549</v>
      </c>
      <c r="C2501" t="s">
        <v>831</v>
      </c>
      <c r="D2501" t="s">
        <v>832</v>
      </c>
      <c r="E2501" t="s">
        <v>833</v>
      </c>
      <c r="F2501" s="220" t="s">
        <v>53</v>
      </c>
      <c r="G2501" s="220">
        <v>45167</v>
      </c>
      <c r="H2501" t="s">
        <v>166</v>
      </c>
      <c r="I2501" t="s">
        <v>55</v>
      </c>
      <c r="J2501" t="s">
        <v>121</v>
      </c>
      <c r="K2501" t="s">
        <v>167</v>
      </c>
      <c r="L2501" s="230" t="s">
        <v>168</v>
      </c>
      <c r="M2501">
        <v>1</v>
      </c>
      <c r="N2501">
        <v>0</v>
      </c>
      <c r="O2501">
        <v>29.39</v>
      </c>
      <c r="P2501">
        <v>29.39</v>
      </c>
      <c r="Q2501">
        <v>8341.69</v>
      </c>
      <c r="R2501">
        <v>21.06</v>
      </c>
      <c r="S2501" s="231" t="str">
        <f>VLOOKUP(U2501,'Cross ref'!I:J,2,0)</f>
        <v>SCL</v>
      </c>
      <c r="T2501" s="231">
        <f t="shared" si="234"/>
        <v>29.39</v>
      </c>
      <c r="U2501" s="231">
        <f>VLOOKUP(VALUE(C2501),'Cross ref'!G:I,3,0)</f>
        <v>7389</v>
      </c>
      <c r="V2501" s="231">
        <f>IFERROR(VLOOKUP(J2501,'Item List (2)'!C:D,2,0),VLOOKUP(K2501,'Item List (2)'!C:D,2,0))</f>
        <v>50007</v>
      </c>
      <c r="W2501" s="231">
        <f>IFERROR(VLOOKUP(J2501,'Item List (2)'!C:E,3,0),VLOOKUP(K2501,'Item List (2)'!C:E,3,0))</f>
        <v>100</v>
      </c>
      <c r="X2501" s="231">
        <f t="shared" si="235"/>
        <v>0</v>
      </c>
      <c r="Y2501" s="231" t="str">
        <f t="shared" si="236"/>
        <v>SQUASH, ZUCCHINI BRD SLI</v>
      </c>
      <c r="AA2501" s="232">
        <f t="shared" si="237"/>
        <v>29.39</v>
      </c>
      <c r="AB2501" s="232" t="str">
        <f>VLOOKUP(W2501,'Item List (2)'!$H:$J,2,0)</f>
        <v>Food</v>
      </c>
      <c r="AC2501" s="232">
        <f t="shared" si="238"/>
        <v>7389</v>
      </c>
      <c r="AD2501" s="232" t="str">
        <f t="shared" si="239"/>
        <v>7389-Food</v>
      </c>
    </row>
    <row r="2502" spans="1:30">
      <c r="A2502" t="s">
        <v>48</v>
      </c>
      <c r="B2502" t="s">
        <v>549</v>
      </c>
      <c r="C2502" t="s">
        <v>831</v>
      </c>
      <c r="D2502" t="s">
        <v>832</v>
      </c>
      <c r="E2502" t="s">
        <v>833</v>
      </c>
      <c r="F2502" s="220" t="s">
        <v>53</v>
      </c>
      <c r="G2502" s="220">
        <v>45167</v>
      </c>
      <c r="H2502" t="s">
        <v>169</v>
      </c>
      <c r="I2502" t="s">
        <v>55</v>
      </c>
      <c r="J2502" t="s">
        <v>170</v>
      </c>
      <c r="K2502" t="s">
        <v>171</v>
      </c>
      <c r="L2502" s="230" t="s">
        <v>172</v>
      </c>
      <c r="M2502">
        <v>5</v>
      </c>
      <c r="N2502">
        <v>0</v>
      </c>
      <c r="O2502">
        <v>90.57</v>
      </c>
      <c r="P2502">
        <v>452.85</v>
      </c>
      <c r="Q2502">
        <v>8341.69</v>
      </c>
      <c r="R2502">
        <v>21.06</v>
      </c>
      <c r="S2502" s="231" t="str">
        <f>VLOOKUP(U2502,'Cross ref'!I:J,2,0)</f>
        <v>SCL</v>
      </c>
      <c r="T2502" s="231">
        <f t="shared" si="234"/>
        <v>452.85</v>
      </c>
      <c r="U2502" s="231">
        <f>VLOOKUP(VALUE(C2502),'Cross ref'!G:I,3,0)</f>
        <v>7389</v>
      </c>
      <c r="V2502" s="231">
        <f>IFERROR(VLOOKUP(J2502,'Item List (2)'!C:D,2,0),VLOOKUP(K2502,'Item List (2)'!C:D,2,0))</f>
        <v>50007</v>
      </c>
      <c r="W2502" s="231">
        <f>IFERROR(VLOOKUP(J2502,'Item List (2)'!C:E,3,0),VLOOKUP(K2502,'Item List (2)'!C:E,3,0))</f>
        <v>100</v>
      </c>
      <c r="X2502" s="231">
        <f t="shared" si="235"/>
        <v>0</v>
      </c>
      <c r="Y2502" s="231" t="str">
        <f t="shared" si="236"/>
        <v>BACON, 500 SLICES FC</v>
      </c>
      <c r="AA2502" s="232">
        <f t="shared" si="237"/>
        <v>452.85</v>
      </c>
      <c r="AB2502" s="232" t="str">
        <f>VLOOKUP(W2502,'Item List (2)'!$H:$J,2,0)</f>
        <v>Food</v>
      </c>
      <c r="AC2502" s="232">
        <f t="shared" si="238"/>
        <v>7389</v>
      </c>
      <c r="AD2502" s="232" t="str">
        <f t="shared" si="239"/>
        <v>7389-Food</v>
      </c>
    </row>
    <row r="2503" spans="1:30">
      <c r="A2503" t="s">
        <v>48</v>
      </c>
      <c r="B2503" t="s">
        <v>549</v>
      </c>
      <c r="C2503" t="s">
        <v>831</v>
      </c>
      <c r="D2503" t="s">
        <v>832</v>
      </c>
      <c r="E2503" t="s">
        <v>833</v>
      </c>
      <c r="F2503" s="220" t="s">
        <v>53</v>
      </c>
      <c r="G2503" s="220">
        <v>45167</v>
      </c>
      <c r="H2503" t="s">
        <v>173</v>
      </c>
      <c r="I2503" t="s">
        <v>55</v>
      </c>
      <c r="J2503" t="s">
        <v>117</v>
      </c>
      <c r="K2503" t="s">
        <v>174</v>
      </c>
      <c r="L2503" s="230" t="s">
        <v>175</v>
      </c>
      <c r="M2503">
        <v>2</v>
      </c>
      <c r="N2503">
        <v>0</v>
      </c>
      <c r="O2503">
        <v>81.59</v>
      </c>
      <c r="P2503">
        <v>163.18</v>
      </c>
      <c r="Q2503">
        <v>8341.69</v>
      </c>
      <c r="R2503">
        <v>21.06</v>
      </c>
      <c r="S2503" s="231" t="str">
        <f>VLOOKUP(U2503,'Cross ref'!I:J,2,0)</f>
        <v>SCL</v>
      </c>
      <c r="T2503" s="231">
        <f t="shared" si="234"/>
        <v>163.18</v>
      </c>
      <c r="U2503" s="231">
        <f>VLOOKUP(VALUE(C2503),'Cross ref'!G:I,3,0)</f>
        <v>7389</v>
      </c>
      <c r="V2503" s="231">
        <f>IFERROR(VLOOKUP(J2503,'Item List (2)'!C:D,2,0),VLOOKUP(K2503,'Item List (2)'!C:D,2,0))</f>
        <v>50007</v>
      </c>
      <c r="W2503" s="231">
        <f>IFERROR(VLOOKUP(J2503,'Item List (2)'!C:E,3,0),VLOOKUP(K2503,'Item List (2)'!C:E,3,0))</f>
        <v>100</v>
      </c>
      <c r="X2503" s="231">
        <f t="shared" si="235"/>
        <v>0</v>
      </c>
      <c r="Y2503" s="231" t="str">
        <f t="shared" si="236"/>
        <v>BEEF, GRND PTY 1.78Z</v>
      </c>
      <c r="AA2503" s="232">
        <f t="shared" si="237"/>
        <v>163.18</v>
      </c>
      <c r="AB2503" s="232" t="str">
        <f>VLOOKUP(W2503,'Item List (2)'!$H:$J,2,0)</f>
        <v>Food</v>
      </c>
      <c r="AC2503" s="232">
        <f t="shared" si="238"/>
        <v>7389</v>
      </c>
      <c r="AD2503" s="232" t="str">
        <f t="shared" si="239"/>
        <v>7389-Food</v>
      </c>
    </row>
    <row r="2504" spans="1:30">
      <c r="A2504" t="s">
        <v>48</v>
      </c>
      <c r="B2504" t="s">
        <v>549</v>
      </c>
      <c r="C2504" t="s">
        <v>831</v>
      </c>
      <c r="D2504" t="s">
        <v>832</v>
      </c>
      <c r="E2504" t="s">
        <v>833</v>
      </c>
      <c r="F2504" s="220" t="s">
        <v>53</v>
      </c>
      <c r="G2504" s="220">
        <v>45167</v>
      </c>
      <c r="H2504" t="s">
        <v>344</v>
      </c>
      <c r="I2504" t="s">
        <v>55</v>
      </c>
      <c r="J2504" t="s">
        <v>345</v>
      </c>
      <c r="K2504" t="s">
        <v>346</v>
      </c>
      <c r="L2504" s="230" t="s">
        <v>347</v>
      </c>
      <c r="M2504">
        <v>1</v>
      </c>
      <c r="N2504">
        <v>0</v>
      </c>
      <c r="O2504">
        <v>25.95</v>
      </c>
      <c r="P2504">
        <v>25.95</v>
      </c>
      <c r="Q2504">
        <v>8341.69</v>
      </c>
      <c r="R2504">
        <v>21.06</v>
      </c>
      <c r="S2504" s="231" t="str">
        <f>VLOOKUP(U2504,'Cross ref'!I:J,2,0)</f>
        <v>SCL</v>
      </c>
      <c r="T2504" s="231">
        <f t="shared" si="234"/>
        <v>25.95</v>
      </c>
      <c r="U2504" s="231">
        <f>VLOOKUP(VALUE(C2504),'Cross ref'!G:I,3,0)</f>
        <v>7389</v>
      </c>
      <c r="V2504" s="231">
        <f>IFERROR(VLOOKUP(J2504,'Item List (2)'!C:D,2,0),VLOOKUP(K2504,'Item List (2)'!C:D,2,0))</f>
        <v>50007</v>
      </c>
      <c r="W2504" s="231">
        <f>IFERROR(VLOOKUP(J2504,'Item List (2)'!C:E,3,0),VLOOKUP(K2504,'Item List (2)'!C:E,3,0))</f>
        <v>100</v>
      </c>
      <c r="X2504" s="231">
        <f t="shared" si="235"/>
        <v>0</v>
      </c>
      <c r="Y2504" s="231" t="str">
        <f t="shared" si="236"/>
        <v>BREAD, SOURDOUGH THICKER SLI</v>
      </c>
      <c r="AA2504" s="232">
        <f t="shared" si="237"/>
        <v>25.95</v>
      </c>
      <c r="AB2504" s="232" t="str">
        <f>VLOOKUP(W2504,'Item List (2)'!$H:$J,2,0)</f>
        <v>Food</v>
      </c>
      <c r="AC2504" s="232">
        <f t="shared" si="238"/>
        <v>7389</v>
      </c>
      <c r="AD2504" s="232" t="str">
        <f t="shared" si="239"/>
        <v>7389-Food</v>
      </c>
    </row>
    <row r="2505" spans="1:30">
      <c r="A2505" t="s">
        <v>48</v>
      </c>
      <c r="B2505" t="s">
        <v>549</v>
      </c>
      <c r="C2505" t="s">
        <v>831</v>
      </c>
      <c r="D2505" t="s">
        <v>832</v>
      </c>
      <c r="E2505" t="s">
        <v>833</v>
      </c>
      <c r="F2505" s="220" t="s">
        <v>53</v>
      </c>
      <c r="G2505" s="220">
        <v>45167</v>
      </c>
      <c r="H2505" t="s">
        <v>176</v>
      </c>
      <c r="I2505" t="s">
        <v>55</v>
      </c>
      <c r="J2505" t="s">
        <v>76</v>
      </c>
      <c r="K2505" t="s">
        <v>177</v>
      </c>
      <c r="L2505" s="230" t="s">
        <v>78</v>
      </c>
      <c r="M2505">
        <v>1</v>
      </c>
      <c r="N2505">
        <v>0</v>
      </c>
      <c r="O2505">
        <v>99.5</v>
      </c>
      <c r="P2505">
        <v>99.5</v>
      </c>
      <c r="Q2505">
        <v>8341.69</v>
      </c>
      <c r="R2505">
        <v>21.06</v>
      </c>
      <c r="S2505" s="231" t="str">
        <f>VLOOKUP(U2505,'Cross ref'!I:J,2,0)</f>
        <v>SCL</v>
      </c>
      <c r="T2505" s="231">
        <f t="shared" si="234"/>
        <v>99.5</v>
      </c>
      <c r="U2505" s="231">
        <f>VLOOKUP(VALUE(C2505),'Cross ref'!G:I,3,0)</f>
        <v>7389</v>
      </c>
      <c r="V2505" s="231">
        <f>IFERROR(VLOOKUP(J2505,'Item List (2)'!C:D,2,0),VLOOKUP(K2505,'Item List (2)'!C:D,2,0))</f>
        <v>50007</v>
      </c>
      <c r="W2505" s="231">
        <f>IFERROR(VLOOKUP(J2505,'Item List (2)'!C:E,3,0),VLOOKUP(K2505,'Item List (2)'!C:E,3,0))</f>
        <v>100</v>
      </c>
      <c r="X2505" s="231">
        <f t="shared" si="235"/>
        <v>0</v>
      </c>
      <c r="Y2505" s="231" t="str">
        <f t="shared" si="236"/>
        <v>SYRUP, DR PEPPER BIB</v>
      </c>
      <c r="AA2505" s="232">
        <f t="shared" si="237"/>
        <v>99.5</v>
      </c>
      <c r="AB2505" s="232" t="str">
        <f>VLOOKUP(W2505,'Item List (2)'!$H:$J,2,0)</f>
        <v>Food</v>
      </c>
      <c r="AC2505" s="232">
        <f t="shared" si="238"/>
        <v>7389</v>
      </c>
      <c r="AD2505" s="232" t="str">
        <f t="shared" si="239"/>
        <v>7389-Food</v>
      </c>
    </row>
    <row r="2506" spans="1:30">
      <c r="A2506" t="s">
        <v>48</v>
      </c>
      <c r="B2506" t="s">
        <v>549</v>
      </c>
      <c r="C2506" t="s">
        <v>831</v>
      </c>
      <c r="D2506" t="s">
        <v>832</v>
      </c>
      <c r="E2506" t="s">
        <v>833</v>
      </c>
      <c r="F2506" s="220" t="s">
        <v>53</v>
      </c>
      <c r="G2506" s="220">
        <v>45167</v>
      </c>
      <c r="H2506" t="s">
        <v>181</v>
      </c>
      <c r="I2506" t="s">
        <v>55</v>
      </c>
      <c r="J2506" t="s">
        <v>121</v>
      </c>
      <c r="K2506" t="s">
        <v>182</v>
      </c>
      <c r="L2506" s="230" t="s">
        <v>183</v>
      </c>
      <c r="M2506">
        <v>2</v>
      </c>
      <c r="N2506">
        <v>0</v>
      </c>
      <c r="O2506">
        <v>39.79</v>
      </c>
      <c r="P2506">
        <v>79.58</v>
      </c>
      <c r="Q2506">
        <v>8341.69</v>
      </c>
      <c r="R2506">
        <v>21.06</v>
      </c>
      <c r="S2506" s="231" t="str">
        <f>VLOOKUP(U2506,'Cross ref'!I:J,2,0)</f>
        <v>SCL</v>
      </c>
      <c r="T2506" s="231">
        <f t="shared" si="234"/>
        <v>79.58</v>
      </c>
      <c r="U2506" s="231">
        <f>VLOOKUP(VALUE(C2506),'Cross ref'!G:I,3,0)</f>
        <v>7389</v>
      </c>
      <c r="V2506" s="231">
        <f>IFERROR(VLOOKUP(J2506,'Item List (2)'!C:D,2,0),VLOOKUP(K2506,'Item List (2)'!C:D,2,0))</f>
        <v>50007</v>
      </c>
      <c r="W2506" s="231">
        <f>IFERROR(VLOOKUP(J2506,'Item List (2)'!C:E,3,0),VLOOKUP(K2506,'Item List (2)'!C:E,3,0))</f>
        <v>100</v>
      </c>
      <c r="X2506" s="231">
        <f t="shared" si="235"/>
        <v>0</v>
      </c>
      <c r="Y2506" s="231" t="str">
        <f t="shared" si="236"/>
        <v>APPTZR, JALAPENO BRD CHSE BITE</v>
      </c>
      <c r="AA2506" s="232">
        <f t="shared" si="237"/>
        <v>79.58</v>
      </c>
      <c r="AB2506" s="232" t="str">
        <f>VLOOKUP(W2506,'Item List (2)'!$H:$J,2,0)</f>
        <v>Food</v>
      </c>
      <c r="AC2506" s="232">
        <f t="shared" si="238"/>
        <v>7389</v>
      </c>
      <c r="AD2506" s="232" t="str">
        <f t="shared" si="239"/>
        <v>7389-Food</v>
      </c>
    </row>
    <row r="2507" spans="1:30">
      <c r="A2507" t="s">
        <v>48</v>
      </c>
      <c r="B2507" t="s">
        <v>549</v>
      </c>
      <c r="C2507" t="s">
        <v>831</v>
      </c>
      <c r="D2507" t="s">
        <v>832</v>
      </c>
      <c r="E2507" t="s">
        <v>833</v>
      </c>
      <c r="F2507" s="220" t="s">
        <v>53</v>
      </c>
      <c r="G2507" s="220">
        <v>45167</v>
      </c>
      <c r="H2507" t="s">
        <v>184</v>
      </c>
      <c r="I2507" t="s">
        <v>55</v>
      </c>
      <c r="J2507" t="s">
        <v>117</v>
      </c>
      <c r="K2507" t="s">
        <v>185</v>
      </c>
      <c r="L2507" s="230" t="s">
        <v>186</v>
      </c>
      <c r="M2507">
        <v>8</v>
      </c>
      <c r="N2507">
        <v>0</v>
      </c>
      <c r="O2507">
        <v>76.44</v>
      </c>
      <c r="P2507">
        <v>611.52</v>
      </c>
      <c r="Q2507">
        <v>8341.69</v>
      </c>
      <c r="R2507">
        <v>21.06</v>
      </c>
      <c r="S2507" s="231" t="str">
        <f>VLOOKUP(U2507,'Cross ref'!I:J,2,0)</f>
        <v>SCL</v>
      </c>
      <c r="T2507" s="231">
        <f t="shared" si="234"/>
        <v>611.52</v>
      </c>
      <c r="U2507" s="231">
        <f>VLOOKUP(VALUE(C2507),'Cross ref'!G:I,3,0)</f>
        <v>7389</v>
      </c>
      <c r="V2507" s="231">
        <f>IFERROR(VLOOKUP(J2507,'Item List (2)'!C:D,2,0),VLOOKUP(K2507,'Item List (2)'!C:D,2,0))</f>
        <v>50007</v>
      </c>
      <c r="W2507" s="231">
        <f>IFERROR(VLOOKUP(J2507,'Item List (2)'!C:E,3,0),VLOOKUP(K2507,'Item List (2)'!C:E,3,0))</f>
        <v>100</v>
      </c>
      <c r="X2507" s="231">
        <f t="shared" si="235"/>
        <v>0</v>
      </c>
      <c r="Y2507" s="231" t="str">
        <f t="shared" si="236"/>
        <v>BEEF, GRND PTY 5.33Z ANGUS IQF</v>
      </c>
      <c r="AA2507" s="232">
        <f t="shared" si="237"/>
        <v>611.52</v>
      </c>
      <c r="AB2507" s="232" t="str">
        <f>VLOOKUP(W2507,'Item List (2)'!$H:$J,2,0)</f>
        <v>Food</v>
      </c>
      <c r="AC2507" s="232">
        <f t="shared" si="238"/>
        <v>7389</v>
      </c>
      <c r="AD2507" s="232" t="str">
        <f t="shared" si="239"/>
        <v>7389-Food</v>
      </c>
    </row>
    <row r="2508" spans="1:30">
      <c r="A2508" t="s">
        <v>48</v>
      </c>
      <c r="B2508" t="s">
        <v>549</v>
      </c>
      <c r="C2508" t="s">
        <v>831</v>
      </c>
      <c r="D2508" t="s">
        <v>832</v>
      </c>
      <c r="E2508" t="s">
        <v>833</v>
      </c>
      <c r="F2508" s="220" t="s">
        <v>53</v>
      </c>
      <c r="G2508" s="220">
        <v>45167</v>
      </c>
      <c r="H2508" t="s">
        <v>187</v>
      </c>
      <c r="I2508" t="s">
        <v>55</v>
      </c>
      <c r="J2508" t="s">
        <v>146</v>
      </c>
      <c r="K2508" t="s">
        <v>188</v>
      </c>
      <c r="L2508" s="230" t="s">
        <v>189</v>
      </c>
      <c r="M2508">
        <v>8</v>
      </c>
      <c r="N2508">
        <v>0</v>
      </c>
      <c r="O2508">
        <v>46.88</v>
      </c>
      <c r="P2508">
        <v>375.04</v>
      </c>
      <c r="Q2508">
        <v>8341.69</v>
      </c>
      <c r="R2508">
        <v>21.06</v>
      </c>
      <c r="S2508" s="231" t="str">
        <f>VLOOKUP(U2508,'Cross ref'!I:J,2,0)</f>
        <v>SCL</v>
      </c>
      <c r="T2508" s="231">
        <f t="shared" si="234"/>
        <v>375.04</v>
      </c>
      <c r="U2508" s="231">
        <f>VLOOKUP(VALUE(C2508),'Cross ref'!G:I,3,0)</f>
        <v>7389</v>
      </c>
      <c r="V2508" s="231">
        <f>IFERROR(VLOOKUP(J2508,'Item List (2)'!C:D,2,0),VLOOKUP(K2508,'Item List (2)'!C:D,2,0))</f>
        <v>50007</v>
      </c>
      <c r="W2508" s="231">
        <f>IFERROR(VLOOKUP(J2508,'Item List (2)'!C:E,3,0),VLOOKUP(K2508,'Item List (2)'!C:E,3,0))</f>
        <v>100</v>
      </c>
      <c r="X2508" s="231">
        <f t="shared" si="235"/>
        <v>0</v>
      </c>
      <c r="Y2508" s="231" t="str">
        <f t="shared" si="236"/>
        <v>CHICKEN, NUGGET BRD STAR SHP</v>
      </c>
      <c r="AA2508" s="232">
        <f t="shared" si="237"/>
        <v>375.04</v>
      </c>
      <c r="AB2508" s="232" t="str">
        <f>VLOOKUP(W2508,'Item List (2)'!$H:$J,2,0)</f>
        <v>Food</v>
      </c>
      <c r="AC2508" s="232">
        <f t="shared" si="238"/>
        <v>7389</v>
      </c>
      <c r="AD2508" s="232" t="str">
        <f t="shared" si="239"/>
        <v>7389-Food</v>
      </c>
    </row>
    <row r="2509" spans="1:30">
      <c r="A2509" t="s">
        <v>48</v>
      </c>
      <c r="B2509" t="s">
        <v>549</v>
      </c>
      <c r="C2509" t="s">
        <v>831</v>
      </c>
      <c r="D2509" t="s">
        <v>832</v>
      </c>
      <c r="E2509" t="s">
        <v>833</v>
      </c>
      <c r="F2509" s="220" t="s">
        <v>53</v>
      </c>
      <c r="G2509" s="220">
        <v>45167</v>
      </c>
      <c r="H2509" t="s">
        <v>523</v>
      </c>
      <c r="I2509" t="s">
        <v>66</v>
      </c>
      <c r="J2509" t="s">
        <v>524</v>
      </c>
      <c r="K2509" t="s">
        <v>525</v>
      </c>
      <c r="L2509" s="230" t="s">
        <v>526</v>
      </c>
      <c r="M2509">
        <v>0</v>
      </c>
      <c r="N2509">
        <v>0</v>
      </c>
      <c r="O2509">
        <v>29.33</v>
      </c>
      <c r="P2509">
        <v>0</v>
      </c>
      <c r="Q2509">
        <v>8341.69</v>
      </c>
      <c r="R2509">
        <v>21.06</v>
      </c>
      <c r="S2509" s="231" t="str">
        <f>VLOOKUP(U2509,'Cross ref'!I:J,2,0)</f>
        <v>SCL</v>
      </c>
      <c r="T2509" s="231">
        <f t="shared" si="234"/>
        <v>0</v>
      </c>
      <c r="U2509" s="231">
        <f>VLOOKUP(VALUE(C2509),'Cross ref'!G:I,3,0)</f>
        <v>7389</v>
      </c>
      <c r="V2509" s="231">
        <f>IFERROR(VLOOKUP(J2509,'Item List (2)'!C:D,2,0),VLOOKUP(K2509,'Item List (2)'!C:D,2,0))</f>
        <v>60507</v>
      </c>
      <c r="W2509" s="231">
        <f>IFERROR(VLOOKUP(J2509,'Item List (2)'!C:E,3,0),VLOOKUP(K2509,'Item List (2)'!C:E,3,0))</f>
        <v>1200</v>
      </c>
      <c r="X2509" s="231">
        <f t="shared" si="235"/>
        <v>0</v>
      </c>
      <c r="Y2509" s="231" t="str">
        <f t="shared" si="236"/>
        <v>SOAP, HAND MYSTIC NEXA</v>
      </c>
      <c r="AA2509" s="232">
        <f t="shared" si="237"/>
        <v>0</v>
      </c>
      <c r="AB2509" s="232" t="str">
        <f>VLOOKUP(W2509,'Item List (2)'!$H:$J,2,0)</f>
        <v>Supplies</v>
      </c>
      <c r="AC2509" s="232">
        <f t="shared" si="238"/>
        <v>7389</v>
      </c>
      <c r="AD2509" s="232" t="str">
        <f t="shared" si="239"/>
        <v>7389-Supplies</v>
      </c>
    </row>
    <row r="2510" spans="1:30">
      <c r="A2510" t="s">
        <v>48</v>
      </c>
      <c r="B2510" t="s">
        <v>549</v>
      </c>
      <c r="C2510" t="s">
        <v>831</v>
      </c>
      <c r="D2510" t="s">
        <v>832</v>
      </c>
      <c r="E2510" t="s">
        <v>833</v>
      </c>
      <c r="F2510" s="220" t="s">
        <v>53</v>
      </c>
      <c r="G2510" s="220">
        <v>45167</v>
      </c>
      <c r="H2510" t="s">
        <v>194</v>
      </c>
      <c r="I2510" t="s">
        <v>55</v>
      </c>
      <c r="J2510" t="s">
        <v>179</v>
      </c>
      <c r="K2510" t="s">
        <v>195</v>
      </c>
      <c r="L2510" s="230" t="s">
        <v>148</v>
      </c>
      <c r="M2510">
        <v>2</v>
      </c>
      <c r="N2510">
        <v>0</v>
      </c>
      <c r="O2510">
        <v>77.97</v>
      </c>
      <c r="P2510">
        <v>155.94</v>
      </c>
      <c r="Q2510">
        <v>8341.69</v>
      </c>
      <c r="R2510">
        <v>21.06</v>
      </c>
      <c r="S2510" s="231" t="str">
        <f>VLOOKUP(U2510,'Cross ref'!I:J,2,0)</f>
        <v>SCL</v>
      </c>
      <c r="T2510" s="231">
        <f t="shared" si="234"/>
        <v>155.94</v>
      </c>
      <c r="U2510" s="231">
        <f>VLOOKUP(VALUE(C2510),'Cross ref'!G:I,3,0)</f>
        <v>7389</v>
      </c>
      <c r="V2510" s="231">
        <f>IFERROR(VLOOKUP(J2510,'Item List (2)'!C:D,2,0),VLOOKUP(K2510,'Item List (2)'!C:D,2,0))</f>
        <v>50007</v>
      </c>
      <c r="W2510" s="231">
        <f>IFERROR(VLOOKUP(J2510,'Item List (2)'!C:E,3,0),VLOOKUP(K2510,'Item List (2)'!C:E,3,0))</f>
        <v>100</v>
      </c>
      <c r="X2510" s="231">
        <f t="shared" si="235"/>
        <v>0</v>
      </c>
      <c r="Y2510" s="231" t="str">
        <f t="shared" si="236"/>
        <v>CHEESE, AMER SHRP SLI 200CT SM</v>
      </c>
      <c r="AA2510" s="232">
        <f t="shared" si="237"/>
        <v>155.94</v>
      </c>
      <c r="AB2510" s="232" t="str">
        <f>VLOOKUP(W2510,'Item List (2)'!$H:$J,2,0)</f>
        <v>Food</v>
      </c>
      <c r="AC2510" s="232">
        <f t="shared" si="238"/>
        <v>7389</v>
      </c>
      <c r="AD2510" s="232" t="str">
        <f t="shared" si="239"/>
        <v>7389-Food</v>
      </c>
    </row>
    <row r="2511" spans="1:30">
      <c r="A2511" t="s">
        <v>48</v>
      </c>
      <c r="B2511" t="s">
        <v>549</v>
      </c>
      <c r="C2511" t="s">
        <v>831</v>
      </c>
      <c r="D2511" t="s">
        <v>832</v>
      </c>
      <c r="E2511" t="s">
        <v>833</v>
      </c>
      <c r="F2511" s="220" t="s">
        <v>53</v>
      </c>
      <c r="G2511" s="220">
        <v>45167</v>
      </c>
      <c r="H2511" t="s">
        <v>361</v>
      </c>
      <c r="I2511" t="s">
        <v>55</v>
      </c>
      <c r="J2511" t="s">
        <v>362</v>
      </c>
      <c r="K2511" t="s">
        <v>363</v>
      </c>
      <c r="L2511" s="230" t="s">
        <v>364</v>
      </c>
      <c r="M2511">
        <v>1</v>
      </c>
      <c r="N2511">
        <v>0</v>
      </c>
      <c r="O2511">
        <v>107.29</v>
      </c>
      <c r="P2511">
        <v>107.29</v>
      </c>
      <c r="Q2511">
        <v>8341.69</v>
      </c>
      <c r="R2511">
        <v>21.06</v>
      </c>
      <c r="S2511" s="231" t="str">
        <f>VLOOKUP(U2511,'Cross ref'!I:J,2,0)</f>
        <v>SCL</v>
      </c>
      <c r="T2511" s="231">
        <f t="shared" si="234"/>
        <v>107.29</v>
      </c>
      <c r="U2511" s="231">
        <f>VLOOKUP(VALUE(C2511),'Cross ref'!G:I,3,0)</f>
        <v>7389</v>
      </c>
      <c r="V2511" s="231">
        <f>IFERROR(VLOOKUP(J2511,'Item List (2)'!C:D,2,0),VLOOKUP(K2511,'Item List (2)'!C:D,2,0))</f>
        <v>50007</v>
      </c>
      <c r="W2511" s="231">
        <f>IFERROR(VLOOKUP(J2511,'Item List (2)'!C:E,3,0),VLOOKUP(K2511,'Item List (2)'!C:E,3,0))</f>
        <v>100</v>
      </c>
      <c r="X2511" s="231">
        <f t="shared" si="235"/>
        <v>0</v>
      </c>
      <c r="Y2511" s="231" t="str">
        <f t="shared" si="236"/>
        <v>BURGER, BEYOND MEAT 3.7Z</v>
      </c>
      <c r="AA2511" s="232">
        <f t="shared" si="237"/>
        <v>107.29</v>
      </c>
      <c r="AB2511" s="232" t="str">
        <f>VLOOKUP(W2511,'Item List (2)'!$H:$J,2,0)</f>
        <v>Food</v>
      </c>
      <c r="AC2511" s="232">
        <f t="shared" si="238"/>
        <v>7389</v>
      </c>
      <c r="AD2511" s="232" t="str">
        <f t="shared" si="239"/>
        <v>7389-Food</v>
      </c>
    </row>
    <row r="2512" spans="1:30">
      <c r="A2512" t="s">
        <v>48</v>
      </c>
      <c r="B2512" t="s">
        <v>549</v>
      </c>
      <c r="C2512" t="s">
        <v>831</v>
      </c>
      <c r="D2512" t="s">
        <v>832</v>
      </c>
      <c r="E2512" t="s">
        <v>833</v>
      </c>
      <c r="F2512" s="220" t="s">
        <v>53</v>
      </c>
      <c r="G2512" s="220">
        <v>45167</v>
      </c>
      <c r="H2512" t="s">
        <v>205</v>
      </c>
      <c r="I2512" t="s">
        <v>55</v>
      </c>
      <c r="J2512" t="s">
        <v>206</v>
      </c>
      <c r="K2512" t="s">
        <v>207</v>
      </c>
      <c r="L2512" s="230" t="s">
        <v>208</v>
      </c>
      <c r="M2512">
        <v>7</v>
      </c>
      <c r="N2512">
        <v>0</v>
      </c>
      <c r="O2512">
        <v>22.17</v>
      </c>
      <c r="P2512">
        <v>155.19</v>
      </c>
      <c r="Q2512">
        <v>8341.69</v>
      </c>
      <c r="R2512">
        <v>21.06</v>
      </c>
      <c r="S2512" s="231" t="str">
        <f>VLOOKUP(U2512,'Cross ref'!I:J,2,0)</f>
        <v>SCL</v>
      </c>
      <c r="T2512" s="231">
        <f t="shared" si="234"/>
        <v>155.19</v>
      </c>
      <c r="U2512" s="231">
        <f>VLOOKUP(VALUE(C2512),'Cross ref'!G:I,3,0)</f>
        <v>7389</v>
      </c>
      <c r="V2512" s="231">
        <f>IFERROR(VLOOKUP(J2512,'Item List (2)'!C:D,2,0),VLOOKUP(K2512,'Item List (2)'!C:D,2,0))</f>
        <v>50007</v>
      </c>
      <c r="W2512" s="231">
        <f>IFERROR(VLOOKUP(J2512,'Item List (2)'!C:E,3,0),VLOOKUP(K2512,'Item List (2)'!C:E,3,0))</f>
        <v>100</v>
      </c>
      <c r="X2512" s="231">
        <f t="shared" si="235"/>
        <v>0</v>
      </c>
      <c r="Y2512" s="231" t="str">
        <f t="shared" si="236"/>
        <v>LETTUCE, LINER</v>
      </c>
      <c r="AA2512" s="232">
        <f t="shared" si="237"/>
        <v>155.19</v>
      </c>
      <c r="AB2512" s="232" t="str">
        <f>VLOOKUP(W2512,'Item List (2)'!$H:$J,2,0)</f>
        <v>Food</v>
      </c>
      <c r="AC2512" s="232">
        <f t="shared" si="238"/>
        <v>7389</v>
      </c>
      <c r="AD2512" s="232" t="str">
        <f t="shared" si="239"/>
        <v>7389-Food</v>
      </c>
    </row>
    <row r="2513" spans="1:30">
      <c r="A2513" t="s">
        <v>48</v>
      </c>
      <c r="B2513" t="s">
        <v>549</v>
      </c>
      <c r="C2513" t="s">
        <v>831</v>
      </c>
      <c r="D2513" t="s">
        <v>832</v>
      </c>
      <c r="E2513" t="s">
        <v>833</v>
      </c>
      <c r="F2513" s="220" t="s">
        <v>53</v>
      </c>
      <c r="G2513" s="220">
        <v>45167</v>
      </c>
      <c r="H2513" t="s">
        <v>209</v>
      </c>
      <c r="I2513" t="s">
        <v>55</v>
      </c>
      <c r="J2513" t="s">
        <v>210</v>
      </c>
      <c r="K2513" t="s">
        <v>211</v>
      </c>
      <c r="L2513" s="230" t="s">
        <v>212</v>
      </c>
      <c r="M2513">
        <v>5</v>
      </c>
      <c r="N2513">
        <v>0</v>
      </c>
      <c r="O2513">
        <v>19.57</v>
      </c>
      <c r="P2513">
        <v>97.85</v>
      </c>
      <c r="Q2513">
        <v>8341.69</v>
      </c>
      <c r="R2513">
        <v>21.06</v>
      </c>
      <c r="S2513" s="231" t="str">
        <f>VLOOKUP(U2513,'Cross ref'!I:J,2,0)</f>
        <v>SCL</v>
      </c>
      <c r="T2513" s="231">
        <f t="shared" si="234"/>
        <v>97.85</v>
      </c>
      <c r="U2513" s="231">
        <f>VLOOKUP(VALUE(C2513),'Cross ref'!G:I,3,0)</f>
        <v>7389</v>
      </c>
      <c r="V2513" s="231">
        <f>IFERROR(VLOOKUP(J2513,'Item List (2)'!C:D,2,0),VLOOKUP(K2513,'Item List (2)'!C:D,2,0))</f>
        <v>50007</v>
      </c>
      <c r="W2513" s="231">
        <f>IFERROR(VLOOKUP(J2513,'Item List (2)'!C:E,3,0),VLOOKUP(K2513,'Item List (2)'!C:E,3,0))</f>
        <v>100</v>
      </c>
      <c r="X2513" s="231">
        <f t="shared" si="235"/>
        <v>0</v>
      </c>
      <c r="Y2513" s="231" t="str">
        <f t="shared" si="236"/>
        <v>TOMATO, RED 5X5 BULK 25LB</v>
      </c>
      <c r="AA2513" s="232">
        <f t="shared" si="237"/>
        <v>97.85</v>
      </c>
      <c r="AB2513" s="232" t="str">
        <f>VLOOKUP(W2513,'Item List (2)'!$H:$J,2,0)</f>
        <v>Food</v>
      </c>
      <c r="AC2513" s="232">
        <f t="shared" si="238"/>
        <v>7389</v>
      </c>
      <c r="AD2513" s="232" t="str">
        <f t="shared" si="239"/>
        <v>7389-Food</v>
      </c>
    </row>
    <row r="2514" spans="1:30">
      <c r="A2514" t="s">
        <v>48</v>
      </c>
      <c r="B2514" t="s">
        <v>549</v>
      </c>
      <c r="C2514" t="s">
        <v>831</v>
      </c>
      <c r="D2514" t="s">
        <v>832</v>
      </c>
      <c r="E2514" t="s">
        <v>833</v>
      </c>
      <c r="F2514" s="220" t="s">
        <v>53</v>
      </c>
      <c r="G2514" s="220">
        <v>45167</v>
      </c>
      <c r="H2514" t="s">
        <v>456</v>
      </c>
      <c r="I2514" t="s">
        <v>55</v>
      </c>
      <c r="J2514" t="s">
        <v>457</v>
      </c>
      <c r="K2514" t="s">
        <v>458</v>
      </c>
      <c r="L2514" s="230" t="s">
        <v>459</v>
      </c>
      <c r="M2514">
        <v>1</v>
      </c>
      <c r="N2514">
        <v>0</v>
      </c>
      <c r="O2514">
        <v>68.6</v>
      </c>
      <c r="P2514">
        <v>68.6</v>
      </c>
      <c r="Q2514">
        <v>8341.69</v>
      </c>
      <c r="R2514">
        <v>21.06</v>
      </c>
      <c r="S2514" s="231" t="str">
        <f>VLOOKUP(U2514,'Cross ref'!I:J,2,0)</f>
        <v>SCL</v>
      </c>
      <c r="T2514" s="231">
        <f t="shared" si="234"/>
        <v>68.6</v>
      </c>
      <c r="U2514" s="231">
        <f>VLOOKUP(VALUE(C2514),'Cross ref'!G:I,3,0)</f>
        <v>7389</v>
      </c>
      <c r="V2514" s="231">
        <f>IFERROR(VLOOKUP(J2514,'Item List (2)'!C:D,2,0),VLOOKUP(K2514,'Item List (2)'!C:D,2,0))</f>
        <v>50007</v>
      </c>
      <c r="W2514" s="231">
        <f>IFERROR(VLOOKUP(J2514,'Item List (2)'!C:E,3,0),VLOOKUP(K2514,'Item List (2)'!C:E,3,0))</f>
        <v>100</v>
      </c>
      <c r="X2514" s="231">
        <f t="shared" si="235"/>
        <v>0</v>
      </c>
      <c r="Y2514" s="231" t="str">
        <f t="shared" si="236"/>
        <v>COOKIE, CHOC CHIP THWSRV 1.25Z</v>
      </c>
      <c r="AA2514" s="232">
        <f t="shared" si="237"/>
        <v>68.6</v>
      </c>
      <c r="AB2514" s="232" t="str">
        <f>VLOOKUP(W2514,'Item List (2)'!$H:$J,2,0)</f>
        <v>Food</v>
      </c>
      <c r="AC2514" s="232">
        <f t="shared" si="238"/>
        <v>7389</v>
      </c>
      <c r="AD2514" s="232" t="str">
        <f t="shared" si="239"/>
        <v>7389-Food</v>
      </c>
    </row>
    <row r="2515" spans="1:30">
      <c r="A2515" t="s">
        <v>48</v>
      </c>
      <c r="B2515" t="s">
        <v>549</v>
      </c>
      <c r="C2515" t="s">
        <v>831</v>
      </c>
      <c r="D2515" t="s">
        <v>832</v>
      </c>
      <c r="E2515" t="s">
        <v>833</v>
      </c>
      <c r="F2515" s="220" t="s">
        <v>53</v>
      </c>
      <c r="G2515" s="220">
        <v>45167</v>
      </c>
      <c r="H2515" t="s">
        <v>613</v>
      </c>
      <c r="I2515" t="s">
        <v>55</v>
      </c>
      <c r="J2515" t="s">
        <v>614</v>
      </c>
      <c r="K2515" t="s">
        <v>615</v>
      </c>
      <c r="L2515" s="230" t="s">
        <v>212</v>
      </c>
      <c r="M2515">
        <v>1</v>
      </c>
      <c r="N2515">
        <v>0</v>
      </c>
      <c r="O2515">
        <v>14.65</v>
      </c>
      <c r="P2515">
        <v>14.65</v>
      </c>
      <c r="Q2515">
        <v>8341.69</v>
      </c>
      <c r="R2515">
        <v>21.06</v>
      </c>
      <c r="S2515" s="231" t="str">
        <f>VLOOKUP(U2515,'Cross ref'!I:J,2,0)</f>
        <v>SCL</v>
      </c>
      <c r="T2515" s="231">
        <f t="shared" si="234"/>
        <v>14.65</v>
      </c>
      <c r="U2515" s="231">
        <f>VLOOKUP(VALUE(C2515),'Cross ref'!G:I,3,0)</f>
        <v>7389</v>
      </c>
      <c r="V2515" s="231">
        <f>IFERROR(VLOOKUP(J2515,'Item List (2)'!C:D,2,0),VLOOKUP(K2515,'Item List (2)'!C:D,2,0))</f>
        <v>50007</v>
      </c>
      <c r="W2515" s="231">
        <f>IFERROR(VLOOKUP(J2515,'Item List (2)'!C:E,3,0),VLOOKUP(K2515,'Item List (2)'!C:E,3,0))</f>
        <v>100</v>
      </c>
      <c r="X2515" s="231">
        <f t="shared" si="235"/>
        <v>0</v>
      </c>
      <c r="Y2515" s="231" t="str">
        <f t="shared" si="236"/>
        <v>ONION, RED JMBO</v>
      </c>
      <c r="AA2515" s="232">
        <f t="shared" si="237"/>
        <v>14.65</v>
      </c>
      <c r="AB2515" s="232" t="str">
        <f>VLOOKUP(W2515,'Item List (2)'!$H:$J,2,0)</f>
        <v>Food</v>
      </c>
      <c r="AC2515" s="232">
        <f t="shared" si="238"/>
        <v>7389</v>
      </c>
      <c r="AD2515" s="232" t="str">
        <f t="shared" si="239"/>
        <v>7389-Food</v>
      </c>
    </row>
    <row r="2516" spans="1:30">
      <c r="A2516" t="s">
        <v>48</v>
      </c>
      <c r="B2516" t="s">
        <v>549</v>
      </c>
      <c r="C2516" t="s">
        <v>831</v>
      </c>
      <c r="D2516" t="s">
        <v>832</v>
      </c>
      <c r="E2516" t="s">
        <v>833</v>
      </c>
      <c r="F2516" s="220" t="s">
        <v>53</v>
      </c>
      <c r="G2516" s="220">
        <v>45167</v>
      </c>
      <c r="H2516" t="s">
        <v>213</v>
      </c>
      <c r="I2516" t="s">
        <v>55</v>
      </c>
      <c r="J2516" t="s">
        <v>214</v>
      </c>
      <c r="K2516" t="s">
        <v>215</v>
      </c>
      <c r="L2516" s="230" t="s">
        <v>78</v>
      </c>
      <c r="M2516">
        <v>2</v>
      </c>
      <c r="N2516">
        <v>0</v>
      </c>
      <c r="O2516">
        <v>27.07</v>
      </c>
      <c r="P2516">
        <v>54.14</v>
      </c>
      <c r="Q2516">
        <v>8341.69</v>
      </c>
      <c r="R2516">
        <v>21.06</v>
      </c>
      <c r="S2516" s="231" t="str">
        <f>VLOOKUP(U2516,'Cross ref'!I:J,2,0)</f>
        <v>SCL</v>
      </c>
      <c r="T2516" s="231">
        <f t="shared" si="234"/>
        <v>54.14</v>
      </c>
      <c r="U2516" s="231">
        <f>VLOOKUP(VALUE(C2516),'Cross ref'!G:I,3,0)</f>
        <v>7389</v>
      </c>
      <c r="V2516" s="231">
        <f>IFERROR(VLOOKUP(J2516,'Item List (2)'!C:D,2,0),VLOOKUP(K2516,'Item List (2)'!C:D,2,0))</f>
        <v>50007</v>
      </c>
      <c r="W2516" s="231">
        <f>IFERROR(VLOOKUP(J2516,'Item List (2)'!C:E,3,0),VLOOKUP(K2516,'Item List (2)'!C:E,3,0))</f>
        <v>100</v>
      </c>
      <c r="X2516" s="231">
        <f t="shared" si="235"/>
        <v>0</v>
      </c>
      <c r="Y2516" s="231" t="str">
        <f t="shared" si="236"/>
        <v>PICKLE, CHIP DELI 3/16" CC</v>
      </c>
      <c r="AA2516" s="232">
        <f t="shared" si="237"/>
        <v>54.14</v>
      </c>
      <c r="AB2516" s="232" t="str">
        <f>VLOOKUP(W2516,'Item List (2)'!$H:$J,2,0)</f>
        <v>Food</v>
      </c>
      <c r="AC2516" s="232">
        <f t="shared" si="238"/>
        <v>7389</v>
      </c>
      <c r="AD2516" s="232" t="str">
        <f t="shared" si="239"/>
        <v>7389-Food</v>
      </c>
    </row>
    <row r="2517" spans="1:30">
      <c r="A2517" t="s">
        <v>48</v>
      </c>
      <c r="B2517" t="s">
        <v>549</v>
      </c>
      <c r="C2517" t="s">
        <v>831</v>
      </c>
      <c r="D2517" t="s">
        <v>832</v>
      </c>
      <c r="E2517" t="s">
        <v>833</v>
      </c>
      <c r="F2517" s="220" t="s">
        <v>53</v>
      </c>
      <c r="G2517" s="220">
        <v>45167</v>
      </c>
      <c r="H2517" t="s">
        <v>375</v>
      </c>
      <c r="I2517" t="s">
        <v>55</v>
      </c>
      <c r="J2517" t="s">
        <v>146</v>
      </c>
      <c r="K2517" t="s">
        <v>376</v>
      </c>
      <c r="L2517" s="230" t="s">
        <v>377</v>
      </c>
      <c r="M2517">
        <v>2</v>
      </c>
      <c r="N2517">
        <v>0</v>
      </c>
      <c r="O2517">
        <v>175.35</v>
      </c>
      <c r="P2517">
        <v>350.7</v>
      </c>
      <c r="Q2517">
        <v>8341.69</v>
      </c>
      <c r="R2517">
        <v>21.06</v>
      </c>
      <c r="S2517" s="231" t="str">
        <f>VLOOKUP(U2517,'Cross ref'!I:J,2,0)</f>
        <v>SCL</v>
      </c>
      <c r="T2517" s="231">
        <f t="shared" si="234"/>
        <v>350.7</v>
      </c>
      <c r="U2517" s="231">
        <f>VLOOKUP(VALUE(C2517),'Cross ref'!G:I,3,0)</f>
        <v>7389</v>
      </c>
      <c r="V2517" s="231">
        <f>IFERROR(VLOOKUP(J2517,'Item List (2)'!C:D,2,0),VLOOKUP(K2517,'Item List (2)'!C:D,2,0))</f>
        <v>50007</v>
      </c>
      <c r="W2517" s="231">
        <f>IFERROR(VLOOKUP(J2517,'Item List (2)'!C:E,3,0),VLOOKUP(K2517,'Item List (2)'!C:E,3,0))</f>
        <v>100</v>
      </c>
      <c r="X2517" s="231">
        <f t="shared" si="235"/>
        <v>0</v>
      </c>
      <c r="Y2517" s="231" t="str">
        <f t="shared" si="236"/>
        <v>CHICKEN, BRST GR SAVOR 4.25Z CARLS JR</v>
      </c>
      <c r="AA2517" s="232">
        <f t="shared" si="237"/>
        <v>350.7</v>
      </c>
      <c r="AB2517" s="232" t="str">
        <f>VLOOKUP(W2517,'Item List (2)'!$H:$J,2,0)</f>
        <v>Food</v>
      </c>
      <c r="AC2517" s="232">
        <f t="shared" si="238"/>
        <v>7389</v>
      </c>
      <c r="AD2517" s="232" t="str">
        <f t="shared" si="239"/>
        <v>7389-Food</v>
      </c>
    </row>
    <row r="2518" spans="1:30">
      <c r="A2518" t="s">
        <v>48</v>
      </c>
      <c r="B2518" t="s">
        <v>549</v>
      </c>
      <c r="C2518" t="s">
        <v>831</v>
      </c>
      <c r="D2518" t="s">
        <v>832</v>
      </c>
      <c r="E2518" t="s">
        <v>833</v>
      </c>
      <c r="F2518" s="220" t="s">
        <v>53</v>
      </c>
      <c r="G2518" s="220">
        <v>45167</v>
      </c>
      <c r="H2518" t="s">
        <v>219</v>
      </c>
      <c r="I2518" t="s">
        <v>55</v>
      </c>
      <c r="J2518" t="s">
        <v>220</v>
      </c>
      <c r="K2518" t="s">
        <v>221</v>
      </c>
      <c r="L2518" s="230" t="s">
        <v>222</v>
      </c>
      <c r="M2518">
        <v>1</v>
      </c>
      <c r="N2518">
        <v>0</v>
      </c>
      <c r="O2518">
        <v>13.66</v>
      </c>
      <c r="P2518">
        <v>13.66</v>
      </c>
      <c r="Q2518">
        <v>8341.69</v>
      </c>
      <c r="R2518">
        <v>21.06</v>
      </c>
      <c r="S2518" s="231" t="str">
        <f>VLOOKUP(U2518,'Cross ref'!I:J,2,0)</f>
        <v>SCL</v>
      </c>
      <c r="T2518" s="231">
        <f t="shared" si="234"/>
        <v>13.66</v>
      </c>
      <c r="U2518" s="231">
        <f>VLOOKUP(VALUE(C2518),'Cross ref'!G:I,3,0)</f>
        <v>7389</v>
      </c>
      <c r="V2518" s="231">
        <f>IFERROR(VLOOKUP(J2518,'Item List (2)'!C:D,2,0),VLOOKUP(K2518,'Item List (2)'!C:D,2,0))</f>
        <v>50007</v>
      </c>
      <c r="W2518" s="231">
        <f>IFERROR(VLOOKUP(J2518,'Item List (2)'!C:E,3,0),VLOOKUP(K2518,'Item List (2)'!C:E,3,0))</f>
        <v>100</v>
      </c>
      <c r="X2518" s="231">
        <f t="shared" si="235"/>
        <v>0</v>
      </c>
      <c r="Y2518" s="231" t="str">
        <f t="shared" si="236"/>
        <v>WATER, PURIFIED 16.9Z DASANI</v>
      </c>
      <c r="AA2518" s="232">
        <f t="shared" si="237"/>
        <v>13.66</v>
      </c>
      <c r="AB2518" s="232" t="str">
        <f>VLOOKUP(W2518,'Item List (2)'!$H:$J,2,0)</f>
        <v>Food</v>
      </c>
      <c r="AC2518" s="232">
        <f t="shared" si="238"/>
        <v>7389</v>
      </c>
      <c r="AD2518" s="232" t="str">
        <f t="shared" si="239"/>
        <v>7389-Food</v>
      </c>
    </row>
    <row r="2519" spans="1:30">
      <c r="A2519" t="s">
        <v>48</v>
      </c>
      <c r="B2519" t="s">
        <v>549</v>
      </c>
      <c r="C2519" t="s">
        <v>831</v>
      </c>
      <c r="D2519" t="s">
        <v>832</v>
      </c>
      <c r="E2519" t="s">
        <v>833</v>
      </c>
      <c r="F2519" s="220" t="s">
        <v>53</v>
      </c>
      <c r="G2519" s="220">
        <v>45167</v>
      </c>
      <c r="H2519" t="s">
        <v>834</v>
      </c>
      <c r="I2519" t="s">
        <v>66</v>
      </c>
      <c r="J2519" t="s">
        <v>224</v>
      </c>
      <c r="K2519" t="s">
        <v>835</v>
      </c>
      <c r="L2519" s="230" t="s">
        <v>620</v>
      </c>
      <c r="M2519">
        <v>1</v>
      </c>
      <c r="N2519">
        <v>0</v>
      </c>
      <c r="O2519">
        <v>4.92</v>
      </c>
      <c r="P2519">
        <v>4.92</v>
      </c>
      <c r="Q2519">
        <v>8341.69</v>
      </c>
      <c r="R2519">
        <v>21.06</v>
      </c>
      <c r="S2519" s="231" t="str">
        <f>VLOOKUP(U2519,'Cross ref'!I:J,2,0)</f>
        <v>SCL</v>
      </c>
      <c r="T2519" s="231">
        <f t="shared" si="234"/>
        <v>4.92</v>
      </c>
      <c r="U2519" s="231">
        <f>VLOOKUP(VALUE(C2519),'Cross ref'!G:I,3,0)</f>
        <v>7389</v>
      </c>
      <c r="V2519" s="231">
        <f>IFERROR(VLOOKUP(J2519,'Item List (2)'!C:D,2,0),VLOOKUP(K2519,'Item List (2)'!C:D,2,0))</f>
        <v>51001</v>
      </c>
      <c r="W2519" s="231">
        <f>IFERROR(VLOOKUP(J2519,'Item List (2)'!C:E,3,0),VLOOKUP(K2519,'Item List (2)'!C:E,3,0))</f>
        <v>1000</v>
      </c>
      <c r="X2519" s="231">
        <f t="shared" si="235"/>
        <v>0</v>
      </c>
      <c r="Y2519" s="231" t="str">
        <f t="shared" si="236"/>
        <v>LABEL, SATURDAY 1X1 COLD TEMP CARLS JR</v>
      </c>
      <c r="AA2519" s="232">
        <f t="shared" si="237"/>
        <v>4.92</v>
      </c>
      <c r="AB2519" s="232" t="str">
        <f>VLOOKUP(W2519,'Item List (2)'!$H:$J,2,0)</f>
        <v>Paper</v>
      </c>
      <c r="AC2519" s="232">
        <f t="shared" si="238"/>
        <v>7389</v>
      </c>
      <c r="AD2519" s="232" t="str">
        <f t="shared" si="239"/>
        <v>7389-Paper</v>
      </c>
    </row>
    <row r="2520" spans="1:30">
      <c r="A2520" t="s">
        <v>48</v>
      </c>
      <c r="B2520" t="s">
        <v>549</v>
      </c>
      <c r="C2520" t="s">
        <v>831</v>
      </c>
      <c r="D2520" t="s">
        <v>832</v>
      </c>
      <c r="E2520" t="s">
        <v>833</v>
      </c>
      <c r="F2520" s="220" t="s">
        <v>53</v>
      </c>
      <c r="G2520" s="220">
        <v>45167</v>
      </c>
      <c r="H2520" t="s">
        <v>616</v>
      </c>
      <c r="I2520" t="s">
        <v>201</v>
      </c>
      <c r="J2520" t="s">
        <v>224</v>
      </c>
      <c r="K2520" t="s">
        <v>617</v>
      </c>
      <c r="L2520" s="230" t="s">
        <v>425</v>
      </c>
      <c r="M2520">
        <v>2</v>
      </c>
      <c r="N2520">
        <v>0</v>
      </c>
      <c r="O2520">
        <v>5.2</v>
      </c>
      <c r="P2520">
        <v>10.4</v>
      </c>
      <c r="Q2520">
        <v>8341.69</v>
      </c>
      <c r="R2520">
        <v>21.06</v>
      </c>
      <c r="S2520" s="231" t="str">
        <f>VLOOKUP(U2520,'Cross ref'!I:J,2,0)</f>
        <v>SCL</v>
      </c>
      <c r="T2520" s="231">
        <f t="shared" si="234"/>
        <v>10.4</v>
      </c>
      <c r="U2520" s="231">
        <f>VLOOKUP(VALUE(C2520),'Cross ref'!G:I,3,0)</f>
        <v>7389</v>
      </c>
      <c r="V2520" s="231">
        <f>IFERROR(VLOOKUP(J2520,'Item List (2)'!C:D,2,0),VLOOKUP(K2520,'Item List (2)'!C:D,2,0))</f>
        <v>51001</v>
      </c>
      <c r="W2520" s="231">
        <f>IFERROR(VLOOKUP(J2520,'Item List (2)'!C:E,3,0),VLOOKUP(K2520,'Item List (2)'!C:E,3,0))</f>
        <v>1000</v>
      </c>
      <c r="X2520" s="231">
        <f t="shared" si="235"/>
        <v>0</v>
      </c>
      <c r="Y2520" s="231" t="str">
        <f t="shared" si="236"/>
        <v>LABEL, SPECIAL CARLS JR</v>
      </c>
      <c r="AA2520" s="232">
        <f t="shared" si="237"/>
        <v>10.4</v>
      </c>
      <c r="AB2520" s="232" t="str">
        <f>VLOOKUP(W2520,'Item List (2)'!$H:$J,2,0)</f>
        <v>Paper</v>
      </c>
      <c r="AC2520" s="232">
        <f t="shared" si="238"/>
        <v>7389</v>
      </c>
      <c r="AD2520" s="232" t="str">
        <f t="shared" si="239"/>
        <v>7389-Paper</v>
      </c>
    </row>
    <row r="2521" spans="1:30">
      <c r="A2521" t="s">
        <v>48</v>
      </c>
      <c r="B2521" t="s">
        <v>549</v>
      </c>
      <c r="C2521" t="s">
        <v>831</v>
      </c>
      <c r="D2521" t="s">
        <v>832</v>
      </c>
      <c r="E2521" t="s">
        <v>833</v>
      </c>
      <c r="F2521" s="220" t="s">
        <v>53</v>
      </c>
      <c r="G2521" s="220">
        <v>45167</v>
      </c>
      <c r="H2521" t="s">
        <v>827</v>
      </c>
      <c r="I2521" t="s">
        <v>66</v>
      </c>
      <c r="J2521" t="s">
        <v>224</v>
      </c>
      <c r="K2521" t="s">
        <v>828</v>
      </c>
      <c r="L2521" s="230" t="s">
        <v>620</v>
      </c>
      <c r="M2521">
        <v>1</v>
      </c>
      <c r="N2521">
        <v>0</v>
      </c>
      <c r="O2521">
        <v>4.92</v>
      </c>
      <c r="P2521">
        <v>4.92</v>
      </c>
      <c r="Q2521">
        <v>8341.69</v>
      </c>
      <c r="R2521">
        <v>21.06</v>
      </c>
      <c r="S2521" s="231" t="str">
        <f>VLOOKUP(U2521,'Cross ref'!I:J,2,0)</f>
        <v>SCL</v>
      </c>
      <c r="T2521" s="231">
        <f t="shared" si="234"/>
        <v>4.92</v>
      </c>
      <c r="U2521" s="231">
        <f>VLOOKUP(VALUE(C2521),'Cross ref'!G:I,3,0)</f>
        <v>7389</v>
      </c>
      <c r="V2521" s="231">
        <f>IFERROR(VLOOKUP(J2521,'Item List (2)'!C:D,2,0),VLOOKUP(K2521,'Item List (2)'!C:D,2,0))</f>
        <v>51001</v>
      </c>
      <c r="W2521" s="231">
        <f>IFERROR(VLOOKUP(J2521,'Item List (2)'!C:E,3,0),VLOOKUP(K2521,'Item List (2)'!C:E,3,0))</f>
        <v>1000</v>
      </c>
      <c r="X2521" s="231">
        <f t="shared" si="235"/>
        <v>0</v>
      </c>
      <c r="Y2521" s="231" t="str">
        <f t="shared" si="236"/>
        <v>LABEL, THURSDAY 1X1 COLD TEMP CARLS JR</v>
      </c>
      <c r="AA2521" s="232">
        <f t="shared" si="237"/>
        <v>4.92</v>
      </c>
      <c r="AB2521" s="232" t="str">
        <f>VLOOKUP(W2521,'Item List (2)'!$H:$J,2,0)</f>
        <v>Paper</v>
      </c>
      <c r="AC2521" s="232">
        <f t="shared" si="238"/>
        <v>7389</v>
      </c>
      <c r="AD2521" s="232" t="str">
        <f t="shared" si="239"/>
        <v>7389-Paper</v>
      </c>
    </row>
    <row r="2522" spans="1:30">
      <c r="A2522" t="s">
        <v>48</v>
      </c>
      <c r="B2522" t="s">
        <v>549</v>
      </c>
      <c r="C2522" t="s">
        <v>831</v>
      </c>
      <c r="D2522" t="s">
        <v>832</v>
      </c>
      <c r="E2522" t="s">
        <v>833</v>
      </c>
      <c r="F2522" s="220" t="s">
        <v>53</v>
      </c>
      <c r="G2522" s="220">
        <v>45167</v>
      </c>
      <c r="H2522" t="s">
        <v>829</v>
      </c>
      <c r="I2522" t="s">
        <v>66</v>
      </c>
      <c r="J2522" t="s">
        <v>224</v>
      </c>
      <c r="K2522" t="s">
        <v>830</v>
      </c>
      <c r="L2522" s="230" t="s">
        <v>620</v>
      </c>
      <c r="M2522">
        <v>1</v>
      </c>
      <c r="N2522">
        <v>0</v>
      </c>
      <c r="O2522">
        <v>4.92</v>
      </c>
      <c r="P2522">
        <v>4.92</v>
      </c>
      <c r="Q2522">
        <v>8341.69</v>
      </c>
      <c r="R2522">
        <v>21.06</v>
      </c>
      <c r="S2522" s="231" t="str">
        <f>VLOOKUP(U2522,'Cross ref'!I:J,2,0)</f>
        <v>SCL</v>
      </c>
      <c r="T2522" s="231">
        <f t="shared" si="234"/>
        <v>4.92</v>
      </c>
      <c r="U2522" s="231">
        <f>VLOOKUP(VALUE(C2522),'Cross ref'!G:I,3,0)</f>
        <v>7389</v>
      </c>
      <c r="V2522" s="231">
        <f>IFERROR(VLOOKUP(J2522,'Item List (2)'!C:D,2,0),VLOOKUP(K2522,'Item List (2)'!C:D,2,0))</f>
        <v>51001</v>
      </c>
      <c r="W2522" s="231">
        <f>IFERROR(VLOOKUP(J2522,'Item List (2)'!C:E,3,0),VLOOKUP(K2522,'Item List (2)'!C:E,3,0))</f>
        <v>1000</v>
      </c>
      <c r="X2522" s="231">
        <f t="shared" si="235"/>
        <v>0</v>
      </c>
      <c r="Y2522" s="231" t="str">
        <f t="shared" si="236"/>
        <v>LABEL, TUESDAY 1X1 COLD TEMP CARLS JR</v>
      </c>
      <c r="AA2522" s="232">
        <f t="shared" si="237"/>
        <v>4.92</v>
      </c>
      <c r="AB2522" s="232" t="str">
        <f>VLOOKUP(W2522,'Item List (2)'!$H:$J,2,0)</f>
        <v>Paper</v>
      </c>
      <c r="AC2522" s="232">
        <f t="shared" si="238"/>
        <v>7389</v>
      </c>
      <c r="AD2522" s="232" t="str">
        <f t="shared" si="239"/>
        <v>7389-Paper</v>
      </c>
    </row>
    <row r="2523" spans="1:30">
      <c r="A2523" t="s">
        <v>48</v>
      </c>
      <c r="B2523" t="s">
        <v>549</v>
      </c>
      <c r="C2523" t="s">
        <v>831</v>
      </c>
      <c r="D2523" t="s">
        <v>832</v>
      </c>
      <c r="E2523" t="s">
        <v>833</v>
      </c>
      <c r="F2523" s="220" t="s">
        <v>53</v>
      </c>
      <c r="G2523" s="220">
        <v>45167</v>
      </c>
      <c r="H2523" t="s">
        <v>383</v>
      </c>
      <c r="I2523" t="s">
        <v>55</v>
      </c>
      <c r="J2523" t="s">
        <v>265</v>
      </c>
      <c r="K2523" t="s">
        <v>384</v>
      </c>
      <c r="L2523" s="230" t="s">
        <v>263</v>
      </c>
      <c r="M2523">
        <v>1</v>
      </c>
      <c r="N2523">
        <v>0</v>
      </c>
      <c r="O2523">
        <v>32.32</v>
      </c>
      <c r="P2523">
        <v>32.32</v>
      </c>
      <c r="Q2523">
        <v>8341.69</v>
      </c>
      <c r="R2523">
        <v>21.06</v>
      </c>
      <c r="S2523" s="231" t="str">
        <f>VLOOKUP(U2523,'Cross ref'!I:J,2,0)</f>
        <v>SCL</v>
      </c>
      <c r="T2523" s="231">
        <f t="shared" si="234"/>
        <v>32.32</v>
      </c>
      <c r="U2523" s="231">
        <f>VLOOKUP(VALUE(C2523),'Cross ref'!G:I,3,0)</f>
        <v>7389</v>
      </c>
      <c r="V2523" s="231">
        <f>IFERROR(VLOOKUP(J2523,'Item List (2)'!C:D,2,0),VLOOKUP(K2523,'Item List (2)'!C:D,2,0))</f>
        <v>50007</v>
      </c>
      <c r="W2523" s="231">
        <f>IFERROR(VLOOKUP(J2523,'Item List (2)'!C:E,3,0),VLOOKUP(K2523,'Item List (2)'!C:E,3,0))</f>
        <v>100</v>
      </c>
      <c r="X2523" s="231">
        <f t="shared" si="235"/>
        <v>0</v>
      </c>
      <c r="Y2523" s="231" t="str">
        <f t="shared" si="236"/>
        <v>SAUCE, SANTA FE W-CAGE FREE EGG</v>
      </c>
      <c r="AA2523" s="232">
        <f t="shared" si="237"/>
        <v>32.32</v>
      </c>
      <c r="AB2523" s="232" t="str">
        <f>VLOOKUP(W2523,'Item List (2)'!$H:$J,2,0)</f>
        <v>Food</v>
      </c>
      <c r="AC2523" s="232">
        <f t="shared" si="238"/>
        <v>7389</v>
      </c>
      <c r="AD2523" s="232" t="str">
        <f t="shared" si="239"/>
        <v>7389-Food</v>
      </c>
    </row>
    <row r="2524" spans="1:30">
      <c r="A2524" t="s">
        <v>48</v>
      </c>
      <c r="B2524" t="s">
        <v>549</v>
      </c>
      <c r="C2524" t="s">
        <v>831</v>
      </c>
      <c r="D2524" t="s">
        <v>832</v>
      </c>
      <c r="E2524" t="s">
        <v>833</v>
      </c>
      <c r="F2524" s="220" t="s">
        <v>53</v>
      </c>
      <c r="G2524" s="220">
        <v>45167</v>
      </c>
      <c r="H2524" t="s">
        <v>231</v>
      </c>
      <c r="I2524" t="s">
        <v>201</v>
      </c>
      <c r="J2524" t="s">
        <v>232</v>
      </c>
      <c r="K2524" t="s">
        <v>233</v>
      </c>
      <c r="L2524" s="230" t="s">
        <v>234</v>
      </c>
      <c r="M2524">
        <v>1</v>
      </c>
      <c r="N2524">
        <v>0</v>
      </c>
      <c r="O2524">
        <v>25.97</v>
      </c>
      <c r="P2524">
        <v>25.97</v>
      </c>
      <c r="Q2524">
        <v>8341.69</v>
      </c>
      <c r="R2524">
        <v>21.06</v>
      </c>
      <c r="S2524" s="231" t="str">
        <f>VLOOKUP(U2524,'Cross ref'!I:J,2,0)</f>
        <v>SCL</v>
      </c>
      <c r="T2524" s="231">
        <f t="shared" si="234"/>
        <v>25.97</v>
      </c>
      <c r="U2524" s="231">
        <f>VLOOKUP(VALUE(C2524),'Cross ref'!G:I,3,0)</f>
        <v>7389</v>
      </c>
      <c r="V2524" s="231">
        <f>IFERROR(VLOOKUP(J2524,'Item List (2)'!C:D,2,0),VLOOKUP(K2524,'Item List (2)'!C:D,2,0))</f>
        <v>51001</v>
      </c>
      <c r="W2524" s="231">
        <f>IFERROR(VLOOKUP(J2524,'Item List (2)'!C:E,3,0),VLOOKUP(K2524,'Item List (2)'!C:E,3,0))</f>
        <v>1000</v>
      </c>
      <c r="X2524" s="231">
        <f t="shared" si="235"/>
        <v>0</v>
      </c>
      <c r="Y2524" s="231" t="str">
        <f t="shared" si="236"/>
        <v>LID, 12-24Z</v>
      </c>
      <c r="AA2524" s="232">
        <f t="shared" si="237"/>
        <v>25.97</v>
      </c>
      <c r="AB2524" s="232" t="str">
        <f>VLOOKUP(W2524,'Item List (2)'!$H:$J,2,0)</f>
        <v>Paper</v>
      </c>
      <c r="AC2524" s="232">
        <f t="shared" si="238"/>
        <v>7389</v>
      </c>
      <c r="AD2524" s="232" t="str">
        <f t="shared" si="239"/>
        <v>7389-Paper</v>
      </c>
    </row>
    <row r="2525" spans="1:30">
      <c r="A2525" t="s">
        <v>48</v>
      </c>
      <c r="B2525" t="s">
        <v>549</v>
      </c>
      <c r="C2525" t="s">
        <v>831</v>
      </c>
      <c r="D2525" t="s">
        <v>832</v>
      </c>
      <c r="E2525" t="s">
        <v>833</v>
      </c>
      <c r="F2525" s="220" t="s">
        <v>53</v>
      </c>
      <c r="G2525" s="220">
        <v>45167</v>
      </c>
      <c r="H2525" t="s">
        <v>235</v>
      </c>
      <c r="I2525" t="s">
        <v>201</v>
      </c>
      <c r="J2525" t="s">
        <v>236</v>
      </c>
      <c r="K2525" t="s">
        <v>237</v>
      </c>
      <c r="L2525" s="230" t="s">
        <v>238</v>
      </c>
      <c r="M2525">
        <v>1</v>
      </c>
      <c r="N2525">
        <v>0</v>
      </c>
      <c r="O2525">
        <v>59.26</v>
      </c>
      <c r="P2525">
        <v>59.26</v>
      </c>
      <c r="Q2525">
        <v>8341.69</v>
      </c>
      <c r="R2525">
        <v>21.06</v>
      </c>
      <c r="S2525" s="231" t="str">
        <f>VLOOKUP(U2525,'Cross ref'!I:J,2,0)</f>
        <v>SCL</v>
      </c>
      <c r="T2525" s="231">
        <f t="shared" si="234"/>
        <v>59.26</v>
      </c>
      <c r="U2525" s="231">
        <f>VLOOKUP(VALUE(C2525),'Cross ref'!G:I,3,0)</f>
        <v>7389</v>
      </c>
      <c r="V2525" s="231">
        <f>IFERROR(VLOOKUP(J2525,'Item List (2)'!C:D,2,0),VLOOKUP(K2525,'Item List (2)'!C:D,2,0))</f>
        <v>51001</v>
      </c>
      <c r="W2525" s="231">
        <f>IFERROR(VLOOKUP(J2525,'Item List (2)'!C:E,3,0),VLOOKUP(K2525,'Item List (2)'!C:E,3,0))</f>
        <v>1000</v>
      </c>
      <c r="X2525" s="231">
        <f t="shared" si="235"/>
        <v>0</v>
      </c>
      <c r="Y2525" s="231" t="str">
        <f t="shared" si="236"/>
        <v>CUP, COLD 20Z FLV TRL</v>
      </c>
      <c r="AA2525" s="232">
        <f t="shared" si="237"/>
        <v>59.26</v>
      </c>
      <c r="AB2525" s="232" t="str">
        <f>VLOOKUP(W2525,'Item List (2)'!$H:$J,2,0)</f>
        <v>Paper</v>
      </c>
      <c r="AC2525" s="232">
        <f t="shared" si="238"/>
        <v>7389</v>
      </c>
      <c r="AD2525" s="232" t="str">
        <f t="shared" si="239"/>
        <v>7389-Paper</v>
      </c>
    </row>
    <row r="2526" spans="1:30">
      <c r="A2526" t="s">
        <v>48</v>
      </c>
      <c r="B2526" t="s">
        <v>549</v>
      </c>
      <c r="C2526" t="s">
        <v>831</v>
      </c>
      <c r="D2526" t="s">
        <v>832</v>
      </c>
      <c r="E2526" t="s">
        <v>833</v>
      </c>
      <c r="F2526" s="220" t="s">
        <v>53</v>
      </c>
      <c r="G2526" s="220">
        <v>45167</v>
      </c>
      <c r="H2526" t="s">
        <v>492</v>
      </c>
      <c r="I2526" t="s">
        <v>201</v>
      </c>
      <c r="J2526" t="s">
        <v>493</v>
      </c>
      <c r="K2526" t="s">
        <v>494</v>
      </c>
      <c r="L2526" s="230" t="s">
        <v>495</v>
      </c>
      <c r="M2526">
        <v>1</v>
      </c>
      <c r="N2526">
        <v>0</v>
      </c>
      <c r="O2526">
        <v>48.25</v>
      </c>
      <c r="P2526">
        <v>48.25</v>
      </c>
      <c r="Q2526">
        <v>8341.69</v>
      </c>
      <c r="R2526">
        <v>21.06</v>
      </c>
      <c r="S2526" s="231" t="str">
        <f>VLOOKUP(U2526,'Cross ref'!I:J,2,0)</f>
        <v>SCL</v>
      </c>
      <c r="T2526" s="231">
        <f t="shared" si="234"/>
        <v>48.25</v>
      </c>
      <c r="U2526" s="231">
        <f>VLOOKUP(VALUE(C2526),'Cross ref'!G:I,3,0)</f>
        <v>7389</v>
      </c>
      <c r="V2526" s="231">
        <f>IFERROR(VLOOKUP(J2526,'Item List (2)'!C:D,2,0),VLOOKUP(K2526,'Item List (2)'!C:D,2,0))</f>
        <v>51001</v>
      </c>
      <c r="W2526" s="231">
        <f>IFERROR(VLOOKUP(J2526,'Item List (2)'!C:E,3,0),VLOOKUP(K2526,'Item List (2)'!C:E,3,0))</f>
        <v>1000</v>
      </c>
      <c r="X2526" s="231">
        <f t="shared" si="235"/>
        <v>0</v>
      </c>
      <c r="Y2526" s="231" t="str">
        <f t="shared" si="236"/>
        <v>CONTAINER, CLAMSHELL DUAL SIDED</v>
      </c>
      <c r="AA2526" s="232">
        <f t="shared" si="237"/>
        <v>48.25</v>
      </c>
      <c r="AB2526" s="232" t="str">
        <f>VLOOKUP(W2526,'Item List (2)'!$H:$J,2,0)</f>
        <v>Paper</v>
      </c>
      <c r="AC2526" s="232">
        <f t="shared" si="238"/>
        <v>7389</v>
      </c>
      <c r="AD2526" s="232" t="str">
        <f t="shared" si="239"/>
        <v>7389-Paper</v>
      </c>
    </row>
    <row r="2527" spans="1:30">
      <c r="A2527" t="s">
        <v>48</v>
      </c>
      <c r="B2527" t="s">
        <v>549</v>
      </c>
      <c r="C2527" t="s">
        <v>831</v>
      </c>
      <c r="D2527" t="s">
        <v>832</v>
      </c>
      <c r="E2527" t="s">
        <v>833</v>
      </c>
      <c r="F2527" s="220" t="s">
        <v>53</v>
      </c>
      <c r="G2527" s="220">
        <v>45167</v>
      </c>
      <c r="H2527" t="s">
        <v>243</v>
      </c>
      <c r="I2527" t="s">
        <v>55</v>
      </c>
      <c r="J2527" t="s">
        <v>244</v>
      </c>
      <c r="K2527" t="s">
        <v>245</v>
      </c>
      <c r="L2527" s="230" t="s">
        <v>246</v>
      </c>
      <c r="M2527">
        <v>1</v>
      </c>
      <c r="N2527">
        <v>0</v>
      </c>
      <c r="O2527">
        <v>19.99</v>
      </c>
      <c r="P2527">
        <v>19.99</v>
      </c>
      <c r="Q2527">
        <v>8341.69</v>
      </c>
      <c r="R2527">
        <v>21.06</v>
      </c>
      <c r="S2527" s="231" t="str">
        <f>VLOOKUP(U2527,'Cross ref'!I:J,2,0)</f>
        <v>SCL</v>
      </c>
      <c r="T2527" s="231">
        <f t="shared" si="234"/>
        <v>19.99</v>
      </c>
      <c r="U2527" s="231">
        <f>VLOOKUP(VALUE(C2527),'Cross ref'!G:I,3,0)</f>
        <v>7389</v>
      </c>
      <c r="V2527" s="231">
        <f>IFERROR(VLOOKUP(J2527,'Item List (2)'!C:D,2,0),VLOOKUP(K2527,'Item List (2)'!C:D,2,0))</f>
        <v>50007</v>
      </c>
      <c r="W2527" s="231">
        <f>IFERROR(VLOOKUP(J2527,'Item List (2)'!C:E,3,0),VLOOKUP(K2527,'Item List (2)'!C:E,3,0))</f>
        <v>100</v>
      </c>
      <c r="X2527" s="231">
        <f t="shared" si="235"/>
        <v>0</v>
      </c>
      <c r="Y2527" s="231" t="str">
        <f t="shared" si="236"/>
        <v>CREAMER, HALF &amp; HALF</v>
      </c>
      <c r="AA2527" s="232">
        <f t="shared" si="237"/>
        <v>19.99</v>
      </c>
      <c r="AB2527" s="232" t="str">
        <f>VLOOKUP(W2527,'Item List (2)'!$H:$J,2,0)</f>
        <v>Food</v>
      </c>
      <c r="AC2527" s="232">
        <f t="shared" si="238"/>
        <v>7389</v>
      </c>
      <c r="AD2527" s="232" t="str">
        <f t="shared" si="239"/>
        <v>7389-Food</v>
      </c>
    </row>
    <row r="2528" spans="1:30">
      <c r="A2528" t="s">
        <v>48</v>
      </c>
      <c r="B2528" t="s">
        <v>549</v>
      </c>
      <c r="C2528" t="s">
        <v>831</v>
      </c>
      <c r="D2528" t="s">
        <v>832</v>
      </c>
      <c r="E2528" t="s">
        <v>833</v>
      </c>
      <c r="F2528" s="220" t="s">
        <v>53</v>
      </c>
      <c r="G2528" s="220">
        <v>45167</v>
      </c>
      <c r="H2528" t="s">
        <v>496</v>
      </c>
      <c r="I2528" t="s">
        <v>201</v>
      </c>
      <c r="J2528" t="s">
        <v>236</v>
      </c>
      <c r="K2528" t="s">
        <v>497</v>
      </c>
      <c r="L2528" s="230" t="s">
        <v>487</v>
      </c>
      <c r="M2528">
        <v>1</v>
      </c>
      <c r="N2528">
        <v>0</v>
      </c>
      <c r="O2528">
        <v>82.08</v>
      </c>
      <c r="P2528">
        <v>82.08</v>
      </c>
      <c r="Q2528">
        <v>8341.69</v>
      </c>
      <c r="R2528">
        <v>21.06</v>
      </c>
      <c r="S2528" s="231" t="str">
        <f>VLOOKUP(U2528,'Cross ref'!I:J,2,0)</f>
        <v>SCL</v>
      </c>
      <c r="T2528" s="231">
        <f t="shared" si="234"/>
        <v>82.08</v>
      </c>
      <c r="U2528" s="231">
        <f>VLOOKUP(VALUE(C2528),'Cross ref'!G:I,3,0)</f>
        <v>7389</v>
      </c>
      <c r="V2528" s="231">
        <f>IFERROR(VLOOKUP(J2528,'Item List (2)'!C:D,2,0),VLOOKUP(K2528,'Item List (2)'!C:D,2,0))</f>
        <v>51001</v>
      </c>
      <c r="W2528" s="231">
        <f>IFERROR(VLOOKUP(J2528,'Item List (2)'!C:E,3,0),VLOOKUP(K2528,'Item List (2)'!C:E,3,0))</f>
        <v>1000</v>
      </c>
      <c r="X2528" s="231">
        <f t="shared" si="235"/>
        <v>0</v>
      </c>
      <c r="Y2528" s="231" t="str">
        <f t="shared" si="236"/>
        <v>CUP, SHAKE 16Z</v>
      </c>
      <c r="AA2528" s="232">
        <f t="shared" si="237"/>
        <v>82.08</v>
      </c>
      <c r="AB2528" s="232" t="str">
        <f>VLOOKUP(W2528,'Item List (2)'!$H:$J,2,0)</f>
        <v>Paper</v>
      </c>
      <c r="AC2528" s="232">
        <f t="shared" si="238"/>
        <v>7389</v>
      </c>
      <c r="AD2528" s="232" t="str">
        <f t="shared" si="239"/>
        <v>7389-Paper</v>
      </c>
    </row>
    <row r="2529" spans="1:30">
      <c r="A2529" t="s">
        <v>48</v>
      </c>
      <c r="B2529" t="s">
        <v>549</v>
      </c>
      <c r="C2529" t="s">
        <v>831</v>
      </c>
      <c r="D2529" t="s">
        <v>832</v>
      </c>
      <c r="E2529" t="s">
        <v>833</v>
      </c>
      <c r="F2529" s="220" t="s">
        <v>53</v>
      </c>
      <c r="G2529" s="220">
        <v>45167</v>
      </c>
      <c r="H2529" t="s">
        <v>498</v>
      </c>
      <c r="I2529" t="s">
        <v>201</v>
      </c>
      <c r="J2529" t="s">
        <v>202</v>
      </c>
      <c r="K2529" t="s">
        <v>499</v>
      </c>
      <c r="L2529" s="230" t="s">
        <v>500</v>
      </c>
      <c r="M2529">
        <v>1</v>
      </c>
      <c r="N2529">
        <v>0</v>
      </c>
      <c r="O2529">
        <v>56.84</v>
      </c>
      <c r="P2529">
        <v>56.84</v>
      </c>
      <c r="Q2529">
        <v>8341.69</v>
      </c>
      <c r="R2529">
        <v>21.06</v>
      </c>
      <c r="S2529" s="231" t="str">
        <f>VLOOKUP(U2529,'Cross ref'!I:J,2,0)</f>
        <v>SCL</v>
      </c>
      <c r="T2529" s="231">
        <f t="shared" si="234"/>
        <v>56.84</v>
      </c>
      <c r="U2529" s="231">
        <f>VLOOKUP(VALUE(C2529),'Cross ref'!G:I,3,0)</f>
        <v>7389</v>
      </c>
      <c r="V2529" s="231">
        <f>IFERROR(VLOOKUP(J2529,'Item List (2)'!C:D,2,0),VLOOKUP(K2529,'Item List (2)'!C:D,2,0))</f>
        <v>51001</v>
      </c>
      <c r="W2529" s="231">
        <f>IFERROR(VLOOKUP(J2529,'Item List (2)'!C:E,3,0),VLOOKUP(K2529,'Item List (2)'!C:E,3,0))</f>
        <v>1000</v>
      </c>
      <c r="X2529" s="231">
        <f t="shared" si="235"/>
        <v>0</v>
      </c>
      <c r="Y2529" s="231" t="str">
        <f t="shared" si="236"/>
        <v>WRAP, QUICK HAPPY STAR</v>
      </c>
      <c r="AA2529" s="232">
        <f t="shared" si="237"/>
        <v>56.84</v>
      </c>
      <c r="AB2529" s="232" t="str">
        <f>VLOOKUP(W2529,'Item List (2)'!$H:$J,2,0)</f>
        <v>Paper</v>
      </c>
      <c r="AC2529" s="232">
        <f t="shared" si="238"/>
        <v>7389</v>
      </c>
      <c r="AD2529" s="232" t="str">
        <f t="shared" si="239"/>
        <v>7389-Paper</v>
      </c>
    </row>
    <row r="2530" spans="1:30">
      <c r="A2530" t="s">
        <v>48</v>
      </c>
      <c r="B2530" t="s">
        <v>549</v>
      </c>
      <c r="C2530" t="s">
        <v>831</v>
      </c>
      <c r="D2530" t="s">
        <v>832</v>
      </c>
      <c r="E2530" t="s">
        <v>833</v>
      </c>
      <c r="F2530" s="220" t="s">
        <v>53</v>
      </c>
      <c r="G2530" s="220">
        <v>45167</v>
      </c>
      <c r="H2530" t="s">
        <v>247</v>
      </c>
      <c r="I2530" t="s">
        <v>201</v>
      </c>
      <c r="J2530" t="s">
        <v>240</v>
      </c>
      <c r="K2530" t="s">
        <v>248</v>
      </c>
      <c r="L2530" s="230" t="s">
        <v>249</v>
      </c>
      <c r="M2530">
        <v>1</v>
      </c>
      <c r="N2530">
        <v>0</v>
      </c>
      <c r="O2530">
        <v>16.89</v>
      </c>
      <c r="P2530">
        <v>16.89</v>
      </c>
      <c r="Q2530">
        <v>8341.69</v>
      </c>
      <c r="R2530">
        <v>21.06</v>
      </c>
      <c r="S2530" s="231" t="str">
        <f>VLOOKUP(U2530,'Cross ref'!I:J,2,0)</f>
        <v>SCL</v>
      </c>
      <c r="T2530" s="231">
        <f t="shared" si="234"/>
        <v>16.89</v>
      </c>
      <c r="U2530" s="231">
        <f>VLOOKUP(VALUE(C2530),'Cross ref'!G:I,3,0)</f>
        <v>7389</v>
      </c>
      <c r="V2530" s="231">
        <f>IFERROR(VLOOKUP(J2530,'Item List (2)'!C:D,2,0),VLOOKUP(K2530,'Item List (2)'!C:D,2,0))</f>
        <v>51001</v>
      </c>
      <c r="W2530" s="231">
        <f>IFERROR(VLOOKUP(J2530,'Item List (2)'!C:E,3,0),VLOOKUP(K2530,'Item List (2)'!C:E,3,0))</f>
        <v>1000</v>
      </c>
      <c r="X2530" s="231">
        <f t="shared" si="235"/>
        <v>0</v>
      </c>
      <c r="Y2530" s="231" t="str">
        <f t="shared" si="236"/>
        <v>BAG, #12 FVLR TRAILS</v>
      </c>
      <c r="AA2530" s="232">
        <f t="shared" si="237"/>
        <v>16.89</v>
      </c>
      <c r="AB2530" s="232" t="str">
        <f>VLOOKUP(W2530,'Item List (2)'!$H:$J,2,0)</f>
        <v>Paper</v>
      </c>
      <c r="AC2530" s="232">
        <f t="shared" si="238"/>
        <v>7389</v>
      </c>
      <c r="AD2530" s="232" t="str">
        <f t="shared" si="239"/>
        <v>7389-Paper</v>
      </c>
    </row>
    <row r="2531" spans="1:30">
      <c r="A2531" t="s">
        <v>48</v>
      </c>
      <c r="B2531" t="s">
        <v>549</v>
      </c>
      <c r="C2531" t="s">
        <v>831</v>
      </c>
      <c r="D2531" t="s">
        <v>832</v>
      </c>
      <c r="E2531" t="s">
        <v>833</v>
      </c>
      <c r="F2531" s="220" t="s">
        <v>53</v>
      </c>
      <c r="G2531" s="220">
        <v>45167</v>
      </c>
      <c r="H2531" t="s">
        <v>250</v>
      </c>
      <c r="I2531" t="s">
        <v>201</v>
      </c>
      <c r="J2531" t="s">
        <v>240</v>
      </c>
      <c r="K2531" t="s">
        <v>251</v>
      </c>
      <c r="L2531" s="230" t="s">
        <v>252</v>
      </c>
      <c r="M2531">
        <v>1</v>
      </c>
      <c r="N2531">
        <v>0</v>
      </c>
      <c r="O2531">
        <v>26.37</v>
      </c>
      <c r="P2531">
        <v>26.37</v>
      </c>
      <c r="Q2531">
        <v>8341.69</v>
      </c>
      <c r="R2531">
        <v>21.06</v>
      </c>
      <c r="S2531" s="231" t="str">
        <f>VLOOKUP(U2531,'Cross ref'!I:J,2,0)</f>
        <v>SCL</v>
      </c>
      <c r="T2531" s="231">
        <f t="shared" si="234"/>
        <v>26.37</v>
      </c>
      <c r="U2531" s="231">
        <f>VLOOKUP(VALUE(C2531),'Cross ref'!G:I,3,0)</f>
        <v>7389</v>
      </c>
      <c r="V2531" s="231">
        <f>IFERROR(VLOOKUP(J2531,'Item List (2)'!C:D,2,0),VLOOKUP(K2531,'Item List (2)'!C:D,2,0))</f>
        <v>51001</v>
      </c>
      <c r="W2531" s="231">
        <f>IFERROR(VLOOKUP(J2531,'Item List (2)'!C:E,3,0),VLOOKUP(K2531,'Item List (2)'!C:E,3,0))</f>
        <v>1000</v>
      </c>
      <c r="X2531" s="231">
        <f t="shared" si="235"/>
        <v>0</v>
      </c>
      <c r="Y2531" s="231" t="str">
        <f t="shared" si="236"/>
        <v>BAG, #8 FLVR TRAILS</v>
      </c>
      <c r="AA2531" s="232">
        <f t="shared" si="237"/>
        <v>26.37</v>
      </c>
      <c r="AB2531" s="232" t="str">
        <f>VLOOKUP(W2531,'Item List (2)'!$H:$J,2,0)</f>
        <v>Paper</v>
      </c>
      <c r="AC2531" s="232">
        <f t="shared" si="238"/>
        <v>7389</v>
      </c>
      <c r="AD2531" s="232" t="str">
        <f t="shared" si="239"/>
        <v>7389-Paper</v>
      </c>
    </row>
    <row r="2532" spans="1:30">
      <c r="A2532" t="s">
        <v>48</v>
      </c>
      <c r="B2532" t="s">
        <v>549</v>
      </c>
      <c r="C2532" t="s">
        <v>831</v>
      </c>
      <c r="D2532" t="s">
        <v>832</v>
      </c>
      <c r="E2532" t="s">
        <v>833</v>
      </c>
      <c r="F2532" s="220" t="s">
        <v>53</v>
      </c>
      <c r="G2532" s="220">
        <v>45167</v>
      </c>
      <c r="H2532" t="s">
        <v>253</v>
      </c>
      <c r="I2532" t="s">
        <v>201</v>
      </c>
      <c r="J2532" t="s">
        <v>240</v>
      </c>
      <c r="K2532" t="s">
        <v>254</v>
      </c>
      <c r="L2532" s="230" t="s">
        <v>249</v>
      </c>
      <c r="M2532">
        <v>1</v>
      </c>
      <c r="N2532">
        <v>0</v>
      </c>
      <c r="O2532">
        <v>10.7</v>
      </c>
      <c r="P2532">
        <v>10.7</v>
      </c>
      <c r="Q2532">
        <v>8341.69</v>
      </c>
      <c r="R2532">
        <v>21.06</v>
      </c>
      <c r="S2532" s="231" t="str">
        <f>VLOOKUP(U2532,'Cross ref'!I:J,2,0)</f>
        <v>SCL</v>
      </c>
      <c r="T2532" s="231">
        <f t="shared" si="234"/>
        <v>10.7</v>
      </c>
      <c r="U2532" s="231">
        <f>VLOOKUP(VALUE(C2532),'Cross ref'!G:I,3,0)</f>
        <v>7389</v>
      </c>
      <c r="V2532" s="231">
        <f>IFERROR(VLOOKUP(J2532,'Item List (2)'!C:D,2,0),VLOOKUP(K2532,'Item List (2)'!C:D,2,0))</f>
        <v>51001</v>
      </c>
      <c r="W2532" s="231">
        <f>IFERROR(VLOOKUP(J2532,'Item List (2)'!C:E,3,0),VLOOKUP(K2532,'Item List (2)'!C:E,3,0))</f>
        <v>1000</v>
      </c>
      <c r="X2532" s="231">
        <f t="shared" si="235"/>
        <v>0</v>
      </c>
      <c r="Y2532" s="231" t="str">
        <f t="shared" si="236"/>
        <v>BAG, #4 FLVR TRAILS</v>
      </c>
      <c r="AA2532" s="232">
        <f t="shared" si="237"/>
        <v>10.7</v>
      </c>
      <c r="AB2532" s="232" t="str">
        <f>VLOOKUP(W2532,'Item List (2)'!$H:$J,2,0)</f>
        <v>Paper</v>
      </c>
      <c r="AC2532" s="232">
        <f t="shared" si="238"/>
        <v>7389</v>
      </c>
      <c r="AD2532" s="232" t="str">
        <f t="shared" si="239"/>
        <v>7389-Paper</v>
      </c>
    </row>
    <row r="2533" spans="1:30">
      <c r="A2533" t="s">
        <v>48</v>
      </c>
      <c r="B2533" t="s">
        <v>549</v>
      </c>
      <c r="C2533" t="s">
        <v>831</v>
      </c>
      <c r="D2533" t="s">
        <v>832</v>
      </c>
      <c r="E2533" t="s">
        <v>833</v>
      </c>
      <c r="F2533" s="220" t="s">
        <v>53</v>
      </c>
      <c r="G2533" s="220">
        <v>45167</v>
      </c>
      <c r="H2533" t="s">
        <v>255</v>
      </c>
      <c r="I2533" t="s">
        <v>201</v>
      </c>
      <c r="J2533" t="s">
        <v>236</v>
      </c>
      <c r="K2533" t="s">
        <v>256</v>
      </c>
      <c r="L2533" s="230" t="s">
        <v>257</v>
      </c>
      <c r="M2533">
        <v>1</v>
      </c>
      <c r="N2533">
        <v>0</v>
      </c>
      <c r="O2533">
        <v>66.19</v>
      </c>
      <c r="P2533">
        <v>66.19</v>
      </c>
      <c r="Q2533">
        <v>8341.69</v>
      </c>
      <c r="R2533">
        <v>21.06</v>
      </c>
      <c r="S2533" s="231" t="str">
        <f>VLOOKUP(U2533,'Cross ref'!I:J,2,0)</f>
        <v>SCL</v>
      </c>
      <c r="T2533" s="231">
        <f t="shared" si="234"/>
        <v>66.19</v>
      </c>
      <c r="U2533" s="231">
        <f>VLOOKUP(VALUE(C2533),'Cross ref'!G:I,3,0)</f>
        <v>7389</v>
      </c>
      <c r="V2533" s="231">
        <f>IFERROR(VLOOKUP(J2533,'Item List (2)'!C:D,2,0),VLOOKUP(K2533,'Item List (2)'!C:D,2,0))</f>
        <v>51001</v>
      </c>
      <c r="W2533" s="231">
        <f>IFERROR(VLOOKUP(J2533,'Item List (2)'!C:E,3,0),VLOOKUP(K2533,'Item List (2)'!C:E,3,0))</f>
        <v>1000</v>
      </c>
      <c r="X2533" s="231">
        <f t="shared" si="235"/>
        <v>0</v>
      </c>
      <c r="Y2533" s="231" t="str">
        <f t="shared" si="236"/>
        <v>CUP, COLD 24Z FLVR TRAIL</v>
      </c>
      <c r="AA2533" s="232">
        <f t="shared" si="237"/>
        <v>66.19</v>
      </c>
      <c r="AB2533" s="232" t="str">
        <f>VLOOKUP(W2533,'Item List (2)'!$H:$J,2,0)</f>
        <v>Paper</v>
      </c>
      <c r="AC2533" s="232">
        <f t="shared" si="238"/>
        <v>7389</v>
      </c>
      <c r="AD2533" s="232" t="str">
        <f t="shared" si="239"/>
        <v>7389-Paper</v>
      </c>
    </row>
    <row r="2534" spans="1:30">
      <c r="A2534" t="s">
        <v>48</v>
      </c>
      <c r="B2534" t="s">
        <v>549</v>
      </c>
      <c r="C2534" t="s">
        <v>831</v>
      </c>
      <c r="D2534" t="s">
        <v>832</v>
      </c>
      <c r="E2534" t="s">
        <v>833</v>
      </c>
      <c r="F2534" s="220" t="s">
        <v>53</v>
      </c>
      <c r="G2534" s="220">
        <v>45167</v>
      </c>
      <c r="H2534" t="s">
        <v>699</v>
      </c>
      <c r="I2534" t="s">
        <v>201</v>
      </c>
      <c r="J2534" t="s">
        <v>236</v>
      </c>
      <c r="K2534" t="s">
        <v>700</v>
      </c>
      <c r="L2534" s="230" t="s">
        <v>701</v>
      </c>
      <c r="M2534">
        <v>1</v>
      </c>
      <c r="N2534">
        <v>0</v>
      </c>
      <c r="O2534">
        <v>60.79</v>
      </c>
      <c r="P2534">
        <v>60.79</v>
      </c>
      <c r="Q2534">
        <v>8341.69</v>
      </c>
      <c r="R2534">
        <v>21.06</v>
      </c>
      <c r="S2534" s="231" t="str">
        <f>VLOOKUP(U2534,'Cross ref'!I:J,2,0)</f>
        <v>SCL</v>
      </c>
      <c r="T2534" s="231">
        <f t="shared" si="234"/>
        <v>60.79</v>
      </c>
      <c r="U2534" s="231">
        <f>VLOOKUP(VALUE(C2534),'Cross ref'!G:I,3,0)</f>
        <v>7389</v>
      </c>
      <c r="V2534" s="231">
        <f>IFERROR(VLOOKUP(J2534,'Item List (2)'!C:D,2,0),VLOOKUP(K2534,'Item List (2)'!C:D,2,0))</f>
        <v>51001</v>
      </c>
      <c r="W2534" s="231">
        <f>IFERROR(VLOOKUP(J2534,'Item List (2)'!C:E,3,0),VLOOKUP(K2534,'Item List (2)'!C:E,3,0))</f>
        <v>1000</v>
      </c>
      <c r="X2534" s="231">
        <f t="shared" si="235"/>
        <v>0</v>
      </c>
      <c r="Y2534" s="231" t="str">
        <f t="shared" si="236"/>
        <v>CUP, PAPER HOT 12Z FLVR TRAIL</v>
      </c>
      <c r="AA2534" s="232">
        <f t="shared" si="237"/>
        <v>60.79</v>
      </c>
      <c r="AB2534" s="232" t="str">
        <f>VLOOKUP(W2534,'Item List (2)'!$H:$J,2,0)</f>
        <v>Paper</v>
      </c>
      <c r="AC2534" s="232">
        <f t="shared" si="238"/>
        <v>7389</v>
      </c>
      <c r="AD2534" s="232" t="str">
        <f t="shared" si="239"/>
        <v>7389-Paper</v>
      </c>
    </row>
    <row r="2535" spans="1:30">
      <c r="A2535" t="s">
        <v>48</v>
      </c>
      <c r="B2535" t="s">
        <v>549</v>
      </c>
      <c r="C2535" t="s">
        <v>831</v>
      </c>
      <c r="D2535" t="s">
        <v>832</v>
      </c>
      <c r="E2535" t="s">
        <v>833</v>
      </c>
      <c r="F2535" s="220" t="s">
        <v>53</v>
      </c>
      <c r="G2535" s="220">
        <v>45167</v>
      </c>
      <c r="H2535" t="s">
        <v>258</v>
      </c>
      <c r="I2535" t="s">
        <v>201</v>
      </c>
      <c r="J2535" t="s">
        <v>236</v>
      </c>
      <c r="K2535" t="s">
        <v>259</v>
      </c>
      <c r="L2535" s="230" t="s">
        <v>260</v>
      </c>
      <c r="M2535">
        <v>3</v>
      </c>
      <c r="N2535">
        <v>0</v>
      </c>
      <c r="O2535">
        <v>30.68</v>
      </c>
      <c r="P2535">
        <v>92.04</v>
      </c>
      <c r="Q2535">
        <v>8341.69</v>
      </c>
      <c r="R2535">
        <v>21.06</v>
      </c>
      <c r="S2535" s="231" t="str">
        <f>VLOOKUP(U2535,'Cross ref'!I:J,2,0)</f>
        <v>SCL</v>
      </c>
      <c r="T2535" s="231">
        <f t="shared" si="234"/>
        <v>92.04</v>
      </c>
      <c r="U2535" s="231">
        <f>VLOOKUP(VALUE(C2535),'Cross ref'!G:I,3,0)</f>
        <v>7389</v>
      </c>
      <c r="V2535" s="231">
        <f>IFERROR(VLOOKUP(J2535,'Item List (2)'!C:D,2,0),VLOOKUP(K2535,'Item List (2)'!C:D,2,0))</f>
        <v>51001</v>
      </c>
      <c r="W2535" s="231">
        <f>IFERROR(VLOOKUP(J2535,'Item List (2)'!C:E,3,0),VLOOKUP(K2535,'Item List (2)'!C:E,3,0))</f>
        <v>1000</v>
      </c>
      <c r="X2535" s="231">
        <f t="shared" si="235"/>
        <v>0</v>
      </c>
      <c r="Y2535" s="231" t="str">
        <f t="shared" si="236"/>
        <v>CUP, PLS COLD 32Z FLVR TRAIL</v>
      </c>
      <c r="AA2535" s="232">
        <f t="shared" si="237"/>
        <v>92.04</v>
      </c>
      <c r="AB2535" s="232" t="str">
        <f>VLOOKUP(W2535,'Item List (2)'!$H:$J,2,0)</f>
        <v>Paper</v>
      </c>
      <c r="AC2535" s="232">
        <f t="shared" si="238"/>
        <v>7389</v>
      </c>
      <c r="AD2535" s="232" t="str">
        <f t="shared" si="239"/>
        <v>7389-Paper</v>
      </c>
    </row>
    <row r="2536" spans="1:30">
      <c r="A2536" t="s">
        <v>48</v>
      </c>
      <c r="B2536" t="s">
        <v>549</v>
      </c>
      <c r="C2536" t="s">
        <v>831</v>
      </c>
      <c r="D2536" t="s">
        <v>832</v>
      </c>
      <c r="E2536" t="s">
        <v>833</v>
      </c>
      <c r="F2536" s="220" t="s">
        <v>53</v>
      </c>
      <c r="G2536" s="220">
        <v>45167</v>
      </c>
      <c r="H2536" t="s">
        <v>397</v>
      </c>
      <c r="I2536" t="s">
        <v>55</v>
      </c>
      <c r="J2536" t="s">
        <v>179</v>
      </c>
      <c r="K2536" t="s">
        <v>398</v>
      </c>
      <c r="L2536" s="230" t="s">
        <v>123</v>
      </c>
      <c r="M2536">
        <v>1</v>
      </c>
      <c r="N2536">
        <v>0</v>
      </c>
      <c r="O2536">
        <v>43.47</v>
      </c>
      <c r="P2536">
        <v>43.47</v>
      </c>
      <c r="Q2536">
        <v>8341.69</v>
      </c>
      <c r="R2536">
        <v>21.06</v>
      </c>
      <c r="S2536" s="231" t="str">
        <f>VLOOKUP(U2536,'Cross ref'!I:J,2,0)</f>
        <v>SCL</v>
      </c>
      <c r="T2536" s="231">
        <f t="shared" si="234"/>
        <v>43.47</v>
      </c>
      <c r="U2536" s="231">
        <f>VLOOKUP(VALUE(C2536),'Cross ref'!G:I,3,0)</f>
        <v>7389</v>
      </c>
      <c r="V2536" s="231">
        <f>IFERROR(VLOOKUP(J2536,'Item List (2)'!C:D,2,0),VLOOKUP(K2536,'Item List (2)'!C:D,2,0))</f>
        <v>50007</v>
      </c>
      <c r="W2536" s="231">
        <f>IFERROR(VLOOKUP(J2536,'Item List (2)'!C:E,3,0),VLOOKUP(K2536,'Item List (2)'!C:E,3,0))</f>
        <v>100</v>
      </c>
      <c r="X2536" s="231">
        <f t="shared" si="235"/>
        <v>0</v>
      </c>
      <c r="Y2536" s="231" t="str">
        <f t="shared" si="236"/>
        <v>CHEESE, PEPPERJACK 160CT</v>
      </c>
      <c r="AA2536" s="232">
        <f t="shared" si="237"/>
        <v>43.47</v>
      </c>
      <c r="AB2536" s="232" t="str">
        <f>VLOOKUP(W2536,'Item List (2)'!$H:$J,2,0)</f>
        <v>Food</v>
      </c>
      <c r="AC2536" s="232">
        <f t="shared" si="238"/>
        <v>7389</v>
      </c>
      <c r="AD2536" s="232" t="str">
        <f t="shared" si="239"/>
        <v>7389-Food</v>
      </c>
    </row>
    <row r="2537" spans="1:30">
      <c r="A2537" t="s">
        <v>48</v>
      </c>
      <c r="B2537" t="s">
        <v>549</v>
      </c>
      <c r="C2537" t="s">
        <v>831</v>
      </c>
      <c r="D2537" t="s">
        <v>832</v>
      </c>
      <c r="E2537" t="s">
        <v>833</v>
      </c>
      <c r="F2537" s="220" t="s">
        <v>53</v>
      </c>
      <c r="G2537" s="220">
        <v>45167</v>
      </c>
      <c r="H2537" t="s">
        <v>261</v>
      </c>
      <c r="I2537" t="s">
        <v>55</v>
      </c>
      <c r="J2537" t="s">
        <v>98</v>
      </c>
      <c r="K2537" t="s">
        <v>262</v>
      </c>
      <c r="L2537" s="230" t="s">
        <v>263</v>
      </c>
      <c r="M2537">
        <v>1</v>
      </c>
      <c r="N2537">
        <v>0</v>
      </c>
      <c r="O2537">
        <v>22.91</v>
      </c>
      <c r="P2537">
        <v>22.91</v>
      </c>
      <c r="Q2537">
        <v>8341.69</v>
      </c>
      <c r="R2537">
        <v>21.06</v>
      </c>
      <c r="S2537" s="231" t="str">
        <f>VLOOKUP(U2537,'Cross ref'!I:J,2,0)</f>
        <v>SCL</v>
      </c>
      <c r="T2537" s="231">
        <f t="shared" si="234"/>
        <v>22.91</v>
      </c>
      <c r="U2537" s="231">
        <f>VLOOKUP(VALUE(C2537),'Cross ref'!G:I,3,0)</f>
        <v>7389</v>
      </c>
      <c r="V2537" s="231">
        <f>IFERROR(VLOOKUP(J2537,'Item List (2)'!C:D,2,0),VLOOKUP(K2537,'Item List (2)'!C:D,2,0))</f>
        <v>50007</v>
      </c>
      <c r="W2537" s="231">
        <f>IFERROR(VLOOKUP(J2537,'Item List (2)'!C:E,3,0),VLOOKUP(K2537,'Item List (2)'!C:E,3,0))</f>
        <v>100</v>
      </c>
      <c r="X2537" s="231">
        <f t="shared" si="235"/>
        <v>0</v>
      </c>
      <c r="Y2537" s="231" t="str">
        <f t="shared" si="236"/>
        <v>SAUCE, BBQ</v>
      </c>
      <c r="AA2537" s="232">
        <f t="shared" si="237"/>
        <v>22.91</v>
      </c>
      <c r="AB2537" s="232" t="str">
        <f>VLOOKUP(W2537,'Item List (2)'!$H:$J,2,0)</f>
        <v>Food</v>
      </c>
      <c r="AC2537" s="232">
        <f t="shared" si="238"/>
        <v>7389</v>
      </c>
      <c r="AD2537" s="232" t="str">
        <f t="shared" si="239"/>
        <v>7389-Food</v>
      </c>
    </row>
    <row r="2538" spans="1:30">
      <c r="A2538" t="s">
        <v>48</v>
      </c>
      <c r="B2538" t="s">
        <v>549</v>
      </c>
      <c r="C2538" t="s">
        <v>831</v>
      </c>
      <c r="D2538" t="s">
        <v>832</v>
      </c>
      <c r="E2538" t="s">
        <v>833</v>
      </c>
      <c r="F2538" s="220" t="s">
        <v>53</v>
      </c>
      <c r="G2538" s="220">
        <v>45167</v>
      </c>
      <c r="H2538" t="s">
        <v>264</v>
      </c>
      <c r="I2538" t="s">
        <v>55</v>
      </c>
      <c r="J2538" t="s">
        <v>265</v>
      </c>
      <c r="K2538" t="s">
        <v>266</v>
      </c>
      <c r="L2538" s="230" t="s">
        <v>263</v>
      </c>
      <c r="M2538">
        <v>1</v>
      </c>
      <c r="N2538">
        <v>0</v>
      </c>
      <c r="O2538">
        <v>23.87</v>
      </c>
      <c r="P2538">
        <v>23.87</v>
      </c>
      <c r="Q2538">
        <v>8341.69</v>
      </c>
      <c r="R2538">
        <v>21.06</v>
      </c>
      <c r="S2538" s="231" t="str">
        <f>VLOOKUP(U2538,'Cross ref'!I:J,2,0)</f>
        <v>SCL</v>
      </c>
      <c r="T2538" s="231">
        <f t="shared" si="234"/>
        <v>23.87</v>
      </c>
      <c r="U2538" s="231">
        <f>VLOOKUP(VALUE(C2538),'Cross ref'!G:I,3,0)</f>
        <v>7389</v>
      </c>
      <c r="V2538" s="231">
        <f>IFERROR(VLOOKUP(J2538,'Item List (2)'!C:D,2,0),VLOOKUP(K2538,'Item List (2)'!C:D,2,0))</f>
        <v>50007</v>
      </c>
      <c r="W2538" s="231">
        <f>IFERROR(VLOOKUP(J2538,'Item List (2)'!C:E,3,0),VLOOKUP(K2538,'Item List (2)'!C:E,3,0))</f>
        <v>100</v>
      </c>
      <c r="X2538" s="231">
        <f t="shared" si="235"/>
        <v>0</v>
      </c>
      <c r="Y2538" s="231" t="str">
        <f t="shared" si="236"/>
        <v>SAUCE, SPECIAL</v>
      </c>
      <c r="AA2538" s="232">
        <f t="shared" si="237"/>
        <v>23.87</v>
      </c>
      <c r="AB2538" s="232" t="str">
        <f>VLOOKUP(W2538,'Item List (2)'!$H:$J,2,0)</f>
        <v>Food</v>
      </c>
      <c r="AC2538" s="232">
        <f t="shared" si="238"/>
        <v>7389</v>
      </c>
      <c r="AD2538" s="232" t="str">
        <f t="shared" si="239"/>
        <v>7389-Food</v>
      </c>
    </row>
    <row r="2539" spans="1:30">
      <c r="A2539" t="s">
        <v>48</v>
      </c>
      <c r="B2539" t="s">
        <v>549</v>
      </c>
      <c r="C2539" t="s">
        <v>831</v>
      </c>
      <c r="D2539" t="s">
        <v>832</v>
      </c>
      <c r="E2539" t="s">
        <v>833</v>
      </c>
      <c r="F2539" s="220" t="s">
        <v>53</v>
      </c>
      <c r="G2539" s="220">
        <v>45167</v>
      </c>
      <c r="H2539" t="s">
        <v>267</v>
      </c>
      <c r="I2539" t="s">
        <v>55</v>
      </c>
      <c r="J2539" t="s">
        <v>268</v>
      </c>
      <c r="K2539" t="s">
        <v>269</v>
      </c>
      <c r="L2539" s="230" t="s">
        <v>270</v>
      </c>
      <c r="M2539">
        <v>2</v>
      </c>
      <c r="N2539">
        <v>0</v>
      </c>
      <c r="O2539">
        <v>47.11</v>
      </c>
      <c r="P2539">
        <v>94.22</v>
      </c>
      <c r="Q2539">
        <v>8341.69</v>
      </c>
      <c r="R2539">
        <v>21.06</v>
      </c>
      <c r="S2539" s="231" t="str">
        <f>VLOOKUP(U2539,'Cross ref'!I:J,2,0)</f>
        <v>SCL</v>
      </c>
      <c r="T2539" s="231">
        <f t="shared" si="234"/>
        <v>94.22</v>
      </c>
      <c r="U2539" s="231">
        <f>VLOOKUP(VALUE(C2539),'Cross ref'!G:I,3,0)</f>
        <v>7389</v>
      </c>
      <c r="V2539" s="231">
        <f>IFERROR(VLOOKUP(J2539,'Item List (2)'!C:D,2,0),VLOOKUP(K2539,'Item List (2)'!C:D,2,0))</f>
        <v>50007</v>
      </c>
      <c r="W2539" s="231">
        <f>IFERROR(VLOOKUP(J2539,'Item List (2)'!C:E,3,0),VLOOKUP(K2539,'Item List (2)'!C:E,3,0))</f>
        <v>100</v>
      </c>
      <c r="X2539" s="231">
        <f t="shared" si="235"/>
        <v>0</v>
      </c>
      <c r="Y2539" s="231" t="str">
        <f t="shared" si="236"/>
        <v>MAYONNAISE, 64Z</v>
      </c>
      <c r="AA2539" s="232">
        <f t="shared" si="237"/>
        <v>94.22</v>
      </c>
      <c r="AB2539" s="232" t="str">
        <f>VLOOKUP(W2539,'Item List (2)'!$H:$J,2,0)</f>
        <v>Food</v>
      </c>
      <c r="AC2539" s="232">
        <f t="shared" si="238"/>
        <v>7389</v>
      </c>
      <c r="AD2539" s="232" t="str">
        <f t="shared" si="239"/>
        <v>7389-Food</v>
      </c>
    </row>
    <row r="2540" spans="1:30">
      <c r="A2540" t="s">
        <v>48</v>
      </c>
      <c r="B2540" t="s">
        <v>549</v>
      </c>
      <c r="C2540" t="s">
        <v>831</v>
      </c>
      <c r="D2540" t="s">
        <v>832</v>
      </c>
      <c r="E2540" t="s">
        <v>833</v>
      </c>
      <c r="F2540" s="220" t="s">
        <v>53</v>
      </c>
      <c r="G2540" s="220">
        <v>45167</v>
      </c>
      <c r="H2540" t="s">
        <v>399</v>
      </c>
      <c r="I2540" t="s">
        <v>201</v>
      </c>
      <c r="J2540" t="s">
        <v>400</v>
      </c>
      <c r="K2540" t="s">
        <v>401</v>
      </c>
      <c r="L2540" s="230" t="s">
        <v>402</v>
      </c>
      <c r="M2540">
        <v>1</v>
      </c>
      <c r="N2540">
        <v>0</v>
      </c>
      <c r="O2540">
        <v>45.4</v>
      </c>
      <c r="P2540">
        <v>45.4</v>
      </c>
      <c r="Q2540">
        <v>8341.69</v>
      </c>
      <c r="R2540">
        <v>21.06</v>
      </c>
      <c r="S2540" s="231" t="str">
        <f>VLOOKUP(U2540,'Cross ref'!I:J,2,0)</f>
        <v>SCL</v>
      </c>
      <c r="T2540" s="231">
        <f t="shared" si="234"/>
        <v>45.4</v>
      </c>
      <c r="U2540" s="231">
        <f>VLOOKUP(VALUE(C2540),'Cross ref'!G:I,3,0)</f>
        <v>7389</v>
      </c>
      <c r="V2540" s="231">
        <f>IFERROR(VLOOKUP(J2540,'Item List (2)'!C:D,2,0),VLOOKUP(K2540,'Item List (2)'!C:D,2,0))</f>
        <v>51001</v>
      </c>
      <c r="W2540" s="231">
        <f>IFERROR(VLOOKUP(J2540,'Item List (2)'!C:E,3,0),VLOOKUP(K2540,'Item List (2)'!C:E,3,0))</f>
        <v>1000</v>
      </c>
      <c r="X2540" s="231">
        <f t="shared" si="235"/>
        <v>0</v>
      </c>
      <c r="Y2540" s="231" t="str">
        <f t="shared" si="236"/>
        <v>NAPKIN, 13X8.5 BRN</v>
      </c>
      <c r="AA2540" s="232">
        <f t="shared" si="237"/>
        <v>45.4</v>
      </c>
      <c r="AB2540" s="232" t="str">
        <f>VLOOKUP(W2540,'Item List (2)'!$H:$J,2,0)</f>
        <v>Paper</v>
      </c>
      <c r="AC2540" s="232">
        <f t="shared" si="238"/>
        <v>7389</v>
      </c>
      <c r="AD2540" s="232" t="str">
        <f t="shared" si="239"/>
        <v>7389-Paper</v>
      </c>
    </row>
    <row r="2541" spans="1:30">
      <c r="A2541" t="s">
        <v>48</v>
      </c>
      <c r="B2541" t="s">
        <v>549</v>
      </c>
      <c r="C2541" t="s">
        <v>831</v>
      </c>
      <c r="D2541" t="s">
        <v>832</v>
      </c>
      <c r="E2541" t="s">
        <v>833</v>
      </c>
      <c r="F2541" s="220" t="s">
        <v>53</v>
      </c>
      <c r="G2541" s="220">
        <v>45167</v>
      </c>
      <c r="H2541" t="s">
        <v>275</v>
      </c>
      <c r="I2541" t="s">
        <v>71</v>
      </c>
      <c r="J2541" t="s">
        <v>276</v>
      </c>
      <c r="K2541" t="s">
        <v>277</v>
      </c>
      <c r="L2541" s="230" t="s">
        <v>74</v>
      </c>
      <c r="M2541">
        <v>1</v>
      </c>
      <c r="N2541">
        <v>0</v>
      </c>
      <c r="O2541">
        <v>0</v>
      </c>
      <c r="P2541">
        <v>55.1</v>
      </c>
      <c r="Q2541">
        <v>8341.69</v>
      </c>
      <c r="R2541">
        <v>21.06</v>
      </c>
      <c r="S2541" s="231" t="str">
        <f>VLOOKUP(U2541,'Cross ref'!I:J,2,0)</f>
        <v>SCL</v>
      </c>
      <c r="T2541" s="231">
        <f t="shared" si="234"/>
        <v>55.1</v>
      </c>
      <c r="U2541" s="231">
        <f>VLOOKUP(VALUE(C2541),'Cross ref'!G:I,3,0)</f>
        <v>7389</v>
      </c>
      <c r="V2541" s="231">
        <f>IFERROR(VLOOKUP(J2541,'Item List (2)'!C:D,2,0),VLOOKUP(K2541,'Item List (2)'!C:D,2,0))</f>
        <v>50007</v>
      </c>
      <c r="W2541" s="231">
        <f>IFERROR(VLOOKUP(J2541,'Item List (2)'!C:E,3,0),VLOOKUP(K2541,'Item List (2)'!C:E,3,0))</f>
        <v>100</v>
      </c>
      <c r="X2541" s="231">
        <f t="shared" si="235"/>
        <v>-55.1</v>
      </c>
      <c r="Y2541" s="231" t="str">
        <f t="shared" si="236"/>
        <v>SURCHARGE, FUEL</v>
      </c>
      <c r="AA2541" s="232">
        <f t="shared" si="237"/>
        <v>55.1</v>
      </c>
      <c r="AB2541" s="232" t="str">
        <f>VLOOKUP(W2541,'Item List (2)'!$H:$J,2,0)</f>
        <v>Food</v>
      </c>
      <c r="AC2541" s="232">
        <f t="shared" si="238"/>
        <v>7389</v>
      </c>
      <c r="AD2541" s="232" t="str">
        <f t="shared" si="239"/>
        <v>7389-Food</v>
      </c>
    </row>
    <row r="2542" spans="1:30">
      <c r="A2542" t="s">
        <v>48</v>
      </c>
      <c r="B2542" t="s">
        <v>549</v>
      </c>
      <c r="C2542" t="s">
        <v>836</v>
      </c>
      <c r="D2542" t="s">
        <v>837</v>
      </c>
      <c r="E2542" t="s">
        <v>838</v>
      </c>
      <c r="F2542" s="220" t="s">
        <v>839</v>
      </c>
      <c r="G2542" s="220">
        <v>45168</v>
      </c>
      <c r="H2542" t="s">
        <v>545</v>
      </c>
      <c r="I2542" t="s">
        <v>201</v>
      </c>
      <c r="J2542" t="s">
        <v>236</v>
      </c>
      <c r="K2542" t="s">
        <v>546</v>
      </c>
      <c r="L2542" s="230" t="s">
        <v>487</v>
      </c>
      <c r="M2542">
        <v>-1</v>
      </c>
      <c r="N2542">
        <v>0</v>
      </c>
      <c r="O2542">
        <v>120.98</v>
      </c>
      <c r="P2542">
        <v>-120.98</v>
      </c>
      <c r="Q2542">
        <v>-121.27</v>
      </c>
      <c r="R2542">
        <v>0</v>
      </c>
      <c r="S2542" s="231" t="str">
        <f>VLOOKUP(U2542,'Cross ref'!I:J,2,0)</f>
        <v>SCL</v>
      </c>
      <c r="T2542" s="231">
        <f t="shared" si="234"/>
        <v>-120.98</v>
      </c>
      <c r="U2542" s="231">
        <f>VLOOKUP(VALUE(C2542),'Cross ref'!G:I,3,0)</f>
        <v>7391</v>
      </c>
      <c r="V2542" s="231">
        <f>IFERROR(VLOOKUP(J2542,'Item List (2)'!C:D,2,0),VLOOKUP(K2542,'Item List (2)'!C:D,2,0))</f>
        <v>51001</v>
      </c>
      <c r="W2542" s="231">
        <f>IFERROR(VLOOKUP(J2542,'Item List (2)'!C:E,3,0),VLOOKUP(K2542,'Item List (2)'!C:E,3,0))</f>
        <v>1000</v>
      </c>
      <c r="X2542" s="231">
        <f t="shared" si="235"/>
        <v>0</v>
      </c>
      <c r="Y2542" s="231" t="str">
        <f t="shared" si="236"/>
        <v>CUP, PLS COLD 24Z CLR PET</v>
      </c>
      <c r="AA2542" s="232">
        <f t="shared" si="237"/>
        <v>-120.98</v>
      </c>
      <c r="AB2542" s="232" t="str">
        <f>VLOOKUP(W2542,'Item List (2)'!$H:$J,2,0)</f>
        <v>Paper</v>
      </c>
      <c r="AC2542" s="232">
        <f t="shared" si="238"/>
        <v>7391</v>
      </c>
      <c r="AD2542" s="232" t="str">
        <f t="shared" si="239"/>
        <v>7391-Paper</v>
      </c>
    </row>
    <row r="2543" spans="1:30">
      <c r="A2543" t="s">
        <v>48</v>
      </c>
      <c r="B2543" t="s">
        <v>549</v>
      </c>
      <c r="C2543" t="s">
        <v>836</v>
      </c>
      <c r="D2543" t="s">
        <v>837</v>
      </c>
      <c r="E2543" t="s">
        <v>838</v>
      </c>
      <c r="F2543" s="220" t="s">
        <v>839</v>
      </c>
      <c r="G2543" s="220">
        <v>45168</v>
      </c>
      <c r="H2543" t="s">
        <v>275</v>
      </c>
      <c r="I2543" t="s">
        <v>71</v>
      </c>
      <c r="J2543" t="s">
        <v>276</v>
      </c>
      <c r="K2543" t="s">
        <v>277</v>
      </c>
      <c r="L2543" s="230" t="s">
        <v>74</v>
      </c>
      <c r="M2543">
        <v>-1</v>
      </c>
      <c r="N2543">
        <v>0</v>
      </c>
      <c r="O2543">
        <v>0</v>
      </c>
      <c r="P2543">
        <v>-0.29</v>
      </c>
      <c r="Q2543">
        <v>-121.27</v>
      </c>
      <c r="R2543">
        <v>0</v>
      </c>
      <c r="S2543" s="231" t="str">
        <f>VLOOKUP(U2543,'Cross ref'!I:J,2,0)</f>
        <v>SCL</v>
      </c>
      <c r="T2543" s="231">
        <f t="shared" si="234"/>
        <v>-0.29</v>
      </c>
      <c r="U2543" s="231">
        <f>VLOOKUP(VALUE(C2543),'Cross ref'!G:I,3,0)</f>
        <v>7391</v>
      </c>
      <c r="V2543" s="231">
        <f>IFERROR(VLOOKUP(J2543,'Item List (2)'!C:D,2,0),VLOOKUP(K2543,'Item List (2)'!C:D,2,0))</f>
        <v>50007</v>
      </c>
      <c r="W2543" s="231">
        <f>IFERROR(VLOOKUP(J2543,'Item List (2)'!C:E,3,0),VLOOKUP(K2543,'Item List (2)'!C:E,3,0))</f>
        <v>100</v>
      </c>
      <c r="X2543" s="231">
        <f t="shared" si="235"/>
        <v>0.29</v>
      </c>
      <c r="Y2543" s="231" t="str">
        <f t="shared" si="236"/>
        <v>SURCHARGE, FUEL</v>
      </c>
      <c r="AA2543" s="232">
        <f t="shared" si="237"/>
        <v>-0.29</v>
      </c>
      <c r="AB2543" s="232" t="str">
        <f>VLOOKUP(W2543,'Item List (2)'!$H:$J,2,0)</f>
        <v>Food</v>
      </c>
      <c r="AC2543" s="232">
        <f t="shared" si="238"/>
        <v>7391</v>
      </c>
      <c r="AD2543" s="232" t="str">
        <f t="shared" si="239"/>
        <v>7391-Food</v>
      </c>
    </row>
    <row r="2544" spans="1:30">
      <c r="A2544" t="s">
        <v>48</v>
      </c>
      <c r="B2544" t="s">
        <v>549</v>
      </c>
      <c r="C2544" t="s">
        <v>836</v>
      </c>
      <c r="D2544" t="s">
        <v>837</v>
      </c>
      <c r="E2544" t="s">
        <v>840</v>
      </c>
      <c r="F2544" s="220" t="s">
        <v>841</v>
      </c>
      <c r="G2544" s="220">
        <v>45168</v>
      </c>
      <c r="H2544" t="s">
        <v>261</v>
      </c>
      <c r="I2544" t="s">
        <v>55</v>
      </c>
      <c r="J2544" t="s">
        <v>98</v>
      </c>
      <c r="K2544" t="s">
        <v>262</v>
      </c>
      <c r="L2544" s="230" t="s">
        <v>263</v>
      </c>
      <c r="M2544">
        <v>-1</v>
      </c>
      <c r="N2544">
        <v>0</v>
      </c>
      <c r="O2544">
        <v>22.91</v>
      </c>
      <c r="P2544">
        <v>-22.91</v>
      </c>
      <c r="Q2544">
        <v>-22.91</v>
      </c>
      <c r="R2544">
        <v>0</v>
      </c>
      <c r="S2544" s="231" t="str">
        <f>VLOOKUP(U2544,'Cross ref'!I:J,2,0)</f>
        <v>SCL</v>
      </c>
      <c r="T2544" s="231">
        <f t="shared" si="234"/>
        <v>-22.91</v>
      </c>
      <c r="U2544" s="231">
        <f>VLOOKUP(VALUE(C2544),'Cross ref'!G:I,3,0)</f>
        <v>7391</v>
      </c>
      <c r="V2544" s="231">
        <f>IFERROR(VLOOKUP(J2544,'Item List (2)'!C:D,2,0),VLOOKUP(K2544,'Item List (2)'!C:D,2,0))</f>
        <v>50007</v>
      </c>
      <c r="W2544" s="231">
        <f>IFERROR(VLOOKUP(J2544,'Item List (2)'!C:E,3,0),VLOOKUP(K2544,'Item List (2)'!C:E,3,0))</f>
        <v>100</v>
      </c>
      <c r="X2544" s="231">
        <f t="shared" si="235"/>
        <v>0</v>
      </c>
      <c r="Y2544" s="231" t="str">
        <f t="shared" si="236"/>
        <v>SAUCE, BBQ</v>
      </c>
      <c r="AA2544" s="232">
        <f t="shared" si="237"/>
        <v>-22.91</v>
      </c>
      <c r="AB2544" s="232" t="str">
        <f>VLOOKUP(W2544,'Item List (2)'!$H:$J,2,0)</f>
        <v>Food</v>
      </c>
      <c r="AC2544" s="232">
        <f t="shared" si="238"/>
        <v>7391</v>
      </c>
      <c r="AD2544" s="232" t="str">
        <f t="shared" si="239"/>
        <v>7391-Food</v>
      </c>
    </row>
    <row r="2545" spans="1:30">
      <c r="A2545" t="s">
        <v>48</v>
      </c>
      <c r="B2545" t="s">
        <v>549</v>
      </c>
      <c r="C2545" t="s">
        <v>836</v>
      </c>
      <c r="D2545" t="s">
        <v>837</v>
      </c>
      <c r="E2545" t="s">
        <v>842</v>
      </c>
      <c r="F2545" s="220" t="s">
        <v>843</v>
      </c>
      <c r="G2545" s="220">
        <v>45168</v>
      </c>
      <c r="H2545" t="s">
        <v>261</v>
      </c>
      <c r="I2545" t="s">
        <v>55</v>
      </c>
      <c r="J2545" t="s">
        <v>98</v>
      </c>
      <c r="K2545" t="s">
        <v>262</v>
      </c>
      <c r="L2545" s="230" t="s">
        <v>263</v>
      </c>
      <c r="M2545">
        <v>-1</v>
      </c>
      <c r="N2545">
        <v>0</v>
      </c>
      <c r="O2545">
        <v>22.91</v>
      </c>
      <c r="P2545">
        <v>-22.91</v>
      </c>
      <c r="Q2545">
        <v>-70.65</v>
      </c>
      <c r="R2545">
        <v>0</v>
      </c>
      <c r="S2545" s="231" t="str">
        <f>VLOOKUP(U2545,'Cross ref'!I:J,2,0)</f>
        <v>SCL</v>
      </c>
      <c r="T2545" s="231">
        <f t="shared" si="234"/>
        <v>-22.91</v>
      </c>
      <c r="U2545" s="231">
        <f>VLOOKUP(VALUE(C2545),'Cross ref'!G:I,3,0)</f>
        <v>7391</v>
      </c>
      <c r="V2545" s="231">
        <f>IFERROR(VLOOKUP(J2545,'Item List (2)'!C:D,2,0),VLOOKUP(K2545,'Item List (2)'!C:D,2,0))</f>
        <v>50007</v>
      </c>
      <c r="W2545" s="231">
        <f>IFERROR(VLOOKUP(J2545,'Item List (2)'!C:E,3,0),VLOOKUP(K2545,'Item List (2)'!C:E,3,0))</f>
        <v>100</v>
      </c>
      <c r="X2545" s="231">
        <f t="shared" si="235"/>
        <v>0</v>
      </c>
      <c r="Y2545" s="231" t="str">
        <f t="shared" si="236"/>
        <v>SAUCE, BBQ</v>
      </c>
      <c r="AA2545" s="232">
        <f t="shared" si="237"/>
        <v>-22.91</v>
      </c>
      <c r="AB2545" s="232" t="str">
        <f>VLOOKUP(W2545,'Item List (2)'!$H:$J,2,0)</f>
        <v>Food</v>
      </c>
      <c r="AC2545" s="232">
        <f t="shared" si="238"/>
        <v>7391</v>
      </c>
      <c r="AD2545" s="232" t="str">
        <f t="shared" si="239"/>
        <v>7391-Food</v>
      </c>
    </row>
    <row r="2546" spans="1:30">
      <c r="A2546" t="s">
        <v>48</v>
      </c>
      <c r="B2546" t="s">
        <v>549</v>
      </c>
      <c r="C2546" t="s">
        <v>836</v>
      </c>
      <c r="D2546" t="s">
        <v>837</v>
      </c>
      <c r="E2546" t="s">
        <v>842</v>
      </c>
      <c r="F2546" s="220" t="s">
        <v>843</v>
      </c>
      <c r="G2546" s="220">
        <v>45168</v>
      </c>
      <c r="H2546" t="s">
        <v>264</v>
      </c>
      <c r="I2546" t="s">
        <v>55</v>
      </c>
      <c r="J2546" t="s">
        <v>265</v>
      </c>
      <c r="K2546" t="s">
        <v>266</v>
      </c>
      <c r="L2546" s="230" t="s">
        <v>263</v>
      </c>
      <c r="M2546">
        <v>-2</v>
      </c>
      <c r="N2546">
        <v>0</v>
      </c>
      <c r="O2546">
        <v>23.87</v>
      </c>
      <c r="P2546">
        <v>-47.74</v>
      </c>
      <c r="Q2546">
        <v>-70.65</v>
      </c>
      <c r="R2546">
        <v>0</v>
      </c>
      <c r="S2546" s="231" t="str">
        <f>VLOOKUP(U2546,'Cross ref'!I:J,2,0)</f>
        <v>SCL</v>
      </c>
      <c r="T2546" s="231">
        <f t="shared" si="234"/>
        <v>-47.74</v>
      </c>
      <c r="U2546" s="231">
        <f>VLOOKUP(VALUE(C2546),'Cross ref'!G:I,3,0)</f>
        <v>7391</v>
      </c>
      <c r="V2546" s="231">
        <f>IFERROR(VLOOKUP(J2546,'Item List (2)'!C:D,2,0),VLOOKUP(K2546,'Item List (2)'!C:D,2,0))</f>
        <v>50007</v>
      </c>
      <c r="W2546" s="231">
        <f>IFERROR(VLOOKUP(J2546,'Item List (2)'!C:E,3,0),VLOOKUP(K2546,'Item List (2)'!C:E,3,0))</f>
        <v>100</v>
      </c>
      <c r="X2546" s="231">
        <f t="shared" si="235"/>
        <v>0</v>
      </c>
      <c r="Y2546" s="231" t="str">
        <f t="shared" si="236"/>
        <v>SAUCE, SPECIAL</v>
      </c>
      <c r="AA2546" s="232">
        <f t="shared" si="237"/>
        <v>-47.74</v>
      </c>
      <c r="AB2546" s="232" t="str">
        <f>VLOOKUP(W2546,'Item List (2)'!$H:$J,2,0)</f>
        <v>Food</v>
      </c>
      <c r="AC2546" s="232">
        <f t="shared" si="238"/>
        <v>7391</v>
      </c>
      <c r="AD2546" s="232" t="str">
        <f t="shared" si="239"/>
        <v>7391-Food</v>
      </c>
    </row>
    <row r="2547" spans="1:30">
      <c r="A2547" t="s">
        <v>48</v>
      </c>
      <c r="B2547" t="s">
        <v>549</v>
      </c>
      <c r="C2547" t="s">
        <v>836</v>
      </c>
      <c r="D2547" t="s">
        <v>837</v>
      </c>
      <c r="E2547" t="s">
        <v>844</v>
      </c>
      <c r="F2547" s="220" t="s">
        <v>53</v>
      </c>
      <c r="G2547" s="220">
        <v>45167</v>
      </c>
      <c r="H2547" t="s">
        <v>438</v>
      </c>
      <c r="I2547" t="s">
        <v>66</v>
      </c>
      <c r="J2547" t="s">
        <v>439</v>
      </c>
      <c r="K2547" t="s">
        <v>440</v>
      </c>
      <c r="L2547" s="230" t="s">
        <v>441</v>
      </c>
      <c r="M2547">
        <v>1</v>
      </c>
      <c r="N2547">
        <v>0</v>
      </c>
      <c r="O2547">
        <v>22.14</v>
      </c>
      <c r="P2547">
        <v>22.14</v>
      </c>
      <c r="Q2547">
        <v>117.97</v>
      </c>
      <c r="R2547">
        <v>2.27</v>
      </c>
      <c r="S2547" s="231" t="str">
        <f>VLOOKUP(U2547,'Cross ref'!I:J,2,0)</f>
        <v>SCL</v>
      </c>
      <c r="T2547" s="231">
        <f t="shared" si="234"/>
        <v>22.14</v>
      </c>
      <c r="U2547" s="231">
        <f>VLOOKUP(VALUE(C2547),'Cross ref'!G:I,3,0)</f>
        <v>7391</v>
      </c>
      <c r="V2547" s="231">
        <f>IFERROR(VLOOKUP(J2547,'Item List (2)'!C:D,2,0),VLOOKUP(K2547,'Item List (2)'!C:D,2,0))</f>
        <v>60507</v>
      </c>
      <c r="W2547" s="231">
        <f>IFERROR(VLOOKUP(J2547,'Item List (2)'!C:E,3,0),VLOOKUP(K2547,'Item List (2)'!C:E,3,0))</f>
        <v>1200</v>
      </c>
      <c r="X2547" s="231">
        <f t="shared" si="235"/>
        <v>0</v>
      </c>
      <c r="Y2547" s="231" t="str">
        <f t="shared" si="236"/>
        <v>TOWEL, PAPER MULTIFOLD BRN EF</v>
      </c>
      <c r="AA2547" s="232">
        <f t="shared" si="237"/>
        <v>22.14</v>
      </c>
      <c r="AB2547" s="232" t="str">
        <f>VLOOKUP(W2547,'Item List (2)'!$H:$J,2,0)</f>
        <v>Supplies</v>
      </c>
      <c r="AC2547" s="232">
        <f t="shared" si="238"/>
        <v>7391</v>
      </c>
      <c r="AD2547" s="232" t="str">
        <f t="shared" si="239"/>
        <v>7391-Supplies</v>
      </c>
    </row>
    <row r="2548" spans="1:30">
      <c r="A2548" t="s">
        <v>48</v>
      </c>
      <c r="B2548" t="s">
        <v>549</v>
      </c>
      <c r="C2548" t="s">
        <v>836</v>
      </c>
      <c r="D2548" t="s">
        <v>837</v>
      </c>
      <c r="E2548" t="s">
        <v>844</v>
      </c>
      <c r="F2548" s="220" t="s">
        <v>53</v>
      </c>
      <c r="G2548" s="220">
        <v>45167</v>
      </c>
      <c r="H2548" t="s">
        <v>261</v>
      </c>
      <c r="I2548" t="s">
        <v>55</v>
      </c>
      <c r="J2548" t="s">
        <v>98</v>
      </c>
      <c r="K2548" t="s">
        <v>262</v>
      </c>
      <c r="L2548" s="230" t="s">
        <v>263</v>
      </c>
      <c r="M2548">
        <v>2</v>
      </c>
      <c r="N2548">
        <v>0</v>
      </c>
      <c r="O2548">
        <v>22.91</v>
      </c>
      <c r="P2548">
        <v>45.82</v>
      </c>
      <c r="Q2548">
        <v>117.97</v>
      </c>
      <c r="R2548">
        <v>2.27</v>
      </c>
      <c r="S2548" s="231" t="str">
        <f>VLOOKUP(U2548,'Cross ref'!I:J,2,0)</f>
        <v>SCL</v>
      </c>
      <c r="T2548" s="231">
        <f t="shared" si="234"/>
        <v>45.82</v>
      </c>
      <c r="U2548" s="231">
        <f>VLOOKUP(VALUE(C2548),'Cross ref'!G:I,3,0)</f>
        <v>7391</v>
      </c>
      <c r="V2548" s="231">
        <f>IFERROR(VLOOKUP(J2548,'Item List (2)'!C:D,2,0),VLOOKUP(K2548,'Item List (2)'!C:D,2,0))</f>
        <v>50007</v>
      </c>
      <c r="W2548" s="231">
        <f>IFERROR(VLOOKUP(J2548,'Item List (2)'!C:E,3,0),VLOOKUP(K2548,'Item List (2)'!C:E,3,0))</f>
        <v>100</v>
      </c>
      <c r="X2548" s="231">
        <f t="shared" si="235"/>
        <v>0</v>
      </c>
      <c r="Y2548" s="231" t="str">
        <f t="shared" si="236"/>
        <v>SAUCE, BBQ</v>
      </c>
      <c r="AA2548" s="232">
        <f t="shared" si="237"/>
        <v>45.82</v>
      </c>
      <c r="AB2548" s="232" t="str">
        <f>VLOOKUP(W2548,'Item List (2)'!$H:$J,2,0)</f>
        <v>Food</v>
      </c>
      <c r="AC2548" s="232">
        <f t="shared" si="238"/>
        <v>7391</v>
      </c>
      <c r="AD2548" s="232" t="str">
        <f t="shared" si="239"/>
        <v>7391-Food</v>
      </c>
    </row>
    <row r="2549" spans="1:30">
      <c r="A2549" t="s">
        <v>48</v>
      </c>
      <c r="B2549" t="s">
        <v>549</v>
      </c>
      <c r="C2549" t="s">
        <v>836</v>
      </c>
      <c r="D2549" t="s">
        <v>837</v>
      </c>
      <c r="E2549" t="s">
        <v>844</v>
      </c>
      <c r="F2549" s="220" t="s">
        <v>53</v>
      </c>
      <c r="G2549" s="220">
        <v>45167</v>
      </c>
      <c r="H2549" t="s">
        <v>264</v>
      </c>
      <c r="I2549" t="s">
        <v>55</v>
      </c>
      <c r="J2549" t="s">
        <v>265</v>
      </c>
      <c r="K2549" t="s">
        <v>266</v>
      </c>
      <c r="L2549" s="230" t="s">
        <v>263</v>
      </c>
      <c r="M2549">
        <v>2</v>
      </c>
      <c r="N2549">
        <v>0</v>
      </c>
      <c r="O2549">
        <v>23.87</v>
      </c>
      <c r="P2549">
        <v>47.74</v>
      </c>
      <c r="Q2549">
        <v>117.97</v>
      </c>
      <c r="R2549">
        <v>2.27</v>
      </c>
      <c r="S2549" s="231" t="str">
        <f>VLOOKUP(U2549,'Cross ref'!I:J,2,0)</f>
        <v>SCL</v>
      </c>
      <c r="T2549" s="231">
        <f t="shared" si="234"/>
        <v>47.74</v>
      </c>
      <c r="U2549" s="231">
        <f>VLOOKUP(VALUE(C2549),'Cross ref'!G:I,3,0)</f>
        <v>7391</v>
      </c>
      <c r="V2549" s="231">
        <f>IFERROR(VLOOKUP(J2549,'Item List (2)'!C:D,2,0),VLOOKUP(K2549,'Item List (2)'!C:D,2,0))</f>
        <v>50007</v>
      </c>
      <c r="W2549" s="231">
        <f>IFERROR(VLOOKUP(J2549,'Item List (2)'!C:E,3,0),VLOOKUP(K2549,'Item List (2)'!C:E,3,0))</f>
        <v>100</v>
      </c>
      <c r="X2549" s="231">
        <f t="shared" si="235"/>
        <v>0</v>
      </c>
      <c r="Y2549" s="231" t="str">
        <f t="shared" si="236"/>
        <v>SAUCE, SPECIAL</v>
      </c>
      <c r="AA2549" s="232">
        <f t="shared" si="237"/>
        <v>47.74</v>
      </c>
      <c r="AB2549" s="232" t="str">
        <f>VLOOKUP(W2549,'Item List (2)'!$H:$J,2,0)</f>
        <v>Food</v>
      </c>
      <c r="AC2549" s="232">
        <f t="shared" si="238"/>
        <v>7391</v>
      </c>
      <c r="AD2549" s="232" t="str">
        <f t="shared" si="239"/>
        <v>7391-Food</v>
      </c>
    </row>
    <row r="2550" spans="1:30">
      <c r="A2550" t="s">
        <v>48</v>
      </c>
      <c r="B2550" t="s">
        <v>549</v>
      </c>
      <c r="C2550" t="s">
        <v>836</v>
      </c>
      <c r="D2550" t="s">
        <v>837</v>
      </c>
      <c r="E2550" t="s">
        <v>845</v>
      </c>
      <c r="F2550" s="220" t="s">
        <v>53</v>
      </c>
      <c r="G2550" s="220">
        <v>45168</v>
      </c>
      <c r="H2550" t="s">
        <v>54</v>
      </c>
      <c r="I2550" t="s">
        <v>55</v>
      </c>
      <c r="J2550" t="s">
        <v>56</v>
      </c>
      <c r="K2550" t="s">
        <v>57</v>
      </c>
      <c r="L2550" s="230" t="s">
        <v>58</v>
      </c>
      <c r="M2550">
        <v>1</v>
      </c>
      <c r="N2550">
        <v>0</v>
      </c>
      <c r="O2550">
        <v>42.61</v>
      </c>
      <c r="P2550">
        <v>42.61</v>
      </c>
      <c r="Q2550">
        <v>42.61</v>
      </c>
      <c r="R2550">
        <v>0</v>
      </c>
      <c r="S2550" s="231" t="str">
        <f>VLOOKUP(U2550,'Cross ref'!I:J,2,0)</f>
        <v>SCL</v>
      </c>
      <c r="T2550" s="231">
        <f t="shared" si="234"/>
        <v>42.61</v>
      </c>
      <c r="U2550" s="231">
        <f>VLOOKUP(VALUE(C2550),'Cross ref'!G:I,3,0)</f>
        <v>7391</v>
      </c>
      <c r="V2550" s="231">
        <f>IFERROR(VLOOKUP(J2550,'Item List (2)'!C:D,2,0),VLOOKUP(K2550,'Item List (2)'!C:D,2,0))</f>
        <v>50007</v>
      </c>
      <c r="W2550" s="231">
        <f>IFERROR(VLOOKUP(J2550,'Item List (2)'!C:E,3,0),VLOOKUP(K2550,'Item List (2)'!C:E,3,0))</f>
        <v>100</v>
      </c>
      <c r="X2550" s="231">
        <f t="shared" si="235"/>
        <v>0</v>
      </c>
      <c r="Y2550" s="231" t="str">
        <f t="shared" si="236"/>
        <v>PEPPER, CHILE GRN STRIP</v>
      </c>
      <c r="AA2550" s="232">
        <f t="shared" si="237"/>
        <v>42.61</v>
      </c>
      <c r="AB2550" s="232" t="str">
        <f>VLOOKUP(W2550,'Item List (2)'!$H:$J,2,0)</f>
        <v>Food</v>
      </c>
      <c r="AC2550" s="232">
        <f t="shared" si="238"/>
        <v>7391</v>
      </c>
      <c r="AD2550" s="232" t="str">
        <f t="shared" si="239"/>
        <v>7391-Food</v>
      </c>
    </row>
    <row r="2551" spans="1:30">
      <c r="A2551" t="s">
        <v>48</v>
      </c>
      <c r="B2551" t="s">
        <v>549</v>
      </c>
      <c r="C2551" t="s">
        <v>836</v>
      </c>
      <c r="D2551" t="s">
        <v>837</v>
      </c>
      <c r="E2551" t="s">
        <v>846</v>
      </c>
      <c r="F2551" s="220" t="s">
        <v>53</v>
      </c>
      <c r="G2551" s="220">
        <v>45168</v>
      </c>
      <c r="H2551" t="s">
        <v>60</v>
      </c>
      <c r="I2551" t="s">
        <v>61</v>
      </c>
      <c r="J2551" t="s">
        <v>62</v>
      </c>
      <c r="K2551" t="s">
        <v>63</v>
      </c>
      <c r="L2551" s="230" t="s">
        <v>64</v>
      </c>
      <c r="M2551">
        <v>1</v>
      </c>
      <c r="N2551">
        <v>0</v>
      </c>
      <c r="O2551">
        <v>116.52</v>
      </c>
      <c r="P2551">
        <v>116.52</v>
      </c>
      <c r="Q2551">
        <v>6394.13</v>
      </c>
      <c r="R2551">
        <v>16.37</v>
      </c>
      <c r="S2551" s="231" t="str">
        <f>VLOOKUP(U2551,'Cross ref'!I:J,2,0)</f>
        <v>SCL</v>
      </c>
      <c r="T2551" s="231">
        <f t="shared" si="234"/>
        <v>116.52</v>
      </c>
      <c r="U2551" s="231">
        <f>VLOOKUP(VALUE(C2551),'Cross ref'!G:I,3,0)</f>
        <v>7391</v>
      </c>
      <c r="V2551" s="231">
        <f>IFERROR(VLOOKUP(J2551,'Item List (2)'!C:D,2,0),VLOOKUP(K2551,'Item List (2)'!C:D,2,0))</f>
        <v>51001</v>
      </c>
      <c r="W2551" s="231">
        <f>IFERROR(VLOOKUP(J2551,'Item List (2)'!C:E,3,0),VLOOKUP(K2551,'Item List (2)'!C:E,3,0))</f>
        <v>1000</v>
      </c>
      <c r="X2551" s="231">
        <f t="shared" si="235"/>
        <v>0</v>
      </c>
      <c r="Y2551" s="231" t="str">
        <f t="shared" si="236"/>
        <v>PREMIUM, TOY KIDS MEAL LOONEY TUNES</v>
      </c>
      <c r="AA2551" s="232">
        <f t="shared" si="237"/>
        <v>116.52</v>
      </c>
      <c r="AB2551" s="232" t="str">
        <f>VLOOKUP(W2551,'Item List (2)'!$H:$J,2,0)</f>
        <v>Paper</v>
      </c>
      <c r="AC2551" s="232">
        <f t="shared" si="238"/>
        <v>7391</v>
      </c>
      <c r="AD2551" s="232" t="str">
        <f t="shared" si="239"/>
        <v>7391-Paper</v>
      </c>
    </row>
    <row r="2552" spans="1:30">
      <c r="A2552" t="s">
        <v>48</v>
      </c>
      <c r="B2552" t="s">
        <v>549</v>
      </c>
      <c r="C2552" t="s">
        <v>836</v>
      </c>
      <c r="D2552" t="s">
        <v>837</v>
      </c>
      <c r="E2552" t="s">
        <v>846</v>
      </c>
      <c r="F2552" s="220" t="s">
        <v>53</v>
      </c>
      <c r="G2552" s="220">
        <v>45168</v>
      </c>
      <c r="H2552" t="s">
        <v>65</v>
      </c>
      <c r="I2552" t="s">
        <v>66</v>
      </c>
      <c r="J2552" t="s">
        <v>67</v>
      </c>
      <c r="K2552" t="s">
        <v>68</v>
      </c>
      <c r="L2552" s="230" t="s">
        <v>69</v>
      </c>
      <c r="M2552">
        <v>2</v>
      </c>
      <c r="N2552">
        <v>0</v>
      </c>
      <c r="O2552">
        <v>3.44</v>
      </c>
      <c r="P2552">
        <v>6.88</v>
      </c>
      <c r="Q2552">
        <v>6394.13</v>
      </c>
      <c r="R2552">
        <v>16.37</v>
      </c>
      <c r="S2552" s="231" t="str">
        <f>VLOOKUP(U2552,'Cross ref'!I:J,2,0)</f>
        <v>SCL</v>
      </c>
      <c r="T2552" s="231">
        <f t="shared" si="234"/>
        <v>6.88</v>
      </c>
      <c r="U2552" s="231">
        <f>VLOOKUP(VALUE(C2552),'Cross ref'!G:I,3,0)</f>
        <v>7391</v>
      </c>
      <c r="V2552" s="231">
        <f>IFERROR(VLOOKUP(J2552,'Item List (2)'!C:D,2,0),VLOOKUP(K2552,'Item List (2)'!C:D,2,0))</f>
        <v>60507</v>
      </c>
      <c r="W2552" s="231">
        <f>IFERROR(VLOOKUP(J2552,'Item List (2)'!C:E,3,0),VLOOKUP(K2552,'Item List (2)'!C:E,3,0))</f>
        <v>1200</v>
      </c>
      <c r="X2552" s="231">
        <f t="shared" si="235"/>
        <v>0</v>
      </c>
      <c r="Y2552" s="231" t="str">
        <f t="shared" si="236"/>
        <v>SEAT COVER, PAPER PERSONAL 1/2 FOLD</v>
      </c>
      <c r="AA2552" s="232">
        <f t="shared" si="237"/>
        <v>6.88</v>
      </c>
      <c r="AB2552" s="232" t="str">
        <f>VLOOKUP(W2552,'Item List (2)'!$H:$J,2,0)</f>
        <v>Supplies</v>
      </c>
      <c r="AC2552" s="232">
        <f t="shared" si="238"/>
        <v>7391</v>
      </c>
      <c r="AD2552" s="232" t="str">
        <f t="shared" si="239"/>
        <v>7391-Supplies</v>
      </c>
    </row>
    <row r="2553" spans="1:30">
      <c r="A2553" t="s">
        <v>48</v>
      </c>
      <c r="B2553" t="s">
        <v>549</v>
      </c>
      <c r="C2553" t="s">
        <v>836</v>
      </c>
      <c r="D2553" t="s">
        <v>837</v>
      </c>
      <c r="E2553" t="s">
        <v>846</v>
      </c>
      <c r="F2553" s="220" t="s">
        <v>53</v>
      </c>
      <c r="G2553" s="220">
        <v>45168</v>
      </c>
      <c r="H2553" t="s">
        <v>70</v>
      </c>
      <c r="I2553" t="s">
        <v>71</v>
      </c>
      <c r="J2553" t="s">
        <v>72</v>
      </c>
      <c r="K2553" t="s">
        <v>73</v>
      </c>
      <c r="L2553" s="230" t="s">
        <v>74</v>
      </c>
      <c r="M2553">
        <v>1</v>
      </c>
      <c r="N2553">
        <v>0</v>
      </c>
      <c r="O2553">
        <v>0</v>
      </c>
      <c r="P2553">
        <v>4.02</v>
      </c>
      <c r="Q2553">
        <v>6394.13</v>
      </c>
      <c r="R2553">
        <v>16.37</v>
      </c>
      <c r="S2553" s="231" t="str">
        <f>VLOOKUP(U2553,'Cross ref'!I:J,2,0)</f>
        <v>SCL</v>
      </c>
      <c r="T2553" s="231">
        <f t="shared" si="234"/>
        <v>4.02</v>
      </c>
      <c r="U2553" s="231">
        <f>VLOOKUP(VALUE(C2553),'Cross ref'!G:I,3,0)</f>
        <v>7391</v>
      </c>
      <c r="V2553" s="231">
        <f>IFERROR(VLOOKUP(J2553,'Item List (2)'!C:D,2,0),VLOOKUP(K2553,'Item List (2)'!C:D,2,0))</f>
        <v>50007</v>
      </c>
      <c r="W2553" s="231">
        <f>IFERROR(VLOOKUP(J2553,'Item List (2)'!C:E,3,0),VLOOKUP(K2553,'Item List (2)'!C:E,3,0))</f>
        <v>100</v>
      </c>
      <c r="X2553" s="231">
        <f t="shared" si="235"/>
        <v>-4.02</v>
      </c>
      <c r="Y2553" s="231" t="str">
        <f t="shared" si="236"/>
        <v>SERVICE - PAYMENT TERMS</v>
      </c>
      <c r="AA2553" s="232">
        <f t="shared" si="237"/>
        <v>4.02</v>
      </c>
      <c r="AB2553" s="232" t="str">
        <f>VLOOKUP(W2553,'Item List (2)'!$H:$J,2,0)</f>
        <v>Food</v>
      </c>
      <c r="AC2553" s="232">
        <f t="shared" si="238"/>
        <v>7391</v>
      </c>
      <c r="AD2553" s="232" t="str">
        <f t="shared" si="239"/>
        <v>7391-Food</v>
      </c>
    </row>
    <row r="2554" spans="1:30">
      <c r="A2554" t="s">
        <v>48</v>
      </c>
      <c r="B2554" t="s">
        <v>549</v>
      </c>
      <c r="C2554" t="s">
        <v>836</v>
      </c>
      <c r="D2554" t="s">
        <v>837</v>
      </c>
      <c r="E2554" t="s">
        <v>846</v>
      </c>
      <c r="F2554" s="220" t="s">
        <v>53</v>
      </c>
      <c r="G2554" s="220">
        <v>45168</v>
      </c>
      <c r="H2554" t="s">
        <v>75</v>
      </c>
      <c r="I2554" t="s">
        <v>55</v>
      </c>
      <c r="J2554" t="s">
        <v>76</v>
      </c>
      <c r="K2554" t="s">
        <v>77</v>
      </c>
      <c r="L2554" s="230" t="s">
        <v>78</v>
      </c>
      <c r="M2554">
        <v>1</v>
      </c>
      <c r="N2554">
        <v>0</v>
      </c>
      <c r="O2554">
        <v>99.5</v>
      </c>
      <c r="P2554">
        <v>99.5</v>
      </c>
      <c r="Q2554">
        <v>6394.13</v>
      </c>
      <c r="R2554">
        <v>16.37</v>
      </c>
      <c r="S2554" s="231" t="str">
        <f>VLOOKUP(U2554,'Cross ref'!I:J,2,0)</f>
        <v>SCL</v>
      </c>
      <c r="T2554" s="231">
        <f t="shared" si="234"/>
        <v>99.5</v>
      </c>
      <c r="U2554" s="231">
        <f>VLOOKUP(VALUE(C2554),'Cross ref'!G:I,3,0)</f>
        <v>7391</v>
      </c>
      <c r="V2554" s="231">
        <f>IFERROR(VLOOKUP(J2554,'Item List (2)'!C:D,2,0),VLOOKUP(K2554,'Item List (2)'!C:D,2,0))</f>
        <v>50007</v>
      </c>
      <c r="W2554" s="231">
        <f>IFERROR(VLOOKUP(J2554,'Item List (2)'!C:E,3,0),VLOOKUP(K2554,'Item List (2)'!C:E,3,0))</f>
        <v>100</v>
      </c>
      <c r="X2554" s="231">
        <f t="shared" si="235"/>
        <v>0</v>
      </c>
      <c r="Y2554" s="231" t="str">
        <f t="shared" si="236"/>
        <v>SYRUP, SODA CHERRY COKE BIB</v>
      </c>
      <c r="AA2554" s="232">
        <f t="shared" si="237"/>
        <v>99.5</v>
      </c>
      <c r="AB2554" s="232" t="str">
        <f>VLOOKUP(W2554,'Item List (2)'!$H:$J,2,0)</f>
        <v>Food</v>
      </c>
      <c r="AC2554" s="232">
        <f t="shared" si="238"/>
        <v>7391</v>
      </c>
      <c r="AD2554" s="232" t="str">
        <f t="shared" si="239"/>
        <v>7391-Food</v>
      </c>
    </row>
    <row r="2555" spans="1:30">
      <c r="A2555" t="s">
        <v>48</v>
      </c>
      <c r="B2555" t="s">
        <v>549</v>
      </c>
      <c r="C2555" t="s">
        <v>836</v>
      </c>
      <c r="D2555" t="s">
        <v>837</v>
      </c>
      <c r="E2555" t="s">
        <v>846</v>
      </c>
      <c r="F2555" s="220" t="s">
        <v>53</v>
      </c>
      <c r="G2555" s="220">
        <v>45168</v>
      </c>
      <c r="H2555" t="s">
        <v>79</v>
      </c>
      <c r="I2555" t="s">
        <v>55</v>
      </c>
      <c r="J2555" t="s">
        <v>80</v>
      </c>
      <c r="K2555" t="s">
        <v>81</v>
      </c>
      <c r="L2555" s="230" t="s">
        <v>78</v>
      </c>
      <c r="M2555">
        <v>1</v>
      </c>
      <c r="N2555">
        <v>0</v>
      </c>
      <c r="O2555">
        <v>99.5</v>
      </c>
      <c r="P2555">
        <v>99.5</v>
      </c>
      <c r="Q2555">
        <v>6394.13</v>
      </c>
      <c r="R2555">
        <v>16.37</v>
      </c>
      <c r="S2555" s="231" t="str">
        <f>VLOOKUP(U2555,'Cross ref'!I:J,2,0)</f>
        <v>SCL</v>
      </c>
      <c r="T2555" s="231">
        <f t="shared" si="234"/>
        <v>99.5</v>
      </c>
      <c r="U2555" s="231">
        <f>VLOOKUP(VALUE(C2555),'Cross ref'!G:I,3,0)</f>
        <v>7391</v>
      </c>
      <c r="V2555" s="231">
        <f>IFERROR(VLOOKUP(J2555,'Item List (2)'!C:D,2,0),VLOOKUP(K2555,'Item List (2)'!C:D,2,0))</f>
        <v>50007</v>
      </c>
      <c r="W2555" s="231">
        <f>IFERROR(VLOOKUP(J2555,'Item List (2)'!C:E,3,0),VLOOKUP(K2555,'Item List (2)'!C:E,3,0))</f>
        <v>100</v>
      </c>
      <c r="X2555" s="231">
        <f t="shared" si="235"/>
        <v>0</v>
      </c>
      <c r="Y2555" s="231" t="str">
        <f t="shared" si="236"/>
        <v>SYRUP, POWERADE MTN BLAST BIB</v>
      </c>
      <c r="AA2555" s="232">
        <f t="shared" si="237"/>
        <v>99.5</v>
      </c>
      <c r="AB2555" s="232" t="str">
        <f>VLOOKUP(W2555,'Item List (2)'!$H:$J,2,0)</f>
        <v>Food</v>
      </c>
      <c r="AC2555" s="232">
        <f t="shared" si="238"/>
        <v>7391</v>
      </c>
      <c r="AD2555" s="232" t="str">
        <f t="shared" si="239"/>
        <v>7391-Food</v>
      </c>
    </row>
    <row r="2556" spans="1:30">
      <c r="A2556" t="s">
        <v>48</v>
      </c>
      <c r="B2556" t="s">
        <v>549</v>
      </c>
      <c r="C2556" t="s">
        <v>836</v>
      </c>
      <c r="D2556" t="s">
        <v>837</v>
      </c>
      <c r="E2556" t="s">
        <v>846</v>
      </c>
      <c r="F2556" s="220" t="s">
        <v>53</v>
      </c>
      <c r="G2556" s="220">
        <v>45168</v>
      </c>
      <c r="H2556" t="s">
        <v>87</v>
      </c>
      <c r="I2556" t="s">
        <v>55</v>
      </c>
      <c r="J2556" t="s">
        <v>76</v>
      </c>
      <c r="K2556" t="s">
        <v>88</v>
      </c>
      <c r="L2556" s="230" t="s">
        <v>78</v>
      </c>
      <c r="M2556">
        <v>2</v>
      </c>
      <c r="N2556">
        <v>0</v>
      </c>
      <c r="O2556">
        <v>112.77</v>
      </c>
      <c r="P2556">
        <v>225.54</v>
      </c>
      <c r="Q2556">
        <v>6394.13</v>
      </c>
      <c r="R2556">
        <v>16.37</v>
      </c>
      <c r="S2556" s="231" t="str">
        <f>VLOOKUP(U2556,'Cross ref'!I:J,2,0)</f>
        <v>SCL</v>
      </c>
      <c r="T2556" s="231">
        <f t="shared" si="234"/>
        <v>225.54</v>
      </c>
      <c r="U2556" s="231">
        <f>VLOOKUP(VALUE(C2556),'Cross ref'!G:I,3,0)</f>
        <v>7391</v>
      </c>
      <c r="V2556" s="231">
        <f>IFERROR(VLOOKUP(J2556,'Item List (2)'!C:D,2,0),VLOOKUP(K2556,'Item List (2)'!C:D,2,0))</f>
        <v>50007</v>
      </c>
      <c r="W2556" s="231">
        <f>IFERROR(VLOOKUP(J2556,'Item List (2)'!C:E,3,0),VLOOKUP(K2556,'Item List (2)'!C:E,3,0))</f>
        <v>100</v>
      </c>
      <c r="X2556" s="231">
        <f t="shared" si="235"/>
        <v>0</v>
      </c>
      <c r="Y2556" s="231" t="str">
        <f t="shared" si="236"/>
        <v>SYRUP, COKE CLASC BIB (HYCS)</v>
      </c>
      <c r="AA2556" s="232">
        <f t="shared" si="237"/>
        <v>225.54</v>
      </c>
      <c r="AB2556" s="232" t="str">
        <f>VLOOKUP(W2556,'Item List (2)'!$H:$J,2,0)</f>
        <v>Food</v>
      </c>
      <c r="AC2556" s="232">
        <f t="shared" si="238"/>
        <v>7391</v>
      </c>
      <c r="AD2556" s="232" t="str">
        <f t="shared" si="239"/>
        <v>7391-Food</v>
      </c>
    </row>
    <row r="2557" spans="1:30">
      <c r="A2557" t="s">
        <v>48</v>
      </c>
      <c r="B2557" t="s">
        <v>549</v>
      </c>
      <c r="C2557" t="s">
        <v>836</v>
      </c>
      <c r="D2557" t="s">
        <v>837</v>
      </c>
      <c r="E2557" t="s">
        <v>846</v>
      </c>
      <c r="F2557" s="220" t="s">
        <v>53</v>
      </c>
      <c r="G2557" s="220">
        <v>45168</v>
      </c>
      <c r="H2557" t="s">
        <v>295</v>
      </c>
      <c r="I2557" t="s">
        <v>55</v>
      </c>
      <c r="J2557" t="s">
        <v>105</v>
      </c>
      <c r="K2557" t="s">
        <v>296</v>
      </c>
      <c r="L2557" s="230" t="s">
        <v>297</v>
      </c>
      <c r="M2557">
        <v>1</v>
      </c>
      <c r="N2557">
        <v>0</v>
      </c>
      <c r="O2557">
        <v>16.22</v>
      </c>
      <c r="P2557">
        <v>16.22</v>
      </c>
      <c r="Q2557">
        <v>6394.13</v>
      </c>
      <c r="R2557">
        <v>16.37</v>
      </c>
      <c r="S2557" s="231" t="str">
        <f>VLOOKUP(U2557,'Cross ref'!I:J,2,0)</f>
        <v>SCL</v>
      </c>
      <c r="T2557" s="231">
        <f t="shared" si="234"/>
        <v>16.22</v>
      </c>
      <c r="U2557" s="231">
        <f>VLOOKUP(VALUE(C2557),'Cross ref'!G:I,3,0)</f>
        <v>7391</v>
      </c>
      <c r="V2557" s="231">
        <f>IFERROR(VLOOKUP(J2557,'Item List (2)'!C:D,2,0),VLOOKUP(K2557,'Item List (2)'!C:D,2,0))</f>
        <v>50007</v>
      </c>
      <c r="W2557" s="231">
        <f>IFERROR(VLOOKUP(J2557,'Item List (2)'!C:E,3,0),VLOOKUP(K2557,'Item List (2)'!C:E,3,0))</f>
        <v>100</v>
      </c>
      <c r="X2557" s="231">
        <f t="shared" si="235"/>
        <v>0</v>
      </c>
      <c r="Y2557" s="231" t="str">
        <f t="shared" si="236"/>
        <v>MILK, 1% LF ESL</v>
      </c>
      <c r="AA2557" s="232">
        <f t="shared" si="237"/>
        <v>16.22</v>
      </c>
      <c r="AB2557" s="232" t="str">
        <f>VLOOKUP(W2557,'Item List (2)'!$H:$J,2,0)</f>
        <v>Food</v>
      </c>
      <c r="AC2557" s="232">
        <f t="shared" si="238"/>
        <v>7391</v>
      </c>
      <c r="AD2557" s="232" t="str">
        <f t="shared" si="239"/>
        <v>7391-Food</v>
      </c>
    </row>
    <row r="2558" spans="1:30">
      <c r="A2558" t="s">
        <v>48</v>
      </c>
      <c r="B2558" t="s">
        <v>549</v>
      </c>
      <c r="C2558" t="s">
        <v>836</v>
      </c>
      <c r="D2558" t="s">
        <v>837</v>
      </c>
      <c r="E2558" t="s">
        <v>846</v>
      </c>
      <c r="F2558" s="220" t="s">
        <v>53</v>
      </c>
      <c r="G2558" s="220">
        <v>45168</v>
      </c>
      <c r="H2558" t="s">
        <v>298</v>
      </c>
      <c r="I2558" t="s">
        <v>55</v>
      </c>
      <c r="J2558" t="s">
        <v>105</v>
      </c>
      <c r="K2558" t="s">
        <v>299</v>
      </c>
      <c r="L2558" s="230" t="s">
        <v>297</v>
      </c>
      <c r="M2558">
        <v>1</v>
      </c>
      <c r="N2558">
        <v>0</v>
      </c>
      <c r="O2558">
        <v>16.92</v>
      </c>
      <c r="P2558">
        <v>16.92</v>
      </c>
      <c r="Q2558">
        <v>6394.13</v>
      </c>
      <c r="R2558">
        <v>16.37</v>
      </c>
      <c r="S2558" s="231" t="str">
        <f>VLOOKUP(U2558,'Cross ref'!I:J,2,0)</f>
        <v>SCL</v>
      </c>
      <c r="T2558" s="231">
        <f t="shared" si="234"/>
        <v>16.92</v>
      </c>
      <c r="U2558" s="231">
        <f>VLOOKUP(VALUE(C2558),'Cross ref'!G:I,3,0)</f>
        <v>7391</v>
      </c>
      <c r="V2558" s="231">
        <f>IFERROR(VLOOKUP(J2558,'Item List (2)'!C:D,2,0),VLOOKUP(K2558,'Item List (2)'!C:D,2,0))</f>
        <v>50007</v>
      </c>
      <c r="W2558" s="231">
        <f>IFERROR(VLOOKUP(J2558,'Item List (2)'!C:E,3,0),VLOOKUP(K2558,'Item List (2)'!C:E,3,0))</f>
        <v>100</v>
      </c>
      <c r="X2558" s="231">
        <f t="shared" si="235"/>
        <v>0</v>
      </c>
      <c r="Y2558" s="231" t="str">
        <f t="shared" si="236"/>
        <v>MILK, CHOC 1% LF 7Z PLS ESL</v>
      </c>
      <c r="AA2558" s="232">
        <f t="shared" si="237"/>
        <v>16.92</v>
      </c>
      <c r="AB2558" s="232" t="str">
        <f>VLOOKUP(W2558,'Item List (2)'!$H:$J,2,0)</f>
        <v>Food</v>
      </c>
      <c r="AC2558" s="232">
        <f t="shared" si="238"/>
        <v>7391</v>
      </c>
      <c r="AD2558" s="232" t="str">
        <f t="shared" si="239"/>
        <v>7391-Food</v>
      </c>
    </row>
    <row r="2559" spans="1:30">
      <c r="A2559" t="s">
        <v>48</v>
      </c>
      <c r="B2559" t="s">
        <v>549</v>
      </c>
      <c r="C2559" t="s">
        <v>836</v>
      </c>
      <c r="D2559" t="s">
        <v>837</v>
      </c>
      <c r="E2559" t="s">
        <v>846</v>
      </c>
      <c r="F2559" s="220" t="s">
        <v>53</v>
      </c>
      <c r="G2559" s="220">
        <v>45168</v>
      </c>
      <c r="H2559" t="s">
        <v>474</v>
      </c>
      <c r="I2559" t="s">
        <v>66</v>
      </c>
      <c r="J2559" t="s">
        <v>475</v>
      </c>
      <c r="K2559" t="s">
        <v>476</v>
      </c>
      <c r="L2559" s="230" t="s">
        <v>477</v>
      </c>
      <c r="M2559">
        <v>1</v>
      </c>
      <c r="N2559">
        <v>0</v>
      </c>
      <c r="O2559">
        <v>20.1</v>
      </c>
      <c r="P2559">
        <v>20.1</v>
      </c>
      <c r="Q2559">
        <v>6394.13</v>
      </c>
      <c r="R2559">
        <v>16.37</v>
      </c>
      <c r="S2559" s="231" t="str">
        <f>VLOOKUP(U2559,'Cross ref'!I:J,2,0)</f>
        <v>SCL</v>
      </c>
      <c r="T2559" s="231">
        <f t="shared" si="234"/>
        <v>20.1</v>
      </c>
      <c r="U2559" s="231">
        <f>VLOOKUP(VALUE(C2559),'Cross ref'!G:I,3,0)</f>
        <v>7391</v>
      </c>
      <c r="V2559" s="231">
        <f>IFERROR(VLOOKUP(J2559,'Item List (2)'!C:D,2,0),VLOOKUP(K2559,'Item List (2)'!C:D,2,0))</f>
        <v>60507</v>
      </c>
      <c r="W2559" s="231">
        <f>IFERROR(VLOOKUP(J2559,'Item List (2)'!C:E,3,0),VLOOKUP(K2559,'Item List (2)'!C:E,3,0))</f>
        <v>1200</v>
      </c>
      <c r="X2559" s="231">
        <f t="shared" si="235"/>
        <v>0</v>
      </c>
      <c r="Y2559" s="231" t="str">
        <f t="shared" si="236"/>
        <v>CLEANER, RESTROOM CONTENDER</v>
      </c>
      <c r="AA2559" s="232">
        <f t="shared" si="237"/>
        <v>20.1</v>
      </c>
      <c r="AB2559" s="232" t="str">
        <f>VLOOKUP(W2559,'Item List (2)'!$H:$J,2,0)</f>
        <v>Supplies</v>
      </c>
      <c r="AC2559" s="232">
        <f t="shared" si="238"/>
        <v>7391</v>
      </c>
      <c r="AD2559" s="232" t="str">
        <f t="shared" si="239"/>
        <v>7391-Supplies</v>
      </c>
    </row>
    <row r="2560" spans="1:30">
      <c r="A2560" t="s">
        <v>48</v>
      </c>
      <c r="B2560" t="s">
        <v>549</v>
      </c>
      <c r="C2560" t="s">
        <v>836</v>
      </c>
      <c r="D2560" t="s">
        <v>837</v>
      </c>
      <c r="E2560" t="s">
        <v>846</v>
      </c>
      <c r="F2560" s="220" t="s">
        <v>53</v>
      </c>
      <c r="G2560" s="220">
        <v>45168</v>
      </c>
      <c r="H2560" t="s">
        <v>540</v>
      </c>
      <c r="I2560" t="s">
        <v>55</v>
      </c>
      <c r="J2560" t="s">
        <v>541</v>
      </c>
      <c r="K2560" t="s">
        <v>542</v>
      </c>
      <c r="L2560" s="230" t="s">
        <v>447</v>
      </c>
      <c r="M2560">
        <v>1</v>
      </c>
      <c r="N2560">
        <v>0</v>
      </c>
      <c r="O2560">
        <v>6.52</v>
      </c>
      <c r="P2560">
        <v>6.52</v>
      </c>
      <c r="Q2560">
        <v>6394.13</v>
      </c>
      <c r="R2560">
        <v>16.37</v>
      </c>
      <c r="S2560" s="231" t="str">
        <f>VLOOKUP(U2560,'Cross ref'!I:J,2,0)</f>
        <v>SCL</v>
      </c>
      <c r="T2560" s="231">
        <f t="shared" si="234"/>
        <v>6.52</v>
      </c>
      <c r="U2560" s="231">
        <f>VLOOKUP(VALUE(C2560),'Cross ref'!G:I,3,0)</f>
        <v>7391</v>
      </c>
      <c r="V2560" s="231">
        <f>IFERROR(VLOOKUP(J2560,'Item List (2)'!C:D,2,0),VLOOKUP(K2560,'Item List (2)'!C:D,2,0))</f>
        <v>50007</v>
      </c>
      <c r="W2560" s="231">
        <f>IFERROR(VLOOKUP(J2560,'Item List (2)'!C:E,3,0),VLOOKUP(K2560,'Item List (2)'!C:E,3,0))</f>
        <v>100</v>
      </c>
      <c r="X2560" s="231">
        <f t="shared" si="235"/>
        <v>0</v>
      </c>
      <c r="Y2560" s="231" t="str">
        <f t="shared" si="236"/>
        <v>SUGAR, PWDRED CANE</v>
      </c>
      <c r="AA2560" s="232">
        <f t="shared" si="237"/>
        <v>6.52</v>
      </c>
      <c r="AB2560" s="232" t="str">
        <f>VLOOKUP(W2560,'Item List (2)'!$H:$J,2,0)</f>
        <v>Food</v>
      </c>
      <c r="AC2560" s="232">
        <f t="shared" si="238"/>
        <v>7391</v>
      </c>
      <c r="AD2560" s="232" t="str">
        <f t="shared" si="239"/>
        <v>7391-Food</v>
      </c>
    </row>
    <row r="2561" spans="1:30">
      <c r="A2561" t="s">
        <v>48</v>
      </c>
      <c r="B2561" t="s">
        <v>549</v>
      </c>
      <c r="C2561" t="s">
        <v>836</v>
      </c>
      <c r="D2561" t="s">
        <v>837</v>
      </c>
      <c r="E2561" t="s">
        <v>846</v>
      </c>
      <c r="F2561" s="220" t="s">
        <v>53</v>
      </c>
      <c r="G2561" s="220">
        <v>45168</v>
      </c>
      <c r="H2561" t="s">
        <v>89</v>
      </c>
      <c r="I2561" t="s">
        <v>55</v>
      </c>
      <c r="J2561" t="s">
        <v>90</v>
      </c>
      <c r="K2561" t="s">
        <v>91</v>
      </c>
      <c r="L2561" s="230" t="s">
        <v>92</v>
      </c>
      <c r="M2561">
        <v>1</v>
      </c>
      <c r="N2561">
        <v>0</v>
      </c>
      <c r="O2561">
        <v>58.17</v>
      </c>
      <c r="P2561">
        <v>58.17</v>
      </c>
      <c r="Q2561">
        <v>6394.13</v>
      </c>
      <c r="R2561">
        <v>16.37</v>
      </c>
      <c r="S2561" s="231" t="str">
        <f>VLOOKUP(U2561,'Cross ref'!I:J,2,0)</f>
        <v>SCL</v>
      </c>
      <c r="T2561" s="231">
        <f t="shared" si="234"/>
        <v>58.17</v>
      </c>
      <c r="U2561" s="231">
        <f>VLOOKUP(VALUE(C2561),'Cross ref'!G:I,3,0)</f>
        <v>7391</v>
      </c>
      <c r="V2561" s="231">
        <f>IFERROR(VLOOKUP(J2561,'Item List (2)'!C:D,2,0),VLOOKUP(K2561,'Item List (2)'!C:D,2,0))</f>
        <v>50007</v>
      </c>
      <c r="W2561" s="231">
        <f>IFERROR(VLOOKUP(J2561,'Item List (2)'!C:E,3,0),VLOOKUP(K2561,'Item List (2)'!C:E,3,0))</f>
        <v>100</v>
      </c>
      <c r="X2561" s="231">
        <f t="shared" si="235"/>
        <v>0</v>
      </c>
      <c r="Y2561" s="231" t="str">
        <f t="shared" si="236"/>
        <v>EGG, LIQ WHL CAGE FREE P12CE</v>
      </c>
      <c r="AA2561" s="232">
        <f t="shared" si="237"/>
        <v>58.17</v>
      </c>
      <c r="AB2561" s="232" t="str">
        <f>VLOOKUP(W2561,'Item List (2)'!$H:$J,2,0)</f>
        <v>Food</v>
      </c>
      <c r="AC2561" s="232">
        <f t="shared" si="238"/>
        <v>7391</v>
      </c>
      <c r="AD2561" s="232" t="str">
        <f t="shared" si="239"/>
        <v>7391-Food</v>
      </c>
    </row>
    <row r="2562" spans="1:30">
      <c r="A2562" t="s">
        <v>48</v>
      </c>
      <c r="B2562" t="s">
        <v>549</v>
      </c>
      <c r="C2562" t="s">
        <v>836</v>
      </c>
      <c r="D2562" t="s">
        <v>837</v>
      </c>
      <c r="E2562" t="s">
        <v>846</v>
      </c>
      <c r="F2562" s="220" t="s">
        <v>53</v>
      </c>
      <c r="G2562" s="220">
        <v>45168</v>
      </c>
      <c r="H2562" t="s">
        <v>93</v>
      </c>
      <c r="I2562" t="s">
        <v>55</v>
      </c>
      <c r="J2562" t="s">
        <v>94</v>
      </c>
      <c r="K2562" t="s">
        <v>95</v>
      </c>
      <c r="L2562" s="230" t="s">
        <v>96</v>
      </c>
      <c r="M2562">
        <v>2</v>
      </c>
      <c r="N2562">
        <v>0</v>
      </c>
      <c r="O2562">
        <v>26.21</v>
      </c>
      <c r="P2562">
        <v>52.42</v>
      </c>
      <c r="Q2562">
        <v>6394.13</v>
      </c>
      <c r="R2562">
        <v>16.37</v>
      </c>
      <c r="S2562" s="231" t="str">
        <f>VLOOKUP(U2562,'Cross ref'!I:J,2,0)</f>
        <v>SCL</v>
      </c>
      <c r="T2562" s="231">
        <f t="shared" ref="T2562:T2625" si="240">P2562</f>
        <v>52.42</v>
      </c>
      <c r="U2562" s="231">
        <f>VLOOKUP(VALUE(C2562),'Cross ref'!G:I,3,0)</f>
        <v>7391</v>
      </c>
      <c r="V2562" s="231">
        <f>IFERROR(VLOOKUP(J2562,'Item List (2)'!C:D,2,0),VLOOKUP(K2562,'Item List (2)'!C:D,2,0))</f>
        <v>50007</v>
      </c>
      <c r="W2562" s="231">
        <f>IFERROR(VLOOKUP(J2562,'Item List (2)'!C:E,3,0),VLOOKUP(K2562,'Item List (2)'!C:E,3,0))</f>
        <v>100</v>
      </c>
      <c r="X2562" s="231">
        <f t="shared" ref="X2562:X2625" si="241">IF(_xlfn.NUMBERVALUE(O2562),M2562*O2562-P2562,-P2562)</f>
        <v>0</v>
      </c>
      <c r="Y2562" s="231" t="str">
        <f t="shared" ref="Y2562:Y2625" si="242">K2562</f>
        <v>JUICE, ORANGE ORIG SIMPLY</v>
      </c>
      <c r="AA2562" s="232">
        <f t="shared" ref="AA2562:AA2625" si="243">P2562</f>
        <v>52.42</v>
      </c>
      <c r="AB2562" s="232" t="str">
        <f>VLOOKUP(W2562,'Item List (2)'!$H:$J,2,0)</f>
        <v>Food</v>
      </c>
      <c r="AC2562" s="232">
        <f t="shared" ref="AC2562:AC2625" si="244">U2562</f>
        <v>7391</v>
      </c>
      <c r="AD2562" s="232" t="str">
        <f t="shared" ref="AD2562:AD2625" si="245">AC2562&amp;"-"&amp;AB2562</f>
        <v>7391-Food</v>
      </c>
    </row>
    <row r="2563" spans="1:30">
      <c r="A2563" t="s">
        <v>48</v>
      </c>
      <c r="B2563" t="s">
        <v>549</v>
      </c>
      <c r="C2563" t="s">
        <v>836</v>
      </c>
      <c r="D2563" t="s">
        <v>837</v>
      </c>
      <c r="E2563" t="s">
        <v>846</v>
      </c>
      <c r="F2563" s="220" t="s">
        <v>53</v>
      </c>
      <c r="G2563" s="220">
        <v>45168</v>
      </c>
      <c r="H2563" t="s">
        <v>97</v>
      </c>
      <c r="I2563" t="s">
        <v>55</v>
      </c>
      <c r="J2563" t="s">
        <v>98</v>
      </c>
      <c r="K2563" t="s">
        <v>99</v>
      </c>
      <c r="L2563" s="230" t="s">
        <v>100</v>
      </c>
      <c r="M2563">
        <v>3</v>
      </c>
      <c r="N2563">
        <v>0</v>
      </c>
      <c r="O2563">
        <v>20.03</v>
      </c>
      <c r="P2563">
        <v>60.09</v>
      </c>
      <c r="Q2563">
        <v>6394.13</v>
      </c>
      <c r="R2563">
        <v>16.37</v>
      </c>
      <c r="S2563" s="231" t="str">
        <f>VLOOKUP(U2563,'Cross ref'!I:J,2,0)</f>
        <v>SCL</v>
      </c>
      <c r="T2563" s="231">
        <f t="shared" si="240"/>
        <v>60.09</v>
      </c>
      <c r="U2563" s="231">
        <f>VLOOKUP(VALUE(C2563),'Cross ref'!G:I,3,0)</f>
        <v>7391</v>
      </c>
      <c r="V2563" s="231">
        <f>IFERROR(VLOOKUP(J2563,'Item List (2)'!C:D,2,0),VLOOKUP(K2563,'Item List (2)'!C:D,2,0))</f>
        <v>50007</v>
      </c>
      <c r="W2563" s="231">
        <f>IFERROR(VLOOKUP(J2563,'Item List (2)'!C:E,3,0),VLOOKUP(K2563,'Item List (2)'!C:E,3,0))</f>
        <v>100</v>
      </c>
      <c r="X2563" s="231">
        <f t="shared" si="241"/>
        <v>0</v>
      </c>
      <c r="Y2563" s="231" t="str">
        <f t="shared" si="242"/>
        <v>SAUCE, BBQ SWEET &amp; BOLD CUP</v>
      </c>
      <c r="AA2563" s="232">
        <f t="shared" si="243"/>
        <v>60.09</v>
      </c>
      <c r="AB2563" s="232" t="str">
        <f>VLOOKUP(W2563,'Item List (2)'!$H:$J,2,0)</f>
        <v>Food</v>
      </c>
      <c r="AC2563" s="232">
        <f t="shared" si="244"/>
        <v>7391</v>
      </c>
      <c r="AD2563" s="232" t="str">
        <f t="shared" si="245"/>
        <v>7391-Food</v>
      </c>
    </row>
    <row r="2564" spans="1:30">
      <c r="A2564" t="s">
        <v>48</v>
      </c>
      <c r="B2564" t="s">
        <v>549</v>
      </c>
      <c r="C2564" t="s">
        <v>836</v>
      </c>
      <c r="D2564" t="s">
        <v>837</v>
      </c>
      <c r="E2564" t="s">
        <v>846</v>
      </c>
      <c r="F2564" s="220" t="s">
        <v>53</v>
      </c>
      <c r="G2564" s="220">
        <v>45168</v>
      </c>
      <c r="H2564" t="s">
        <v>304</v>
      </c>
      <c r="I2564" t="s">
        <v>55</v>
      </c>
      <c r="J2564" t="s">
        <v>305</v>
      </c>
      <c r="K2564" t="s">
        <v>306</v>
      </c>
      <c r="L2564" s="230" t="s">
        <v>100</v>
      </c>
      <c r="M2564">
        <v>1</v>
      </c>
      <c r="N2564">
        <v>0</v>
      </c>
      <c r="O2564">
        <v>30.8</v>
      </c>
      <c r="P2564">
        <v>30.8</v>
      </c>
      <c r="Q2564">
        <v>6394.13</v>
      </c>
      <c r="R2564">
        <v>16.37</v>
      </c>
      <c r="S2564" s="231" t="str">
        <f>VLOOKUP(U2564,'Cross ref'!I:J,2,0)</f>
        <v>SCL</v>
      </c>
      <c r="T2564" s="231">
        <f t="shared" si="240"/>
        <v>30.8</v>
      </c>
      <c r="U2564" s="231">
        <f>VLOOKUP(VALUE(C2564),'Cross ref'!G:I,3,0)</f>
        <v>7391</v>
      </c>
      <c r="V2564" s="231">
        <f>IFERROR(VLOOKUP(J2564,'Item List (2)'!C:D,2,0),VLOOKUP(K2564,'Item List (2)'!C:D,2,0))</f>
        <v>50007</v>
      </c>
      <c r="W2564" s="231">
        <f>IFERROR(VLOOKUP(J2564,'Item List (2)'!C:E,3,0),VLOOKUP(K2564,'Item List (2)'!C:E,3,0))</f>
        <v>100</v>
      </c>
      <c r="X2564" s="231">
        <f t="shared" si="241"/>
        <v>0</v>
      </c>
      <c r="Y2564" s="231" t="str">
        <f t="shared" si="242"/>
        <v>SAUCE, HNY MUST CUP</v>
      </c>
      <c r="AA2564" s="232">
        <f t="shared" si="243"/>
        <v>30.8</v>
      </c>
      <c r="AB2564" s="232" t="str">
        <f>VLOOKUP(W2564,'Item List (2)'!$H:$J,2,0)</f>
        <v>Food</v>
      </c>
      <c r="AC2564" s="232">
        <f t="shared" si="244"/>
        <v>7391</v>
      </c>
      <c r="AD2564" s="232" t="str">
        <f t="shared" si="245"/>
        <v>7391-Food</v>
      </c>
    </row>
    <row r="2565" spans="1:30">
      <c r="A2565" t="s">
        <v>48</v>
      </c>
      <c r="B2565" t="s">
        <v>549</v>
      </c>
      <c r="C2565" t="s">
        <v>836</v>
      </c>
      <c r="D2565" t="s">
        <v>837</v>
      </c>
      <c r="E2565" t="s">
        <v>846</v>
      </c>
      <c r="F2565" s="220" t="s">
        <v>53</v>
      </c>
      <c r="G2565" s="220">
        <v>45168</v>
      </c>
      <c r="H2565" t="s">
        <v>104</v>
      </c>
      <c r="I2565" t="s">
        <v>55</v>
      </c>
      <c r="J2565" t="s">
        <v>105</v>
      </c>
      <c r="K2565" t="s">
        <v>106</v>
      </c>
      <c r="L2565" s="230" t="s">
        <v>107</v>
      </c>
      <c r="M2565">
        <v>1</v>
      </c>
      <c r="N2565">
        <v>0</v>
      </c>
      <c r="O2565">
        <v>9.54</v>
      </c>
      <c r="P2565">
        <v>9.54</v>
      </c>
      <c r="Q2565">
        <v>6394.13</v>
      </c>
      <c r="R2565">
        <v>16.37</v>
      </c>
      <c r="S2565" s="231" t="str">
        <f>VLOOKUP(U2565,'Cross ref'!I:J,2,0)</f>
        <v>SCL</v>
      </c>
      <c r="T2565" s="231">
        <f t="shared" si="240"/>
        <v>9.54</v>
      </c>
      <c r="U2565" s="231">
        <f>VLOOKUP(VALUE(C2565),'Cross ref'!G:I,3,0)</f>
        <v>7391</v>
      </c>
      <c r="V2565" s="231">
        <f>IFERROR(VLOOKUP(J2565,'Item List (2)'!C:D,2,0),VLOOKUP(K2565,'Item List (2)'!C:D,2,0))</f>
        <v>50007</v>
      </c>
      <c r="W2565" s="231">
        <f>IFERROR(VLOOKUP(J2565,'Item List (2)'!C:E,3,0),VLOOKUP(K2565,'Item List (2)'!C:E,3,0))</f>
        <v>100</v>
      </c>
      <c r="X2565" s="231">
        <f t="shared" si="241"/>
        <v>0</v>
      </c>
      <c r="Y2565" s="231" t="str">
        <f t="shared" si="242"/>
        <v>MILK, 1%</v>
      </c>
      <c r="AA2565" s="232">
        <f t="shared" si="243"/>
        <v>9.54</v>
      </c>
      <c r="AB2565" s="232" t="str">
        <f>VLOOKUP(W2565,'Item List (2)'!$H:$J,2,0)</f>
        <v>Food</v>
      </c>
      <c r="AC2565" s="232">
        <f t="shared" si="244"/>
        <v>7391</v>
      </c>
      <c r="AD2565" s="232" t="str">
        <f t="shared" si="245"/>
        <v>7391-Food</v>
      </c>
    </row>
    <row r="2566" spans="1:30">
      <c r="A2566" t="s">
        <v>48</v>
      </c>
      <c r="B2566" t="s">
        <v>549</v>
      </c>
      <c r="C2566" t="s">
        <v>836</v>
      </c>
      <c r="D2566" t="s">
        <v>837</v>
      </c>
      <c r="E2566" t="s">
        <v>846</v>
      </c>
      <c r="F2566" s="220" t="s">
        <v>53</v>
      </c>
      <c r="G2566" s="220">
        <v>45168</v>
      </c>
      <c r="H2566" t="s">
        <v>108</v>
      </c>
      <c r="I2566" t="s">
        <v>66</v>
      </c>
      <c r="J2566" t="s">
        <v>109</v>
      </c>
      <c r="K2566" t="s">
        <v>110</v>
      </c>
      <c r="L2566" s="230" t="s">
        <v>111</v>
      </c>
      <c r="M2566">
        <v>1</v>
      </c>
      <c r="N2566">
        <v>0</v>
      </c>
      <c r="O2566">
        <v>16.79</v>
      </c>
      <c r="P2566">
        <v>16.79</v>
      </c>
      <c r="Q2566">
        <v>6394.13</v>
      </c>
      <c r="R2566">
        <v>16.37</v>
      </c>
      <c r="S2566" s="231" t="str">
        <f>VLOOKUP(U2566,'Cross ref'!I:J,2,0)</f>
        <v>SCL</v>
      </c>
      <c r="T2566" s="231">
        <f t="shared" si="240"/>
        <v>16.79</v>
      </c>
      <c r="U2566" s="231">
        <f>VLOOKUP(VALUE(C2566),'Cross ref'!G:I,3,0)</f>
        <v>7391</v>
      </c>
      <c r="V2566" s="231">
        <f>IFERROR(VLOOKUP(J2566,'Item List (2)'!C:D,2,0),VLOOKUP(K2566,'Item List (2)'!C:D,2,0))</f>
        <v>60507</v>
      </c>
      <c r="W2566" s="231">
        <f>IFERROR(VLOOKUP(J2566,'Item List (2)'!C:E,3,0),VLOOKUP(K2566,'Item List (2)'!C:E,3,0))</f>
        <v>1200</v>
      </c>
      <c r="X2566" s="231">
        <f t="shared" si="241"/>
        <v>0</v>
      </c>
      <c r="Y2566" s="231" t="str">
        <f t="shared" si="242"/>
        <v>GLOVE, SYNTH MED</v>
      </c>
      <c r="AA2566" s="232">
        <f t="shared" si="243"/>
        <v>16.79</v>
      </c>
      <c r="AB2566" s="232" t="str">
        <f>VLOOKUP(W2566,'Item List (2)'!$H:$J,2,0)</f>
        <v>Supplies</v>
      </c>
      <c r="AC2566" s="232">
        <f t="shared" si="244"/>
        <v>7391</v>
      </c>
      <c r="AD2566" s="232" t="str">
        <f t="shared" si="245"/>
        <v>7391-Supplies</v>
      </c>
    </row>
    <row r="2567" spans="1:30">
      <c r="A2567" t="s">
        <v>48</v>
      </c>
      <c r="B2567" t="s">
        <v>549</v>
      </c>
      <c r="C2567" t="s">
        <v>836</v>
      </c>
      <c r="D2567" t="s">
        <v>837</v>
      </c>
      <c r="E2567" t="s">
        <v>846</v>
      </c>
      <c r="F2567" s="220" t="s">
        <v>53</v>
      </c>
      <c r="G2567" s="220">
        <v>45168</v>
      </c>
      <c r="H2567" t="s">
        <v>481</v>
      </c>
      <c r="I2567" t="s">
        <v>66</v>
      </c>
      <c r="J2567" t="s">
        <v>109</v>
      </c>
      <c r="K2567" t="s">
        <v>308</v>
      </c>
      <c r="L2567" s="230" t="s">
        <v>111</v>
      </c>
      <c r="M2567">
        <v>1</v>
      </c>
      <c r="N2567">
        <v>0</v>
      </c>
      <c r="O2567">
        <v>3.85</v>
      </c>
      <c r="P2567">
        <v>3.85</v>
      </c>
      <c r="Q2567">
        <v>6394.13</v>
      </c>
      <c r="R2567">
        <v>16.37</v>
      </c>
      <c r="S2567" s="231" t="str">
        <f>VLOOKUP(U2567,'Cross ref'!I:J,2,0)</f>
        <v>SCL</v>
      </c>
      <c r="T2567" s="231">
        <f t="shared" si="240"/>
        <v>3.85</v>
      </c>
      <c r="U2567" s="231">
        <f>VLOOKUP(VALUE(C2567),'Cross ref'!G:I,3,0)</f>
        <v>7391</v>
      </c>
      <c r="V2567" s="231">
        <f>IFERROR(VLOOKUP(J2567,'Item List (2)'!C:D,2,0),VLOOKUP(K2567,'Item List (2)'!C:D,2,0))</f>
        <v>60507</v>
      </c>
      <c r="W2567" s="231">
        <f>IFERROR(VLOOKUP(J2567,'Item List (2)'!C:E,3,0),VLOOKUP(K2567,'Item List (2)'!C:E,3,0))</f>
        <v>1200</v>
      </c>
      <c r="X2567" s="231">
        <f t="shared" si="241"/>
        <v>0</v>
      </c>
      <c r="Y2567" s="231" t="str">
        <f t="shared" si="242"/>
        <v>GLOVE, SYNTH XLG</v>
      </c>
      <c r="AA2567" s="232">
        <f t="shared" si="243"/>
        <v>3.85</v>
      </c>
      <c r="AB2567" s="232" t="str">
        <f>VLOOKUP(W2567,'Item List (2)'!$H:$J,2,0)</f>
        <v>Supplies</v>
      </c>
      <c r="AC2567" s="232">
        <f t="shared" si="244"/>
        <v>7391</v>
      </c>
      <c r="AD2567" s="232" t="str">
        <f t="shared" si="245"/>
        <v>7391-Supplies</v>
      </c>
    </row>
    <row r="2568" spans="1:30">
      <c r="A2568" t="s">
        <v>48</v>
      </c>
      <c r="B2568" t="s">
        <v>549</v>
      </c>
      <c r="C2568" t="s">
        <v>836</v>
      </c>
      <c r="D2568" t="s">
        <v>837</v>
      </c>
      <c r="E2568" t="s">
        <v>846</v>
      </c>
      <c r="F2568" s="220" t="s">
        <v>53</v>
      </c>
      <c r="G2568" s="220">
        <v>45168</v>
      </c>
      <c r="H2568" t="s">
        <v>54</v>
      </c>
      <c r="I2568" t="s">
        <v>55</v>
      </c>
      <c r="J2568" t="s">
        <v>56</v>
      </c>
      <c r="K2568" t="s">
        <v>57</v>
      </c>
      <c r="L2568" s="230" t="s">
        <v>58</v>
      </c>
      <c r="M2568">
        <v>0</v>
      </c>
      <c r="N2568">
        <v>0</v>
      </c>
      <c r="O2568">
        <v>42.61</v>
      </c>
      <c r="P2568">
        <v>0</v>
      </c>
      <c r="Q2568">
        <v>6394.13</v>
      </c>
      <c r="R2568">
        <v>16.37</v>
      </c>
      <c r="S2568" s="231" t="str">
        <f>VLOOKUP(U2568,'Cross ref'!I:J,2,0)</f>
        <v>SCL</v>
      </c>
      <c r="T2568" s="231">
        <f t="shared" si="240"/>
        <v>0</v>
      </c>
      <c r="U2568" s="231">
        <f>VLOOKUP(VALUE(C2568),'Cross ref'!G:I,3,0)</f>
        <v>7391</v>
      </c>
      <c r="V2568" s="231">
        <f>IFERROR(VLOOKUP(J2568,'Item List (2)'!C:D,2,0),VLOOKUP(K2568,'Item List (2)'!C:D,2,0))</f>
        <v>50007</v>
      </c>
      <c r="W2568" s="231">
        <f>IFERROR(VLOOKUP(J2568,'Item List (2)'!C:E,3,0),VLOOKUP(K2568,'Item List (2)'!C:E,3,0))</f>
        <v>100</v>
      </c>
      <c r="X2568" s="231">
        <f t="shared" si="241"/>
        <v>0</v>
      </c>
      <c r="Y2568" s="231" t="str">
        <f t="shared" si="242"/>
        <v>PEPPER, CHILE GRN STRIP</v>
      </c>
      <c r="AA2568" s="232">
        <f t="shared" si="243"/>
        <v>0</v>
      </c>
      <c r="AB2568" s="232" t="str">
        <f>VLOOKUP(W2568,'Item List (2)'!$H:$J,2,0)</f>
        <v>Food</v>
      </c>
      <c r="AC2568" s="232">
        <f t="shared" si="244"/>
        <v>7391</v>
      </c>
      <c r="AD2568" s="232" t="str">
        <f t="shared" si="245"/>
        <v>7391-Food</v>
      </c>
    </row>
    <row r="2569" spans="1:30">
      <c r="A2569" t="s">
        <v>48</v>
      </c>
      <c r="B2569" t="s">
        <v>549</v>
      </c>
      <c r="C2569" t="s">
        <v>836</v>
      </c>
      <c r="D2569" t="s">
        <v>837</v>
      </c>
      <c r="E2569" t="s">
        <v>846</v>
      </c>
      <c r="F2569" s="220" t="s">
        <v>53</v>
      </c>
      <c r="G2569" s="220">
        <v>45168</v>
      </c>
      <c r="H2569" t="s">
        <v>847</v>
      </c>
      <c r="I2569" t="s">
        <v>201</v>
      </c>
      <c r="J2569" t="s">
        <v>232</v>
      </c>
      <c r="K2569" t="s">
        <v>848</v>
      </c>
      <c r="L2569" s="230" t="s">
        <v>849</v>
      </c>
      <c r="M2569">
        <v>1</v>
      </c>
      <c r="N2569">
        <v>0</v>
      </c>
      <c r="O2569">
        <v>22.95</v>
      </c>
      <c r="P2569">
        <v>22.95</v>
      </c>
      <c r="Q2569">
        <v>6394.13</v>
      </c>
      <c r="R2569">
        <v>16.37</v>
      </c>
      <c r="S2569" s="231" t="str">
        <f>VLOOKUP(U2569,'Cross ref'!I:J,2,0)</f>
        <v>SCL</v>
      </c>
      <c r="T2569" s="231">
        <f t="shared" si="240"/>
        <v>22.95</v>
      </c>
      <c r="U2569" s="231">
        <f>VLOOKUP(VALUE(C2569),'Cross ref'!G:I,3,0)</f>
        <v>7391</v>
      </c>
      <c r="V2569" s="231">
        <f>IFERROR(VLOOKUP(J2569,'Item List (2)'!C:D,2,0),VLOOKUP(K2569,'Item List (2)'!C:D,2,0))</f>
        <v>51001</v>
      </c>
      <c r="W2569" s="231">
        <f>IFERROR(VLOOKUP(J2569,'Item List (2)'!C:E,3,0),VLOOKUP(K2569,'Item List (2)'!C:E,3,0))</f>
        <v>1000</v>
      </c>
      <c r="X2569" s="231">
        <f t="shared" si="241"/>
        <v>0</v>
      </c>
      <c r="Y2569" s="231" t="str">
        <f t="shared" si="242"/>
        <v>LID, PLS 24Z DOME CLR</v>
      </c>
      <c r="AA2569" s="232">
        <f t="shared" si="243"/>
        <v>22.95</v>
      </c>
      <c r="AB2569" s="232" t="str">
        <f>VLOOKUP(W2569,'Item List (2)'!$H:$J,2,0)</f>
        <v>Paper</v>
      </c>
      <c r="AC2569" s="232">
        <f t="shared" si="244"/>
        <v>7391</v>
      </c>
      <c r="AD2569" s="232" t="str">
        <f t="shared" si="245"/>
        <v>7391-Paper</v>
      </c>
    </row>
    <row r="2570" spans="1:30">
      <c r="A2570" t="s">
        <v>48</v>
      </c>
      <c r="B2570" t="s">
        <v>549</v>
      </c>
      <c r="C2570" t="s">
        <v>836</v>
      </c>
      <c r="D2570" t="s">
        <v>837</v>
      </c>
      <c r="E2570" t="s">
        <v>846</v>
      </c>
      <c r="F2570" s="220" t="s">
        <v>53</v>
      </c>
      <c r="G2570" s="220">
        <v>45168</v>
      </c>
      <c r="H2570" t="s">
        <v>116</v>
      </c>
      <c r="I2570" t="s">
        <v>55</v>
      </c>
      <c r="J2570" t="s">
        <v>117</v>
      </c>
      <c r="K2570" t="s">
        <v>118</v>
      </c>
      <c r="L2570" s="230" t="s">
        <v>119</v>
      </c>
      <c r="M2570">
        <v>18</v>
      </c>
      <c r="N2570">
        <v>0</v>
      </c>
      <c r="O2570">
        <v>76.78</v>
      </c>
      <c r="P2570">
        <v>1382.04</v>
      </c>
      <c r="Q2570">
        <v>6394.13</v>
      </c>
      <c r="R2570">
        <v>16.37</v>
      </c>
      <c r="S2570" s="231" t="str">
        <f>VLOOKUP(U2570,'Cross ref'!I:J,2,0)</f>
        <v>SCL</v>
      </c>
      <c r="T2570" s="231">
        <f t="shared" si="240"/>
        <v>1382.04</v>
      </c>
      <c r="U2570" s="231">
        <f>VLOOKUP(VALUE(C2570),'Cross ref'!G:I,3,0)</f>
        <v>7391</v>
      </c>
      <c r="V2570" s="231">
        <f>IFERROR(VLOOKUP(J2570,'Item List (2)'!C:D,2,0),VLOOKUP(K2570,'Item List (2)'!C:D,2,0))</f>
        <v>50007</v>
      </c>
      <c r="W2570" s="231">
        <f>IFERROR(VLOOKUP(J2570,'Item List (2)'!C:E,3,0),VLOOKUP(K2570,'Item List (2)'!C:E,3,0))</f>
        <v>100</v>
      </c>
      <c r="X2570" s="231">
        <f t="shared" si="241"/>
        <v>0</v>
      </c>
      <c r="Y2570" s="231" t="str">
        <f t="shared" si="242"/>
        <v>BEEF, GRND PTY 3.5Z</v>
      </c>
      <c r="AA2570" s="232">
        <f t="shared" si="243"/>
        <v>1382.04</v>
      </c>
      <c r="AB2570" s="232" t="str">
        <f>VLOOKUP(W2570,'Item List (2)'!$H:$J,2,0)</f>
        <v>Food</v>
      </c>
      <c r="AC2570" s="232">
        <f t="shared" si="244"/>
        <v>7391</v>
      </c>
      <c r="AD2570" s="232" t="str">
        <f t="shared" si="245"/>
        <v>7391-Food</v>
      </c>
    </row>
    <row r="2571" spans="1:30">
      <c r="A2571" t="s">
        <v>48</v>
      </c>
      <c r="B2571" t="s">
        <v>549</v>
      </c>
      <c r="C2571" t="s">
        <v>836</v>
      </c>
      <c r="D2571" t="s">
        <v>837</v>
      </c>
      <c r="E2571" t="s">
        <v>846</v>
      </c>
      <c r="F2571" s="220" t="s">
        <v>53</v>
      </c>
      <c r="G2571" s="220">
        <v>45168</v>
      </c>
      <c r="H2571" t="s">
        <v>709</v>
      </c>
      <c r="I2571" t="s">
        <v>55</v>
      </c>
      <c r="J2571" t="s">
        <v>710</v>
      </c>
      <c r="K2571" t="s">
        <v>711</v>
      </c>
      <c r="L2571" s="230" t="s">
        <v>712</v>
      </c>
      <c r="M2571">
        <v>1</v>
      </c>
      <c r="N2571">
        <v>0</v>
      </c>
      <c r="O2571">
        <v>44.39</v>
      </c>
      <c r="P2571">
        <v>44.39</v>
      </c>
      <c r="Q2571">
        <v>6394.13</v>
      </c>
      <c r="R2571">
        <v>16.37</v>
      </c>
      <c r="S2571" s="231" t="str">
        <f>VLOOKUP(U2571,'Cross ref'!I:J,2,0)</f>
        <v>SCL</v>
      </c>
      <c r="T2571" s="231">
        <f t="shared" si="240"/>
        <v>44.39</v>
      </c>
      <c r="U2571" s="231">
        <f>VLOOKUP(VALUE(C2571),'Cross ref'!G:I,3,0)</f>
        <v>7391</v>
      </c>
      <c r="V2571" s="231">
        <f>IFERROR(VLOOKUP(J2571,'Item List (2)'!C:D,2,0),VLOOKUP(K2571,'Item List (2)'!C:D,2,0))</f>
        <v>50007</v>
      </c>
      <c r="W2571" s="231">
        <f>IFERROR(VLOOKUP(J2571,'Item List (2)'!C:E,3,0),VLOOKUP(K2571,'Item List (2)'!C:E,3,0))</f>
        <v>100</v>
      </c>
      <c r="X2571" s="231">
        <f t="shared" si="241"/>
        <v>0</v>
      </c>
      <c r="Y2571" s="231" t="str">
        <f t="shared" si="242"/>
        <v>TEA, BLK CLASSIC BLND .9Z</v>
      </c>
      <c r="AA2571" s="232">
        <f t="shared" si="243"/>
        <v>44.39</v>
      </c>
      <c r="AB2571" s="232" t="str">
        <f>VLOOKUP(W2571,'Item List (2)'!$H:$J,2,0)</f>
        <v>Food</v>
      </c>
      <c r="AC2571" s="232">
        <f t="shared" si="244"/>
        <v>7391</v>
      </c>
      <c r="AD2571" s="232" t="str">
        <f t="shared" si="245"/>
        <v>7391-Food</v>
      </c>
    </row>
    <row r="2572" spans="1:30">
      <c r="A2572" t="s">
        <v>48</v>
      </c>
      <c r="B2572" t="s">
        <v>549</v>
      </c>
      <c r="C2572" t="s">
        <v>836</v>
      </c>
      <c r="D2572" t="s">
        <v>837</v>
      </c>
      <c r="E2572" t="s">
        <v>846</v>
      </c>
      <c r="F2572" s="220" t="s">
        <v>53</v>
      </c>
      <c r="G2572" s="220">
        <v>45168</v>
      </c>
      <c r="H2572" t="s">
        <v>120</v>
      </c>
      <c r="I2572" t="s">
        <v>55</v>
      </c>
      <c r="J2572" t="s">
        <v>121</v>
      </c>
      <c r="K2572" t="s">
        <v>122</v>
      </c>
      <c r="L2572" s="230" t="s">
        <v>123</v>
      </c>
      <c r="M2572">
        <v>4</v>
      </c>
      <c r="N2572">
        <v>0</v>
      </c>
      <c r="O2572">
        <v>30.72</v>
      </c>
      <c r="P2572">
        <v>122.88</v>
      </c>
      <c r="Q2572">
        <v>6394.13</v>
      </c>
      <c r="R2572">
        <v>16.37</v>
      </c>
      <c r="S2572" s="231" t="str">
        <f>VLOOKUP(U2572,'Cross ref'!I:J,2,0)</f>
        <v>SCL</v>
      </c>
      <c r="T2572" s="231">
        <f t="shared" si="240"/>
        <v>122.88</v>
      </c>
      <c r="U2572" s="231">
        <f>VLOOKUP(VALUE(C2572),'Cross ref'!G:I,3,0)</f>
        <v>7391</v>
      </c>
      <c r="V2572" s="231">
        <f>IFERROR(VLOOKUP(J2572,'Item List (2)'!C:D,2,0),VLOOKUP(K2572,'Item List (2)'!C:D,2,0))</f>
        <v>50007</v>
      </c>
      <c r="W2572" s="231">
        <f>IFERROR(VLOOKUP(J2572,'Item List (2)'!C:E,3,0),VLOOKUP(K2572,'Item List (2)'!C:E,3,0))</f>
        <v>100</v>
      </c>
      <c r="X2572" s="231">
        <f t="shared" si="241"/>
        <v>0</v>
      </c>
      <c r="Y2572" s="231" t="str">
        <f t="shared" si="242"/>
        <v>APPTZR, ONION RING</v>
      </c>
      <c r="AA2572" s="232">
        <f t="shared" si="243"/>
        <v>122.88</v>
      </c>
      <c r="AB2572" s="232" t="str">
        <f>VLOOKUP(W2572,'Item List (2)'!$H:$J,2,0)</f>
        <v>Food</v>
      </c>
      <c r="AC2572" s="232">
        <f t="shared" si="244"/>
        <v>7391</v>
      </c>
      <c r="AD2572" s="232" t="str">
        <f t="shared" si="245"/>
        <v>7391-Food</v>
      </c>
    </row>
    <row r="2573" spans="1:30">
      <c r="A2573" t="s">
        <v>48</v>
      </c>
      <c r="B2573" t="s">
        <v>549</v>
      </c>
      <c r="C2573" t="s">
        <v>836</v>
      </c>
      <c r="D2573" t="s">
        <v>837</v>
      </c>
      <c r="E2573" t="s">
        <v>846</v>
      </c>
      <c r="F2573" s="220" t="s">
        <v>53</v>
      </c>
      <c r="G2573" s="220">
        <v>45168</v>
      </c>
      <c r="H2573" t="s">
        <v>124</v>
      </c>
      <c r="I2573" t="s">
        <v>55</v>
      </c>
      <c r="J2573" t="s">
        <v>125</v>
      </c>
      <c r="K2573" t="s">
        <v>126</v>
      </c>
      <c r="L2573" s="230" t="s">
        <v>127</v>
      </c>
      <c r="M2573">
        <v>2</v>
      </c>
      <c r="N2573">
        <v>0</v>
      </c>
      <c r="O2573">
        <v>21.8</v>
      </c>
      <c r="P2573">
        <v>43.6</v>
      </c>
      <c r="Q2573">
        <v>6394.13</v>
      </c>
      <c r="R2573">
        <v>16.37</v>
      </c>
      <c r="S2573" s="231" t="str">
        <f>VLOOKUP(U2573,'Cross ref'!I:J,2,0)</f>
        <v>SCL</v>
      </c>
      <c r="T2573" s="231">
        <f t="shared" si="240"/>
        <v>43.6</v>
      </c>
      <c r="U2573" s="231">
        <f>VLOOKUP(VALUE(C2573),'Cross ref'!G:I,3,0)</f>
        <v>7391</v>
      </c>
      <c r="V2573" s="231">
        <f>IFERROR(VLOOKUP(J2573,'Item List (2)'!C:D,2,0),VLOOKUP(K2573,'Item List (2)'!C:D,2,0))</f>
        <v>50007</v>
      </c>
      <c r="W2573" s="231">
        <f>IFERROR(VLOOKUP(J2573,'Item List (2)'!C:E,3,0),VLOOKUP(K2573,'Item List (2)'!C:E,3,0))</f>
        <v>100</v>
      </c>
      <c r="X2573" s="231">
        <f t="shared" si="241"/>
        <v>0</v>
      </c>
      <c r="Y2573" s="231" t="str">
        <f t="shared" si="242"/>
        <v>KETCHUP, PKT</v>
      </c>
      <c r="AA2573" s="232">
        <f t="shared" si="243"/>
        <v>43.6</v>
      </c>
      <c r="AB2573" s="232" t="str">
        <f>VLOOKUP(W2573,'Item List (2)'!$H:$J,2,0)</f>
        <v>Food</v>
      </c>
      <c r="AC2573" s="232">
        <f t="shared" si="244"/>
        <v>7391</v>
      </c>
      <c r="AD2573" s="232" t="str">
        <f t="shared" si="245"/>
        <v>7391-Food</v>
      </c>
    </row>
    <row r="2574" spans="1:30">
      <c r="A2574" t="s">
        <v>48</v>
      </c>
      <c r="B2574" t="s">
        <v>549</v>
      </c>
      <c r="C2574" t="s">
        <v>836</v>
      </c>
      <c r="D2574" t="s">
        <v>837</v>
      </c>
      <c r="E2574" t="s">
        <v>846</v>
      </c>
      <c r="F2574" s="220" t="s">
        <v>53</v>
      </c>
      <c r="G2574" s="220">
        <v>45168</v>
      </c>
      <c r="H2574" t="s">
        <v>315</v>
      </c>
      <c r="I2574" t="s">
        <v>55</v>
      </c>
      <c r="J2574" t="s">
        <v>316</v>
      </c>
      <c r="K2574" t="s">
        <v>317</v>
      </c>
      <c r="L2574" s="230" t="s">
        <v>212</v>
      </c>
      <c r="M2574">
        <v>1</v>
      </c>
      <c r="N2574">
        <v>0</v>
      </c>
      <c r="O2574">
        <v>17.15</v>
      </c>
      <c r="P2574">
        <v>17.15</v>
      </c>
      <c r="Q2574">
        <v>6394.13</v>
      </c>
      <c r="R2574">
        <v>16.37</v>
      </c>
      <c r="S2574" s="231" t="str">
        <f>VLOOKUP(U2574,'Cross ref'!I:J,2,0)</f>
        <v>SCL</v>
      </c>
      <c r="T2574" s="231">
        <f t="shared" si="240"/>
        <v>17.15</v>
      </c>
      <c r="U2574" s="231">
        <f>VLOOKUP(VALUE(C2574),'Cross ref'!G:I,3,0)</f>
        <v>7391</v>
      </c>
      <c r="V2574" s="231">
        <f>IFERROR(VLOOKUP(J2574,'Item List (2)'!C:D,2,0),VLOOKUP(K2574,'Item List (2)'!C:D,2,0))</f>
        <v>50007</v>
      </c>
      <c r="W2574" s="231">
        <f>IFERROR(VLOOKUP(J2574,'Item List (2)'!C:E,3,0),VLOOKUP(K2574,'Item List (2)'!C:E,3,0))</f>
        <v>100</v>
      </c>
      <c r="X2574" s="231">
        <f t="shared" si="241"/>
        <v>0</v>
      </c>
      <c r="Y2574" s="231" t="str">
        <f t="shared" si="242"/>
        <v>BREADING, CHICK TNDR</v>
      </c>
      <c r="AA2574" s="232">
        <f t="shared" si="243"/>
        <v>17.15</v>
      </c>
      <c r="AB2574" s="232" t="str">
        <f>VLOOKUP(W2574,'Item List (2)'!$H:$J,2,0)</f>
        <v>Food</v>
      </c>
      <c r="AC2574" s="232">
        <f t="shared" si="244"/>
        <v>7391</v>
      </c>
      <c r="AD2574" s="232" t="str">
        <f t="shared" si="245"/>
        <v>7391-Food</v>
      </c>
    </row>
    <row r="2575" spans="1:30">
      <c r="A2575" t="s">
        <v>48</v>
      </c>
      <c r="B2575" t="s">
        <v>549</v>
      </c>
      <c r="C2575" t="s">
        <v>836</v>
      </c>
      <c r="D2575" t="s">
        <v>837</v>
      </c>
      <c r="E2575" t="s">
        <v>846</v>
      </c>
      <c r="F2575" s="220" t="s">
        <v>53</v>
      </c>
      <c r="G2575" s="220">
        <v>45168</v>
      </c>
      <c r="H2575" t="s">
        <v>128</v>
      </c>
      <c r="I2575" t="s">
        <v>55</v>
      </c>
      <c r="J2575" t="s">
        <v>129</v>
      </c>
      <c r="K2575" t="s">
        <v>130</v>
      </c>
      <c r="L2575" s="230" t="s">
        <v>131</v>
      </c>
      <c r="M2575">
        <v>2</v>
      </c>
      <c r="N2575">
        <v>0</v>
      </c>
      <c r="O2575">
        <v>33.38</v>
      </c>
      <c r="P2575">
        <v>66.76</v>
      </c>
      <c r="Q2575">
        <v>6394.13</v>
      </c>
      <c r="R2575">
        <v>16.37</v>
      </c>
      <c r="S2575" s="231" t="str">
        <f>VLOOKUP(U2575,'Cross ref'!I:J,2,0)</f>
        <v>SCL</v>
      </c>
      <c r="T2575" s="231">
        <f t="shared" si="240"/>
        <v>66.76</v>
      </c>
      <c r="U2575" s="231">
        <f>VLOOKUP(VALUE(C2575),'Cross ref'!G:I,3,0)</f>
        <v>7391</v>
      </c>
      <c r="V2575" s="231">
        <f>IFERROR(VLOOKUP(J2575,'Item List (2)'!C:D,2,0),VLOOKUP(K2575,'Item List (2)'!C:D,2,0))</f>
        <v>50007</v>
      </c>
      <c r="W2575" s="231">
        <f>IFERROR(VLOOKUP(J2575,'Item List (2)'!C:E,3,0),VLOOKUP(K2575,'Item List (2)'!C:E,3,0))</f>
        <v>100</v>
      </c>
      <c r="X2575" s="231">
        <f t="shared" si="241"/>
        <v>0</v>
      </c>
      <c r="Y2575" s="231" t="str">
        <f t="shared" si="242"/>
        <v>HASHBROWN, RND ZTF</v>
      </c>
      <c r="AA2575" s="232">
        <f t="shared" si="243"/>
        <v>66.76</v>
      </c>
      <c r="AB2575" s="232" t="str">
        <f>VLOOKUP(W2575,'Item List (2)'!$H:$J,2,0)</f>
        <v>Food</v>
      </c>
      <c r="AC2575" s="232">
        <f t="shared" si="244"/>
        <v>7391</v>
      </c>
      <c r="AD2575" s="232" t="str">
        <f t="shared" si="245"/>
        <v>7391-Food</v>
      </c>
    </row>
    <row r="2576" spans="1:30">
      <c r="A2576" t="s">
        <v>48</v>
      </c>
      <c r="B2576" t="s">
        <v>549</v>
      </c>
      <c r="C2576" t="s">
        <v>836</v>
      </c>
      <c r="D2576" t="s">
        <v>837</v>
      </c>
      <c r="E2576" t="s">
        <v>846</v>
      </c>
      <c r="F2576" s="220" t="s">
        <v>53</v>
      </c>
      <c r="G2576" s="220">
        <v>45168</v>
      </c>
      <c r="H2576" t="s">
        <v>132</v>
      </c>
      <c r="I2576" t="s">
        <v>55</v>
      </c>
      <c r="J2576" t="s">
        <v>129</v>
      </c>
      <c r="K2576" t="s">
        <v>133</v>
      </c>
      <c r="L2576" s="230" t="s">
        <v>131</v>
      </c>
      <c r="M2576">
        <v>3</v>
      </c>
      <c r="N2576">
        <v>0</v>
      </c>
      <c r="O2576">
        <v>33.38</v>
      </c>
      <c r="P2576">
        <v>100.14</v>
      </c>
      <c r="Q2576">
        <v>6394.13</v>
      </c>
      <c r="R2576">
        <v>16.37</v>
      </c>
      <c r="S2576" s="231" t="str">
        <f>VLOOKUP(U2576,'Cross ref'!I:J,2,0)</f>
        <v>SCL</v>
      </c>
      <c r="T2576" s="231">
        <f t="shared" si="240"/>
        <v>100.14</v>
      </c>
      <c r="U2576" s="231">
        <f>VLOOKUP(VALUE(C2576),'Cross ref'!G:I,3,0)</f>
        <v>7391</v>
      </c>
      <c r="V2576" s="231">
        <f>IFERROR(VLOOKUP(J2576,'Item List (2)'!C:D,2,0),VLOOKUP(K2576,'Item List (2)'!C:D,2,0))</f>
        <v>50007</v>
      </c>
      <c r="W2576" s="231">
        <f>IFERROR(VLOOKUP(J2576,'Item List (2)'!C:E,3,0),VLOOKUP(K2576,'Item List (2)'!C:E,3,0))</f>
        <v>100</v>
      </c>
      <c r="X2576" s="231">
        <f t="shared" si="241"/>
        <v>0</v>
      </c>
      <c r="Y2576" s="231" t="str">
        <f t="shared" si="242"/>
        <v>FRIES, CRISS CUT SEASN</v>
      </c>
      <c r="AA2576" s="232">
        <f t="shared" si="243"/>
        <v>100.14</v>
      </c>
      <c r="AB2576" s="232" t="str">
        <f>VLOOKUP(W2576,'Item List (2)'!$H:$J,2,0)</f>
        <v>Food</v>
      </c>
      <c r="AC2576" s="232">
        <f t="shared" si="244"/>
        <v>7391</v>
      </c>
      <c r="AD2576" s="232" t="str">
        <f t="shared" si="245"/>
        <v>7391-Food</v>
      </c>
    </row>
    <row r="2577" spans="1:30">
      <c r="A2577" t="s">
        <v>48</v>
      </c>
      <c r="B2577" t="s">
        <v>549</v>
      </c>
      <c r="C2577" t="s">
        <v>836</v>
      </c>
      <c r="D2577" t="s">
        <v>837</v>
      </c>
      <c r="E2577" t="s">
        <v>846</v>
      </c>
      <c r="F2577" s="220" t="s">
        <v>53</v>
      </c>
      <c r="G2577" s="220">
        <v>45168</v>
      </c>
      <c r="H2577" t="s">
        <v>134</v>
      </c>
      <c r="I2577" t="s">
        <v>55</v>
      </c>
      <c r="J2577" t="s">
        <v>129</v>
      </c>
      <c r="K2577" t="s">
        <v>135</v>
      </c>
      <c r="L2577" s="230" t="s">
        <v>136</v>
      </c>
      <c r="M2577">
        <v>13</v>
      </c>
      <c r="N2577">
        <v>0</v>
      </c>
      <c r="O2577">
        <v>35.28</v>
      </c>
      <c r="P2577">
        <v>458.64</v>
      </c>
      <c r="Q2577">
        <v>6394.13</v>
      </c>
      <c r="R2577">
        <v>16.37</v>
      </c>
      <c r="S2577" s="231" t="str">
        <f>VLOOKUP(U2577,'Cross ref'!I:J,2,0)</f>
        <v>SCL</v>
      </c>
      <c r="T2577" s="231">
        <f t="shared" si="240"/>
        <v>458.64</v>
      </c>
      <c r="U2577" s="231">
        <f>VLOOKUP(VALUE(C2577),'Cross ref'!G:I,3,0)</f>
        <v>7391</v>
      </c>
      <c r="V2577" s="231">
        <f>IFERROR(VLOOKUP(J2577,'Item List (2)'!C:D,2,0),VLOOKUP(K2577,'Item List (2)'!C:D,2,0))</f>
        <v>50007</v>
      </c>
      <c r="W2577" s="231">
        <f>IFERROR(VLOOKUP(J2577,'Item List (2)'!C:E,3,0),VLOOKUP(K2577,'Item List (2)'!C:E,3,0))</f>
        <v>100</v>
      </c>
      <c r="X2577" s="231">
        <f t="shared" si="241"/>
        <v>0</v>
      </c>
      <c r="Y2577" s="231" t="str">
        <f t="shared" si="242"/>
        <v>FRIES, SS SK ON</v>
      </c>
      <c r="AA2577" s="232">
        <f t="shared" si="243"/>
        <v>458.64</v>
      </c>
      <c r="AB2577" s="232" t="str">
        <f>VLOOKUP(W2577,'Item List (2)'!$H:$J,2,0)</f>
        <v>Food</v>
      </c>
      <c r="AC2577" s="232">
        <f t="shared" si="244"/>
        <v>7391</v>
      </c>
      <c r="AD2577" s="232" t="str">
        <f t="shared" si="245"/>
        <v>7391-Food</v>
      </c>
    </row>
    <row r="2578" spans="1:30">
      <c r="A2578" t="s">
        <v>48</v>
      </c>
      <c r="B2578" t="s">
        <v>549</v>
      </c>
      <c r="C2578" t="s">
        <v>836</v>
      </c>
      <c r="D2578" t="s">
        <v>837</v>
      </c>
      <c r="E2578" t="s">
        <v>846</v>
      </c>
      <c r="F2578" s="220" t="s">
        <v>53</v>
      </c>
      <c r="G2578" s="220">
        <v>45168</v>
      </c>
      <c r="H2578" t="s">
        <v>324</v>
      </c>
      <c r="I2578" t="s">
        <v>55</v>
      </c>
      <c r="J2578" t="s">
        <v>325</v>
      </c>
      <c r="K2578" t="s">
        <v>326</v>
      </c>
      <c r="L2578" s="230" t="s">
        <v>327</v>
      </c>
      <c r="M2578">
        <v>1</v>
      </c>
      <c r="N2578">
        <v>0</v>
      </c>
      <c r="O2578">
        <v>31.31</v>
      </c>
      <c r="P2578">
        <v>31.31</v>
      </c>
      <c r="Q2578">
        <v>6394.13</v>
      </c>
      <c r="R2578">
        <v>16.37</v>
      </c>
      <c r="S2578" s="231" t="str">
        <f>VLOOKUP(U2578,'Cross ref'!I:J,2,0)</f>
        <v>SCL</v>
      </c>
      <c r="T2578" s="231">
        <f t="shared" si="240"/>
        <v>31.31</v>
      </c>
      <c r="U2578" s="231">
        <f>VLOOKUP(VALUE(C2578),'Cross ref'!G:I,3,0)</f>
        <v>7391</v>
      </c>
      <c r="V2578" s="231">
        <f>IFERROR(VLOOKUP(J2578,'Item List (2)'!C:D,2,0),VLOOKUP(K2578,'Item List (2)'!C:D,2,0))</f>
        <v>50007</v>
      </c>
      <c r="W2578" s="231">
        <f>IFERROR(VLOOKUP(J2578,'Item List (2)'!C:E,3,0),VLOOKUP(K2578,'Item List (2)'!C:E,3,0))</f>
        <v>100</v>
      </c>
      <c r="X2578" s="231">
        <f t="shared" si="241"/>
        <v>0</v>
      </c>
      <c r="Y2578" s="231" t="str">
        <f t="shared" si="242"/>
        <v>TORTILLA, FLOUR 10" FZN</v>
      </c>
      <c r="AA2578" s="232">
        <f t="shared" si="243"/>
        <v>31.31</v>
      </c>
      <c r="AB2578" s="232" t="str">
        <f>VLOOKUP(W2578,'Item List (2)'!$H:$J,2,0)</f>
        <v>Food</v>
      </c>
      <c r="AC2578" s="232">
        <f t="shared" si="244"/>
        <v>7391</v>
      </c>
      <c r="AD2578" s="232" t="str">
        <f t="shared" si="245"/>
        <v>7391-Food</v>
      </c>
    </row>
    <row r="2579" spans="1:30">
      <c r="A2579" t="s">
        <v>48</v>
      </c>
      <c r="B2579" t="s">
        <v>549</v>
      </c>
      <c r="C2579" t="s">
        <v>836</v>
      </c>
      <c r="D2579" t="s">
        <v>837</v>
      </c>
      <c r="E2579" t="s">
        <v>846</v>
      </c>
      <c r="F2579" s="220" t="s">
        <v>53</v>
      </c>
      <c r="G2579" s="220">
        <v>45168</v>
      </c>
      <c r="H2579" t="s">
        <v>141</v>
      </c>
      <c r="I2579" t="s">
        <v>55</v>
      </c>
      <c r="J2579" t="s">
        <v>142</v>
      </c>
      <c r="K2579" t="s">
        <v>143</v>
      </c>
      <c r="L2579" s="230" t="s">
        <v>144</v>
      </c>
      <c r="M2579">
        <v>1</v>
      </c>
      <c r="N2579">
        <v>0</v>
      </c>
      <c r="O2579">
        <v>29.7</v>
      </c>
      <c r="P2579">
        <v>29.7</v>
      </c>
      <c r="Q2579">
        <v>6394.13</v>
      </c>
      <c r="R2579">
        <v>16.37</v>
      </c>
      <c r="S2579" s="231" t="str">
        <f>VLOOKUP(U2579,'Cross ref'!I:J,2,0)</f>
        <v>SCL</v>
      </c>
      <c r="T2579" s="231">
        <f t="shared" si="240"/>
        <v>29.7</v>
      </c>
      <c r="U2579" s="231">
        <f>VLOOKUP(VALUE(C2579),'Cross ref'!G:I,3,0)</f>
        <v>7391</v>
      </c>
      <c r="V2579" s="231">
        <f>IFERROR(VLOOKUP(J2579,'Item List (2)'!C:D,2,0),VLOOKUP(K2579,'Item List (2)'!C:D,2,0))</f>
        <v>50007</v>
      </c>
      <c r="W2579" s="231">
        <f>IFERROR(VLOOKUP(J2579,'Item List (2)'!C:E,3,0),VLOOKUP(K2579,'Item List (2)'!C:E,3,0))</f>
        <v>100</v>
      </c>
      <c r="X2579" s="231">
        <f t="shared" si="241"/>
        <v>0</v>
      </c>
      <c r="Y2579" s="231" t="str">
        <f t="shared" si="242"/>
        <v>CAKE, CHOC DOME</v>
      </c>
      <c r="AA2579" s="232">
        <f t="shared" si="243"/>
        <v>29.7</v>
      </c>
      <c r="AB2579" s="232" t="str">
        <f>VLOOKUP(W2579,'Item List (2)'!$H:$J,2,0)</f>
        <v>Food</v>
      </c>
      <c r="AC2579" s="232">
        <f t="shared" si="244"/>
        <v>7391</v>
      </c>
      <c r="AD2579" s="232" t="str">
        <f t="shared" si="245"/>
        <v>7391-Food</v>
      </c>
    </row>
    <row r="2580" spans="1:30">
      <c r="A2580" t="s">
        <v>48</v>
      </c>
      <c r="B2580" t="s">
        <v>549</v>
      </c>
      <c r="C2580" t="s">
        <v>836</v>
      </c>
      <c r="D2580" t="s">
        <v>837</v>
      </c>
      <c r="E2580" t="s">
        <v>846</v>
      </c>
      <c r="F2580" s="220" t="s">
        <v>53</v>
      </c>
      <c r="G2580" s="220">
        <v>45168</v>
      </c>
      <c r="H2580" t="s">
        <v>328</v>
      </c>
      <c r="I2580" t="s">
        <v>66</v>
      </c>
      <c r="J2580" t="s">
        <v>329</v>
      </c>
      <c r="K2580" t="s">
        <v>330</v>
      </c>
      <c r="L2580" s="230" t="s">
        <v>331</v>
      </c>
      <c r="M2580">
        <v>1</v>
      </c>
      <c r="N2580">
        <v>0</v>
      </c>
      <c r="O2580">
        <v>17.57</v>
      </c>
      <c r="P2580">
        <v>17.57</v>
      </c>
      <c r="Q2580">
        <v>6394.13</v>
      </c>
      <c r="R2580">
        <v>16.37</v>
      </c>
      <c r="S2580" s="231" t="str">
        <f>VLOOKUP(U2580,'Cross ref'!I:J,2,0)</f>
        <v>SCL</v>
      </c>
      <c r="T2580" s="231">
        <f t="shared" si="240"/>
        <v>17.57</v>
      </c>
      <c r="U2580" s="231">
        <f>VLOOKUP(VALUE(C2580),'Cross ref'!G:I,3,0)</f>
        <v>7391</v>
      </c>
      <c r="V2580" s="231">
        <f>IFERROR(VLOOKUP(J2580,'Item List (2)'!C:D,2,0),VLOOKUP(K2580,'Item List (2)'!C:D,2,0))</f>
        <v>60507</v>
      </c>
      <c r="W2580" s="231">
        <f>IFERROR(VLOOKUP(J2580,'Item List (2)'!C:E,3,0),VLOOKUP(K2580,'Item List (2)'!C:E,3,0))</f>
        <v>1200</v>
      </c>
      <c r="X2580" s="231">
        <f t="shared" si="241"/>
        <v>0</v>
      </c>
      <c r="Y2580" s="231" t="str">
        <f t="shared" si="242"/>
        <v>LINER, CAN 38X44 BLK</v>
      </c>
      <c r="AA2580" s="232">
        <f t="shared" si="243"/>
        <v>17.57</v>
      </c>
      <c r="AB2580" s="232" t="str">
        <f>VLOOKUP(W2580,'Item List (2)'!$H:$J,2,0)</f>
        <v>Supplies</v>
      </c>
      <c r="AC2580" s="232">
        <f t="shared" si="244"/>
        <v>7391</v>
      </c>
      <c r="AD2580" s="232" t="str">
        <f t="shared" si="245"/>
        <v>7391-Supplies</v>
      </c>
    </row>
    <row r="2581" spans="1:30">
      <c r="A2581" t="s">
        <v>48</v>
      </c>
      <c r="B2581" t="s">
        <v>549</v>
      </c>
      <c r="C2581" t="s">
        <v>836</v>
      </c>
      <c r="D2581" t="s">
        <v>837</v>
      </c>
      <c r="E2581" t="s">
        <v>846</v>
      </c>
      <c r="F2581" s="220" t="s">
        <v>53</v>
      </c>
      <c r="G2581" s="220">
        <v>45168</v>
      </c>
      <c r="H2581" t="s">
        <v>149</v>
      </c>
      <c r="I2581" t="s">
        <v>55</v>
      </c>
      <c r="J2581" t="s">
        <v>102</v>
      </c>
      <c r="K2581" t="s">
        <v>150</v>
      </c>
      <c r="L2581" s="230" t="s">
        <v>100</v>
      </c>
      <c r="M2581">
        <v>5</v>
      </c>
      <c r="N2581">
        <v>0</v>
      </c>
      <c r="O2581">
        <v>25.94</v>
      </c>
      <c r="P2581">
        <v>129.7</v>
      </c>
      <c r="Q2581">
        <v>6394.13</v>
      </c>
      <c r="R2581">
        <v>16.37</v>
      </c>
      <c r="S2581" s="231" t="str">
        <f>VLOOKUP(U2581,'Cross ref'!I:J,2,0)</f>
        <v>SCL</v>
      </c>
      <c r="T2581" s="231">
        <f t="shared" si="240"/>
        <v>129.7</v>
      </c>
      <c r="U2581" s="231">
        <f>VLOOKUP(VALUE(C2581),'Cross ref'!G:I,3,0)</f>
        <v>7391</v>
      </c>
      <c r="V2581" s="231">
        <f>IFERROR(VLOOKUP(J2581,'Item List (2)'!C:D,2,0),VLOOKUP(K2581,'Item List (2)'!C:D,2,0))</f>
        <v>50007</v>
      </c>
      <c r="W2581" s="231">
        <f>IFERROR(VLOOKUP(J2581,'Item List (2)'!C:E,3,0),VLOOKUP(K2581,'Item List (2)'!C:E,3,0))</f>
        <v>100</v>
      </c>
      <c r="X2581" s="231">
        <f t="shared" si="241"/>
        <v>0</v>
      </c>
      <c r="Y2581" s="231" t="str">
        <f t="shared" si="242"/>
        <v>SAUCE, BTRMILK RANCH CUP</v>
      </c>
      <c r="AA2581" s="232">
        <f t="shared" si="243"/>
        <v>129.7</v>
      </c>
      <c r="AB2581" s="232" t="str">
        <f>VLOOKUP(W2581,'Item List (2)'!$H:$J,2,0)</f>
        <v>Food</v>
      </c>
      <c r="AC2581" s="232">
        <f t="shared" si="244"/>
        <v>7391</v>
      </c>
      <c r="AD2581" s="232" t="str">
        <f t="shared" si="245"/>
        <v>7391-Food</v>
      </c>
    </row>
    <row r="2582" spans="1:30">
      <c r="A2582" t="s">
        <v>48</v>
      </c>
      <c r="B2582" t="s">
        <v>549</v>
      </c>
      <c r="C2582" t="s">
        <v>836</v>
      </c>
      <c r="D2582" t="s">
        <v>837</v>
      </c>
      <c r="E2582" t="s">
        <v>846</v>
      </c>
      <c r="F2582" s="220" t="s">
        <v>53</v>
      </c>
      <c r="G2582" s="220">
        <v>45168</v>
      </c>
      <c r="H2582" t="s">
        <v>151</v>
      </c>
      <c r="I2582" t="s">
        <v>55</v>
      </c>
      <c r="J2582" t="s">
        <v>152</v>
      </c>
      <c r="K2582" t="s">
        <v>153</v>
      </c>
      <c r="L2582" s="230" t="s">
        <v>154</v>
      </c>
      <c r="M2582">
        <v>1</v>
      </c>
      <c r="N2582">
        <v>0</v>
      </c>
      <c r="O2582">
        <v>11.66</v>
      </c>
      <c r="P2582">
        <v>11.66</v>
      </c>
      <c r="Q2582">
        <v>6394.13</v>
      </c>
      <c r="R2582">
        <v>16.37</v>
      </c>
      <c r="S2582" s="231" t="str">
        <f>VLOOKUP(U2582,'Cross ref'!I:J,2,0)</f>
        <v>SCL</v>
      </c>
      <c r="T2582" s="231">
        <f t="shared" si="240"/>
        <v>11.66</v>
      </c>
      <c r="U2582" s="231">
        <f>VLOOKUP(VALUE(C2582),'Cross ref'!G:I,3,0)</f>
        <v>7391</v>
      </c>
      <c r="V2582" s="231">
        <f>IFERROR(VLOOKUP(J2582,'Item List (2)'!C:D,2,0),VLOOKUP(K2582,'Item List (2)'!C:D,2,0))</f>
        <v>50007</v>
      </c>
      <c r="W2582" s="231">
        <f>IFERROR(VLOOKUP(J2582,'Item List (2)'!C:E,3,0),VLOOKUP(K2582,'Item List (2)'!C:E,3,0))</f>
        <v>100</v>
      </c>
      <c r="X2582" s="231">
        <f t="shared" si="241"/>
        <v>0</v>
      </c>
      <c r="Y2582" s="231" t="str">
        <f t="shared" si="242"/>
        <v>SAUCE, BUFFALO CUP</v>
      </c>
      <c r="AA2582" s="232">
        <f t="shared" si="243"/>
        <v>11.66</v>
      </c>
      <c r="AB2582" s="232" t="str">
        <f>VLOOKUP(W2582,'Item List (2)'!$H:$J,2,0)</f>
        <v>Food</v>
      </c>
      <c r="AC2582" s="232">
        <f t="shared" si="244"/>
        <v>7391</v>
      </c>
      <c r="AD2582" s="232" t="str">
        <f t="shared" si="245"/>
        <v>7391-Food</v>
      </c>
    </row>
    <row r="2583" spans="1:30">
      <c r="A2583" t="s">
        <v>48</v>
      </c>
      <c r="B2583" t="s">
        <v>549</v>
      </c>
      <c r="C2583" t="s">
        <v>836</v>
      </c>
      <c r="D2583" t="s">
        <v>837</v>
      </c>
      <c r="E2583" t="s">
        <v>846</v>
      </c>
      <c r="F2583" s="220" t="s">
        <v>53</v>
      </c>
      <c r="G2583" s="220">
        <v>45168</v>
      </c>
      <c r="H2583" t="s">
        <v>332</v>
      </c>
      <c r="I2583" t="s">
        <v>55</v>
      </c>
      <c r="J2583" t="s">
        <v>244</v>
      </c>
      <c r="K2583" t="s">
        <v>333</v>
      </c>
      <c r="L2583" s="230" t="s">
        <v>334</v>
      </c>
      <c r="M2583">
        <v>1</v>
      </c>
      <c r="N2583">
        <v>0</v>
      </c>
      <c r="O2583">
        <v>31.38</v>
      </c>
      <c r="P2583">
        <v>31.38</v>
      </c>
      <c r="Q2583">
        <v>6394.13</v>
      </c>
      <c r="R2583">
        <v>16.37</v>
      </c>
      <c r="S2583" s="231" t="str">
        <f>VLOOKUP(U2583,'Cross ref'!I:J,2,0)</f>
        <v>SCL</v>
      </c>
      <c r="T2583" s="231">
        <f t="shared" si="240"/>
        <v>31.38</v>
      </c>
      <c r="U2583" s="231">
        <f>VLOOKUP(VALUE(C2583),'Cross ref'!G:I,3,0)</f>
        <v>7391</v>
      </c>
      <c r="V2583" s="231">
        <f>IFERROR(VLOOKUP(J2583,'Item List (2)'!C:D,2,0),VLOOKUP(K2583,'Item List (2)'!C:D,2,0))</f>
        <v>50007</v>
      </c>
      <c r="W2583" s="231">
        <f>IFERROR(VLOOKUP(J2583,'Item List (2)'!C:E,3,0),VLOOKUP(K2583,'Item List (2)'!C:E,3,0))</f>
        <v>100</v>
      </c>
      <c r="X2583" s="231">
        <f t="shared" si="241"/>
        <v>0</v>
      </c>
      <c r="Y2583" s="231" t="str">
        <f t="shared" si="242"/>
        <v>WHIP CREAM, AEROSOL 17Z</v>
      </c>
      <c r="AA2583" s="232">
        <f t="shared" si="243"/>
        <v>31.38</v>
      </c>
      <c r="AB2583" s="232" t="str">
        <f>VLOOKUP(W2583,'Item List (2)'!$H:$J,2,0)</f>
        <v>Food</v>
      </c>
      <c r="AC2583" s="232">
        <f t="shared" si="244"/>
        <v>7391</v>
      </c>
      <c r="AD2583" s="232" t="str">
        <f t="shared" si="245"/>
        <v>7391-Food</v>
      </c>
    </row>
    <row r="2584" spans="1:30">
      <c r="A2584" t="s">
        <v>48</v>
      </c>
      <c r="B2584" t="s">
        <v>549</v>
      </c>
      <c r="C2584" t="s">
        <v>836</v>
      </c>
      <c r="D2584" t="s">
        <v>837</v>
      </c>
      <c r="E2584" t="s">
        <v>846</v>
      </c>
      <c r="F2584" s="220" t="s">
        <v>53</v>
      </c>
      <c r="G2584" s="220">
        <v>45168</v>
      </c>
      <c r="H2584" t="s">
        <v>155</v>
      </c>
      <c r="I2584" t="s">
        <v>55</v>
      </c>
      <c r="J2584" t="s">
        <v>156</v>
      </c>
      <c r="K2584" t="s">
        <v>157</v>
      </c>
      <c r="L2584" s="230" t="s">
        <v>158</v>
      </c>
      <c r="M2584">
        <v>3</v>
      </c>
      <c r="N2584">
        <v>0</v>
      </c>
      <c r="O2584">
        <v>19.78</v>
      </c>
      <c r="P2584">
        <v>59.34</v>
      </c>
      <c r="Q2584">
        <v>6394.13</v>
      </c>
      <c r="R2584">
        <v>16.37</v>
      </c>
      <c r="S2584" s="231" t="str">
        <f>VLOOKUP(U2584,'Cross ref'!I:J,2,0)</f>
        <v>SCL</v>
      </c>
      <c r="T2584" s="231">
        <f t="shared" si="240"/>
        <v>59.34</v>
      </c>
      <c r="U2584" s="231">
        <f>VLOOKUP(VALUE(C2584),'Cross ref'!G:I,3,0)</f>
        <v>7391</v>
      </c>
      <c r="V2584" s="231">
        <f>IFERROR(VLOOKUP(J2584,'Item List (2)'!C:D,2,0),VLOOKUP(K2584,'Item List (2)'!C:D,2,0))</f>
        <v>50007</v>
      </c>
      <c r="W2584" s="231">
        <f>IFERROR(VLOOKUP(J2584,'Item List (2)'!C:E,3,0),VLOOKUP(K2584,'Item List (2)'!C:E,3,0))</f>
        <v>100</v>
      </c>
      <c r="X2584" s="231">
        <f t="shared" si="241"/>
        <v>0</v>
      </c>
      <c r="Y2584" s="231" t="str">
        <f t="shared" si="242"/>
        <v>ICE CREAM, VANILLA SLOW MELT</v>
      </c>
      <c r="AA2584" s="232">
        <f t="shared" si="243"/>
        <v>59.34</v>
      </c>
      <c r="AB2584" s="232" t="str">
        <f>VLOOKUP(W2584,'Item List (2)'!$H:$J,2,0)</f>
        <v>Food</v>
      </c>
      <c r="AC2584" s="232">
        <f t="shared" si="244"/>
        <v>7391</v>
      </c>
      <c r="AD2584" s="232" t="str">
        <f t="shared" si="245"/>
        <v>7391-Food</v>
      </c>
    </row>
    <row r="2585" spans="1:30">
      <c r="A2585" t="s">
        <v>48</v>
      </c>
      <c r="B2585" t="s">
        <v>549</v>
      </c>
      <c r="C2585" t="s">
        <v>836</v>
      </c>
      <c r="D2585" t="s">
        <v>837</v>
      </c>
      <c r="E2585" t="s">
        <v>846</v>
      </c>
      <c r="F2585" s="220" t="s">
        <v>53</v>
      </c>
      <c r="G2585" s="220">
        <v>45168</v>
      </c>
      <c r="H2585" t="s">
        <v>159</v>
      </c>
      <c r="I2585" t="s">
        <v>55</v>
      </c>
      <c r="J2585" t="s">
        <v>160</v>
      </c>
      <c r="K2585" t="s">
        <v>161</v>
      </c>
      <c r="L2585" s="230" t="s">
        <v>162</v>
      </c>
      <c r="M2585">
        <v>6</v>
      </c>
      <c r="N2585">
        <v>0</v>
      </c>
      <c r="O2585">
        <v>36.91</v>
      </c>
      <c r="P2585">
        <v>221.46</v>
      </c>
      <c r="Q2585">
        <v>6394.13</v>
      </c>
      <c r="R2585">
        <v>16.37</v>
      </c>
      <c r="S2585" s="231" t="str">
        <f>VLOOKUP(U2585,'Cross ref'!I:J,2,0)</f>
        <v>SCL</v>
      </c>
      <c r="T2585" s="231">
        <f t="shared" si="240"/>
        <v>221.46</v>
      </c>
      <c r="U2585" s="231">
        <f>VLOOKUP(VALUE(C2585),'Cross ref'!G:I,3,0)</f>
        <v>7391</v>
      </c>
      <c r="V2585" s="231">
        <f>IFERROR(VLOOKUP(J2585,'Item List (2)'!C:D,2,0),VLOOKUP(K2585,'Item List (2)'!C:D,2,0))</f>
        <v>50007</v>
      </c>
      <c r="W2585" s="231">
        <f>IFERROR(VLOOKUP(J2585,'Item List (2)'!C:E,3,0),VLOOKUP(K2585,'Item List (2)'!C:E,3,0))</f>
        <v>100</v>
      </c>
      <c r="X2585" s="231">
        <f t="shared" si="241"/>
        <v>0</v>
      </c>
      <c r="Y2585" s="231" t="str">
        <f t="shared" si="242"/>
        <v>SHORTENING, LIQ FRY PREM</v>
      </c>
      <c r="AA2585" s="232">
        <f t="shared" si="243"/>
        <v>221.46</v>
      </c>
      <c r="AB2585" s="232" t="str">
        <f>VLOOKUP(W2585,'Item List (2)'!$H:$J,2,0)</f>
        <v>Food</v>
      </c>
      <c r="AC2585" s="232">
        <f t="shared" si="244"/>
        <v>7391</v>
      </c>
      <c r="AD2585" s="232" t="str">
        <f t="shared" si="245"/>
        <v>7391-Food</v>
      </c>
    </row>
    <row r="2586" spans="1:30">
      <c r="A2586" t="s">
        <v>48</v>
      </c>
      <c r="B2586" t="s">
        <v>549</v>
      </c>
      <c r="C2586" t="s">
        <v>836</v>
      </c>
      <c r="D2586" t="s">
        <v>837</v>
      </c>
      <c r="E2586" t="s">
        <v>846</v>
      </c>
      <c r="F2586" s="220" t="s">
        <v>53</v>
      </c>
      <c r="G2586" s="220">
        <v>45168</v>
      </c>
      <c r="H2586" t="s">
        <v>163</v>
      </c>
      <c r="I2586" t="s">
        <v>55</v>
      </c>
      <c r="J2586" t="s">
        <v>146</v>
      </c>
      <c r="K2586" t="s">
        <v>164</v>
      </c>
      <c r="L2586" s="230" t="s">
        <v>165</v>
      </c>
      <c r="M2586">
        <v>5</v>
      </c>
      <c r="N2586">
        <v>0</v>
      </c>
      <c r="O2586">
        <v>37.6</v>
      </c>
      <c r="P2586">
        <v>188</v>
      </c>
      <c r="Q2586">
        <v>6394.13</v>
      </c>
      <c r="R2586">
        <v>16.37</v>
      </c>
      <c r="S2586" s="231" t="str">
        <f>VLOOKUP(U2586,'Cross ref'!I:J,2,0)</f>
        <v>SCL</v>
      </c>
      <c r="T2586" s="231">
        <f t="shared" si="240"/>
        <v>188</v>
      </c>
      <c r="U2586" s="231">
        <f>VLOOKUP(VALUE(C2586),'Cross ref'!G:I,3,0)</f>
        <v>7391</v>
      </c>
      <c r="V2586" s="231">
        <f>IFERROR(VLOOKUP(J2586,'Item List (2)'!C:D,2,0),VLOOKUP(K2586,'Item List (2)'!C:D,2,0))</f>
        <v>50007</v>
      </c>
      <c r="W2586" s="231">
        <f>IFERROR(VLOOKUP(J2586,'Item List (2)'!C:E,3,0),VLOOKUP(K2586,'Item List (2)'!C:E,3,0))</f>
        <v>100</v>
      </c>
      <c r="X2586" s="231">
        <f t="shared" si="241"/>
        <v>0</v>
      </c>
      <c r="Y2586" s="231" t="str">
        <f t="shared" si="242"/>
        <v>CHICKEN, PTY SPCY 3Z</v>
      </c>
      <c r="AA2586" s="232">
        <f t="shared" si="243"/>
        <v>188</v>
      </c>
      <c r="AB2586" s="232" t="str">
        <f>VLOOKUP(W2586,'Item List (2)'!$H:$J,2,0)</f>
        <v>Food</v>
      </c>
      <c r="AC2586" s="232">
        <f t="shared" si="244"/>
        <v>7391</v>
      </c>
      <c r="AD2586" s="232" t="str">
        <f t="shared" si="245"/>
        <v>7391-Food</v>
      </c>
    </row>
    <row r="2587" spans="1:30">
      <c r="A2587" t="s">
        <v>48</v>
      </c>
      <c r="B2587" t="s">
        <v>549</v>
      </c>
      <c r="C2587" t="s">
        <v>836</v>
      </c>
      <c r="D2587" t="s">
        <v>837</v>
      </c>
      <c r="E2587" t="s">
        <v>846</v>
      </c>
      <c r="F2587" s="220" t="s">
        <v>53</v>
      </c>
      <c r="G2587" s="220">
        <v>45168</v>
      </c>
      <c r="H2587" t="s">
        <v>342</v>
      </c>
      <c r="I2587" t="s">
        <v>66</v>
      </c>
      <c r="J2587" t="s">
        <v>109</v>
      </c>
      <c r="K2587" t="s">
        <v>343</v>
      </c>
      <c r="L2587" s="230" t="s">
        <v>111</v>
      </c>
      <c r="M2587">
        <v>1</v>
      </c>
      <c r="N2587">
        <v>0</v>
      </c>
      <c r="O2587">
        <v>16.79</v>
      </c>
      <c r="P2587">
        <v>16.79</v>
      </c>
      <c r="Q2587">
        <v>6394.13</v>
      </c>
      <c r="R2587">
        <v>16.37</v>
      </c>
      <c r="S2587" s="231" t="str">
        <f>VLOOKUP(U2587,'Cross ref'!I:J,2,0)</f>
        <v>SCL</v>
      </c>
      <c r="T2587" s="231">
        <f t="shared" si="240"/>
        <v>16.79</v>
      </c>
      <c r="U2587" s="231">
        <f>VLOOKUP(VALUE(C2587),'Cross ref'!G:I,3,0)</f>
        <v>7391</v>
      </c>
      <c r="V2587" s="231">
        <f>IFERROR(VLOOKUP(J2587,'Item List (2)'!C:D,2,0),VLOOKUP(K2587,'Item List (2)'!C:D,2,0))</f>
        <v>60507</v>
      </c>
      <c r="W2587" s="231">
        <f>IFERROR(VLOOKUP(J2587,'Item List (2)'!C:E,3,0),VLOOKUP(K2587,'Item List (2)'!C:E,3,0))</f>
        <v>1200</v>
      </c>
      <c r="X2587" s="231">
        <f t="shared" si="241"/>
        <v>0</v>
      </c>
      <c r="Y2587" s="231" t="str">
        <f t="shared" si="242"/>
        <v>GLOVE, SYNTH LG</v>
      </c>
      <c r="AA2587" s="232">
        <f t="shared" si="243"/>
        <v>16.79</v>
      </c>
      <c r="AB2587" s="232" t="str">
        <f>VLOOKUP(W2587,'Item List (2)'!$H:$J,2,0)</f>
        <v>Supplies</v>
      </c>
      <c r="AC2587" s="232">
        <f t="shared" si="244"/>
        <v>7391</v>
      </c>
      <c r="AD2587" s="232" t="str">
        <f t="shared" si="245"/>
        <v>7391-Supplies</v>
      </c>
    </row>
    <row r="2588" spans="1:30">
      <c r="A2588" t="s">
        <v>48</v>
      </c>
      <c r="B2588" t="s">
        <v>549</v>
      </c>
      <c r="C2588" t="s">
        <v>836</v>
      </c>
      <c r="D2588" t="s">
        <v>837</v>
      </c>
      <c r="E2588" t="s">
        <v>846</v>
      </c>
      <c r="F2588" s="220" t="s">
        <v>53</v>
      </c>
      <c r="G2588" s="220">
        <v>45168</v>
      </c>
      <c r="H2588" t="s">
        <v>166</v>
      </c>
      <c r="I2588" t="s">
        <v>55</v>
      </c>
      <c r="J2588" t="s">
        <v>121</v>
      </c>
      <c r="K2588" t="s">
        <v>167</v>
      </c>
      <c r="L2588" s="230" t="s">
        <v>168</v>
      </c>
      <c r="M2588">
        <v>2</v>
      </c>
      <c r="N2588">
        <v>0</v>
      </c>
      <c r="O2588">
        <v>29.39</v>
      </c>
      <c r="P2588">
        <v>58.78</v>
      </c>
      <c r="Q2588">
        <v>6394.13</v>
      </c>
      <c r="R2588">
        <v>16.37</v>
      </c>
      <c r="S2588" s="231" t="str">
        <f>VLOOKUP(U2588,'Cross ref'!I:J,2,0)</f>
        <v>SCL</v>
      </c>
      <c r="T2588" s="231">
        <f t="shared" si="240"/>
        <v>58.78</v>
      </c>
      <c r="U2588" s="231">
        <f>VLOOKUP(VALUE(C2588),'Cross ref'!G:I,3,0)</f>
        <v>7391</v>
      </c>
      <c r="V2588" s="231">
        <f>IFERROR(VLOOKUP(J2588,'Item List (2)'!C:D,2,0),VLOOKUP(K2588,'Item List (2)'!C:D,2,0))</f>
        <v>50007</v>
      </c>
      <c r="W2588" s="231">
        <f>IFERROR(VLOOKUP(J2588,'Item List (2)'!C:E,3,0),VLOOKUP(K2588,'Item List (2)'!C:E,3,0))</f>
        <v>100</v>
      </c>
      <c r="X2588" s="231">
        <f t="shared" si="241"/>
        <v>0</v>
      </c>
      <c r="Y2588" s="231" t="str">
        <f t="shared" si="242"/>
        <v>SQUASH, ZUCCHINI BRD SLI</v>
      </c>
      <c r="AA2588" s="232">
        <f t="shared" si="243"/>
        <v>58.78</v>
      </c>
      <c r="AB2588" s="232" t="str">
        <f>VLOOKUP(W2588,'Item List (2)'!$H:$J,2,0)</f>
        <v>Food</v>
      </c>
      <c r="AC2588" s="232">
        <f t="shared" si="244"/>
        <v>7391</v>
      </c>
      <c r="AD2588" s="232" t="str">
        <f t="shared" si="245"/>
        <v>7391-Food</v>
      </c>
    </row>
    <row r="2589" spans="1:30">
      <c r="A2589" t="s">
        <v>48</v>
      </c>
      <c r="B2589" t="s">
        <v>549</v>
      </c>
      <c r="C2589" t="s">
        <v>836</v>
      </c>
      <c r="D2589" t="s">
        <v>837</v>
      </c>
      <c r="E2589" t="s">
        <v>846</v>
      </c>
      <c r="F2589" s="220" t="s">
        <v>53</v>
      </c>
      <c r="G2589" s="220">
        <v>45168</v>
      </c>
      <c r="H2589" t="s">
        <v>169</v>
      </c>
      <c r="I2589" t="s">
        <v>55</v>
      </c>
      <c r="J2589" t="s">
        <v>170</v>
      </c>
      <c r="K2589" t="s">
        <v>171</v>
      </c>
      <c r="L2589" s="230" t="s">
        <v>172</v>
      </c>
      <c r="M2589">
        <v>6</v>
      </c>
      <c r="N2589">
        <v>0</v>
      </c>
      <c r="O2589">
        <v>90.57</v>
      </c>
      <c r="P2589">
        <v>543.42</v>
      </c>
      <c r="Q2589">
        <v>6394.13</v>
      </c>
      <c r="R2589">
        <v>16.37</v>
      </c>
      <c r="S2589" s="231" t="str">
        <f>VLOOKUP(U2589,'Cross ref'!I:J,2,0)</f>
        <v>SCL</v>
      </c>
      <c r="T2589" s="231">
        <f t="shared" si="240"/>
        <v>543.42</v>
      </c>
      <c r="U2589" s="231">
        <f>VLOOKUP(VALUE(C2589),'Cross ref'!G:I,3,0)</f>
        <v>7391</v>
      </c>
      <c r="V2589" s="231">
        <f>IFERROR(VLOOKUP(J2589,'Item List (2)'!C:D,2,0),VLOOKUP(K2589,'Item List (2)'!C:D,2,0))</f>
        <v>50007</v>
      </c>
      <c r="W2589" s="231">
        <f>IFERROR(VLOOKUP(J2589,'Item List (2)'!C:E,3,0),VLOOKUP(K2589,'Item List (2)'!C:E,3,0))</f>
        <v>100</v>
      </c>
      <c r="X2589" s="231">
        <f t="shared" si="241"/>
        <v>0</v>
      </c>
      <c r="Y2589" s="231" t="str">
        <f t="shared" si="242"/>
        <v>BACON, 500 SLICES FC</v>
      </c>
      <c r="AA2589" s="232">
        <f t="shared" si="243"/>
        <v>543.42</v>
      </c>
      <c r="AB2589" s="232" t="str">
        <f>VLOOKUP(W2589,'Item List (2)'!$H:$J,2,0)</f>
        <v>Food</v>
      </c>
      <c r="AC2589" s="232">
        <f t="shared" si="244"/>
        <v>7391</v>
      </c>
      <c r="AD2589" s="232" t="str">
        <f t="shared" si="245"/>
        <v>7391-Food</v>
      </c>
    </row>
    <row r="2590" spans="1:30">
      <c r="A2590" t="s">
        <v>48</v>
      </c>
      <c r="B2590" t="s">
        <v>549</v>
      </c>
      <c r="C2590" t="s">
        <v>836</v>
      </c>
      <c r="D2590" t="s">
        <v>837</v>
      </c>
      <c r="E2590" t="s">
        <v>846</v>
      </c>
      <c r="F2590" s="220" t="s">
        <v>53</v>
      </c>
      <c r="G2590" s="220">
        <v>45168</v>
      </c>
      <c r="H2590" t="s">
        <v>173</v>
      </c>
      <c r="I2590" t="s">
        <v>55</v>
      </c>
      <c r="J2590" t="s">
        <v>117</v>
      </c>
      <c r="K2590" t="s">
        <v>174</v>
      </c>
      <c r="L2590" s="230" t="s">
        <v>175</v>
      </c>
      <c r="M2590">
        <v>2</v>
      </c>
      <c r="N2590">
        <v>0</v>
      </c>
      <c r="O2590">
        <v>81.59</v>
      </c>
      <c r="P2590">
        <v>163.18</v>
      </c>
      <c r="Q2590">
        <v>6394.13</v>
      </c>
      <c r="R2590">
        <v>16.37</v>
      </c>
      <c r="S2590" s="231" t="str">
        <f>VLOOKUP(U2590,'Cross ref'!I:J,2,0)</f>
        <v>SCL</v>
      </c>
      <c r="T2590" s="231">
        <f t="shared" si="240"/>
        <v>163.18</v>
      </c>
      <c r="U2590" s="231">
        <f>VLOOKUP(VALUE(C2590),'Cross ref'!G:I,3,0)</f>
        <v>7391</v>
      </c>
      <c r="V2590" s="231">
        <f>IFERROR(VLOOKUP(J2590,'Item List (2)'!C:D,2,0),VLOOKUP(K2590,'Item List (2)'!C:D,2,0))</f>
        <v>50007</v>
      </c>
      <c r="W2590" s="231">
        <f>IFERROR(VLOOKUP(J2590,'Item List (2)'!C:E,3,0),VLOOKUP(K2590,'Item List (2)'!C:E,3,0))</f>
        <v>100</v>
      </c>
      <c r="X2590" s="231">
        <f t="shared" si="241"/>
        <v>0</v>
      </c>
      <c r="Y2590" s="231" t="str">
        <f t="shared" si="242"/>
        <v>BEEF, GRND PTY 1.78Z</v>
      </c>
      <c r="AA2590" s="232">
        <f t="shared" si="243"/>
        <v>163.18</v>
      </c>
      <c r="AB2590" s="232" t="str">
        <f>VLOOKUP(W2590,'Item List (2)'!$H:$J,2,0)</f>
        <v>Food</v>
      </c>
      <c r="AC2590" s="232">
        <f t="shared" si="244"/>
        <v>7391</v>
      </c>
      <c r="AD2590" s="232" t="str">
        <f t="shared" si="245"/>
        <v>7391-Food</v>
      </c>
    </row>
    <row r="2591" spans="1:30">
      <c r="A2591" t="s">
        <v>48</v>
      </c>
      <c r="B2591" t="s">
        <v>549</v>
      </c>
      <c r="C2591" t="s">
        <v>836</v>
      </c>
      <c r="D2591" t="s">
        <v>837</v>
      </c>
      <c r="E2591" t="s">
        <v>846</v>
      </c>
      <c r="F2591" s="220" t="s">
        <v>53</v>
      </c>
      <c r="G2591" s="220">
        <v>45168</v>
      </c>
      <c r="H2591" t="s">
        <v>176</v>
      </c>
      <c r="I2591" t="s">
        <v>55</v>
      </c>
      <c r="J2591" t="s">
        <v>76</v>
      </c>
      <c r="K2591" t="s">
        <v>177</v>
      </c>
      <c r="L2591" s="230" t="s">
        <v>78</v>
      </c>
      <c r="M2591">
        <v>1</v>
      </c>
      <c r="N2591">
        <v>0</v>
      </c>
      <c r="O2591">
        <v>99.5</v>
      </c>
      <c r="P2591">
        <v>99.5</v>
      </c>
      <c r="Q2591">
        <v>6394.13</v>
      </c>
      <c r="R2591">
        <v>16.37</v>
      </c>
      <c r="S2591" s="231" t="str">
        <f>VLOOKUP(U2591,'Cross ref'!I:J,2,0)</f>
        <v>SCL</v>
      </c>
      <c r="T2591" s="231">
        <f t="shared" si="240"/>
        <v>99.5</v>
      </c>
      <c r="U2591" s="231">
        <f>VLOOKUP(VALUE(C2591),'Cross ref'!G:I,3,0)</f>
        <v>7391</v>
      </c>
      <c r="V2591" s="231">
        <f>IFERROR(VLOOKUP(J2591,'Item List (2)'!C:D,2,0),VLOOKUP(K2591,'Item List (2)'!C:D,2,0))</f>
        <v>50007</v>
      </c>
      <c r="W2591" s="231">
        <f>IFERROR(VLOOKUP(J2591,'Item List (2)'!C:E,3,0),VLOOKUP(K2591,'Item List (2)'!C:E,3,0))</f>
        <v>100</v>
      </c>
      <c r="X2591" s="231">
        <f t="shared" si="241"/>
        <v>0</v>
      </c>
      <c r="Y2591" s="231" t="str">
        <f t="shared" si="242"/>
        <v>SYRUP, DR PEPPER BIB</v>
      </c>
      <c r="AA2591" s="232">
        <f t="shared" si="243"/>
        <v>99.5</v>
      </c>
      <c r="AB2591" s="232" t="str">
        <f>VLOOKUP(W2591,'Item List (2)'!$H:$J,2,0)</f>
        <v>Food</v>
      </c>
      <c r="AC2591" s="232">
        <f t="shared" si="244"/>
        <v>7391</v>
      </c>
      <c r="AD2591" s="232" t="str">
        <f t="shared" si="245"/>
        <v>7391-Food</v>
      </c>
    </row>
    <row r="2592" spans="1:30">
      <c r="A2592" t="s">
        <v>48</v>
      </c>
      <c r="B2592" t="s">
        <v>549</v>
      </c>
      <c r="C2592" t="s">
        <v>836</v>
      </c>
      <c r="D2592" t="s">
        <v>837</v>
      </c>
      <c r="E2592" t="s">
        <v>846</v>
      </c>
      <c r="F2592" s="220" t="s">
        <v>53</v>
      </c>
      <c r="G2592" s="220">
        <v>45168</v>
      </c>
      <c r="H2592" t="s">
        <v>348</v>
      </c>
      <c r="I2592" t="s">
        <v>55</v>
      </c>
      <c r="J2592" t="s">
        <v>76</v>
      </c>
      <c r="K2592" t="s">
        <v>349</v>
      </c>
      <c r="L2592" s="230" t="s">
        <v>78</v>
      </c>
      <c r="M2592">
        <v>1</v>
      </c>
      <c r="N2592">
        <v>0</v>
      </c>
      <c r="O2592">
        <v>99.5</v>
      </c>
      <c r="P2592">
        <v>99.5</v>
      </c>
      <c r="Q2592">
        <v>6394.13</v>
      </c>
      <c r="R2592">
        <v>16.37</v>
      </c>
      <c r="S2592" s="231" t="str">
        <f>VLOOKUP(U2592,'Cross ref'!I:J,2,0)</f>
        <v>SCL</v>
      </c>
      <c r="T2592" s="231">
        <f t="shared" si="240"/>
        <v>99.5</v>
      </c>
      <c r="U2592" s="231">
        <f>VLOOKUP(VALUE(C2592),'Cross ref'!G:I,3,0)</f>
        <v>7391</v>
      </c>
      <c r="V2592" s="231">
        <f>IFERROR(VLOOKUP(J2592,'Item List (2)'!C:D,2,0),VLOOKUP(K2592,'Item List (2)'!C:D,2,0))</f>
        <v>50007</v>
      </c>
      <c r="W2592" s="231">
        <f>IFERROR(VLOOKUP(J2592,'Item List (2)'!C:E,3,0),VLOOKUP(K2592,'Item List (2)'!C:E,3,0))</f>
        <v>100</v>
      </c>
      <c r="X2592" s="231">
        <f t="shared" si="241"/>
        <v>0</v>
      </c>
      <c r="Y2592" s="231" t="str">
        <f t="shared" si="242"/>
        <v>SYRUP, ROOT BEER BIB</v>
      </c>
      <c r="AA2592" s="232">
        <f t="shared" si="243"/>
        <v>99.5</v>
      </c>
      <c r="AB2592" s="232" t="str">
        <f>VLOOKUP(W2592,'Item List (2)'!$H:$J,2,0)</f>
        <v>Food</v>
      </c>
      <c r="AC2592" s="232">
        <f t="shared" si="244"/>
        <v>7391</v>
      </c>
      <c r="AD2592" s="232" t="str">
        <f t="shared" si="245"/>
        <v>7391-Food</v>
      </c>
    </row>
    <row r="2593" spans="1:30">
      <c r="A2593" t="s">
        <v>48</v>
      </c>
      <c r="B2593" t="s">
        <v>549</v>
      </c>
      <c r="C2593" t="s">
        <v>836</v>
      </c>
      <c r="D2593" t="s">
        <v>837</v>
      </c>
      <c r="E2593" t="s">
        <v>846</v>
      </c>
      <c r="F2593" s="220" t="s">
        <v>53</v>
      </c>
      <c r="G2593" s="220">
        <v>45168</v>
      </c>
      <c r="H2593" t="s">
        <v>178</v>
      </c>
      <c r="I2593" t="s">
        <v>55</v>
      </c>
      <c r="J2593" t="s">
        <v>179</v>
      </c>
      <c r="K2593" t="s">
        <v>180</v>
      </c>
      <c r="L2593" s="230" t="s">
        <v>148</v>
      </c>
      <c r="M2593">
        <v>1</v>
      </c>
      <c r="N2593">
        <v>0</v>
      </c>
      <c r="O2593">
        <v>77.57</v>
      </c>
      <c r="P2593">
        <v>77.57</v>
      </c>
      <c r="Q2593">
        <v>6394.13</v>
      </c>
      <c r="R2593">
        <v>16.37</v>
      </c>
      <c r="S2593" s="231" t="str">
        <f>VLOOKUP(U2593,'Cross ref'!I:J,2,0)</f>
        <v>SCL</v>
      </c>
      <c r="T2593" s="231">
        <f t="shared" si="240"/>
        <v>77.57</v>
      </c>
      <c r="U2593" s="231">
        <f>VLOOKUP(VALUE(C2593),'Cross ref'!G:I,3,0)</f>
        <v>7391</v>
      </c>
      <c r="V2593" s="231">
        <f>IFERROR(VLOOKUP(J2593,'Item List (2)'!C:D,2,0),VLOOKUP(K2593,'Item List (2)'!C:D,2,0))</f>
        <v>50007</v>
      </c>
      <c r="W2593" s="231">
        <f>IFERROR(VLOOKUP(J2593,'Item List (2)'!C:E,3,0),VLOOKUP(K2593,'Item List (2)'!C:E,3,0))</f>
        <v>100</v>
      </c>
      <c r="X2593" s="231">
        <f t="shared" si="241"/>
        <v>0</v>
      </c>
      <c r="Y2593" s="231" t="str">
        <f t="shared" si="242"/>
        <v>CHEESE, AMER SHRP SLI 144CT</v>
      </c>
      <c r="AA2593" s="232">
        <f t="shared" si="243"/>
        <v>77.57</v>
      </c>
      <c r="AB2593" s="232" t="str">
        <f>VLOOKUP(W2593,'Item List (2)'!$H:$J,2,0)</f>
        <v>Food</v>
      </c>
      <c r="AC2593" s="232">
        <f t="shared" si="244"/>
        <v>7391</v>
      </c>
      <c r="AD2593" s="232" t="str">
        <f t="shared" si="245"/>
        <v>7391-Food</v>
      </c>
    </row>
    <row r="2594" spans="1:30">
      <c r="A2594" t="s">
        <v>48</v>
      </c>
      <c r="B2594" t="s">
        <v>549</v>
      </c>
      <c r="C2594" t="s">
        <v>836</v>
      </c>
      <c r="D2594" t="s">
        <v>837</v>
      </c>
      <c r="E2594" t="s">
        <v>846</v>
      </c>
      <c r="F2594" s="220" t="s">
        <v>53</v>
      </c>
      <c r="G2594" s="220">
        <v>45168</v>
      </c>
      <c r="H2594" t="s">
        <v>181</v>
      </c>
      <c r="I2594" t="s">
        <v>55</v>
      </c>
      <c r="J2594" t="s">
        <v>121</v>
      </c>
      <c r="K2594" t="s">
        <v>182</v>
      </c>
      <c r="L2594" s="230" t="s">
        <v>183</v>
      </c>
      <c r="M2594">
        <v>3</v>
      </c>
      <c r="N2594">
        <v>0</v>
      </c>
      <c r="O2594">
        <v>39.79</v>
      </c>
      <c r="P2594">
        <v>119.37</v>
      </c>
      <c r="Q2594">
        <v>6394.13</v>
      </c>
      <c r="R2594">
        <v>16.37</v>
      </c>
      <c r="S2594" s="231" t="str">
        <f>VLOOKUP(U2594,'Cross ref'!I:J,2,0)</f>
        <v>SCL</v>
      </c>
      <c r="T2594" s="231">
        <f t="shared" si="240"/>
        <v>119.37</v>
      </c>
      <c r="U2594" s="231">
        <f>VLOOKUP(VALUE(C2594),'Cross ref'!G:I,3,0)</f>
        <v>7391</v>
      </c>
      <c r="V2594" s="231">
        <f>IFERROR(VLOOKUP(J2594,'Item List (2)'!C:D,2,0),VLOOKUP(K2594,'Item List (2)'!C:D,2,0))</f>
        <v>50007</v>
      </c>
      <c r="W2594" s="231">
        <f>IFERROR(VLOOKUP(J2594,'Item List (2)'!C:E,3,0),VLOOKUP(K2594,'Item List (2)'!C:E,3,0))</f>
        <v>100</v>
      </c>
      <c r="X2594" s="231">
        <f t="shared" si="241"/>
        <v>0</v>
      </c>
      <c r="Y2594" s="231" t="str">
        <f t="shared" si="242"/>
        <v>APPTZR, JALAPENO BRD CHSE BITE</v>
      </c>
      <c r="AA2594" s="232">
        <f t="shared" si="243"/>
        <v>119.37</v>
      </c>
      <c r="AB2594" s="232" t="str">
        <f>VLOOKUP(W2594,'Item List (2)'!$H:$J,2,0)</f>
        <v>Food</v>
      </c>
      <c r="AC2594" s="232">
        <f t="shared" si="244"/>
        <v>7391</v>
      </c>
      <c r="AD2594" s="232" t="str">
        <f t="shared" si="245"/>
        <v>7391-Food</v>
      </c>
    </row>
    <row r="2595" spans="1:30">
      <c r="A2595" t="s">
        <v>48</v>
      </c>
      <c r="B2595" t="s">
        <v>549</v>
      </c>
      <c r="C2595" t="s">
        <v>836</v>
      </c>
      <c r="D2595" t="s">
        <v>837</v>
      </c>
      <c r="E2595" t="s">
        <v>846</v>
      </c>
      <c r="F2595" s="220" t="s">
        <v>53</v>
      </c>
      <c r="G2595" s="220">
        <v>45168</v>
      </c>
      <c r="H2595" t="s">
        <v>184</v>
      </c>
      <c r="I2595" t="s">
        <v>55</v>
      </c>
      <c r="J2595" t="s">
        <v>117</v>
      </c>
      <c r="K2595" t="s">
        <v>185</v>
      </c>
      <c r="L2595" s="230" t="s">
        <v>186</v>
      </c>
      <c r="M2595">
        <v>3</v>
      </c>
      <c r="N2595">
        <v>0</v>
      </c>
      <c r="O2595">
        <v>76.44</v>
      </c>
      <c r="P2595">
        <v>229.32</v>
      </c>
      <c r="Q2595">
        <v>6394.13</v>
      </c>
      <c r="R2595">
        <v>16.37</v>
      </c>
      <c r="S2595" s="231" t="str">
        <f>VLOOKUP(U2595,'Cross ref'!I:J,2,0)</f>
        <v>SCL</v>
      </c>
      <c r="T2595" s="231">
        <f t="shared" si="240"/>
        <v>229.32</v>
      </c>
      <c r="U2595" s="231">
        <f>VLOOKUP(VALUE(C2595),'Cross ref'!G:I,3,0)</f>
        <v>7391</v>
      </c>
      <c r="V2595" s="231">
        <f>IFERROR(VLOOKUP(J2595,'Item List (2)'!C:D,2,0),VLOOKUP(K2595,'Item List (2)'!C:D,2,0))</f>
        <v>50007</v>
      </c>
      <c r="W2595" s="231">
        <f>IFERROR(VLOOKUP(J2595,'Item List (2)'!C:E,3,0),VLOOKUP(K2595,'Item List (2)'!C:E,3,0))</f>
        <v>100</v>
      </c>
      <c r="X2595" s="231">
        <f t="shared" si="241"/>
        <v>0</v>
      </c>
      <c r="Y2595" s="231" t="str">
        <f t="shared" si="242"/>
        <v>BEEF, GRND PTY 5.33Z ANGUS IQF</v>
      </c>
      <c r="AA2595" s="232">
        <f t="shared" si="243"/>
        <v>229.32</v>
      </c>
      <c r="AB2595" s="232" t="str">
        <f>VLOOKUP(W2595,'Item List (2)'!$H:$J,2,0)</f>
        <v>Food</v>
      </c>
      <c r="AC2595" s="232">
        <f t="shared" si="244"/>
        <v>7391</v>
      </c>
      <c r="AD2595" s="232" t="str">
        <f t="shared" si="245"/>
        <v>7391-Food</v>
      </c>
    </row>
    <row r="2596" spans="1:30">
      <c r="A2596" t="s">
        <v>48</v>
      </c>
      <c r="B2596" t="s">
        <v>549</v>
      </c>
      <c r="C2596" t="s">
        <v>836</v>
      </c>
      <c r="D2596" t="s">
        <v>837</v>
      </c>
      <c r="E2596" t="s">
        <v>846</v>
      </c>
      <c r="F2596" s="220" t="s">
        <v>53</v>
      </c>
      <c r="G2596" s="220">
        <v>45168</v>
      </c>
      <c r="H2596" t="s">
        <v>187</v>
      </c>
      <c r="I2596" t="s">
        <v>55</v>
      </c>
      <c r="J2596" t="s">
        <v>146</v>
      </c>
      <c r="K2596" t="s">
        <v>188</v>
      </c>
      <c r="L2596" s="230" t="s">
        <v>189</v>
      </c>
      <c r="M2596">
        <v>4</v>
      </c>
      <c r="N2596">
        <v>0</v>
      </c>
      <c r="O2596">
        <v>46.88</v>
      </c>
      <c r="P2596">
        <v>187.52</v>
      </c>
      <c r="Q2596">
        <v>6394.13</v>
      </c>
      <c r="R2596">
        <v>16.37</v>
      </c>
      <c r="S2596" s="231" t="str">
        <f>VLOOKUP(U2596,'Cross ref'!I:J,2,0)</f>
        <v>SCL</v>
      </c>
      <c r="T2596" s="231">
        <f t="shared" si="240"/>
        <v>187.52</v>
      </c>
      <c r="U2596" s="231">
        <f>VLOOKUP(VALUE(C2596),'Cross ref'!G:I,3,0)</f>
        <v>7391</v>
      </c>
      <c r="V2596" s="231">
        <f>IFERROR(VLOOKUP(J2596,'Item List (2)'!C:D,2,0),VLOOKUP(K2596,'Item List (2)'!C:D,2,0))</f>
        <v>50007</v>
      </c>
      <c r="W2596" s="231">
        <f>IFERROR(VLOOKUP(J2596,'Item List (2)'!C:E,3,0),VLOOKUP(K2596,'Item List (2)'!C:E,3,0))</f>
        <v>100</v>
      </c>
      <c r="X2596" s="231">
        <f t="shared" si="241"/>
        <v>0</v>
      </c>
      <c r="Y2596" s="231" t="str">
        <f t="shared" si="242"/>
        <v>CHICKEN, NUGGET BRD STAR SHP</v>
      </c>
      <c r="AA2596" s="232">
        <f t="shared" si="243"/>
        <v>187.52</v>
      </c>
      <c r="AB2596" s="232" t="str">
        <f>VLOOKUP(W2596,'Item List (2)'!$H:$J,2,0)</f>
        <v>Food</v>
      </c>
      <c r="AC2596" s="232">
        <f t="shared" si="244"/>
        <v>7391</v>
      </c>
      <c r="AD2596" s="232" t="str">
        <f t="shared" si="245"/>
        <v>7391-Food</v>
      </c>
    </row>
    <row r="2597" spans="1:30">
      <c r="A2597" t="s">
        <v>48</v>
      </c>
      <c r="B2597" t="s">
        <v>549</v>
      </c>
      <c r="C2597" t="s">
        <v>836</v>
      </c>
      <c r="D2597" t="s">
        <v>837</v>
      </c>
      <c r="E2597" t="s">
        <v>846</v>
      </c>
      <c r="F2597" s="220" t="s">
        <v>53</v>
      </c>
      <c r="G2597" s="220">
        <v>45168</v>
      </c>
      <c r="H2597" t="s">
        <v>489</v>
      </c>
      <c r="I2597" t="s">
        <v>66</v>
      </c>
      <c r="J2597" t="s">
        <v>490</v>
      </c>
      <c r="K2597" t="s">
        <v>491</v>
      </c>
      <c r="L2597" s="230" t="s">
        <v>107</v>
      </c>
      <c r="M2597">
        <v>1</v>
      </c>
      <c r="N2597">
        <v>0</v>
      </c>
      <c r="O2597">
        <v>38.76</v>
      </c>
      <c r="P2597">
        <v>38.76</v>
      </c>
      <c r="Q2597">
        <v>6394.13</v>
      </c>
      <c r="R2597">
        <v>16.37</v>
      </c>
      <c r="S2597" s="231" t="str">
        <f>VLOOKUP(U2597,'Cross ref'!I:J,2,0)</f>
        <v>SCL</v>
      </c>
      <c r="T2597" s="231">
        <f t="shared" si="240"/>
        <v>38.76</v>
      </c>
      <c r="U2597" s="231">
        <f>VLOOKUP(VALUE(C2597),'Cross ref'!G:I,3,0)</f>
        <v>7391</v>
      </c>
      <c r="V2597" s="231">
        <f>IFERROR(VLOOKUP(J2597,'Item List (2)'!C:D,2,0),VLOOKUP(K2597,'Item List (2)'!C:D,2,0))</f>
        <v>60507</v>
      </c>
      <c r="W2597" s="231">
        <f>IFERROR(VLOOKUP(J2597,'Item List (2)'!C:E,3,0),VLOOKUP(K2597,'Item List (2)'!C:E,3,0))</f>
        <v>1200</v>
      </c>
      <c r="X2597" s="231">
        <f t="shared" si="241"/>
        <v>0</v>
      </c>
      <c r="Y2597" s="231" t="str">
        <f t="shared" si="242"/>
        <v>DEGREASER, REMOVE PLUS NTF</v>
      </c>
      <c r="AA2597" s="232">
        <f t="shared" si="243"/>
        <v>38.76</v>
      </c>
      <c r="AB2597" s="232" t="str">
        <f>VLOOKUP(W2597,'Item List (2)'!$H:$J,2,0)</f>
        <v>Supplies</v>
      </c>
      <c r="AC2597" s="232">
        <f t="shared" si="244"/>
        <v>7391</v>
      </c>
      <c r="AD2597" s="232" t="str">
        <f t="shared" si="245"/>
        <v>7391-Supplies</v>
      </c>
    </row>
    <row r="2598" spans="1:30">
      <c r="A2598" t="s">
        <v>48</v>
      </c>
      <c r="B2598" t="s">
        <v>549</v>
      </c>
      <c r="C2598" t="s">
        <v>836</v>
      </c>
      <c r="D2598" t="s">
        <v>837</v>
      </c>
      <c r="E2598" t="s">
        <v>846</v>
      </c>
      <c r="F2598" s="220" t="s">
        <v>53</v>
      </c>
      <c r="G2598" s="220">
        <v>45168</v>
      </c>
      <c r="H2598" t="s">
        <v>282</v>
      </c>
      <c r="I2598" t="s">
        <v>55</v>
      </c>
      <c r="J2598" t="s">
        <v>105</v>
      </c>
      <c r="K2598" t="s">
        <v>283</v>
      </c>
      <c r="L2598" s="230" t="s">
        <v>284</v>
      </c>
      <c r="M2598">
        <v>1</v>
      </c>
      <c r="N2598">
        <v>0</v>
      </c>
      <c r="O2598">
        <v>12.91</v>
      </c>
      <c r="P2598">
        <v>12.91</v>
      </c>
      <c r="Q2598">
        <v>6394.13</v>
      </c>
      <c r="R2598">
        <v>16.37</v>
      </c>
      <c r="S2598" s="231" t="str">
        <f>VLOOKUP(U2598,'Cross ref'!I:J,2,0)</f>
        <v>SCL</v>
      </c>
      <c r="T2598" s="231">
        <f t="shared" si="240"/>
        <v>12.91</v>
      </c>
      <c r="U2598" s="231">
        <f>VLOOKUP(VALUE(C2598),'Cross ref'!G:I,3,0)</f>
        <v>7391</v>
      </c>
      <c r="V2598" s="231">
        <f>IFERROR(VLOOKUP(J2598,'Item List (2)'!C:D,2,0),VLOOKUP(K2598,'Item List (2)'!C:D,2,0))</f>
        <v>50007</v>
      </c>
      <c r="W2598" s="231">
        <f>IFERROR(VLOOKUP(J2598,'Item List (2)'!C:E,3,0),VLOOKUP(K2598,'Item List (2)'!C:E,3,0))</f>
        <v>100</v>
      </c>
      <c r="X2598" s="231">
        <f t="shared" si="241"/>
        <v>0</v>
      </c>
      <c r="Y2598" s="231" t="str">
        <f t="shared" si="242"/>
        <v>BUTTERMILK, 1% LF</v>
      </c>
      <c r="AA2598" s="232">
        <f t="shared" si="243"/>
        <v>12.91</v>
      </c>
      <c r="AB2598" s="232" t="str">
        <f>VLOOKUP(W2598,'Item List (2)'!$H:$J,2,0)</f>
        <v>Food</v>
      </c>
      <c r="AC2598" s="232">
        <f t="shared" si="244"/>
        <v>7391</v>
      </c>
      <c r="AD2598" s="232" t="str">
        <f t="shared" si="245"/>
        <v>7391-Food</v>
      </c>
    </row>
    <row r="2599" spans="1:30">
      <c r="A2599" t="s">
        <v>48</v>
      </c>
      <c r="B2599" t="s">
        <v>549</v>
      </c>
      <c r="C2599" t="s">
        <v>836</v>
      </c>
      <c r="D2599" t="s">
        <v>837</v>
      </c>
      <c r="E2599" t="s">
        <v>846</v>
      </c>
      <c r="F2599" s="220" t="s">
        <v>53</v>
      </c>
      <c r="G2599" s="220">
        <v>45168</v>
      </c>
      <c r="H2599" t="s">
        <v>361</v>
      </c>
      <c r="I2599" t="s">
        <v>55</v>
      </c>
      <c r="J2599" t="s">
        <v>362</v>
      </c>
      <c r="K2599" t="s">
        <v>363</v>
      </c>
      <c r="L2599" s="230" t="s">
        <v>364</v>
      </c>
      <c r="M2599">
        <v>1</v>
      </c>
      <c r="N2599">
        <v>0</v>
      </c>
      <c r="O2599">
        <v>107.29</v>
      </c>
      <c r="P2599">
        <v>107.29</v>
      </c>
      <c r="Q2599">
        <v>6394.13</v>
      </c>
      <c r="R2599">
        <v>16.37</v>
      </c>
      <c r="S2599" s="231" t="str">
        <f>VLOOKUP(U2599,'Cross ref'!I:J,2,0)</f>
        <v>SCL</v>
      </c>
      <c r="T2599" s="231">
        <f t="shared" si="240"/>
        <v>107.29</v>
      </c>
      <c r="U2599" s="231">
        <f>VLOOKUP(VALUE(C2599),'Cross ref'!G:I,3,0)</f>
        <v>7391</v>
      </c>
      <c r="V2599" s="231">
        <f>IFERROR(VLOOKUP(J2599,'Item List (2)'!C:D,2,0),VLOOKUP(K2599,'Item List (2)'!C:D,2,0))</f>
        <v>50007</v>
      </c>
      <c r="W2599" s="231">
        <f>IFERROR(VLOOKUP(J2599,'Item List (2)'!C:E,3,0),VLOOKUP(K2599,'Item List (2)'!C:E,3,0))</f>
        <v>100</v>
      </c>
      <c r="X2599" s="231">
        <f t="shared" si="241"/>
        <v>0</v>
      </c>
      <c r="Y2599" s="231" t="str">
        <f t="shared" si="242"/>
        <v>BURGER, BEYOND MEAT 3.7Z</v>
      </c>
      <c r="AA2599" s="232">
        <f t="shared" si="243"/>
        <v>107.29</v>
      </c>
      <c r="AB2599" s="232" t="str">
        <f>VLOOKUP(W2599,'Item List (2)'!$H:$J,2,0)</f>
        <v>Food</v>
      </c>
      <c r="AC2599" s="232">
        <f t="shared" si="244"/>
        <v>7391</v>
      </c>
      <c r="AD2599" s="232" t="str">
        <f t="shared" si="245"/>
        <v>7391-Food</v>
      </c>
    </row>
    <row r="2600" spans="1:30">
      <c r="A2600" t="s">
        <v>48</v>
      </c>
      <c r="B2600" t="s">
        <v>549</v>
      </c>
      <c r="C2600" t="s">
        <v>836</v>
      </c>
      <c r="D2600" t="s">
        <v>837</v>
      </c>
      <c r="E2600" t="s">
        <v>846</v>
      </c>
      <c r="F2600" s="220" t="s">
        <v>53</v>
      </c>
      <c r="G2600" s="220">
        <v>45168</v>
      </c>
      <c r="H2600" t="s">
        <v>205</v>
      </c>
      <c r="I2600" t="s">
        <v>55</v>
      </c>
      <c r="J2600" t="s">
        <v>206</v>
      </c>
      <c r="K2600" t="s">
        <v>207</v>
      </c>
      <c r="L2600" s="230" t="s">
        <v>208</v>
      </c>
      <c r="M2600">
        <v>3</v>
      </c>
      <c r="N2600">
        <v>0</v>
      </c>
      <c r="O2600">
        <v>22.17</v>
      </c>
      <c r="P2600">
        <v>66.51</v>
      </c>
      <c r="Q2600">
        <v>6394.13</v>
      </c>
      <c r="R2600">
        <v>16.37</v>
      </c>
      <c r="S2600" s="231" t="str">
        <f>VLOOKUP(U2600,'Cross ref'!I:J,2,0)</f>
        <v>SCL</v>
      </c>
      <c r="T2600" s="231">
        <f t="shared" si="240"/>
        <v>66.51</v>
      </c>
      <c r="U2600" s="231">
        <f>VLOOKUP(VALUE(C2600),'Cross ref'!G:I,3,0)</f>
        <v>7391</v>
      </c>
      <c r="V2600" s="231">
        <f>IFERROR(VLOOKUP(J2600,'Item List (2)'!C:D,2,0),VLOOKUP(K2600,'Item List (2)'!C:D,2,0))</f>
        <v>50007</v>
      </c>
      <c r="W2600" s="231">
        <f>IFERROR(VLOOKUP(J2600,'Item List (2)'!C:E,3,0),VLOOKUP(K2600,'Item List (2)'!C:E,3,0))</f>
        <v>100</v>
      </c>
      <c r="X2600" s="231">
        <f t="shared" si="241"/>
        <v>0</v>
      </c>
      <c r="Y2600" s="231" t="str">
        <f t="shared" si="242"/>
        <v>LETTUCE, LINER</v>
      </c>
      <c r="AA2600" s="232">
        <f t="shared" si="243"/>
        <v>66.51</v>
      </c>
      <c r="AB2600" s="232" t="str">
        <f>VLOOKUP(W2600,'Item List (2)'!$H:$J,2,0)</f>
        <v>Food</v>
      </c>
      <c r="AC2600" s="232">
        <f t="shared" si="244"/>
        <v>7391</v>
      </c>
      <c r="AD2600" s="232" t="str">
        <f t="shared" si="245"/>
        <v>7391-Food</v>
      </c>
    </row>
    <row r="2601" spans="1:30">
      <c r="A2601" t="s">
        <v>48</v>
      </c>
      <c r="B2601" t="s">
        <v>549</v>
      </c>
      <c r="C2601" t="s">
        <v>836</v>
      </c>
      <c r="D2601" t="s">
        <v>837</v>
      </c>
      <c r="E2601" t="s">
        <v>846</v>
      </c>
      <c r="F2601" s="220" t="s">
        <v>53</v>
      </c>
      <c r="G2601" s="220">
        <v>45168</v>
      </c>
      <c r="H2601" t="s">
        <v>209</v>
      </c>
      <c r="I2601" t="s">
        <v>55</v>
      </c>
      <c r="J2601" t="s">
        <v>210</v>
      </c>
      <c r="K2601" t="s">
        <v>211</v>
      </c>
      <c r="L2601" s="230" t="s">
        <v>212</v>
      </c>
      <c r="M2601">
        <v>3</v>
      </c>
      <c r="N2601">
        <v>0</v>
      </c>
      <c r="O2601">
        <v>19.57</v>
      </c>
      <c r="P2601">
        <v>58.71</v>
      </c>
      <c r="Q2601">
        <v>6394.13</v>
      </c>
      <c r="R2601">
        <v>16.37</v>
      </c>
      <c r="S2601" s="231" t="str">
        <f>VLOOKUP(U2601,'Cross ref'!I:J,2,0)</f>
        <v>SCL</v>
      </c>
      <c r="T2601" s="231">
        <f t="shared" si="240"/>
        <v>58.71</v>
      </c>
      <c r="U2601" s="231">
        <f>VLOOKUP(VALUE(C2601),'Cross ref'!G:I,3,0)</f>
        <v>7391</v>
      </c>
      <c r="V2601" s="231">
        <f>IFERROR(VLOOKUP(J2601,'Item List (2)'!C:D,2,0),VLOOKUP(K2601,'Item List (2)'!C:D,2,0))</f>
        <v>50007</v>
      </c>
      <c r="W2601" s="231">
        <f>IFERROR(VLOOKUP(J2601,'Item List (2)'!C:E,3,0),VLOOKUP(K2601,'Item List (2)'!C:E,3,0))</f>
        <v>100</v>
      </c>
      <c r="X2601" s="231">
        <f t="shared" si="241"/>
        <v>0</v>
      </c>
      <c r="Y2601" s="231" t="str">
        <f t="shared" si="242"/>
        <v>TOMATO, RED 5X5 BULK 25LB</v>
      </c>
      <c r="AA2601" s="232">
        <f t="shared" si="243"/>
        <v>58.71</v>
      </c>
      <c r="AB2601" s="232" t="str">
        <f>VLOOKUP(W2601,'Item List (2)'!$H:$J,2,0)</f>
        <v>Food</v>
      </c>
      <c r="AC2601" s="232">
        <f t="shared" si="244"/>
        <v>7391</v>
      </c>
      <c r="AD2601" s="232" t="str">
        <f t="shared" si="245"/>
        <v>7391-Food</v>
      </c>
    </row>
    <row r="2602" spans="1:30">
      <c r="A2602" t="s">
        <v>48</v>
      </c>
      <c r="B2602" t="s">
        <v>549</v>
      </c>
      <c r="C2602" t="s">
        <v>836</v>
      </c>
      <c r="D2602" t="s">
        <v>837</v>
      </c>
      <c r="E2602" t="s">
        <v>846</v>
      </c>
      <c r="F2602" s="220" t="s">
        <v>53</v>
      </c>
      <c r="G2602" s="220">
        <v>45168</v>
      </c>
      <c r="H2602" t="s">
        <v>375</v>
      </c>
      <c r="I2602" t="s">
        <v>55</v>
      </c>
      <c r="J2602" t="s">
        <v>146</v>
      </c>
      <c r="K2602" t="s">
        <v>376</v>
      </c>
      <c r="L2602" s="230" t="s">
        <v>377</v>
      </c>
      <c r="M2602">
        <v>1</v>
      </c>
      <c r="N2602">
        <v>0</v>
      </c>
      <c r="O2602">
        <v>175.35</v>
      </c>
      <c r="P2602">
        <v>175.35</v>
      </c>
      <c r="Q2602">
        <v>6394.13</v>
      </c>
      <c r="R2602">
        <v>16.37</v>
      </c>
      <c r="S2602" s="231" t="str">
        <f>VLOOKUP(U2602,'Cross ref'!I:J,2,0)</f>
        <v>SCL</v>
      </c>
      <c r="T2602" s="231">
        <f t="shared" si="240"/>
        <v>175.35</v>
      </c>
      <c r="U2602" s="231">
        <f>VLOOKUP(VALUE(C2602),'Cross ref'!G:I,3,0)</f>
        <v>7391</v>
      </c>
      <c r="V2602" s="231">
        <f>IFERROR(VLOOKUP(J2602,'Item List (2)'!C:D,2,0),VLOOKUP(K2602,'Item List (2)'!C:D,2,0))</f>
        <v>50007</v>
      </c>
      <c r="W2602" s="231">
        <f>IFERROR(VLOOKUP(J2602,'Item List (2)'!C:E,3,0),VLOOKUP(K2602,'Item List (2)'!C:E,3,0))</f>
        <v>100</v>
      </c>
      <c r="X2602" s="231">
        <f t="shared" si="241"/>
        <v>0</v>
      </c>
      <c r="Y2602" s="231" t="str">
        <f t="shared" si="242"/>
        <v>CHICKEN, BRST GR SAVOR 4.25Z CARLS JR</v>
      </c>
      <c r="AA2602" s="232">
        <f t="shared" si="243"/>
        <v>175.35</v>
      </c>
      <c r="AB2602" s="232" t="str">
        <f>VLOOKUP(W2602,'Item List (2)'!$H:$J,2,0)</f>
        <v>Food</v>
      </c>
      <c r="AC2602" s="232">
        <f t="shared" si="244"/>
        <v>7391</v>
      </c>
      <c r="AD2602" s="232" t="str">
        <f t="shared" si="245"/>
        <v>7391-Food</v>
      </c>
    </row>
    <row r="2603" spans="1:30">
      <c r="A2603" t="s">
        <v>48</v>
      </c>
      <c r="B2603" t="s">
        <v>549</v>
      </c>
      <c r="C2603" t="s">
        <v>836</v>
      </c>
      <c r="D2603" t="s">
        <v>837</v>
      </c>
      <c r="E2603" t="s">
        <v>846</v>
      </c>
      <c r="F2603" s="220" t="s">
        <v>53</v>
      </c>
      <c r="G2603" s="220">
        <v>45168</v>
      </c>
      <c r="H2603" t="s">
        <v>219</v>
      </c>
      <c r="I2603" t="s">
        <v>55</v>
      </c>
      <c r="J2603" t="s">
        <v>220</v>
      </c>
      <c r="K2603" t="s">
        <v>221</v>
      </c>
      <c r="L2603" s="230" t="s">
        <v>222</v>
      </c>
      <c r="M2603">
        <v>1</v>
      </c>
      <c r="N2603">
        <v>0</v>
      </c>
      <c r="O2603">
        <v>13.66</v>
      </c>
      <c r="P2603">
        <v>13.66</v>
      </c>
      <c r="Q2603">
        <v>6394.13</v>
      </c>
      <c r="R2603">
        <v>16.37</v>
      </c>
      <c r="S2603" s="231" t="str">
        <f>VLOOKUP(U2603,'Cross ref'!I:J,2,0)</f>
        <v>SCL</v>
      </c>
      <c r="T2603" s="231">
        <f t="shared" si="240"/>
        <v>13.66</v>
      </c>
      <c r="U2603" s="231">
        <f>VLOOKUP(VALUE(C2603),'Cross ref'!G:I,3,0)</f>
        <v>7391</v>
      </c>
      <c r="V2603" s="231">
        <f>IFERROR(VLOOKUP(J2603,'Item List (2)'!C:D,2,0),VLOOKUP(K2603,'Item List (2)'!C:D,2,0))</f>
        <v>50007</v>
      </c>
      <c r="W2603" s="231">
        <f>IFERROR(VLOOKUP(J2603,'Item List (2)'!C:E,3,0),VLOOKUP(K2603,'Item List (2)'!C:E,3,0))</f>
        <v>100</v>
      </c>
      <c r="X2603" s="231">
        <f t="shared" si="241"/>
        <v>0</v>
      </c>
      <c r="Y2603" s="231" t="str">
        <f t="shared" si="242"/>
        <v>WATER, PURIFIED 16.9Z DASANI</v>
      </c>
      <c r="AA2603" s="232">
        <f t="shared" si="243"/>
        <v>13.66</v>
      </c>
      <c r="AB2603" s="232" t="str">
        <f>VLOOKUP(W2603,'Item List (2)'!$H:$J,2,0)</f>
        <v>Food</v>
      </c>
      <c r="AC2603" s="232">
        <f t="shared" si="244"/>
        <v>7391</v>
      </c>
      <c r="AD2603" s="232" t="str">
        <f t="shared" si="245"/>
        <v>7391-Food</v>
      </c>
    </row>
    <row r="2604" spans="1:30">
      <c r="A2604" t="s">
        <v>48</v>
      </c>
      <c r="B2604" t="s">
        <v>549</v>
      </c>
      <c r="C2604" t="s">
        <v>836</v>
      </c>
      <c r="D2604" t="s">
        <v>837</v>
      </c>
      <c r="E2604" t="s">
        <v>846</v>
      </c>
      <c r="F2604" s="220" t="s">
        <v>53</v>
      </c>
      <c r="G2604" s="220">
        <v>45168</v>
      </c>
      <c r="H2604" t="s">
        <v>784</v>
      </c>
      <c r="I2604" t="s">
        <v>66</v>
      </c>
      <c r="J2604" t="s">
        <v>240</v>
      </c>
      <c r="K2604" t="s">
        <v>785</v>
      </c>
      <c r="L2604" s="230" t="s">
        <v>786</v>
      </c>
      <c r="M2604">
        <v>1</v>
      </c>
      <c r="N2604">
        <v>0</v>
      </c>
      <c r="O2604">
        <v>23.33</v>
      </c>
      <c r="P2604">
        <v>23.33</v>
      </c>
      <c r="Q2604">
        <v>6394.13</v>
      </c>
      <c r="R2604">
        <v>16.37</v>
      </c>
      <c r="S2604" s="231" t="str">
        <f>VLOOKUP(U2604,'Cross ref'!I:J,2,0)</f>
        <v>SCL</v>
      </c>
      <c r="T2604" s="231">
        <f t="shared" si="240"/>
        <v>23.33</v>
      </c>
      <c r="U2604" s="231">
        <f>VLOOKUP(VALUE(C2604),'Cross ref'!G:I,3,0)</f>
        <v>7391</v>
      </c>
      <c r="V2604" s="231">
        <f>IFERROR(VLOOKUP(J2604,'Item List (2)'!C:D,2,0),VLOOKUP(K2604,'Item List (2)'!C:D,2,0))</f>
        <v>51001</v>
      </c>
      <c r="W2604" s="231">
        <f>IFERROR(VLOOKUP(J2604,'Item List (2)'!C:E,3,0),VLOOKUP(K2604,'Item List (2)'!C:E,3,0))</f>
        <v>1000</v>
      </c>
      <c r="X2604" s="231">
        <f t="shared" si="241"/>
        <v>0</v>
      </c>
      <c r="Y2604" s="231" t="str">
        <f t="shared" si="242"/>
        <v>BAG, TEMPERING</v>
      </c>
      <c r="AA2604" s="232">
        <f t="shared" si="243"/>
        <v>23.33</v>
      </c>
      <c r="AB2604" s="232" t="str">
        <f>VLOOKUP(W2604,'Item List (2)'!$H:$J,2,0)</f>
        <v>Paper</v>
      </c>
      <c r="AC2604" s="232">
        <f t="shared" si="244"/>
        <v>7391</v>
      </c>
      <c r="AD2604" s="232" t="str">
        <f t="shared" si="245"/>
        <v>7391-Paper</v>
      </c>
    </row>
    <row r="2605" spans="1:30">
      <c r="A2605" t="s">
        <v>48</v>
      </c>
      <c r="B2605" t="s">
        <v>549</v>
      </c>
      <c r="C2605" t="s">
        <v>836</v>
      </c>
      <c r="D2605" t="s">
        <v>837</v>
      </c>
      <c r="E2605" t="s">
        <v>846</v>
      </c>
      <c r="F2605" s="220" t="s">
        <v>53</v>
      </c>
      <c r="G2605" s="220">
        <v>45168</v>
      </c>
      <c r="H2605" t="s">
        <v>227</v>
      </c>
      <c r="I2605" t="s">
        <v>55</v>
      </c>
      <c r="J2605" t="s">
        <v>228</v>
      </c>
      <c r="K2605" t="s">
        <v>229</v>
      </c>
      <c r="L2605" s="230" t="s">
        <v>230</v>
      </c>
      <c r="M2605">
        <v>1</v>
      </c>
      <c r="N2605">
        <v>0</v>
      </c>
      <c r="O2605">
        <v>30.07</v>
      </c>
      <c r="P2605">
        <v>30.07</v>
      </c>
      <c r="Q2605">
        <v>6394.13</v>
      </c>
      <c r="R2605">
        <v>16.37</v>
      </c>
      <c r="S2605" s="231" t="str">
        <f>VLOOKUP(U2605,'Cross ref'!I:J,2,0)</f>
        <v>SCL</v>
      </c>
      <c r="T2605" s="231">
        <f t="shared" si="240"/>
        <v>30.07</v>
      </c>
      <c r="U2605" s="231">
        <f>VLOOKUP(VALUE(C2605),'Cross ref'!G:I,3,0)</f>
        <v>7391</v>
      </c>
      <c r="V2605" s="231">
        <f>IFERROR(VLOOKUP(J2605,'Item List (2)'!C:D,2,0),VLOOKUP(K2605,'Item List (2)'!C:D,2,0))</f>
        <v>50007</v>
      </c>
      <c r="W2605" s="231">
        <f>IFERROR(VLOOKUP(J2605,'Item List (2)'!C:E,3,0),VLOOKUP(K2605,'Item List (2)'!C:E,3,0))</f>
        <v>100</v>
      </c>
      <c r="X2605" s="231">
        <f t="shared" si="241"/>
        <v>0</v>
      </c>
      <c r="Y2605" s="231" t="str">
        <f t="shared" si="242"/>
        <v>ONION, YLW</v>
      </c>
      <c r="AA2605" s="232">
        <f t="shared" si="243"/>
        <v>30.07</v>
      </c>
      <c r="AB2605" s="232" t="str">
        <f>VLOOKUP(W2605,'Item List (2)'!$H:$J,2,0)</f>
        <v>Food</v>
      </c>
      <c r="AC2605" s="232">
        <f t="shared" si="244"/>
        <v>7391</v>
      </c>
      <c r="AD2605" s="232" t="str">
        <f t="shared" si="245"/>
        <v>7391-Food</v>
      </c>
    </row>
    <row r="2606" spans="1:30">
      <c r="A2606" t="s">
        <v>48</v>
      </c>
      <c r="B2606" t="s">
        <v>549</v>
      </c>
      <c r="C2606" t="s">
        <v>836</v>
      </c>
      <c r="D2606" t="s">
        <v>837</v>
      </c>
      <c r="E2606" t="s">
        <v>846</v>
      </c>
      <c r="F2606" s="220" t="s">
        <v>53</v>
      </c>
      <c r="G2606" s="220">
        <v>45168</v>
      </c>
      <c r="H2606" t="s">
        <v>492</v>
      </c>
      <c r="I2606" t="s">
        <v>201</v>
      </c>
      <c r="J2606" t="s">
        <v>493</v>
      </c>
      <c r="K2606" t="s">
        <v>494</v>
      </c>
      <c r="L2606" s="230" t="s">
        <v>495</v>
      </c>
      <c r="M2606">
        <v>1</v>
      </c>
      <c r="N2606">
        <v>0</v>
      </c>
      <c r="O2606">
        <v>48.25</v>
      </c>
      <c r="P2606">
        <v>48.25</v>
      </c>
      <c r="Q2606">
        <v>6394.13</v>
      </c>
      <c r="R2606">
        <v>16.37</v>
      </c>
      <c r="S2606" s="231" t="str">
        <f>VLOOKUP(U2606,'Cross ref'!I:J,2,0)</f>
        <v>SCL</v>
      </c>
      <c r="T2606" s="231">
        <f t="shared" si="240"/>
        <v>48.25</v>
      </c>
      <c r="U2606" s="231">
        <f>VLOOKUP(VALUE(C2606),'Cross ref'!G:I,3,0)</f>
        <v>7391</v>
      </c>
      <c r="V2606" s="231">
        <f>IFERROR(VLOOKUP(J2606,'Item List (2)'!C:D,2,0),VLOOKUP(K2606,'Item List (2)'!C:D,2,0))</f>
        <v>51001</v>
      </c>
      <c r="W2606" s="231">
        <f>IFERROR(VLOOKUP(J2606,'Item List (2)'!C:E,3,0),VLOOKUP(K2606,'Item List (2)'!C:E,3,0))</f>
        <v>1000</v>
      </c>
      <c r="X2606" s="231">
        <f t="shared" si="241"/>
        <v>0</v>
      </c>
      <c r="Y2606" s="231" t="str">
        <f t="shared" si="242"/>
        <v>CONTAINER, CLAMSHELL DUAL SIDED</v>
      </c>
      <c r="AA2606" s="232">
        <f t="shared" si="243"/>
        <v>48.25</v>
      </c>
      <c r="AB2606" s="232" t="str">
        <f>VLOOKUP(W2606,'Item List (2)'!$H:$J,2,0)</f>
        <v>Paper</v>
      </c>
      <c r="AC2606" s="232">
        <f t="shared" si="244"/>
        <v>7391</v>
      </c>
      <c r="AD2606" s="232" t="str">
        <f t="shared" si="245"/>
        <v>7391-Paper</v>
      </c>
    </row>
    <row r="2607" spans="1:30">
      <c r="A2607" t="s">
        <v>48</v>
      </c>
      <c r="B2607" t="s">
        <v>549</v>
      </c>
      <c r="C2607" t="s">
        <v>836</v>
      </c>
      <c r="D2607" t="s">
        <v>837</v>
      </c>
      <c r="E2607" t="s">
        <v>846</v>
      </c>
      <c r="F2607" s="220" t="s">
        <v>53</v>
      </c>
      <c r="G2607" s="220">
        <v>45168</v>
      </c>
      <c r="H2607" t="s">
        <v>247</v>
      </c>
      <c r="I2607" t="s">
        <v>201</v>
      </c>
      <c r="J2607" t="s">
        <v>240</v>
      </c>
      <c r="K2607" t="s">
        <v>248</v>
      </c>
      <c r="L2607" s="230" t="s">
        <v>249</v>
      </c>
      <c r="M2607">
        <v>1</v>
      </c>
      <c r="N2607">
        <v>0</v>
      </c>
      <c r="O2607">
        <v>16.89</v>
      </c>
      <c r="P2607">
        <v>16.89</v>
      </c>
      <c r="Q2607">
        <v>6394.13</v>
      </c>
      <c r="R2607">
        <v>16.37</v>
      </c>
      <c r="S2607" s="231" t="str">
        <f>VLOOKUP(U2607,'Cross ref'!I:J,2,0)</f>
        <v>SCL</v>
      </c>
      <c r="T2607" s="231">
        <f t="shared" si="240"/>
        <v>16.89</v>
      </c>
      <c r="U2607" s="231">
        <f>VLOOKUP(VALUE(C2607),'Cross ref'!G:I,3,0)</f>
        <v>7391</v>
      </c>
      <c r="V2607" s="231">
        <f>IFERROR(VLOOKUP(J2607,'Item List (2)'!C:D,2,0),VLOOKUP(K2607,'Item List (2)'!C:D,2,0))</f>
        <v>51001</v>
      </c>
      <c r="W2607" s="231">
        <f>IFERROR(VLOOKUP(J2607,'Item List (2)'!C:E,3,0),VLOOKUP(K2607,'Item List (2)'!C:E,3,0))</f>
        <v>1000</v>
      </c>
      <c r="X2607" s="231">
        <f t="shared" si="241"/>
        <v>0</v>
      </c>
      <c r="Y2607" s="231" t="str">
        <f t="shared" si="242"/>
        <v>BAG, #12 FVLR TRAILS</v>
      </c>
      <c r="AA2607" s="232">
        <f t="shared" si="243"/>
        <v>16.89</v>
      </c>
      <c r="AB2607" s="232" t="str">
        <f>VLOOKUP(W2607,'Item List (2)'!$H:$J,2,0)</f>
        <v>Paper</v>
      </c>
      <c r="AC2607" s="232">
        <f t="shared" si="244"/>
        <v>7391</v>
      </c>
      <c r="AD2607" s="232" t="str">
        <f t="shared" si="245"/>
        <v>7391-Paper</v>
      </c>
    </row>
    <row r="2608" spans="1:30">
      <c r="A2608" t="s">
        <v>48</v>
      </c>
      <c r="B2608" t="s">
        <v>549</v>
      </c>
      <c r="C2608" t="s">
        <v>836</v>
      </c>
      <c r="D2608" t="s">
        <v>837</v>
      </c>
      <c r="E2608" t="s">
        <v>846</v>
      </c>
      <c r="F2608" s="220" t="s">
        <v>53</v>
      </c>
      <c r="G2608" s="220">
        <v>45168</v>
      </c>
      <c r="H2608" t="s">
        <v>250</v>
      </c>
      <c r="I2608" t="s">
        <v>201</v>
      </c>
      <c r="J2608" t="s">
        <v>240</v>
      </c>
      <c r="K2608" t="s">
        <v>251</v>
      </c>
      <c r="L2608" s="230" t="s">
        <v>252</v>
      </c>
      <c r="M2608">
        <v>1</v>
      </c>
      <c r="N2608">
        <v>0</v>
      </c>
      <c r="O2608" s="240">
        <v>26.37</v>
      </c>
      <c r="P2608" s="240">
        <v>26.37</v>
      </c>
      <c r="Q2608" s="240">
        <v>6394.13</v>
      </c>
      <c r="R2608" s="240">
        <v>16.37</v>
      </c>
      <c r="S2608" s="231" t="str">
        <f>VLOOKUP(U2608,'Cross ref'!I:J,2,0)</f>
        <v>SCL</v>
      </c>
      <c r="T2608" s="231">
        <f t="shared" si="240"/>
        <v>26.37</v>
      </c>
      <c r="U2608" s="231">
        <f>VLOOKUP(VALUE(C2608),'Cross ref'!G:I,3,0)</f>
        <v>7391</v>
      </c>
      <c r="V2608" s="231">
        <f>IFERROR(VLOOKUP(J2608,'Item List (2)'!C:D,2,0),VLOOKUP(K2608,'Item List (2)'!C:D,2,0))</f>
        <v>51001</v>
      </c>
      <c r="W2608" s="231">
        <f>IFERROR(VLOOKUP(J2608,'Item List (2)'!C:E,3,0),VLOOKUP(K2608,'Item List (2)'!C:E,3,0))</f>
        <v>1000</v>
      </c>
      <c r="X2608" s="231">
        <f t="shared" si="241"/>
        <v>0</v>
      </c>
      <c r="Y2608" s="231" t="str">
        <f t="shared" si="242"/>
        <v>BAG, #8 FLVR TRAILS</v>
      </c>
      <c r="AA2608" s="232">
        <f t="shared" si="243"/>
        <v>26.37</v>
      </c>
      <c r="AB2608" s="232" t="str">
        <f>VLOOKUP(W2608,'Item List (2)'!$H:$J,2,0)</f>
        <v>Paper</v>
      </c>
      <c r="AC2608" s="232">
        <f t="shared" si="244"/>
        <v>7391</v>
      </c>
      <c r="AD2608" s="232" t="str">
        <f t="shared" si="245"/>
        <v>7391-Paper</v>
      </c>
    </row>
    <row r="2609" spans="1:30">
      <c r="A2609" t="s">
        <v>48</v>
      </c>
      <c r="B2609" t="s">
        <v>549</v>
      </c>
      <c r="C2609" t="s">
        <v>836</v>
      </c>
      <c r="D2609" t="s">
        <v>837</v>
      </c>
      <c r="E2609" t="s">
        <v>846</v>
      </c>
      <c r="F2609" s="220" t="s">
        <v>53</v>
      </c>
      <c r="G2609" s="220">
        <v>45168</v>
      </c>
      <c r="H2609" t="s">
        <v>253</v>
      </c>
      <c r="I2609" t="s">
        <v>201</v>
      </c>
      <c r="J2609" t="s">
        <v>240</v>
      </c>
      <c r="K2609" t="s">
        <v>254</v>
      </c>
      <c r="L2609" s="230" t="s">
        <v>249</v>
      </c>
      <c r="M2609">
        <v>1</v>
      </c>
      <c r="N2609">
        <v>0</v>
      </c>
      <c r="O2609" s="240">
        <v>10.7</v>
      </c>
      <c r="P2609" s="240">
        <v>10.7</v>
      </c>
      <c r="Q2609" s="240">
        <v>6394.13</v>
      </c>
      <c r="R2609" s="240">
        <v>16.37</v>
      </c>
      <c r="S2609" s="231" t="str">
        <f>VLOOKUP(U2609,'Cross ref'!I:J,2,0)</f>
        <v>SCL</v>
      </c>
      <c r="T2609" s="231">
        <f t="shared" si="240"/>
        <v>10.7</v>
      </c>
      <c r="U2609" s="231">
        <f>VLOOKUP(VALUE(C2609),'Cross ref'!G:I,3,0)</f>
        <v>7391</v>
      </c>
      <c r="V2609" s="231">
        <f>IFERROR(VLOOKUP(J2609,'Item List (2)'!C:D,2,0),VLOOKUP(K2609,'Item List (2)'!C:D,2,0))</f>
        <v>51001</v>
      </c>
      <c r="W2609" s="231">
        <f>IFERROR(VLOOKUP(J2609,'Item List (2)'!C:E,3,0),VLOOKUP(K2609,'Item List (2)'!C:E,3,0))</f>
        <v>1000</v>
      </c>
      <c r="X2609" s="231">
        <f t="shared" si="241"/>
        <v>0</v>
      </c>
      <c r="Y2609" s="231" t="str">
        <f t="shared" si="242"/>
        <v>BAG, #4 FLVR TRAILS</v>
      </c>
      <c r="AA2609" s="232">
        <f t="shared" si="243"/>
        <v>10.7</v>
      </c>
      <c r="AB2609" s="232" t="str">
        <f>VLOOKUP(W2609,'Item List (2)'!$H:$J,2,0)</f>
        <v>Paper</v>
      </c>
      <c r="AC2609" s="232">
        <f t="shared" si="244"/>
        <v>7391</v>
      </c>
      <c r="AD2609" s="232" t="str">
        <f t="shared" si="245"/>
        <v>7391-Paper</v>
      </c>
    </row>
    <row r="2610" spans="1:30">
      <c r="A2610" t="s">
        <v>48</v>
      </c>
      <c r="B2610" t="s">
        <v>549</v>
      </c>
      <c r="C2610" t="s">
        <v>836</v>
      </c>
      <c r="D2610" t="s">
        <v>837</v>
      </c>
      <c r="E2610" t="s">
        <v>846</v>
      </c>
      <c r="F2610" s="220" t="s">
        <v>53</v>
      </c>
      <c r="G2610" s="220">
        <v>45168</v>
      </c>
      <c r="H2610" t="s">
        <v>258</v>
      </c>
      <c r="I2610" t="s">
        <v>201</v>
      </c>
      <c r="J2610" t="s">
        <v>236</v>
      </c>
      <c r="K2610" t="s">
        <v>259</v>
      </c>
      <c r="L2610" s="230" t="s">
        <v>260</v>
      </c>
      <c r="M2610">
        <v>2</v>
      </c>
      <c r="N2610">
        <v>0</v>
      </c>
      <c r="O2610" s="240">
        <v>30.68</v>
      </c>
      <c r="P2610" s="240">
        <v>61.36</v>
      </c>
      <c r="Q2610" s="240">
        <v>6394.13</v>
      </c>
      <c r="R2610" s="240">
        <v>16.37</v>
      </c>
      <c r="S2610" s="231" t="str">
        <f>VLOOKUP(U2610,'Cross ref'!I:J,2,0)</f>
        <v>SCL</v>
      </c>
      <c r="T2610" s="231">
        <f t="shared" si="240"/>
        <v>61.36</v>
      </c>
      <c r="U2610" s="231">
        <f>VLOOKUP(VALUE(C2610),'Cross ref'!G:I,3,0)</f>
        <v>7391</v>
      </c>
      <c r="V2610" s="231">
        <f>IFERROR(VLOOKUP(J2610,'Item List (2)'!C:D,2,0),VLOOKUP(K2610,'Item List (2)'!C:D,2,0))</f>
        <v>51001</v>
      </c>
      <c r="W2610" s="231">
        <f>IFERROR(VLOOKUP(J2610,'Item List (2)'!C:E,3,0),VLOOKUP(K2610,'Item List (2)'!C:E,3,0))</f>
        <v>1000</v>
      </c>
      <c r="X2610" s="231">
        <f t="shared" si="241"/>
        <v>0</v>
      </c>
      <c r="Y2610" s="231" t="str">
        <f t="shared" si="242"/>
        <v>CUP, PLS COLD 32Z FLVR TRAIL</v>
      </c>
      <c r="AA2610" s="232">
        <f t="shared" si="243"/>
        <v>61.36</v>
      </c>
      <c r="AB2610" s="232" t="str">
        <f>VLOOKUP(W2610,'Item List (2)'!$H:$J,2,0)</f>
        <v>Paper</v>
      </c>
      <c r="AC2610" s="232">
        <f t="shared" si="244"/>
        <v>7391</v>
      </c>
      <c r="AD2610" s="232" t="str">
        <f t="shared" si="245"/>
        <v>7391-Paper</v>
      </c>
    </row>
    <row r="2611" spans="1:30">
      <c r="A2611" t="s">
        <v>48</v>
      </c>
      <c r="B2611" t="s">
        <v>549</v>
      </c>
      <c r="C2611" t="s">
        <v>836</v>
      </c>
      <c r="D2611" t="s">
        <v>837</v>
      </c>
      <c r="E2611" t="s">
        <v>846</v>
      </c>
      <c r="F2611" s="220" t="s">
        <v>53</v>
      </c>
      <c r="G2611" s="220">
        <v>45168</v>
      </c>
      <c r="H2611" t="s">
        <v>397</v>
      </c>
      <c r="I2611" t="s">
        <v>55</v>
      </c>
      <c r="J2611" t="s">
        <v>179</v>
      </c>
      <c r="K2611" t="s">
        <v>398</v>
      </c>
      <c r="L2611" s="230" t="s">
        <v>123</v>
      </c>
      <c r="M2611">
        <v>1</v>
      </c>
      <c r="N2611">
        <v>0</v>
      </c>
      <c r="O2611" s="240">
        <v>43.47</v>
      </c>
      <c r="P2611" s="240">
        <v>43.47</v>
      </c>
      <c r="Q2611" s="240">
        <v>6394.13</v>
      </c>
      <c r="R2611" s="240">
        <v>16.37</v>
      </c>
      <c r="S2611" s="231" t="str">
        <f>VLOOKUP(U2611,'Cross ref'!I:J,2,0)</f>
        <v>SCL</v>
      </c>
      <c r="T2611" s="231">
        <f t="shared" si="240"/>
        <v>43.47</v>
      </c>
      <c r="U2611" s="231">
        <f>VLOOKUP(VALUE(C2611),'Cross ref'!G:I,3,0)</f>
        <v>7391</v>
      </c>
      <c r="V2611" s="231">
        <f>IFERROR(VLOOKUP(J2611,'Item List (2)'!C:D,2,0),VLOOKUP(K2611,'Item List (2)'!C:D,2,0))</f>
        <v>50007</v>
      </c>
      <c r="W2611" s="231">
        <f>IFERROR(VLOOKUP(J2611,'Item List (2)'!C:E,3,0),VLOOKUP(K2611,'Item List (2)'!C:E,3,0))</f>
        <v>100</v>
      </c>
      <c r="X2611" s="231">
        <f t="shared" si="241"/>
        <v>0</v>
      </c>
      <c r="Y2611" s="231" t="str">
        <f t="shared" si="242"/>
        <v>CHEESE, PEPPERJACK 160CT</v>
      </c>
      <c r="AA2611" s="232">
        <f t="shared" si="243"/>
        <v>43.47</v>
      </c>
      <c r="AB2611" s="232" t="str">
        <f>VLOOKUP(W2611,'Item List (2)'!$H:$J,2,0)</f>
        <v>Food</v>
      </c>
      <c r="AC2611" s="232">
        <f t="shared" si="244"/>
        <v>7391</v>
      </c>
      <c r="AD2611" s="232" t="str">
        <f t="shared" si="245"/>
        <v>7391-Food</v>
      </c>
    </row>
    <row r="2612" spans="1:30">
      <c r="A2612" t="s">
        <v>48</v>
      </c>
      <c r="B2612" t="s">
        <v>549</v>
      </c>
      <c r="C2612" t="s">
        <v>836</v>
      </c>
      <c r="D2612" t="s">
        <v>837</v>
      </c>
      <c r="E2612" t="s">
        <v>846</v>
      </c>
      <c r="F2612" s="220" t="s">
        <v>53</v>
      </c>
      <c r="G2612" s="220">
        <v>45168</v>
      </c>
      <c r="H2612" t="s">
        <v>850</v>
      </c>
      <c r="I2612" t="s">
        <v>55</v>
      </c>
      <c r="J2612" t="s">
        <v>170</v>
      </c>
      <c r="K2612" t="s">
        <v>851</v>
      </c>
      <c r="L2612" s="230" t="s">
        <v>193</v>
      </c>
      <c r="M2612">
        <v>1</v>
      </c>
      <c r="N2612">
        <v>0</v>
      </c>
      <c r="O2612" s="240">
        <v>53.47</v>
      </c>
      <c r="P2612" s="240">
        <v>53.47</v>
      </c>
      <c r="Q2612" s="240">
        <v>6394.13</v>
      </c>
      <c r="R2612" s="240">
        <v>16.37</v>
      </c>
      <c r="S2612" s="231" t="str">
        <f>VLOOKUP(U2612,'Cross ref'!I:J,2,0)</f>
        <v>SCL</v>
      </c>
      <c r="T2612" s="231">
        <f t="shared" si="240"/>
        <v>53.47</v>
      </c>
      <c r="U2612" s="231">
        <f>VLOOKUP(VALUE(C2612),'Cross ref'!G:I,3,0)</f>
        <v>7391</v>
      </c>
      <c r="V2612" s="231">
        <f>IFERROR(VLOOKUP(J2612,'Item List (2)'!C:D,2,0),VLOOKUP(K2612,'Item List (2)'!C:D,2,0))</f>
        <v>50007</v>
      </c>
      <c r="W2612" s="231">
        <f>IFERROR(VLOOKUP(J2612,'Item List (2)'!C:E,3,0),VLOOKUP(K2612,'Item List (2)'!C:E,3,0))</f>
        <v>100</v>
      </c>
      <c r="X2612" s="231">
        <f t="shared" si="241"/>
        <v>0</v>
      </c>
      <c r="Y2612" s="231" t="str">
        <f t="shared" si="242"/>
        <v>BACON, BITS CKD 2.5LB</v>
      </c>
      <c r="AA2612" s="232">
        <f t="shared" si="243"/>
        <v>53.47</v>
      </c>
      <c r="AB2612" s="232" t="str">
        <f>VLOOKUP(W2612,'Item List (2)'!$H:$J,2,0)</f>
        <v>Food</v>
      </c>
      <c r="AC2612" s="232">
        <f t="shared" si="244"/>
        <v>7391</v>
      </c>
      <c r="AD2612" s="232" t="str">
        <f t="shared" si="245"/>
        <v>7391-Food</v>
      </c>
    </row>
    <row r="2613" spans="1:30">
      <c r="A2613" t="s">
        <v>48</v>
      </c>
      <c r="B2613" t="s">
        <v>549</v>
      </c>
      <c r="C2613" t="s">
        <v>836</v>
      </c>
      <c r="D2613" t="s">
        <v>837</v>
      </c>
      <c r="E2613" t="s">
        <v>846</v>
      </c>
      <c r="F2613" s="220" t="s">
        <v>53</v>
      </c>
      <c r="G2613" s="220">
        <v>45168</v>
      </c>
      <c r="H2613" t="s">
        <v>399</v>
      </c>
      <c r="I2613" t="s">
        <v>201</v>
      </c>
      <c r="J2613" t="s">
        <v>400</v>
      </c>
      <c r="K2613" t="s">
        <v>401</v>
      </c>
      <c r="L2613" s="230" t="s">
        <v>402</v>
      </c>
      <c r="M2613">
        <v>1</v>
      </c>
      <c r="N2613">
        <v>0</v>
      </c>
      <c r="O2613" s="240">
        <v>45.4</v>
      </c>
      <c r="P2613" s="240">
        <v>45.4</v>
      </c>
      <c r="Q2613" s="240">
        <v>6394.13</v>
      </c>
      <c r="R2613" s="240">
        <v>16.37</v>
      </c>
      <c r="S2613" s="231" t="str">
        <f>VLOOKUP(U2613,'Cross ref'!I:J,2,0)</f>
        <v>SCL</v>
      </c>
      <c r="T2613" s="231">
        <f t="shared" si="240"/>
        <v>45.4</v>
      </c>
      <c r="U2613" s="231">
        <f>VLOOKUP(VALUE(C2613),'Cross ref'!G:I,3,0)</f>
        <v>7391</v>
      </c>
      <c r="V2613" s="231">
        <f>IFERROR(VLOOKUP(J2613,'Item List (2)'!C:D,2,0),VLOOKUP(K2613,'Item List (2)'!C:D,2,0))</f>
        <v>51001</v>
      </c>
      <c r="W2613" s="231">
        <f>IFERROR(VLOOKUP(J2613,'Item List (2)'!C:E,3,0),VLOOKUP(K2613,'Item List (2)'!C:E,3,0))</f>
        <v>1000</v>
      </c>
      <c r="X2613" s="231">
        <f t="shared" si="241"/>
        <v>0</v>
      </c>
      <c r="Y2613" s="231" t="str">
        <f t="shared" si="242"/>
        <v>NAPKIN, 13X8.5 BRN</v>
      </c>
      <c r="AA2613" s="232">
        <f t="shared" si="243"/>
        <v>45.4</v>
      </c>
      <c r="AB2613" s="232" t="str">
        <f>VLOOKUP(W2613,'Item List (2)'!$H:$J,2,0)</f>
        <v>Paper</v>
      </c>
      <c r="AC2613" s="232">
        <f t="shared" si="244"/>
        <v>7391</v>
      </c>
      <c r="AD2613" s="232" t="str">
        <f t="shared" si="245"/>
        <v>7391-Paper</v>
      </c>
    </row>
    <row r="2614" spans="1:30">
      <c r="A2614" t="s">
        <v>48</v>
      </c>
      <c r="B2614" t="s">
        <v>549</v>
      </c>
      <c r="C2614" t="s">
        <v>836</v>
      </c>
      <c r="D2614" t="s">
        <v>837</v>
      </c>
      <c r="E2614" t="s">
        <v>846</v>
      </c>
      <c r="F2614" s="220" t="s">
        <v>53</v>
      </c>
      <c r="G2614" s="220">
        <v>45168</v>
      </c>
      <c r="H2614" t="s">
        <v>624</v>
      </c>
      <c r="I2614" t="s">
        <v>201</v>
      </c>
      <c r="J2614" t="s">
        <v>625</v>
      </c>
      <c r="K2614" t="s">
        <v>626</v>
      </c>
      <c r="L2614" s="230" t="s">
        <v>627</v>
      </c>
      <c r="M2614">
        <v>1</v>
      </c>
      <c r="N2614">
        <v>0</v>
      </c>
      <c r="O2614" s="240">
        <v>48.42</v>
      </c>
      <c r="P2614" s="240">
        <v>48.42</v>
      </c>
      <c r="Q2614" s="240">
        <v>6394.13</v>
      </c>
      <c r="R2614" s="240">
        <v>16.37</v>
      </c>
      <c r="S2614" s="231" t="str">
        <f>VLOOKUP(U2614,'Cross ref'!I:J,2,0)</f>
        <v>SCL</v>
      </c>
      <c r="T2614" s="231">
        <f t="shared" si="240"/>
        <v>48.42</v>
      </c>
      <c r="U2614" s="231">
        <f>VLOOKUP(VALUE(C2614),'Cross ref'!G:I,3,0)</f>
        <v>7391</v>
      </c>
      <c r="V2614" s="231">
        <f>IFERROR(VLOOKUP(J2614,'Item List (2)'!C:D,2,0),VLOOKUP(K2614,'Item List (2)'!C:D,2,0))</f>
        <v>51001</v>
      </c>
      <c r="W2614" s="231">
        <f>IFERROR(VLOOKUP(J2614,'Item List (2)'!C:E,3,0),VLOOKUP(K2614,'Item List (2)'!C:E,3,0))</f>
        <v>1000</v>
      </c>
      <c r="X2614" s="231">
        <f t="shared" si="241"/>
        <v>0</v>
      </c>
      <c r="Y2614" s="231" t="str">
        <f t="shared" si="242"/>
        <v>STRAW, WRPD 8.5" RED</v>
      </c>
      <c r="AA2614" s="232">
        <f t="shared" si="243"/>
        <v>48.42</v>
      </c>
      <c r="AB2614" s="232" t="str">
        <f>VLOOKUP(W2614,'Item List (2)'!$H:$J,2,0)</f>
        <v>Paper</v>
      </c>
      <c r="AC2614" s="232">
        <f t="shared" si="244"/>
        <v>7391</v>
      </c>
      <c r="AD2614" s="232" t="str">
        <f t="shared" si="245"/>
        <v>7391-Paper</v>
      </c>
    </row>
    <row r="2615" spans="1:30">
      <c r="A2615" t="s">
        <v>48</v>
      </c>
      <c r="B2615" t="s">
        <v>549</v>
      </c>
      <c r="C2615" t="s">
        <v>836</v>
      </c>
      <c r="D2615" t="s">
        <v>837</v>
      </c>
      <c r="E2615" t="s">
        <v>846</v>
      </c>
      <c r="F2615" s="220" t="s">
        <v>53</v>
      </c>
      <c r="G2615" s="220">
        <v>45168</v>
      </c>
      <c r="H2615" t="s">
        <v>271</v>
      </c>
      <c r="I2615" t="s">
        <v>55</v>
      </c>
      <c r="J2615" t="s">
        <v>272</v>
      </c>
      <c r="K2615" t="s">
        <v>273</v>
      </c>
      <c r="L2615" s="230" t="s">
        <v>274</v>
      </c>
      <c r="M2615">
        <v>1</v>
      </c>
      <c r="N2615">
        <v>0</v>
      </c>
      <c r="O2615" s="240">
        <v>39.82</v>
      </c>
      <c r="P2615" s="240">
        <v>39.82</v>
      </c>
      <c r="Q2615" s="240">
        <v>6394.13</v>
      </c>
      <c r="R2615" s="240">
        <v>16.37</v>
      </c>
      <c r="S2615" s="231" t="str">
        <f>VLOOKUP(U2615,'Cross ref'!I:J,2,0)</f>
        <v>SCL</v>
      </c>
      <c r="T2615" s="231">
        <f t="shared" si="240"/>
        <v>39.82</v>
      </c>
      <c r="U2615" s="231">
        <f>VLOOKUP(VALUE(C2615),'Cross ref'!G:I,3,0)</f>
        <v>7391</v>
      </c>
      <c r="V2615" s="231">
        <f>IFERROR(VLOOKUP(J2615,'Item List (2)'!C:D,2,0),VLOOKUP(K2615,'Item List (2)'!C:D,2,0))</f>
        <v>50007</v>
      </c>
      <c r="W2615" s="231">
        <f>IFERROR(VLOOKUP(J2615,'Item List (2)'!C:E,3,0),VLOOKUP(K2615,'Item List (2)'!C:E,3,0))</f>
        <v>100</v>
      </c>
      <c r="X2615" s="231">
        <f t="shared" si="241"/>
        <v>0</v>
      </c>
      <c r="Y2615" s="231" t="str">
        <f t="shared" si="242"/>
        <v>FRENCH TOAST, STICK ORIGINAL CARLS JR</v>
      </c>
      <c r="AA2615" s="232">
        <f t="shared" si="243"/>
        <v>39.82</v>
      </c>
      <c r="AB2615" s="232" t="str">
        <f>VLOOKUP(W2615,'Item List (2)'!$H:$J,2,0)</f>
        <v>Food</v>
      </c>
      <c r="AC2615" s="232">
        <f t="shared" si="244"/>
        <v>7391</v>
      </c>
      <c r="AD2615" s="232" t="str">
        <f t="shared" si="245"/>
        <v>7391-Food</v>
      </c>
    </row>
    <row r="2616" spans="1:30">
      <c r="A2616" t="s">
        <v>48</v>
      </c>
      <c r="B2616" t="s">
        <v>549</v>
      </c>
      <c r="C2616" t="s">
        <v>836</v>
      </c>
      <c r="D2616" t="s">
        <v>837</v>
      </c>
      <c r="E2616" t="s">
        <v>846</v>
      </c>
      <c r="F2616" s="220" t="s">
        <v>53</v>
      </c>
      <c r="G2616" s="220">
        <v>45168</v>
      </c>
      <c r="H2616" t="s">
        <v>275</v>
      </c>
      <c r="I2616" t="s">
        <v>71</v>
      </c>
      <c r="J2616" t="s">
        <v>276</v>
      </c>
      <c r="K2616" t="s">
        <v>277</v>
      </c>
      <c r="L2616" s="230" t="s">
        <v>74</v>
      </c>
      <c r="M2616">
        <v>1</v>
      </c>
      <c r="N2616">
        <v>0</v>
      </c>
      <c r="O2616" s="240">
        <v>0</v>
      </c>
      <c r="P2616" s="240">
        <v>40.02</v>
      </c>
      <c r="Q2616" s="240">
        <v>6394.13</v>
      </c>
      <c r="R2616" s="240">
        <v>16.37</v>
      </c>
      <c r="S2616" s="231" t="str">
        <f>VLOOKUP(U2616,'Cross ref'!I:J,2,0)</f>
        <v>SCL</v>
      </c>
      <c r="T2616" s="231">
        <f t="shared" si="240"/>
        <v>40.02</v>
      </c>
      <c r="U2616" s="231">
        <f>VLOOKUP(VALUE(C2616),'Cross ref'!G:I,3,0)</f>
        <v>7391</v>
      </c>
      <c r="V2616" s="231">
        <f>IFERROR(VLOOKUP(J2616,'Item List (2)'!C:D,2,0),VLOOKUP(K2616,'Item List (2)'!C:D,2,0))</f>
        <v>50007</v>
      </c>
      <c r="W2616" s="231">
        <f>IFERROR(VLOOKUP(J2616,'Item List (2)'!C:E,3,0),VLOOKUP(K2616,'Item List (2)'!C:E,3,0))</f>
        <v>100</v>
      </c>
      <c r="X2616" s="231">
        <f t="shared" si="241"/>
        <v>-40.02</v>
      </c>
      <c r="Y2616" s="231" t="str">
        <f t="shared" si="242"/>
        <v>SURCHARGE, FUEL</v>
      </c>
      <c r="AA2616" s="232">
        <f t="shared" si="243"/>
        <v>40.02</v>
      </c>
      <c r="AB2616" s="232" t="str">
        <f>VLOOKUP(W2616,'Item List (2)'!$H:$J,2,0)</f>
        <v>Food</v>
      </c>
      <c r="AC2616" s="232">
        <f t="shared" si="244"/>
        <v>7391</v>
      </c>
      <c r="AD2616" s="232" t="str">
        <f t="shared" si="245"/>
        <v>7391-Food</v>
      </c>
    </row>
    <row r="2617" spans="1:30">
      <c r="A2617" t="s">
        <v>48</v>
      </c>
      <c r="B2617" t="s">
        <v>549</v>
      </c>
      <c r="C2617" t="s">
        <v>836</v>
      </c>
      <c r="D2617" t="s">
        <v>837</v>
      </c>
      <c r="E2617" t="s">
        <v>852</v>
      </c>
      <c r="F2617" s="220" t="s">
        <v>53</v>
      </c>
      <c r="G2617" s="220">
        <v>45169</v>
      </c>
      <c r="H2617" t="s">
        <v>339</v>
      </c>
      <c r="I2617" t="s">
        <v>201</v>
      </c>
      <c r="J2617" t="s">
        <v>232</v>
      </c>
      <c r="K2617" t="s">
        <v>340</v>
      </c>
      <c r="L2617" s="230" t="s">
        <v>341</v>
      </c>
      <c r="M2617">
        <v>1</v>
      </c>
      <c r="N2617">
        <v>0</v>
      </c>
      <c r="O2617" s="240">
        <v>28.75</v>
      </c>
      <c r="P2617" s="240">
        <v>28.75</v>
      </c>
      <c r="Q2617" s="240">
        <v>100.52</v>
      </c>
      <c r="R2617" s="240">
        <v>0</v>
      </c>
      <c r="S2617" s="231" t="str">
        <f>VLOOKUP(U2617,'Cross ref'!I:J,2,0)</f>
        <v>SCL</v>
      </c>
      <c r="T2617" s="231">
        <f t="shared" si="240"/>
        <v>28.75</v>
      </c>
      <c r="U2617" s="231">
        <f>VLOOKUP(VALUE(C2617),'Cross ref'!G:I,3,0)</f>
        <v>7391</v>
      </c>
      <c r="V2617" s="231">
        <f>IFERROR(VLOOKUP(J2617,'Item List (2)'!C:D,2,0),VLOOKUP(K2617,'Item List (2)'!C:D,2,0))</f>
        <v>51001</v>
      </c>
      <c r="W2617" s="231">
        <f>IFERROR(VLOOKUP(J2617,'Item List (2)'!C:E,3,0),VLOOKUP(K2617,'Item List (2)'!C:E,3,0))</f>
        <v>1000</v>
      </c>
      <c r="X2617" s="231">
        <f t="shared" si="241"/>
        <v>0</v>
      </c>
      <c r="Y2617" s="231" t="str">
        <f t="shared" si="242"/>
        <v>LID, CUP CRUISER 32Z</v>
      </c>
      <c r="AA2617" s="232">
        <f t="shared" si="243"/>
        <v>28.75</v>
      </c>
      <c r="AB2617" s="232" t="str">
        <f>VLOOKUP(W2617,'Item List (2)'!$H:$J,2,0)</f>
        <v>Paper</v>
      </c>
      <c r="AC2617" s="232">
        <f t="shared" si="244"/>
        <v>7391</v>
      </c>
      <c r="AD2617" s="232" t="str">
        <f t="shared" si="245"/>
        <v>7391-Paper</v>
      </c>
    </row>
    <row r="2618" spans="1:30">
      <c r="A2618" t="s">
        <v>48</v>
      </c>
      <c r="B2618" t="s">
        <v>549</v>
      </c>
      <c r="C2618" t="s">
        <v>836</v>
      </c>
      <c r="D2618" t="s">
        <v>837</v>
      </c>
      <c r="E2618" t="s">
        <v>852</v>
      </c>
      <c r="F2618" s="220" t="s">
        <v>53</v>
      </c>
      <c r="G2618" s="220">
        <v>45169</v>
      </c>
      <c r="H2618" t="s">
        <v>213</v>
      </c>
      <c r="I2618" t="s">
        <v>55</v>
      </c>
      <c r="J2618" t="s">
        <v>214</v>
      </c>
      <c r="K2618" t="s">
        <v>215</v>
      </c>
      <c r="L2618" s="230" t="s">
        <v>78</v>
      </c>
      <c r="M2618">
        <v>1</v>
      </c>
      <c r="N2618">
        <v>0</v>
      </c>
      <c r="O2618" s="240">
        <v>27.07</v>
      </c>
      <c r="P2618" s="240">
        <v>27.07</v>
      </c>
      <c r="Q2618" s="240">
        <v>100.52</v>
      </c>
      <c r="R2618" s="240">
        <v>0</v>
      </c>
      <c r="S2618" s="231" t="str">
        <f>VLOOKUP(U2618,'Cross ref'!I:J,2,0)</f>
        <v>SCL</v>
      </c>
      <c r="T2618" s="231">
        <f t="shared" si="240"/>
        <v>27.07</v>
      </c>
      <c r="U2618" s="231">
        <f>VLOOKUP(VALUE(C2618),'Cross ref'!G:I,3,0)</f>
        <v>7391</v>
      </c>
      <c r="V2618" s="231">
        <f>IFERROR(VLOOKUP(J2618,'Item List (2)'!C:D,2,0),VLOOKUP(K2618,'Item List (2)'!C:D,2,0))</f>
        <v>50007</v>
      </c>
      <c r="W2618" s="231">
        <f>IFERROR(VLOOKUP(J2618,'Item List (2)'!C:E,3,0),VLOOKUP(K2618,'Item List (2)'!C:E,3,0))</f>
        <v>100</v>
      </c>
      <c r="X2618" s="231">
        <f t="shared" si="241"/>
        <v>0</v>
      </c>
      <c r="Y2618" s="231" t="str">
        <f t="shared" si="242"/>
        <v>PICKLE, CHIP DELI 3/16" CC</v>
      </c>
      <c r="AA2618" s="232">
        <f t="shared" si="243"/>
        <v>27.07</v>
      </c>
      <c r="AB2618" s="232" t="str">
        <f>VLOOKUP(W2618,'Item List (2)'!$H:$J,2,0)</f>
        <v>Food</v>
      </c>
      <c r="AC2618" s="232">
        <f t="shared" si="244"/>
        <v>7391</v>
      </c>
      <c r="AD2618" s="232" t="str">
        <f t="shared" si="245"/>
        <v>7391-Food</v>
      </c>
    </row>
    <row r="2619" spans="1:30">
      <c r="A2619" t="s">
        <v>48</v>
      </c>
      <c r="B2619" t="s">
        <v>549</v>
      </c>
      <c r="C2619" t="s">
        <v>836</v>
      </c>
      <c r="D2619" t="s">
        <v>837</v>
      </c>
      <c r="E2619" t="s">
        <v>852</v>
      </c>
      <c r="F2619" s="220" t="s">
        <v>53</v>
      </c>
      <c r="G2619" s="220">
        <v>45169</v>
      </c>
      <c r="H2619" t="s">
        <v>267</v>
      </c>
      <c r="I2619" t="s">
        <v>55</v>
      </c>
      <c r="J2619" t="s">
        <v>268</v>
      </c>
      <c r="K2619" t="s">
        <v>269</v>
      </c>
      <c r="L2619" s="230" t="s">
        <v>270</v>
      </c>
      <c r="M2619">
        <v>1</v>
      </c>
      <c r="N2619">
        <v>0</v>
      </c>
      <c r="O2619" s="240">
        <v>44.7</v>
      </c>
      <c r="P2619" s="240">
        <v>44.7</v>
      </c>
      <c r="Q2619" s="240">
        <v>100.52</v>
      </c>
      <c r="R2619" s="240">
        <v>0</v>
      </c>
      <c r="S2619" s="231" t="str">
        <f>VLOOKUP(U2619,'Cross ref'!I:J,2,0)</f>
        <v>SCL</v>
      </c>
      <c r="T2619" s="231">
        <f t="shared" si="240"/>
        <v>44.7</v>
      </c>
      <c r="U2619" s="231">
        <f>VLOOKUP(VALUE(C2619),'Cross ref'!G:I,3,0)</f>
        <v>7391</v>
      </c>
      <c r="V2619" s="231">
        <f>IFERROR(VLOOKUP(J2619,'Item List (2)'!C:D,2,0),VLOOKUP(K2619,'Item List (2)'!C:D,2,0))</f>
        <v>50007</v>
      </c>
      <c r="W2619" s="231">
        <f>IFERROR(VLOOKUP(J2619,'Item List (2)'!C:E,3,0),VLOOKUP(K2619,'Item List (2)'!C:E,3,0))</f>
        <v>100</v>
      </c>
      <c r="X2619" s="231">
        <f t="shared" si="241"/>
        <v>0</v>
      </c>
      <c r="Y2619" s="231" t="str">
        <f t="shared" si="242"/>
        <v>MAYONNAISE, 64Z</v>
      </c>
      <c r="AA2619" s="232">
        <f t="shared" si="243"/>
        <v>44.7</v>
      </c>
      <c r="AB2619" s="232" t="str">
        <f>VLOOKUP(W2619,'Item List (2)'!$H:$J,2,0)</f>
        <v>Food</v>
      </c>
      <c r="AC2619" s="232">
        <f t="shared" si="244"/>
        <v>7391</v>
      </c>
      <c r="AD2619" s="232" t="str">
        <f t="shared" si="245"/>
        <v>7391-Food</v>
      </c>
    </row>
    <row r="2620" spans="1:30">
      <c r="A2620" t="s">
        <v>48</v>
      </c>
      <c r="B2620" t="s">
        <v>549</v>
      </c>
      <c r="C2620" t="s">
        <v>853</v>
      </c>
      <c r="D2620" t="s">
        <v>854</v>
      </c>
      <c r="E2620" t="s">
        <v>855</v>
      </c>
      <c r="F2620" s="220" t="s">
        <v>53</v>
      </c>
      <c r="G2620" s="220">
        <v>45168</v>
      </c>
      <c r="H2620" t="s">
        <v>54</v>
      </c>
      <c r="I2620" t="s">
        <v>55</v>
      </c>
      <c r="J2620" t="s">
        <v>56</v>
      </c>
      <c r="K2620" t="s">
        <v>57</v>
      </c>
      <c r="L2620" s="230" t="s">
        <v>58</v>
      </c>
      <c r="M2620">
        <v>2</v>
      </c>
      <c r="N2620">
        <v>0</v>
      </c>
      <c r="O2620" s="240">
        <v>42.61</v>
      </c>
      <c r="P2620" s="240">
        <v>85.22</v>
      </c>
      <c r="Q2620" s="240">
        <v>85.22</v>
      </c>
      <c r="R2620" s="240">
        <v>0</v>
      </c>
      <c r="S2620" s="231" t="str">
        <f>VLOOKUP(U2620,'Cross ref'!I:J,2,0)</f>
        <v>SCL</v>
      </c>
      <c r="T2620" s="231">
        <f t="shared" si="240"/>
        <v>85.22</v>
      </c>
      <c r="U2620" s="231">
        <f>VLOOKUP(VALUE(C2620),'Cross ref'!G:I,3,0)</f>
        <v>7393</v>
      </c>
      <c r="V2620" s="231">
        <f>IFERROR(VLOOKUP(J2620,'Item List (2)'!C:D,2,0),VLOOKUP(K2620,'Item List (2)'!C:D,2,0))</f>
        <v>50007</v>
      </c>
      <c r="W2620" s="231">
        <f>IFERROR(VLOOKUP(J2620,'Item List (2)'!C:E,3,0),VLOOKUP(K2620,'Item List (2)'!C:E,3,0))</f>
        <v>100</v>
      </c>
      <c r="X2620" s="231">
        <f t="shared" si="241"/>
        <v>0</v>
      </c>
      <c r="Y2620" s="231" t="str">
        <f t="shared" si="242"/>
        <v>PEPPER, CHILE GRN STRIP</v>
      </c>
      <c r="AA2620" s="232">
        <f t="shared" si="243"/>
        <v>85.22</v>
      </c>
      <c r="AB2620" s="232" t="str">
        <f>VLOOKUP(W2620,'Item List (2)'!$H:$J,2,0)</f>
        <v>Food</v>
      </c>
      <c r="AC2620" s="232">
        <f t="shared" si="244"/>
        <v>7393</v>
      </c>
      <c r="AD2620" s="232" t="str">
        <f t="shared" si="245"/>
        <v>7393-Food</v>
      </c>
    </row>
    <row r="2621" spans="1:30">
      <c r="A2621" t="s">
        <v>48</v>
      </c>
      <c r="B2621" t="s">
        <v>549</v>
      </c>
      <c r="C2621" t="s">
        <v>853</v>
      </c>
      <c r="D2621" t="s">
        <v>854</v>
      </c>
      <c r="E2621" t="s">
        <v>856</v>
      </c>
      <c r="F2621" s="220" t="s">
        <v>53</v>
      </c>
      <c r="G2621" s="220">
        <v>45168</v>
      </c>
      <c r="H2621" t="s">
        <v>518</v>
      </c>
      <c r="I2621" t="s">
        <v>55</v>
      </c>
      <c r="J2621" t="s">
        <v>76</v>
      </c>
      <c r="K2621" t="s">
        <v>519</v>
      </c>
      <c r="L2621" s="230" t="s">
        <v>78</v>
      </c>
      <c r="M2621">
        <v>1</v>
      </c>
      <c r="N2621">
        <v>0</v>
      </c>
      <c r="O2621" s="240">
        <v>99.5</v>
      </c>
      <c r="P2621" s="240">
        <v>99.5</v>
      </c>
      <c r="Q2621" s="240">
        <v>4532.82</v>
      </c>
      <c r="R2621" s="240">
        <v>3.49</v>
      </c>
      <c r="S2621" s="231" t="str">
        <f>VLOOKUP(U2621,'Cross ref'!I:J,2,0)</f>
        <v>SCL</v>
      </c>
      <c r="T2621" s="231">
        <f t="shared" si="240"/>
        <v>99.5</v>
      </c>
      <c r="U2621" s="231">
        <f>VLOOKUP(VALUE(C2621),'Cross ref'!G:I,3,0)</f>
        <v>7393</v>
      </c>
      <c r="V2621" s="231">
        <f>IFERROR(VLOOKUP(J2621,'Item List (2)'!C:D,2,0),VLOOKUP(K2621,'Item List (2)'!C:D,2,0))</f>
        <v>50007</v>
      </c>
      <c r="W2621" s="231">
        <f>IFERROR(VLOOKUP(J2621,'Item List (2)'!C:E,3,0),VLOOKUP(K2621,'Item List (2)'!C:E,3,0))</f>
        <v>100</v>
      </c>
      <c r="X2621" s="231">
        <f t="shared" si="241"/>
        <v>0</v>
      </c>
      <c r="Y2621" s="231" t="str">
        <f t="shared" si="242"/>
        <v>SYRUP, FANTA ORANGE</v>
      </c>
      <c r="AA2621" s="232">
        <f t="shared" si="243"/>
        <v>99.5</v>
      </c>
      <c r="AB2621" s="232" t="str">
        <f>VLOOKUP(W2621,'Item List (2)'!$H:$J,2,0)</f>
        <v>Food</v>
      </c>
      <c r="AC2621" s="232">
        <f t="shared" si="244"/>
        <v>7393</v>
      </c>
      <c r="AD2621" s="232" t="str">
        <f t="shared" si="245"/>
        <v>7393-Food</v>
      </c>
    </row>
    <row r="2622" spans="1:30">
      <c r="A2622" t="s">
        <v>48</v>
      </c>
      <c r="B2622" t="s">
        <v>549</v>
      </c>
      <c r="C2622" t="s">
        <v>853</v>
      </c>
      <c r="D2622" t="s">
        <v>854</v>
      </c>
      <c r="E2622" t="s">
        <v>856</v>
      </c>
      <c r="F2622" s="220" t="s">
        <v>53</v>
      </c>
      <c r="G2622" s="220">
        <v>45168</v>
      </c>
      <c r="H2622" t="s">
        <v>70</v>
      </c>
      <c r="I2622" t="s">
        <v>71</v>
      </c>
      <c r="J2622" t="s">
        <v>72</v>
      </c>
      <c r="K2622" t="s">
        <v>73</v>
      </c>
      <c r="L2622" s="230" t="s">
        <v>74</v>
      </c>
      <c r="M2622">
        <v>1</v>
      </c>
      <c r="N2622">
        <v>0</v>
      </c>
      <c r="O2622" s="240">
        <v>0</v>
      </c>
      <c r="P2622" s="240">
        <v>2.82</v>
      </c>
      <c r="Q2622" s="240">
        <v>4532.82</v>
      </c>
      <c r="R2622" s="240">
        <v>3.49</v>
      </c>
      <c r="S2622" s="231" t="str">
        <f>VLOOKUP(U2622,'Cross ref'!I:J,2,0)</f>
        <v>SCL</v>
      </c>
      <c r="T2622" s="231">
        <f t="shared" si="240"/>
        <v>2.82</v>
      </c>
      <c r="U2622" s="231">
        <f>VLOOKUP(VALUE(C2622),'Cross ref'!G:I,3,0)</f>
        <v>7393</v>
      </c>
      <c r="V2622" s="231">
        <f>IFERROR(VLOOKUP(J2622,'Item List (2)'!C:D,2,0),VLOOKUP(K2622,'Item List (2)'!C:D,2,0))</f>
        <v>50007</v>
      </c>
      <c r="W2622" s="231">
        <f>IFERROR(VLOOKUP(J2622,'Item List (2)'!C:E,3,0),VLOOKUP(K2622,'Item List (2)'!C:E,3,0))</f>
        <v>100</v>
      </c>
      <c r="X2622" s="231">
        <f t="shared" si="241"/>
        <v>-2.82</v>
      </c>
      <c r="Y2622" s="231" t="str">
        <f t="shared" si="242"/>
        <v>SERVICE - PAYMENT TERMS</v>
      </c>
      <c r="AA2622" s="232">
        <f t="shared" si="243"/>
        <v>2.82</v>
      </c>
      <c r="AB2622" s="232" t="str">
        <f>VLOOKUP(W2622,'Item List (2)'!$H:$J,2,0)</f>
        <v>Food</v>
      </c>
      <c r="AC2622" s="232">
        <f t="shared" si="244"/>
        <v>7393</v>
      </c>
      <c r="AD2622" s="232" t="str">
        <f t="shared" si="245"/>
        <v>7393-Food</v>
      </c>
    </row>
    <row r="2623" spans="1:30">
      <c r="A2623" t="s">
        <v>48</v>
      </c>
      <c r="B2623" t="s">
        <v>549</v>
      </c>
      <c r="C2623" t="s">
        <v>853</v>
      </c>
      <c r="D2623" t="s">
        <v>854</v>
      </c>
      <c r="E2623" t="s">
        <v>856</v>
      </c>
      <c r="F2623" s="220" t="s">
        <v>53</v>
      </c>
      <c r="G2623" s="220">
        <v>45168</v>
      </c>
      <c r="H2623" t="s">
        <v>75</v>
      </c>
      <c r="I2623" t="s">
        <v>55</v>
      </c>
      <c r="J2623" t="s">
        <v>76</v>
      </c>
      <c r="K2623" t="s">
        <v>77</v>
      </c>
      <c r="L2623" s="230" t="s">
        <v>78</v>
      </c>
      <c r="M2623">
        <v>1</v>
      </c>
      <c r="N2623">
        <v>0</v>
      </c>
      <c r="O2623" s="240">
        <v>99.5</v>
      </c>
      <c r="P2623" s="240">
        <v>99.5</v>
      </c>
      <c r="Q2623" s="240">
        <v>4532.82</v>
      </c>
      <c r="R2623" s="240">
        <v>3.49</v>
      </c>
      <c r="S2623" s="231" t="str">
        <f>VLOOKUP(U2623,'Cross ref'!I:J,2,0)</f>
        <v>SCL</v>
      </c>
      <c r="T2623" s="231">
        <f t="shared" si="240"/>
        <v>99.5</v>
      </c>
      <c r="U2623" s="231">
        <f>VLOOKUP(VALUE(C2623),'Cross ref'!G:I,3,0)</f>
        <v>7393</v>
      </c>
      <c r="V2623" s="231">
        <f>IFERROR(VLOOKUP(J2623,'Item List (2)'!C:D,2,0),VLOOKUP(K2623,'Item List (2)'!C:D,2,0))</f>
        <v>50007</v>
      </c>
      <c r="W2623" s="231">
        <f>IFERROR(VLOOKUP(J2623,'Item List (2)'!C:E,3,0),VLOOKUP(K2623,'Item List (2)'!C:E,3,0))</f>
        <v>100</v>
      </c>
      <c r="X2623" s="231">
        <f t="shared" si="241"/>
        <v>0</v>
      </c>
      <c r="Y2623" s="231" t="str">
        <f t="shared" si="242"/>
        <v>SYRUP, SODA CHERRY COKE BIB</v>
      </c>
      <c r="AA2623" s="232">
        <f t="shared" si="243"/>
        <v>99.5</v>
      </c>
      <c r="AB2623" s="232" t="str">
        <f>VLOOKUP(W2623,'Item List (2)'!$H:$J,2,0)</f>
        <v>Food</v>
      </c>
      <c r="AC2623" s="232">
        <f t="shared" si="244"/>
        <v>7393</v>
      </c>
      <c r="AD2623" s="232" t="str">
        <f t="shared" si="245"/>
        <v>7393-Food</v>
      </c>
    </row>
    <row r="2624" spans="1:30">
      <c r="A2624" t="s">
        <v>48</v>
      </c>
      <c r="B2624" t="s">
        <v>549</v>
      </c>
      <c r="C2624" t="s">
        <v>853</v>
      </c>
      <c r="D2624" t="s">
        <v>854</v>
      </c>
      <c r="E2624" t="s">
        <v>856</v>
      </c>
      <c r="F2624" s="220" t="s">
        <v>53</v>
      </c>
      <c r="G2624" s="220">
        <v>45168</v>
      </c>
      <c r="H2624" t="s">
        <v>79</v>
      </c>
      <c r="I2624" t="s">
        <v>55</v>
      </c>
      <c r="J2624" t="s">
        <v>80</v>
      </c>
      <c r="K2624" t="s">
        <v>81</v>
      </c>
      <c r="L2624" s="230" t="s">
        <v>78</v>
      </c>
      <c r="M2624">
        <v>1</v>
      </c>
      <c r="N2624">
        <v>0</v>
      </c>
      <c r="O2624" s="240">
        <v>99.5</v>
      </c>
      <c r="P2624" s="240">
        <v>99.5</v>
      </c>
      <c r="Q2624" s="240">
        <v>4532.82</v>
      </c>
      <c r="R2624" s="240">
        <v>3.49</v>
      </c>
      <c r="S2624" s="231" t="str">
        <f>VLOOKUP(U2624,'Cross ref'!I:J,2,0)</f>
        <v>SCL</v>
      </c>
      <c r="T2624" s="231">
        <f t="shared" si="240"/>
        <v>99.5</v>
      </c>
      <c r="U2624" s="231">
        <f>VLOOKUP(VALUE(C2624),'Cross ref'!G:I,3,0)</f>
        <v>7393</v>
      </c>
      <c r="V2624" s="231">
        <f>IFERROR(VLOOKUP(J2624,'Item List (2)'!C:D,2,0),VLOOKUP(K2624,'Item List (2)'!C:D,2,0))</f>
        <v>50007</v>
      </c>
      <c r="W2624" s="231">
        <f>IFERROR(VLOOKUP(J2624,'Item List (2)'!C:E,3,0),VLOOKUP(K2624,'Item List (2)'!C:E,3,0))</f>
        <v>100</v>
      </c>
      <c r="X2624" s="231">
        <f t="shared" si="241"/>
        <v>0</v>
      </c>
      <c r="Y2624" s="231" t="str">
        <f t="shared" si="242"/>
        <v>SYRUP, POWERADE MTN BLAST BIB</v>
      </c>
      <c r="AA2624" s="232">
        <f t="shared" si="243"/>
        <v>99.5</v>
      </c>
      <c r="AB2624" s="232" t="str">
        <f>VLOOKUP(W2624,'Item List (2)'!$H:$J,2,0)</f>
        <v>Food</v>
      </c>
      <c r="AC2624" s="232">
        <f t="shared" si="244"/>
        <v>7393</v>
      </c>
      <c r="AD2624" s="232" t="str">
        <f t="shared" si="245"/>
        <v>7393-Food</v>
      </c>
    </row>
    <row r="2625" spans="1:30">
      <c r="A2625" t="s">
        <v>48</v>
      </c>
      <c r="B2625" t="s">
        <v>549</v>
      </c>
      <c r="C2625" t="s">
        <v>853</v>
      </c>
      <c r="D2625" t="s">
        <v>854</v>
      </c>
      <c r="E2625" t="s">
        <v>856</v>
      </c>
      <c r="F2625" s="220" t="s">
        <v>53</v>
      </c>
      <c r="G2625" s="220">
        <v>45168</v>
      </c>
      <c r="H2625" t="s">
        <v>87</v>
      </c>
      <c r="I2625" t="s">
        <v>55</v>
      </c>
      <c r="J2625" t="s">
        <v>76</v>
      </c>
      <c r="K2625" t="s">
        <v>88</v>
      </c>
      <c r="L2625" s="230" t="s">
        <v>78</v>
      </c>
      <c r="M2625">
        <v>1</v>
      </c>
      <c r="N2625">
        <v>0</v>
      </c>
      <c r="O2625" s="240">
        <v>112.77</v>
      </c>
      <c r="P2625" s="240">
        <v>112.77</v>
      </c>
      <c r="Q2625" s="240">
        <v>4532.82</v>
      </c>
      <c r="R2625" s="240">
        <v>3.49</v>
      </c>
      <c r="S2625" s="231" t="str">
        <f>VLOOKUP(U2625,'Cross ref'!I:J,2,0)</f>
        <v>SCL</v>
      </c>
      <c r="T2625" s="231">
        <f t="shared" si="240"/>
        <v>112.77</v>
      </c>
      <c r="U2625" s="231">
        <f>VLOOKUP(VALUE(C2625),'Cross ref'!G:I,3,0)</f>
        <v>7393</v>
      </c>
      <c r="V2625" s="231">
        <f>IFERROR(VLOOKUP(J2625,'Item List (2)'!C:D,2,0),VLOOKUP(K2625,'Item List (2)'!C:D,2,0))</f>
        <v>50007</v>
      </c>
      <c r="W2625" s="231">
        <f>IFERROR(VLOOKUP(J2625,'Item List (2)'!C:E,3,0),VLOOKUP(K2625,'Item List (2)'!C:E,3,0))</f>
        <v>100</v>
      </c>
      <c r="X2625" s="231">
        <f t="shared" si="241"/>
        <v>0</v>
      </c>
      <c r="Y2625" s="231" t="str">
        <f t="shared" si="242"/>
        <v>SYRUP, COKE CLASC BIB (HYCS)</v>
      </c>
      <c r="AA2625" s="232">
        <f t="shared" si="243"/>
        <v>112.77</v>
      </c>
      <c r="AB2625" s="232" t="str">
        <f>VLOOKUP(W2625,'Item List (2)'!$H:$J,2,0)</f>
        <v>Food</v>
      </c>
      <c r="AC2625" s="232">
        <f t="shared" si="244"/>
        <v>7393</v>
      </c>
      <c r="AD2625" s="232" t="str">
        <f t="shared" si="245"/>
        <v>7393-Food</v>
      </c>
    </row>
    <row r="2626" spans="1:30">
      <c r="A2626" t="s">
        <v>48</v>
      </c>
      <c r="B2626" t="s">
        <v>549</v>
      </c>
      <c r="C2626" t="s">
        <v>853</v>
      </c>
      <c r="D2626" t="s">
        <v>854</v>
      </c>
      <c r="E2626" t="s">
        <v>856</v>
      </c>
      <c r="F2626" s="220" t="s">
        <v>53</v>
      </c>
      <c r="G2626" s="220">
        <v>45168</v>
      </c>
      <c r="H2626" t="s">
        <v>293</v>
      </c>
      <c r="I2626" t="s">
        <v>55</v>
      </c>
      <c r="J2626" t="s">
        <v>76</v>
      </c>
      <c r="K2626" t="s">
        <v>294</v>
      </c>
      <c r="L2626" s="230" t="s">
        <v>78</v>
      </c>
      <c r="M2626">
        <v>1</v>
      </c>
      <c r="N2626">
        <v>0</v>
      </c>
      <c r="O2626" s="240">
        <v>116.08</v>
      </c>
      <c r="P2626" s="240">
        <v>116.08</v>
      </c>
      <c r="Q2626" s="240">
        <v>4532.82</v>
      </c>
      <c r="R2626" s="240">
        <v>3.49</v>
      </c>
      <c r="S2626" s="231" t="str">
        <f>VLOOKUP(U2626,'Cross ref'!I:J,2,0)</f>
        <v>SCL</v>
      </c>
      <c r="T2626" s="231">
        <f t="shared" ref="T2626:T2689" si="246">P2626</f>
        <v>116.08</v>
      </c>
      <c r="U2626" s="231">
        <f>VLOOKUP(VALUE(C2626),'Cross ref'!G:I,3,0)</f>
        <v>7393</v>
      </c>
      <c r="V2626" s="231">
        <f>IFERROR(VLOOKUP(J2626,'Item List (2)'!C:D,2,0),VLOOKUP(K2626,'Item List (2)'!C:D,2,0))</f>
        <v>50007</v>
      </c>
      <c r="W2626" s="231">
        <f>IFERROR(VLOOKUP(J2626,'Item List (2)'!C:E,3,0),VLOOKUP(K2626,'Item List (2)'!C:E,3,0))</f>
        <v>100</v>
      </c>
      <c r="X2626" s="231">
        <f t="shared" ref="X2626:X2689" si="247">IF(_xlfn.NUMBERVALUE(O2626),M2626*O2626-P2626,-P2626)</f>
        <v>0</v>
      </c>
      <c r="Y2626" s="231" t="str">
        <f t="shared" ref="Y2626:Y2689" si="248">K2626</f>
        <v>SYRUP, SPRITE BIB (HYCS)</v>
      </c>
      <c r="AA2626" s="232">
        <f t="shared" ref="AA2626:AA2689" si="249">P2626</f>
        <v>116.08</v>
      </c>
      <c r="AB2626" s="232" t="str">
        <f>VLOOKUP(W2626,'Item List (2)'!$H:$J,2,0)</f>
        <v>Food</v>
      </c>
      <c r="AC2626" s="232">
        <f t="shared" ref="AC2626:AC2689" si="250">U2626</f>
        <v>7393</v>
      </c>
      <c r="AD2626" s="232" t="str">
        <f t="shared" ref="AD2626:AD2689" si="251">AC2626&amp;"-"&amp;AB2626</f>
        <v>7393-Food</v>
      </c>
    </row>
    <row r="2627" spans="1:30">
      <c r="A2627" t="s">
        <v>48</v>
      </c>
      <c r="B2627" t="s">
        <v>549</v>
      </c>
      <c r="C2627" t="s">
        <v>853</v>
      </c>
      <c r="D2627" t="s">
        <v>854</v>
      </c>
      <c r="E2627" t="s">
        <v>856</v>
      </c>
      <c r="F2627" s="220" t="s">
        <v>53</v>
      </c>
      <c r="G2627" s="220">
        <v>45168</v>
      </c>
      <c r="H2627" t="s">
        <v>298</v>
      </c>
      <c r="I2627" t="s">
        <v>55</v>
      </c>
      <c r="J2627" t="s">
        <v>105</v>
      </c>
      <c r="K2627" t="s">
        <v>299</v>
      </c>
      <c r="L2627" s="230" t="s">
        <v>297</v>
      </c>
      <c r="M2627">
        <v>1</v>
      </c>
      <c r="N2627">
        <v>0</v>
      </c>
      <c r="O2627" s="240">
        <v>16.92</v>
      </c>
      <c r="P2627" s="240">
        <v>16.92</v>
      </c>
      <c r="Q2627" s="240">
        <v>4532.82</v>
      </c>
      <c r="R2627" s="240">
        <v>3.49</v>
      </c>
      <c r="S2627" s="231" t="str">
        <f>VLOOKUP(U2627,'Cross ref'!I:J,2,0)</f>
        <v>SCL</v>
      </c>
      <c r="T2627" s="231">
        <f t="shared" si="246"/>
        <v>16.92</v>
      </c>
      <c r="U2627" s="231">
        <f>VLOOKUP(VALUE(C2627),'Cross ref'!G:I,3,0)</f>
        <v>7393</v>
      </c>
      <c r="V2627" s="231">
        <f>IFERROR(VLOOKUP(J2627,'Item List (2)'!C:D,2,0),VLOOKUP(K2627,'Item List (2)'!C:D,2,0))</f>
        <v>50007</v>
      </c>
      <c r="W2627" s="231">
        <f>IFERROR(VLOOKUP(J2627,'Item List (2)'!C:E,3,0),VLOOKUP(K2627,'Item List (2)'!C:E,3,0))</f>
        <v>100</v>
      </c>
      <c r="X2627" s="231">
        <f t="shared" si="247"/>
        <v>0</v>
      </c>
      <c r="Y2627" s="231" t="str">
        <f t="shared" si="248"/>
        <v>MILK, CHOC 1% LF 7Z PLS ESL</v>
      </c>
      <c r="AA2627" s="232">
        <f t="shared" si="249"/>
        <v>16.92</v>
      </c>
      <c r="AB2627" s="232" t="str">
        <f>VLOOKUP(W2627,'Item List (2)'!$H:$J,2,0)</f>
        <v>Food</v>
      </c>
      <c r="AC2627" s="232">
        <f t="shared" si="250"/>
        <v>7393</v>
      </c>
      <c r="AD2627" s="232" t="str">
        <f t="shared" si="251"/>
        <v>7393-Food</v>
      </c>
    </row>
    <row r="2628" spans="1:30">
      <c r="A2628" t="s">
        <v>48</v>
      </c>
      <c r="B2628" t="s">
        <v>549</v>
      </c>
      <c r="C2628" t="s">
        <v>853</v>
      </c>
      <c r="D2628" t="s">
        <v>854</v>
      </c>
      <c r="E2628" t="s">
        <v>856</v>
      </c>
      <c r="F2628" s="220" t="s">
        <v>53</v>
      </c>
      <c r="G2628" s="220">
        <v>45168</v>
      </c>
      <c r="H2628" t="s">
        <v>93</v>
      </c>
      <c r="I2628" t="s">
        <v>55</v>
      </c>
      <c r="J2628" t="s">
        <v>94</v>
      </c>
      <c r="K2628" t="s">
        <v>95</v>
      </c>
      <c r="L2628" s="230" t="s">
        <v>96</v>
      </c>
      <c r="M2628">
        <v>1</v>
      </c>
      <c r="N2628">
        <v>0</v>
      </c>
      <c r="O2628" s="240">
        <v>26.21</v>
      </c>
      <c r="P2628" s="240">
        <v>26.21</v>
      </c>
      <c r="Q2628" s="240">
        <v>4532.82</v>
      </c>
      <c r="R2628" s="240">
        <v>3.49</v>
      </c>
      <c r="S2628" s="231" t="str">
        <f>VLOOKUP(U2628,'Cross ref'!I:J,2,0)</f>
        <v>SCL</v>
      </c>
      <c r="T2628" s="231">
        <f t="shared" si="246"/>
        <v>26.21</v>
      </c>
      <c r="U2628" s="231">
        <f>VLOOKUP(VALUE(C2628),'Cross ref'!G:I,3,0)</f>
        <v>7393</v>
      </c>
      <c r="V2628" s="231">
        <f>IFERROR(VLOOKUP(J2628,'Item List (2)'!C:D,2,0),VLOOKUP(K2628,'Item List (2)'!C:D,2,0))</f>
        <v>50007</v>
      </c>
      <c r="W2628" s="231">
        <f>IFERROR(VLOOKUP(J2628,'Item List (2)'!C:E,3,0),VLOOKUP(K2628,'Item List (2)'!C:E,3,0))</f>
        <v>100</v>
      </c>
      <c r="X2628" s="231">
        <f t="shared" si="247"/>
        <v>0</v>
      </c>
      <c r="Y2628" s="231" t="str">
        <f t="shared" si="248"/>
        <v>JUICE, ORANGE ORIG SIMPLY</v>
      </c>
      <c r="AA2628" s="232">
        <f t="shared" si="249"/>
        <v>26.21</v>
      </c>
      <c r="AB2628" s="232" t="str">
        <f>VLOOKUP(W2628,'Item List (2)'!$H:$J,2,0)</f>
        <v>Food</v>
      </c>
      <c r="AC2628" s="232">
        <f t="shared" si="250"/>
        <v>7393</v>
      </c>
      <c r="AD2628" s="232" t="str">
        <f t="shared" si="251"/>
        <v>7393-Food</v>
      </c>
    </row>
    <row r="2629" spans="1:30">
      <c r="A2629" t="s">
        <v>48</v>
      </c>
      <c r="B2629" t="s">
        <v>549</v>
      </c>
      <c r="C2629" t="s">
        <v>853</v>
      </c>
      <c r="D2629" t="s">
        <v>854</v>
      </c>
      <c r="E2629" t="s">
        <v>856</v>
      </c>
      <c r="F2629" s="220" t="s">
        <v>53</v>
      </c>
      <c r="G2629" s="220">
        <v>45168</v>
      </c>
      <c r="H2629" t="s">
        <v>97</v>
      </c>
      <c r="I2629" t="s">
        <v>55</v>
      </c>
      <c r="J2629" t="s">
        <v>98</v>
      </c>
      <c r="K2629" t="s">
        <v>99</v>
      </c>
      <c r="L2629" s="230" t="s">
        <v>100</v>
      </c>
      <c r="M2629">
        <v>1</v>
      </c>
      <c r="N2629">
        <v>0</v>
      </c>
      <c r="O2629" s="240">
        <v>20.03</v>
      </c>
      <c r="P2629" s="240">
        <v>20.03</v>
      </c>
      <c r="Q2629" s="240">
        <v>4532.82</v>
      </c>
      <c r="R2629" s="240">
        <v>3.49</v>
      </c>
      <c r="S2629" s="231" t="str">
        <f>VLOOKUP(U2629,'Cross ref'!I:J,2,0)</f>
        <v>SCL</v>
      </c>
      <c r="T2629" s="231">
        <f t="shared" si="246"/>
        <v>20.03</v>
      </c>
      <c r="U2629" s="231">
        <f>VLOOKUP(VALUE(C2629),'Cross ref'!G:I,3,0)</f>
        <v>7393</v>
      </c>
      <c r="V2629" s="231">
        <f>IFERROR(VLOOKUP(J2629,'Item List (2)'!C:D,2,0),VLOOKUP(K2629,'Item List (2)'!C:D,2,0))</f>
        <v>50007</v>
      </c>
      <c r="W2629" s="231">
        <f>IFERROR(VLOOKUP(J2629,'Item List (2)'!C:E,3,0),VLOOKUP(K2629,'Item List (2)'!C:E,3,0))</f>
        <v>100</v>
      </c>
      <c r="X2629" s="231">
        <f t="shared" si="247"/>
        <v>0</v>
      </c>
      <c r="Y2629" s="231" t="str">
        <f t="shared" si="248"/>
        <v>SAUCE, BBQ SWEET &amp; BOLD CUP</v>
      </c>
      <c r="AA2629" s="232">
        <f t="shared" si="249"/>
        <v>20.03</v>
      </c>
      <c r="AB2629" s="232" t="str">
        <f>VLOOKUP(W2629,'Item List (2)'!$H:$J,2,0)</f>
        <v>Food</v>
      </c>
      <c r="AC2629" s="232">
        <f t="shared" si="250"/>
        <v>7393</v>
      </c>
      <c r="AD2629" s="232" t="str">
        <f t="shared" si="251"/>
        <v>7393-Food</v>
      </c>
    </row>
    <row r="2630" spans="1:30">
      <c r="A2630" t="s">
        <v>48</v>
      </c>
      <c r="B2630" t="s">
        <v>549</v>
      </c>
      <c r="C2630" t="s">
        <v>853</v>
      </c>
      <c r="D2630" t="s">
        <v>854</v>
      </c>
      <c r="E2630" t="s">
        <v>856</v>
      </c>
      <c r="F2630" s="220" t="s">
        <v>53</v>
      </c>
      <c r="G2630" s="220">
        <v>45168</v>
      </c>
      <c r="H2630" t="s">
        <v>304</v>
      </c>
      <c r="I2630" t="s">
        <v>55</v>
      </c>
      <c r="J2630" t="s">
        <v>305</v>
      </c>
      <c r="K2630" t="s">
        <v>306</v>
      </c>
      <c r="L2630" s="230" t="s">
        <v>100</v>
      </c>
      <c r="M2630">
        <v>1</v>
      </c>
      <c r="N2630">
        <v>0</v>
      </c>
      <c r="O2630" s="240">
        <v>30.8</v>
      </c>
      <c r="P2630" s="240">
        <v>30.8</v>
      </c>
      <c r="Q2630" s="240">
        <v>4532.82</v>
      </c>
      <c r="R2630" s="240">
        <v>3.49</v>
      </c>
      <c r="S2630" s="231" t="str">
        <f>VLOOKUP(U2630,'Cross ref'!I:J,2,0)</f>
        <v>SCL</v>
      </c>
      <c r="T2630" s="231">
        <f t="shared" si="246"/>
        <v>30.8</v>
      </c>
      <c r="U2630" s="231">
        <f>VLOOKUP(VALUE(C2630),'Cross ref'!G:I,3,0)</f>
        <v>7393</v>
      </c>
      <c r="V2630" s="231">
        <f>IFERROR(VLOOKUP(J2630,'Item List (2)'!C:D,2,0),VLOOKUP(K2630,'Item List (2)'!C:D,2,0))</f>
        <v>50007</v>
      </c>
      <c r="W2630" s="231">
        <f>IFERROR(VLOOKUP(J2630,'Item List (2)'!C:E,3,0),VLOOKUP(K2630,'Item List (2)'!C:E,3,0))</f>
        <v>100</v>
      </c>
      <c r="X2630" s="231">
        <f t="shared" si="247"/>
        <v>0</v>
      </c>
      <c r="Y2630" s="231" t="str">
        <f t="shared" si="248"/>
        <v>SAUCE, HNY MUST CUP</v>
      </c>
      <c r="AA2630" s="232">
        <f t="shared" si="249"/>
        <v>30.8</v>
      </c>
      <c r="AB2630" s="232" t="str">
        <f>VLOOKUP(W2630,'Item List (2)'!$H:$J,2,0)</f>
        <v>Food</v>
      </c>
      <c r="AC2630" s="232">
        <f t="shared" si="250"/>
        <v>7393</v>
      </c>
      <c r="AD2630" s="232" t="str">
        <f t="shared" si="251"/>
        <v>7393-Food</v>
      </c>
    </row>
    <row r="2631" spans="1:30">
      <c r="A2631" t="s">
        <v>48</v>
      </c>
      <c r="B2631" t="s">
        <v>549</v>
      </c>
      <c r="C2631" t="s">
        <v>853</v>
      </c>
      <c r="D2631" t="s">
        <v>854</v>
      </c>
      <c r="E2631" t="s">
        <v>856</v>
      </c>
      <c r="F2631" s="220" t="s">
        <v>53</v>
      </c>
      <c r="G2631" s="220">
        <v>45168</v>
      </c>
      <c r="H2631" t="s">
        <v>478</v>
      </c>
      <c r="I2631" t="s">
        <v>55</v>
      </c>
      <c r="J2631" t="s">
        <v>170</v>
      </c>
      <c r="K2631" t="s">
        <v>479</v>
      </c>
      <c r="L2631" s="230" t="s">
        <v>480</v>
      </c>
      <c r="M2631">
        <v>1</v>
      </c>
      <c r="N2631">
        <v>0</v>
      </c>
      <c r="O2631" s="240">
        <v>83.54</v>
      </c>
      <c r="P2631" s="240">
        <v>83.54</v>
      </c>
      <c r="Q2631" s="240">
        <v>4532.82</v>
      </c>
      <c r="R2631" s="240">
        <v>3.49</v>
      </c>
      <c r="S2631" s="231" t="str">
        <f>VLOOKUP(U2631,'Cross ref'!I:J,2,0)</f>
        <v>SCL</v>
      </c>
      <c r="T2631" s="231">
        <f t="shared" si="246"/>
        <v>83.54</v>
      </c>
      <c r="U2631" s="231">
        <f>VLOOKUP(VALUE(C2631),'Cross ref'!G:I,3,0)</f>
        <v>7393</v>
      </c>
      <c r="V2631" s="231">
        <f>IFERROR(VLOOKUP(J2631,'Item List (2)'!C:D,2,0),VLOOKUP(K2631,'Item List (2)'!C:D,2,0))</f>
        <v>50007</v>
      </c>
      <c r="W2631" s="231">
        <f>IFERROR(VLOOKUP(J2631,'Item List (2)'!C:E,3,0),VLOOKUP(K2631,'Item List (2)'!C:E,3,0))</f>
        <v>100</v>
      </c>
      <c r="X2631" s="231">
        <f t="shared" si="247"/>
        <v>0</v>
      </c>
      <c r="Y2631" s="231" t="str">
        <f t="shared" si="248"/>
        <v>SAUSAGE, PTY</v>
      </c>
      <c r="AA2631" s="232">
        <f t="shared" si="249"/>
        <v>83.54</v>
      </c>
      <c r="AB2631" s="232" t="str">
        <f>VLOOKUP(W2631,'Item List (2)'!$H:$J,2,0)</f>
        <v>Food</v>
      </c>
      <c r="AC2631" s="232">
        <f t="shared" si="250"/>
        <v>7393</v>
      </c>
      <c r="AD2631" s="232" t="str">
        <f t="shared" si="251"/>
        <v>7393-Food</v>
      </c>
    </row>
    <row r="2632" spans="1:30">
      <c r="A2632" t="s">
        <v>48</v>
      </c>
      <c r="B2632" t="s">
        <v>549</v>
      </c>
      <c r="C2632" t="s">
        <v>853</v>
      </c>
      <c r="D2632" t="s">
        <v>854</v>
      </c>
      <c r="E2632" t="s">
        <v>856</v>
      </c>
      <c r="F2632" s="220" t="s">
        <v>53</v>
      </c>
      <c r="G2632" s="220">
        <v>45168</v>
      </c>
      <c r="H2632" t="s">
        <v>104</v>
      </c>
      <c r="I2632" t="s">
        <v>55</v>
      </c>
      <c r="J2632" t="s">
        <v>105</v>
      </c>
      <c r="K2632" t="s">
        <v>106</v>
      </c>
      <c r="L2632" s="230" t="s">
        <v>107</v>
      </c>
      <c r="M2632">
        <v>1</v>
      </c>
      <c r="N2632">
        <v>0</v>
      </c>
      <c r="O2632" s="240">
        <v>9.54</v>
      </c>
      <c r="P2632" s="240">
        <v>9.54</v>
      </c>
      <c r="Q2632" s="240">
        <v>4532.82</v>
      </c>
      <c r="R2632" s="240">
        <v>3.49</v>
      </c>
      <c r="S2632" s="231" t="str">
        <f>VLOOKUP(U2632,'Cross ref'!I:J,2,0)</f>
        <v>SCL</v>
      </c>
      <c r="T2632" s="231">
        <f t="shared" si="246"/>
        <v>9.54</v>
      </c>
      <c r="U2632" s="231">
        <f>VLOOKUP(VALUE(C2632),'Cross ref'!G:I,3,0)</f>
        <v>7393</v>
      </c>
      <c r="V2632" s="231">
        <f>IFERROR(VLOOKUP(J2632,'Item List (2)'!C:D,2,0),VLOOKUP(K2632,'Item List (2)'!C:D,2,0))</f>
        <v>50007</v>
      </c>
      <c r="W2632" s="231">
        <f>IFERROR(VLOOKUP(J2632,'Item List (2)'!C:E,3,0),VLOOKUP(K2632,'Item List (2)'!C:E,3,0))</f>
        <v>100</v>
      </c>
      <c r="X2632" s="231">
        <f t="shared" si="247"/>
        <v>0</v>
      </c>
      <c r="Y2632" s="231" t="str">
        <f t="shared" si="248"/>
        <v>MILK, 1%</v>
      </c>
      <c r="AA2632" s="232">
        <f t="shared" si="249"/>
        <v>9.54</v>
      </c>
      <c r="AB2632" s="232" t="str">
        <f>VLOOKUP(W2632,'Item List (2)'!$H:$J,2,0)</f>
        <v>Food</v>
      </c>
      <c r="AC2632" s="232">
        <f t="shared" si="250"/>
        <v>7393</v>
      </c>
      <c r="AD2632" s="232" t="str">
        <f t="shared" si="251"/>
        <v>7393-Food</v>
      </c>
    </row>
    <row r="2633" spans="1:30">
      <c r="A2633" t="s">
        <v>48</v>
      </c>
      <c r="B2633" t="s">
        <v>549</v>
      </c>
      <c r="C2633" t="s">
        <v>853</v>
      </c>
      <c r="D2633" t="s">
        <v>854</v>
      </c>
      <c r="E2633" t="s">
        <v>856</v>
      </c>
      <c r="F2633" s="220" t="s">
        <v>53</v>
      </c>
      <c r="G2633" s="220">
        <v>45168</v>
      </c>
      <c r="H2633" t="s">
        <v>572</v>
      </c>
      <c r="I2633" t="s">
        <v>66</v>
      </c>
      <c r="J2633" t="s">
        <v>109</v>
      </c>
      <c r="K2633" t="s">
        <v>110</v>
      </c>
      <c r="L2633" s="230" t="s">
        <v>111</v>
      </c>
      <c r="M2633">
        <v>1</v>
      </c>
      <c r="N2633">
        <v>0</v>
      </c>
      <c r="O2633" s="240">
        <v>3.85</v>
      </c>
      <c r="P2633" s="240">
        <v>3.85</v>
      </c>
      <c r="Q2633" s="240">
        <v>4532.82</v>
      </c>
      <c r="R2633" s="240">
        <v>3.49</v>
      </c>
      <c r="S2633" s="231" t="str">
        <f>VLOOKUP(U2633,'Cross ref'!I:J,2,0)</f>
        <v>SCL</v>
      </c>
      <c r="T2633" s="231">
        <f t="shared" si="246"/>
        <v>3.85</v>
      </c>
      <c r="U2633" s="231">
        <f>VLOOKUP(VALUE(C2633),'Cross ref'!G:I,3,0)</f>
        <v>7393</v>
      </c>
      <c r="V2633" s="231">
        <f>IFERROR(VLOOKUP(J2633,'Item List (2)'!C:D,2,0),VLOOKUP(K2633,'Item List (2)'!C:D,2,0))</f>
        <v>60507</v>
      </c>
      <c r="W2633" s="231">
        <f>IFERROR(VLOOKUP(J2633,'Item List (2)'!C:E,3,0),VLOOKUP(K2633,'Item List (2)'!C:E,3,0))</f>
        <v>1200</v>
      </c>
      <c r="X2633" s="231">
        <f t="shared" si="247"/>
        <v>0</v>
      </c>
      <c r="Y2633" s="231" t="str">
        <f t="shared" si="248"/>
        <v>GLOVE, SYNTH MED</v>
      </c>
      <c r="AA2633" s="232">
        <f t="shared" si="249"/>
        <v>3.85</v>
      </c>
      <c r="AB2633" s="232" t="str">
        <f>VLOOKUP(W2633,'Item List (2)'!$H:$J,2,0)</f>
        <v>Supplies</v>
      </c>
      <c r="AC2633" s="232">
        <f t="shared" si="250"/>
        <v>7393</v>
      </c>
      <c r="AD2633" s="232" t="str">
        <f t="shared" si="251"/>
        <v>7393-Supplies</v>
      </c>
    </row>
    <row r="2634" spans="1:30">
      <c r="A2634" t="s">
        <v>48</v>
      </c>
      <c r="B2634" t="s">
        <v>549</v>
      </c>
      <c r="C2634" t="s">
        <v>853</v>
      </c>
      <c r="D2634" t="s">
        <v>854</v>
      </c>
      <c r="E2634" t="s">
        <v>856</v>
      </c>
      <c r="F2634" s="220" t="s">
        <v>53</v>
      </c>
      <c r="G2634" s="220">
        <v>45168</v>
      </c>
      <c r="H2634" t="s">
        <v>54</v>
      </c>
      <c r="I2634" t="s">
        <v>55</v>
      </c>
      <c r="J2634" t="s">
        <v>56</v>
      </c>
      <c r="K2634" t="s">
        <v>57</v>
      </c>
      <c r="L2634" s="230" t="s">
        <v>58</v>
      </c>
      <c r="M2634">
        <v>0</v>
      </c>
      <c r="N2634">
        <v>0</v>
      </c>
      <c r="O2634" s="240">
        <v>42.61</v>
      </c>
      <c r="P2634" s="240">
        <v>0</v>
      </c>
      <c r="Q2634" s="240">
        <v>4532.82</v>
      </c>
      <c r="R2634" s="240">
        <v>3.49</v>
      </c>
      <c r="S2634" s="231" t="str">
        <f>VLOOKUP(U2634,'Cross ref'!I:J,2,0)</f>
        <v>SCL</v>
      </c>
      <c r="T2634" s="231">
        <f t="shared" si="246"/>
        <v>0</v>
      </c>
      <c r="U2634" s="231">
        <f>VLOOKUP(VALUE(C2634),'Cross ref'!G:I,3,0)</f>
        <v>7393</v>
      </c>
      <c r="V2634" s="231">
        <f>IFERROR(VLOOKUP(J2634,'Item List (2)'!C:D,2,0),VLOOKUP(K2634,'Item List (2)'!C:D,2,0))</f>
        <v>50007</v>
      </c>
      <c r="W2634" s="231">
        <f>IFERROR(VLOOKUP(J2634,'Item List (2)'!C:E,3,0),VLOOKUP(K2634,'Item List (2)'!C:E,3,0))</f>
        <v>100</v>
      </c>
      <c r="X2634" s="231">
        <f t="shared" si="247"/>
        <v>0</v>
      </c>
      <c r="Y2634" s="231" t="str">
        <f t="shared" si="248"/>
        <v>PEPPER, CHILE GRN STRIP</v>
      </c>
      <c r="AA2634" s="232">
        <f t="shared" si="249"/>
        <v>0</v>
      </c>
      <c r="AB2634" s="232" t="str">
        <f>VLOOKUP(W2634,'Item List (2)'!$H:$J,2,0)</f>
        <v>Food</v>
      </c>
      <c r="AC2634" s="232">
        <f t="shared" si="250"/>
        <v>7393</v>
      </c>
      <c r="AD2634" s="232" t="str">
        <f t="shared" si="251"/>
        <v>7393-Food</v>
      </c>
    </row>
    <row r="2635" spans="1:30">
      <c r="A2635" t="s">
        <v>48</v>
      </c>
      <c r="B2635" t="s">
        <v>549</v>
      </c>
      <c r="C2635" t="s">
        <v>853</v>
      </c>
      <c r="D2635" t="s">
        <v>854</v>
      </c>
      <c r="E2635" t="s">
        <v>856</v>
      </c>
      <c r="F2635" s="220" t="s">
        <v>53</v>
      </c>
      <c r="G2635" s="220">
        <v>45168</v>
      </c>
      <c r="H2635" t="s">
        <v>112</v>
      </c>
      <c r="I2635" t="s">
        <v>55</v>
      </c>
      <c r="J2635" t="s">
        <v>113</v>
      </c>
      <c r="K2635" t="s">
        <v>114</v>
      </c>
      <c r="L2635" s="230" t="s">
        <v>115</v>
      </c>
      <c r="M2635">
        <v>1</v>
      </c>
      <c r="N2635">
        <v>0</v>
      </c>
      <c r="O2635" s="240">
        <v>40.54</v>
      </c>
      <c r="P2635" s="240">
        <v>40.54</v>
      </c>
      <c r="Q2635" s="240">
        <v>4532.82</v>
      </c>
      <c r="R2635" s="240">
        <v>3.49</v>
      </c>
      <c r="S2635" s="231" t="str">
        <f>VLOOKUP(U2635,'Cross ref'!I:J,2,0)</f>
        <v>SCL</v>
      </c>
      <c r="T2635" s="231">
        <f t="shared" si="246"/>
        <v>40.54</v>
      </c>
      <c r="U2635" s="231">
        <f>VLOOKUP(VALUE(C2635),'Cross ref'!G:I,3,0)</f>
        <v>7393</v>
      </c>
      <c r="V2635" s="231">
        <f>IFERROR(VLOOKUP(J2635,'Item List (2)'!C:D,2,0),VLOOKUP(K2635,'Item List (2)'!C:D,2,0))</f>
        <v>50007</v>
      </c>
      <c r="W2635" s="231">
        <f>IFERROR(VLOOKUP(J2635,'Item List (2)'!C:E,3,0),VLOOKUP(K2635,'Item List (2)'!C:E,3,0))</f>
        <v>100</v>
      </c>
      <c r="X2635" s="231">
        <f t="shared" si="247"/>
        <v>0</v>
      </c>
      <c r="Y2635" s="231" t="str">
        <f t="shared" si="248"/>
        <v>CHEESECAKE, STAWBRY 3.5Z</v>
      </c>
      <c r="AA2635" s="232">
        <f t="shared" si="249"/>
        <v>40.54</v>
      </c>
      <c r="AB2635" s="232" t="str">
        <f>VLOOKUP(W2635,'Item List (2)'!$H:$J,2,0)</f>
        <v>Food</v>
      </c>
      <c r="AC2635" s="232">
        <f t="shared" si="250"/>
        <v>7393</v>
      </c>
      <c r="AD2635" s="232" t="str">
        <f t="shared" si="251"/>
        <v>7393-Food</v>
      </c>
    </row>
    <row r="2636" spans="1:30">
      <c r="A2636" t="s">
        <v>48</v>
      </c>
      <c r="B2636" t="s">
        <v>549</v>
      </c>
      <c r="C2636" t="s">
        <v>853</v>
      </c>
      <c r="D2636" t="s">
        <v>854</v>
      </c>
      <c r="E2636" t="s">
        <v>856</v>
      </c>
      <c r="F2636" s="220" t="s">
        <v>53</v>
      </c>
      <c r="G2636" s="220">
        <v>45168</v>
      </c>
      <c r="H2636" t="s">
        <v>116</v>
      </c>
      <c r="I2636" t="s">
        <v>55</v>
      </c>
      <c r="J2636" t="s">
        <v>117</v>
      </c>
      <c r="K2636" t="s">
        <v>118</v>
      </c>
      <c r="L2636" s="230" t="s">
        <v>119</v>
      </c>
      <c r="M2636">
        <v>14</v>
      </c>
      <c r="N2636">
        <v>0</v>
      </c>
      <c r="O2636" s="240">
        <v>76.78</v>
      </c>
      <c r="P2636" s="240">
        <v>1074.92</v>
      </c>
      <c r="Q2636" s="240">
        <v>4532.82</v>
      </c>
      <c r="R2636" s="240">
        <v>3.49</v>
      </c>
      <c r="S2636" s="231" t="str">
        <f>VLOOKUP(U2636,'Cross ref'!I:J,2,0)</f>
        <v>SCL</v>
      </c>
      <c r="T2636" s="231">
        <f t="shared" si="246"/>
        <v>1074.92</v>
      </c>
      <c r="U2636" s="231">
        <f>VLOOKUP(VALUE(C2636),'Cross ref'!G:I,3,0)</f>
        <v>7393</v>
      </c>
      <c r="V2636" s="231">
        <f>IFERROR(VLOOKUP(J2636,'Item List (2)'!C:D,2,0),VLOOKUP(K2636,'Item List (2)'!C:D,2,0))</f>
        <v>50007</v>
      </c>
      <c r="W2636" s="231">
        <f>IFERROR(VLOOKUP(J2636,'Item List (2)'!C:E,3,0),VLOOKUP(K2636,'Item List (2)'!C:E,3,0))</f>
        <v>100</v>
      </c>
      <c r="X2636" s="231">
        <f t="shared" si="247"/>
        <v>0</v>
      </c>
      <c r="Y2636" s="231" t="str">
        <f t="shared" si="248"/>
        <v>BEEF, GRND PTY 3.5Z</v>
      </c>
      <c r="AA2636" s="232">
        <f t="shared" si="249"/>
        <v>1074.92</v>
      </c>
      <c r="AB2636" s="232" t="str">
        <f>VLOOKUP(W2636,'Item List (2)'!$H:$J,2,0)</f>
        <v>Food</v>
      </c>
      <c r="AC2636" s="232">
        <f t="shared" si="250"/>
        <v>7393</v>
      </c>
      <c r="AD2636" s="232" t="str">
        <f t="shared" si="251"/>
        <v>7393-Food</v>
      </c>
    </row>
    <row r="2637" spans="1:30">
      <c r="A2637" t="s">
        <v>48</v>
      </c>
      <c r="B2637" t="s">
        <v>549</v>
      </c>
      <c r="C2637" t="s">
        <v>853</v>
      </c>
      <c r="D2637" t="s">
        <v>854</v>
      </c>
      <c r="E2637" t="s">
        <v>856</v>
      </c>
      <c r="F2637" s="220" t="s">
        <v>53</v>
      </c>
      <c r="G2637" s="220">
        <v>45168</v>
      </c>
      <c r="H2637" t="s">
        <v>120</v>
      </c>
      <c r="I2637" t="s">
        <v>55</v>
      </c>
      <c r="J2637" t="s">
        <v>121</v>
      </c>
      <c r="K2637" t="s">
        <v>122</v>
      </c>
      <c r="L2637" s="230" t="s">
        <v>123</v>
      </c>
      <c r="M2637">
        <v>3</v>
      </c>
      <c r="N2637">
        <v>0</v>
      </c>
      <c r="O2637" s="240">
        <v>30.72</v>
      </c>
      <c r="P2637" s="240">
        <v>92.16</v>
      </c>
      <c r="Q2637" s="240">
        <v>4532.82</v>
      </c>
      <c r="R2637" s="240">
        <v>3.49</v>
      </c>
      <c r="S2637" s="231" t="str">
        <f>VLOOKUP(U2637,'Cross ref'!I:J,2,0)</f>
        <v>SCL</v>
      </c>
      <c r="T2637" s="231">
        <f t="shared" si="246"/>
        <v>92.16</v>
      </c>
      <c r="U2637" s="231">
        <f>VLOOKUP(VALUE(C2637),'Cross ref'!G:I,3,0)</f>
        <v>7393</v>
      </c>
      <c r="V2637" s="231">
        <f>IFERROR(VLOOKUP(J2637,'Item List (2)'!C:D,2,0),VLOOKUP(K2637,'Item List (2)'!C:D,2,0))</f>
        <v>50007</v>
      </c>
      <c r="W2637" s="231">
        <f>IFERROR(VLOOKUP(J2637,'Item List (2)'!C:E,3,0),VLOOKUP(K2637,'Item List (2)'!C:E,3,0))</f>
        <v>100</v>
      </c>
      <c r="X2637" s="231">
        <f t="shared" si="247"/>
        <v>0</v>
      </c>
      <c r="Y2637" s="231" t="str">
        <f t="shared" si="248"/>
        <v>APPTZR, ONION RING</v>
      </c>
      <c r="AA2637" s="232">
        <f t="shared" si="249"/>
        <v>92.16</v>
      </c>
      <c r="AB2637" s="232" t="str">
        <f>VLOOKUP(W2637,'Item List (2)'!$H:$J,2,0)</f>
        <v>Food</v>
      </c>
      <c r="AC2637" s="232">
        <f t="shared" si="250"/>
        <v>7393</v>
      </c>
      <c r="AD2637" s="232" t="str">
        <f t="shared" si="251"/>
        <v>7393-Food</v>
      </c>
    </row>
    <row r="2638" spans="1:30">
      <c r="A2638" t="s">
        <v>48</v>
      </c>
      <c r="B2638" t="s">
        <v>549</v>
      </c>
      <c r="C2638" t="s">
        <v>853</v>
      </c>
      <c r="D2638" t="s">
        <v>854</v>
      </c>
      <c r="E2638" t="s">
        <v>856</v>
      </c>
      <c r="F2638" s="220" t="s">
        <v>53</v>
      </c>
      <c r="G2638" s="220">
        <v>45168</v>
      </c>
      <c r="H2638" t="s">
        <v>124</v>
      </c>
      <c r="I2638" t="s">
        <v>55</v>
      </c>
      <c r="J2638" t="s">
        <v>125</v>
      </c>
      <c r="K2638" t="s">
        <v>126</v>
      </c>
      <c r="L2638" s="230" t="s">
        <v>127</v>
      </c>
      <c r="M2638">
        <v>2</v>
      </c>
      <c r="N2638">
        <v>0</v>
      </c>
      <c r="O2638" s="240">
        <v>21.8</v>
      </c>
      <c r="P2638" s="240">
        <v>43.6</v>
      </c>
      <c r="Q2638" s="240">
        <v>4532.82</v>
      </c>
      <c r="R2638" s="240">
        <v>3.49</v>
      </c>
      <c r="S2638" s="231" t="str">
        <f>VLOOKUP(U2638,'Cross ref'!I:J,2,0)</f>
        <v>SCL</v>
      </c>
      <c r="T2638" s="231">
        <f t="shared" si="246"/>
        <v>43.6</v>
      </c>
      <c r="U2638" s="231">
        <f>VLOOKUP(VALUE(C2638),'Cross ref'!G:I,3,0)</f>
        <v>7393</v>
      </c>
      <c r="V2638" s="231">
        <f>IFERROR(VLOOKUP(J2638,'Item List (2)'!C:D,2,0),VLOOKUP(K2638,'Item List (2)'!C:D,2,0))</f>
        <v>50007</v>
      </c>
      <c r="W2638" s="231">
        <f>IFERROR(VLOOKUP(J2638,'Item List (2)'!C:E,3,0),VLOOKUP(K2638,'Item List (2)'!C:E,3,0))</f>
        <v>100</v>
      </c>
      <c r="X2638" s="231">
        <f t="shared" si="247"/>
        <v>0</v>
      </c>
      <c r="Y2638" s="231" t="str">
        <f t="shared" si="248"/>
        <v>KETCHUP, PKT</v>
      </c>
      <c r="AA2638" s="232">
        <f t="shared" si="249"/>
        <v>43.6</v>
      </c>
      <c r="AB2638" s="232" t="str">
        <f>VLOOKUP(W2638,'Item List (2)'!$H:$J,2,0)</f>
        <v>Food</v>
      </c>
      <c r="AC2638" s="232">
        <f t="shared" si="250"/>
        <v>7393</v>
      </c>
      <c r="AD2638" s="232" t="str">
        <f t="shared" si="251"/>
        <v>7393-Food</v>
      </c>
    </row>
    <row r="2639" spans="1:30">
      <c r="A2639" t="s">
        <v>48</v>
      </c>
      <c r="B2639" t="s">
        <v>549</v>
      </c>
      <c r="C2639" t="s">
        <v>853</v>
      </c>
      <c r="D2639" t="s">
        <v>854</v>
      </c>
      <c r="E2639" t="s">
        <v>856</v>
      </c>
      <c r="F2639" s="220" t="s">
        <v>53</v>
      </c>
      <c r="G2639" s="220">
        <v>45168</v>
      </c>
      <c r="H2639" t="s">
        <v>315</v>
      </c>
      <c r="I2639" t="s">
        <v>55</v>
      </c>
      <c r="J2639" t="s">
        <v>316</v>
      </c>
      <c r="K2639" t="s">
        <v>317</v>
      </c>
      <c r="L2639" s="230" t="s">
        <v>212</v>
      </c>
      <c r="M2639">
        <v>1</v>
      </c>
      <c r="N2639">
        <v>0</v>
      </c>
      <c r="O2639" s="240">
        <v>17.15</v>
      </c>
      <c r="P2639" s="240">
        <v>17.15</v>
      </c>
      <c r="Q2639" s="240">
        <v>4532.82</v>
      </c>
      <c r="R2639" s="240">
        <v>3.49</v>
      </c>
      <c r="S2639" s="231" t="str">
        <f>VLOOKUP(U2639,'Cross ref'!I:J,2,0)</f>
        <v>SCL</v>
      </c>
      <c r="T2639" s="231">
        <f t="shared" si="246"/>
        <v>17.15</v>
      </c>
      <c r="U2639" s="231">
        <f>VLOOKUP(VALUE(C2639),'Cross ref'!G:I,3,0)</f>
        <v>7393</v>
      </c>
      <c r="V2639" s="231">
        <f>IFERROR(VLOOKUP(J2639,'Item List (2)'!C:D,2,0),VLOOKUP(K2639,'Item List (2)'!C:D,2,0))</f>
        <v>50007</v>
      </c>
      <c r="W2639" s="231">
        <f>IFERROR(VLOOKUP(J2639,'Item List (2)'!C:E,3,0),VLOOKUP(K2639,'Item List (2)'!C:E,3,0))</f>
        <v>100</v>
      </c>
      <c r="X2639" s="231">
        <f t="shared" si="247"/>
        <v>0</v>
      </c>
      <c r="Y2639" s="231" t="str">
        <f t="shared" si="248"/>
        <v>BREADING, CHICK TNDR</v>
      </c>
      <c r="AA2639" s="232">
        <f t="shared" si="249"/>
        <v>17.15</v>
      </c>
      <c r="AB2639" s="232" t="str">
        <f>VLOOKUP(W2639,'Item List (2)'!$H:$J,2,0)</f>
        <v>Food</v>
      </c>
      <c r="AC2639" s="232">
        <f t="shared" si="250"/>
        <v>7393</v>
      </c>
      <c r="AD2639" s="232" t="str">
        <f t="shared" si="251"/>
        <v>7393-Food</v>
      </c>
    </row>
    <row r="2640" spans="1:30">
      <c r="A2640" t="s">
        <v>48</v>
      </c>
      <c r="B2640" t="s">
        <v>549</v>
      </c>
      <c r="C2640" t="s">
        <v>853</v>
      </c>
      <c r="D2640" t="s">
        <v>854</v>
      </c>
      <c r="E2640" t="s">
        <v>856</v>
      </c>
      <c r="F2640" s="220" t="s">
        <v>53</v>
      </c>
      <c r="G2640" s="220">
        <v>45168</v>
      </c>
      <c r="H2640" t="s">
        <v>128</v>
      </c>
      <c r="I2640" t="s">
        <v>55</v>
      </c>
      <c r="J2640" t="s">
        <v>129</v>
      </c>
      <c r="K2640" t="s">
        <v>130</v>
      </c>
      <c r="L2640" s="230" t="s">
        <v>131</v>
      </c>
      <c r="M2640">
        <v>1</v>
      </c>
      <c r="N2640">
        <v>0</v>
      </c>
      <c r="O2640" s="240">
        <v>33.38</v>
      </c>
      <c r="P2640" s="240">
        <v>33.38</v>
      </c>
      <c r="Q2640" s="240">
        <v>4532.82</v>
      </c>
      <c r="R2640" s="240">
        <v>3.49</v>
      </c>
      <c r="S2640" s="231" t="str">
        <f>VLOOKUP(U2640,'Cross ref'!I:J,2,0)</f>
        <v>SCL</v>
      </c>
      <c r="T2640" s="231">
        <f t="shared" si="246"/>
        <v>33.38</v>
      </c>
      <c r="U2640" s="231">
        <f>VLOOKUP(VALUE(C2640),'Cross ref'!G:I,3,0)</f>
        <v>7393</v>
      </c>
      <c r="V2640" s="231">
        <f>IFERROR(VLOOKUP(J2640,'Item List (2)'!C:D,2,0),VLOOKUP(K2640,'Item List (2)'!C:D,2,0))</f>
        <v>50007</v>
      </c>
      <c r="W2640" s="231">
        <f>IFERROR(VLOOKUP(J2640,'Item List (2)'!C:E,3,0),VLOOKUP(K2640,'Item List (2)'!C:E,3,0))</f>
        <v>100</v>
      </c>
      <c r="X2640" s="231">
        <f t="shared" si="247"/>
        <v>0</v>
      </c>
      <c r="Y2640" s="231" t="str">
        <f t="shared" si="248"/>
        <v>HASHBROWN, RND ZTF</v>
      </c>
      <c r="AA2640" s="232">
        <f t="shared" si="249"/>
        <v>33.38</v>
      </c>
      <c r="AB2640" s="232" t="str">
        <f>VLOOKUP(W2640,'Item List (2)'!$H:$J,2,0)</f>
        <v>Food</v>
      </c>
      <c r="AC2640" s="232">
        <f t="shared" si="250"/>
        <v>7393</v>
      </c>
      <c r="AD2640" s="232" t="str">
        <f t="shared" si="251"/>
        <v>7393-Food</v>
      </c>
    </row>
    <row r="2641" spans="1:30">
      <c r="A2641" t="s">
        <v>48</v>
      </c>
      <c r="B2641" t="s">
        <v>549</v>
      </c>
      <c r="C2641" t="s">
        <v>853</v>
      </c>
      <c r="D2641" t="s">
        <v>854</v>
      </c>
      <c r="E2641" t="s">
        <v>856</v>
      </c>
      <c r="F2641" s="220" t="s">
        <v>53</v>
      </c>
      <c r="G2641" s="220">
        <v>45168</v>
      </c>
      <c r="H2641" t="s">
        <v>132</v>
      </c>
      <c r="I2641" t="s">
        <v>55</v>
      </c>
      <c r="J2641" t="s">
        <v>129</v>
      </c>
      <c r="K2641" t="s">
        <v>133</v>
      </c>
      <c r="L2641" s="230" t="s">
        <v>131</v>
      </c>
      <c r="M2641">
        <v>2</v>
      </c>
      <c r="N2641">
        <v>0</v>
      </c>
      <c r="O2641" s="240">
        <v>33.38</v>
      </c>
      <c r="P2641" s="240">
        <v>66.76</v>
      </c>
      <c r="Q2641" s="240">
        <v>4532.82</v>
      </c>
      <c r="R2641" s="240">
        <v>3.49</v>
      </c>
      <c r="S2641" s="231" t="str">
        <f>VLOOKUP(U2641,'Cross ref'!I:J,2,0)</f>
        <v>SCL</v>
      </c>
      <c r="T2641" s="231">
        <f t="shared" si="246"/>
        <v>66.76</v>
      </c>
      <c r="U2641" s="231">
        <f>VLOOKUP(VALUE(C2641),'Cross ref'!G:I,3,0)</f>
        <v>7393</v>
      </c>
      <c r="V2641" s="231">
        <f>IFERROR(VLOOKUP(J2641,'Item List (2)'!C:D,2,0),VLOOKUP(K2641,'Item List (2)'!C:D,2,0))</f>
        <v>50007</v>
      </c>
      <c r="W2641" s="231">
        <f>IFERROR(VLOOKUP(J2641,'Item List (2)'!C:E,3,0),VLOOKUP(K2641,'Item List (2)'!C:E,3,0))</f>
        <v>100</v>
      </c>
      <c r="X2641" s="231">
        <f t="shared" si="247"/>
        <v>0</v>
      </c>
      <c r="Y2641" s="231" t="str">
        <f t="shared" si="248"/>
        <v>FRIES, CRISS CUT SEASN</v>
      </c>
      <c r="AA2641" s="232">
        <f t="shared" si="249"/>
        <v>66.76</v>
      </c>
      <c r="AB2641" s="232" t="str">
        <f>VLOOKUP(W2641,'Item List (2)'!$H:$J,2,0)</f>
        <v>Food</v>
      </c>
      <c r="AC2641" s="232">
        <f t="shared" si="250"/>
        <v>7393</v>
      </c>
      <c r="AD2641" s="232" t="str">
        <f t="shared" si="251"/>
        <v>7393-Food</v>
      </c>
    </row>
    <row r="2642" spans="1:30">
      <c r="A2642" t="s">
        <v>48</v>
      </c>
      <c r="B2642" t="s">
        <v>549</v>
      </c>
      <c r="C2642" t="s">
        <v>853</v>
      </c>
      <c r="D2642" t="s">
        <v>854</v>
      </c>
      <c r="E2642" t="s">
        <v>856</v>
      </c>
      <c r="F2642" s="220" t="s">
        <v>53</v>
      </c>
      <c r="G2642" s="220">
        <v>45168</v>
      </c>
      <c r="H2642" t="s">
        <v>134</v>
      </c>
      <c r="I2642" t="s">
        <v>55</v>
      </c>
      <c r="J2642" t="s">
        <v>129</v>
      </c>
      <c r="K2642" t="s">
        <v>135</v>
      </c>
      <c r="L2642" s="230" t="s">
        <v>136</v>
      </c>
      <c r="M2642">
        <v>12</v>
      </c>
      <c r="N2642">
        <v>0</v>
      </c>
      <c r="O2642" s="240">
        <v>35.28</v>
      </c>
      <c r="P2642" s="240">
        <v>423.36</v>
      </c>
      <c r="Q2642" s="240">
        <v>4532.82</v>
      </c>
      <c r="R2642" s="240">
        <v>3.49</v>
      </c>
      <c r="S2642" s="231" t="str">
        <f>VLOOKUP(U2642,'Cross ref'!I:J,2,0)</f>
        <v>SCL</v>
      </c>
      <c r="T2642" s="231">
        <f t="shared" si="246"/>
        <v>423.36</v>
      </c>
      <c r="U2642" s="231">
        <f>VLOOKUP(VALUE(C2642),'Cross ref'!G:I,3,0)</f>
        <v>7393</v>
      </c>
      <c r="V2642" s="231">
        <f>IFERROR(VLOOKUP(J2642,'Item List (2)'!C:D,2,0),VLOOKUP(K2642,'Item List (2)'!C:D,2,0))</f>
        <v>50007</v>
      </c>
      <c r="W2642" s="231">
        <f>IFERROR(VLOOKUP(J2642,'Item List (2)'!C:E,3,0),VLOOKUP(K2642,'Item List (2)'!C:E,3,0))</f>
        <v>100</v>
      </c>
      <c r="X2642" s="231">
        <f t="shared" si="247"/>
        <v>0</v>
      </c>
      <c r="Y2642" s="231" t="str">
        <f t="shared" si="248"/>
        <v>FRIES, SS SK ON</v>
      </c>
      <c r="AA2642" s="232">
        <f t="shared" si="249"/>
        <v>423.36</v>
      </c>
      <c r="AB2642" s="232" t="str">
        <f>VLOOKUP(W2642,'Item List (2)'!$H:$J,2,0)</f>
        <v>Food</v>
      </c>
      <c r="AC2642" s="232">
        <f t="shared" si="250"/>
        <v>7393</v>
      </c>
      <c r="AD2642" s="232" t="str">
        <f t="shared" si="251"/>
        <v>7393-Food</v>
      </c>
    </row>
    <row r="2643" spans="1:30">
      <c r="A2643" t="s">
        <v>48</v>
      </c>
      <c r="B2643" t="s">
        <v>549</v>
      </c>
      <c r="C2643" t="s">
        <v>853</v>
      </c>
      <c r="D2643" t="s">
        <v>854</v>
      </c>
      <c r="E2643" t="s">
        <v>856</v>
      </c>
      <c r="F2643" s="220" t="s">
        <v>53</v>
      </c>
      <c r="G2643" s="220">
        <v>45168</v>
      </c>
      <c r="H2643" t="s">
        <v>324</v>
      </c>
      <c r="I2643" t="s">
        <v>55</v>
      </c>
      <c r="J2643" t="s">
        <v>325</v>
      </c>
      <c r="K2643" t="s">
        <v>326</v>
      </c>
      <c r="L2643" s="230" t="s">
        <v>327</v>
      </c>
      <c r="M2643">
        <v>1</v>
      </c>
      <c r="N2643">
        <v>0</v>
      </c>
      <c r="O2643" s="240">
        <v>31.31</v>
      </c>
      <c r="P2643" s="240">
        <v>31.31</v>
      </c>
      <c r="Q2643" s="240">
        <v>4532.82</v>
      </c>
      <c r="R2643" s="240">
        <v>3.49</v>
      </c>
      <c r="S2643" s="231" t="str">
        <f>VLOOKUP(U2643,'Cross ref'!I:J,2,0)</f>
        <v>SCL</v>
      </c>
      <c r="T2643" s="231">
        <f t="shared" si="246"/>
        <v>31.31</v>
      </c>
      <c r="U2643" s="231">
        <f>VLOOKUP(VALUE(C2643),'Cross ref'!G:I,3,0)</f>
        <v>7393</v>
      </c>
      <c r="V2643" s="231">
        <f>IFERROR(VLOOKUP(J2643,'Item List (2)'!C:D,2,0),VLOOKUP(K2643,'Item List (2)'!C:D,2,0))</f>
        <v>50007</v>
      </c>
      <c r="W2643" s="231">
        <f>IFERROR(VLOOKUP(J2643,'Item List (2)'!C:E,3,0),VLOOKUP(K2643,'Item List (2)'!C:E,3,0))</f>
        <v>100</v>
      </c>
      <c r="X2643" s="231">
        <f t="shared" si="247"/>
        <v>0</v>
      </c>
      <c r="Y2643" s="231" t="str">
        <f t="shared" si="248"/>
        <v>TORTILLA, FLOUR 10" FZN</v>
      </c>
      <c r="AA2643" s="232">
        <f t="shared" si="249"/>
        <v>31.31</v>
      </c>
      <c r="AB2643" s="232" t="str">
        <f>VLOOKUP(W2643,'Item List (2)'!$H:$J,2,0)</f>
        <v>Food</v>
      </c>
      <c r="AC2643" s="232">
        <f t="shared" si="250"/>
        <v>7393</v>
      </c>
      <c r="AD2643" s="232" t="str">
        <f t="shared" si="251"/>
        <v>7393-Food</v>
      </c>
    </row>
    <row r="2644" spans="1:30">
      <c r="A2644" t="s">
        <v>48</v>
      </c>
      <c r="B2644" t="s">
        <v>549</v>
      </c>
      <c r="C2644" t="s">
        <v>853</v>
      </c>
      <c r="D2644" t="s">
        <v>854</v>
      </c>
      <c r="E2644" t="s">
        <v>856</v>
      </c>
      <c r="F2644" s="220" t="s">
        <v>53</v>
      </c>
      <c r="G2644" s="220">
        <v>45168</v>
      </c>
      <c r="H2644" t="s">
        <v>145</v>
      </c>
      <c r="I2644" t="s">
        <v>55</v>
      </c>
      <c r="J2644" t="s">
        <v>146</v>
      </c>
      <c r="K2644" t="s">
        <v>147</v>
      </c>
      <c r="L2644" s="230" t="s">
        <v>148</v>
      </c>
      <c r="M2644">
        <v>1</v>
      </c>
      <c r="N2644">
        <v>0</v>
      </c>
      <c r="O2644" s="240">
        <v>111.01</v>
      </c>
      <c r="P2644" s="240">
        <v>111.01</v>
      </c>
      <c r="Q2644" s="240">
        <v>4532.82</v>
      </c>
      <c r="R2644" s="240">
        <v>3.49</v>
      </c>
      <c r="S2644" s="231" t="str">
        <f>VLOOKUP(U2644,'Cross ref'!I:J,2,0)</f>
        <v>SCL</v>
      </c>
      <c r="T2644" s="231">
        <f t="shared" si="246"/>
        <v>111.01</v>
      </c>
      <c r="U2644" s="231">
        <f>VLOOKUP(VALUE(C2644),'Cross ref'!G:I,3,0)</f>
        <v>7393</v>
      </c>
      <c r="V2644" s="231">
        <f>IFERROR(VLOOKUP(J2644,'Item List (2)'!C:D,2,0),VLOOKUP(K2644,'Item List (2)'!C:D,2,0))</f>
        <v>50007</v>
      </c>
      <c r="W2644" s="231">
        <f>IFERROR(VLOOKUP(J2644,'Item List (2)'!C:E,3,0),VLOOKUP(K2644,'Item List (2)'!C:E,3,0))</f>
        <v>100</v>
      </c>
      <c r="X2644" s="231">
        <f t="shared" si="247"/>
        <v>0</v>
      </c>
      <c r="Y2644" s="231" t="str">
        <f t="shared" si="248"/>
        <v>CHICKEN, TNDRLOIN STRIP 1.5Z</v>
      </c>
      <c r="AA2644" s="232">
        <f t="shared" si="249"/>
        <v>111.01</v>
      </c>
      <c r="AB2644" s="232" t="str">
        <f>VLOOKUP(W2644,'Item List (2)'!$H:$J,2,0)</f>
        <v>Food</v>
      </c>
      <c r="AC2644" s="232">
        <f t="shared" si="250"/>
        <v>7393</v>
      </c>
      <c r="AD2644" s="232" t="str">
        <f t="shared" si="251"/>
        <v>7393-Food</v>
      </c>
    </row>
    <row r="2645" spans="1:30">
      <c r="A2645" t="s">
        <v>48</v>
      </c>
      <c r="B2645" t="s">
        <v>549</v>
      </c>
      <c r="C2645" t="s">
        <v>853</v>
      </c>
      <c r="D2645" t="s">
        <v>854</v>
      </c>
      <c r="E2645" t="s">
        <v>856</v>
      </c>
      <c r="F2645" s="220" t="s">
        <v>53</v>
      </c>
      <c r="G2645" s="220">
        <v>45168</v>
      </c>
      <c r="H2645" t="s">
        <v>149</v>
      </c>
      <c r="I2645" t="s">
        <v>55</v>
      </c>
      <c r="J2645" t="s">
        <v>102</v>
      </c>
      <c r="K2645" t="s">
        <v>150</v>
      </c>
      <c r="L2645" s="230" t="s">
        <v>100</v>
      </c>
      <c r="M2645">
        <v>3</v>
      </c>
      <c r="N2645">
        <v>0</v>
      </c>
      <c r="O2645" s="240">
        <v>25.94</v>
      </c>
      <c r="P2645" s="240">
        <v>77.82</v>
      </c>
      <c r="Q2645" s="240">
        <v>4532.82</v>
      </c>
      <c r="R2645" s="240">
        <v>3.49</v>
      </c>
      <c r="S2645" s="231" t="str">
        <f>VLOOKUP(U2645,'Cross ref'!I:J,2,0)</f>
        <v>SCL</v>
      </c>
      <c r="T2645" s="231">
        <f t="shared" si="246"/>
        <v>77.82</v>
      </c>
      <c r="U2645" s="231">
        <f>VLOOKUP(VALUE(C2645),'Cross ref'!G:I,3,0)</f>
        <v>7393</v>
      </c>
      <c r="V2645" s="231">
        <f>IFERROR(VLOOKUP(J2645,'Item List (2)'!C:D,2,0),VLOOKUP(K2645,'Item List (2)'!C:D,2,0))</f>
        <v>50007</v>
      </c>
      <c r="W2645" s="231">
        <f>IFERROR(VLOOKUP(J2645,'Item List (2)'!C:E,3,0),VLOOKUP(K2645,'Item List (2)'!C:E,3,0))</f>
        <v>100</v>
      </c>
      <c r="X2645" s="231">
        <f t="shared" si="247"/>
        <v>0</v>
      </c>
      <c r="Y2645" s="231" t="str">
        <f t="shared" si="248"/>
        <v>SAUCE, BTRMILK RANCH CUP</v>
      </c>
      <c r="AA2645" s="232">
        <f t="shared" si="249"/>
        <v>77.82</v>
      </c>
      <c r="AB2645" s="232" t="str">
        <f>VLOOKUP(W2645,'Item List (2)'!$H:$J,2,0)</f>
        <v>Food</v>
      </c>
      <c r="AC2645" s="232">
        <f t="shared" si="250"/>
        <v>7393</v>
      </c>
      <c r="AD2645" s="232" t="str">
        <f t="shared" si="251"/>
        <v>7393-Food</v>
      </c>
    </row>
    <row r="2646" spans="1:30">
      <c r="A2646" t="s">
        <v>48</v>
      </c>
      <c r="B2646" t="s">
        <v>549</v>
      </c>
      <c r="C2646" t="s">
        <v>853</v>
      </c>
      <c r="D2646" t="s">
        <v>854</v>
      </c>
      <c r="E2646" t="s">
        <v>856</v>
      </c>
      <c r="F2646" s="220" t="s">
        <v>53</v>
      </c>
      <c r="G2646" s="220">
        <v>45168</v>
      </c>
      <c r="H2646" t="s">
        <v>155</v>
      </c>
      <c r="I2646" t="s">
        <v>55</v>
      </c>
      <c r="J2646" t="s">
        <v>156</v>
      </c>
      <c r="K2646" t="s">
        <v>157</v>
      </c>
      <c r="L2646" s="230" t="s">
        <v>158</v>
      </c>
      <c r="M2646">
        <v>4</v>
      </c>
      <c r="N2646">
        <v>0</v>
      </c>
      <c r="O2646" s="240">
        <v>19.78</v>
      </c>
      <c r="P2646" s="240">
        <v>79.12</v>
      </c>
      <c r="Q2646" s="240">
        <v>4532.82</v>
      </c>
      <c r="R2646" s="240">
        <v>3.49</v>
      </c>
      <c r="S2646" s="231" t="str">
        <f>VLOOKUP(U2646,'Cross ref'!I:J,2,0)</f>
        <v>SCL</v>
      </c>
      <c r="T2646" s="231">
        <f t="shared" si="246"/>
        <v>79.12</v>
      </c>
      <c r="U2646" s="231">
        <f>VLOOKUP(VALUE(C2646),'Cross ref'!G:I,3,0)</f>
        <v>7393</v>
      </c>
      <c r="V2646" s="231">
        <f>IFERROR(VLOOKUP(J2646,'Item List (2)'!C:D,2,0),VLOOKUP(K2646,'Item List (2)'!C:D,2,0))</f>
        <v>50007</v>
      </c>
      <c r="W2646" s="231">
        <f>IFERROR(VLOOKUP(J2646,'Item List (2)'!C:E,3,0),VLOOKUP(K2646,'Item List (2)'!C:E,3,0))</f>
        <v>100</v>
      </c>
      <c r="X2646" s="231">
        <f t="shared" si="247"/>
        <v>0</v>
      </c>
      <c r="Y2646" s="231" t="str">
        <f t="shared" si="248"/>
        <v>ICE CREAM, VANILLA SLOW MELT</v>
      </c>
      <c r="AA2646" s="232">
        <f t="shared" si="249"/>
        <v>79.12</v>
      </c>
      <c r="AB2646" s="232" t="str">
        <f>VLOOKUP(W2646,'Item List (2)'!$H:$J,2,0)</f>
        <v>Food</v>
      </c>
      <c r="AC2646" s="232">
        <f t="shared" si="250"/>
        <v>7393</v>
      </c>
      <c r="AD2646" s="232" t="str">
        <f t="shared" si="251"/>
        <v>7393-Food</v>
      </c>
    </row>
    <row r="2647" spans="1:30">
      <c r="A2647" t="s">
        <v>48</v>
      </c>
      <c r="B2647" t="s">
        <v>549</v>
      </c>
      <c r="C2647" t="s">
        <v>853</v>
      </c>
      <c r="D2647" t="s">
        <v>854</v>
      </c>
      <c r="E2647" t="s">
        <v>856</v>
      </c>
      <c r="F2647" s="220" t="s">
        <v>53</v>
      </c>
      <c r="G2647" s="220">
        <v>45168</v>
      </c>
      <c r="H2647" t="s">
        <v>159</v>
      </c>
      <c r="I2647" t="s">
        <v>55</v>
      </c>
      <c r="J2647" t="s">
        <v>160</v>
      </c>
      <c r="K2647" t="s">
        <v>161</v>
      </c>
      <c r="L2647" s="230" t="s">
        <v>162</v>
      </c>
      <c r="M2647">
        <v>6</v>
      </c>
      <c r="N2647">
        <v>0</v>
      </c>
      <c r="O2647" s="240">
        <v>36.91</v>
      </c>
      <c r="P2647" s="240">
        <v>221.46</v>
      </c>
      <c r="Q2647" s="240">
        <v>4532.82</v>
      </c>
      <c r="R2647" s="240">
        <v>3.49</v>
      </c>
      <c r="S2647" s="231" t="str">
        <f>VLOOKUP(U2647,'Cross ref'!I:J,2,0)</f>
        <v>SCL</v>
      </c>
      <c r="T2647" s="231">
        <f t="shared" si="246"/>
        <v>221.46</v>
      </c>
      <c r="U2647" s="231">
        <f>VLOOKUP(VALUE(C2647),'Cross ref'!G:I,3,0)</f>
        <v>7393</v>
      </c>
      <c r="V2647" s="231">
        <f>IFERROR(VLOOKUP(J2647,'Item List (2)'!C:D,2,0),VLOOKUP(K2647,'Item List (2)'!C:D,2,0))</f>
        <v>50007</v>
      </c>
      <c r="W2647" s="231">
        <f>IFERROR(VLOOKUP(J2647,'Item List (2)'!C:E,3,0),VLOOKUP(K2647,'Item List (2)'!C:E,3,0))</f>
        <v>100</v>
      </c>
      <c r="X2647" s="231">
        <f t="shared" si="247"/>
        <v>0</v>
      </c>
      <c r="Y2647" s="231" t="str">
        <f t="shared" si="248"/>
        <v>SHORTENING, LIQ FRY PREM</v>
      </c>
      <c r="AA2647" s="232">
        <f t="shared" si="249"/>
        <v>221.46</v>
      </c>
      <c r="AB2647" s="232" t="str">
        <f>VLOOKUP(W2647,'Item List (2)'!$H:$J,2,0)</f>
        <v>Food</v>
      </c>
      <c r="AC2647" s="232">
        <f t="shared" si="250"/>
        <v>7393</v>
      </c>
      <c r="AD2647" s="232" t="str">
        <f t="shared" si="251"/>
        <v>7393-Food</v>
      </c>
    </row>
    <row r="2648" spans="1:30">
      <c r="A2648" t="s">
        <v>48</v>
      </c>
      <c r="B2648" t="s">
        <v>549</v>
      </c>
      <c r="C2648" t="s">
        <v>853</v>
      </c>
      <c r="D2648" t="s">
        <v>854</v>
      </c>
      <c r="E2648" t="s">
        <v>856</v>
      </c>
      <c r="F2648" s="220" t="s">
        <v>53</v>
      </c>
      <c r="G2648" s="220">
        <v>45168</v>
      </c>
      <c r="H2648" t="s">
        <v>163</v>
      </c>
      <c r="I2648" t="s">
        <v>55</v>
      </c>
      <c r="J2648" t="s">
        <v>146</v>
      </c>
      <c r="K2648" t="s">
        <v>164</v>
      </c>
      <c r="L2648" s="230" t="s">
        <v>165</v>
      </c>
      <c r="M2648">
        <v>3</v>
      </c>
      <c r="N2648">
        <v>0</v>
      </c>
      <c r="O2648" s="240">
        <v>37.6</v>
      </c>
      <c r="P2648" s="240">
        <v>112.8</v>
      </c>
      <c r="Q2648" s="240">
        <v>4532.82</v>
      </c>
      <c r="R2648" s="240">
        <v>3.49</v>
      </c>
      <c r="S2648" s="231" t="str">
        <f>VLOOKUP(U2648,'Cross ref'!I:J,2,0)</f>
        <v>SCL</v>
      </c>
      <c r="T2648" s="231">
        <f t="shared" si="246"/>
        <v>112.8</v>
      </c>
      <c r="U2648" s="231">
        <f>VLOOKUP(VALUE(C2648),'Cross ref'!G:I,3,0)</f>
        <v>7393</v>
      </c>
      <c r="V2648" s="231">
        <f>IFERROR(VLOOKUP(J2648,'Item List (2)'!C:D,2,0),VLOOKUP(K2648,'Item List (2)'!C:D,2,0))</f>
        <v>50007</v>
      </c>
      <c r="W2648" s="231">
        <f>IFERROR(VLOOKUP(J2648,'Item List (2)'!C:E,3,0),VLOOKUP(K2648,'Item List (2)'!C:E,3,0))</f>
        <v>100</v>
      </c>
      <c r="X2648" s="231">
        <f t="shared" si="247"/>
        <v>0</v>
      </c>
      <c r="Y2648" s="231" t="str">
        <f t="shared" si="248"/>
        <v>CHICKEN, PTY SPCY 3Z</v>
      </c>
      <c r="AA2648" s="232">
        <f t="shared" si="249"/>
        <v>112.8</v>
      </c>
      <c r="AB2648" s="232" t="str">
        <f>VLOOKUP(W2648,'Item List (2)'!$H:$J,2,0)</f>
        <v>Food</v>
      </c>
      <c r="AC2648" s="232">
        <f t="shared" si="250"/>
        <v>7393</v>
      </c>
      <c r="AD2648" s="232" t="str">
        <f t="shared" si="251"/>
        <v>7393-Food</v>
      </c>
    </row>
    <row r="2649" spans="1:30">
      <c r="A2649" t="s">
        <v>48</v>
      </c>
      <c r="B2649" t="s">
        <v>549</v>
      </c>
      <c r="C2649" t="s">
        <v>853</v>
      </c>
      <c r="D2649" t="s">
        <v>854</v>
      </c>
      <c r="E2649" t="s">
        <v>856</v>
      </c>
      <c r="F2649" s="220" t="s">
        <v>53</v>
      </c>
      <c r="G2649" s="220">
        <v>45168</v>
      </c>
      <c r="H2649" t="s">
        <v>488</v>
      </c>
      <c r="I2649" t="s">
        <v>66</v>
      </c>
      <c r="J2649" t="s">
        <v>109</v>
      </c>
      <c r="K2649" t="s">
        <v>343</v>
      </c>
      <c r="L2649" s="230" t="s">
        <v>111</v>
      </c>
      <c r="M2649">
        <v>1</v>
      </c>
      <c r="N2649">
        <v>0</v>
      </c>
      <c r="O2649" s="240">
        <v>3.84</v>
      </c>
      <c r="P2649" s="240">
        <v>3.84</v>
      </c>
      <c r="Q2649" s="240">
        <v>4532.82</v>
      </c>
      <c r="R2649" s="240">
        <v>3.49</v>
      </c>
      <c r="S2649" s="231" t="str">
        <f>VLOOKUP(U2649,'Cross ref'!I:J,2,0)</f>
        <v>SCL</v>
      </c>
      <c r="T2649" s="231">
        <f t="shared" si="246"/>
        <v>3.84</v>
      </c>
      <c r="U2649" s="231">
        <f>VLOOKUP(VALUE(C2649),'Cross ref'!G:I,3,0)</f>
        <v>7393</v>
      </c>
      <c r="V2649" s="231">
        <f>IFERROR(VLOOKUP(J2649,'Item List (2)'!C:D,2,0),VLOOKUP(K2649,'Item List (2)'!C:D,2,0))</f>
        <v>60507</v>
      </c>
      <c r="W2649" s="231">
        <f>IFERROR(VLOOKUP(J2649,'Item List (2)'!C:E,3,0),VLOOKUP(K2649,'Item List (2)'!C:E,3,0))</f>
        <v>1200</v>
      </c>
      <c r="X2649" s="231">
        <f t="shared" si="247"/>
        <v>0</v>
      </c>
      <c r="Y2649" s="231" t="str">
        <f t="shared" si="248"/>
        <v>GLOVE, SYNTH LG</v>
      </c>
      <c r="AA2649" s="232">
        <f t="shared" si="249"/>
        <v>3.84</v>
      </c>
      <c r="AB2649" s="232" t="str">
        <f>VLOOKUP(W2649,'Item List (2)'!$H:$J,2,0)</f>
        <v>Supplies</v>
      </c>
      <c r="AC2649" s="232">
        <f t="shared" si="250"/>
        <v>7393</v>
      </c>
      <c r="AD2649" s="232" t="str">
        <f t="shared" si="251"/>
        <v>7393-Supplies</v>
      </c>
    </row>
    <row r="2650" spans="1:30">
      <c r="A2650" t="s">
        <v>48</v>
      </c>
      <c r="B2650" t="s">
        <v>549</v>
      </c>
      <c r="C2650" t="s">
        <v>853</v>
      </c>
      <c r="D2650" t="s">
        <v>854</v>
      </c>
      <c r="E2650" t="s">
        <v>856</v>
      </c>
      <c r="F2650" s="220" t="s">
        <v>53</v>
      </c>
      <c r="G2650" s="220">
        <v>45168</v>
      </c>
      <c r="H2650" t="s">
        <v>166</v>
      </c>
      <c r="I2650" t="s">
        <v>55</v>
      </c>
      <c r="J2650" t="s">
        <v>121</v>
      </c>
      <c r="K2650" t="s">
        <v>167</v>
      </c>
      <c r="L2650" s="230" t="s">
        <v>168</v>
      </c>
      <c r="M2650">
        <v>1</v>
      </c>
      <c r="N2650">
        <v>0</v>
      </c>
      <c r="O2650" s="240">
        <v>29.39</v>
      </c>
      <c r="P2650" s="240">
        <v>29.39</v>
      </c>
      <c r="Q2650" s="240">
        <v>4532.82</v>
      </c>
      <c r="R2650" s="240">
        <v>3.49</v>
      </c>
      <c r="S2650" s="231" t="str">
        <f>VLOOKUP(U2650,'Cross ref'!I:J,2,0)</f>
        <v>SCL</v>
      </c>
      <c r="T2650" s="231">
        <f t="shared" si="246"/>
        <v>29.39</v>
      </c>
      <c r="U2650" s="231">
        <f>VLOOKUP(VALUE(C2650),'Cross ref'!G:I,3,0)</f>
        <v>7393</v>
      </c>
      <c r="V2650" s="231">
        <f>IFERROR(VLOOKUP(J2650,'Item List (2)'!C:D,2,0),VLOOKUP(K2650,'Item List (2)'!C:D,2,0))</f>
        <v>50007</v>
      </c>
      <c r="W2650" s="231">
        <f>IFERROR(VLOOKUP(J2650,'Item List (2)'!C:E,3,0),VLOOKUP(K2650,'Item List (2)'!C:E,3,0))</f>
        <v>100</v>
      </c>
      <c r="X2650" s="231">
        <f t="shared" si="247"/>
        <v>0</v>
      </c>
      <c r="Y2650" s="231" t="str">
        <f t="shared" si="248"/>
        <v>SQUASH, ZUCCHINI BRD SLI</v>
      </c>
      <c r="AA2650" s="232">
        <f t="shared" si="249"/>
        <v>29.39</v>
      </c>
      <c r="AB2650" s="232" t="str">
        <f>VLOOKUP(W2650,'Item List (2)'!$H:$J,2,0)</f>
        <v>Food</v>
      </c>
      <c r="AC2650" s="232">
        <f t="shared" si="250"/>
        <v>7393</v>
      </c>
      <c r="AD2650" s="232" t="str">
        <f t="shared" si="251"/>
        <v>7393-Food</v>
      </c>
    </row>
    <row r="2651" spans="1:30">
      <c r="A2651" t="s">
        <v>48</v>
      </c>
      <c r="B2651" t="s">
        <v>549</v>
      </c>
      <c r="C2651" t="s">
        <v>853</v>
      </c>
      <c r="D2651" t="s">
        <v>854</v>
      </c>
      <c r="E2651" t="s">
        <v>856</v>
      </c>
      <c r="F2651" s="220" t="s">
        <v>53</v>
      </c>
      <c r="G2651" s="220">
        <v>45168</v>
      </c>
      <c r="H2651" t="s">
        <v>169</v>
      </c>
      <c r="I2651" t="s">
        <v>55</v>
      </c>
      <c r="J2651" t="s">
        <v>170</v>
      </c>
      <c r="K2651" t="s">
        <v>171</v>
      </c>
      <c r="L2651" s="230" t="s">
        <v>172</v>
      </c>
      <c r="M2651">
        <v>3</v>
      </c>
      <c r="N2651">
        <v>0</v>
      </c>
      <c r="O2651" s="240">
        <v>90.57</v>
      </c>
      <c r="P2651" s="240">
        <v>271.71</v>
      </c>
      <c r="Q2651" s="240">
        <v>4532.82</v>
      </c>
      <c r="R2651" s="240">
        <v>3.49</v>
      </c>
      <c r="S2651" s="231" t="str">
        <f>VLOOKUP(U2651,'Cross ref'!I:J,2,0)</f>
        <v>SCL</v>
      </c>
      <c r="T2651" s="231">
        <f t="shared" si="246"/>
        <v>271.71</v>
      </c>
      <c r="U2651" s="231">
        <f>VLOOKUP(VALUE(C2651),'Cross ref'!G:I,3,0)</f>
        <v>7393</v>
      </c>
      <c r="V2651" s="231">
        <f>IFERROR(VLOOKUP(J2651,'Item List (2)'!C:D,2,0),VLOOKUP(K2651,'Item List (2)'!C:D,2,0))</f>
        <v>50007</v>
      </c>
      <c r="W2651" s="231">
        <f>IFERROR(VLOOKUP(J2651,'Item List (2)'!C:E,3,0),VLOOKUP(K2651,'Item List (2)'!C:E,3,0))</f>
        <v>100</v>
      </c>
      <c r="X2651" s="231">
        <f t="shared" si="247"/>
        <v>0</v>
      </c>
      <c r="Y2651" s="231" t="str">
        <f t="shared" si="248"/>
        <v>BACON, 500 SLICES FC</v>
      </c>
      <c r="AA2651" s="232">
        <f t="shared" si="249"/>
        <v>271.71</v>
      </c>
      <c r="AB2651" s="232" t="str">
        <f>VLOOKUP(W2651,'Item List (2)'!$H:$J,2,0)</f>
        <v>Food</v>
      </c>
      <c r="AC2651" s="232">
        <f t="shared" si="250"/>
        <v>7393</v>
      </c>
      <c r="AD2651" s="232" t="str">
        <f t="shared" si="251"/>
        <v>7393-Food</v>
      </c>
    </row>
    <row r="2652" spans="1:30">
      <c r="A2652" t="s">
        <v>48</v>
      </c>
      <c r="B2652" t="s">
        <v>549</v>
      </c>
      <c r="C2652" t="s">
        <v>853</v>
      </c>
      <c r="D2652" t="s">
        <v>854</v>
      </c>
      <c r="E2652" t="s">
        <v>856</v>
      </c>
      <c r="F2652" s="220" t="s">
        <v>53</v>
      </c>
      <c r="G2652" s="220">
        <v>45168</v>
      </c>
      <c r="H2652" t="s">
        <v>173</v>
      </c>
      <c r="I2652" t="s">
        <v>55</v>
      </c>
      <c r="J2652" t="s">
        <v>117</v>
      </c>
      <c r="K2652" t="s">
        <v>174</v>
      </c>
      <c r="L2652" s="230" t="s">
        <v>175</v>
      </c>
      <c r="M2652">
        <v>1</v>
      </c>
      <c r="N2652">
        <v>0</v>
      </c>
      <c r="O2652" s="240">
        <v>81.59</v>
      </c>
      <c r="P2652" s="240">
        <v>81.59</v>
      </c>
      <c r="Q2652" s="240">
        <v>4532.82</v>
      </c>
      <c r="R2652" s="240">
        <v>3.49</v>
      </c>
      <c r="S2652" s="231" t="str">
        <f>VLOOKUP(U2652,'Cross ref'!I:J,2,0)</f>
        <v>SCL</v>
      </c>
      <c r="T2652" s="231">
        <f t="shared" si="246"/>
        <v>81.59</v>
      </c>
      <c r="U2652" s="231">
        <f>VLOOKUP(VALUE(C2652),'Cross ref'!G:I,3,0)</f>
        <v>7393</v>
      </c>
      <c r="V2652" s="231">
        <f>IFERROR(VLOOKUP(J2652,'Item List (2)'!C:D,2,0),VLOOKUP(K2652,'Item List (2)'!C:D,2,0))</f>
        <v>50007</v>
      </c>
      <c r="W2652" s="231">
        <f>IFERROR(VLOOKUP(J2652,'Item List (2)'!C:E,3,0),VLOOKUP(K2652,'Item List (2)'!C:E,3,0))</f>
        <v>100</v>
      </c>
      <c r="X2652" s="231">
        <f t="shared" si="247"/>
        <v>0</v>
      </c>
      <c r="Y2652" s="231" t="str">
        <f t="shared" si="248"/>
        <v>BEEF, GRND PTY 1.78Z</v>
      </c>
      <c r="AA2652" s="232">
        <f t="shared" si="249"/>
        <v>81.59</v>
      </c>
      <c r="AB2652" s="232" t="str">
        <f>VLOOKUP(W2652,'Item List (2)'!$H:$J,2,0)</f>
        <v>Food</v>
      </c>
      <c r="AC2652" s="232">
        <f t="shared" si="250"/>
        <v>7393</v>
      </c>
      <c r="AD2652" s="232" t="str">
        <f t="shared" si="251"/>
        <v>7393-Food</v>
      </c>
    </row>
    <row r="2653" spans="1:30">
      <c r="A2653" t="s">
        <v>48</v>
      </c>
      <c r="B2653" t="s">
        <v>549</v>
      </c>
      <c r="C2653" t="s">
        <v>853</v>
      </c>
      <c r="D2653" t="s">
        <v>854</v>
      </c>
      <c r="E2653" t="s">
        <v>856</v>
      </c>
      <c r="F2653" s="220" t="s">
        <v>53</v>
      </c>
      <c r="G2653" s="220">
        <v>45168</v>
      </c>
      <c r="H2653" t="s">
        <v>178</v>
      </c>
      <c r="I2653" t="s">
        <v>55</v>
      </c>
      <c r="J2653" t="s">
        <v>179</v>
      </c>
      <c r="K2653" t="s">
        <v>180</v>
      </c>
      <c r="L2653" s="230" t="s">
        <v>148</v>
      </c>
      <c r="M2653">
        <v>1</v>
      </c>
      <c r="N2653">
        <v>0</v>
      </c>
      <c r="O2653" s="240">
        <v>77.57</v>
      </c>
      <c r="P2653" s="240">
        <v>77.57</v>
      </c>
      <c r="Q2653" s="240">
        <v>4532.82</v>
      </c>
      <c r="R2653" s="240">
        <v>3.49</v>
      </c>
      <c r="S2653" s="231" t="str">
        <f>VLOOKUP(U2653,'Cross ref'!I:J,2,0)</f>
        <v>SCL</v>
      </c>
      <c r="T2653" s="231">
        <f t="shared" si="246"/>
        <v>77.57</v>
      </c>
      <c r="U2653" s="231">
        <f>VLOOKUP(VALUE(C2653),'Cross ref'!G:I,3,0)</f>
        <v>7393</v>
      </c>
      <c r="V2653" s="231">
        <f>IFERROR(VLOOKUP(J2653,'Item List (2)'!C:D,2,0),VLOOKUP(K2653,'Item List (2)'!C:D,2,0))</f>
        <v>50007</v>
      </c>
      <c r="W2653" s="231">
        <f>IFERROR(VLOOKUP(J2653,'Item List (2)'!C:E,3,0),VLOOKUP(K2653,'Item List (2)'!C:E,3,0))</f>
        <v>100</v>
      </c>
      <c r="X2653" s="231">
        <f t="shared" si="247"/>
        <v>0</v>
      </c>
      <c r="Y2653" s="231" t="str">
        <f t="shared" si="248"/>
        <v>CHEESE, AMER SHRP SLI 144CT</v>
      </c>
      <c r="AA2653" s="232">
        <f t="shared" si="249"/>
        <v>77.57</v>
      </c>
      <c r="AB2653" s="232" t="str">
        <f>VLOOKUP(W2653,'Item List (2)'!$H:$J,2,0)</f>
        <v>Food</v>
      </c>
      <c r="AC2653" s="232">
        <f t="shared" si="250"/>
        <v>7393</v>
      </c>
      <c r="AD2653" s="232" t="str">
        <f t="shared" si="251"/>
        <v>7393-Food</v>
      </c>
    </row>
    <row r="2654" spans="1:30">
      <c r="A2654" t="s">
        <v>48</v>
      </c>
      <c r="B2654" t="s">
        <v>549</v>
      </c>
      <c r="C2654" t="s">
        <v>853</v>
      </c>
      <c r="D2654" t="s">
        <v>854</v>
      </c>
      <c r="E2654" t="s">
        <v>856</v>
      </c>
      <c r="F2654" s="220" t="s">
        <v>53</v>
      </c>
      <c r="G2654" s="220">
        <v>45168</v>
      </c>
      <c r="H2654" t="s">
        <v>181</v>
      </c>
      <c r="I2654" t="s">
        <v>55</v>
      </c>
      <c r="J2654" t="s">
        <v>121</v>
      </c>
      <c r="K2654" t="s">
        <v>182</v>
      </c>
      <c r="L2654" s="230" t="s">
        <v>183</v>
      </c>
      <c r="M2654">
        <v>2</v>
      </c>
      <c r="N2654">
        <v>0</v>
      </c>
      <c r="O2654" s="240">
        <v>39.79</v>
      </c>
      <c r="P2654" s="240">
        <v>79.58</v>
      </c>
      <c r="Q2654" s="240">
        <v>4532.82</v>
      </c>
      <c r="R2654" s="240">
        <v>3.49</v>
      </c>
      <c r="S2654" s="231" t="str">
        <f>VLOOKUP(U2654,'Cross ref'!I:J,2,0)</f>
        <v>SCL</v>
      </c>
      <c r="T2654" s="231">
        <f t="shared" si="246"/>
        <v>79.58</v>
      </c>
      <c r="U2654" s="231">
        <f>VLOOKUP(VALUE(C2654),'Cross ref'!G:I,3,0)</f>
        <v>7393</v>
      </c>
      <c r="V2654" s="231">
        <f>IFERROR(VLOOKUP(J2654,'Item List (2)'!C:D,2,0),VLOOKUP(K2654,'Item List (2)'!C:D,2,0))</f>
        <v>50007</v>
      </c>
      <c r="W2654" s="231">
        <f>IFERROR(VLOOKUP(J2654,'Item List (2)'!C:E,3,0),VLOOKUP(K2654,'Item List (2)'!C:E,3,0))</f>
        <v>100</v>
      </c>
      <c r="X2654" s="231">
        <f t="shared" si="247"/>
        <v>0</v>
      </c>
      <c r="Y2654" s="231" t="str">
        <f t="shared" si="248"/>
        <v>APPTZR, JALAPENO BRD CHSE BITE</v>
      </c>
      <c r="AA2654" s="232">
        <f t="shared" si="249"/>
        <v>79.58</v>
      </c>
      <c r="AB2654" s="232" t="str">
        <f>VLOOKUP(W2654,'Item List (2)'!$H:$J,2,0)</f>
        <v>Food</v>
      </c>
      <c r="AC2654" s="232">
        <f t="shared" si="250"/>
        <v>7393</v>
      </c>
      <c r="AD2654" s="232" t="str">
        <f t="shared" si="251"/>
        <v>7393-Food</v>
      </c>
    </row>
    <row r="2655" spans="1:30">
      <c r="A2655" t="s">
        <v>48</v>
      </c>
      <c r="B2655" t="s">
        <v>549</v>
      </c>
      <c r="C2655" t="s">
        <v>853</v>
      </c>
      <c r="D2655" t="s">
        <v>854</v>
      </c>
      <c r="E2655" t="s">
        <v>856</v>
      </c>
      <c r="F2655" s="220" t="s">
        <v>53</v>
      </c>
      <c r="G2655" s="220">
        <v>45168</v>
      </c>
      <c r="H2655" t="s">
        <v>184</v>
      </c>
      <c r="I2655" t="s">
        <v>55</v>
      </c>
      <c r="J2655" t="s">
        <v>117</v>
      </c>
      <c r="K2655" t="s">
        <v>185</v>
      </c>
      <c r="L2655" s="230" t="s">
        <v>186</v>
      </c>
      <c r="M2655">
        <v>1</v>
      </c>
      <c r="N2655">
        <v>0</v>
      </c>
      <c r="O2655" s="240">
        <v>76.44</v>
      </c>
      <c r="P2655" s="240">
        <v>76.44</v>
      </c>
      <c r="Q2655" s="240">
        <v>4532.82</v>
      </c>
      <c r="R2655" s="240">
        <v>3.49</v>
      </c>
      <c r="S2655" s="231" t="str">
        <f>VLOOKUP(U2655,'Cross ref'!I:J,2,0)</f>
        <v>SCL</v>
      </c>
      <c r="T2655" s="231">
        <f t="shared" si="246"/>
        <v>76.44</v>
      </c>
      <c r="U2655" s="231">
        <f>VLOOKUP(VALUE(C2655),'Cross ref'!G:I,3,0)</f>
        <v>7393</v>
      </c>
      <c r="V2655" s="231">
        <f>IFERROR(VLOOKUP(J2655,'Item List (2)'!C:D,2,0),VLOOKUP(K2655,'Item List (2)'!C:D,2,0))</f>
        <v>50007</v>
      </c>
      <c r="W2655" s="231">
        <f>IFERROR(VLOOKUP(J2655,'Item List (2)'!C:E,3,0),VLOOKUP(K2655,'Item List (2)'!C:E,3,0))</f>
        <v>100</v>
      </c>
      <c r="X2655" s="231">
        <f t="shared" si="247"/>
        <v>0</v>
      </c>
      <c r="Y2655" s="231" t="str">
        <f t="shared" si="248"/>
        <v>BEEF, GRND PTY 5.33Z ANGUS IQF</v>
      </c>
      <c r="AA2655" s="232">
        <f t="shared" si="249"/>
        <v>76.44</v>
      </c>
      <c r="AB2655" s="232" t="str">
        <f>VLOOKUP(W2655,'Item List (2)'!$H:$J,2,0)</f>
        <v>Food</v>
      </c>
      <c r="AC2655" s="232">
        <f t="shared" si="250"/>
        <v>7393</v>
      </c>
      <c r="AD2655" s="232" t="str">
        <f t="shared" si="251"/>
        <v>7393-Food</v>
      </c>
    </row>
    <row r="2656" spans="1:30">
      <c r="A2656" t="s">
        <v>48</v>
      </c>
      <c r="B2656" t="s">
        <v>549</v>
      </c>
      <c r="C2656" t="s">
        <v>853</v>
      </c>
      <c r="D2656" t="s">
        <v>854</v>
      </c>
      <c r="E2656" t="s">
        <v>856</v>
      </c>
      <c r="F2656" s="220" t="s">
        <v>53</v>
      </c>
      <c r="G2656" s="220">
        <v>45168</v>
      </c>
      <c r="H2656" t="s">
        <v>187</v>
      </c>
      <c r="I2656" t="s">
        <v>55</v>
      </c>
      <c r="J2656" t="s">
        <v>146</v>
      </c>
      <c r="K2656" t="s">
        <v>188</v>
      </c>
      <c r="L2656" s="230" t="s">
        <v>189</v>
      </c>
      <c r="M2656">
        <v>5</v>
      </c>
      <c r="N2656">
        <v>0</v>
      </c>
      <c r="O2656" s="240">
        <v>46.88</v>
      </c>
      <c r="P2656" s="240">
        <v>234.4</v>
      </c>
      <c r="Q2656" s="240">
        <v>4532.82</v>
      </c>
      <c r="R2656" s="240">
        <v>3.49</v>
      </c>
      <c r="S2656" s="231" t="str">
        <f>VLOOKUP(U2656,'Cross ref'!I:J,2,0)</f>
        <v>SCL</v>
      </c>
      <c r="T2656" s="231">
        <f t="shared" si="246"/>
        <v>234.4</v>
      </c>
      <c r="U2656" s="231">
        <f>VLOOKUP(VALUE(C2656),'Cross ref'!G:I,3,0)</f>
        <v>7393</v>
      </c>
      <c r="V2656" s="231">
        <f>IFERROR(VLOOKUP(J2656,'Item List (2)'!C:D,2,0),VLOOKUP(K2656,'Item List (2)'!C:D,2,0))</f>
        <v>50007</v>
      </c>
      <c r="W2656" s="231">
        <f>IFERROR(VLOOKUP(J2656,'Item List (2)'!C:E,3,0),VLOOKUP(K2656,'Item List (2)'!C:E,3,0))</f>
        <v>100</v>
      </c>
      <c r="X2656" s="231">
        <f t="shared" si="247"/>
        <v>0</v>
      </c>
      <c r="Y2656" s="231" t="str">
        <f t="shared" si="248"/>
        <v>CHICKEN, NUGGET BRD STAR SHP</v>
      </c>
      <c r="AA2656" s="232">
        <f t="shared" si="249"/>
        <v>234.4</v>
      </c>
      <c r="AB2656" s="232" t="str">
        <f>VLOOKUP(W2656,'Item List (2)'!$H:$J,2,0)</f>
        <v>Food</v>
      </c>
      <c r="AC2656" s="232">
        <f t="shared" si="250"/>
        <v>7393</v>
      </c>
      <c r="AD2656" s="232" t="str">
        <f t="shared" si="251"/>
        <v>7393-Food</v>
      </c>
    </row>
    <row r="2657" spans="1:30">
      <c r="A2657" t="s">
        <v>48</v>
      </c>
      <c r="B2657" t="s">
        <v>549</v>
      </c>
      <c r="C2657" t="s">
        <v>853</v>
      </c>
      <c r="D2657" t="s">
        <v>854</v>
      </c>
      <c r="E2657" t="s">
        <v>856</v>
      </c>
      <c r="F2657" s="220" t="s">
        <v>53</v>
      </c>
      <c r="G2657" s="220">
        <v>45168</v>
      </c>
      <c r="H2657" t="s">
        <v>200</v>
      </c>
      <c r="I2657" t="s">
        <v>201</v>
      </c>
      <c r="J2657" t="s">
        <v>202</v>
      </c>
      <c r="K2657" t="s">
        <v>203</v>
      </c>
      <c r="L2657" s="230" t="s">
        <v>204</v>
      </c>
      <c r="M2657">
        <v>1</v>
      </c>
      <c r="N2657">
        <v>0</v>
      </c>
      <c r="O2657" s="240">
        <v>70.17</v>
      </c>
      <c r="P2657" s="240">
        <v>70.17</v>
      </c>
      <c r="Q2657" s="240">
        <v>4532.82</v>
      </c>
      <c r="R2657" s="240">
        <v>3.49</v>
      </c>
      <c r="S2657" s="231" t="str">
        <f>VLOOKUP(U2657,'Cross ref'!I:J,2,0)</f>
        <v>SCL</v>
      </c>
      <c r="T2657" s="231">
        <f t="shared" si="246"/>
        <v>70.17</v>
      </c>
      <c r="U2657" s="231">
        <f>VLOOKUP(VALUE(C2657),'Cross ref'!G:I,3,0)</f>
        <v>7393</v>
      </c>
      <c r="V2657" s="231">
        <f>IFERROR(VLOOKUP(J2657,'Item List (2)'!C:D,2,0),VLOOKUP(K2657,'Item List (2)'!C:D,2,0))</f>
        <v>51001</v>
      </c>
      <c r="W2657" s="231">
        <f>IFERROR(VLOOKUP(J2657,'Item List (2)'!C:E,3,0),VLOOKUP(K2657,'Item List (2)'!C:E,3,0))</f>
        <v>1000</v>
      </c>
      <c r="X2657" s="231">
        <f t="shared" si="247"/>
        <v>0</v>
      </c>
      <c r="Y2657" s="231" t="str">
        <f t="shared" si="248"/>
        <v>WRAP, WESTERN SUPER 4 WAY</v>
      </c>
      <c r="AA2657" s="232">
        <f t="shared" si="249"/>
        <v>70.17</v>
      </c>
      <c r="AB2657" s="232" t="str">
        <f>VLOOKUP(W2657,'Item List (2)'!$H:$J,2,0)</f>
        <v>Paper</v>
      </c>
      <c r="AC2657" s="232">
        <f t="shared" si="250"/>
        <v>7393</v>
      </c>
      <c r="AD2657" s="232" t="str">
        <f t="shared" si="251"/>
        <v>7393-Paper</v>
      </c>
    </row>
    <row r="2658" spans="1:30">
      <c r="A2658" t="s">
        <v>48</v>
      </c>
      <c r="B2658" t="s">
        <v>549</v>
      </c>
      <c r="C2658" t="s">
        <v>853</v>
      </c>
      <c r="D2658" t="s">
        <v>854</v>
      </c>
      <c r="E2658" t="s">
        <v>856</v>
      </c>
      <c r="F2658" s="220" t="s">
        <v>53</v>
      </c>
      <c r="G2658" s="220">
        <v>45168</v>
      </c>
      <c r="H2658" t="s">
        <v>205</v>
      </c>
      <c r="I2658" t="s">
        <v>55</v>
      </c>
      <c r="J2658" t="s">
        <v>206</v>
      </c>
      <c r="K2658" t="s">
        <v>207</v>
      </c>
      <c r="L2658" s="230" t="s">
        <v>208</v>
      </c>
      <c r="M2658">
        <v>2</v>
      </c>
      <c r="N2658">
        <v>0</v>
      </c>
      <c r="O2658" s="240">
        <v>22.17</v>
      </c>
      <c r="P2658" s="240">
        <v>44.34</v>
      </c>
      <c r="Q2658" s="240">
        <v>4532.82</v>
      </c>
      <c r="R2658" s="240">
        <v>3.49</v>
      </c>
      <c r="S2658" s="231" t="str">
        <f>VLOOKUP(U2658,'Cross ref'!I:J,2,0)</f>
        <v>SCL</v>
      </c>
      <c r="T2658" s="231">
        <f t="shared" si="246"/>
        <v>44.34</v>
      </c>
      <c r="U2658" s="231">
        <f>VLOOKUP(VALUE(C2658),'Cross ref'!G:I,3,0)</f>
        <v>7393</v>
      </c>
      <c r="V2658" s="231">
        <f>IFERROR(VLOOKUP(J2658,'Item List (2)'!C:D,2,0),VLOOKUP(K2658,'Item List (2)'!C:D,2,0))</f>
        <v>50007</v>
      </c>
      <c r="W2658" s="231">
        <f>IFERROR(VLOOKUP(J2658,'Item List (2)'!C:E,3,0),VLOOKUP(K2658,'Item List (2)'!C:E,3,0))</f>
        <v>100</v>
      </c>
      <c r="X2658" s="231">
        <f t="shared" si="247"/>
        <v>0</v>
      </c>
      <c r="Y2658" s="231" t="str">
        <f t="shared" si="248"/>
        <v>LETTUCE, LINER</v>
      </c>
      <c r="AA2658" s="232">
        <f t="shared" si="249"/>
        <v>44.34</v>
      </c>
      <c r="AB2658" s="232" t="str">
        <f>VLOOKUP(W2658,'Item List (2)'!$H:$J,2,0)</f>
        <v>Food</v>
      </c>
      <c r="AC2658" s="232">
        <f t="shared" si="250"/>
        <v>7393</v>
      </c>
      <c r="AD2658" s="232" t="str">
        <f t="shared" si="251"/>
        <v>7393-Food</v>
      </c>
    </row>
    <row r="2659" spans="1:30">
      <c r="A2659" t="s">
        <v>48</v>
      </c>
      <c r="B2659" t="s">
        <v>549</v>
      </c>
      <c r="C2659" t="s">
        <v>853</v>
      </c>
      <c r="D2659" t="s">
        <v>854</v>
      </c>
      <c r="E2659" t="s">
        <v>856</v>
      </c>
      <c r="F2659" s="220" t="s">
        <v>53</v>
      </c>
      <c r="G2659" s="220">
        <v>45168</v>
      </c>
      <c r="H2659" t="s">
        <v>209</v>
      </c>
      <c r="I2659" t="s">
        <v>55</v>
      </c>
      <c r="J2659" t="s">
        <v>210</v>
      </c>
      <c r="K2659" t="s">
        <v>211</v>
      </c>
      <c r="L2659" s="230" t="s">
        <v>212</v>
      </c>
      <c r="M2659">
        <v>1</v>
      </c>
      <c r="N2659">
        <v>0</v>
      </c>
      <c r="O2659" s="240">
        <v>19.57</v>
      </c>
      <c r="P2659" s="240">
        <v>19.57</v>
      </c>
      <c r="Q2659" s="240">
        <v>4532.82</v>
      </c>
      <c r="R2659" s="240">
        <v>3.49</v>
      </c>
      <c r="S2659" s="231" t="str">
        <f>VLOOKUP(U2659,'Cross ref'!I:J,2,0)</f>
        <v>SCL</v>
      </c>
      <c r="T2659" s="231">
        <f t="shared" si="246"/>
        <v>19.57</v>
      </c>
      <c r="U2659" s="231">
        <f>VLOOKUP(VALUE(C2659),'Cross ref'!G:I,3,0)</f>
        <v>7393</v>
      </c>
      <c r="V2659" s="231">
        <f>IFERROR(VLOOKUP(J2659,'Item List (2)'!C:D,2,0),VLOOKUP(K2659,'Item List (2)'!C:D,2,0))</f>
        <v>50007</v>
      </c>
      <c r="W2659" s="231">
        <f>IFERROR(VLOOKUP(J2659,'Item List (2)'!C:E,3,0),VLOOKUP(K2659,'Item List (2)'!C:E,3,0))</f>
        <v>100</v>
      </c>
      <c r="X2659" s="231">
        <f t="shared" si="247"/>
        <v>0</v>
      </c>
      <c r="Y2659" s="231" t="str">
        <f t="shared" si="248"/>
        <v>TOMATO, RED 5X5 BULK 25LB</v>
      </c>
      <c r="AA2659" s="232">
        <f t="shared" si="249"/>
        <v>19.57</v>
      </c>
      <c r="AB2659" s="232" t="str">
        <f>VLOOKUP(W2659,'Item List (2)'!$H:$J,2,0)</f>
        <v>Food</v>
      </c>
      <c r="AC2659" s="232">
        <f t="shared" si="250"/>
        <v>7393</v>
      </c>
      <c r="AD2659" s="232" t="str">
        <f t="shared" si="251"/>
        <v>7393-Food</v>
      </c>
    </row>
    <row r="2660" spans="1:30">
      <c r="A2660" t="s">
        <v>48</v>
      </c>
      <c r="B2660" t="s">
        <v>549</v>
      </c>
      <c r="C2660" t="s">
        <v>853</v>
      </c>
      <c r="D2660" t="s">
        <v>854</v>
      </c>
      <c r="E2660" t="s">
        <v>856</v>
      </c>
      <c r="F2660" s="220" t="s">
        <v>53</v>
      </c>
      <c r="G2660" s="220">
        <v>45168</v>
      </c>
      <c r="H2660" t="s">
        <v>456</v>
      </c>
      <c r="I2660" t="s">
        <v>55</v>
      </c>
      <c r="J2660" t="s">
        <v>457</v>
      </c>
      <c r="K2660" t="s">
        <v>458</v>
      </c>
      <c r="L2660" s="230" t="s">
        <v>459</v>
      </c>
      <c r="M2660">
        <v>1</v>
      </c>
      <c r="N2660">
        <v>0</v>
      </c>
      <c r="O2660" s="240">
        <v>68.6</v>
      </c>
      <c r="P2660" s="240">
        <v>68.6</v>
      </c>
      <c r="Q2660" s="240">
        <v>4532.82</v>
      </c>
      <c r="R2660" s="240">
        <v>3.49</v>
      </c>
      <c r="S2660" s="231" t="str">
        <f>VLOOKUP(U2660,'Cross ref'!I:J,2,0)</f>
        <v>SCL</v>
      </c>
      <c r="T2660" s="231">
        <f t="shared" si="246"/>
        <v>68.6</v>
      </c>
      <c r="U2660" s="231">
        <f>VLOOKUP(VALUE(C2660),'Cross ref'!G:I,3,0)</f>
        <v>7393</v>
      </c>
      <c r="V2660" s="231">
        <f>IFERROR(VLOOKUP(J2660,'Item List (2)'!C:D,2,0),VLOOKUP(K2660,'Item List (2)'!C:D,2,0))</f>
        <v>50007</v>
      </c>
      <c r="W2660" s="231">
        <f>IFERROR(VLOOKUP(J2660,'Item List (2)'!C:E,3,0),VLOOKUP(K2660,'Item List (2)'!C:E,3,0))</f>
        <v>100</v>
      </c>
      <c r="X2660" s="231">
        <f t="shared" si="247"/>
        <v>0</v>
      </c>
      <c r="Y2660" s="231" t="str">
        <f t="shared" si="248"/>
        <v>COOKIE, CHOC CHIP THWSRV 1.25Z</v>
      </c>
      <c r="AA2660" s="232">
        <f t="shared" si="249"/>
        <v>68.6</v>
      </c>
      <c r="AB2660" s="232" t="str">
        <f>VLOOKUP(W2660,'Item List (2)'!$H:$J,2,0)</f>
        <v>Food</v>
      </c>
      <c r="AC2660" s="232">
        <f t="shared" si="250"/>
        <v>7393</v>
      </c>
      <c r="AD2660" s="232" t="str">
        <f t="shared" si="251"/>
        <v>7393-Food</v>
      </c>
    </row>
    <row r="2661" spans="1:30">
      <c r="A2661" t="s">
        <v>48</v>
      </c>
      <c r="B2661" t="s">
        <v>549</v>
      </c>
      <c r="C2661" t="s">
        <v>853</v>
      </c>
      <c r="D2661" t="s">
        <v>854</v>
      </c>
      <c r="E2661" t="s">
        <v>856</v>
      </c>
      <c r="F2661" s="220" t="s">
        <v>53</v>
      </c>
      <c r="G2661" s="220">
        <v>45168</v>
      </c>
      <c r="H2661" t="s">
        <v>213</v>
      </c>
      <c r="I2661" t="s">
        <v>55</v>
      </c>
      <c r="J2661" t="s">
        <v>214</v>
      </c>
      <c r="K2661" t="s">
        <v>215</v>
      </c>
      <c r="L2661" s="230" t="s">
        <v>78</v>
      </c>
      <c r="M2661">
        <v>1</v>
      </c>
      <c r="N2661">
        <v>0</v>
      </c>
      <c r="O2661" s="240">
        <v>27.07</v>
      </c>
      <c r="P2661" s="240">
        <v>27.07</v>
      </c>
      <c r="Q2661" s="240">
        <v>4532.82</v>
      </c>
      <c r="R2661" s="240">
        <v>3.49</v>
      </c>
      <c r="S2661" s="231" t="str">
        <f>VLOOKUP(U2661,'Cross ref'!I:J,2,0)</f>
        <v>SCL</v>
      </c>
      <c r="T2661" s="231">
        <f t="shared" si="246"/>
        <v>27.07</v>
      </c>
      <c r="U2661" s="231">
        <f>VLOOKUP(VALUE(C2661),'Cross ref'!G:I,3,0)</f>
        <v>7393</v>
      </c>
      <c r="V2661" s="231">
        <f>IFERROR(VLOOKUP(J2661,'Item List (2)'!C:D,2,0),VLOOKUP(K2661,'Item List (2)'!C:D,2,0))</f>
        <v>50007</v>
      </c>
      <c r="W2661" s="231">
        <f>IFERROR(VLOOKUP(J2661,'Item List (2)'!C:E,3,0),VLOOKUP(K2661,'Item List (2)'!C:E,3,0))</f>
        <v>100</v>
      </c>
      <c r="X2661" s="231">
        <f t="shared" si="247"/>
        <v>0</v>
      </c>
      <c r="Y2661" s="231" t="str">
        <f t="shared" si="248"/>
        <v>PICKLE, CHIP DELI 3/16" CC</v>
      </c>
      <c r="AA2661" s="232">
        <f t="shared" si="249"/>
        <v>27.07</v>
      </c>
      <c r="AB2661" s="232" t="str">
        <f>VLOOKUP(W2661,'Item List (2)'!$H:$J,2,0)</f>
        <v>Food</v>
      </c>
      <c r="AC2661" s="232">
        <f t="shared" si="250"/>
        <v>7393</v>
      </c>
      <c r="AD2661" s="232" t="str">
        <f t="shared" si="251"/>
        <v>7393-Food</v>
      </c>
    </row>
    <row r="2662" spans="1:30">
      <c r="A2662" t="s">
        <v>48</v>
      </c>
      <c r="B2662" t="s">
        <v>549</v>
      </c>
      <c r="C2662" t="s">
        <v>853</v>
      </c>
      <c r="D2662" t="s">
        <v>854</v>
      </c>
      <c r="E2662" t="s">
        <v>856</v>
      </c>
      <c r="F2662" s="220" t="s">
        <v>53</v>
      </c>
      <c r="G2662" s="220">
        <v>45168</v>
      </c>
      <c r="H2662" t="s">
        <v>792</v>
      </c>
      <c r="I2662" t="s">
        <v>201</v>
      </c>
      <c r="J2662" t="s">
        <v>224</v>
      </c>
      <c r="K2662" t="s">
        <v>793</v>
      </c>
      <c r="L2662" s="230" t="s">
        <v>425</v>
      </c>
      <c r="M2662">
        <v>1</v>
      </c>
      <c r="N2662">
        <v>0</v>
      </c>
      <c r="O2662" s="240">
        <v>4.7</v>
      </c>
      <c r="P2662" s="240">
        <v>4.7</v>
      </c>
      <c r="Q2662" s="240">
        <v>4532.82</v>
      </c>
      <c r="R2662" s="240">
        <v>3.49</v>
      </c>
      <c r="S2662" s="231" t="str">
        <f>VLOOKUP(U2662,'Cross ref'!I:J,2,0)</f>
        <v>SCL</v>
      </c>
      <c r="T2662" s="231">
        <f t="shared" si="246"/>
        <v>4.7</v>
      </c>
      <c r="U2662" s="231">
        <f>VLOOKUP(VALUE(C2662),'Cross ref'!G:I,3,0)</f>
        <v>7393</v>
      </c>
      <c r="V2662" s="231">
        <f>IFERROR(VLOOKUP(J2662,'Item List (2)'!C:D,2,0),VLOOKUP(K2662,'Item List (2)'!C:D,2,0))</f>
        <v>51001</v>
      </c>
      <c r="W2662" s="231">
        <f>IFERROR(VLOOKUP(J2662,'Item List (2)'!C:E,3,0),VLOOKUP(K2662,'Item List (2)'!C:E,3,0))</f>
        <v>1000</v>
      </c>
      <c r="X2662" s="231">
        <f t="shared" si="247"/>
        <v>0</v>
      </c>
      <c r="Y2662" s="231" t="str">
        <f t="shared" si="248"/>
        <v>LABEL, PROMO CARLS JR</v>
      </c>
      <c r="AA2662" s="232">
        <f t="shared" si="249"/>
        <v>4.7</v>
      </c>
      <c r="AB2662" s="232" t="str">
        <f>VLOOKUP(W2662,'Item List (2)'!$H:$J,2,0)</f>
        <v>Paper</v>
      </c>
      <c r="AC2662" s="232">
        <f t="shared" si="250"/>
        <v>7393</v>
      </c>
      <c r="AD2662" s="232" t="str">
        <f t="shared" si="251"/>
        <v>7393-Paper</v>
      </c>
    </row>
    <row r="2663" spans="1:30">
      <c r="A2663" t="s">
        <v>48</v>
      </c>
      <c r="B2663" t="s">
        <v>549</v>
      </c>
      <c r="C2663" t="s">
        <v>853</v>
      </c>
      <c r="D2663" t="s">
        <v>854</v>
      </c>
      <c r="E2663" t="s">
        <v>856</v>
      </c>
      <c r="F2663" s="220" t="s">
        <v>53</v>
      </c>
      <c r="G2663" s="220">
        <v>45168</v>
      </c>
      <c r="H2663" t="s">
        <v>616</v>
      </c>
      <c r="I2663" t="s">
        <v>201</v>
      </c>
      <c r="J2663" t="s">
        <v>224</v>
      </c>
      <c r="K2663" t="s">
        <v>617</v>
      </c>
      <c r="L2663" s="230" t="s">
        <v>425</v>
      </c>
      <c r="M2663">
        <v>1</v>
      </c>
      <c r="N2663">
        <v>0</v>
      </c>
      <c r="O2663" s="240">
        <v>5.2</v>
      </c>
      <c r="P2663" s="240">
        <v>5.2</v>
      </c>
      <c r="Q2663" s="240">
        <v>4532.82</v>
      </c>
      <c r="R2663" s="240">
        <v>3.49</v>
      </c>
      <c r="S2663" s="231" t="str">
        <f>VLOOKUP(U2663,'Cross ref'!I:J,2,0)</f>
        <v>SCL</v>
      </c>
      <c r="T2663" s="231">
        <f t="shared" si="246"/>
        <v>5.2</v>
      </c>
      <c r="U2663" s="231">
        <f>VLOOKUP(VALUE(C2663),'Cross ref'!G:I,3,0)</f>
        <v>7393</v>
      </c>
      <c r="V2663" s="231">
        <f>IFERROR(VLOOKUP(J2663,'Item List (2)'!C:D,2,0),VLOOKUP(K2663,'Item List (2)'!C:D,2,0))</f>
        <v>51001</v>
      </c>
      <c r="W2663" s="231">
        <f>IFERROR(VLOOKUP(J2663,'Item List (2)'!C:E,3,0),VLOOKUP(K2663,'Item List (2)'!C:E,3,0))</f>
        <v>1000</v>
      </c>
      <c r="X2663" s="231">
        <f t="shared" si="247"/>
        <v>0</v>
      </c>
      <c r="Y2663" s="231" t="str">
        <f t="shared" si="248"/>
        <v>LABEL, SPECIAL CARLS JR</v>
      </c>
      <c r="AA2663" s="232">
        <f t="shared" si="249"/>
        <v>5.2</v>
      </c>
      <c r="AB2663" s="232" t="str">
        <f>VLOOKUP(W2663,'Item List (2)'!$H:$J,2,0)</f>
        <v>Paper</v>
      </c>
      <c r="AC2663" s="232">
        <f t="shared" si="250"/>
        <v>7393</v>
      </c>
      <c r="AD2663" s="232" t="str">
        <f t="shared" si="251"/>
        <v>7393-Paper</v>
      </c>
    </row>
    <row r="2664" spans="1:30">
      <c r="A2664" t="s">
        <v>48</v>
      </c>
      <c r="B2664" t="s">
        <v>549</v>
      </c>
      <c r="C2664" t="s">
        <v>853</v>
      </c>
      <c r="D2664" t="s">
        <v>854</v>
      </c>
      <c r="E2664" t="s">
        <v>856</v>
      </c>
      <c r="F2664" s="220" t="s">
        <v>53</v>
      </c>
      <c r="G2664" s="220">
        <v>45168</v>
      </c>
      <c r="H2664" t="s">
        <v>829</v>
      </c>
      <c r="I2664" t="s">
        <v>66</v>
      </c>
      <c r="J2664" t="s">
        <v>224</v>
      </c>
      <c r="K2664" t="s">
        <v>830</v>
      </c>
      <c r="L2664" s="230" t="s">
        <v>620</v>
      </c>
      <c r="M2664">
        <v>1</v>
      </c>
      <c r="N2664">
        <v>0</v>
      </c>
      <c r="O2664" s="240">
        <v>4.92</v>
      </c>
      <c r="P2664" s="240">
        <v>4.92</v>
      </c>
      <c r="Q2664" s="240">
        <v>4532.82</v>
      </c>
      <c r="R2664" s="240">
        <v>3.49</v>
      </c>
      <c r="S2664" s="231" t="str">
        <f>VLOOKUP(U2664,'Cross ref'!I:J,2,0)</f>
        <v>SCL</v>
      </c>
      <c r="T2664" s="231">
        <f t="shared" si="246"/>
        <v>4.92</v>
      </c>
      <c r="U2664" s="231">
        <f>VLOOKUP(VALUE(C2664),'Cross ref'!G:I,3,0)</f>
        <v>7393</v>
      </c>
      <c r="V2664" s="231">
        <f>IFERROR(VLOOKUP(J2664,'Item List (2)'!C:D,2,0),VLOOKUP(K2664,'Item List (2)'!C:D,2,0))</f>
        <v>51001</v>
      </c>
      <c r="W2664" s="231">
        <f>IFERROR(VLOOKUP(J2664,'Item List (2)'!C:E,3,0),VLOOKUP(K2664,'Item List (2)'!C:E,3,0))</f>
        <v>1000</v>
      </c>
      <c r="X2664" s="231">
        <f t="shared" si="247"/>
        <v>0</v>
      </c>
      <c r="Y2664" s="231" t="str">
        <f t="shared" si="248"/>
        <v>LABEL, TUESDAY 1X1 COLD TEMP CARLS JR</v>
      </c>
      <c r="AA2664" s="232">
        <f t="shared" si="249"/>
        <v>4.92</v>
      </c>
      <c r="AB2664" s="232" t="str">
        <f>VLOOKUP(W2664,'Item List (2)'!$H:$J,2,0)</f>
        <v>Paper</v>
      </c>
      <c r="AC2664" s="232">
        <f t="shared" si="250"/>
        <v>7393</v>
      </c>
      <c r="AD2664" s="232" t="str">
        <f t="shared" si="251"/>
        <v>7393-Paper</v>
      </c>
    </row>
    <row r="2665" spans="1:30">
      <c r="A2665" t="s">
        <v>48</v>
      </c>
      <c r="B2665" t="s">
        <v>549</v>
      </c>
      <c r="C2665" t="s">
        <v>853</v>
      </c>
      <c r="D2665" t="s">
        <v>854</v>
      </c>
      <c r="E2665" t="s">
        <v>856</v>
      </c>
      <c r="F2665" s="220" t="s">
        <v>53</v>
      </c>
      <c r="G2665" s="220">
        <v>45168</v>
      </c>
      <c r="H2665" t="s">
        <v>423</v>
      </c>
      <c r="I2665" t="s">
        <v>201</v>
      </c>
      <c r="J2665" t="s">
        <v>240</v>
      </c>
      <c r="K2665" t="s">
        <v>424</v>
      </c>
      <c r="L2665" s="230" t="s">
        <v>425</v>
      </c>
      <c r="M2665">
        <v>1</v>
      </c>
      <c r="N2665">
        <v>0</v>
      </c>
      <c r="O2665" s="240">
        <v>21.76</v>
      </c>
      <c r="P2665" s="240">
        <v>21.76</v>
      </c>
      <c r="Q2665" s="240">
        <v>4532.82</v>
      </c>
      <c r="R2665" s="240">
        <v>3.49</v>
      </c>
      <c r="S2665" s="231" t="str">
        <f>VLOOKUP(U2665,'Cross ref'!I:J,2,0)</f>
        <v>SCL</v>
      </c>
      <c r="T2665" s="231">
        <f t="shared" si="246"/>
        <v>21.76</v>
      </c>
      <c r="U2665" s="231">
        <f>VLOOKUP(VALUE(C2665),'Cross ref'!G:I,3,0)</f>
        <v>7393</v>
      </c>
      <c r="V2665" s="231">
        <f>IFERROR(VLOOKUP(J2665,'Item List (2)'!C:D,2,0),VLOOKUP(K2665,'Item List (2)'!C:D,2,0))</f>
        <v>51001</v>
      </c>
      <c r="W2665" s="231">
        <f>IFERROR(VLOOKUP(J2665,'Item List (2)'!C:E,3,0),VLOOKUP(K2665,'Item List (2)'!C:E,3,0))</f>
        <v>1000</v>
      </c>
      <c r="X2665" s="231">
        <f t="shared" si="247"/>
        <v>0</v>
      </c>
      <c r="Y2665" s="231" t="str">
        <f t="shared" si="248"/>
        <v>BAG, T-SHIRT FLVR TRAILS</v>
      </c>
      <c r="AA2665" s="232">
        <f t="shared" si="249"/>
        <v>21.76</v>
      </c>
      <c r="AB2665" s="232" t="str">
        <f>VLOOKUP(W2665,'Item List (2)'!$H:$J,2,0)</f>
        <v>Paper</v>
      </c>
      <c r="AC2665" s="232">
        <f t="shared" si="250"/>
        <v>7393</v>
      </c>
      <c r="AD2665" s="232" t="str">
        <f t="shared" si="251"/>
        <v>7393-Paper</v>
      </c>
    </row>
    <row r="2666" spans="1:30">
      <c r="A2666" t="s">
        <v>48</v>
      </c>
      <c r="B2666" t="s">
        <v>549</v>
      </c>
      <c r="C2666" t="s">
        <v>853</v>
      </c>
      <c r="D2666" t="s">
        <v>854</v>
      </c>
      <c r="E2666" t="s">
        <v>856</v>
      </c>
      <c r="F2666" s="220" t="s">
        <v>53</v>
      </c>
      <c r="G2666" s="220">
        <v>45168</v>
      </c>
      <c r="H2666" t="s">
        <v>243</v>
      </c>
      <c r="I2666" t="s">
        <v>55</v>
      </c>
      <c r="J2666" t="s">
        <v>244</v>
      </c>
      <c r="K2666" t="s">
        <v>245</v>
      </c>
      <c r="L2666" s="230" t="s">
        <v>246</v>
      </c>
      <c r="M2666">
        <v>1</v>
      </c>
      <c r="N2666">
        <v>0</v>
      </c>
      <c r="O2666" s="240">
        <v>19.99</v>
      </c>
      <c r="P2666" s="240">
        <v>19.99</v>
      </c>
      <c r="Q2666" s="240">
        <v>4532.82</v>
      </c>
      <c r="R2666" s="240">
        <v>3.49</v>
      </c>
      <c r="S2666" s="231" t="str">
        <f>VLOOKUP(U2666,'Cross ref'!I:J,2,0)</f>
        <v>SCL</v>
      </c>
      <c r="T2666" s="231">
        <f t="shared" si="246"/>
        <v>19.99</v>
      </c>
      <c r="U2666" s="231">
        <f>VLOOKUP(VALUE(C2666),'Cross ref'!G:I,3,0)</f>
        <v>7393</v>
      </c>
      <c r="V2666" s="231">
        <f>IFERROR(VLOOKUP(J2666,'Item List (2)'!C:D,2,0),VLOOKUP(K2666,'Item List (2)'!C:D,2,0))</f>
        <v>50007</v>
      </c>
      <c r="W2666" s="231">
        <f>IFERROR(VLOOKUP(J2666,'Item List (2)'!C:E,3,0),VLOOKUP(K2666,'Item List (2)'!C:E,3,0))</f>
        <v>100</v>
      </c>
      <c r="X2666" s="231">
        <f t="shared" si="247"/>
        <v>0</v>
      </c>
      <c r="Y2666" s="231" t="str">
        <f t="shared" si="248"/>
        <v>CREAMER, HALF &amp; HALF</v>
      </c>
      <c r="AA2666" s="232">
        <f t="shared" si="249"/>
        <v>19.99</v>
      </c>
      <c r="AB2666" s="232" t="str">
        <f>VLOOKUP(W2666,'Item List (2)'!$H:$J,2,0)</f>
        <v>Food</v>
      </c>
      <c r="AC2666" s="232">
        <f t="shared" si="250"/>
        <v>7393</v>
      </c>
      <c r="AD2666" s="232" t="str">
        <f t="shared" si="251"/>
        <v>7393-Food</v>
      </c>
    </row>
    <row r="2667" spans="1:30">
      <c r="A2667" t="s">
        <v>48</v>
      </c>
      <c r="B2667" t="s">
        <v>549</v>
      </c>
      <c r="C2667" t="s">
        <v>853</v>
      </c>
      <c r="D2667" t="s">
        <v>854</v>
      </c>
      <c r="E2667" t="s">
        <v>856</v>
      </c>
      <c r="F2667" s="220" t="s">
        <v>53</v>
      </c>
      <c r="G2667" s="220">
        <v>45168</v>
      </c>
      <c r="H2667" t="s">
        <v>857</v>
      </c>
      <c r="I2667" t="s">
        <v>201</v>
      </c>
      <c r="J2667" t="s">
        <v>236</v>
      </c>
      <c r="K2667" t="s">
        <v>858</v>
      </c>
      <c r="L2667" s="230" t="s">
        <v>859</v>
      </c>
      <c r="M2667">
        <v>1</v>
      </c>
      <c r="N2667">
        <v>0</v>
      </c>
      <c r="O2667">
        <v>49.23</v>
      </c>
      <c r="P2667" s="240">
        <v>49.23</v>
      </c>
      <c r="Q2667" s="240">
        <v>4532.82</v>
      </c>
      <c r="R2667" s="240">
        <v>3.49</v>
      </c>
      <c r="S2667" s="231" t="str">
        <f>VLOOKUP(U2667,'Cross ref'!I:J,2,0)</f>
        <v>SCL</v>
      </c>
      <c r="T2667" s="231">
        <f t="shared" si="246"/>
        <v>49.23</v>
      </c>
      <c r="U2667" s="231">
        <f>VLOOKUP(VALUE(C2667),'Cross ref'!G:I,3,0)</f>
        <v>7393</v>
      </c>
      <c r="V2667" s="231">
        <f>IFERROR(VLOOKUP(J2667,'Item List (2)'!C:D,2,0),VLOOKUP(K2667,'Item List (2)'!C:D,2,0))</f>
        <v>51001</v>
      </c>
      <c r="W2667" s="231">
        <f>IFERROR(VLOOKUP(J2667,'Item List (2)'!C:E,3,0),VLOOKUP(K2667,'Item List (2)'!C:E,3,0))</f>
        <v>1000</v>
      </c>
      <c r="X2667" s="231">
        <f t="shared" si="247"/>
        <v>0</v>
      </c>
      <c r="Y2667" s="231" t="str">
        <f t="shared" si="248"/>
        <v>CUP, PAPER HOT 16Z FLVR TRAIL</v>
      </c>
      <c r="AA2667" s="232">
        <f t="shared" si="249"/>
        <v>49.23</v>
      </c>
      <c r="AB2667" s="232" t="str">
        <f>VLOOKUP(W2667,'Item List (2)'!$H:$J,2,0)</f>
        <v>Paper</v>
      </c>
      <c r="AC2667" s="232">
        <f t="shared" si="250"/>
        <v>7393</v>
      </c>
      <c r="AD2667" s="232" t="str">
        <f t="shared" si="251"/>
        <v>7393-Paper</v>
      </c>
    </row>
    <row r="2668" spans="1:30">
      <c r="A2668" t="s">
        <v>48</v>
      </c>
      <c r="B2668" t="s">
        <v>549</v>
      </c>
      <c r="C2668" t="s">
        <v>853</v>
      </c>
      <c r="D2668" t="s">
        <v>854</v>
      </c>
      <c r="E2668" t="s">
        <v>856</v>
      </c>
      <c r="F2668" s="220" t="s">
        <v>53</v>
      </c>
      <c r="G2668" s="220">
        <v>45168</v>
      </c>
      <c r="H2668" t="s">
        <v>258</v>
      </c>
      <c r="I2668" t="s">
        <v>201</v>
      </c>
      <c r="J2668" t="s">
        <v>236</v>
      </c>
      <c r="K2668" t="s">
        <v>259</v>
      </c>
      <c r="L2668" s="230" t="s">
        <v>260</v>
      </c>
      <c r="M2668">
        <v>1</v>
      </c>
      <c r="N2668">
        <v>0</v>
      </c>
      <c r="O2668" s="240">
        <v>30.68</v>
      </c>
      <c r="P2668" s="240">
        <v>30.68</v>
      </c>
      <c r="Q2668" s="240">
        <v>4532.82</v>
      </c>
      <c r="R2668" s="240">
        <v>3.49</v>
      </c>
      <c r="S2668" s="231" t="str">
        <f>VLOOKUP(U2668,'Cross ref'!I:J,2,0)</f>
        <v>SCL</v>
      </c>
      <c r="T2668" s="231">
        <f t="shared" si="246"/>
        <v>30.68</v>
      </c>
      <c r="U2668" s="231">
        <f>VLOOKUP(VALUE(C2668),'Cross ref'!G:I,3,0)</f>
        <v>7393</v>
      </c>
      <c r="V2668" s="231">
        <f>IFERROR(VLOOKUP(J2668,'Item List (2)'!C:D,2,0),VLOOKUP(K2668,'Item List (2)'!C:D,2,0))</f>
        <v>51001</v>
      </c>
      <c r="W2668" s="231">
        <f>IFERROR(VLOOKUP(J2668,'Item List (2)'!C:E,3,0),VLOOKUP(K2668,'Item List (2)'!C:E,3,0))</f>
        <v>1000</v>
      </c>
      <c r="X2668" s="231">
        <f t="shared" si="247"/>
        <v>0</v>
      </c>
      <c r="Y2668" s="231" t="str">
        <f t="shared" si="248"/>
        <v>CUP, PLS COLD 32Z FLVR TRAIL</v>
      </c>
      <c r="AA2668" s="232">
        <f t="shared" si="249"/>
        <v>30.68</v>
      </c>
      <c r="AB2668" s="232" t="str">
        <f>VLOOKUP(W2668,'Item List (2)'!$H:$J,2,0)</f>
        <v>Paper</v>
      </c>
      <c r="AC2668" s="232">
        <f t="shared" si="250"/>
        <v>7393</v>
      </c>
      <c r="AD2668" s="232" t="str">
        <f t="shared" si="251"/>
        <v>7393-Paper</v>
      </c>
    </row>
    <row r="2669" spans="1:30">
      <c r="A2669" t="s">
        <v>48</v>
      </c>
      <c r="B2669" t="s">
        <v>549</v>
      </c>
      <c r="C2669" t="s">
        <v>853</v>
      </c>
      <c r="D2669" t="s">
        <v>854</v>
      </c>
      <c r="E2669" t="s">
        <v>856</v>
      </c>
      <c r="F2669" s="220" t="s">
        <v>53</v>
      </c>
      <c r="G2669" s="220">
        <v>45168</v>
      </c>
      <c r="H2669" t="s">
        <v>261</v>
      </c>
      <c r="I2669" t="s">
        <v>55</v>
      </c>
      <c r="J2669" t="s">
        <v>98</v>
      </c>
      <c r="K2669" t="s">
        <v>262</v>
      </c>
      <c r="L2669" s="230" t="s">
        <v>263</v>
      </c>
      <c r="M2669">
        <v>1</v>
      </c>
      <c r="N2669">
        <v>0</v>
      </c>
      <c r="O2669" s="240">
        <v>22.91</v>
      </c>
      <c r="P2669" s="240">
        <v>22.91</v>
      </c>
      <c r="Q2669" s="240">
        <v>4532.82</v>
      </c>
      <c r="R2669" s="240">
        <v>3.49</v>
      </c>
      <c r="S2669" s="231" t="str">
        <f>VLOOKUP(U2669,'Cross ref'!I:J,2,0)</f>
        <v>SCL</v>
      </c>
      <c r="T2669" s="231">
        <f t="shared" si="246"/>
        <v>22.91</v>
      </c>
      <c r="U2669" s="231">
        <f>VLOOKUP(VALUE(C2669),'Cross ref'!G:I,3,0)</f>
        <v>7393</v>
      </c>
      <c r="V2669" s="231">
        <f>IFERROR(VLOOKUP(J2669,'Item List (2)'!C:D,2,0),VLOOKUP(K2669,'Item List (2)'!C:D,2,0))</f>
        <v>50007</v>
      </c>
      <c r="W2669" s="231">
        <f>IFERROR(VLOOKUP(J2669,'Item List (2)'!C:E,3,0),VLOOKUP(K2669,'Item List (2)'!C:E,3,0))</f>
        <v>100</v>
      </c>
      <c r="X2669" s="231">
        <f t="shared" si="247"/>
        <v>0</v>
      </c>
      <c r="Y2669" s="231" t="str">
        <f t="shared" si="248"/>
        <v>SAUCE, BBQ</v>
      </c>
      <c r="AA2669" s="232">
        <f t="shared" si="249"/>
        <v>22.91</v>
      </c>
      <c r="AB2669" s="232" t="str">
        <f>VLOOKUP(W2669,'Item List (2)'!$H:$J,2,0)</f>
        <v>Food</v>
      </c>
      <c r="AC2669" s="232">
        <f t="shared" si="250"/>
        <v>7393</v>
      </c>
      <c r="AD2669" s="232" t="str">
        <f t="shared" si="251"/>
        <v>7393-Food</v>
      </c>
    </row>
    <row r="2670" spans="1:30">
      <c r="A2670" t="s">
        <v>48</v>
      </c>
      <c r="B2670" t="s">
        <v>549</v>
      </c>
      <c r="C2670" t="s">
        <v>853</v>
      </c>
      <c r="D2670" t="s">
        <v>854</v>
      </c>
      <c r="E2670" t="s">
        <v>856</v>
      </c>
      <c r="F2670" s="220" t="s">
        <v>53</v>
      </c>
      <c r="G2670" s="220">
        <v>45168</v>
      </c>
      <c r="H2670" t="s">
        <v>264</v>
      </c>
      <c r="I2670" t="s">
        <v>55</v>
      </c>
      <c r="J2670" t="s">
        <v>265</v>
      </c>
      <c r="K2670" t="s">
        <v>266</v>
      </c>
      <c r="L2670" s="230" t="s">
        <v>263</v>
      </c>
      <c r="M2670">
        <v>1</v>
      </c>
      <c r="N2670">
        <v>0</v>
      </c>
      <c r="O2670" s="240">
        <v>23.87</v>
      </c>
      <c r="P2670" s="240">
        <v>23.87</v>
      </c>
      <c r="Q2670" s="240">
        <v>4532.82</v>
      </c>
      <c r="R2670" s="240">
        <v>3.49</v>
      </c>
      <c r="S2670" s="231" t="str">
        <f>VLOOKUP(U2670,'Cross ref'!I:J,2,0)</f>
        <v>SCL</v>
      </c>
      <c r="T2670" s="231">
        <f t="shared" si="246"/>
        <v>23.87</v>
      </c>
      <c r="U2670" s="231">
        <f>VLOOKUP(VALUE(C2670),'Cross ref'!G:I,3,0)</f>
        <v>7393</v>
      </c>
      <c r="V2670" s="231">
        <f>IFERROR(VLOOKUP(J2670,'Item List (2)'!C:D,2,0),VLOOKUP(K2670,'Item List (2)'!C:D,2,0))</f>
        <v>50007</v>
      </c>
      <c r="W2670" s="231">
        <f>IFERROR(VLOOKUP(J2670,'Item List (2)'!C:E,3,0),VLOOKUP(K2670,'Item List (2)'!C:E,3,0))</f>
        <v>100</v>
      </c>
      <c r="X2670" s="231">
        <f t="shared" si="247"/>
        <v>0</v>
      </c>
      <c r="Y2670" s="231" t="str">
        <f t="shared" si="248"/>
        <v>SAUCE, SPECIAL</v>
      </c>
      <c r="AA2670" s="232">
        <f t="shared" si="249"/>
        <v>23.87</v>
      </c>
      <c r="AB2670" s="232" t="str">
        <f>VLOOKUP(W2670,'Item List (2)'!$H:$J,2,0)</f>
        <v>Food</v>
      </c>
      <c r="AC2670" s="232">
        <f t="shared" si="250"/>
        <v>7393</v>
      </c>
      <c r="AD2670" s="232" t="str">
        <f t="shared" si="251"/>
        <v>7393-Food</v>
      </c>
    </row>
    <row r="2671" spans="1:30">
      <c r="A2671" t="s">
        <v>48</v>
      </c>
      <c r="B2671" t="s">
        <v>549</v>
      </c>
      <c r="C2671" t="s">
        <v>853</v>
      </c>
      <c r="D2671" t="s">
        <v>854</v>
      </c>
      <c r="E2671" t="s">
        <v>856</v>
      </c>
      <c r="F2671" s="220" t="s">
        <v>53</v>
      </c>
      <c r="G2671" s="220">
        <v>45168</v>
      </c>
      <c r="H2671" t="s">
        <v>267</v>
      </c>
      <c r="I2671" t="s">
        <v>55</v>
      </c>
      <c r="J2671" t="s">
        <v>268</v>
      </c>
      <c r="K2671" t="s">
        <v>269</v>
      </c>
      <c r="L2671" s="230" t="s">
        <v>270</v>
      </c>
      <c r="M2671">
        <v>1</v>
      </c>
      <c r="N2671">
        <v>0</v>
      </c>
      <c r="O2671" s="240">
        <v>47.11</v>
      </c>
      <c r="P2671" s="240">
        <v>47.11</v>
      </c>
      <c r="Q2671" s="240">
        <v>4532.82</v>
      </c>
      <c r="R2671" s="240">
        <v>3.49</v>
      </c>
      <c r="S2671" s="231" t="str">
        <f>VLOOKUP(U2671,'Cross ref'!I:J,2,0)</f>
        <v>SCL</v>
      </c>
      <c r="T2671" s="231">
        <f t="shared" si="246"/>
        <v>47.11</v>
      </c>
      <c r="U2671" s="231">
        <f>VLOOKUP(VALUE(C2671),'Cross ref'!G:I,3,0)</f>
        <v>7393</v>
      </c>
      <c r="V2671" s="231">
        <f>IFERROR(VLOOKUP(J2671,'Item List (2)'!C:D,2,0),VLOOKUP(K2671,'Item List (2)'!C:D,2,0))</f>
        <v>50007</v>
      </c>
      <c r="W2671" s="231">
        <f>IFERROR(VLOOKUP(J2671,'Item List (2)'!C:E,3,0),VLOOKUP(K2671,'Item List (2)'!C:E,3,0))</f>
        <v>100</v>
      </c>
      <c r="X2671" s="231">
        <f t="shared" si="247"/>
        <v>0</v>
      </c>
      <c r="Y2671" s="231" t="str">
        <f t="shared" si="248"/>
        <v>MAYONNAISE, 64Z</v>
      </c>
      <c r="AA2671" s="232">
        <f t="shared" si="249"/>
        <v>47.11</v>
      </c>
      <c r="AB2671" s="232" t="str">
        <f>VLOOKUP(W2671,'Item List (2)'!$H:$J,2,0)</f>
        <v>Food</v>
      </c>
      <c r="AC2671" s="232">
        <f t="shared" si="250"/>
        <v>7393</v>
      </c>
      <c r="AD2671" s="232" t="str">
        <f t="shared" si="251"/>
        <v>7393-Food</v>
      </c>
    </row>
    <row r="2672" spans="1:30">
      <c r="A2672" t="s">
        <v>48</v>
      </c>
      <c r="B2672" t="s">
        <v>549</v>
      </c>
      <c r="C2672" t="s">
        <v>853</v>
      </c>
      <c r="D2672" t="s">
        <v>854</v>
      </c>
      <c r="E2672" t="s">
        <v>856</v>
      </c>
      <c r="F2672" s="220" t="s">
        <v>53</v>
      </c>
      <c r="G2672" s="220">
        <v>45168</v>
      </c>
      <c r="H2672" t="s">
        <v>271</v>
      </c>
      <c r="I2672" t="s">
        <v>55</v>
      </c>
      <c r="J2672" t="s">
        <v>272</v>
      </c>
      <c r="K2672" t="s">
        <v>273</v>
      </c>
      <c r="L2672" s="230" t="s">
        <v>274</v>
      </c>
      <c r="M2672">
        <v>1</v>
      </c>
      <c r="N2672">
        <v>0</v>
      </c>
      <c r="O2672" s="240">
        <v>39.82</v>
      </c>
      <c r="P2672" s="240">
        <v>39.82</v>
      </c>
      <c r="Q2672" s="240">
        <v>4532.82</v>
      </c>
      <c r="R2672" s="240">
        <v>3.49</v>
      </c>
      <c r="S2672" s="231" t="str">
        <f>VLOOKUP(U2672,'Cross ref'!I:J,2,0)</f>
        <v>SCL</v>
      </c>
      <c r="T2672" s="231">
        <f t="shared" si="246"/>
        <v>39.82</v>
      </c>
      <c r="U2672" s="231">
        <f>VLOOKUP(VALUE(C2672),'Cross ref'!G:I,3,0)</f>
        <v>7393</v>
      </c>
      <c r="V2672" s="231">
        <f>IFERROR(VLOOKUP(J2672,'Item List (2)'!C:D,2,0),VLOOKUP(K2672,'Item List (2)'!C:D,2,0))</f>
        <v>50007</v>
      </c>
      <c r="W2672" s="231">
        <f>IFERROR(VLOOKUP(J2672,'Item List (2)'!C:E,3,0),VLOOKUP(K2672,'Item List (2)'!C:E,3,0))</f>
        <v>100</v>
      </c>
      <c r="X2672" s="231">
        <f t="shared" si="247"/>
        <v>0</v>
      </c>
      <c r="Y2672" s="231" t="str">
        <f t="shared" si="248"/>
        <v>FRENCH TOAST, STICK ORIGINAL CARLS JR</v>
      </c>
      <c r="AA2672" s="232">
        <f t="shared" si="249"/>
        <v>39.82</v>
      </c>
      <c r="AB2672" s="232" t="str">
        <f>VLOOKUP(W2672,'Item List (2)'!$H:$J,2,0)</f>
        <v>Food</v>
      </c>
      <c r="AC2672" s="232">
        <f t="shared" si="250"/>
        <v>7393</v>
      </c>
      <c r="AD2672" s="232" t="str">
        <f t="shared" si="251"/>
        <v>7393-Food</v>
      </c>
    </row>
    <row r="2673" spans="1:30">
      <c r="A2673" t="s">
        <v>48</v>
      </c>
      <c r="B2673" t="s">
        <v>549</v>
      </c>
      <c r="C2673" t="s">
        <v>853</v>
      </c>
      <c r="D2673" t="s">
        <v>854</v>
      </c>
      <c r="E2673" t="s">
        <v>856</v>
      </c>
      <c r="F2673" s="220" t="s">
        <v>53</v>
      </c>
      <c r="G2673" s="220">
        <v>45168</v>
      </c>
      <c r="H2673" t="s">
        <v>275</v>
      </c>
      <c r="I2673" t="s">
        <v>71</v>
      </c>
      <c r="J2673" t="s">
        <v>276</v>
      </c>
      <c r="K2673" t="s">
        <v>277</v>
      </c>
      <c r="L2673" s="230" t="s">
        <v>74</v>
      </c>
      <c r="M2673">
        <v>1</v>
      </c>
      <c r="N2673">
        <v>0</v>
      </c>
      <c r="O2673" s="240">
        <v>0</v>
      </c>
      <c r="P2673" s="240">
        <v>28.42</v>
      </c>
      <c r="Q2673" s="240">
        <v>4532.82</v>
      </c>
      <c r="R2673" s="240">
        <v>3.49</v>
      </c>
      <c r="S2673" s="231" t="str">
        <f>VLOOKUP(U2673,'Cross ref'!I:J,2,0)</f>
        <v>SCL</v>
      </c>
      <c r="T2673" s="231">
        <f t="shared" si="246"/>
        <v>28.42</v>
      </c>
      <c r="U2673" s="231">
        <f>VLOOKUP(VALUE(C2673),'Cross ref'!G:I,3,0)</f>
        <v>7393</v>
      </c>
      <c r="V2673" s="231">
        <f>IFERROR(VLOOKUP(J2673,'Item List (2)'!C:D,2,0),VLOOKUP(K2673,'Item List (2)'!C:D,2,0))</f>
        <v>50007</v>
      </c>
      <c r="W2673" s="231">
        <f>IFERROR(VLOOKUP(J2673,'Item List (2)'!C:E,3,0),VLOOKUP(K2673,'Item List (2)'!C:E,3,0))</f>
        <v>100</v>
      </c>
      <c r="X2673" s="231">
        <f t="shared" si="247"/>
        <v>-28.42</v>
      </c>
      <c r="Y2673" s="231" t="str">
        <f t="shared" si="248"/>
        <v>SURCHARGE, FUEL</v>
      </c>
      <c r="AA2673" s="232">
        <f t="shared" si="249"/>
        <v>28.42</v>
      </c>
      <c r="AB2673" s="232" t="str">
        <f>VLOOKUP(W2673,'Item List (2)'!$H:$J,2,0)</f>
        <v>Food</v>
      </c>
      <c r="AC2673" s="232">
        <f t="shared" si="250"/>
        <v>7393</v>
      </c>
      <c r="AD2673" s="232" t="str">
        <f t="shared" si="251"/>
        <v>7393-Food</v>
      </c>
    </row>
    <row r="2674" spans="1:30">
      <c r="A2674" t="s">
        <v>48</v>
      </c>
      <c r="B2674" t="s">
        <v>549</v>
      </c>
      <c r="C2674" t="s">
        <v>860</v>
      </c>
      <c r="D2674" t="s">
        <v>861</v>
      </c>
      <c r="E2674" t="s">
        <v>862</v>
      </c>
      <c r="F2674" s="220" t="s">
        <v>53</v>
      </c>
      <c r="G2674" s="220">
        <v>45168</v>
      </c>
      <c r="H2674" t="s">
        <v>54</v>
      </c>
      <c r="I2674" t="s">
        <v>55</v>
      </c>
      <c r="J2674" t="s">
        <v>56</v>
      </c>
      <c r="K2674" t="s">
        <v>57</v>
      </c>
      <c r="L2674" s="230" t="s">
        <v>58</v>
      </c>
      <c r="M2674">
        <v>1</v>
      </c>
      <c r="N2674">
        <v>0</v>
      </c>
      <c r="O2674" s="240">
        <v>42.61</v>
      </c>
      <c r="P2674" s="240">
        <v>42.61</v>
      </c>
      <c r="Q2674" s="240">
        <v>42.61</v>
      </c>
      <c r="R2674" s="240">
        <v>0</v>
      </c>
      <c r="S2674" s="231" t="str">
        <f>VLOOKUP(U2674,'Cross ref'!I:J,2,0)</f>
        <v>SCL</v>
      </c>
      <c r="T2674" s="231">
        <f t="shared" si="246"/>
        <v>42.61</v>
      </c>
      <c r="U2674" s="231">
        <f>VLOOKUP(VALUE(C2674),'Cross ref'!G:I,3,0)</f>
        <v>7394</v>
      </c>
      <c r="V2674" s="231">
        <f>IFERROR(VLOOKUP(J2674,'Item List (2)'!C:D,2,0),VLOOKUP(K2674,'Item List (2)'!C:D,2,0))</f>
        <v>50007</v>
      </c>
      <c r="W2674" s="231">
        <f>IFERROR(VLOOKUP(J2674,'Item List (2)'!C:E,3,0),VLOOKUP(K2674,'Item List (2)'!C:E,3,0))</f>
        <v>100</v>
      </c>
      <c r="X2674" s="231">
        <f t="shared" si="247"/>
        <v>0</v>
      </c>
      <c r="Y2674" s="231" t="str">
        <f t="shared" si="248"/>
        <v>PEPPER, CHILE GRN STRIP</v>
      </c>
      <c r="AA2674" s="232">
        <f t="shared" si="249"/>
        <v>42.61</v>
      </c>
      <c r="AB2674" s="232" t="str">
        <f>VLOOKUP(W2674,'Item List (2)'!$H:$J,2,0)</f>
        <v>Food</v>
      </c>
      <c r="AC2674" s="232">
        <f t="shared" si="250"/>
        <v>7394</v>
      </c>
      <c r="AD2674" s="232" t="str">
        <f t="shared" si="251"/>
        <v>7394-Food</v>
      </c>
    </row>
    <row r="2675" spans="1:30">
      <c r="A2675" t="s">
        <v>48</v>
      </c>
      <c r="B2675" t="s">
        <v>549</v>
      </c>
      <c r="C2675" t="s">
        <v>860</v>
      </c>
      <c r="D2675" t="s">
        <v>861</v>
      </c>
      <c r="E2675" t="s">
        <v>863</v>
      </c>
      <c r="F2675" s="220" t="s">
        <v>53</v>
      </c>
      <c r="G2675" s="220">
        <v>45168</v>
      </c>
      <c r="H2675" t="s">
        <v>429</v>
      </c>
      <c r="I2675" t="s">
        <v>66</v>
      </c>
      <c r="J2675" t="s">
        <v>430</v>
      </c>
      <c r="K2675" t="s">
        <v>431</v>
      </c>
      <c r="L2675" s="230" t="s">
        <v>107</v>
      </c>
      <c r="M2675">
        <v>1</v>
      </c>
      <c r="N2675">
        <v>0</v>
      </c>
      <c r="O2675">
        <v>27.2</v>
      </c>
      <c r="P2675" s="240">
        <v>27.2</v>
      </c>
      <c r="Q2675" s="240">
        <v>3344.79</v>
      </c>
      <c r="R2675" s="240">
        <v>11.23</v>
      </c>
      <c r="S2675" s="231" t="str">
        <f>VLOOKUP(U2675,'Cross ref'!I:J,2,0)</f>
        <v>SCL</v>
      </c>
      <c r="T2675" s="231">
        <f t="shared" si="246"/>
        <v>27.2</v>
      </c>
      <c r="U2675" s="231">
        <f>VLOOKUP(VALUE(C2675),'Cross ref'!G:I,3,0)</f>
        <v>7394</v>
      </c>
      <c r="V2675" s="231">
        <f>IFERROR(VLOOKUP(J2675,'Item List (2)'!C:D,2,0),VLOOKUP(K2675,'Item List (2)'!C:D,2,0))</f>
        <v>60507</v>
      </c>
      <c r="W2675" s="231">
        <f>IFERROR(VLOOKUP(J2675,'Item List (2)'!C:E,3,0),VLOOKUP(K2675,'Item List (2)'!C:E,3,0))</f>
        <v>1200</v>
      </c>
      <c r="X2675" s="231">
        <f t="shared" si="247"/>
        <v>0</v>
      </c>
      <c r="Y2675" s="231" t="str">
        <f t="shared" si="248"/>
        <v>DETERGENT, DISH SUPER RAVE</v>
      </c>
      <c r="AA2675" s="232">
        <f t="shared" si="249"/>
        <v>27.2</v>
      </c>
      <c r="AB2675" s="232" t="str">
        <f>VLOOKUP(W2675,'Item List (2)'!$H:$J,2,0)</f>
        <v>Supplies</v>
      </c>
      <c r="AC2675" s="232">
        <f t="shared" si="250"/>
        <v>7394</v>
      </c>
      <c r="AD2675" s="232" t="str">
        <f t="shared" si="251"/>
        <v>7394-Supplies</v>
      </c>
    </row>
    <row r="2676" spans="1:30">
      <c r="A2676" t="s">
        <v>48</v>
      </c>
      <c r="B2676" t="s">
        <v>549</v>
      </c>
      <c r="C2676" t="s">
        <v>860</v>
      </c>
      <c r="D2676" t="s">
        <v>861</v>
      </c>
      <c r="E2676" t="s">
        <v>863</v>
      </c>
      <c r="F2676" s="220" t="s">
        <v>53</v>
      </c>
      <c r="G2676" s="220">
        <v>45168</v>
      </c>
      <c r="H2676" t="s">
        <v>70</v>
      </c>
      <c r="I2676" t="s">
        <v>71</v>
      </c>
      <c r="J2676" t="s">
        <v>72</v>
      </c>
      <c r="K2676" t="s">
        <v>73</v>
      </c>
      <c r="L2676" s="230" t="s">
        <v>74</v>
      </c>
      <c r="M2676">
        <v>1</v>
      </c>
      <c r="N2676">
        <v>0</v>
      </c>
      <c r="O2676" s="240">
        <v>0</v>
      </c>
      <c r="P2676" s="240">
        <v>2.55</v>
      </c>
      <c r="Q2676" s="240">
        <v>3344.79</v>
      </c>
      <c r="R2676" s="240">
        <v>11.23</v>
      </c>
      <c r="S2676" s="231" t="str">
        <f>VLOOKUP(U2676,'Cross ref'!I:J,2,0)</f>
        <v>SCL</v>
      </c>
      <c r="T2676" s="231">
        <f t="shared" si="246"/>
        <v>2.55</v>
      </c>
      <c r="U2676" s="231">
        <f>VLOOKUP(VALUE(C2676),'Cross ref'!G:I,3,0)</f>
        <v>7394</v>
      </c>
      <c r="V2676" s="231">
        <f>IFERROR(VLOOKUP(J2676,'Item List (2)'!C:D,2,0),VLOOKUP(K2676,'Item List (2)'!C:D,2,0))</f>
        <v>50007</v>
      </c>
      <c r="W2676" s="231">
        <f>IFERROR(VLOOKUP(J2676,'Item List (2)'!C:E,3,0),VLOOKUP(K2676,'Item List (2)'!C:E,3,0))</f>
        <v>100</v>
      </c>
      <c r="X2676" s="231">
        <f t="shared" si="247"/>
        <v>-2.55</v>
      </c>
      <c r="Y2676" s="231" t="str">
        <f t="shared" si="248"/>
        <v>SERVICE - PAYMENT TERMS</v>
      </c>
      <c r="AA2676" s="232">
        <f t="shared" si="249"/>
        <v>2.55</v>
      </c>
      <c r="AB2676" s="232" t="str">
        <f>VLOOKUP(W2676,'Item List (2)'!$H:$J,2,0)</f>
        <v>Food</v>
      </c>
      <c r="AC2676" s="232">
        <f t="shared" si="250"/>
        <v>7394</v>
      </c>
      <c r="AD2676" s="232" t="str">
        <f t="shared" si="251"/>
        <v>7394-Food</v>
      </c>
    </row>
    <row r="2677" spans="1:30">
      <c r="A2677" t="s">
        <v>48</v>
      </c>
      <c r="B2677" t="s">
        <v>549</v>
      </c>
      <c r="C2677" t="s">
        <v>860</v>
      </c>
      <c r="D2677" t="s">
        <v>861</v>
      </c>
      <c r="E2677" t="s">
        <v>863</v>
      </c>
      <c r="F2677" s="220" t="s">
        <v>53</v>
      </c>
      <c r="G2677" s="220">
        <v>45168</v>
      </c>
      <c r="H2677" t="s">
        <v>79</v>
      </c>
      <c r="I2677" t="s">
        <v>55</v>
      </c>
      <c r="J2677" t="s">
        <v>80</v>
      </c>
      <c r="K2677" t="s">
        <v>81</v>
      </c>
      <c r="L2677" s="230" t="s">
        <v>78</v>
      </c>
      <c r="M2677">
        <v>1</v>
      </c>
      <c r="N2677">
        <v>0</v>
      </c>
      <c r="O2677" s="240">
        <v>99.5</v>
      </c>
      <c r="P2677" s="240">
        <v>99.5</v>
      </c>
      <c r="Q2677" s="240">
        <v>3344.79</v>
      </c>
      <c r="R2677" s="240">
        <v>11.23</v>
      </c>
      <c r="S2677" s="231" t="str">
        <f>VLOOKUP(U2677,'Cross ref'!I:J,2,0)</f>
        <v>SCL</v>
      </c>
      <c r="T2677" s="231">
        <f t="shared" si="246"/>
        <v>99.5</v>
      </c>
      <c r="U2677" s="231">
        <f>VLOOKUP(VALUE(C2677),'Cross ref'!G:I,3,0)</f>
        <v>7394</v>
      </c>
      <c r="V2677" s="231">
        <f>IFERROR(VLOOKUP(J2677,'Item List (2)'!C:D,2,0),VLOOKUP(K2677,'Item List (2)'!C:D,2,0))</f>
        <v>50007</v>
      </c>
      <c r="W2677" s="231">
        <f>IFERROR(VLOOKUP(J2677,'Item List (2)'!C:E,3,0),VLOOKUP(K2677,'Item List (2)'!C:E,3,0))</f>
        <v>100</v>
      </c>
      <c r="X2677" s="231">
        <f t="shared" si="247"/>
        <v>0</v>
      </c>
      <c r="Y2677" s="231" t="str">
        <f t="shared" si="248"/>
        <v>SYRUP, POWERADE MTN BLAST BIB</v>
      </c>
      <c r="AA2677" s="232">
        <f t="shared" si="249"/>
        <v>99.5</v>
      </c>
      <c r="AB2677" s="232" t="str">
        <f>VLOOKUP(W2677,'Item List (2)'!$H:$J,2,0)</f>
        <v>Food</v>
      </c>
      <c r="AC2677" s="232">
        <f t="shared" si="250"/>
        <v>7394</v>
      </c>
      <c r="AD2677" s="232" t="str">
        <f t="shared" si="251"/>
        <v>7394-Food</v>
      </c>
    </row>
    <row r="2678" spans="1:30">
      <c r="A2678" t="s">
        <v>48</v>
      </c>
      <c r="B2678" t="s">
        <v>549</v>
      </c>
      <c r="C2678" t="s">
        <v>860</v>
      </c>
      <c r="D2678" t="s">
        <v>861</v>
      </c>
      <c r="E2678" t="s">
        <v>863</v>
      </c>
      <c r="F2678" s="220" t="s">
        <v>53</v>
      </c>
      <c r="G2678" s="220">
        <v>45168</v>
      </c>
      <c r="H2678" t="s">
        <v>82</v>
      </c>
      <c r="I2678" t="s">
        <v>55</v>
      </c>
      <c r="J2678" t="s">
        <v>76</v>
      </c>
      <c r="K2678" t="s">
        <v>83</v>
      </c>
      <c r="L2678" s="230" t="s">
        <v>84</v>
      </c>
      <c r="M2678">
        <v>1</v>
      </c>
      <c r="N2678">
        <v>0</v>
      </c>
      <c r="O2678" s="240">
        <v>51.9</v>
      </c>
      <c r="P2678" s="240">
        <v>51.9</v>
      </c>
      <c r="Q2678" s="240">
        <v>3344.79</v>
      </c>
      <c r="R2678" s="240">
        <v>11.23</v>
      </c>
      <c r="S2678" s="231" t="str">
        <f>VLOOKUP(U2678,'Cross ref'!I:J,2,0)</f>
        <v>SCL</v>
      </c>
      <c r="T2678" s="231">
        <f t="shared" si="246"/>
        <v>51.9</v>
      </c>
      <c r="U2678" s="231">
        <f>VLOOKUP(VALUE(C2678),'Cross ref'!G:I,3,0)</f>
        <v>7394</v>
      </c>
      <c r="V2678" s="231">
        <f>IFERROR(VLOOKUP(J2678,'Item List (2)'!C:D,2,0),VLOOKUP(K2678,'Item List (2)'!C:D,2,0))</f>
        <v>50007</v>
      </c>
      <c r="W2678" s="231">
        <f>IFERROR(VLOOKUP(J2678,'Item List (2)'!C:E,3,0),VLOOKUP(K2678,'Item List (2)'!C:E,3,0))</f>
        <v>100</v>
      </c>
      <c r="X2678" s="231">
        <f t="shared" si="247"/>
        <v>0</v>
      </c>
      <c r="Y2678" s="231" t="str">
        <f t="shared" si="248"/>
        <v>SYRUP, COKE ZERO SUGAR BIB</v>
      </c>
      <c r="AA2678" s="232">
        <f t="shared" si="249"/>
        <v>51.9</v>
      </c>
      <c r="AB2678" s="232" t="str">
        <f>VLOOKUP(W2678,'Item List (2)'!$H:$J,2,0)</f>
        <v>Food</v>
      </c>
      <c r="AC2678" s="232">
        <f t="shared" si="250"/>
        <v>7394</v>
      </c>
      <c r="AD2678" s="232" t="str">
        <f t="shared" si="251"/>
        <v>7394-Food</v>
      </c>
    </row>
    <row r="2679" spans="1:30">
      <c r="A2679" t="s">
        <v>48</v>
      </c>
      <c r="B2679" t="s">
        <v>549</v>
      </c>
      <c r="C2679" t="s">
        <v>860</v>
      </c>
      <c r="D2679" t="s">
        <v>861</v>
      </c>
      <c r="E2679" t="s">
        <v>863</v>
      </c>
      <c r="F2679" s="220" t="s">
        <v>53</v>
      </c>
      <c r="G2679" s="220">
        <v>45168</v>
      </c>
      <c r="H2679" t="s">
        <v>436</v>
      </c>
      <c r="I2679" t="s">
        <v>55</v>
      </c>
      <c r="J2679" t="s">
        <v>179</v>
      </c>
      <c r="K2679" t="s">
        <v>437</v>
      </c>
      <c r="L2679" s="230" t="s">
        <v>123</v>
      </c>
      <c r="M2679">
        <v>1</v>
      </c>
      <c r="N2679">
        <v>0</v>
      </c>
      <c r="O2679" s="240">
        <v>38.13</v>
      </c>
      <c r="P2679" s="240">
        <v>38.13</v>
      </c>
      <c r="Q2679" s="240">
        <v>3344.79</v>
      </c>
      <c r="R2679" s="240">
        <v>11.23</v>
      </c>
      <c r="S2679" s="231" t="str">
        <f>VLOOKUP(U2679,'Cross ref'!I:J,2,0)</f>
        <v>SCL</v>
      </c>
      <c r="T2679" s="231">
        <f t="shared" si="246"/>
        <v>38.13</v>
      </c>
      <c r="U2679" s="231">
        <f>VLOOKUP(VALUE(C2679),'Cross ref'!G:I,3,0)</f>
        <v>7394</v>
      </c>
      <c r="V2679" s="231">
        <f>IFERROR(VLOOKUP(J2679,'Item List (2)'!C:D,2,0),VLOOKUP(K2679,'Item List (2)'!C:D,2,0))</f>
        <v>50007</v>
      </c>
      <c r="W2679" s="231">
        <f>IFERROR(VLOOKUP(J2679,'Item List (2)'!C:E,3,0),VLOOKUP(K2679,'Item List (2)'!C:E,3,0))</f>
        <v>100</v>
      </c>
      <c r="X2679" s="231">
        <f t="shared" si="247"/>
        <v>0</v>
      </c>
      <c r="Y2679" s="231" t="str">
        <f t="shared" si="248"/>
        <v>CHEESE, MEXICAN BLND SHRD FCY</v>
      </c>
      <c r="AA2679" s="232">
        <f t="shared" si="249"/>
        <v>38.13</v>
      </c>
      <c r="AB2679" s="232" t="str">
        <f>VLOOKUP(W2679,'Item List (2)'!$H:$J,2,0)</f>
        <v>Food</v>
      </c>
      <c r="AC2679" s="232">
        <f t="shared" si="250"/>
        <v>7394</v>
      </c>
      <c r="AD2679" s="232" t="str">
        <f t="shared" si="251"/>
        <v>7394-Food</v>
      </c>
    </row>
    <row r="2680" spans="1:30">
      <c r="A2680" t="s">
        <v>48</v>
      </c>
      <c r="B2680" t="s">
        <v>549</v>
      </c>
      <c r="C2680" t="s">
        <v>860</v>
      </c>
      <c r="D2680" t="s">
        <v>861</v>
      </c>
      <c r="E2680" t="s">
        <v>863</v>
      </c>
      <c r="F2680" s="220" t="s">
        <v>53</v>
      </c>
      <c r="G2680" s="220">
        <v>45168</v>
      </c>
      <c r="H2680" t="s">
        <v>438</v>
      </c>
      <c r="I2680" t="s">
        <v>66</v>
      </c>
      <c r="J2680" t="s">
        <v>439</v>
      </c>
      <c r="K2680" t="s">
        <v>440</v>
      </c>
      <c r="L2680" s="230" t="s">
        <v>441</v>
      </c>
      <c r="M2680">
        <v>1</v>
      </c>
      <c r="N2680">
        <v>0</v>
      </c>
      <c r="O2680" s="240">
        <v>22.14</v>
      </c>
      <c r="P2680" s="240">
        <v>22.14</v>
      </c>
      <c r="Q2680" s="240">
        <v>3344.79</v>
      </c>
      <c r="R2680" s="240">
        <v>11.23</v>
      </c>
      <c r="S2680" s="231" t="str">
        <f>VLOOKUP(U2680,'Cross ref'!I:J,2,0)</f>
        <v>SCL</v>
      </c>
      <c r="T2680" s="231">
        <f t="shared" si="246"/>
        <v>22.14</v>
      </c>
      <c r="U2680" s="231">
        <f>VLOOKUP(VALUE(C2680),'Cross ref'!G:I,3,0)</f>
        <v>7394</v>
      </c>
      <c r="V2680" s="231">
        <f>IFERROR(VLOOKUP(J2680,'Item List (2)'!C:D,2,0),VLOOKUP(K2680,'Item List (2)'!C:D,2,0))</f>
        <v>60507</v>
      </c>
      <c r="W2680" s="231">
        <f>IFERROR(VLOOKUP(J2680,'Item List (2)'!C:E,3,0),VLOOKUP(K2680,'Item List (2)'!C:E,3,0))</f>
        <v>1200</v>
      </c>
      <c r="X2680" s="231">
        <f t="shared" si="247"/>
        <v>0</v>
      </c>
      <c r="Y2680" s="231" t="str">
        <f t="shared" si="248"/>
        <v>TOWEL, PAPER MULTIFOLD BRN EF</v>
      </c>
      <c r="AA2680" s="232">
        <f t="shared" si="249"/>
        <v>22.14</v>
      </c>
      <c r="AB2680" s="232" t="str">
        <f>VLOOKUP(W2680,'Item List (2)'!$H:$J,2,0)</f>
        <v>Supplies</v>
      </c>
      <c r="AC2680" s="232">
        <f t="shared" si="250"/>
        <v>7394</v>
      </c>
      <c r="AD2680" s="232" t="str">
        <f t="shared" si="251"/>
        <v>7394-Supplies</v>
      </c>
    </row>
    <row r="2681" spans="1:30">
      <c r="A2681" t="s">
        <v>48</v>
      </c>
      <c r="B2681" t="s">
        <v>549</v>
      </c>
      <c r="C2681" t="s">
        <v>860</v>
      </c>
      <c r="D2681" t="s">
        <v>861</v>
      </c>
      <c r="E2681" t="s">
        <v>863</v>
      </c>
      <c r="F2681" s="220" t="s">
        <v>53</v>
      </c>
      <c r="G2681" s="220">
        <v>45168</v>
      </c>
      <c r="H2681" t="s">
        <v>89</v>
      </c>
      <c r="I2681" t="s">
        <v>55</v>
      </c>
      <c r="J2681" t="s">
        <v>90</v>
      </c>
      <c r="K2681" t="s">
        <v>91</v>
      </c>
      <c r="L2681" s="230" t="s">
        <v>92</v>
      </c>
      <c r="M2681">
        <v>1</v>
      </c>
      <c r="N2681">
        <v>0</v>
      </c>
      <c r="O2681" s="240">
        <v>58.17</v>
      </c>
      <c r="P2681" s="240">
        <v>58.17</v>
      </c>
      <c r="Q2681" s="240">
        <v>3344.79</v>
      </c>
      <c r="R2681" s="240">
        <v>11.23</v>
      </c>
      <c r="S2681" s="231" t="str">
        <f>VLOOKUP(U2681,'Cross ref'!I:J,2,0)</f>
        <v>SCL</v>
      </c>
      <c r="T2681" s="231">
        <f t="shared" si="246"/>
        <v>58.17</v>
      </c>
      <c r="U2681" s="231">
        <f>VLOOKUP(VALUE(C2681),'Cross ref'!G:I,3,0)</f>
        <v>7394</v>
      </c>
      <c r="V2681" s="231">
        <f>IFERROR(VLOOKUP(J2681,'Item List (2)'!C:D,2,0),VLOOKUP(K2681,'Item List (2)'!C:D,2,0))</f>
        <v>50007</v>
      </c>
      <c r="W2681" s="231">
        <f>IFERROR(VLOOKUP(J2681,'Item List (2)'!C:E,3,0),VLOOKUP(K2681,'Item List (2)'!C:E,3,0))</f>
        <v>100</v>
      </c>
      <c r="X2681" s="231">
        <f t="shared" si="247"/>
        <v>0</v>
      </c>
      <c r="Y2681" s="231" t="str">
        <f t="shared" si="248"/>
        <v>EGG, LIQ WHL CAGE FREE P12CE</v>
      </c>
      <c r="AA2681" s="232">
        <f t="shared" si="249"/>
        <v>58.17</v>
      </c>
      <c r="AB2681" s="232" t="str">
        <f>VLOOKUP(W2681,'Item List (2)'!$H:$J,2,0)</f>
        <v>Food</v>
      </c>
      <c r="AC2681" s="232">
        <f t="shared" si="250"/>
        <v>7394</v>
      </c>
      <c r="AD2681" s="232" t="str">
        <f t="shared" si="251"/>
        <v>7394-Food</v>
      </c>
    </row>
    <row r="2682" spans="1:30">
      <c r="A2682" t="s">
        <v>48</v>
      </c>
      <c r="B2682" t="s">
        <v>549</v>
      </c>
      <c r="C2682" t="s">
        <v>860</v>
      </c>
      <c r="D2682" t="s">
        <v>861</v>
      </c>
      <c r="E2682" t="s">
        <v>863</v>
      </c>
      <c r="F2682" s="220" t="s">
        <v>53</v>
      </c>
      <c r="G2682" s="220">
        <v>45168</v>
      </c>
      <c r="H2682" t="s">
        <v>93</v>
      </c>
      <c r="I2682" t="s">
        <v>55</v>
      </c>
      <c r="J2682" t="s">
        <v>94</v>
      </c>
      <c r="K2682" t="s">
        <v>95</v>
      </c>
      <c r="L2682" s="230" t="s">
        <v>96</v>
      </c>
      <c r="M2682">
        <v>1</v>
      </c>
      <c r="N2682">
        <v>0</v>
      </c>
      <c r="O2682" s="240">
        <v>26.21</v>
      </c>
      <c r="P2682" s="240">
        <v>26.21</v>
      </c>
      <c r="Q2682" s="240">
        <v>3344.79</v>
      </c>
      <c r="R2682" s="240">
        <v>11.23</v>
      </c>
      <c r="S2682" s="231" t="str">
        <f>VLOOKUP(U2682,'Cross ref'!I:J,2,0)</f>
        <v>SCL</v>
      </c>
      <c r="T2682" s="231">
        <f t="shared" si="246"/>
        <v>26.21</v>
      </c>
      <c r="U2682" s="231">
        <f>VLOOKUP(VALUE(C2682),'Cross ref'!G:I,3,0)</f>
        <v>7394</v>
      </c>
      <c r="V2682" s="231">
        <f>IFERROR(VLOOKUP(J2682,'Item List (2)'!C:D,2,0),VLOOKUP(K2682,'Item List (2)'!C:D,2,0))</f>
        <v>50007</v>
      </c>
      <c r="W2682" s="231">
        <f>IFERROR(VLOOKUP(J2682,'Item List (2)'!C:E,3,0),VLOOKUP(K2682,'Item List (2)'!C:E,3,0))</f>
        <v>100</v>
      </c>
      <c r="X2682" s="231">
        <f t="shared" si="247"/>
        <v>0</v>
      </c>
      <c r="Y2682" s="231" t="str">
        <f t="shared" si="248"/>
        <v>JUICE, ORANGE ORIG SIMPLY</v>
      </c>
      <c r="AA2682" s="232">
        <f t="shared" si="249"/>
        <v>26.21</v>
      </c>
      <c r="AB2682" s="232" t="str">
        <f>VLOOKUP(W2682,'Item List (2)'!$H:$J,2,0)</f>
        <v>Food</v>
      </c>
      <c r="AC2682" s="232">
        <f t="shared" si="250"/>
        <v>7394</v>
      </c>
      <c r="AD2682" s="232" t="str">
        <f t="shared" si="251"/>
        <v>7394-Food</v>
      </c>
    </row>
    <row r="2683" spans="1:30">
      <c r="A2683" t="s">
        <v>48</v>
      </c>
      <c r="B2683" t="s">
        <v>549</v>
      </c>
      <c r="C2683" t="s">
        <v>860</v>
      </c>
      <c r="D2683" t="s">
        <v>861</v>
      </c>
      <c r="E2683" t="s">
        <v>863</v>
      </c>
      <c r="F2683" s="220" t="s">
        <v>53</v>
      </c>
      <c r="G2683" s="220">
        <v>45168</v>
      </c>
      <c r="H2683" t="s">
        <v>97</v>
      </c>
      <c r="I2683" t="s">
        <v>55</v>
      </c>
      <c r="J2683" t="s">
        <v>98</v>
      </c>
      <c r="K2683" t="s">
        <v>99</v>
      </c>
      <c r="L2683" s="230" t="s">
        <v>100</v>
      </c>
      <c r="M2683">
        <v>1</v>
      </c>
      <c r="N2683">
        <v>0</v>
      </c>
      <c r="O2683" s="240">
        <v>20.03</v>
      </c>
      <c r="P2683" s="240">
        <v>20.03</v>
      </c>
      <c r="Q2683" s="240">
        <v>3344.79</v>
      </c>
      <c r="R2683" s="240">
        <v>11.23</v>
      </c>
      <c r="S2683" s="231" t="str">
        <f>VLOOKUP(U2683,'Cross ref'!I:J,2,0)</f>
        <v>SCL</v>
      </c>
      <c r="T2683" s="231">
        <f t="shared" si="246"/>
        <v>20.03</v>
      </c>
      <c r="U2683" s="231">
        <f>VLOOKUP(VALUE(C2683),'Cross ref'!G:I,3,0)</f>
        <v>7394</v>
      </c>
      <c r="V2683" s="231">
        <f>IFERROR(VLOOKUP(J2683,'Item List (2)'!C:D,2,0),VLOOKUP(K2683,'Item List (2)'!C:D,2,0))</f>
        <v>50007</v>
      </c>
      <c r="W2683" s="231">
        <f>IFERROR(VLOOKUP(J2683,'Item List (2)'!C:E,3,0),VLOOKUP(K2683,'Item List (2)'!C:E,3,0))</f>
        <v>100</v>
      </c>
      <c r="X2683" s="231">
        <f t="shared" si="247"/>
        <v>0</v>
      </c>
      <c r="Y2683" s="231" t="str">
        <f t="shared" si="248"/>
        <v>SAUCE, BBQ SWEET &amp; BOLD CUP</v>
      </c>
      <c r="AA2683" s="232">
        <f t="shared" si="249"/>
        <v>20.03</v>
      </c>
      <c r="AB2683" s="232" t="str">
        <f>VLOOKUP(W2683,'Item List (2)'!$H:$J,2,0)</f>
        <v>Food</v>
      </c>
      <c r="AC2683" s="232">
        <f t="shared" si="250"/>
        <v>7394</v>
      </c>
      <c r="AD2683" s="232" t="str">
        <f t="shared" si="251"/>
        <v>7394-Food</v>
      </c>
    </row>
    <row r="2684" spans="1:30">
      <c r="A2684" t="s">
        <v>48</v>
      </c>
      <c r="B2684" t="s">
        <v>549</v>
      </c>
      <c r="C2684" t="s">
        <v>860</v>
      </c>
      <c r="D2684" t="s">
        <v>861</v>
      </c>
      <c r="E2684" t="s">
        <v>863</v>
      </c>
      <c r="F2684" s="220" t="s">
        <v>53</v>
      </c>
      <c r="G2684" s="220">
        <v>45168</v>
      </c>
      <c r="H2684" t="s">
        <v>104</v>
      </c>
      <c r="I2684" t="s">
        <v>55</v>
      </c>
      <c r="J2684" t="s">
        <v>105</v>
      </c>
      <c r="K2684" t="s">
        <v>106</v>
      </c>
      <c r="L2684" s="230" t="s">
        <v>107</v>
      </c>
      <c r="M2684">
        <v>1</v>
      </c>
      <c r="N2684">
        <v>0</v>
      </c>
      <c r="O2684" s="240">
        <v>9.54</v>
      </c>
      <c r="P2684" s="240">
        <v>9.54</v>
      </c>
      <c r="Q2684" s="240">
        <v>3344.79</v>
      </c>
      <c r="R2684" s="240">
        <v>11.23</v>
      </c>
      <c r="S2684" s="231" t="str">
        <f>VLOOKUP(U2684,'Cross ref'!I:J,2,0)</f>
        <v>SCL</v>
      </c>
      <c r="T2684" s="231">
        <f t="shared" si="246"/>
        <v>9.54</v>
      </c>
      <c r="U2684" s="231">
        <f>VLOOKUP(VALUE(C2684),'Cross ref'!G:I,3,0)</f>
        <v>7394</v>
      </c>
      <c r="V2684" s="231">
        <f>IFERROR(VLOOKUP(J2684,'Item List (2)'!C:D,2,0),VLOOKUP(K2684,'Item List (2)'!C:D,2,0))</f>
        <v>50007</v>
      </c>
      <c r="W2684" s="231">
        <f>IFERROR(VLOOKUP(J2684,'Item List (2)'!C:E,3,0),VLOOKUP(K2684,'Item List (2)'!C:E,3,0))</f>
        <v>100</v>
      </c>
      <c r="X2684" s="231">
        <f t="shared" si="247"/>
        <v>0</v>
      </c>
      <c r="Y2684" s="231" t="str">
        <f t="shared" si="248"/>
        <v>MILK, 1%</v>
      </c>
      <c r="AA2684" s="232">
        <f t="shared" si="249"/>
        <v>9.54</v>
      </c>
      <c r="AB2684" s="232" t="str">
        <f>VLOOKUP(W2684,'Item List (2)'!$H:$J,2,0)</f>
        <v>Food</v>
      </c>
      <c r="AC2684" s="232">
        <f t="shared" si="250"/>
        <v>7394</v>
      </c>
      <c r="AD2684" s="232" t="str">
        <f t="shared" si="251"/>
        <v>7394-Food</v>
      </c>
    </row>
    <row r="2685" spans="1:30">
      <c r="A2685" t="s">
        <v>48</v>
      </c>
      <c r="B2685" t="s">
        <v>549</v>
      </c>
      <c r="C2685" t="s">
        <v>860</v>
      </c>
      <c r="D2685" t="s">
        <v>861</v>
      </c>
      <c r="E2685" t="s">
        <v>863</v>
      </c>
      <c r="F2685" s="220" t="s">
        <v>53</v>
      </c>
      <c r="G2685" s="220">
        <v>45168</v>
      </c>
      <c r="H2685" t="s">
        <v>572</v>
      </c>
      <c r="I2685" t="s">
        <v>66</v>
      </c>
      <c r="J2685" t="s">
        <v>109</v>
      </c>
      <c r="K2685" t="s">
        <v>110</v>
      </c>
      <c r="L2685" s="230" t="s">
        <v>111</v>
      </c>
      <c r="M2685">
        <v>2</v>
      </c>
      <c r="N2685">
        <v>0</v>
      </c>
      <c r="O2685" s="240">
        <v>3.85</v>
      </c>
      <c r="P2685" s="240">
        <v>7.7</v>
      </c>
      <c r="Q2685" s="240">
        <v>3344.79</v>
      </c>
      <c r="R2685" s="240">
        <v>11.23</v>
      </c>
      <c r="S2685" s="231" t="str">
        <f>VLOOKUP(U2685,'Cross ref'!I:J,2,0)</f>
        <v>SCL</v>
      </c>
      <c r="T2685" s="231">
        <f t="shared" si="246"/>
        <v>7.7</v>
      </c>
      <c r="U2685" s="231">
        <f>VLOOKUP(VALUE(C2685),'Cross ref'!G:I,3,0)</f>
        <v>7394</v>
      </c>
      <c r="V2685" s="231">
        <f>IFERROR(VLOOKUP(J2685,'Item List (2)'!C:D,2,0),VLOOKUP(K2685,'Item List (2)'!C:D,2,0))</f>
        <v>60507</v>
      </c>
      <c r="W2685" s="231">
        <f>IFERROR(VLOOKUP(J2685,'Item List (2)'!C:E,3,0),VLOOKUP(K2685,'Item List (2)'!C:E,3,0))</f>
        <v>1200</v>
      </c>
      <c r="X2685" s="231">
        <f t="shared" si="247"/>
        <v>0</v>
      </c>
      <c r="Y2685" s="231" t="str">
        <f t="shared" si="248"/>
        <v>GLOVE, SYNTH MED</v>
      </c>
      <c r="AA2685" s="232">
        <f t="shared" si="249"/>
        <v>7.7</v>
      </c>
      <c r="AB2685" s="232" t="str">
        <f>VLOOKUP(W2685,'Item List (2)'!$H:$J,2,0)</f>
        <v>Supplies</v>
      </c>
      <c r="AC2685" s="232">
        <f t="shared" si="250"/>
        <v>7394</v>
      </c>
      <c r="AD2685" s="232" t="str">
        <f t="shared" si="251"/>
        <v>7394-Supplies</v>
      </c>
    </row>
    <row r="2686" spans="1:30">
      <c r="A2686" t="s">
        <v>48</v>
      </c>
      <c r="B2686" t="s">
        <v>549</v>
      </c>
      <c r="C2686" t="s">
        <v>860</v>
      </c>
      <c r="D2686" t="s">
        <v>861</v>
      </c>
      <c r="E2686" t="s">
        <v>863</v>
      </c>
      <c r="F2686" s="220" t="s">
        <v>53</v>
      </c>
      <c r="G2686" s="220">
        <v>45168</v>
      </c>
      <c r="H2686" t="s">
        <v>481</v>
      </c>
      <c r="I2686" t="s">
        <v>66</v>
      </c>
      <c r="J2686" t="s">
        <v>109</v>
      </c>
      <c r="K2686" t="s">
        <v>308</v>
      </c>
      <c r="L2686" s="230" t="s">
        <v>111</v>
      </c>
      <c r="M2686">
        <v>1</v>
      </c>
      <c r="N2686">
        <v>0</v>
      </c>
      <c r="O2686" s="240">
        <v>3.85</v>
      </c>
      <c r="P2686" s="240">
        <v>3.85</v>
      </c>
      <c r="Q2686" s="240">
        <v>3344.79</v>
      </c>
      <c r="R2686" s="240">
        <v>11.23</v>
      </c>
      <c r="S2686" s="231" t="str">
        <f>VLOOKUP(U2686,'Cross ref'!I:J,2,0)</f>
        <v>SCL</v>
      </c>
      <c r="T2686" s="231">
        <f t="shared" si="246"/>
        <v>3.85</v>
      </c>
      <c r="U2686" s="231">
        <f>VLOOKUP(VALUE(C2686),'Cross ref'!G:I,3,0)</f>
        <v>7394</v>
      </c>
      <c r="V2686" s="231">
        <f>IFERROR(VLOOKUP(J2686,'Item List (2)'!C:D,2,0),VLOOKUP(K2686,'Item List (2)'!C:D,2,0))</f>
        <v>60507</v>
      </c>
      <c r="W2686" s="231">
        <f>IFERROR(VLOOKUP(J2686,'Item List (2)'!C:E,3,0),VLOOKUP(K2686,'Item List (2)'!C:E,3,0))</f>
        <v>1200</v>
      </c>
      <c r="X2686" s="231">
        <f t="shared" si="247"/>
        <v>0</v>
      </c>
      <c r="Y2686" s="231" t="str">
        <f t="shared" si="248"/>
        <v>GLOVE, SYNTH XLG</v>
      </c>
      <c r="AA2686" s="232">
        <f t="shared" si="249"/>
        <v>3.85</v>
      </c>
      <c r="AB2686" s="232" t="str">
        <f>VLOOKUP(W2686,'Item List (2)'!$H:$J,2,0)</f>
        <v>Supplies</v>
      </c>
      <c r="AC2686" s="232">
        <f t="shared" si="250"/>
        <v>7394</v>
      </c>
      <c r="AD2686" s="232" t="str">
        <f t="shared" si="251"/>
        <v>7394-Supplies</v>
      </c>
    </row>
    <row r="2687" spans="1:30">
      <c r="A2687" t="s">
        <v>48</v>
      </c>
      <c r="B2687" t="s">
        <v>549</v>
      </c>
      <c r="C2687" t="s">
        <v>860</v>
      </c>
      <c r="D2687" t="s">
        <v>861</v>
      </c>
      <c r="E2687" t="s">
        <v>863</v>
      </c>
      <c r="F2687" s="220" t="s">
        <v>53</v>
      </c>
      <c r="G2687" s="220">
        <v>45168</v>
      </c>
      <c r="H2687" t="s">
        <v>54</v>
      </c>
      <c r="I2687" t="s">
        <v>55</v>
      </c>
      <c r="J2687" t="s">
        <v>56</v>
      </c>
      <c r="K2687" t="s">
        <v>57</v>
      </c>
      <c r="L2687" s="230" t="s">
        <v>58</v>
      </c>
      <c r="M2687">
        <v>0</v>
      </c>
      <c r="N2687">
        <v>0</v>
      </c>
      <c r="O2687" s="240">
        <v>42.61</v>
      </c>
      <c r="P2687" s="240">
        <v>0</v>
      </c>
      <c r="Q2687" s="240">
        <v>3344.79</v>
      </c>
      <c r="R2687" s="240">
        <v>11.23</v>
      </c>
      <c r="S2687" s="231" t="str">
        <f>VLOOKUP(U2687,'Cross ref'!I:J,2,0)</f>
        <v>SCL</v>
      </c>
      <c r="T2687" s="231">
        <f t="shared" si="246"/>
        <v>0</v>
      </c>
      <c r="U2687" s="231">
        <f>VLOOKUP(VALUE(C2687),'Cross ref'!G:I,3,0)</f>
        <v>7394</v>
      </c>
      <c r="V2687" s="231">
        <f>IFERROR(VLOOKUP(J2687,'Item List (2)'!C:D,2,0),VLOOKUP(K2687,'Item List (2)'!C:D,2,0))</f>
        <v>50007</v>
      </c>
      <c r="W2687" s="231">
        <f>IFERROR(VLOOKUP(J2687,'Item List (2)'!C:E,3,0),VLOOKUP(K2687,'Item List (2)'!C:E,3,0))</f>
        <v>100</v>
      </c>
      <c r="X2687" s="231">
        <f t="shared" si="247"/>
        <v>0</v>
      </c>
      <c r="Y2687" s="231" t="str">
        <f t="shared" si="248"/>
        <v>PEPPER, CHILE GRN STRIP</v>
      </c>
      <c r="AA2687" s="232">
        <f t="shared" si="249"/>
        <v>0</v>
      </c>
      <c r="AB2687" s="232" t="str">
        <f>VLOOKUP(W2687,'Item List (2)'!$H:$J,2,0)</f>
        <v>Food</v>
      </c>
      <c r="AC2687" s="232">
        <f t="shared" si="250"/>
        <v>7394</v>
      </c>
      <c r="AD2687" s="232" t="str">
        <f t="shared" si="251"/>
        <v>7394-Food</v>
      </c>
    </row>
    <row r="2688" spans="1:30">
      <c r="A2688" t="s">
        <v>48</v>
      </c>
      <c r="B2688" t="s">
        <v>549</v>
      </c>
      <c r="C2688" t="s">
        <v>860</v>
      </c>
      <c r="D2688" t="s">
        <v>861</v>
      </c>
      <c r="E2688" t="s">
        <v>863</v>
      </c>
      <c r="F2688" s="220" t="s">
        <v>53</v>
      </c>
      <c r="G2688" s="220">
        <v>45168</v>
      </c>
      <c r="H2688" t="s">
        <v>112</v>
      </c>
      <c r="I2688" t="s">
        <v>55</v>
      </c>
      <c r="J2688" t="s">
        <v>113</v>
      </c>
      <c r="K2688" t="s">
        <v>114</v>
      </c>
      <c r="L2688" s="230" t="s">
        <v>115</v>
      </c>
      <c r="M2688">
        <v>1</v>
      </c>
      <c r="N2688">
        <v>0</v>
      </c>
      <c r="O2688" s="240">
        <v>40.54</v>
      </c>
      <c r="P2688" s="240">
        <v>40.54</v>
      </c>
      <c r="Q2688" s="240">
        <v>3344.79</v>
      </c>
      <c r="R2688" s="240">
        <v>11.23</v>
      </c>
      <c r="S2688" s="231" t="str">
        <f>VLOOKUP(U2688,'Cross ref'!I:J,2,0)</f>
        <v>SCL</v>
      </c>
      <c r="T2688" s="231">
        <f t="shared" si="246"/>
        <v>40.54</v>
      </c>
      <c r="U2688" s="231">
        <f>VLOOKUP(VALUE(C2688),'Cross ref'!G:I,3,0)</f>
        <v>7394</v>
      </c>
      <c r="V2688" s="231">
        <f>IFERROR(VLOOKUP(J2688,'Item List (2)'!C:D,2,0),VLOOKUP(K2688,'Item List (2)'!C:D,2,0))</f>
        <v>50007</v>
      </c>
      <c r="W2688" s="231">
        <f>IFERROR(VLOOKUP(J2688,'Item List (2)'!C:E,3,0),VLOOKUP(K2688,'Item List (2)'!C:E,3,0))</f>
        <v>100</v>
      </c>
      <c r="X2688" s="231">
        <f t="shared" si="247"/>
        <v>0</v>
      </c>
      <c r="Y2688" s="231" t="str">
        <f t="shared" si="248"/>
        <v>CHEESECAKE, STAWBRY 3.5Z</v>
      </c>
      <c r="AA2688" s="232">
        <f t="shared" si="249"/>
        <v>40.54</v>
      </c>
      <c r="AB2688" s="232" t="str">
        <f>VLOOKUP(W2688,'Item List (2)'!$H:$J,2,0)</f>
        <v>Food</v>
      </c>
      <c r="AC2688" s="232">
        <f t="shared" si="250"/>
        <v>7394</v>
      </c>
      <c r="AD2688" s="232" t="str">
        <f t="shared" si="251"/>
        <v>7394-Food</v>
      </c>
    </row>
    <row r="2689" spans="1:30">
      <c r="A2689" t="s">
        <v>48</v>
      </c>
      <c r="B2689" t="s">
        <v>549</v>
      </c>
      <c r="C2689" t="s">
        <v>860</v>
      </c>
      <c r="D2689" t="s">
        <v>861</v>
      </c>
      <c r="E2689" t="s">
        <v>863</v>
      </c>
      <c r="F2689" s="220" t="s">
        <v>53</v>
      </c>
      <c r="G2689" s="220">
        <v>45168</v>
      </c>
      <c r="H2689" t="s">
        <v>116</v>
      </c>
      <c r="I2689" t="s">
        <v>55</v>
      </c>
      <c r="J2689" t="s">
        <v>117</v>
      </c>
      <c r="K2689" t="s">
        <v>118</v>
      </c>
      <c r="L2689" s="230" t="s">
        <v>119</v>
      </c>
      <c r="M2689">
        <v>10</v>
      </c>
      <c r="N2689">
        <v>0</v>
      </c>
      <c r="O2689" s="240">
        <v>76.78</v>
      </c>
      <c r="P2689" s="240">
        <v>767.8</v>
      </c>
      <c r="Q2689" s="240">
        <v>3344.79</v>
      </c>
      <c r="R2689" s="240">
        <v>11.23</v>
      </c>
      <c r="S2689" s="231" t="str">
        <f>VLOOKUP(U2689,'Cross ref'!I:J,2,0)</f>
        <v>SCL</v>
      </c>
      <c r="T2689" s="231">
        <f t="shared" si="246"/>
        <v>767.8</v>
      </c>
      <c r="U2689" s="231">
        <f>VLOOKUP(VALUE(C2689),'Cross ref'!G:I,3,0)</f>
        <v>7394</v>
      </c>
      <c r="V2689" s="231">
        <f>IFERROR(VLOOKUP(J2689,'Item List (2)'!C:D,2,0),VLOOKUP(K2689,'Item List (2)'!C:D,2,0))</f>
        <v>50007</v>
      </c>
      <c r="W2689" s="231">
        <f>IFERROR(VLOOKUP(J2689,'Item List (2)'!C:E,3,0),VLOOKUP(K2689,'Item List (2)'!C:E,3,0))</f>
        <v>100</v>
      </c>
      <c r="X2689" s="231">
        <f t="shared" si="247"/>
        <v>0</v>
      </c>
      <c r="Y2689" s="231" t="str">
        <f t="shared" si="248"/>
        <v>BEEF, GRND PTY 3.5Z</v>
      </c>
      <c r="AA2689" s="232">
        <f t="shared" si="249"/>
        <v>767.8</v>
      </c>
      <c r="AB2689" s="232" t="str">
        <f>VLOOKUP(W2689,'Item List (2)'!$H:$J,2,0)</f>
        <v>Food</v>
      </c>
      <c r="AC2689" s="232">
        <f t="shared" si="250"/>
        <v>7394</v>
      </c>
      <c r="AD2689" s="232" t="str">
        <f t="shared" si="251"/>
        <v>7394-Food</v>
      </c>
    </row>
    <row r="2690" spans="1:30">
      <c r="A2690" t="s">
        <v>48</v>
      </c>
      <c r="B2690" t="s">
        <v>549</v>
      </c>
      <c r="C2690" t="s">
        <v>860</v>
      </c>
      <c r="D2690" t="s">
        <v>861</v>
      </c>
      <c r="E2690" t="s">
        <v>863</v>
      </c>
      <c r="F2690" s="220" t="s">
        <v>53</v>
      </c>
      <c r="G2690" s="220">
        <v>45168</v>
      </c>
      <c r="H2690" t="s">
        <v>309</v>
      </c>
      <c r="I2690" t="s">
        <v>55</v>
      </c>
      <c r="J2690" t="s">
        <v>310</v>
      </c>
      <c r="K2690" t="s">
        <v>311</v>
      </c>
      <c r="L2690" s="230" t="s">
        <v>312</v>
      </c>
      <c r="M2690">
        <v>1</v>
      </c>
      <c r="N2690">
        <v>0</v>
      </c>
      <c r="O2690" s="240">
        <v>11.6</v>
      </c>
      <c r="P2690" s="240">
        <v>11.6</v>
      </c>
      <c r="Q2690" s="240">
        <v>3344.79</v>
      </c>
      <c r="R2690" s="240">
        <v>11.23</v>
      </c>
      <c r="S2690" s="231" t="str">
        <f>VLOOKUP(U2690,'Cross ref'!I:J,2,0)</f>
        <v>SCL</v>
      </c>
      <c r="T2690" s="231">
        <f t="shared" ref="T2690:T2753" si="252">P2690</f>
        <v>11.6</v>
      </c>
      <c r="U2690" s="231">
        <f>VLOOKUP(VALUE(C2690),'Cross ref'!G:I,3,0)</f>
        <v>7394</v>
      </c>
      <c r="V2690" s="231">
        <f>IFERROR(VLOOKUP(J2690,'Item List (2)'!C:D,2,0),VLOOKUP(K2690,'Item List (2)'!C:D,2,0))</f>
        <v>50007</v>
      </c>
      <c r="W2690" s="231">
        <f>IFERROR(VLOOKUP(J2690,'Item List (2)'!C:E,3,0),VLOOKUP(K2690,'Item List (2)'!C:E,3,0))</f>
        <v>100</v>
      </c>
      <c r="X2690" s="231">
        <f t="shared" ref="X2690:X2753" si="253">IF(_xlfn.NUMBERVALUE(O2690),M2690*O2690-P2690,-P2690)</f>
        <v>0</v>
      </c>
      <c r="Y2690" s="231" t="str">
        <f t="shared" ref="Y2690:Y2753" si="254">K2690</f>
        <v>SALSA, PCH .43Z</v>
      </c>
      <c r="AA2690" s="232">
        <f t="shared" ref="AA2690:AA2753" si="255">P2690</f>
        <v>11.6</v>
      </c>
      <c r="AB2690" s="232" t="str">
        <f>VLOOKUP(W2690,'Item List (2)'!$H:$J,2,0)</f>
        <v>Food</v>
      </c>
      <c r="AC2690" s="232">
        <f t="shared" ref="AC2690:AC2753" si="256">U2690</f>
        <v>7394</v>
      </c>
      <c r="AD2690" s="232" t="str">
        <f t="shared" ref="AD2690:AD2753" si="257">AC2690&amp;"-"&amp;AB2690</f>
        <v>7394-Food</v>
      </c>
    </row>
    <row r="2691" spans="1:30">
      <c r="A2691" t="s">
        <v>48</v>
      </c>
      <c r="B2691" t="s">
        <v>549</v>
      </c>
      <c r="C2691" t="s">
        <v>860</v>
      </c>
      <c r="D2691" t="s">
        <v>861</v>
      </c>
      <c r="E2691" t="s">
        <v>863</v>
      </c>
      <c r="F2691" s="220" t="s">
        <v>53</v>
      </c>
      <c r="G2691" s="220">
        <v>45168</v>
      </c>
      <c r="H2691" t="s">
        <v>120</v>
      </c>
      <c r="I2691" t="s">
        <v>55</v>
      </c>
      <c r="J2691" t="s">
        <v>121</v>
      </c>
      <c r="K2691" t="s">
        <v>122</v>
      </c>
      <c r="L2691" s="230" t="s">
        <v>123</v>
      </c>
      <c r="M2691">
        <v>2</v>
      </c>
      <c r="N2691">
        <v>0</v>
      </c>
      <c r="O2691" s="240">
        <v>30.72</v>
      </c>
      <c r="P2691" s="240">
        <v>61.44</v>
      </c>
      <c r="Q2691" s="240">
        <v>3344.79</v>
      </c>
      <c r="R2691" s="240">
        <v>11.23</v>
      </c>
      <c r="S2691" s="231" t="str">
        <f>VLOOKUP(U2691,'Cross ref'!I:J,2,0)</f>
        <v>SCL</v>
      </c>
      <c r="T2691" s="231">
        <f t="shared" si="252"/>
        <v>61.44</v>
      </c>
      <c r="U2691" s="231">
        <f>VLOOKUP(VALUE(C2691),'Cross ref'!G:I,3,0)</f>
        <v>7394</v>
      </c>
      <c r="V2691" s="231">
        <f>IFERROR(VLOOKUP(J2691,'Item List (2)'!C:D,2,0),VLOOKUP(K2691,'Item List (2)'!C:D,2,0))</f>
        <v>50007</v>
      </c>
      <c r="W2691" s="231">
        <f>IFERROR(VLOOKUP(J2691,'Item List (2)'!C:E,3,0),VLOOKUP(K2691,'Item List (2)'!C:E,3,0))</f>
        <v>100</v>
      </c>
      <c r="X2691" s="231">
        <f t="shared" si="253"/>
        <v>0</v>
      </c>
      <c r="Y2691" s="231" t="str">
        <f t="shared" si="254"/>
        <v>APPTZR, ONION RING</v>
      </c>
      <c r="AA2691" s="232">
        <f t="shared" si="255"/>
        <v>61.44</v>
      </c>
      <c r="AB2691" s="232" t="str">
        <f>VLOOKUP(W2691,'Item List (2)'!$H:$J,2,0)</f>
        <v>Food</v>
      </c>
      <c r="AC2691" s="232">
        <f t="shared" si="256"/>
        <v>7394</v>
      </c>
      <c r="AD2691" s="232" t="str">
        <f t="shared" si="257"/>
        <v>7394-Food</v>
      </c>
    </row>
    <row r="2692" spans="1:30">
      <c r="A2692" t="s">
        <v>48</v>
      </c>
      <c r="B2692" t="s">
        <v>549</v>
      </c>
      <c r="C2692" t="s">
        <v>860</v>
      </c>
      <c r="D2692" t="s">
        <v>861</v>
      </c>
      <c r="E2692" t="s">
        <v>863</v>
      </c>
      <c r="F2692" s="220" t="s">
        <v>53</v>
      </c>
      <c r="G2692" s="220">
        <v>45168</v>
      </c>
      <c r="H2692" t="s">
        <v>313</v>
      </c>
      <c r="I2692" t="s">
        <v>55</v>
      </c>
      <c r="J2692" t="s">
        <v>125</v>
      </c>
      <c r="K2692" t="s">
        <v>314</v>
      </c>
      <c r="L2692" s="230" t="s">
        <v>158</v>
      </c>
      <c r="M2692">
        <v>1</v>
      </c>
      <c r="N2692">
        <v>0</v>
      </c>
      <c r="O2692" s="240">
        <v>15.31</v>
      </c>
      <c r="P2692" s="240">
        <v>15.31</v>
      </c>
      <c r="Q2692" s="240">
        <v>3344.79</v>
      </c>
      <c r="R2692" s="240">
        <v>11.23</v>
      </c>
      <c r="S2692" s="231" t="str">
        <f>VLOOKUP(U2692,'Cross ref'!I:J,2,0)</f>
        <v>SCL</v>
      </c>
      <c r="T2692" s="231">
        <f t="shared" si="252"/>
        <v>15.31</v>
      </c>
      <c r="U2692" s="231">
        <f>VLOOKUP(VALUE(C2692),'Cross ref'!G:I,3,0)</f>
        <v>7394</v>
      </c>
      <c r="V2692" s="231">
        <f>IFERROR(VLOOKUP(J2692,'Item List (2)'!C:D,2,0),VLOOKUP(K2692,'Item List (2)'!C:D,2,0))</f>
        <v>50007</v>
      </c>
      <c r="W2692" s="231">
        <f>IFERROR(VLOOKUP(J2692,'Item List (2)'!C:E,3,0),VLOOKUP(K2692,'Item List (2)'!C:E,3,0))</f>
        <v>100</v>
      </c>
      <c r="X2692" s="231">
        <f t="shared" si="253"/>
        <v>0</v>
      </c>
      <c r="Y2692" s="231" t="str">
        <f t="shared" si="254"/>
        <v>KETCHUP, VOLPAK</v>
      </c>
      <c r="AA2692" s="232">
        <f t="shared" si="255"/>
        <v>15.31</v>
      </c>
      <c r="AB2692" s="232" t="str">
        <f>VLOOKUP(W2692,'Item List (2)'!$H:$J,2,0)</f>
        <v>Food</v>
      </c>
      <c r="AC2692" s="232">
        <f t="shared" si="256"/>
        <v>7394</v>
      </c>
      <c r="AD2692" s="232" t="str">
        <f t="shared" si="257"/>
        <v>7394-Food</v>
      </c>
    </row>
    <row r="2693" spans="1:30">
      <c r="A2693" t="s">
        <v>48</v>
      </c>
      <c r="B2693" t="s">
        <v>549</v>
      </c>
      <c r="C2693" t="s">
        <v>860</v>
      </c>
      <c r="D2693" t="s">
        <v>861</v>
      </c>
      <c r="E2693" t="s">
        <v>863</v>
      </c>
      <c r="F2693" s="220" t="s">
        <v>53</v>
      </c>
      <c r="G2693" s="220">
        <v>45168</v>
      </c>
      <c r="H2693" t="s">
        <v>124</v>
      </c>
      <c r="I2693" t="s">
        <v>55</v>
      </c>
      <c r="J2693" t="s">
        <v>125</v>
      </c>
      <c r="K2693" t="s">
        <v>126</v>
      </c>
      <c r="L2693" s="230" t="s">
        <v>127</v>
      </c>
      <c r="M2693">
        <v>2</v>
      </c>
      <c r="N2693">
        <v>0</v>
      </c>
      <c r="O2693" s="240">
        <v>21.8</v>
      </c>
      <c r="P2693" s="240">
        <v>43.6</v>
      </c>
      <c r="Q2693" s="240">
        <v>3344.79</v>
      </c>
      <c r="R2693" s="240">
        <v>11.23</v>
      </c>
      <c r="S2693" s="231" t="str">
        <f>VLOOKUP(U2693,'Cross ref'!I:J,2,0)</f>
        <v>SCL</v>
      </c>
      <c r="T2693" s="231">
        <f t="shared" si="252"/>
        <v>43.6</v>
      </c>
      <c r="U2693" s="231">
        <f>VLOOKUP(VALUE(C2693),'Cross ref'!G:I,3,0)</f>
        <v>7394</v>
      </c>
      <c r="V2693" s="231">
        <f>IFERROR(VLOOKUP(J2693,'Item List (2)'!C:D,2,0),VLOOKUP(K2693,'Item List (2)'!C:D,2,0))</f>
        <v>50007</v>
      </c>
      <c r="W2693" s="231">
        <f>IFERROR(VLOOKUP(J2693,'Item List (2)'!C:E,3,0),VLOOKUP(K2693,'Item List (2)'!C:E,3,0))</f>
        <v>100</v>
      </c>
      <c r="X2693" s="231">
        <f t="shared" si="253"/>
        <v>0</v>
      </c>
      <c r="Y2693" s="231" t="str">
        <f t="shared" si="254"/>
        <v>KETCHUP, PKT</v>
      </c>
      <c r="AA2693" s="232">
        <f t="shared" si="255"/>
        <v>43.6</v>
      </c>
      <c r="AB2693" s="232" t="str">
        <f>VLOOKUP(W2693,'Item List (2)'!$H:$J,2,0)</f>
        <v>Food</v>
      </c>
      <c r="AC2693" s="232">
        <f t="shared" si="256"/>
        <v>7394</v>
      </c>
      <c r="AD2693" s="232" t="str">
        <f t="shared" si="257"/>
        <v>7394-Food</v>
      </c>
    </row>
    <row r="2694" spans="1:30">
      <c r="A2694" t="s">
        <v>48</v>
      </c>
      <c r="B2694" t="s">
        <v>549</v>
      </c>
      <c r="C2694" t="s">
        <v>860</v>
      </c>
      <c r="D2694" t="s">
        <v>861</v>
      </c>
      <c r="E2694" t="s">
        <v>863</v>
      </c>
      <c r="F2694" s="220" t="s">
        <v>53</v>
      </c>
      <c r="G2694" s="220">
        <v>45168</v>
      </c>
      <c r="H2694" t="s">
        <v>315</v>
      </c>
      <c r="I2694" t="s">
        <v>55</v>
      </c>
      <c r="J2694" t="s">
        <v>316</v>
      </c>
      <c r="K2694" t="s">
        <v>317</v>
      </c>
      <c r="L2694" s="230" t="s">
        <v>212</v>
      </c>
      <c r="M2694">
        <v>1</v>
      </c>
      <c r="N2694">
        <v>0</v>
      </c>
      <c r="O2694" s="240">
        <v>17.15</v>
      </c>
      <c r="P2694" s="240">
        <v>17.15</v>
      </c>
      <c r="Q2694" s="240">
        <v>3344.79</v>
      </c>
      <c r="R2694" s="240">
        <v>11.23</v>
      </c>
      <c r="S2694" s="231" t="str">
        <f>VLOOKUP(U2694,'Cross ref'!I:J,2,0)</f>
        <v>SCL</v>
      </c>
      <c r="T2694" s="231">
        <f t="shared" si="252"/>
        <v>17.15</v>
      </c>
      <c r="U2694" s="231">
        <f>VLOOKUP(VALUE(C2694),'Cross ref'!G:I,3,0)</f>
        <v>7394</v>
      </c>
      <c r="V2694" s="231">
        <f>IFERROR(VLOOKUP(J2694,'Item List (2)'!C:D,2,0),VLOOKUP(K2694,'Item List (2)'!C:D,2,0))</f>
        <v>50007</v>
      </c>
      <c r="W2694" s="231">
        <f>IFERROR(VLOOKUP(J2694,'Item List (2)'!C:E,3,0),VLOOKUP(K2694,'Item List (2)'!C:E,3,0))</f>
        <v>100</v>
      </c>
      <c r="X2694" s="231">
        <f t="shared" si="253"/>
        <v>0</v>
      </c>
      <c r="Y2694" s="231" t="str">
        <f t="shared" si="254"/>
        <v>BREADING, CHICK TNDR</v>
      </c>
      <c r="AA2694" s="232">
        <f t="shared" si="255"/>
        <v>17.15</v>
      </c>
      <c r="AB2694" s="232" t="str">
        <f>VLOOKUP(W2694,'Item List (2)'!$H:$J,2,0)</f>
        <v>Food</v>
      </c>
      <c r="AC2694" s="232">
        <f t="shared" si="256"/>
        <v>7394</v>
      </c>
      <c r="AD2694" s="232" t="str">
        <f t="shared" si="257"/>
        <v>7394-Food</v>
      </c>
    </row>
    <row r="2695" spans="1:30">
      <c r="A2695" t="s">
        <v>48</v>
      </c>
      <c r="B2695" t="s">
        <v>549</v>
      </c>
      <c r="C2695" t="s">
        <v>860</v>
      </c>
      <c r="D2695" t="s">
        <v>861</v>
      </c>
      <c r="E2695" t="s">
        <v>863</v>
      </c>
      <c r="F2695" s="220" t="s">
        <v>53</v>
      </c>
      <c r="G2695" s="220">
        <v>45168</v>
      </c>
      <c r="H2695" t="s">
        <v>128</v>
      </c>
      <c r="I2695" t="s">
        <v>55</v>
      </c>
      <c r="J2695" t="s">
        <v>129</v>
      </c>
      <c r="K2695" t="s">
        <v>130</v>
      </c>
      <c r="L2695" s="230" t="s">
        <v>131</v>
      </c>
      <c r="M2695">
        <v>1</v>
      </c>
      <c r="N2695">
        <v>0</v>
      </c>
      <c r="O2695" s="240">
        <v>33.38</v>
      </c>
      <c r="P2695" s="240">
        <v>33.38</v>
      </c>
      <c r="Q2695" s="240">
        <v>3344.79</v>
      </c>
      <c r="R2695" s="240">
        <v>11.23</v>
      </c>
      <c r="S2695" s="231" t="str">
        <f>VLOOKUP(U2695,'Cross ref'!I:J,2,0)</f>
        <v>SCL</v>
      </c>
      <c r="T2695" s="231">
        <f t="shared" si="252"/>
        <v>33.38</v>
      </c>
      <c r="U2695" s="231">
        <f>VLOOKUP(VALUE(C2695),'Cross ref'!G:I,3,0)</f>
        <v>7394</v>
      </c>
      <c r="V2695" s="231">
        <f>IFERROR(VLOOKUP(J2695,'Item List (2)'!C:D,2,0),VLOOKUP(K2695,'Item List (2)'!C:D,2,0))</f>
        <v>50007</v>
      </c>
      <c r="W2695" s="231">
        <f>IFERROR(VLOOKUP(J2695,'Item List (2)'!C:E,3,0),VLOOKUP(K2695,'Item List (2)'!C:E,3,0))</f>
        <v>100</v>
      </c>
      <c r="X2695" s="231">
        <f t="shared" si="253"/>
        <v>0</v>
      </c>
      <c r="Y2695" s="231" t="str">
        <f t="shared" si="254"/>
        <v>HASHBROWN, RND ZTF</v>
      </c>
      <c r="AA2695" s="232">
        <f t="shared" si="255"/>
        <v>33.38</v>
      </c>
      <c r="AB2695" s="232" t="str">
        <f>VLOOKUP(W2695,'Item List (2)'!$H:$J,2,0)</f>
        <v>Food</v>
      </c>
      <c r="AC2695" s="232">
        <f t="shared" si="256"/>
        <v>7394</v>
      </c>
      <c r="AD2695" s="232" t="str">
        <f t="shared" si="257"/>
        <v>7394-Food</v>
      </c>
    </row>
    <row r="2696" spans="1:30">
      <c r="A2696" t="s">
        <v>48</v>
      </c>
      <c r="B2696" t="s">
        <v>549</v>
      </c>
      <c r="C2696" t="s">
        <v>860</v>
      </c>
      <c r="D2696" t="s">
        <v>861</v>
      </c>
      <c r="E2696" t="s">
        <v>863</v>
      </c>
      <c r="F2696" s="220" t="s">
        <v>53</v>
      </c>
      <c r="G2696" s="220">
        <v>45168</v>
      </c>
      <c r="H2696" t="s">
        <v>132</v>
      </c>
      <c r="I2696" t="s">
        <v>55</v>
      </c>
      <c r="J2696" t="s">
        <v>129</v>
      </c>
      <c r="K2696" t="s">
        <v>133</v>
      </c>
      <c r="L2696" s="230" t="s">
        <v>131</v>
      </c>
      <c r="M2696">
        <v>1</v>
      </c>
      <c r="N2696">
        <v>0</v>
      </c>
      <c r="O2696" s="240">
        <v>33.38</v>
      </c>
      <c r="P2696" s="240">
        <v>33.38</v>
      </c>
      <c r="Q2696" s="240">
        <v>3344.79</v>
      </c>
      <c r="R2696" s="240">
        <v>11.23</v>
      </c>
      <c r="S2696" s="231" t="str">
        <f>VLOOKUP(U2696,'Cross ref'!I:J,2,0)</f>
        <v>SCL</v>
      </c>
      <c r="T2696" s="231">
        <f t="shared" si="252"/>
        <v>33.38</v>
      </c>
      <c r="U2696" s="231">
        <f>VLOOKUP(VALUE(C2696),'Cross ref'!G:I,3,0)</f>
        <v>7394</v>
      </c>
      <c r="V2696" s="231">
        <f>IFERROR(VLOOKUP(J2696,'Item List (2)'!C:D,2,0),VLOOKUP(K2696,'Item List (2)'!C:D,2,0))</f>
        <v>50007</v>
      </c>
      <c r="W2696" s="231">
        <f>IFERROR(VLOOKUP(J2696,'Item List (2)'!C:E,3,0),VLOOKUP(K2696,'Item List (2)'!C:E,3,0))</f>
        <v>100</v>
      </c>
      <c r="X2696" s="231">
        <f t="shared" si="253"/>
        <v>0</v>
      </c>
      <c r="Y2696" s="231" t="str">
        <f t="shared" si="254"/>
        <v>FRIES, CRISS CUT SEASN</v>
      </c>
      <c r="AA2696" s="232">
        <f t="shared" si="255"/>
        <v>33.38</v>
      </c>
      <c r="AB2696" s="232" t="str">
        <f>VLOOKUP(W2696,'Item List (2)'!$H:$J,2,0)</f>
        <v>Food</v>
      </c>
      <c r="AC2696" s="232">
        <f t="shared" si="256"/>
        <v>7394</v>
      </c>
      <c r="AD2696" s="232" t="str">
        <f t="shared" si="257"/>
        <v>7394-Food</v>
      </c>
    </row>
    <row r="2697" spans="1:30">
      <c r="A2697" t="s">
        <v>48</v>
      </c>
      <c r="B2697" t="s">
        <v>549</v>
      </c>
      <c r="C2697" t="s">
        <v>860</v>
      </c>
      <c r="D2697" t="s">
        <v>861</v>
      </c>
      <c r="E2697" t="s">
        <v>863</v>
      </c>
      <c r="F2697" s="220" t="s">
        <v>53</v>
      </c>
      <c r="G2697" s="220">
        <v>45168</v>
      </c>
      <c r="H2697" t="s">
        <v>134</v>
      </c>
      <c r="I2697" t="s">
        <v>55</v>
      </c>
      <c r="J2697" t="s">
        <v>129</v>
      </c>
      <c r="K2697" t="s">
        <v>135</v>
      </c>
      <c r="L2697" s="230" t="s">
        <v>136</v>
      </c>
      <c r="M2697">
        <v>9</v>
      </c>
      <c r="N2697">
        <v>0</v>
      </c>
      <c r="O2697" s="240">
        <v>35.28</v>
      </c>
      <c r="P2697" s="240">
        <v>317.52</v>
      </c>
      <c r="Q2697" s="240">
        <v>3344.79</v>
      </c>
      <c r="R2697" s="240">
        <v>11.23</v>
      </c>
      <c r="S2697" s="231" t="str">
        <f>VLOOKUP(U2697,'Cross ref'!I:J,2,0)</f>
        <v>SCL</v>
      </c>
      <c r="T2697" s="231">
        <f t="shared" si="252"/>
        <v>317.52</v>
      </c>
      <c r="U2697" s="231">
        <f>VLOOKUP(VALUE(C2697),'Cross ref'!G:I,3,0)</f>
        <v>7394</v>
      </c>
      <c r="V2697" s="231">
        <f>IFERROR(VLOOKUP(J2697,'Item List (2)'!C:D,2,0),VLOOKUP(K2697,'Item List (2)'!C:D,2,0))</f>
        <v>50007</v>
      </c>
      <c r="W2697" s="231">
        <f>IFERROR(VLOOKUP(J2697,'Item List (2)'!C:E,3,0),VLOOKUP(K2697,'Item List (2)'!C:E,3,0))</f>
        <v>100</v>
      </c>
      <c r="X2697" s="231">
        <f t="shared" si="253"/>
        <v>0</v>
      </c>
      <c r="Y2697" s="231" t="str">
        <f t="shared" si="254"/>
        <v>FRIES, SS SK ON</v>
      </c>
      <c r="AA2697" s="232">
        <f t="shared" si="255"/>
        <v>317.52</v>
      </c>
      <c r="AB2697" s="232" t="str">
        <f>VLOOKUP(W2697,'Item List (2)'!$H:$J,2,0)</f>
        <v>Food</v>
      </c>
      <c r="AC2697" s="232">
        <f t="shared" si="256"/>
        <v>7394</v>
      </c>
      <c r="AD2697" s="232" t="str">
        <f t="shared" si="257"/>
        <v>7394-Food</v>
      </c>
    </row>
    <row r="2698" spans="1:30">
      <c r="A2698" t="s">
        <v>48</v>
      </c>
      <c r="B2698" t="s">
        <v>549</v>
      </c>
      <c r="C2698" t="s">
        <v>860</v>
      </c>
      <c r="D2698" t="s">
        <v>861</v>
      </c>
      <c r="E2698" t="s">
        <v>863</v>
      </c>
      <c r="F2698" s="220" t="s">
        <v>53</v>
      </c>
      <c r="G2698" s="220">
        <v>45168</v>
      </c>
      <c r="H2698" t="s">
        <v>141</v>
      </c>
      <c r="I2698" t="s">
        <v>55</v>
      </c>
      <c r="J2698" t="s">
        <v>142</v>
      </c>
      <c r="K2698" t="s">
        <v>143</v>
      </c>
      <c r="L2698" s="230" t="s">
        <v>144</v>
      </c>
      <c r="M2698">
        <v>1</v>
      </c>
      <c r="N2698">
        <v>0</v>
      </c>
      <c r="O2698" s="240">
        <v>29.7</v>
      </c>
      <c r="P2698" s="240">
        <v>29.7</v>
      </c>
      <c r="Q2698" s="240">
        <v>3344.79</v>
      </c>
      <c r="R2698" s="240">
        <v>11.23</v>
      </c>
      <c r="S2698" s="231" t="str">
        <f>VLOOKUP(U2698,'Cross ref'!I:J,2,0)</f>
        <v>SCL</v>
      </c>
      <c r="T2698" s="231">
        <f t="shared" si="252"/>
        <v>29.7</v>
      </c>
      <c r="U2698" s="231">
        <f>VLOOKUP(VALUE(C2698),'Cross ref'!G:I,3,0)</f>
        <v>7394</v>
      </c>
      <c r="V2698" s="231">
        <f>IFERROR(VLOOKUP(J2698,'Item List (2)'!C:D,2,0),VLOOKUP(K2698,'Item List (2)'!C:D,2,0))</f>
        <v>50007</v>
      </c>
      <c r="W2698" s="231">
        <f>IFERROR(VLOOKUP(J2698,'Item List (2)'!C:E,3,0),VLOOKUP(K2698,'Item List (2)'!C:E,3,0))</f>
        <v>100</v>
      </c>
      <c r="X2698" s="231">
        <f t="shared" si="253"/>
        <v>0</v>
      </c>
      <c r="Y2698" s="231" t="str">
        <f t="shared" si="254"/>
        <v>CAKE, CHOC DOME</v>
      </c>
      <c r="AA2698" s="232">
        <f t="shared" si="255"/>
        <v>29.7</v>
      </c>
      <c r="AB2698" s="232" t="str">
        <f>VLOOKUP(W2698,'Item List (2)'!$H:$J,2,0)</f>
        <v>Food</v>
      </c>
      <c r="AC2698" s="232">
        <f t="shared" si="256"/>
        <v>7394</v>
      </c>
      <c r="AD2698" s="232" t="str">
        <f t="shared" si="257"/>
        <v>7394-Food</v>
      </c>
    </row>
    <row r="2699" spans="1:30">
      <c r="A2699" t="s">
        <v>48</v>
      </c>
      <c r="B2699" t="s">
        <v>549</v>
      </c>
      <c r="C2699" t="s">
        <v>860</v>
      </c>
      <c r="D2699" t="s">
        <v>861</v>
      </c>
      <c r="E2699" t="s">
        <v>863</v>
      </c>
      <c r="F2699" s="220" t="s">
        <v>53</v>
      </c>
      <c r="G2699" s="220">
        <v>45168</v>
      </c>
      <c r="H2699" t="s">
        <v>328</v>
      </c>
      <c r="I2699" t="s">
        <v>66</v>
      </c>
      <c r="J2699" t="s">
        <v>329</v>
      </c>
      <c r="K2699" t="s">
        <v>330</v>
      </c>
      <c r="L2699" s="230" t="s">
        <v>331</v>
      </c>
      <c r="M2699">
        <v>1</v>
      </c>
      <c r="N2699">
        <v>0</v>
      </c>
      <c r="O2699" s="240">
        <v>17.57</v>
      </c>
      <c r="P2699" s="240">
        <v>17.57</v>
      </c>
      <c r="Q2699" s="240">
        <v>3344.79</v>
      </c>
      <c r="R2699" s="240">
        <v>11.23</v>
      </c>
      <c r="S2699" s="231" t="str">
        <f>VLOOKUP(U2699,'Cross ref'!I:J,2,0)</f>
        <v>SCL</v>
      </c>
      <c r="T2699" s="231">
        <f t="shared" si="252"/>
        <v>17.57</v>
      </c>
      <c r="U2699" s="231">
        <f>VLOOKUP(VALUE(C2699),'Cross ref'!G:I,3,0)</f>
        <v>7394</v>
      </c>
      <c r="V2699" s="231">
        <f>IFERROR(VLOOKUP(J2699,'Item List (2)'!C:D,2,0),VLOOKUP(K2699,'Item List (2)'!C:D,2,0))</f>
        <v>60507</v>
      </c>
      <c r="W2699" s="231">
        <f>IFERROR(VLOOKUP(J2699,'Item List (2)'!C:E,3,0),VLOOKUP(K2699,'Item List (2)'!C:E,3,0))</f>
        <v>1200</v>
      </c>
      <c r="X2699" s="231">
        <f t="shared" si="253"/>
        <v>0</v>
      </c>
      <c r="Y2699" s="231" t="str">
        <f t="shared" si="254"/>
        <v>LINER, CAN 38X44 BLK</v>
      </c>
      <c r="AA2699" s="232">
        <f t="shared" si="255"/>
        <v>17.57</v>
      </c>
      <c r="AB2699" s="232" t="str">
        <f>VLOOKUP(W2699,'Item List (2)'!$H:$J,2,0)</f>
        <v>Supplies</v>
      </c>
      <c r="AC2699" s="232">
        <f t="shared" si="256"/>
        <v>7394</v>
      </c>
      <c r="AD2699" s="232" t="str">
        <f t="shared" si="257"/>
        <v>7394-Supplies</v>
      </c>
    </row>
    <row r="2700" spans="1:30">
      <c r="A2700" t="s">
        <v>48</v>
      </c>
      <c r="B2700" t="s">
        <v>549</v>
      </c>
      <c r="C2700" t="s">
        <v>860</v>
      </c>
      <c r="D2700" t="s">
        <v>861</v>
      </c>
      <c r="E2700" t="s">
        <v>863</v>
      </c>
      <c r="F2700" s="220" t="s">
        <v>53</v>
      </c>
      <c r="G2700" s="220">
        <v>45168</v>
      </c>
      <c r="H2700" t="s">
        <v>149</v>
      </c>
      <c r="I2700" t="s">
        <v>55</v>
      </c>
      <c r="J2700" t="s">
        <v>102</v>
      </c>
      <c r="K2700" t="s">
        <v>150</v>
      </c>
      <c r="L2700" s="230" t="s">
        <v>100</v>
      </c>
      <c r="M2700">
        <v>3</v>
      </c>
      <c r="N2700">
        <v>0</v>
      </c>
      <c r="O2700" s="240">
        <v>25.94</v>
      </c>
      <c r="P2700" s="240">
        <v>77.82</v>
      </c>
      <c r="Q2700" s="240">
        <v>3344.79</v>
      </c>
      <c r="R2700" s="240">
        <v>11.23</v>
      </c>
      <c r="S2700" s="231" t="str">
        <f>VLOOKUP(U2700,'Cross ref'!I:J,2,0)</f>
        <v>SCL</v>
      </c>
      <c r="T2700" s="231">
        <f t="shared" si="252"/>
        <v>77.82</v>
      </c>
      <c r="U2700" s="231">
        <f>VLOOKUP(VALUE(C2700),'Cross ref'!G:I,3,0)</f>
        <v>7394</v>
      </c>
      <c r="V2700" s="231">
        <f>IFERROR(VLOOKUP(J2700,'Item List (2)'!C:D,2,0),VLOOKUP(K2700,'Item List (2)'!C:D,2,0))</f>
        <v>50007</v>
      </c>
      <c r="W2700" s="231">
        <f>IFERROR(VLOOKUP(J2700,'Item List (2)'!C:E,3,0),VLOOKUP(K2700,'Item List (2)'!C:E,3,0))</f>
        <v>100</v>
      </c>
      <c r="X2700" s="231">
        <f t="shared" si="253"/>
        <v>0</v>
      </c>
      <c r="Y2700" s="231" t="str">
        <f t="shared" si="254"/>
        <v>SAUCE, BTRMILK RANCH CUP</v>
      </c>
      <c r="AA2700" s="232">
        <f t="shared" si="255"/>
        <v>77.82</v>
      </c>
      <c r="AB2700" s="232" t="str">
        <f>VLOOKUP(W2700,'Item List (2)'!$H:$J,2,0)</f>
        <v>Food</v>
      </c>
      <c r="AC2700" s="232">
        <f t="shared" si="256"/>
        <v>7394</v>
      </c>
      <c r="AD2700" s="232" t="str">
        <f t="shared" si="257"/>
        <v>7394-Food</v>
      </c>
    </row>
    <row r="2701" spans="1:30">
      <c r="A2701" t="s">
        <v>48</v>
      </c>
      <c r="B2701" t="s">
        <v>549</v>
      </c>
      <c r="C2701" t="s">
        <v>860</v>
      </c>
      <c r="D2701" t="s">
        <v>861</v>
      </c>
      <c r="E2701" t="s">
        <v>863</v>
      </c>
      <c r="F2701" s="220" t="s">
        <v>53</v>
      </c>
      <c r="G2701" s="220">
        <v>45168</v>
      </c>
      <c r="H2701" t="s">
        <v>151</v>
      </c>
      <c r="I2701" t="s">
        <v>55</v>
      </c>
      <c r="J2701" t="s">
        <v>152</v>
      </c>
      <c r="K2701" t="s">
        <v>153</v>
      </c>
      <c r="L2701" s="230" t="s">
        <v>154</v>
      </c>
      <c r="M2701">
        <v>1</v>
      </c>
      <c r="N2701">
        <v>0</v>
      </c>
      <c r="O2701" s="240">
        <v>11.66</v>
      </c>
      <c r="P2701" s="240">
        <v>11.66</v>
      </c>
      <c r="Q2701" s="240">
        <v>3344.79</v>
      </c>
      <c r="R2701" s="240">
        <v>11.23</v>
      </c>
      <c r="S2701" s="231" t="str">
        <f>VLOOKUP(U2701,'Cross ref'!I:J,2,0)</f>
        <v>SCL</v>
      </c>
      <c r="T2701" s="231">
        <f t="shared" si="252"/>
        <v>11.66</v>
      </c>
      <c r="U2701" s="231">
        <f>VLOOKUP(VALUE(C2701),'Cross ref'!G:I,3,0)</f>
        <v>7394</v>
      </c>
      <c r="V2701" s="231">
        <f>IFERROR(VLOOKUP(J2701,'Item List (2)'!C:D,2,0),VLOOKUP(K2701,'Item List (2)'!C:D,2,0))</f>
        <v>50007</v>
      </c>
      <c r="W2701" s="231">
        <f>IFERROR(VLOOKUP(J2701,'Item List (2)'!C:E,3,0),VLOOKUP(K2701,'Item List (2)'!C:E,3,0))</f>
        <v>100</v>
      </c>
      <c r="X2701" s="231">
        <f t="shared" si="253"/>
        <v>0</v>
      </c>
      <c r="Y2701" s="231" t="str">
        <f t="shared" si="254"/>
        <v>SAUCE, BUFFALO CUP</v>
      </c>
      <c r="AA2701" s="232">
        <f t="shared" si="255"/>
        <v>11.66</v>
      </c>
      <c r="AB2701" s="232" t="str">
        <f>VLOOKUP(W2701,'Item List (2)'!$H:$J,2,0)</f>
        <v>Food</v>
      </c>
      <c r="AC2701" s="232">
        <f t="shared" si="256"/>
        <v>7394</v>
      </c>
      <c r="AD2701" s="232" t="str">
        <f t="shared" si="257"/>
        <v>7394-Food</v>
      </c>
    </row>
    <row r="2702" spans="1:30">
      <c r="A2702" t="s">
        <v>48</v>
      </c>
      <c r="B2702" t="s">
        <v>549</v>
      </c>
      <c r="C2702" t="s">
        <v>860</v>
      </c>
      <c r="D2702" t="s">
        <v>861</v>
      </c>
      <c r="E2702" t="s">
        <v>863</v>
      </c>
      <c r="F2702" s="220" t="s">
        <v>53</v>
      </c>
      <c r="G2702" s="220">
        <v>45168</v>
      </c>
      <c r="H2702" t="s">
        <v>155</v>
      </c>
      <c r="I2702" t="s">
        <v>55</v>
      </c>
      <c r="J2702" t="s">
        <v>156</v>
      </c>
      <c r="K2702" t="s">
        <v>157</v>
      </c>
      <c r="L2702" s="230" t="s">
        <v>158</v>
      </c>
      <c r="M2702">
        <v>2</v>
      </c>
      <c r="N2702">
        <v>0</v>
      </c>
      <c r="O2702" s="240">
        <v>19.78</v>
      </c>
      <c r="P2702" s="240">
        <v>39.56</v>
      </c>
      <c r="Q2702" s="240">
        <v>3344.79</v>
      </c>
      <c r="R2702" s="240">
        <v>11.23</v>
      </c>
      <c r="S2702" s="231" t="str">
        <f>VLOOKUP(U2702,'Cross ref'!I:J,2,0)</f>
        <v>SCL</v>
      </c>
      <c r="T2702" s="231">
        <f t="shared" si="252"/>
        <v>39.56</v>
      </c>
      <c r="U2702" s="231">
        <f>VLOOKUP(VALUE(C2702),'Cross ref'!G:I,3,0)</f>
        <v>7394</v>
      </c>
      <c r="V2702" s="231">
        <f>IFERROR(VLOOKUP(J2702,'Item List (2)'!C:D,2,0),VLOOKUP(K2702,'Item List (2)'!C:D,2,0))</f>
        <v>50007</v>
      </c>
      <c r="W2702" s="231">
        <f>IFERROR(VLOOKUP(J2702,'Item List (2)'!C:E,3,0),VLOOKUP(K2702,'Item List (2)'!C:E,3,0))</f>
        <v>100</v>
      </c>
      <c r="X2702" s="231">
        <f t="shared" si="253"/>
        <v>0</v>
      </c>
      <c r="Y2702" s="231" t="str">
        <f t="shared" si="254"/>
        <v>ICE CREAM, VANILLA SLOW MELT</v>
      </c>
      <c r="AA2702" s="232">
        <f t="shared" si="255"/>
        <v>39.56</v>
      </c>
      <c r="AB2702" s="232" t="str">
        <f>VLOOKUP(W2702,'Item List (2)'!$H:$J,2,0)</f>
        <v>Food</v>
      </c>
      <c r="AC2702" s="232">
        <f t="shared" si="256"/>
        <v>7394</v>
      </c>
      <c r="AD2702" s="232" t="str">
        <f t="shared" si="257"/>
        <v>7394-Food</v>
      </c>
    </row>
    <row r="2703" spans="1:30">
      <c r="A2703" t="s">
        <v>48</v>
      </c>
      <c r="B2703" t="s">
        <v>549</v>
      </c>
      <c r="C2703" t="s">
        <v>860</v>
      </c>
      <c r="D2703" t="s">
        <v>861</v>
      </c>
      <c r="E2703" t="s">
        <v>863</v>
      </c>
      <c r="F2703" s="220" t="s">
        <v>53</v>
      </c>
      <c r="G2703" s="220">
        <v>45168</v>
      </c>
      <c r="H2703" t="s">
        <v>159</v>
      </c>
      <c r="I2703" t="s">
        <v>55</v>
      </c>
      <c r="J2703" t="s">
        <v>160</v>
      </c>
      <c r="K2703" t="s">
        <v>161</v>
      </c>
      <c r="L2703" s="230" t="s">
        <v>162</v>
      </c>
      <c r="M2703">
        <v>6</v>
      </c>
      <c r="N2703">
        <v>0</v>
      </c>
      <c r="O2703" s="240">
        <v>36.91</v>
      </c>
      <c r="P2703" s="240">
        <v>221.46</v>
      </c>
      <c r="Q2703" s="240">
        <v>3344.79</v>
      </c>
      <c r="R2703" s="240">
        <v>11.23</v>
      </c>
      <c r="S2703" s="231" t="str">
        <f>VLOOKUP(U2703,'Cross ref'!I:J,2,0)</f>
        <v>SCL</v>
      </c>
      <c r="T2703" s="231">
        <f t="shared" si="252"/>
        <v>221.46</v>
      </c>
      <c r="U2703" s="231">
        <f>VLOOKUP(VALUE(C2703),'Cross ref'!G:I,3,0)</f>
        <v>7394</v>
      </c>
      <c r="V2703" s="231">
        <f>IFERROR(VLOOKUP(J2703,'Item List (2)'!C:D,2,0),VLOOKUP(K2703,'Item List (2)'!C:D,2,0))</f>
        <v>50007</v>
      </c>
      <c r="W2703" s="231">
        <f>IFERROR(VLOOKUP(J2703,'Item List (2)'!C:E,3,0),VLOOKUP(K2703,'Item List (2)'!C:E,3,0))</f>
        <v>100</v>
      </c>
      <c r="X2703" s="231">
        <f t="shared" si="253"/>
        <v>0</v>
      </c>
      <c r="Y2703" s="231" t="str">
        <f t="shared" si="254"/>
        <v>SHORTENING, LIQ FRY PREM</v>
      </c>
      <c r="AA2703" s="232">
        <f t="shared" si="255"/>
        <v>221.46</v>
      </c>
      <c r="AB2703" s="232" t="str">
        <f>VLOOKUP(W2703,'Item List (2)'!$H:$J,2,0)</f>
        <v>Food</v>
      </c>
      <c r="AC2703" s="232">
        <f t="shared" si="256"/>
        <v>7394</v>
      </c>
      <c r="AD2703" s="232" t="str">
        <f t="shared" si="257"/>
        <v>7394-Food</v>
      </c>
    </row>
    <row r="2704" spans="1:30">
      <c r="A2704" t="s">
        <v>48</v>
      </c>
      <c r="B2704" t="s">
        <v>549</v>
      </c>
      <c r="C2704" t="s">
        <v>860</v>
      </c>
      <c r="D2704" t="s">
        <v>861</v>
      </c>
      <c r="E2704" t="s">
        <v>863</v>
      </c>
      <c r="F2704" s="220" t="s">
        <v>53</v>
      </c>
      <c r="G2704" s="220">
        <v>45168</v>
      </c>
      <c r="H2704" t="s">
        <v>416</v>
      </c>
      <c r="I2704" t="s">
        <v>55</v>
      </c>
      <c r="J2704" t="s">
        <v>417</v>
      </c>
      <c r="K2704" t="s">
        <v>418</v>
      </c>
      <c r="L2704" s="230" t="s">
        <v>419</v>
      </c>
      <c r="M2704">
        <v>1</v>
      </c>
      <c r="N2704">
        <v>0</v>
      </c>
      <c r="O2704" s="240">
        <v>33.71</v>
      </c>
      <c r="P2704" s="240">
        <v>33.71</v>
      </c>
      <c r="Q2704" s="240">
        <v>3344.79</v>
      </c>
      <c r="R2704" s="240">
        <v>11.23</v>
      </c>
      <c r="S2704" s="231" t="str">
        <f>VLOOKUP(U2704,'Cross ref'!I:J,2,0)</f>
        <v>SCL</v>
      </c>
      <c r="T2704" s="231">
        <f t="shared" si="252"/>
        <v>33.71</v>
      </c>
      <c r="U2704" s="231">
        <f>VLOOKUP(VALUE(C2704),'Cross ref'!G:I,3,0)</f>
        <v>7394</v>
      </c>
      <c r="V2704" s="231">
        <f>IFERROR(VLOOKUP(J2704,'Item List (2)'!C:D,2,0),VLOOKUP(K2704,'Item List (2)'!C:D,2,0))</f>
        <v>50007</v>
      </c>
      <c r="W2704" s="231">
        <f>IFERROR(VLOOKUP(J2704,'Item List (2)'!C:E,3,0),VLOOKUP(K2704,'Item List (2)'!C:E,3,0))</f>
        <v>100</v>
      </c>
      <c r="X2704" s="231">
        <f t="shared" si="253"/>
        <v>0</v>
      </c>
      <c r="Y2704" s="231" t="str">
        <f t="shared" si="254"/>
        <v>PEPPER, JALAPENO NACHO SLI</v>
      </c>
      <c r="AA2704" s="232">
        <f t="shared" si="255"/>
        <v>33.71</v>
      </c>
      <c r="AB2704" s="232" t="str">
        <f>VLOOKUP(W2704,'Item List (2)'!$H:$J,2,0)</f>
        <v>Food</v>
      </c>
      <c r="AC2704" s="232">
        <f t="shared" si="256"/>
        <v>7394</v>
      </c>
      <c r="AD2704" s="232" t="str">
        <f t="shared" si="257"/>
        <v>7394-Food</v>
      </c>
    </row>
    <row r="2705" spans="1:30">
      <c r="A2705" t="s">
        <v>48</v>
      </c>
      <c r="B2705" t="s">
        <v>549</v>
      </c>
      <c r="C2705" t="s">
        <v>860</v>
      </c>
      <c r="D2705" t="s">
        <v>861</v>
      </c>
      <c r="E2705" t="s">
        <v>863</v>
      </c>
      <c r="F2705" s="220" t="s">
        <v>53</v>
      </c>
      <c r="G2705" s="220">
        <v>45168</v>
      </c>
      <c r="H2705" t="s">
        <v>163</v>
      </c>
      <c r="I2705" t="s">
        <v>55</v>
      </c>
      <c r="J2705" t="s">
        <v>146</v>
      </c>
      <c r="K2705" t="s">
        <v>164</v>
      </c>
      <c r="L2705" s="230" t="s">
        <v>165</v>
      </c>
      <c r="M2705">
        <v>2</v>
      </c>
      <c r="N2705">
        <v>0</v>
      </c>
      <c r="O2705" s="240">
        <v>37.6</v>
      </c>
      <c r="P2705" s="240">
        <v>75.2</v>
      </c>
      <c r="Q2705" s="240">
        <v>3344.79</v>
      </c>
      <c r="R2705" s="240">
        <v>11.23</v>
      </c>
      <c r="S2705" s="231" t="str">
        <f>VLOOKUP(U2705,'Cross ref'!I:J,2,0)</f>
        <v>SCL</v>
      </c>
      <c r="T2705" s="231">
        <f t="shared" si="252"/>
        <v>75.2</v>
      </c>
      <c r="U2705" s="231">
        <f>VLOOKUP(VALUE(C2705),'Cross ref'!G:I,3,0)</f>
        <v>7394</v>
      </c>
      <c r="V2705" s="231">
        <f>IFERROR(VLOOKUP(J2705,'Item List (2)'!C:D,2,0),VLOOKUP(K2705,'Item List (2)'!C:D,2,0))</f>
        <v>50007</v>
      </c>
      <c r="W2705" s="231">
        <f>IFERROR(VLOOKUP(J2705,'Item List (2)'!C:E,3,0),VLOOKUP(K2705,'Item List (2)'!C:E,3,0))</f>
        <v>100</v>
      </c>
      <c r="X2705" s="231">
        <f t="shared" si="253"/>
        <v>0</v>
      </c>
      <c r="Y2705" s="231" t="str">
        <f t="shared" si="254"/>
        <v>CHICKEN, PTY SPCY 3Z</v>
      </c>
      <c r="AA2705" s="232">
        <f t="shared" si="255"/>
        <v>75.2</v>
      </c>
      <c r="AB2705" s="232" t="str">
        <f>VLOOKUP(W2705,'Item List (2)'!$H:$J,2,0)</f>
        <v>Food</v>
      </c>
      <c r="AC2705" s="232">
        <f t="shared" si="256"/>
        <v>7394</v>
      </c>
      <c r="AD2705" s="232" t="str">
        <f t="shared" si="257"/>
        <v>7394-Food</v>
      </c>
    </row>
    <row r="2706" spans="1:30">
      <c r="A2706" t="s">
        <v>48</v>
      </c>
      <c r="B2706" t="s">
        <v>549</v>
      </c>
      <c r="C2706" t="s">
        <v>860</v>
      </c>
      <c r="D2706" t="s">
        <v>861</v>
      </c>
      <c r="E2706" t="s">
        <v>863</v>
      </c>
      <c r="F2706" s="220" t="s">
        <v>53</v>
      </c>
      <c r="G2706" s="220">
        <v>45168</v>
      </c>
      <c r="H2706" t="s">
        <v>488</v>
      </c>
      <c r="I2706" t="s">
        <v>66</v>
      </c>
      <c r="J2706" t="s">
        <v>109</v>
      </c>
      <c r="K2706" t="s">
        <v>343</v>
      </c>
      <c r="L2706" s="230" t="s">
        <v>111</v>
      </c>
      <c r="M2706">
        <v>1</v>
      </c>
      <c r="N2706">
        <v>0</v>
      </c>
      <c r="O2706" s="240">
        <v>3.84</v>
      </c>
      <c r="P2706" s="240">
        <v>3.84</v>
      </c>
      <c r="Q2706" s="240">
        <v>3344.79</v>
      </c>
      <c r="R2706" s="240">
        <v>11.23</v>
      </c>
      <c r="S2706" s="231" t="str">
        <f>VLOOKUP(U2706,'Cross ref'!I:J,2,0)</f>
        <v>SCL</v>
      </c>
      <c r="T2706" s="231">
        <f t="shared" si="252"/>
        <v>3.84</v>
      </c>
      <c r="U2706" s="231">
        <f>VLOOKUP(VALUE(C2706),'Cross ref'!G:I,3,0)</f>
        <v>7394</v>
      </c>
      <c r="V2706" s="231">
        <f>IFERROR(VLOOKUP(J2706,'Item List (2)'!C:D,2,0),VLOOKUP(K2706,'Item List (2)'!C:D,2,0))</f>
        <v>60507</v>
      </c>
      <c r="W2706" s="231">
        <f>IFERROR(VLOOKUP(J2706,'Item List (2)'!C:E,3,0),VLOOKUP(K2706,'Item List (2)'!C:E,3,0))</f>
        <v>1200</v>
      </c>
      <c r="X2706" s="231">
        <f t="shared" si="253"/>
        <v>0</v>
      </c>
      <c r="Y2706" s="231" t="str">
        <f t="shared" si="254"/>
        <v>GLOVE, SYNTH LG</v>
      </c>
      <c r="AA2706" s="232">
        <f t="shared" si="255"/>
        <v>3.84</v>
      </c>
      <c r="AB2706" s="232" t="str">
        <f>VLOOKUP(W2706,'Item List (2)'!$H:$J,2,0)</f>
        <v>Supplies</v>
      </c>
      <c r="AC2706" s="232">
        <f t="shared" si="256"/>
        <v>7394</v>
      </c>
      <c r="AD2706" s="232" t="str">
        <f t="shared" si="257"/>
        <v>7394-Supplies</v>
      </c>
    </row>
    <row r="2707" spans="1:30">
      <c r="A2707" t="s">
        <v>48</v>
      </c>
      <c r="B2707" t="s">
        <v>549</v>
      </c>
      <c r="C2707" t="s">
        <v>860</v>
      </c>
      <c r="D2707" t="s">
        <v>861</v>
      </c>
      <c r="E2707" t="s">
        <v>863</v>
      </c>
      <c r="F2707" s="220" t="s">
        <v>53</v>
      </c>
      <c r="G2707" s="220">
        <v>45168</v>
      </c>
      <c r="H2707" t="s">
        <v>166</v>
      </c>
      <c r="I2707" t="s">
        <v>55</v>
      </c>
      <c r="J2707" t="s">
        <v>121</v>
      </c>
      <c r="K2707" t="s">
        <v>167</v>
      </c>
      <c r="L2707" s="230" t="s">
        <v>168</v>
      </c>
      <c r="M2707">
        <v>1</v>
      </c>
      <c r="N2707">
        <v>0</v>
      </c>
      <c r="O2707" s="240">
        <v>29.39</v>
      </c>
      <c r="P2707" s="240">
        <v>29.39</v>
      </c>
      <c r="Q2707" s="240">
        <v>3344.79</v>
      </c>
      <c r="R2707" s="240">
        <v>11.23</v>
      </c>
      <c r="S2707" s="231" t="str">
        <f>VLOOKUP(U2707,'Cross ref'!I:J,2,0)</f>
        <v>SCL</v>
      </c>
      <c r="T2707" s="231">
        <f t="shared" si="252"/>
        <v>29.39</v>
      </c>
      <c r="U2707" s="231">
        <f>VLOOKUP(VALUE(C2707),'Cross ref'!G:I,3,0)</f>
        <v>7394</v>
      </c>
      <c r="V2707" s="231">
        <f>IFERROR(VLOOKUP(J2707,'Item List (2)'!C:D,2,0),VLOOKUP(K2707,'Item List (2)'!C:D,2,0))</f>
        <v>50007</v>
      </c>
      <c r="W2707" s="231">
        <f>IFERROR(VLOOKUP(J2707,'Item List (2)'!C:E,3,0),VLOOKUP(K2707,'Item List (2)'!C:E,3,0))</f>
        <v>100</v>
      </c>
      <c r="X2707" s="231">
        <f t="shared" si="253"/>
        <v>0</v>
      </c>
      <c r="Y2707" s="231" t="str">
        <f t="shared" si="254"/>
        <v>SQUASH, ZUCCHINI BRD SLI</v>
      </c>
      <c r="AA2707" s="232">
        <f t="shared" si="255"/>
        <v>29.39</v>
      </c>
      <c r="AB2707" s="232" t="str">
        <f>VLOOKUP(W2707,'Item List (2)'!$H:$J,2,0)</f>
        <v>Food</v>
      </c>
      <c r="AC2707" s="232">
        <f t="shared" si="256"/>
        <v>7394</v>
      </c>
      <c r="AD2707" s="232" t="str">
        <f t="shared" si="257"/>
        <v>7394-Food</v>
      </c>
    </row>
    <row r="2708" spans="1:30">
      <c r="A2708" t="s">
        <v>48</v>
      </c>
      <c r="B2708" t="s">
        <v>549</v>
      </c>
      <c r="C2708" t="s">
        <v>860</v>
      </c>
      <c r="D2708" t="s">
        <v>861</v>
      </c>
      <c r="E2708" t="s">
        <v>863</v>
      </c>
      <c r="F2708" s="220" t="s">
        <v>53</v>
      </c>
      <c r="G2708" s="220">
        <v>45168</v>
      </c>
      <c r="H2708" t="s">
        <v>169</v>
      </c>
      <c r="I2708" t="s">
        <v>55</v>
      </c>
      <c r="J2708" t="s">
        <v>170</v>
      </c>
      <c r="K2708" t="s">
        <v>171</v>
      </c>
      <c r="L2708" s="230" t="s">
        <v>172</v>
      </c>
      <c r="M2708">
        <v>2</v>
      </c>
      <c r="N2708">
        <v>0</v>
      </c>
      <c r="O2708" s="240">
        <v>90.57</v>
      </c>
      <c r="P2708" s="240">
        <v>181.14</v>
      </c>
      <c r="Q2708" s="240">
        <v>3344.79</v>
      </c>
      <c r="R2708" s="240">
        <v>11.23</v>
      </c>
      <c r="S2708" s="231" t="str">
        <f>VLOOKUP(U2708,'Cross ref'!I:J,2,0)</f>
        <v>SCL</v>
      </c>
      <c r="T2708" s="231">
        <f t="shared" si="252"/>
        <v>181.14</v>
      </c>
      <c r="U2708" s="231">
        <f>VLOOKUP(VALUE(C2708),'Cross ref'!G:I,3,0)</f>
        <v>7394</v>
      </c>
      <c r="V2708" s="231">
        <f>IFERROR(VLOOKUP(J2708,'Item List (2)'!C:D,2,0),VLOOKUP(K2708,'Item List (2)'!C:D,2,0))</f>
        <v>50007</v>
      </c>
      <c r="W2708" s="231">
        <f>IFERROR(VLOOKUP(J2708,'Item List (2)'!C:E,3,0),VLOOKUP(K2708,'Item List (2)'!C:E,3,0))</f>
        <v>100</v>
      </c>
      <c r="X2708" s="231">
        <f t="shared" si="253"/>
        <v>0</v>
      </c>
      <c r="Y2708" s="231" t="str">
        <f t="shared" si="254"/>
        <v>BACON, 500 SLICES FC</v>
      </c>
      <c r="AA2708" s="232">
        <f t="shared" si="255"/>
        <v>181.14</v>
      </c>
      <c r="AB2708" s="232" t="str">
        <f>VLOOKUP(W2708,'Item List (2)'!$H:$J,2,0)</f>
        <v>Food</v>
      </c>
      <c r="AC2708" s="232">
        <f t="shared" si="256"/>
        <v>7394</v>
      </c>
      <c r="AD2708" s="232" t="str">
        <f t="shared" si="257"/>
        <v>7394-Food</v>
      </c>
    </row>
    <row r="2709" spans="1:30">
      <c r="A2709" t="s">
        <v>48</v>
      </c>
      <c r="B2709" t="s">
        <v>549</v>
      </c>
      <c r="C2709" t="s">
        <v>860</v>
      </c>
      <c r="D2709" t="s">
        <v>861</v>
      </c>
      <c r="E2709" t="s">
        <v>863</v>
      </c>
      <c r="F2709" s="220" t="s">
        <v>53</v>
      </c>
      <c r="G2709" s="220">
        <v>45168</v>
      </c>
      <c r="H2709" t="s">
        <v>173</v>
      </c>
      <c r="I2709" t="s">
        <v>55</v>
      </c>
      <c r="J2709" t="s">
        <v>117</v>
      </c>
      <c r="K2709" t="s">
        <v>174</v>
      </c>
      <c r="L2709" s="230" t="s">
        <v>175</v>
      </c>
      <c r="M2709">
        <v>1</v>
      </c>
      <c r="N2709">
        <v>0</v>
      </c>
      <c r="O2709" s="240">
        <v>81.59</v>
      </c>
      <c r="P2709" s="240">
        <v>81.59</v>
      </c>
      <c r="Q2709" s="240">
        <v>3344.79</v>
      </c>
      <c r="R2709" s="240">
        <v>11.23</v>
      </c>
      <c r="S2709" s="231" t="str">
        <f>VLOOKUP(U2709,'Cross ref'!I:J,2,0)</f>
        <v>SCL</v>
      </c>
      <c r="T2709" s="231">
        <f t="shared" si="252"/>
        <v>81.59</v>
      </c>
      <c r="U2709" s="231">
        <f>VLOOKUP(VALUE(C2709),'Cross ref'!G:I,3,0)</f>
        <v>7394</v>
      </c>
      <c r="V2709" s="231">
        <f>IFERROR(VLOOKUP(J2709,'Item List (2)'!C:D,2,0),VLOOKUP(K2709,'Item List (2)'!C:D,2,0))</f>
        <v>50007</v>
      </c>
      <c r="W2709" s="231">
        <f>IFERROR(VLOOKUP(J2709,'Item List (2)'!C:E,3,0),VLOOKUP(K2709,'Item List (2)'!C:E,3,0))</f>
        <v>100</v>
      </c>
      <c r="X2709" s="231">
        <f t="shared" si="253"/>
        <v>0</v>
      </c>
      <c r="Y2709" s="231" t="str">
        <f t="shared" si="254"/>
        <v>BEEF, GRND PTY 1.78Z</v>
      </c>
      <c r="AA2709" s="232">
        <f t="shared" si="255"/>
        <v>81.59</v>
      </c>
      <c r="AB2709" s="232" t="str">
        <f>VLOOKUP(W2709,'Item List (2)'!$H:$J,2,0)</f>
        <v>Food</v>
      </c>
      <c r="AC2709" s="232">
        <f t="shared" si="256"/>
        <v>7394</v>
      </c>
      <c r="AD2709" s="232" t="str">
        <f t="shared" si="257"/>
        <v>7394-Food</v>
      </c>
    </row>
    <row r="2710" spans="1:30">
      <c r="A2710" t="s">
        <v>48</v>
      </c>
      <c r="B2710" t="s">
        <v>549</v>
      </c>
      <c r="C2710" t="s">
        <v>860</v>
      </c>
      <c r="D2710" t="s">
        <v>861</v>
      </c>
      <c r="E2710" t="s">
        <v>863</v>
      </c>
      <c r="F2710" s="220" t="s">
        <v>53</v>
      </c>
      <c r="G2710" s="220">
        <v>45168</v>
      </c>
      <c r="H2710" t="s">
        <v>178</v>
      </c>
      <c r="I2710" t="s">
        <v>55</v>
      </c>
      <c r="J2710" t="s">
        <v>179</v>
      </c>
      <c r="K2710" t="s">
        <v>180</v>
      </c>
      <c r="L2710" s="230" t="s">
        <v>148</v>
      </c>
      <c r="M2710">
        <v>1</v>
      </c>
      <c r="N2710">
        <v>0</v>
      </c>
      <c r="O2710" s="240">
        <v>77.57</v>
      </c>
      <c r="P2710" s="240">
        <v>77.57</v>
      </c>
      <c r="Q2710" s="240">
        <v>3344.79</v>
      </c>
      <c r="R2710" s="240">
        <v>11.23</v>
      </c>
      <c r="S2710" s="231" t="str">
        <f>VLOOKUP(U2710,'Cross ref'!I:J,2,0)</f>
        <v>SCL</v>
      </c>
      <c r="T2710" s="231">
        <f t="shared" si="252"/>
        <v>77.57</v>
      </c>
      <c r="U2710" s="231">
        <f>VLOOKUP(VALUE(C2710),'Cross ref'!G:I,3,0)</f>
        <v>7394</v>
      </c>
      <c r="V2710" s="231">
        <f>IFERROR(VLOOKUP(J2710,'Item List (2)'!C:D,2,0),VLOOKUP(K2710,'Item List (2)'!C:D,2,0))</f>
        <v>50007</v>
      </c>
      <c r="W2710" s="231">
        <f>IFERROR(VLOOKUP(J2710,'Item List (2)'!C:E,3,0),VLOOKUP(K2710,'Item List (2)'!C:E,3,0))</f>
        <v>100</v>
      </c>
      <c r="X2710" s="231">
        <f t="shared" si="253"/>
        <v>0</v>
      </c>
      <c r="Y2710" s="231" t="str">
        <f t="shared" si="254"/>
        <v>CHEESE, AMER SHRP SLI 144CT</v>
      </c>
      <c r="AA2710" s="232">
        <f t="shared" si="255"/>
        <v>77.57</v>
      </c>
      <c r="AB2710" s="232" t="str">
        <f>VLOOKUP(W2710,'Item List (2)'!$H:$J,2,0)</f>
        <v>Food</v>
      </c>
      <c r="AC2710" s="232">
        <f t="shared" si="256"/>
        <v>7394</v>
      </c>
      <c r="AD2710" s="232" t="str">
        <f t="shared" si="257"/>
        <v>7394-Food</v>
      </c>
    </row>
    <row r="2711" spans="1:30">
      <c r="A2711" t="s">
        <v>48</v>
      </c>
      <c r="B2711" t="s">
        <v>549</v>
      </c>
      <c r="C2711" t="s">
        <v>860</v>
      </c>
      <c r="D2711" t="s">
        <v>861</v>
      </c>
      <c r="E2711" t="s">
        <v>863</v>
      </c>
      <c r="F2711" s="220" t="s">
        <v>53</v>
      </c>
      <c r="G2711" s="220">
        <v>45168</v>
      </c>
      <c r="H2711" t="s">
        <v>181</v>
      </c>
      <c r="I2711" t="s">
        <v>55</v>
      </c>
      <c r="J2711" t="s">
        <v>121</v>
      </c>
      <c r="K2711" t="s">
        <v>182</v>
      </c>
      <c r="L2711" s="230" t="s">
        <v>183</v>
      </c>
      <c r="M2711">
        <v>1</v>
      </c>
      <c r="N2711">
        <v>0</v>
      </c>
      <c r="O2711" s="240">
        <v>39.79</v>
      </c>
      <c r="P2711" s="240">
        <v>39.79</v>
      </c>
      <c r="Q2711" s="240">
        <v>3344.79</v>
      </c>
      <c r="R2711" s="240">
        <v>11.23</v>
      </c>
      <c r="S2711" s="231" t="str">
        <f>VLOOKUP(U2711,'Cross ref'!I:J,2,0)</f>
        <v>SCL</v>
      </c>
      <c r="T2711" s="231">
        <f t="shared" si="252"/>
        <v>39.79</v>
      </c>
      <c r="U2711" s="231">
        <f>VLOOKUP(VALUE(C2711),'Cross ref'!G:I,3,0)</f>
        <v>7394</v>
      </c>
      <c r="V2711" s="231">
        <f>IFERROR(VLOOKUP(J2711,'Item List (2)'!C:D,2,0),VLOOKUP(K2711,'Item List (2)'!C:D,2,0))</f>
        <v>50007</v>
      </c>
      <c r="W2711" s="231">
        <f>IFERROR(VLOOKUP(J2711,'Item List (2)'!C:E,3,0),VLOOKUP(K2711,'Item List (2)'!C:E,3,0))</f>
        <v>100</v>
      </c>
      <c r="X2711" s="231">
        <f t="shared" si="253"/>
        <v>0</v>
      </c>
      <c r="Y2711" s="231" t="str">
        <f t="shared" si="254"/>
        <v>APPTZR, JALAPENO BRD CHSE BITE</v>
      </c>
      <c r="AA2711" s="232">
        <f t="shared" si="255"/>
        <v>39.79</v>
      </c>
      <c r="AB2711" s="232" t="str">
        <f>VLOOKUP(W2711,'Item List (2)'!$H:$J,2,0)</f>
        <v>Food</v>
      </c>
      <c r="AC2711" s="232">
        <f t="shared" si="256"/>
        <v>7394</v>
      </c>
      <c r="AD2711" s="232" t="str">
        <f t="shared" si="257"/>
        <v>7394-Food</v>
      </c>
    </row>
    <row r="2712" spans="1:30">
      <c r="A2712" t="s">
        <v>48</v>
      </c>
      <c r="B2712" t="s">
        <v>549</v>
      </c>
      <c r="C2712" t="s">
        <v>860</v>
      </c>
      <c r="D2712" t="s">
        <v>861</v>
      </c>
      <c r="E2712" t="s">
        <v>863</v>
      </c>
      <c r="F2712" s="220" t="s">
        <v>53</v>
      </c>
      <c r="G2712" s="220">
        <v>45168</v>
      </c>
      <c r="H2712" t="s">
        <v>187</v>
      </c>
      <c r="I2712" t="s">
        <v>55</v>
      </c>
      <c r="J2712" t="s">
        <v>146</v>
      </c>
      <c r="K2712" t="s">
        <v>188</v>
      </c>
      <c r="L2712" s="230" t="s">
        <v>189</v>
      </c>
      <c r="M2712">
        <v>2</v>
      </c>
      <c r="N2712">
        <v>0</v>
      </c>
      <c r="O2712" s="240">
        <v>46.88</v>
      </c>
      <c r="P2712" s="240">
        <v>93.76</v>
      </c>
      <c r="Q2712" s="240">
        <v>3344.79</v>
      </c>
      <c r="R2712" s="240">
        <v>11.23</v>
      </c>
      <c r="S2712" s="231" t="str">
        <f>VLOOKUP(U2712,'Cross ref'!I:J,2,0)</f>
        <v>SCL</v>
      </c>
      <c r="T2712" s="231">
        <f t="shared" si="252"/>
        <v>93.76</v>
      </c>
      <c r="U2712" s="231">
        <f>VLOOKUP(VALUE(C2712),'Cross ref'!G:I,3,0)</f>
        <v>7394</v>
      </c>
      <c r="V2712" s="231">
        <f>IFERROR(VLOOKUP(J2712,'Item List (2)'!C:D,2,0),VLOOKUP(K2712,'Item List (2)'!C:D,2,0))</f>
        <v>50007</v>
      </c>
      <c r="W2712" s="231">
        <f>IFERROR(VLOOKUP(J2712,'Item List (2)'!C:E,3,0),VLOOKUP(K2712,'Item List (2)'!C:E,3,0))</f>
        <v>100</v>
      </c>
      <c r="X2712" s="231">
        <f t="shared" si="253"/>
        <v>0</v>
      </c>
      <c r="Y2712" s="231" t="str">
        <f t="shared" si="254"/>
        <v>CHICKEN, NUGGET BRD STAR SHP</v>
      </c>
      <c r="AA2712" s="232">
        <f t="shared" si="255"/>
        <v>93.76</v>
      </c>
      <c r="AB2712" s="232" t="str">
        <f>VLOOKUP(W2712,'Item List (2)'!$H:$J,2,0)</f>
        <v>Food</v>
      </c>
      <c r="AC2712" s="232">
        <f t="shared" si="256"/>
        <v>7394</v>
      </c>
      <c r="AD2712" s="232" t="str">
        <f t="shared" si="257"/>
        <v>7394-Food</v>
      </c>
    </row>
    <row r="2713" spans="1:30">
      <c r="A2713" t="s">
        <v>48</v>
      </c>
      <c r="B2713" t="s">
        <v>549</v>
      </c>
      <c r="C2713" t="s">
        <v>860</v>
      </c>
      <c r="D2713" t="s">
        <v>861</v>
      </c>
      <c r="E2713" t="s">
        <v>863</v>
      </c>
      <c r="F2713" s="220" t="s">
        <v>53</v>
      </c>
      <c r="G2713" s="220">
        <v>45168</v>
      </c>
      <c r="H2713" t="s">
        <v>543</v>
      </c>
      <c r="I2713" t="s">
        <v>201</v>
      </c>
      <c r="J2713" t="s">
        <v>202</v>
      </c>
      <c r="K2713" t="s">
        <v>544</v>
      </c>
      <c r="L2713" s="230" t="s">
        <v>500</v>
      </c>
      <c r="M2713">
        <v>1</v>
      </c>
      <c r="N2713">
        <v>0</v>
      </c>
      <c r="O2713" s="240">
        <v>71.87</v>
      </c>
      <c r="P2713" s="240">
        <v>71.87</v>
      </c>
      <c r="Q2713" s="240">
        <v>3344.79</v>
      </c>
      <c r="R2713" s="240">
        <v>11.23</v>
      </c>
      <c r="S2713" s="231" t="str">
        <f>VLOOKUP(U2713,'Cross ref'!I:J,2,0)</f>
        <v>SCL</v>
      </c>
      <c r="T2713" s="231">
        <f t="shared" si="252"/>
        <v>71.87</v>
      </c>
      <c r="U2713" s="231">
        <f>VLOOKUP(VALUE(C2713),'Cross ref'!G:I,3,0)</f>
        <v>7394</v>
      </c>
      <c r="V2713" s="231">
        <f>IFERROR(VLOOKUP(J2713,'Item List (2)'!C:D,2,0),VLOOKUP(K2713,'Item List (2)'!C:D,2,0))</f>
        <v>51001</v>
      </c>
      <c r="W2713" s="231">
        <f>IFERROR(VLOOKUP(J2713,'Item List (2)'!C:E,3,0),VLOOKUP(K2713,'Item List (2)'!C:E,3,0))</f>
        <v>1000</v>
      </c>
      <c r="X2713" s="231">
        <f t="shared" si="253"/>
        <v>0</v>
      </c>
      <c r="Y2713" s="231" t="str">
        <f t="shared" si="254"/>
        <v>WRAP, PAPR FAMOUS BIG 4</v>
      </c>
      <c r="AA2713" s="232">
        <f t="shared" si="255"/>
        <v>71.87</v>
      </c>
      <c r="AB2713" s="232" t="str">
        <f>VLOOKUP(W2713,'Item List (2)'!$H:$J,2,0)</f>
        <v>Paper</v>
      </c>
      <c r="AC2713" s="232">
        <f t="shared" si="256"/>
        <v>7394</v>
      </c>
      <c r="AD2713" s="232" t="str">
        <f t="shared" si="257"/>
        <v>7394-Paper</v>
      </c>
    </row>
    <row r="2714" spans="1:30">
      <c r="A2714" t="s">
        <v>48</v>
      </c>
      <c r="B2714" t="s">
        <v>549</v>
      </c>
      <c r="C2714" t="s">
        <v>860</v>
      </c>
      <c r="D2714" t="s">
        <v>861</v>
      </c>
      <c r="E2714" t="s">
        <v>863</v>
      </c>
      <c r="F2714" s="220" t="s">
        <v>53</v>
      </c>
      <c r="G2714" s="220">
        <v>45168</v>
      </c>
      <c r="H2714" t="s">
        <v>205</v>
      </c>
      <c r="I2714" t="s">
        <v>55</v>
      </c>
      <c r="J2714" t="s">
        <v>206</v>
      </c>
      <c r="K2714" t="s">
        <v>207</v>
      </c>
      <c r="L2714" s="230" t="s">
        <v>208</v>
      </c>
      <c r="M2714">
        <v>3</v>
      </c>
      <c r="N2714">
        <v>0</v>
      </c>
      <c r="O2714" s="240">
        <v>22.17</v>
      </c>
      <c r="P2714" s="240">
        <v>66.51</v>
      </c>
      <c r="Q2714" s="240">
        <v>3344.79</v>
      </c>
      <c r="R2714" s="240">
        <v>11.23</v>
      </c>
      <c r="S2714" s="231" t="str">
        <f>VLOOKUP(U2714,'Cross ref'!I:J,2,0)</f>
        <v>SCL</v>
      </c>
      <c r="T2714" s="231">
        <f t="shared" si="252"/>
        <v>66.51</v>
      </c>
      <c r="U2714" s="231">
        <f>VLOOKUP(VALUE(C2714),'Cross ref'!G:I,3,0)</f>
        <v>7394</v>
      </c>
      <c r="V2714" s="231">
        <f>IFERROR(VLOOKUP(J2714,'Item List (2)'!C:D,2,0),VLOOKUP(K2714,'Item List (2)'!C:D,2,0))</f>
        <v>50007</v>
      </c>
      <c r="W2714" s="231">
        <f>IFERROR(VLOOKUP(J2714,'Item List (2)'!C:E,3,0),VLOOKUP(K2714,'Item List (2)'!C:E,3,0))</f>
        <v>100</v>
      </c>
      <c r="X2714" s="231">
        <f t="shared" si="253"/>
        <v>0</v>
      </c>
      <c r="Y2714" s="231" t="str">
        <f t="shared" si="254"/>
        <v>LETTUCE, LINER</v>
      </c>
      <c r="AA2714" s="232">
        <f t="shared" si="255"/>
        <v>66.51</v>
      </c>
      <c r="AB2714" s="232" t="str">
        <f>VLOOKUP(W2714,'Item List (2)'!$H:$J,2,0)</f>
        <v>Food</v>
      </c>
      <c r="AC2714" s="232">
        <f t="shared" si="256"/>
        <v>7394</v>
      </c>
      <c r="AD2714" s="232" t="str">
        <f t="shared" si="257"/>
        <v>7394-Food</v>
      </c>
    </row>
    <row r="2715" spans="1:30">
      <c r="A2715" t="s">
        <v>48</v>
      </c>
      <c r="B2715" t="s">
        <v>549</v>
      </c>
      <c r="C2715" t="s">
        <v>860</v>
      </c>
      <c r="D2715" t="s">
        <v>861</v>
      </c>
      <c r="E2715" t="s">
        <v>863</v>
      </c>
      <c r="F2715" s="220" t="s">
        <v>53</v>
      </c>
      <c r="G2715" s="220">
        <v>45168</v>
      </c>
      <c r="H2715" t="s">
        <v>209</v>
      </c>
      <c r="I2715" t="s">
        <v>55</v>
      </c>
      <c r="J2715" t="s">
        <v>210</v>
      </c>
      <c r="K2715" t="s">
        <v>211</v>
      </c>
      <c r="L2715" s="230" t="s">
        <v>212</v>
      </c>
      <c r="M2715">
        <v>2</v>
      </c>
      <c r="N2715">
        <v>0</v>
      </c>
      <c r="O2715" s="240">
        <v>19.57</v>
      </c>
      <c r="P2715" s="240">
        <v>39.14</v>
      </c>
      <c r="Q2715" s="240">
        <v>3344.79</v>
      </c>
      <c r="R2715" s="240">
        <v>11.23</v>
      </c>
      <c r="S2715" s="231" t="str">
        <f>VLOOKUP(U2715,'Cross ref'!I:J,2,0)</f>
        <v>SCL</v>
      </c>
      <c r="T2715" s="231">
        <f t="shared" si="252"/>
        <v>39.14</v>
      </c>
      <c r="U2715" s="231">
        <f>VLOOKUP(VALUE(C2715),'Cross ref'!G:I,3,0)</f>
        <v>7394</v>
      </c>
      <c r="V2715" s="231">
        <f>IFERROR(VLOOKUP(J2715,'Item List (2)'!C:D,2,0),VLOOKUP(K2715,'Item List (2)'!C:D,2,0))</f>
        <v>50007</v>
      </c>
      <c r="W2715" s="231">
        <f>IFERROR(VLOOKUP(J2715,'Item List (2)'!C:E,3,0),VLOOKUP(K2715,'Item List (2)'!C:E,3,0))</f>
        <v>100</v>
      </c>
      <c r="X2715" s="231">
        <f t="shared" si="253"/>
        <v>0</v>
      </c>
      <c r="Y2715" s="231" t="str">
        <f t="shared" si="254"/>
        <v>TOMATO, RED 5X5 BULK 25LB</v>
      </c>
      <c r="AA2715" s="232">
        <f t="shared" si="255"/>
        <v>39.14</v>
      </c>
      <c r="AB2715" s="232" t="str">
        <f>VLOOKUP(W2715,'Item List (2)'!$H:$J,2,0)</f>
        <v>Food</v>
      </c>
      <c r="AC2715" s="232">
        <f t="shared" si="256"/>
        <v>7394</v>
      </c>
      <c r="AD2715" s="232" t="str">
        <f t="shared" si="257"/>
        <v>7394-Food</v>
      </c>
    </row>
    <row r="2716" spans="1:30">
      <c r="A2716" t="s">
        <v>48</v>
      </c>
      <c r="B2716" t="s">
        <v>549</v>
      </c>
      <c r="C2716" t="s">
        <v>860</v>
      </c>
      <c r="D2716" t="s">
        <v>861</v>
      </c>
      <c r="E2716" t="s">
        <v>863</v>
      </c>
      <c r="F2716" s="220" t="s">
        <v>53</v>
      </c>
      <c r="G2716" s="220">
        <v>45168</v>
      </c>
      <c r="H2716" t="s">
        <v>213</v>
      </c>
      <c r="I2716" t="s">
        <v>55</v>
      </c>
      <c r="J2716" t="s">
        <v>214</v>
      </c>
      <c r="K2716" t="s">
        <v>215</v>
      </c>
      <c r="L2716" s="230" t="s">
        <v>78</v>
      </c>
      <c r="M2716">
        <v>1</v>
      </c>
      <c r="N2716">
        <v>0</v>
      </c>
      <c r="O2716" s="240">
        <v>27.07</v>
      </c>
      <c r="P2716" s="240">
        <v>27.07</v>
      </c>
      <c r="Q2716" s="240">
        <v>3344.79</v>
      </c>
      <c r="R2716" s="240">
        <v>11.23</v>
      </c>
      <c r="S2716" s="231" t="str">
        <f>VLOOKUP(U2716,'Cross ref'!I:J,2,0)</f>
        <v>SCL</v>
      </c>
      <c r="T2716" s="231">
        <f t="shared" si="252"/>
        <v>27.07</v>
      </c>
      <c r="U2716" s="231">
        <f>VLOOKUP(VALUE(C2716),'Cross ref'!G:I,3,0)</f>
        <v>7394</v>
      </c>
      <c r="V2716" s="231">
        <f>IFERROR(VLOOKUP(J2716,'Item List (2)'!C:D,2,0),VLOOKUP(K2716,'Item List (2)'!C:D,2,0))</f>
        <v>50007</v>
      </c>
      <c r="W2716" s="231">
        <f>IFERROR(VLOOKUP(J2716,'Item List (2)'!C:E,3,0),VLOOKUP(K2716,'Item List (2)'!C:E,3,0))</f>
        <v>100</v>
      </c>
      <c r="X2716" s="231">
        <f t="shared" si="253"/>
        <v>0</v>
      </c>
      <c r="Y2716" s="231" t="str">
        <f t="shared" si="254"/>
        <v>PICKLE, CHIP DELI 3/16" CC</v>
      </c>
      <c r="AA2716" s="232">
        <f t="shared" si="255"/>
        <v>27.07</v>
      </c>
      <c r="AB2716" s="232" t="str">
        <f>VLOOKUP(W2716,'Item List (2)'!$H:$J,2,0)</f>
        <v>Food</v>
      </c>
      <c r="AC2716" s="232">
        <f t="shared" si="256"/>
        <v>7394</v>
      </c>
      <c r="AD2716" s="232" t="str">
        <f t="shared" si="257"/>
        <v>7394-Food</v>
      </c>
    </row>
    <row r="2717" spans="1:30">
      <c r="A2717" t="s">
        <v>48</v>
      </c>
      <c r="B2717" t="s">
        <v>549</v>
      </c>
      <c r="C2717" t="s">
        <v>860</v>
      </c>
      <c r="D2717" t="s">
        <v>861</v>
      </c>
      <c r="E2717" t="s">
        <v>863</v>
      </c>
      <c r="F2717" s="220" t="s">
        <v>53</v>
      </c>
      <c r="G2717" s="220">
        <v>45168</v>
      </c>
      <c r="H2717" t="s">
        <v>219</v>
      </c>
      <c r="I2717" t="s">
        <v>55</v>
      </c>
      <c r="J2717" t="s">
        <v>220</v>
      </c>
      <c r="K2717" t="s">
        <v>221</v>
      </c>
      <c r="L2717" s="230" t="s">
        <v>222</v>
      </c>
      <c r="M2717">
        <v>1</v>
      </c>
      <c r="N2717">
        <v>0</v>
      </c>
      <c r="O2717" s="240">
        <v>13.66</v>
      </c>
      <c r="P2717" s="240">
        <v>13.66</v>
      </c>
      <c r="Q2717" s="240">
        <v>3344.79</v>
      </c>
      <c r="R2717" s="240">
        <v>11.23</v>
      </c>
      <c r="S2717" s="231" t="str">
        <f>VLOOKUP(U2717,'Cross ref'!I:J,2,0)</f>
        <v>SCL</v>
      </c>
      <c r="T2717" s="231">
        <f t="shared" si="252"/>
        <v>13.66</v>
      </c>
      <c r="U2717" s="231">
        <f>VLOOKUP(VALUE(C2717),'Cross ref'!G:I,3,0)</f>
        <v>7394</v>
      </c>
      <c r="V2717" s="231">
        <f>IFERROR(VLOOKUP(J2717,'Item List (2)'!C:D,2,0),VLOOKUP(K2717,'Item List (2)'!C:D,2,0))</f>
        <v>50007</v>
      </c>
      <c r="W2717" s="231">
        <f>IFERROR(VLOOKUP(J2717,'Item List (2)'!C:E,3,0),VLOOKUP(K2717,'Item List (2)'!C:E,3,0))</f>
        <v>100</v>
      </c>
      <c r="X2717" s="231">
        <f t="shared" si="253"/>
        <v>0</v>
      </c>
      <c r="Y2717" s="231" t="str">
        <f t="shared" si="254"/>
        <v>WATER, PURIFIED 16.9Z DASANI</v>
      </c>
      <c r="AA2717" s="232">
        <f t="shared" si="255"/>
        <v>13.66</v>
      </c>
      <c r="AB2717" s="232" t="str">
        <f>VLOOKUP(W2717,'Item List (2)'!$H:$J,2,0)</f>
        <v>Food</v>
      </c>
      <c r="AC2717" s="232">
        <f t="shared" si="256"/>
        <v>7394</v>
      </c>
      <c r="AD2717" s="232" t="str">
        <f t="shared" si="257"/>
        <v>7394-Food</v>
      </c>
    </row>
    <row r="2718" spans="1:30">
      <c r="A2718" t="s">
        <v>48</v>
      </c>
      <c r="B2718" t="s">
        <v>549</v>
      </c>
      <c r="C2718" t="s">
        <v>860</v>
      </c>
      <c r="D2718" t="s">
        <v>861</v>
      </c>
      <c r="E2718" t="s">
        <v>863</v>
      </c>
      <c r="F2718" s="220" t="s">
        <v>53</v>
      </c>
      <c r="G2718" s="220">
        <v>45168</v>
      </c>
      <c r="H2718" t="s">
        <v>383</v>
      </c>
      <c r="I2718" t="s">
        <v>55</v>
      </c>
      <c r="J2718" t="s">
        <v>265</v>
      </c>
      <c r="K2718" t="s">
        <v>384</v>
      </c>
      <c r="L2718" s="230" t="s">
        <v>263</v>
      </c>
      <c r="M2718">
        <v>1</v>
      </c>
      <c r="N2718">
        <v>0</v>
      </c>
      <c r="O2718" s="240">
        <v>32.32</v>
      </c>
      <c r="P2718" s="240">
        <v>32.32</v>
      </c>
      <c r="Q2718" s="240">
        <v>3344.79</v>
      </c>
      <c r="R2718" s="240">
        <v>11.23</v>
      </c>
      <c r="S2718" s="231" t="str">
        <f>VLOOKUP(U2718,'Cross ref'!I:J,2,0)</f>
        <v>SCL</v>
      </c>
      <c r="T2718" s="231">
        <f t="shared" si="252"/>
        <v>32.32</v>
      </c>
      <c r="U2718" s="231">
        <f>VLOOKUP(VALUE(C2718),'Cross ref'!G:I,3,0)</f>
        <v>7394</v>
      </c>
      <c r="V2718" s="231">
        <f>IFERROR(VLOOKUP(J2718,'Item List (2)'!C:D,2,0),VLOOKUP(K2718,'Item List (2)'!C:D,2,0))</f>
        <v>50007</v>
      </c>
      <c r="W2718" s="231">
        <f>IFERROR(VLOOKUP(J2718,'Item List (2)'!C:E,3,0),VLOOKUP(K2718,'Item List (2)'!C:E,3,0))</f>
        <v>100</v>
      </c>
      <c r="X2718" s="231">
        <f t="shared" si="253"/>
        <v>0</v>
      </c>
      <c r="Y2718" s="231" t="str">
        <f t="shared" si="254"/>
        <v>SAUCE, SANTA FE W-CAGE FREE EGG</v>
      </c>
      <c r="AA2718" s="232">
        <f t="shared" si="255"/>
        <v>32.32</v>
      </c>
      <c r="AB2718" s="232" t="str">
        <f>VLOOKUP(W2718,'Item List (2)'!$H:$J,2,0)</f>
        <v>Food</v>
      </c>
      <c r="AC2718" s="232">
        <f t="shared" si="256"/>
        <v>7394</v>
      </c>
      <c r="AD2718" s="232" t="str">
        <f t="shared" si="257"/>
        <v>7394-Food</v>
      </c>
    </row>
    <row r="2719" spans="1:30">
      <c r="A2719" t="s">
        <v>48</v>
      </c>
      <c r="B2719" t="s">
        <v>549</v>
      </c>
      <c r="C2719" t="s">
        <v>860</v>
      </c>
      <c r="D2719" t="s">
        <v>861</v>
      </c>
      <c r="E2719" t="s">
        <v>863</v>
      </c>
      <c r="F2719" s="220" t="s">
        <v>53</v>
      </c>
      <c r="G2719" s="220">
        <v>45168</v>
      </c>
      <c r="H2719" t="s">
        <v>227</v>
      </c>
      <c r="I2719" t="s">
        <v>55</v>
      </c>
      <c r="J2719" t="s">
        <v>228</v>
      </c>
      <c r="K2719" t="s">
        <v>229</v>
      </c>
      <c r="L2719" s="230" t="s">
        <v>230</v>
      </c>
      <c r="M2719">
        <v>1</v>
      </c>
      <c r="N2719">
        <v>0</v>
      </c>
      <c r="O2719" s="240">
        <v>30.07</v>
      </c>
      <c r="P2719" s="240">
        <v>30.07</v>
      </c>
      <c r="Q2719" s="240">
        <v>3344.79</v>
      </c>
      <c r="R2719" s="240">
        <v>11.23</v>
      </c>
      <c r="S2719" s="231" t="str">
        <f>VLOOKUP(U2719,'Cross ref'!I:J,2,0)</f>
        <v>SCL</v>
      </c>
      <c r="T2719" s="231">
        <f t="shared" si="252"/>
        <v>30.07</v>
      </c>
      <c r="U2719" s="231">
        <f>VLOOKUP(VALUE(C2719),'Cross ref'!G:I,3,0)</f>
        <v>7394</v>
      </c>
      <c r="V2719" s="231">
        <f>IFERROR(VLOOKUP(J2719,'Item List (2)'!C:D,2,0),VLOOKUP(K2719,'Item List (2)'!C:D,2,0))</f>
        <v>50007</v>
      </c>
      <c r="W2719" s="231">
        <f>IFERROR(VLOOKUP(J2719,'Item List (2)'!C:E,3,0),VLOOKUP(K2719,'Item List (2)'!C:E,3,0))</f>
        <v>100</v>
      </c>
      <c r="X2719" s="231">
        <f t="shared" si="253"/>
        <v>0</v>
      </c>
      <c r="Y2719" s="231" t="str">
        <f t="shared" si="254"/>
        <v>ONION, YLW</v>
      </c>
      <c r="AA2719" s="232">
        <f t="shared" si="255"/>
        <v>30.07</v>
      </c>
      <c r="AB2719" s="232" t="str">
        <f>VLOOKUP(W2719,'Item List (2)'!$H:$J,2,0)</f>
        <v>Food</v>
      </c>
      <c r="AC2719" s="232">
        <f t="shared" si="256"/>
        <v>7394</v>
      </c>
      <c r="AD2719" s="232" t="str">
        <f t="shared" si="257"/>
        <v>7394-Food</v>
      </c>
    </row>
    <row r="2720" spans="1:30">
      <c r="A2720" t="s">
        <v>48</v>
      </c>
      <c r="B2720" t="s">
        <v>549</v>
      </c>
      <c r="C2720" t="s">
        <v>860</v>
      </c>
      <c r="D2720" t="s">
        <v>861</v>
      </c>
      <c r="E2720" t="s">
        <v>863</v>
      </c>
      <c r="F2720" s="220" t="s">
        <v>53</v>
      </c>
      <c r="G2720" s="220">
        <v>45168</v>
      </c>
      <c r="H2720" t="s">
        <v>243</v>
      </c>
      <c r="I2720" t="s">
        <v>55</v>
      </c>
      <c r="J2720" t="s">
        <v>244</v>
      </c>
      <c r="K2720" t="s">
        <v>245</v>
      </c>
      <c r="L2720" s="230" t="s">
        <v>246</v>
      </c>
      <c r="M2720">
        <v>1</v>
      </c>
      <c r="N2720">
        <v>0</v>
      </c>
      <c r="O2720" s="240">
        <v>19.99</v>
      </c>
      <c r="P2720" s="240">
        <v>19.99</v>
      </c>
      <c r="Q2720" s="240">
        <v>3344.79</v>
      </c>
      <c r="R2720" s="240">
        <v>11.23</v>
      </c>
      <c r="S2720" s="231" t="str">
        <f>VLOOKUP(U2720,'Cross ref'!I:J,2,0)</f>
        <v>SCL</v>
      </c>
      <c r="T2720" s="231">
        <f t="shared" si="252"/>
        <v>19.99</v>
      </c>
      <c r="U2720" s="231">
        <f>VLOOKUP(VALUE(C2720),'Cross ref'!G:I,3,0)</f>
        <v>7394</v>
      </c>
      <c r="V2720" s="231">
        <f>IFERROR(VLOOKUP(J2720,'Item List (2)'!C:D,2,0),VLOOKUP(K2720,'Item List (2)'!C:D,2,0))</f>
        <v>50007</v>
      </c>
      <c r="W2720" s="231">
        <f>IFERROR(VLOOKUP(J2720,'Item List (2)'!C:E,3,0),VLOOKUP(K2720,'Item List (2)'!C:E,3,0))</f>
        <v>100</v>
      </c>
      <c r="X2720" s="231">
        <f t="shared" si="253"/>
        <v>0</v>
      </c>
      <c r="Y2720" s="231" t="str">
        <f t="shared" si="254"/>
        <v>CREAMER, HALF &amp; HALF</v>
      </c>
      <c r="AA2720" s="232">
        <f t="shared" si="255"/>
        <v>19.99</v>
      </c>
      <c r="AB2720" s="232" t="str">
        <f>VLOOKUP(W2720,'Item List (2)'!$H:$J,2,0)</f>
        <v>Food</v>
      </c>
      <c r="AC2720" s="232">
        <f t="shared" si="256"/>
        <v>7394</v>
      </c>
      <c r="AD2720" s="232" t="str">
        <f t="shared" si="257"/>
        <v>7394-Food</v>
      </c>
    </row>
    <row r="2721" spans="1:30">
      <c r="A2721" t="s">
        <v>48</v>
      </c>
      <c r="B2721" t="s">
        <v>549</v>
      </c>
      <c r="C2721" t="s">
        <v>860</v>
      </c>
      <c r="D2721" t="s">
        <v>861</v>
      </c>
      <c r="E2721" t="s">
        <v>863</v>
      </c>
      <c r="F2721" s="220" t="s">
        <v>53</v>
      </c>
      <c r="G2721" s="220">
        <v>45168</v>
      </c>
      <c r="H2721" t="s">
        <v>247</v>
      </c>
      <c r="I2721" t="s">
        <v>201</v>
      </c>
      <c r="J2721" t="s">
        <v>240</v>
      </c>
      <c r="K2721" t="s">
        <v>248</v>
      </c>
      <c r="L2721" s="230" t="s">
        <v>249</v>
      </c>
      <c r="M2721">
        <v>1</v>
      </c>
      <c r="N2721">
        <v>0</v>
      </c>
      <c r="O2721" s="240">
        <v>16.89</v>
      </c>
      <c r="P2721" s="240">
        <v>16.89</v>
      </c>
      <c r="Q2721" s="240">
        <v>3344.79</v>
      </c>
      <c r="R2721" s="240">
        <v>11.23</v>
      </c>
      <c r="S2721" s="231" t="str">
        <f>VLOOKUP(U2721,'Cross ref'!I:J,2,0)</f>
        <v>SCL</v>
      </c>
      <c r="T2721" s="231">
        <f t="shared" si="252"/>
        <v>16.89</v>
      </c>
      <c r="U2721" s="231">
        <f>VLOOKUP(VALUE(C2721),'Cross ref'!G:I,3,0)</f>
        <v>7394</v>
      </c>
      <c r="V2721" s="231">
        <f>IFERROR(VLOOKUP(J2721,'Item List (2)'!C:D,2,0),VLOOKUP(K2721,'Item List (2)'!C:D,2,0))</f>
        <v>51001</v>
      </c>
      <c r="W2721" s="231">
        <f>IFERROR(VLOOKUP(J2721,'Item List (2)'!C:E,3,0),VLOOKUP(K2721,'Item List (2)'!C:E,3,0))</f>
        <v>1000</v>
      </c>
      <c r="X2721" s="231">
        <f t="shared" si="253"/>
        <v>0</v>
      </c>
      <c r="Y2721" s="231" t="str">
        <f t="shared" si="254"/>
        <v>BAG, #12 FVLR TRAILS</v>
      </c>
      <c r="AA2721" s="232">
        <f t="shared" si="255"/>
        <v>16.89</v>
      </c>
      <c r="AB2721" s="232" t="str">
        <f>VLOOKUP(W2721,'Item List (2)'!$H:$J,2,0)</f>
        <v>Paper</v>
      </c>
      <c r="AC2721" s="232">
        <f t="shared" si="256"/>
        <v>7394</v>
      </c>
      <c r="AD2721" s="232" t="str">
        <f t="shared" si="257"/>
        <v>7394-Paper</v>
      </c>
    </row>
    <row r="2722" spans="1:30">
      <c r="A2722" t="s">
        <v>48</v>
      </c>
      <c r="B2722" t="s">
        <v>549</v>
      </c>
      <c r="C2722" t="s">
        <v>860</v>
      </c>
      <c r="D2722" t="s">
        <v>861</v>
      </c>
      <c r="E2722" t="s">
        <v>863</v>
      </c>
      <c r="F2722" s="220" t="s">
        <v>53</v>
      </c>
      <c r="G2722" s="220">
        <v>45168</v>
      </c>
      <c r="H2722" t="s">
        <v>250</v>
      </c>
      <c r="I2722" t="s">
        <v>201</v>
      </c>
      <c r="J2722" t="s">
        <v>240</v>
      </c>
      <c r="K2722" t="s">
        <v>251</v>
      </c>
      <c r="L2722" s="230" t="s">
        <v>252</v>
      </c>
      <c r="M2722">
        <v>1</v>
      </c>
      <c r="N2722">
        <v>0</v>
      </c>
      <c r="O2722" s="240">
        <v>26.37</v>
      </c>
      <c r="P2722" s="240">
        <v>26.37</v>
      </c>
      <c r="Q2722" s="240">
        <v>3344.79</v>
      </c>
      <c r="R2722" s="240">
        <v>11.23</v>
      </c>
      <c r="S2722" s="231" t="str">
        <f>VLOOKUP(U2722,'Cross ref'!I:J,2,0)</f>
        <v>SCL</v>
      </c>
      <c r="T2722" s="231">
        <f t="shared" si="252"/>
        <v>26.37</v>
      </c>
      <c r="U2722" s="231">
        <f>VLOOKUP(VALUE(C2722),'Cross ref'!G:I,3,0)</f>
        <v>7394</v>
      </c>
      <c r="V2722" s="231">
        <f>IFERROR(VLOOKUP(J2722,'Item List (2)'!C:D,2,0),VLOOKUP(K2722,'Item List (2)'!C:D,2,0))</f>
        <v>51001</v>
      </c>
      <c r="W2722" s="231">
        <f>IFERROR(VLOOKUP(J2722,'Item List (2)'!C:E,3,0),VLOOKUP(K2722,'Item List (2)'!C:E,3,0))</f>
        <v>1000</v>
      </c>
      <c r="X2722" s="231">
        <f t="shared" si="253"/>
        <v>0</v>
      </c>
      <c r="Y2722" s="231" t="str">
        <f t="shared" si="254"/>
        <v>BAG, #8 FLVR TRAILS</v>
      </c>
      <c r="AA2722" s="232">
        <f t="shared" si="255"/>
        <v>26.37</v>
      </c>
      <c r="AB2722" s="232" t="str">
        <f>VLOOKUP(W2722,'Item List (2)'!$H:$J,2,0)</f>
        <v>Paper</v>
      </c>
      <c r="AC2722" s="232">
        <f t="shared" si="256"/>
        <v>7394</v>
      </c>
      <c r="AD2722" s="232" t="str">
        <f t="shared" si="257"/>
        <v>7394-Paper</v>
      </c>
    </row>
    <row r="2723" spans="1:30">
      <c r="A2723" t="s">
        <v>48</v>
      </c>
      <c r="B2723" t="s">
        <v>549</v>
      </c>
      <c r="C2723" t="s">
        <v>860</v>
      </c>
      <c r="D2723" t="s">
        <v>861</v>
      </c>
      <c r="E2723" t="s">
        <v>863</v>
      </c>
      <c r="F2723" s="220" t="s">
        <v>53</v>
      </c>
      <c r="G2723" s="220">
        <v>45168</v>
      </c>
      <c r="H2723" t="s">
        <v>258</v>
      </c>
      <c r="I2723" t="s">
        <v>201</v>
      </c>
      <c r="J2723" t="s">
        <v>236</v>
      </c>
      <c r="K2723" t="s">
        <v>259</v>
      </c>
      <c r="L2723" s="230" t="s">
        <v>260</v>
      </c>
      <c r="M2723">
        <v>1</v>
      </c>
      <c r="N2723">
        <v>0</v>
      </c>
      <c r="O2723" s="240">
        <v>30.68</v>
      </c>
      <c r="P2723" s="240">
        <v>30.68</v>
      </c>
      <c r="Q2723" s="240">
        <v>3344.79</v>
      </c>
      <c r="R2723" s="240">
        <v>11.23</v>
      </c>
      <c r="S2723" s="231" t="str">
        <f>VLOOKUP(U2723,'Cross ref'!I:J,2,0)</f>
        <v>SCL</v>
      </c>
      <c r="T2723" s="231">
        <f t="shared" si="252"/>
        <v>30.68</v>
      </c>
      <c r="U2723" s="231">
        <f>VLOOKUP(VALUE(C2723),'Cross ref'!G:I,3,0)</f>
        <v>7394</v>
      </c>
      <c r="V2723" s="231">
        <f>IFERROR(VLOOKUP(J2723,'Item List (2)'!C:D,2,0),VLOOKUP(K2723,'Item List (2)'!C:D,2,0))</f>
        <v>51001</v>
      </c>
      <c r="W2723" s="231">
        <f>IFERROR(VLOOKUP(J2723,'Item List (2)'!C:E,3,0),VLOOKUP(K2723,'Item List (2)'!C:E,3,0))</f>
        <v>1000</v>
      </c>
      <c r="X2723" s="231">
        <f t="shared" si="253"/>
        <v>0</v>
      </c>
      <c r="Y2723" s="231" t="str">
        <f t="shared" si="254"/>
        <v>CUP, PLS COLD 32Z FLVR TRAIL</v>
      </c>
      <c r="AA2723" s="232">
        <f t="shared" si="255"/>
        <v>30.68</v>
      </c>
      <c r="AB2723" s="232" t="str">
        <f>VLOOKUP(W2723,'Item List (2)'!$H:$J,2,0)</f>
        <v>Paper</v>
      </c>
      <c r="AC2723" s="232">
        <f t="shared" si="256"/>
        <v>7394</v>
      </c>
      <c r="AD2723" s="232" t="str">
        <f t="shared" si="257"/>
        <v>7394-Paper</v>
      </c>
    </row>
    <row r="2724" spans="1:30">
      <c r="A2724" t="s">
        <v>48</v>
      </c>
      <c r="B2724" t="s">
        <v>549</v>
      </c>
      <c r="C2724" t="s">
        <v>860</v>
      </c>
      <c r="D2724" t="s">
        <v>861</v>
      </c>
      <c r="E2724" t="s">
        <v>863</v>
      </c>
      <c r="F2724" s="220" t="s">
        <v>53</v>
      </c>
      <c r="G2724" s="220">
        <v>45168</v>
      </c>
      <c r="H2724" t="s">
        <v>503</v>
      </c>
      <c r="I2724" t="s">
        <v>55</v>
      </c>
      <c r="J2724" t="s">
        <v>265</v>
      </c>
      <c r="K2724" t="s">
        <v>504</v>
      </c>
      <c r="L2724" s="230" t="s">
        <v>263</v>
      </c>
      <c r="M2724">
        <v>1</v>
      </c>
      <c r="N2724">
        <v>0</v>
      </c>
      <c r="O2724" s="240">
        <v>32.25</v>
      </c>
      <c r="P2724" s="240">
        <v>32.25</v>
      </c>
      <c r="Q2724" s="240">
        <v>3344.79</v>
      </c>
      <c r="R2724" s="240">
        <v>11.23</v>
      </c>
      <c r="S2724" s="231" t="str">
        <f>VLOOKUP(U2724,'Cross ref'!I:J,2,0)</f>
        <v>SCL</v>
      </c>
      <c r="T2724" s="231">
        <f t="shared" si="252"/>
        <v>32.25</v>
      </c>
      <c r="U2724" s="231">
        <f>VLOOKUP(VALUE(C2724),'Cross ref'!G:I,3,0)</f>
        <v>7394</v>
      </c>
      <c r="V2724" s="231">
        <f>IFERROR(VLOOKUP(J2724,'Item List (2)'!C:D,2,0),VLOOKUP(K2724,'Item List (2)'!C:D,2,0))</f>
        <v>50007</v>
      </c>
      <c r="W2724" s="231">
        <f>IFERROR(VLOOKUP(J2724,'Item List (2)'!C:E,3,0),VLOOKUP(K2724,'Item List (2)'!C:E,3,0))</f>
        <v>100</v>
      </c>
      <c r="X2724" s="231">
        <f t="shared" si="253"/>
        <v>0</v>
      </c>
      <c r="Y2724" s="231" t="str">
        <f t="shared" si="254"/>
        <v>SAUCE, CLASSIC</v>
      </c>
      <c r="AA2724" s="232">
        <f t="shared" si="255"/>
        <v>32.25</v>
      </c>
      <c r="AB2724" s="232" t="str">
        <f>VLOOKUP(W2724,'Item List (2)'!$H:$J,2,0)</f>
        <v>Food</v>
      </c>
      <c r="AC2724" s="232">
        <f t="shared" si="256"/>
        <v>7394</v>
      </c>
      <c r="AD2724" s="232" t="str">
        <f t="shared" si="257"/>
        <v>7394-Food</v>
      </c>
    </row>
    <row r="2725" spans="1:30">
      <c r="A2725" t="s">
        <v>48</v>
      </c>
      <c r="B2725" t="s">
        <v>549</v>
      </c>
      <c r="C2725" t="s">
        <v>860</v>
      </c>
      <c r="D2725" t="s">
        <v>861</v>
      </c>
      <c r="E2725" t="s">
        <v>863</v>
      </c>
      <c r="F2725" s="220" t="s">
        <v>53</v>
      </c>
      <c r="G2725" s="220">
        <v>45168</v>
      </c>
      <c r="H2725" t="s">
        <v>261</v>
      </c>
      <c r="I2725" t="s">
        <v>55</v>
      </c>
      <c r="J2725" t="s">
        <v>98</v>
      </c>
      <c r="K2725" t="s">
        <v>262</v>
      </c>
      <c r="L2725" s="230" t="s">
        <v>263</v>
      </c>
      <c r="M2725">
        <v>1</v>
      </c>
      <c r="N2725">
        <v>0</v>
      </c>
      <c r="O2725" s="240">
        <v>22.91</v>
      </c>
      <c r="P2725" s="240">
        <v>22.91</v>
      </c>
      <c r="Q2725" s="240">
        <v>3344.79</v>
      </c>
      <c r="R2725" s="240">
        <v>11.23</v>
      </c>
      <c r="S2725" s="231" t="str">
        <f>VLOOKUP(U2725,'Cross ref'!I:J,2,0)</f>
        <v>SCL</v>
      </c>
      <c r="T2725" s="231">
        <f t="shared" si="252"/>
        <v>22.91</v>
      </c>
      <c r="U2725" s="231">
        <f>VLOOKUP(VALUE(C2725),'Cross ref'!G:I,3,0)</f>
        <v>7394</v>
      </c>
      <c r="V2725" s="231">
        <f>IFERROR(VLOOKUP(J2725,'Item List (2)'!C:D,2,0),VLOOKUP(K2725,'Item List (2)'!C:D,2,0))</f>
        <v>50007</v>
      </c>
      <c r="W2725" s="231">
        <f>IFERROR(VLOOKUP(J2725,'Item List (2)'!C:E,3,0),VLOOKUP(K2725,'Item List (2)'!C:E,3,0))</f>
        <v>100</v>
      </c>
      <c r="X2725" s="231">
        <f t="shared" si="253"/>
        <v>0</v>
      </c>
      <c r="Y2725" s="231" t="str">
        <f t="shared" si="254"/>
        <v>SAUCE, BBQ</v>
      </c>
      <c r="AA2725" s="232">
        <f t="shared" si="255"/>
        <v>22.91</v>
      </c>
      <c r="AB2725" s="232" t="str">
        <f>VLOOKUP(W2725,'Item List (2)'!$H:$J,2,0)</f>
        <v>Food</v>
      </c>
      <c r="AC2725" s="232">
        <f t="shared" si="256"/>
        <v>7394</v>
      </c>
      <c r="AD2725" s="232" t="str">
        <f t="shared" si="257"/>
        <v>7394-Food</v>
      </c>
    </row>
    <row r="2726" spans="1:30">
      <c r="A2726" t="s">
        <v>48</v>
      </c>
      <c r="B2726" t="s">
        <v>549</v>
      </c>
      <c r="C2726" t="s">
        <v>860</v>
      </c>
      <c r="D2726" t="s">
        <v>861</v>
      </c>
      <c r="E2726" t="s">
        <v>863</v>
      </c>
      <c r="F2726" s="220" t="s">
        <v>53</v>
      </c>
      <c r="G2726" s="220">
        <v>45168</v>
      </c>
      <c r="H2726" t="s">
        <v>264</v>
      </c>
      <c r="I2726" t="s">
        <v>55</v>
      </c>
      <c r="J2726" t="s">
        <v>265</v>
      </c>
      <c r="K2726" t="s">
        <v>266</v>
      </c>
      <c r="L2726" s="230" t="s">
        <v>263</v>
      </c>
      <c r="M2726">
        <v>1</v>
      </c>
      <c r="N2726">
        <v>0</v>
      </c>
      <c r="O2726" s="240">
        <v>23.87</v>
      </c>
      <c r="P2726" s="240">
        <v>23.87</v>
      </c>
      <c r="Q2726" s="240">
        <v>3344.79</v>
      </c>
      <c r="R2726" s="240">
        <v>11.23</v>
      </c>
      <c r="S2726" s="231" t="str">
        <f>VLOOKUP(U2726,'Cross ref'!I:J,2,0)</f>
        <v>SCL</v>
      </c>
      <c r="T2726" s="231">
        <f t="shared" si="252"/>
        <v>23.87</v>
      </c>
      <c r="U2726" s="231">
        <f>VLOOKUP(VALUE(C2726),'Cross ref'!G:I,3,0)</f>
        <v>7394</v>
      </c>
      <c r="V2726" s="231">
        <f>IFERROR(VLOOKUP(J2726,'Item List (2)'!C:D,2,0),VLOOKUP(K2726,'Item List (2)'!C:D,2,0))</f>
        <v>50007</v>
      </c>
      <c r="W2726" s="231">
        <f>IFERROR(VLOOKUP(J2726,'Item List (2)'!C:E,3,0),VLOOKUP(K2726,'Item List (2)'!C:E,3,0))</f>
        <v>100</v>
      </c>
      <c r="X2726" s="231">
        <f t="shared" si="253"/>
        <v>0</v>
      </c>
      <c r="Y2726" s="231" t="str">
        <f t="shared" si="254"/>
        <v>SAUCE, SPECIAL</v>
      </c>
      <c r="AA2726" s="232">
        <f t="shared" si="255"/>
        <v>23.87</v>
      </c>
      <c r="AB2726" s="232" t="str">
        <f>VLOOKUP(W2726,'Item List (2)'!$H:$J,2,0)</f>
        <v>Food</v>
      </c>
      <c r="AC2726" s="232">
        <f t="shared" si="256"/>
        <v>7394</v>
      </c>
      <c r="AD2726" s="232" t="str">
        <f t="shared" si="257"/>
        <v>7394-Food</v>
      </c>
    </row>
    <row r="2727" spans="1:30">
      <c r="A2727" t="s">
        <v>48</v>
      </c>
      <c r="B2727" t="s">
        <v>549</v>
      </c>
      <c r="C2727" t="s">
        <v>860</v>
      </c>
      <c r="D2727" t="s">
        <v>861</v>
      </c>
      <c r="E2727" t="s">
        <v>863</v>
      </c>
      <c r="F2727" s="220" t="s">
        <v>53</v>
      </c>
      <c r="G2727" s="220">
        <v>45168</v>
      </c>
      <c r="H2727" t="s">
        <v>267</v>
      </c>
      <c r="I2727" t="s">
        <v>55</v>
      </c>
      <c r="J2727" t="s">
        <v>268</v>
      </c>
      <c r="K2727" t="s">
        <v>269</v>
      </c>
      <c r="L2727" s="230" t="s">
        <v>270</v>
      </c>
      <c r="M2727">
        <v>1</v>
      </c>
      <c r="N2727">
        <v>0</v>
      </c>
      <c r="O2727" s="240">
        <v>47.11</v>
      </c>
      <c r="P2727" s="240">
        <v>47.11</v>
      </c>
      <c r="Q2727" s="240">
        <v>3344.79</v>
      </c>
      <c r="R2727" s="240">
        <v>11.23</v>
      </c>
      <c r="S2727" s="231" t="str">
        <f>VLOOKUP(U2727,'Cross ref'!I:J,2,0)</f>
        <v>SCL</v>
      </c>
      <c r="T2727" s="231">
        <f t="shared" si="252"/>
        <v>47.11</v>
      </c>
      <c r="U2727" s="231">
        <f>VLOOKUP(VALUE(C2727),'Cross ref'!G:I,3,0)</f>
        <v>7394</v>
      </c>
      <c r="V2727" s="231">
        <f>IFERROR(VLOOKUP(J2727,'Item List (2)'!C:D,2,0),VLOOKUP(K2727,'Item List (2)'!C:D,2,0))</f>
        <v>50007</v>
      </c>
      <c r="W2727" s="231">
        <f>IFERROR(VLOOKUP(J2727,'Item List (2)'!C:E,3,0),VLOOKUP(K2727,'Item List (2)'!C:E,3,0))</f>
        <v>100</v>
      </c>
      <c r="X2727" s="231">
        <f t="shared" si="253"/>
        <v>0</v>
      </c>
      <c r="Y2727" s="231" t="str">
        <f t="shared" si="254"/>
        <v>MAYONNAISE, 64Z</v>
      </c>
      <c r="AA2727" s="232">
        <f t="shared" si="255"/>
        <v>47.11</v>
      </c>
      <c r="AB2727" s="232" t="str">
        <f>VLOOKUP(W2727,'Item List (2)'!$H:$J,2,0)</f>
        <v>Food</v>
      </c>
      <c r="AC2727" s="232">
        <f t="shared" si="256"/>
        <v>7394</v>
      </c>
      <c r="AD2727" s="232" t="str">
        <f t="shared" si="257"/>
        <v>7394-Food</v>
      </c>
    </row>
    <row r="2728" spans="1:30">
      <c r="A2728" t="s">
        <v>48</v>
      </c>
      <c r="B2728" t="s">
        <v>549</v>
      </c>
      <c r="C2728" t="s">
        <v>860</v>
      </c>
      <c r="D2728" t="s">
        <v>861</v>
      </c>
      <c r="E2728" t="s">
        <v>863</v>
      </c>
      <c r="F2728" s="220" t="s">
        <v>53</v>
      </c>
      <c r="G2728" s="220">
        <v>45168</v>
      </c>
      <c r="H2728" t="s">
        <v>399</v>
      </c>
      <c r="I2728" t="s">
        <v>201</v>
      </c>
      <c r="J2728" t="s">
        <v>400</v>
      </c>
      <c r="K2728" t="s">
        <v>401</v>
      </c>
      <c r="L2728" s="230" t="s">
        <v>402</v>
      </c>
      <c r="M2728">
        <v>1</v>
      </c>
      <c r="N2728">
        <v>0</v>
      </c>
      <c r="O2728" s="240">
        <v>45.4</v>
      </c>
      <c r="P2728" s="240">
        <v>45.4</v>
      </c>
      <c r="Q2728" s="240">
        <v>3344.79</v>
      </c>
      <c r="R2728" s="240">
        <v>11.23</v>
      </c>
      <c r="S2728" s="231" t="str">
        <f>VLOOKUP(U2728,'Cross ref'!I:J,2,0)</f>
        <v>SCL</v>
      </c>
      <c r="T2728" s="231">
        <f t="shared" si="252"/>
        <v>45.4</v>
      </c>
      <c r="U2728" s="231">
        <f>VLOOKUP(VALUE(C2728),'Cross ref'!G:I,3,0)</f>
        <v>7394</v>
      </c>
      <c r="V2728" s="231">
        <f>IFERROR(VLOOKUP(J2728,'Item List (2)'!C:D,2,0),VLOOKUP(K2728,'Item List (2)'!C:D,2,0))</f>
        <v>51001</v>
      </c>
      <c r="W2728" s="231">
        <f>IFERROR(VLOOKUP(J2728,'Item List (2)'!C:E,3,0),VLOOKUP(K2728,'Item List (2)'!C:E,3,0))</f>
        <v>1000</v>
      </c>
      <c r="X2728" s="231">
        <f t="shared" si="253"/>
        <v>0</v>
      </c>
      <c r="Y2728" s="231" t="str">
        <f t="shared" si="254"/>
        <v>NAPKIN, 13X8.5 BRN</v>
      </c>
      <c r="AA2728" s="232">
        <f t="shared" si="255"/>
        <v>45.4</v>
      </c>
      <c r="AB2728" s="232" t="str">
        <f>VLOOKUP(W2728,'Item List (2)'!$H:$J,2,0)</f>
        <v>Paper</v>
      </c>
      <c r="AC2728" s="232">
        <f t="shared" si="256"/>
        <v>7394</v>
      </c>
      <c r="AD2728" s="232" t="str">
        <f t="shared" si="257"/>
        <v>7394-Paper</v>
      </c>
    </row>
    <row r="2729" spans="1:30">
      <c r="A2729" t="s">
        <v>48</v>
      </c>
      <c r="B2729" t="s">
        <v>549</v>
      </c>
      <c r="C2729" t="s">
        <v>860</v>
      </c>
      <c r="D2729" t="s">
        <v>861</v>
      </c>
      <c r="E2729" t="s">
        <v>863</v>
      </c>
      <c r="F2729" s="220" t="s">
        <v>53</v>
      </c>
      <c r="G2729" s="220">
        <v>45168</v>
      </c>
      <c r="H2729" t="s">
        <v>271</v>
      </c>
      <c r="I2729" t="s">
        <v>55</v>
      </c>
      <c r="J2729" t="s">
        <v>272</v>
      </c>
      <c r="K2729" t="s">
        <v>273</v>
      </c>
      <c r="L2729" s="230" t="s">
        <v>274</v>
      </c>
      <c r="M2729">
        <v>1</v>
      </c>
      <c r="N2729">
        <v>0</v>
      </c>
      <c r="O2729" s="240">
        <v>39.82</v>
      </c>
      <c r="P2729" s="240">
        <v>39.82</v>
      </c>
      <c r="Q2729" s="240">
        <v>3344.79</v>
      </c>
      <c r="R2729" s="240">
        <v>11.23</v>
      </c>
      <c r="S2729" s="231" t="str">
        <f>VLOOKUP(U2729,'Cross ref'!I:J,2,0)</f>
        <v>SCL</v>
      </c>
      <c r="T2729" s="231">
        <f t="shared" si="252"/>
        <v>39.82</v>
      </c>
      <c r="U2729" s="231">
        <f>VLOOKUP(VALUE(C2729),'Cross ref'!G:I,3,0)</f>
        <v>7394</v>
      </c>
      <c r="V2729" s="231">
        <f>IFERROR(VLOOKUP(J2729,'Item List (2)'!C:D,2,0),VLOOKUP(K2729,'Item List (2)'!C:D,2,0))</f>
        <v>50007</v>
      </c>
      <c r="W2729" s="231">
        <f>IFERROR(VLOOKUP(J2729,'Item List (2)'!C:E,3,0),VLOOKUP(K2729,'Item List (2)'!C:E,3,0))</f>
        <v>100</v>
      </c>
      <c r="X2729" s="231">
        <f t="shared" si="253"/>
        <v>0</v>
      </c>
      <c r="Y2729" s="231" t="str">
        <f t="shared" si="254"/>
        <v>FRENCH TOAST, STICK ORIGINAL CARLS JR</v>
      </c>
      <c r="AA2729" s="232">
        <f t="shared" si="255"/>
        <v>39.82</v>
      </c>
      <c r="AB2729" s="232" t="str">
        <f>VLOOKUP(W2729,'Item List (2)'!$H:$J,2,0)</f>
        <v>Food</v>
      </c>
      <c r="AC2729" s="232">
        <f t="shared" si="256"/>
        <v>7394</v>
      </c>
      <c r="AD2729" s="232" t="str">
        <f t="shared" si="257"/>
        <v>7394-Food</v>
      </c>
    </row>
    <row r="2730" spans="1:30">
      <c r="A2730" t="s">
        <v>48</v>
      </c>
      <c r="B2730" t="s">
        <v>549</v>
      </c>
      <c r="C2730" t="s">
        <v>860</v>
      </c>
      <c r="D2730" t="s">
        <v>861</v>
      </c>
      <c r="E2730" t="s">
        <v>863</v>
      </c>
      <c r="F2730" s="220" t="s">
        <v>53</v>
      </c>
      <c r="G2730" s="220">
        <v>45168</v>
      </c>
      <c r="H2730" t="s">
        <v>275</v>
      </c>
      <c r="I2730" t="s">
        <v>71</v>
      </c>
      <c r="J2730" t="s">
        <v>276</v>
      </c>
      <c r="K2730" t="s">
        <v>277</v>
      </c>
      <c r="L2730" s="230" t="s">
        <v>74</v>
      </c>
      <c r="M2730">
        <v>1</v>
      </c>
      <c r="N2730">
        <v>0</v>
      </c>
      <c r="O2730" s="240">
        <v>0</v>
      </c>
      <c r="P2730" s="240">
        <v>25.23</v>
      </c>
      <c r="Q2730" s="240">
        <v>3344.79</v>
      </c>
      <c r="R2730" s="240">
        <v>11.23</v>
      </c>
      <c r="S2730" s="231" t="str">
        <f>VLOOKUP(U2730,'Cross ref'!I:J,2,0)</f>
        <v>SCL</v>
      </c>
      <c r="T2730" s="231">
        <f t="shared" si="252"/>
        <v>25.23</v>
      </c>
      <c r="U2730" s="231">
        <f>VLOOKUP(VALUE(C2730),'Cross ref'!G:I,3,0)</f>
        <v>7394</v>
      </c>
      <c r="V2730" s="231">
        <f>IFERROR(VLOOKUP(J2730,'Item List (2)'!C:D,2,0),VLOOKUP(K2730,'Item List (2)'!C:D,2,0))</f>
        <v>50007</v>
      </c>
      <c r="W2730" s="231">
        <f>IFERROR(VLOOKUP(J2730,'Item List (2)'!C:E,3,0),VLOOKUP(K2730,'Item List (2)'!C:E,3,0))</f>
        <v>100</v>
      </c>
      <c r="X2730" s="231">
        <f t="shared" si="253"/>
        <v>-25.23</v>
      </c>
      <c r="Y2730" s="231" t="str">
        <f t="shared" si="254"/>
        <v>SURCHARGE, FUEL</v>
      </c>
      <c r="AA2730" s="232">
        <f t="shared" si="255"/>
        <v>25.23</v>
      </c>
      <c r="AB2730" s="232" t="str">
        <f>VLOOKUP(W2730,'Item List (2)'!$H:$J,2,0)</f>
        <v>Food</v>
      </c>
      <c r="AC2730" s="232">
        <f t="shared" si="256"/>
        <v>7394</v>
      </c>
      <c r="AD2730" s="232" t="str">
        <f t="shared" si="257"/>
        <v>7394-Food</v>
      </c>
    </row>
    <row r="2731" spans="1:30">
      <c r="A2731" t="s">
        <v>48</v>
      </c>
      <c r="B2731" t="s">
        <v>549</v>
      </c>
      <c r="C2731" t="s">
        <v>864</v>
      </c>
      <c r="D2731" t="s">
        <v>865</v>
      </c>
      <c r="E2731" t="s">
        <v>866</v>
      </c>
      <c r="F2731" s="220" t="s">
        <v>53</v>
      </c>
      <c r="G2731" s="220">
        <v>45167</v>
      </c>
      <c r="H2731" t="s">
        <v>169</v>
      </c>
      <c r="I2731" t="s">
        <v>55</v>
      </c>
      <c r="J2731" t="s">
        <v>170</v>
      </c>
      <c r="K2731" t="s">
        <v>171</v>
      </c>
      <c r="L2731" s="230" t="s">
        <v>172</v>
      </c>
      <c r="M2731">
        <v>1</v>
      </c>
      <c r="N2731">
        <v>0</v>
      </c>
      <c r="O2731" s="240">
        <v>90.57</v>
      </c>
      <c r="P2731" s="240">
        <v>90.57</v>
      </c>
      <c r="Q2731" s="240">
        <v>479.89</v>
      </c>
      <c r="R2731" s="240">
        <v>0</v>
      </c>
      <c r="S2731" s="231" t="str">
        <f>VLOOKUP(U2731,'Cross ref'!I:J,2,0)</f>
        <v>SCL</v>
      </c>
      <c r="T2731" s="231">
        <f t="shared" si="252"/>
        <v>90.57</v>
      </c>
      <c r="U2731" s="231">
        <f>VLOOKUP(VALUE(C2731),'Cross ref'!G:I,3,0)</f>
        <v>7396</v>
      </c>
      <c r="V2731" s="231">
        <f>IFERROR(VLOOKUP(J2731,'Item List (2)'!C:D,2,0),VLOOKUP(K2731,'Item List (2)'!C:D,2,0))</f>
        <v>50007</v>
      </c>
      <c r="W2731" s="231">
        <f>IFERROR(VLOOKUP(J2731,'Item List (2)'!C:E,3,0),VLOOKUP(K2731,'Item List (2)'!C:E,3,0))</f>
        <v>100</v>
      </c>
      <c r="X2731" s="231">
        <f t="shared" si="253"/>
        <v>0</v>
      </c>
      <c r="Y2731" s="231" t="str">
        <f t="shared" si="254"/>
        <v>BACON, 500 SLICES FC</v>
      </c>
      <c r="AA2731" s="232">
        <f t="shared" si="255"/>
        <v>90.57</v>
      </c>
      <c r="AB2731" s="232" t="str">
        <f>VLOOKUP(W2731,'Item List (2)'!$H:$J,2,0)</f>
        <v>Food</v>
      </c>
      <c r="AC2731" s="232">
        <f t="shared" si="256"/>
        <v>7396</v>
      </c>
      <c r="AD2731" s="232" t="str">
        <f t="shared" si="257"/>
        <v>7396-Food</v>
      </c>
    </row>
    <row r="2732" spans="1:30">
      <c r="A2732" t="s">
        <v>48</v>
      </c>
      <c r="B2732" t="s">
        <v>549</v>
      </c>
      <c r="C2732" t="s">
        <v>864</v>
      </c>
      <c r="D2732" t="s">
        <v>865</v>
      </c>
      <c r="E2732" t="s">
        <v>866</v>
      </c>
      <c r="F2732" s="220" t="s">
        <v>53</v>
      </c>
      <c r="G2732" s="220">
        <v>45167</v>
      </c>
      <c r="H2732" t="s">
        <v>187</v>
      </c>
      <c r="I2732" t="s">
        <v>55</v>
      </c>
      <c r="J2732" t="s">
        <v>146</v>
      </c>
      <c r="K2732" t="s">
        <v>188</v>
      </c>
      <c r="L2732" s="230" t="s">
        <v>189</v>
      </c>
      <c r="M2732">
        <v>1</v>
      </c>
      <c r="N2732">
        <v>0</v>
      </c>
      <c r="O2732" s="240">
        <v>46.88</v>
      </c>
      <c r="P2732" s="240">
        <v>46.88</v>
      </c>
      <c r="Q2732" s="240">
        <v>479.89</v>
      </c>
      <c r="R2732" s="240">
        <v>0</v>
      </c>
      <c r="S2732" s="231" t="str">
        <f>VLOOKUP(U2732,'Cross ref'!I:J,2,0)</f>
        <v>SCL</v>
      </c>
      <c r="T2732" s="231">
        <f t="shared" si="252"/>
        <v>46.88</v>
      </c>
      <c r="U2732" s="231">
        <f>VLOOKUP(VALUE(C2732),'Cross ref'!G:I,3,0)</f>
        <v>7396</v>
      </c>
      <c r="V2732" s="231">
        <f>IFERROR(VLOOKUP(J2732,'Item List (2)'!C:D,2,0),VLOOKUP(K2732,'Item List (2)'!C:D,2,0))</f>
        <v>50007</v>
      </c>
      <c r="W2732" s="231">
        <f>IFERROR(VLOOKUP(J2732,'Item List (2)'!C:E,3,0),VLOOKUP(K2732,'Item List (2)'!C:E,3,0))</f>
        <v>100</v>
      </c>
      <c r="X2732" s="231">
        <f t="shared" si="253"/>
        <v>0</v>
      </c>
      <c r="Y2732" s="231" t="str">
        <f t="shared" si="254"/>
        <v>CHICKEN, NUGGET BRD STAR SHP</v>
      </c>
      <c r="AA2732" s="232">
        <f t="shared" si="255"/>
        <v>46.88</v>
      </c>
      <c r="AB2732" s="232" t="str">
        <f>VLOOKUP(W2732,'Item List (2)'!$H:$J,2,0)</f>
        <v>Food</v>
      </c>
      <c r="AC2732" s="232">
        <f t="shared" si="256"/>
        <v>7396</v>
      </c>
      <c r="AD2732" s="232" t="str">
        <f t="shared" si="257"/>
        <v>7396-Food</v>
      </c>
    </row>
    <row r="2733" spans="1:30">
      <c r="A2733" t="s">
        <v>48</v>
      </c>
      <c r="B2733" t="s">
        <v>549</v>
      </c>
      <c r="C2733" t="s">
        <v>864</v>
      </c>
      <c r="D2733" t="s">
        <v>865</v>
      </c>
      <c r="E2733" t="s">
        <v>866</v>
      </c>
      <c r="F2733" s="220" t="s">
        <v>53</v>
      </c>
      <c r="G2733" s="220">
        <v>45167</v>
      </c>
      <c r="H2733" t="s">
        <v>194</v>
      </c>
      <c r="I2733" t="s">
        <v>55</v>
      </c>
      <c r="J2733" t="s">
        <v>179</v>
      </c>
      <c r="K2733" t="s">
        <v>195</v>
      </c>
      <c r="L2733" s="230" t="s">
        <v>148</v>
      </c>
      <c r="M2733">
        <v>1</v>
      </c>
      <c r="N2733">
        <v>0</v>
      </c>
      <c r="O2733" s="240">
        <v>77.97</v>
      </c>
      <c r="P2733" s="240">
        <v>77.97</v>
      </c>
      <c r="Q2733" s="240">
        <v>479.89</v>
      </c>
      <c r="R2733" s="240">
        <v>0</v>
      </c>
      <c r="S2733" s="231" t="str">
        <f>VLOOKUP(U2733,'Cross ref'!I:J,2,0)</f>
        <v>SCL</v>
      </c>
      <c r="T2733" s="231">
        <f t="shared" si="252"/>
        <v>77.97</v>
      </c>
      <c r="U2733" s="231">
        <f>VLOOKUP(VALUE(C2733),'Cross ref'!G:I,3,0)</f>
        <v>7396</v>
      </c>
      <c r="V2733" s="231">
        <f>IFERROR(VLOOKUP(J2733,'Item List (2)'!C:D,2,0),VLOOKUP(K2733,'Item List (2)'!C:D,2,0))</f>
        <v>50007</v>
      </c>
      <c r="W2733" s="231">
        <f>IFERROR(VLOOKUP(J2733,'Item List (2)'!C:E,3,0),VLOOKUP(K2733,'Item List (2)'!C:E,3,0))</f>
        <v>100</v>
      </c>
      <c r="X2733" s="231">
        <f t="shared" si="253"/>
        <v>0</v>
      </c>
      <c r="Y2733" s="231" t="str">
        <f t="shared" si="254"/>
        <v>CHEESE, AMER SHRP SLI 200CT SM</v>
      </c>
      <c r="AA2733" s="232">
        <f t="shared" si="255"/>
        <v>77.97</v>
      </c>
      <c r="AB2733" s="232" t="str">
        <f>VLOOKUP(W2733,'Item List (2)'!$H:$J,2,0)</f>
        <v>Food</v>
      </c>
      <c r="AC2733" s="232">
        <f t="shared" si="256"/>
        <v>7396</v>
      </c>
      <c r="AD2733" s="232" t="str">
        <f t="shared" si="257"/>
        <v>7396-Food</v>
      </c>
    </row>
    <row r="2734" spans="1:30">
      <c r="A2734" t="s">
        <v>48</v>
      </c>
      <c r="B2734" t="s">
        <v>549</v>
      </c>
      <c r="C2734" t="s">
        <v>864</v>
      </c>
      <c r="D2734" t="s">
        <v>865</v>
      </c>
      <c r="E2734" t="s">
        <v>866</v>
      </c>
      <c r="F2734" s="220" t="s">
        <v>53</v>
      </c>
      <c r="G2734" s="220">
        <v>45167</v>
      </c>
      <c r="H2734" t="s">
        <v>375</v>
      </c>
      <c r="I2734" t="s">
        <v>55</v>
      </c>
      <c r="J2734" t="s">
        <v>146</v>
      </c>
      <c r="K2734" t="s">
        <v>376</v>
      </c>
      <c r="L2734" s="230" t="s">
        <v>377</v>
      </c>
      <c r="M2734">
        <v>1</v>
      </c>
      <c r="N2734">
        <v>0</v>
      </c>
      <c r="O2734" s="240">
        <v>175.35</v>
      </c>
      <c r="P2734" s="240">
        <v>175.35</v>
      </c>
      <c r="Q2734" s="240">
        <v>479.89</v>
      </c>
      <c r="R2734" s="240">
        <v>0</v>
      </c>
      <c r="S2734" s="231" t="str">
        <f>VLOOKUP(U2734,'Cross ref'!I:J,2,0)</f>
        <v>SCL</v>
      </c>
      <c r="T2734" s="231">
        <f t="shared" si="252"/>
        <v>175.35</v>
      </c>
      <c r="U2734" s="231">
        <f>VLOOKUP(VALUE(C2734),'Cross ref'!G:I,3,0)</f>
        <v>7396</v>
      </c>
      <c r="V2734" s="231">
        <f>IFERROR(VLOOKUP(J2734,'Item List (2)'!C:D,2,0),VLOOKUP(K2734,'Item List (2)'!C:D,2,0))</f>
        <v>50007</v>
      </c>
      <c r="W2734" s="231">
        <f>IFERROR(VLOOKUP(J2734,'Item List (2)'!C:E,3,0),VLOOKUP(K2734,'Item List (2)'!C:E,3,0))</f>
        <v>100</v>
      </c>
      <c r="X2734" s="231">
        <f t="shared" si="253"/>
        <v>0</v>
      </c>
      <c r="Y2734" s="231" t="str">
        <f t="shared" si="254"/>
        <v>CHICKEN, BRST GR SAVOR 4.25Z CARLS JR</v>
      </c>
      <c r="AA2734" s="232">
        <f t="shared" si="255"/>
        <v>175.35</v>
      </c>
      <c r="AB2734" s="232" t="str">
        <f>VLOOKUP(W2734,'Item List (2)'!$H:$J,2,0)</f>
        <v>Food</v>
      </c>
      <c r="AC2734" s="232">
        <f t="shared" si="256"/>
        <v>7396</v>
      </c>
      <c r="AD2734" s="232" t="str">
        <f t="shared" si="257"/>
        <v>7396-Food</v>
      </c>
    </row>
    <row r="2735" spans="1:30">
      <c r="A2735" t="s">
        <v>48</v>
      </c>
      <c r="B2735" t="s">
        <v>549</v>
      </c>
      <c r="C2735" t="s">
        <v>864</v>
      </c>
      <c r="D2735" t="s">
        <v>865</v>
      </c>
      <c r="E2735" t="s">
        <v>866</v>
      </c>
      <c r="F2735" s="220" t="s">
        <v>53</v>
      </c>
      <c r="G2735" s="220">
        <v>45167</v>
      </c>
      <c r="H2735" t="s">
        <v>390</v>
      </c>
      <c r="I2735" t="s">
        <v>201</v>
      </c>
      <c r="J2735" t="s">
        <v>240</v>
      </c>
      <c r="K2735" t="s">
        <v>391</v>
      </c>
      <c r="L2735" s="230" t="s">
        <v>234</v>
      </c>
      <c r="M2735">
        <v>1</v>
      </c>
      <c r="N2735">
        <v>0</v>
      </c>
      <c r="O2735" s="240">
        <v>58.44</v>
      </c>
      <c r="P2735" s="240">
        <v>58.44</v>
      </c>
      <c r="Q2735" s="240">
        <v>479.89</v>
      </c>
      <c r="R2735" s="240">
        <v>0</v>
      </c>
      <c r="S2735" s="231" t="str">
        <f>VLOOKUP(U2735,'Cross ref'!I:J,2,0)</f>
        <v>SCL</v>
      </c>
      <c r="T2735" s="231">
        <f t="shared" si="252"/>
        <v>58.44</v>
      </c>
      <c r="U2735" s="231">
        <f>VLOOKUP(VALUE(C2735),'Cross ref'!G:I,3,0)</f>
        <v>7396</v>
      </c>
      <c r="V2735" s="231">
        <f>IFERROR(VLOOKUP(J2735,'Item List (2)'!C:D,2,0),VLOOKUP(K2735,'Item List (2)'!C:D,2,0))</f>
        <v>51001</v>
      </c>
      <c r="W2735" s="231">
        <f>IFERROR(VLOOKUP(J2735,'Item List (2)'!C:E,3,0),VLOOKUP(K2735,'Item List (2)'!C:E,3,0))</f>
        <v>1000</v>
      </c>
      <c r="X2735" s="231">
        <f t="shared" si="253"/>
        <v>0</v>
      </c>
      <c r="Y2735" s="231" t="str">
        <f t="shared" si="254"/>
        <v>CARTON, FFRY MED FLVR TRAIL</v>
      </c>
      <c r="AA2735" s="232">
        <f t="shared" si="255"/>
        <v>58.44</v>
      </c>
      <c r="AB2735" s="232" t="str">
        <f>VLOOKUP(W2735,'Item List (2)'!$H:$J,2,0)</f>
        <v>Paper</v>
      </c>
      <c r="AC2735" s="232">
        <f t="shared" si="256"/>
        <v>7396</v>
      </c>
      <c r="AD2735" s="232" t="str">
        <f t="shared" si="257"/>
        <v>7396-Paper</v>
      </c>
    </row>
    <row r="2736" spans="1:30">
      <c r="A2736" t="s">
        <v>48</v>
      </c>
      <c r="B2736" t="s">
        <v>549</v>
      </c>
      <c r="C2736" t="s">
        <v>864</v>
      </c>
      <c r="D2736" t="s">
        <v>865</v>
      </c>
      <c r="E2736" t="s">
        <v>866</v>
      </c>
      <c r="F2736" s="220" t="s">
        <v>53</v>
      </c>
      <c r="G2736" s="220">
        <v>45167</v>
      </c>
      <c r="H2736" t="s">
        <v>258</v>
      </c>
      <c r="I2736" t="s">
        <v>201</v>
      </c>
      <c r="J2736" t="s">
        <v>236</v>
      </c>
      <c r="K2736" t="s">
        <v>259</v>
      </c>
      <c r="L2736" s="230" t="s">
        <v>260</v>
      </c>
      <c r="M2736">
        <v>1</v>
      </c>
      <c r="N2736">
        <v>0</v>
      </c>
      <c r="O2736" s="240">
        <v>30.68</v>
      </c>
      <c r="P2736" s="240">
        <v>30.68</v>
      </c>
      <c r="Q2736" s="240">
        <v>479.89</v>
      </c>
      <c r="R2736" s="240">
        <v>0</v>
      </c>
      <c r="S2736" s="231" t="str">
        <f>VLOOKUP(U2736,'Cross ref'!I:J,2,0)</f>
        <v>SCL</v>
      </c>
      <c r="T2736" s="231">
        <f t="shared" si="252"/>
        <v>30.68</v>
      </c>
      <c r="U2736" s="231">
        <f>VLOOKUP(VALUE(C2736),'Cross ref'!G:I,3,0)</f>
        <v>7396</v>
      </c>
      <c r="V2736" s="231">
        <f>IFERROR(VLOOKUP(J2736,'Item List (2)'!C:D,2,0),VLOOKUP(K2736,'Item List (2)'!C:D,2,0))</f>
        <v>51001</v>
      </c>
      <c r="W2736" s="231">
        <f>IFERROR(VLOOKUP(J2736,'Item List (2)'!C:E,3,0),VLOOKUP(K2736,'Item List (2)'!C:E,3,0))</f>
        <v>1000</v>
      </c>
      <c r="X2736" s="231">
        <f t="shared" si="253"/>
        <v>0</v>
      </c>
      <c r="Y2736" s="231" t="str">
        <f t="shared" si="254"/>
        <v>CUP, PLS COLD 32Z FLVR TRAIL</v>
      </c>
      <c r="AA2736" s="232">
        <f t="shared" si="255"/>
        <v>30.68</v>
      </c>
      <c r="AB2736" s="232" t="str">
        <f>VLOOKUP(W2736,'Item List (2)'!$H:$J,2,0)</f>
        <v>Paper</v>
      </c>
      <c r="AC2736" s="232">
        <f t="shared" si="256"/>
        <v>7396</v>
      </c>
      <c r="AD2736" s="232" t="str">
        <f t="shared" si="257"/>
        <v>7396-Paper</v>
      </c>
    </row>
    <row r="2737" spans="1:30">
      <c r="A2737" t="s">
        <v>48</v>
      </c>
      <c r="B2737" t="s">
        <v>549</v>
      </c>
      <c r="C2737" t="s">
        <v>864</v>
      </c>
      <c r="D2737" t="s">
        <v>865</v>
      </c>
      <c r="E2737" t="s">
        <v>867</v>
      </c>
      <c r="F2737" s="220" t="s">
        <v>53</v>
      </c>
      <c r="G2737" s="220">
        <v>45169</v>
      </c>
      <c r="H2737" t="s">
        <v>413</v>
      </c>
      <c r="I2737" t="s">
        <v>55</v>
      </c>
      <c r="J2737" t="s">
        <v>414</v>
      </c>
      <c r="K2737" t="s">
        <v>415</v>
      </c>
      <c r="L2737" s="230" t="s">
        <v>84</v>
      </c>
      <c r="M2737">
        <v>1</v>
      </c>
      <c r="N2737">
        <v>0</v>
      </c>
      <c r="O2737" s="240">
        <v>51.9</v>
      </c>
      <c r="P2737" s="240">
        <v>51.9</v>
      </c>
      <c r="Q2737" s="240">
        <v>2446.96</v>
      </c>
      <c r="R2737" s="240">
        <v>8.1</v>
      </c>
      <c r="S2737" s="231" t="str">
        <f>VLOOKUP(U2737,'Cross ref'!I:J,2,0)</f>
        <v>SCL</v>
      </c>
      <c r="T2737" s="231">
        <f t="shared" si="252"/>
        <v>51.9</v>
      </c>
      <c r="U2737" s="231">
        <f>VLOOKUP(VALUE(C2737),'Cross ref'!G:I,3,0)</f>
        <v>7396</v>
      </c>
      <c r="V2737" s="231">
        <f>IFERROR(VLOOKUP(J2737,'Item List (2)'!C:D,2,0),VLOOKUP(K2737,'Item List (2)'!C:D,2,0))</f>
        <v>50007</v>
      </c>
      <c r="W2737" s="231">
        <f>IFERROR(VLOOKUP(J2737,'Item List (2)'!C:E,3,0),VLOOKUP(K2737,'Item List (2)'!C:E,3,0))</f>
        <v>100</v>
      </c>
      <c r="X2737" s="231">
        <f t="shared" si="253"/>
        <v>0</v>
      </c>
      <c r="Y2737" s="231" t="str">
        <f t="shared" si="254"/>
        <v>SYRUP, FLASHIN FRUIT PUNCH 2.5GL BIB</v>
      </c>
      <c r="AA2737" s="232">
        <f t="shared" si="255"/>
        <v>51.9</v>
      </c>
      <c r="AB2737" s="232" t="str">
        <f>VLOOKUP(W2737,'Item List (2)'!$H:$J,2,0)</f>
        <v>Food</v>
      </c>
      <c r="AC2737" s="232">
        <f t="shared" si="256"/>
        <v>7396</v>
      </c>
      <c r="AD2737" s="232" t="str">
        <f t="shared" si="257"/>
        <v>7396-Food</v>
      </c>
    </row>
    <row r="2738" spans="1:30">
      <c r="A2738" t="s">
        <v>48</v>
      </c>
      <c r="B2738" t="s">
        <v>549</v>
      </c>
      <c r="C2738" t="s">
        <v>864</v>
      </c>
      <c r="D2738" t="s">
        <v>865</v>
      </c>
      <c r="E2738" t="s">
        <v>867</v>
      </c>
      <c r="F2738" s="220" t="s">
        <v>53</v>
      </c>
      <c r="G2738" s="220">
        <v>45169</v>
      </c>
      <c r="H2738" t="s">
        <v>70</v>
      </c>
      <c r="I2738" t="s">
        <v>71</v>
      </c>
      <c r="J2738" t="s">
        <v>72</v>
      </c>
      <c r="K2738" t="s">
        <v>73</v>
      </c>
      <c r="L2738" s="230" t="s">
        <v>74</v>
      </c>
      <c r="M2738">
        <v>1</v>
      </c>
      <c r="N2738">
        <v>0</v>
      </c>
      <c r="O2738" s="240">
        <v>0</v>
      </c>
      <c r="P2738" s="240">
        <v>1.68</v>
      </c>
      <c r="Q2738" s="240">
        <v>2446.96</v>
      </c>
      <c r="R2738" s="240">
        <v>8.1</v>
      </c>
      <c r="S2738" s="231" t="str">
        <f>VLOOKUP(U2738,'Cross ref'!I:J,2,0)</f>
        <v>SCL</v>
      </c>
      <c r="T2738" s="231">
        <f t="shared" si="252"/>
        <v>1.68</v>
      </c>
      <c r="U2738" s="231">
        <f>VLOOKUP(VALUE(C2738),'Cross ref'!G:I,3,0)</f>
        <v>7396</v>
      </c>
      <c r="V2738" s="231">
        <f>IFERROR(VLOOKUP(J2738,'Item List (2)'!C:D,2,0),VLOOKUP(K2738,'Item List (2)'!C:D,2,0))</f>
        <v>50007</v>
      </c>
      <c r="W2738" s="231">
        <f>IFERROR(VLOOKUP(J2738,'Item List (2)'!C:E,3,0),VLOOKUP(K2738,'Item List (2)'!C:E,3,0))</f>
        <v>100</v>
      </c>
      <c r="X2738" s="231">
        <f t="shared" si="253"/>
        <v>-1.68</v>
      </c>
      <c r="Y2738" s="231" t="str">
        <f t="shared" si="254"/>
        <v>SERVICE - PAYMENT TERMS</v>
      </c>
      <c r="AA2738" s="232">
        <f t="shared" si="255"/>
        <v>1.68</v>
      </c>
      <c r="AB2738" s="232" t="str">
        <f>VLOOKUP(W2738,'Item List (2)'!$H:$J,2,0)</f>
        <v>Food</v>
      </c>
      <c r="AC2738" s="232">
        <f t="shared" si="256"/>
        <v>7396</v>
      </c>
      <c r="AD2738" s="232" t="str">
        <f t="shared" si="257"/>
        <v>7396-Food</v>
      </c>
    </row>
    <row r="2739" spans="1:30">
      <c r="A2739" t="s">
        <v>48</v>
      </c>
      <c r="B2739" t="s">
        <v>549</v>
      </c>
      <c r="C2739" t="s">
        <v>864</v>
      </c>
      <c r="D2739" t="s">
        <v>865</v>
      </c>
      <c r="E2739" t="s">
        <v>867</v>
      </c>
      <c r="F2739" s="220" t="s">
        <v>53</v>
      </c>
      <c r="G2739" s="220">
        <v>45169</v>
      </c>
      <c r="H2739" t="s">
        <v>79</v>
      </c>
      <c r="I2739" t="s">
        <v>55</v>
      </c>
      <c r="J2739" t="s">
        <v>80</v>
      </c>
      <c r="K2739" t="s">
        <v>81</v>
      </c>
      <c r="L2739" s="230" t="s">
        <v>78</v>
      </c>
      <c r="M2739">
        <v>1</v>
      </c>
      <c r="N2739">
        <v>0</v>
      </c>
      <c r="O2739" s="240">
        <v>99.5</v>
      </c>
      <c r="P2739" s="240">
        <v>99.5</v>
      </c>
      <c r="Q2739" s="240">
        <v>2446.96</v>
      </c>
      <c r="R2739" s="240">
        <v>8.1</v>
      </c>
      <c r="S2739" s="231" t="str">
        <f>VLOOKUP(U2739,'Cross ref'!I:J,2,0)</f>
        <v>SCL</v>
      </c>
      <c r="T2739" s="231">
        <f t="shared" si="252"/>
        <v>99.5</v>
      </c>
      <c r="U2739" s="231">
        <f>VLOOKUP(VALUE(C2739),'Cross ref'!G:I,3,0)</f>
        <v>7396</v>
      </c>
      <c r="V2739" s="231">
        <f>IFERROR(VLOOKUP(J2739,'Item List (2)'!C:D,2,0),VLOOKUP(K2739,'Item List (2)'!C:D,2,0))</f>
        <v>50007</v>
      </c>
      <c r="W2739" s="231">
        <f>IFERROR(VLOOKUP(J2739,'Item List (2)'!C:E,3,0),VLOOKUP(K2739,'Item List (2)'!C:E,3,0))</f>
        <v>100</v>
      </c>
      <c r="X2739" s="231">
        <f t="shared" si="253"/>
        <v>0</v>
      </c>
      <c r="Y2739" s="231" t="str">
        <f t="shared" si="254"/>
        <v>SYRUP, POWERADE MTN BLAST BIB</v>
      </c>
      <c r="AA2739" s="232">
        <f t="shared" si="255"/>
        <v>99.5</v>
      </c>
      <c r="AB2739" s="232" t="str">
        <f>VLOOKUP(W2739,'Item List (2)'!$H:$J,2,0)</f>
        <v>Food</v>
      </c>
      <c r="AC2739" s="232">
        <f t="shared" si="256"/>
        <v>7396</v>
      </c>
      <c r="AD2739" s="232" t="str">
        <f t="shared" si="257"/>
        <v>7396-Food</v>
      </c>
    </row>
    <row r="2740" spans="1:30">
      <c r="A2740" t="s">
        <v>48</v>
      </c>
      <c r="B2740" t="s">
        <v>549</v>
      </c>
      <c r="C2740" t="s">
        <v>864</v>
      </c>
      <c r="D2740" t="s">
        <v>865</v>
      </c>
      <c r="E2740" t="s">
        <v>867</v>
      </c>
      <c r="F2740" s="220" t="s">
        <v>53</v>
      </c>
      <c r="G2740" s="220">
        <v>45169</v>
      </c>
      <c r="H2740" t="s">
        <v>82</v>
      </c>
      <c r="I2740" t="s">
        <v>55</v>
      </c>
      <c r="J2740" t="s">
        <v>76</v>
      </c>
      <c r="K2740" t="s">
        <v>83</v>
      </c>
      <c r="L2740" s="230" t="s">
        <v>84</v>
      </c>
      <c r="M2740">
        <v>1</v>
      </c>
      <c r="N2740">
        <v>0</v>
      </c>
      <c r="O2740" s="240">
        <v>51.9</v>
      </c>
      <c r="P2740" s="240">
        <v>51.9</v>
      </c>
      <c r="Q2740" s="240">
        <v>2446.96</v>
      </c>
      <c r="R2740" s="240">
        <v>8.1</v>
      </c>
      <c r="S2740" s="231" t="str">
        <f>VLOOKUP(U2740,'Cross ref'!I:J,2,0)</f>
        <v>SCL</v>
      </c>
      <c r="T2740" s="231">
        <f t="shared" si="252"/>
        <v>51.9</v>
      </c>
      <c r="U2740" s="231">
        <f>VLOOKUP(VALUE(C2740),'Cross ref'!G:I,3,0)</f>
        <v>7396</v>
      </c>
      <c r="V2740" s="231">
        <f>IFERROR(VLOOKUP(J2740,'Item List (2)'!C:D,2,0),VLOOKUP(K2740,'Item List (2)'!C:D,2,0))</f>
        <v>50007</v>
      </c>
      <c r="W2740" s="231">
        <f>IFERROR(VLOOKUP(J2740,'Item List (2)'!C:E,3,0),VLOOKUP(K2740,'Item List (2)'!C:E,3,0))</f>
        <v>100</v>
      </c>
      <c r="X2740" s="231">
        <f t="shared" si="253"/>
        <v>0</v>
      </c>
      <c r="Y2740" s="231" t="str">
        <f t="shared" si="254"/>
        <v>SYRUP, COKE ZERO SUGAR BIB</v>
      </c>
      <c r="AA2740" s="232">
        <f t="shared" si="255"/>
        <v>51.9</v>
      </c>
      <c r="AB2740" s="232" t="str">
        <f>VLOOKUP(W2740,'Item List (2)'!$H:$J,2,0)</f>
        <v>Food</v>
      </c>
      <c r="AC2740" s="232">
        <f t="shared" si="256"/>
        <v>7396</v>
      </c>
      <c r="AD2740" s="232" t="str">
        <f t="shared" si="257"/>
        <v>7396-Food</v>
      </c>
    </row>
    <row r="2741" spans="1:30">
      <c r="A2741" t="s">
        <v>48</v>
      </c>
      <c r="B2741" t="s">
        <v>549</v>
      </c>
      <c r="C2741" t="s">
        <v>864</v>
      </c>
      <c r="D2741" t="s">
        <v>865</v>
      </c>
      <c r="E2741" t="s">
        <v>867</v>
      </c>
      <c r="F2741" s="220" t="s">
        <v>53</v>
      </c>
      <c r="G2741" s="220">
        <v>45169</v>
      </c>
      <c r="H2741" t="s">
        <v>293</v>
      </c>
      <c r="I2741" t="s">
        <v>55</v>
      </c>
      <c r="J2741" t="s">
        <v>76</v>
      </c>
      <c r="K2741" t="s">
        <v>294</v>
      </c>
      <c r="L2741" s="230" t="s">
        <v>78</v>
      </c>
      <c r="M2741">
        <v>1</v>
      </c>
      <c r="N2741">
        <v>0</v>
      </c>
      <c r="O2741" s="240">
        <v>116.08</v>
      </c>
      <c r="P2741" s="240">
        <v>116.08</v>
      </c>
      <c r="Q2741" s="240">
        <v>2446.96</v>
      </c>
      <c r="R2741" s="240">
        <v>8.1</v>
      </c>
      <c r="S2741" s="231" t="str">
        <f>VLOOKUP(U2741,'Cross ref'!I:J,2,0)</f>
        <v>SCL</v>
      </c>
      <c r="T2741" s="231">
        <f t="shared" si="252"/>
        <v>116.08</v>
      </c>
      <c r="U2741" s="231">
        <f>VLOOKUP(VALUE(C2741),'Cross ref'!G:I,3,0)</f>
        <v>7396</v>
      </c>
      <c r="V2741" s="231">
        <f>IFERROR(VLOOKUP(J2741,'Item List (2)'!C:D,2,0),VLOOKUP(K2741,'Item List (2)'!C:D,2,0))</f>
        <v>50007</v>
      </c>
      <c r="W2741" s="231">
        <f>IFERROR(VLOOKUP(J2741,'Item List (2)'!C:E,3,0),VLOOKUP(K2741,'Item List (2)'!C:E,3,0))</f>
        <v>100</v>
      </c>
      <c r="X2741" s="231">
        <f t="shared" si="253"/>
        <v>0</v>
      </c>
      <c r="Y2741" s="231" t="str">
        <f t="shared" si="254"/>
        <v>SYRUP, SPRITE BIB (HYCS)</v>
      </c>
      <c r="AA2741" s="232">
        <f t="shared" si="255"/>
        <v>116.08</v>
      </c>
      <c r="AB2741" s="232" t="str">
        <f>VLOOKUP(W2741,'Item List (2)'!$H:$J,2,0)</f>
        <v>Food</v>
      </c>
      <c r="AC2741" s="232">
        <f t="shared" si="256"/>
        <v>7396</v>
      </c>
      <c r="AD2741" s="232" t="str">
        <f t="shared" si="257"/>
        <v>7396-Food</v>
      </c>
    </row>
    <row r="2742" spans="1:30">
      <c r="A2742" t="s">
        <v>48</v>
      </c>
      <c r="B2742" t="s">
        <v>549</v>
      </c>
      <c r="C2742" t="s">
        <v>864</v>
      </c>
      <c r="D2742" t="s">
        <v>865</v>
      </c>
      <c r="E2742" t="s">
        <v>867</v>
      </c>
      <c r="F2742" s="220" t="s">
        <v>53</v>
      </c>
      <c r="G2742" s="220">
        <v>45169</v>
      </c>
      <c r="H2742" t="s">
        <v>438</v>
      </c>
      <c r="I2742" t="s">
        <v>66</v>
      </c>
      <c r="J2742" t="s">
        <v>439</v>
      </c>
      <c r="K2742" t="s">
        <v>440</v>
      </c>
      <c r="L2742" s="230" t="s">
        <v>441</v>
      </c>
      <c r="M2742">
        <v>1</v>
      </c>
      <c r="N2742">
        <v>0</v>
      </c>
      <c r="O2742">
        <v>22.14</v>
      </c>
      <c r="P2742" s="240">
        <v>22.14</v>
      </c>
      <c r="Q2742" s="240">
        <v>2446.96</v>
      </c>
      <c r="R2742" s="240">
        <v>8.1</v>
      </c>
      <c r="S2742" s="231" t="str">
        <f>VLOOKUP(U2742,'Cross ref'!I:J,2,0)</f>
        <v>SCL</v>
      </c>
      <c r="T2742" s="231">
        <f t="shared" si="252"/>
        <v>22.14</v>
      </c>
      <c r="U2742" s="231">
        <f>VLOOKUP(VALUE(C2742),'Cross ref'!G:I,3,0)</f>
        <v>7396</v>
      </c>
      <c r="V2742" s="231">
        <f>IFERROR(VLOOKUP(J2742,'Item List (2)'!C:D,2,0),VLOOKUP(K2742,'Item List (2)'!C:D,2,0))</f>
        <v>60507</v>
      </c>
      <c r="W2742" s="231">
        <f>IFERROR(VLOOKUP(J2742,'Item List (2)'!C:E,3,0),VLOOKUP(K2742,'Item List (2)'!C:E,3,0))</f>
        <v>1200</v>
      </c>
      <c r="X2742" s="231">
        <f t="shared" si="253"/>
        <v>0</v>
      </c>
      <c r="Y2742" s="231" t="str">
        <f t="shared" si="254"/>
        <v>TOWEL, PAPER MULTIFOLD BRN EF</v>
      </c>
      <c r="AA2742" s="232">
        <f t="shared" si="255"/>
        <v>22.14</v>
      </c>
      <c r="AB2742" s="232" t="str">
        <f>VLOOKUP(W2742,'Item List (2)'!$H:$J,2,0)</f>
        <v>Supplies</v>
      </c>
      <c r="AC2742" s="232">
        <f t="shared" si="256"/>
        <v>7396</v>
      </c>
      <c r="AD2742" s="232" t="str">
        <f t="shared" si="257"/>
        <v>7396-Supplies</v>
      </c>
    </row>
    <row r="2743" spans="1:30">
      <c r="A2743" t="s">
        <v>48</v>
      </c>
      <c r="B2743" t="s">
        <v>549</v>
      </c>
      <c r="C2743" t="s">
        <v>864</v>
      </c>
      <c r="D2743" t="s">
        <v>865</v>
      </c>
      <c r="E2743" t="s">
        <v>867</v>
      </c>
      <c r="F2743" s="220" t="s">
        <v>53</v>
      </c>
      <c r="G2743" s="220">
        <v>45169</v>
      </c>
      <c r="H2743" t="s">
        <v>298</v>
      </c>
      <c r="I2743" t="s">
        <v>55</v>
      </c>
      <c r="J2743" t="s">
        <v>105</v>
      </c>
      <c r="K2743" t="s">
        <v>299</v>
      </c>
      <c r="L2743" s="230" t="s">
        <v>297</v>
      </c>
      <c r="M2743">
        <v>1</v>
      </c>
      <c r="N2743">
        <v>0</v>
      </c>
      <c r="O2743" s="240">
        <v>16.92</v>
      </c>
      <c r="P2743" s="240">
        <v>16.92</v>
      </c>
      <c r="Q2743" s="240">
        <v>2446.96</v>
      </c>
      <c r="R2743" s="240">
        <v>8.1</v>
      </c>
      <c r="S2743" s="231" t="str">
        <f>VLOOKUP(U2743,'Cross ref'!I:J,2,0)</f>
        <v>SCL</v>
      </c>
      <c r="T2743" s="231">
        <f t="shared" si="252"/>
        <v>16.92</v>
      </c>
      <c r="U2743" s="231">
        <f>VLOOKUP(VALUE(C2743),'Cross ref'!G:I,3,0)</f>
        <v>7396</v>
      </c>
      <c r="V2743" s="231">
        <f>IFERROR(VLOOKUP(J2743,'Item List (2)'!C:D,2,0),VLOOKUP(K2743,'Item List (2)'!C:D,2,0))</f>
        <v>50007</v>
      </c>
      <c r="W2743" s="231">
        <f>IFERROR(VLOOKUP(J2743,'Item List (2)'!C:E,3,0),VLOOKUP(K2743,'Item List (2)'!C:E,3,0))</f>
        <v>100</v>
      </c>
      <c r="X2743" s="231">
        <f t="shared" si="253"/>
        <v>0</v>
      </c>
      <c r="Y2743" s="231" t="str">
        <f t="shared" si="254"/>
        <v>MILK, CHOC 1% LF 7Z PLS ESL</v>
      </c>
      <c r="AA2743" s="232">
        <f t="shared" si="255"/>
        <v>16.92</v>
      </c>
      <c r="AB2743" s="232" t="str">
        <f>VLOOKUP(W2743,'Item List (2)'!$H:$J,2,0)</f>
        <v>Food</v>
      </c>
      <c r="AC2743" s="232">
        <f t="shared" si="256"/>
        <v>7396</v>
      </c>
      <c r="AD2743" s="232" t="str">
        <f t="shared" si="257"/>
        <v>7396-Food</v>
      </c>
    </row>
    <row r="2744" spans="1:30">
      <c r="A2744" t="s">
        <v>48</v>
      </c>
      <c r="B2744" t="s">
        <v>549</v>
      </c>
      <c r="C2744" t="s">
        <v>864</v>
      </c>
      <c r="D2744" t="s">
        <v>865</v>
      </c>
      <c r="E2744" t="s">
        <v>867</v>
      </c>
      <c r="F2744" s="220" t="s">
        <v>53</v>
      </c>
      <c r="G2744" s="220">
        <v>45169</v>
      </c>
      <c r="H2744" t="s">
        <v>93</v>
      </c>
      <c r="I2744" t="s">
        <v>55</v>
      </c>
      <c r="J2744" t="s">
        <v>94</v>
      </c>
      <c r="K2744" t="s">
        <v>95</v>
      </c>
      <c r="L2744" s="230" t="s">
        <v>96</v>
      </c>
      <c r="M2744">
        <v>1</v>
      </c>
      <c r="N2744">
        <v>0</v>
      </c>
      <c r="O2744" s="240">
        <v>26.21</v>
      </c>
      <c r="P2744" s="240">
        <v>26.21</v>
      </c>
      <c r="Q2744" s="240">
        <v>2446.96</v>
      </c>
      <c r="R2744" s="240">
        <v>8.1</v>
      </c>
      <c r="S2744" s="231" t="str">
        <f>VLOOKUP(U2744,'Cross ref'!I:J,2,0)</f>
        <v>SCL</v>
      </c>
      <c r="T2744" s="231">
        <f t="shared" si="252"/>
        <v>26.21</v>
      </c>
      <c r="U2744" s="231">
        <f>VLOOKUP(VALUE(C2744),'Cross ref'!G:I,3,0)</f>
        <v>7396</v>
      </c>
      <c r="V2744" s="231">
        <f>IFERROR(VLOOKUP(J2744,'Item List (2)'!C:D,2,0),VLOOKUP(K2744,'Item List (2)'!C:D,2,0))</f>
        <v>50007</v>
      </c>
      <c r="W2744" s="231">
        <f>IFERROR(VLOOKUP(J2744,'Item List (2)'!C:E,3,0),VLOOKUP(K2744,'Item List (2)'!C:E,3,0))</f>
        <v>100</v>
      </c>
      <c r="X2744" s="231">
        <f t="shared" si="253"/>
        <v>0</v>
      </c>
      <c r="Y2744" s="231" t="str">
        <f t="shared" si="254"/>
        <v>JUICE, ORANGE ORIG SIMPLY</v>
      </c>
      <c r="AA2744" s="232">
        <f t="shared" si="255"/>
        <v>26.21</v>
      </c>
      <c r="AB2744" s="232" t="str">
        <f>VLOOKUP(W2744,'Item List (2)'!$H:$J,2,0)</f>
        <v>Food</v>
      </c>
      <c r="AC2744" s="232">
        <f t="shared" si="256"/>
        <v>7396</v>
      </c>
      <c r="AD2744" s="232" t="str">
        <f t="shared" si="257"/>
        <v>7396-Food</v>
      </c>
    </row>
    <row r="2745" spans="1:30">
      <c r="A2745" t="s">
        <v>48</v>
      </c>
      <c r="B2745" t="s">
        <v>549</v>
      </c>
      <c r="C2745" t="s">
        <v>864</v>
      </c>
      <c r="D2745" t="s">
        <v>865</v>
      </c>
      <c r="E2745" t="s">
        <v>867</v>
      </c>
      <c r="F2745" s="220" t="s">
        <v>53</v>
      </c>
      <c r="G2745" s="220">
        <v>45169</v>
      </c>
      <c r="H2745" t="s">
        <v>300</v>
      </c>
      <c r="I2745" t="s">
        <v>66</v>
      </c>
      <c r="J2745" t="s">
        <v>301</v>
      </c>
      <c r="K2745" t="s">
        <v>302</v>
      </c>
      <c r="L2745" s="230" t="s">
        <v>303</v>
      </c>
      <c r="M2745">
        <v>1</v>
      </c>
      <c r="N2745">
        <v>0</v>
      </c>
      <c r="O2745" s="240">
        <v>11.91</v>
      </c>
      <c r="P2745" s="240">
        <v>11.91</v>
      </c>
      <c r="Q2745" s="240">
        <v>2446.96</v>
      </c>
      <c r="R2745" s="240">
        <v>8.1</v>
      </c>
      <c r="S2745" s="231" t="str">
        <f>VLOOKUP(U2745,'Cross ref'!I:J,2,0)</f>
        <v>SCL</v>
      </c>
      <c r="T2745" s="231">
        <f t="shared" si="252"/>
        <v>11.91</v>
      </c>
      <c r="U2745" s="231">
        <f>VLOOKUP(VALUE(C2745),'Cross ref'!G:I,3,0)</f>
        <v>7396</v>
      </c>
      <c r="V2745" s="231">
        <f>IFERROR(VLOOKUP(J2745,'Item List (2)'!C:D,2,0),VLOOKUP(K2745,'Item List (2)'!C:D,2,0))</f>
        <v>60507</v>
      </c>
      <c r="W2745" s="231">
        <f>IFERROR(VLOOKUP(J2745,'Item List (2)'!C:E,3,0),VLOOKUP(K2745,'Item List (2)'!C:E,3,0))</f>
        <v>1200</v>
      </c>
      <c r="X2745" s="231">
        <f t="shared" si="253"/>
        <v>0</v>
      </c>
      <c r="Y2745" s="231" t="str">
        <f t="shared" si="254"/>
        <v>MOP HEAD, GREASE BEATER BLUE</v>
      </c>
      <c r="AA2745" s="232">
        <f t="shared" si="255"/>
        <v>11.91</v>
      </c>
      <c r="AB2745" s="232" t="str">
        <f>VLOOKUP(W2745,'Item List (2)'!$H:$J,2,0)</f>
        <v>Supplies</v>
      </c>
      <c r="AC2745" s="232">
        <f t="shared" si="256"/>
        <v>7396</v>
      </c>
      <c r="AD2745" s="232" t="str">
        <f t="shared" si="257"/>
        <v>7396-Supplies</v>
      </c>
    </row>
    <row r="2746" spans="1:30">
      <c r="A2746" t="s">
        <v>48</v>
      </c>
      <c r="B2746" t="s">
        <v>549</v>
      </c>
      <c r="C2746" t="s">
        <v>864</v>
      </c>
      <c r="D2746" t="s">
        <v>865</v>
      </c>
      <c r="E2746" t="s">
        <v>867</v>
      </c>
      <c r="F2746" s="220" t="s">
        <v>53</v>
      </c>
      <c r="G2746" s="220">
        <v>45169</v>
      </c>
      <c r="H2746" t="s">
        <v>97</v>
      </c>
      <c r="I2746" t="s">
        <v>55</v>
      </c>
      <c r="J2746" t="s">
        <v>98</v>
      </c>
      <c r="K2746" t="s">
        <v>99</v>
      </c>
      <c r="L2746" s="230" t="s">
        <v>100</v>
      </c>
      <c r="M2746">
        <v>2</v>
      </c>
      <c r="N2746">
        <v>0</v>
      </c>
      <c r="O2746" s="240">
        <v>20.03</v>
      </c>
      <c r="P2746" s="240">
        <v>40.06</v>
      </c>
      <c r="Q2746" s="240">
        <v>2446.96</v>
      </c>
      <c r="R2746" s="240">
        <v>8.1</v>
      </c>
      <c r="S2746" s="231" t="str">
        <f>VLOOKUP(U2746,'Cross ref'!I:J,2,0)</f>
        <v>SCL</v>
      </c>
      <c r="T2746" s="231">
        <f t="shared" si="252"/>
        <v>40.06</v>
      </c>
      <c r="U2746" s="231">
        <f>VLOOKUP(VALUE(C2746),'Cross ref'!G:I,3,0)</f>
        <v>7396</v>
      </c>
      <c r="V2746" s="231">
        <f>IFERROR(VLOOKUP(J2746,'Item List (2)'!C:D,2,0),VLOOKUP(K2746,'Item List (2)'!C:D,2,0))</f>
        <v>50007</v>
      </c>
      <c r="W2746" s="231">
        <f>IFERROR(VLOOKUP(J2746,'Item List (2)'!C:E,3,0),VLOOKUP(K2746,'Item List (2)'!C:E,3,0))</f>
        <v>100</v>
      </c>
      <c r="X2746" s="231">
        <f t="shared" si="253"/>
        <v>0</v>
      </c>
      <c r="Y2746" s="231" t="str">
        <f t="shared" si="254"/>
        <v>SAUCE, BBQ SWEET &amp; BOLD CUP</v>
      </c>
      <c r="AA2746" s="232">
        <f t="shared" si="255"/>
        <v>40.06</v>
      </c>
      <c r="AB2746" s="232" t="str">
        <f>VLOOKUP(W2746,'Item List (2)'!$H:$J,2,0)</f>
        <v>Food</v>
      </c>
      <c r="AC2746" s="232">
        <f t="shared" si="256"/>
        <v>7396</v>
      </c>
      <c r="AD2746" s="232" t="str">
        <f t="shared" si="257"/>
        <v>7396-Food</v>
      </c>
    </row>
    <row r="2747" spans="1:30">
      <c r="A2747" t="s">
        <v>48</v>
      </c>
      <c r="B2747" t="s">
        <v>549</v>
      </c>
      <c r="C2747" t="s">
        <v>864</v>
      </c>
      <c r="D2747" t="s">
        <v>865</v>
      </c>
      <c r="E2747" t="s">
        <v>867</v>
      </c>
      <c r="F2747" s="220" t="s">
        <v>53</v>
      </c>
      <c r="G2747" s="220">
        <v>45169</v>
      </c>
      <c r="H2747" t="s">
        <v>104</v>
      </c>
      <c r="I2747" t="s">
        <v>55</v>
      </c>
      <c r="J2747" t="s">
        <v>105</v>
      </c>
      <c r="K2747" t="s">
        <v>106</v>
      </c>
      <c r="L2747" s="230" t="s">
        <v>107</v>
      </c>
      <c r="M2747">
        <v>1</v>
      </c>
      <c r="N2747">
        <v>0</v>
      </c>
      <c r="O2747" s="240">
        <v>9.54</v>
      </c>
      <c r="P2747" s="240">
        <v>9.54</v>
      </c>
      <c r="Q2747" s="240">
        <v>2446.96</v>
      </c>
      <c r="R2747" s="240">
        <v>8.1</v>
      </c>
      <c r="S2747" s="231" t="str">
        <f>VLOOKUP(U2747,'Cross ref'!I:J,2,0)</f>
        <v>SCL</v>
      </c>
      <c r="T2747" s="231">
        <f t="shared" si="252"/>
        <v>9.54</v>
      </c>
      <c r="U2747" s="231">
        <f>VLOOKUP(VALUE(C2747),'Cross ref'!G:I,3,0)</f>
        <v>7396</v>
      </c>
      <c r="V2747" s="231">
        <f>IFERROR(VLOOKUP(J2747,'Item List (2)'!C:D,2,0),VLOOKUP(K2747,'Item List (2)'!C:D,2,0))</f>
        <v>50007</v>
      </c>
      <c r="W2747" s="231">
        <f>IFERROR(VLOOKUP(J2747,'Item List (2)'!C:E,3,0),VLOOKUP(K2747,'Item List (2)'!C:E,3,0))</f>
        <v>100</v>
      </c>
      <c r="X2747" s="231">
        <f t="shared" si="253"/>
        <v>0</v>
      </c>
      <c r="Y2747" s="231" t="str">
        <f t="shared" si="254"/>
        <v>MILK, 1%</v>
      </c>
      <c r="AA2747" s="232">
        <f t="shared" si="255"/>
        <v>9.54</v>
      </c>
      <c r="AB2747" s="232" t="str">
        <f>VLOOKUP(W2747,'Item List (2)'!$H:$J,2,0)</f>
        <v>Food</v>
      </c>
      <c r="AC2747" s="232">
        <f t="shared" si="256"/>
        <v>7396</v>
      </c>
      <c r="AD2747" s="232" t="str">
        <f t="shared" si="257"/>
        <v>7396-Food</v>
      </c>
    </row>
    <row r="2748" spans="1:30">
      <c r="A2748" t="s">
        <v>48</v>
      </c>
      <c r="B2748" t="s">
        <v>549</v>
      </c>
      <c r="C2748" t="s">
        <v>864</v>
      </c>
      <c r="D2748" t="s">
        <v>865</v>
      </c>
      <c r="E2748" t="s">
        <v>867</v>
      </c>
      <c r="F2748" s="220" t="s">
        <v>53</v>
      </c>
      <c r="G2748" s="220">
        <v>45169</v>
      </c>
      <c r="H2748" t="s">
        <v>572</v>
      </c>
      <c r="I2748" t="s">
        <v>66</v>
      </c>
      <c r="J2748" t="s">
        <v>109</v>
      </c>
      <c r="K2748" t="s">
        <v>110</v>
      </c>
      <c r="L2748" s="230" t="s">
        <v>111</v>
      </c>
      <c r="M2748">
        <v>1</v>
      </c>
      <c r="N2748">
        <v>0</v>
      </c>
      <c r="O2748">
        <v>3.85</v>
      </c>
      <c r="P2748" s="240">
        <v>3.85</v>
      </c>
      <c r="Q2748" s="240">
        <v>2446.96</v>
      </c>
      <c r="R2748" s="240">
        <v>8.1</v>
      </c>
      <c r="S2748" s="231" t="str">
        <f>VLOOKUP(U2748,'Cross ref'!I:J,2,0)</f>
        <v>SCL</v>
      </c>
      <c r="T2748" s="231">
        <f t="shared" si="252"/>
        <v>3.85</v>
      </c>
      <c r="U2748" s="231">
        <f>VLOOKUP(VALUE(C2748),'Cross ref'!G:I,3,0)</f>
        <v>7396</v>
      </c>
      <c r="V2748" s="231">
        <f>IFERROR(VLOOKUP(J2748,'Item List (2)'!C:D,2,0),VLOOKUP(K2748,'Item List (2)'!C:D,2,0))</f>
        <v>60507</v>
      </c>
      <c r="W2748" s="231">
        <f>IFERROR(VLOOKUP(J2748,'Item List (2)'!C:E,3,0),VLOOKUP(K2748,'Item List (2)'!C:E,3,0))</f>
        <v>1200</v>
      </c>
      <c r="X2748" s="231">
        <f t="shared" si="253"/>
        <v>0</v>
      </c>
      <c r="Y2748" s="231" t="str">
        <f t="shared" si="254"/>
        <v>GLOVE, SYNTH MED</v>
      </c>
      <c r="AA2748" s="232">
        <f t="shared" si="255"/>
        <v>3.85</v>
      </c>
      <c r="AB2748" s="232" t="str">
        <f>VLOOKUP(W2748,'Item List (2)'!$H:$J,2,0)</f>
        <v>Supplies</v>
      </c>
      <c r="AC2748" s="232">
        <f t="shared" si="256"/>
        <v>7396</v>
      </c>
      <c r="AD2748" s="232" t="str">
        <f t="shared" si="257"/>
        <v>7396-Supplies</v>
      </c>
    </row>
    <row r="2749" spans="1:30">
      <c r="A2749" t="s">
        <v>48</v>
      </c>
      <c r="B2749" t="s">
        <v>549</v>
      </c>
      <c r="C2749" t="s">
        <v>864</v>
      </c>
      <c r="D2749" t="s">
        <v>865</v>
      </c>
      <c r="E2749" t="s">
        <v>867</v>
      </c>
      <c r="F2749" s="220" t="s">
        <v>53</v>
      </c>
      <c r="G2749" s="220">
        <v>45169</v>
      </c>
      <c r="H2749" t="s">
        <v>54</v>
      </c>
      <c r="I2749" t="s">
        <v>55</v>
      </c>
      <c r="J2749" t="s">
        <v>56</v>
      </c>
      <c r="K2749" t="s">
        <v>57</v>
      </c>
      <c r="L2749" s="230" t="s">
        <v>58</v>
      </c>
      <c r="M2749">
        <v>1</v>
      </c>
      <c r="N2749">
        <v>0</v>
      </c>
      <c r="O2749" s="240">
        <v>42.61</v>
      </c>
      <c r="P2749" s="240">
        <v>42.61</v>
      </c>
      <c r="Q2749" s="240">
        <v>2446.96</v>
      </c>
      <c r="R2749" s="240">
        <v>8.1</v>
      </c>
      <c r="S2749" s="231" t="str">
        <f>VLOOKUP(U2749,'Cross ref'!I:J,2,0)</f>
        <v>SCL</v>
      </c>
      <c r="T2749" s="231">
        <f t="shared" si="252"/>
        <v>42.61</v>
      </c>
      <c r="U2749" s="231">
        <f>VLOOKUP(VALUE(C2749),'Cross ref'!G:I,3,0)</f>
        <v>7396</v>
      </c>
      <c r="V2749" s="231">
        <f>IFERROR(VLOOKUP(J2749,'Item List (2)'!C:D,2,0),VLOOKUP(K2749,'Item List (2)'!C:D,2,0))</f>
        <v>50007</v>
      </c>
      <c r="W2749" s="231">
        <f>IFERROR(VLOOKUP(J2749,'Item List (2)'!C:E,3,0),VLOOKUP(K2749,'Item List (2)'!C:E,3,0))</f>
        <v>100</v>
      </c>
      <c r="X2749" s="231">
        <f t="shared" si="253"/>
        <v>0</v>
      </c>
      <c r="Y2749" s="231" t="str">
        <f t="shared" si="254"/>
        <v>PEPPER, CHILE GRN STRIP</v>
      </c>
      <c r="AA2749" s="232">
        <f t="shared" si="255"/>
        <v>42.61</v>
      </c>
      <c r="AB2749" s="232" t="str">
        <f>VLOOKUP(W2749,'Item List (2)'!$H:$J,2,0)</f>
        <v>Food</v>
      </c>
      <c r="AC2749" s="232">
        <f t="shared" si="256"/>
        <v>7396</v>
      </c>
      <c r="AD2749" s="232" t="str">
        <f t="shared" si="257"/>
        <v>7396-Food</v>
      </c>
    </row>
    <row r="2750" spans="1:30">
      <c r="A2750" t="s">
        <v>48</v>
      </c>
      <c r="B2750" t="s">
        <v>549</v>
      </c>
      <c r="C2750" t="s">
        <v>864</v>
      </c>
      <c r="D2750" t="s">
        <v>865</v>
      </c>
      <c r="E2750" t="s">
        <v>867</v>
      </c>
      <c r="F2750" s="220" t="s">
        <v>53</v>
      </c>
      <c r="G2750" s="220">
        <v>45169</v>
      </c>
      <c r="H2750" t="s">
        <v>112</v>
      </c>
      <c r="I2750" t="s">
        <v>55</v>
      </c>
      <c r="J2750" t="s">
        <v>113</v>
      </c>
      <c r="K2750" t="s">
        <v>114</v>
      </c>
      <c r="L2750" s="230" t="s">
        <v>115</v>
      </c>
      <c r="M2750">
        <v>1</v>
      </c>
      <c r="N2750">
        <v>0</v>
      </c>
      <c r="O2750" s="240">
        <v>40.54</v>
      </c>
      <c r="P2750" s="240">
        <v>40.54</v>
      </c>
      <c r="Q2750" s="240">
        <v>2446.96</v>
      </c>
      <c r="R2750" s="240">
        <v>8.1</v>
      </c>
      <c r="S2750" s="231" t="str">
        <f>VLOOKUP(U2750,'Cross ref'!I:J,2,0)</f>
        <v>SCL</v>
      </c>
      <c r="T2750" s="231">
        <f t="shared" si="252"/>
        <v>40.54</v>
      </c>
      <c r="U2750" s="231">
        <f>VLOOKUP(VALUE(C2750),'Cross ref'!G:I,3,0)</f>
        <v>7396</v>
      </c>
      <c r="V2750" s="231">
        <f>IFERROR(VLOOKUP(J2750,'Item List (2)'!C:D,2,0),VLOOKUP(K2750,'Item List (2)'!C:D,2,0))</f>
        <v>50007</v>
      </c>
      <c r="W2750" s="231">
        <f>IFERROR(VLOOKUP(J2750,'Item List (2)'!C:E,3,0),VLOOKUP(K2750,'Item List (2)'!C:E,3,0))</f>
        <v>100</v>
      </c>
      <c r="X2750" s="231">
        <f t="shared" si="253"/>
        <v>0</v>
      </c>
      <c r="Y2750" s="231" t="str">
        <f t="shared" si="254"/>
        <v>CHEESECAKE, STAWBRY 3.5Z</v>
      </c>
      <c r="AA2750" s="232">
        <f t="shared" si="255"/>
        <v>40.54</v>
      </c>
      <c r="AB2750" s="232" t="str">
        <f>VLOOKUP(W2750,'Item List (2)'!$H:$J,2,0)</f>
        <v>Food</v>
      </c>
      <c r="AC2750" s="232">
        <f t="shared" si="256"/>
        <v>7396</v>
      </c>
      <c r="AD2750" s="232" t="str">
        <f t="shared" si="257"/>
        <v>7396-Food</v>
      </c>
    </row>
    <row r="2751" spans="1:30">
      <c r="A2751" t="s">
        <v>48</v>
      </c>
      <c r="B2751" t="s">
        <v>549</v>
      </c>
      <c r="C2751" t="s">
        <v>864</v>
      </c>
      <c r="D2751" t="s">
        <v>865</v>
      </c>
      <c r="E2751" t="s">
        <v>867</v>
      </c>
      <c r="F2751" s="220" t="s">
        <v>53</v>
      </c>
      <c r="G2751" s="220">
        <v>45169</v>
      </c>
      <c r="H2751" t="s">
        <v>116</v>
      </c>
      <c r="I2751" t="s">
        <v>55</v>
      </c>
      <c r="J2751" t="s">
        <v>117</v>
      </c>
      <c r="K2751" t="s">
        <v>118</v>
      </c>
      <c r="L2751" s="230" t="s">
        <v>119</v>
      </c>
      <c r="M2751">
        <v>4</v>
      </c>
      <c r="N2751">
        <v>0</v>
      </c>
      <c r="O2751" s="240">
        <v>76.78</v>
      </c>
      <c r="P2751" s="240">
        <v>307.12</v>
      </c>
      <c r="Q2751" s="240">
        <v>2446.96</v>
      </c>
      <c r="R2751" s="240">
        <v>8.1</v>
      </c>
      <c r="S2751" s="231" t="str">
        <f>VLOOKUP(U2751,'Cross ref'!I:J,2,0)</f>
        <v>SCL</v>
      </c>
      <c r="T2751" s="231">
        <f t="shared" si="252"/>
        <v>307.12</v>
      </c>
      <c r="U2751" s="231">
        <f>VLOOKUP(VALUE(C2751),'Cross ref'!G:I,3,0)</f>
        <v>7396</v>
      </c>
      <c r="V2751" s="231">
        <f>IFERROR(VLOOKUP(J2751,'Item List (2)'!C:D,2,0),VLOOKUP(K2751,'Item List (2)'!C:D,2,0))</f>
        <v>50007</v>
      </c>
      <c r="W2751" s="231">
        <f>IFERROR(VLOOKUP(J2751,'Item List (2)'!C:E,3,0),VLOOKUP(K2751,'Item List (2)'!C:E,3,0))</f>
        <v>100</v>
      </c>
      <c r="X2751" s="231">
        <f t="shared" si="253"/>
        <v>0</v>
      </c>
      <c r="Y2751" s="231" t="str">
        <f t="shared" si="254"/>
        <v>BEEF, GRND PTY 3.5Z</v>
      </c>
      <c r="AA2751" s="232">
        <f t="shared" si="255"/>
        <v>307.12</v>
      </c>
      <c r="AB2751" s="232" t="str">
        <f>VLOOKUP(W2751,'Item List (2)'!$H:$J,2,0)</f>
        <v>Food</v>
      </c>
      <c r="AC2751" s="232">
        <f t="shared" si="256"/>
        <v>7396</v>
      </c>
      <c r="AD2751" s="232" t="str">
        <f t="shared" si="257"/>
        <v>7396-Food</v>
      </c>
    </row>
    <row r="2752" spans="1:30">
      <c r="A2752" t="s">
        <v>48</v>
      </c>
      <c r="B2752" t="s">
        <v>549</v>
      </c>
      <c r="C2752" t="s">
        <v>864</v>
      </c>
      <c r="D2752" t="s">
        <v>865</v>
      </c>
      <c r="E2752" t="s">
        <v>867</v>
      </c>
      <c r="F2752" s="220" t="s">
        <v>53</v>
      </c>
      <c r="G2752" s="220">
        <v>45169</v>
      </c>
      <c r="H2752" t="s">
        <v>120</v>
      </c>
      <c r="I2752" t="s">
        <v>55</v>
      </c>
      <c r="J2752" t="s">
        <v>121</v>
      </c>
      <c r="K2752" t="s">
        <v>122</v>
      </c>
      <c r="L2752" s="230" t="s">
        <v>123</v>
      </c>
      <c r="M2752">
        <v>1</v>
      </c>
      <c r="N2752">
        <v>0</v>
      </c>
      <c r="O2752" s="240">
        <v>30.72</v>
      </c>
      <c r="P2752" s="240">
        <v>30.72</v>
      </c>
      <c r="Q2752" s="240">
        <v>2446.96</v>
      </c>
      <c r="R2752" s="240">
        <v>8.1</v>
      </c>
      <c r="S2752" s="231" t="str">
        <f>VLOOKUP(U2752,'Cross ref'!I:J,2,0)</f>
        <v>SCL</v>
      </c>
      <c r="T2752" s="231">
        <f t="shared" si="252"/>
        <v>30.72</v>
      </c>
      <c r="U2752" s="231">
        <f>VLOOKUP(VALUE(C2752),'Cross ref'!G:I,3,0)</f>
        <v>7396</v>
      </c>
      <c r="V2752" s="231">
        <f>IFERROR(VLOOKUP(J2752,'Item List (2)'!C:D,2,0),VLOOKUP(K2752,'Item List (2)'!C:D,2,0))</f>
        <v>50007</v>
      </c>
      <c r="W2752" s="231">
        <f>IFERROR(VLOOKUP(J2752,'Item List (2)'!C:E,3,0),VLOOKUP(K2752,'Item List (2)'!C:E,3,0))</f>
        <v>100</v>
      </c>
      <c r="X2752" s="231">
        <f t="shared" si="253"/>
        <v>0</v>
      </c>
      <c r="Y2752" s="231" t="str">
        <f t="shared" si="254"/>
        <v>APPTZR, ONION RING</v>
      </c>
      <c r="AA2752" s="232">
        <f t="shared" si="255"/>
        <v>30.72</v>
      </c>
      <c r="AB2752" s="232" t="str">
        <f>VLOOKUP(W2752,'Item List (2)'!$H:$J,2,0)</f>
        <v>Food</v>
      </c>
      <c r="AC2752" s="232">
        <f t="shared" si="256"/>
        <v>7396</v>
      </c>
      <c r="AD2752" s="232" t="str">
        <f t="shared" si="257"/>
        <v>7396-Food</v>
      </c>
    </row>
    <row r="2753" spans="1:30">
      <c r="A2753" t="s">
        <v>48</v>
      </c>
      <c r="B2753" t="s">
        <v>549</v>
      </c>
      <c r="C2753" t="s">
        <v>864</v>
      </c>
      <c r="D2753" t="s">
        <v>865</v>
      </c>
      <c r="E2753" t="s">
        <v>867</v>
      </c>
      <c r="F2753" s="220" t="s">
        <v>53</v>
      </c>
      <c r="G2753" s="220">
        <v>45169</v>
      </c>
      <c r="H2753" t="s">
        <v>124</v>
      </c>
      <c r="I2753" t="s">
        <v>55</v>
      </c>
      <c r="J2753" t="s">
        <v>125</v>
      </c>
      <c r="K2753" t="s">
        <v>126</v>
      </c>
      <c r="L2753" s="230" t="s">
        <v>127</v>
      </c>
      <c r="M2753">
        <v>1</v>
      </c>
      <c r="N2753">
        <v>0</v>
      </c>
      <c r="O2753" s="240">
        <v>21.8</v>
      </c>
      <c r="P2753" s="240">
        <v>21.8</v>
      </c>
      <c r="Q2753" s="240">
        <v>2446.96</v>
      </c>
      <c r="R2753" s="240">
        <v>8.1</v>
      </c>
      <c r="S2753" s="231" t="str">
        <f>VLOOKUP(U2753,'Cross ref'!I:J,2,0)</f>
        <v>SCL</v>
      </c>
      <c r="T2753" s="231">
        <f t="shared" si="252"/>
        <v>21.8</v>
      </c>
      <c r="U2753" s="231">
        <f>VLOOKUP(VALUE(C2753),'Cross ref'!G:I,3,0)</f>
        <v>7396</v>
      </c>
      <c r="V2753" s="231">
        <f>IFERROR(VLOOKUP(J2753,'Item List (2)'!C:D,2,0),VLOOKUP(K2753,'Item List (2)'!C:D,2,0))</f>
        <v>50007</v>
      </c>
      <c r="W2753" s="231">
        <f>IFERROR(VLOOKUP(J2753,'Item List (2)'!C:E,3,0),VLOOKUP(K2753,'Item List (2)'!C:E,3,0))</f>
        <v>100</v>
      </c>
      <c r="X2753" s="231">
        <f t="shared" si="253"/>
        <v>0</v>
      </c>
      <c r="Y2753" s="231" t="str">
        <f t="shared" si="254"/>
        <v>KETCHUP, PKT</v>
      </c>
      <c r="AA2753" s="232">
        <f t="shared" si="255"/>
        <v>21.8</v>
      </c>
      <c r="AB2753" s="232" t="str">
        <f>VLOOKUP(W2753,'Item List (2)'!$H:$J,2,0)</f>
        <v>Food</v>
      </c>
      <c r="AC2753" s="232">
        <f t="shared" si="256"/>
        <v>7396</v>
      </c>
      <c r="AD2753" s="232" t="str">
        <f t="shared" si="257"/>
        <v>7396-Food</v>
      </c>
    </row>
    <row r="2754" spans="1:30">
      <c r="A2754" t="s">
        <v>48</v>
      </c>
      <c r="B2754" t="s">
        <v>549</v>
      </c>
      <c r="C2754" t="s">
        <v>864</v>
      </c>
      <c r="D2754" t="s">
        <v>865</v>
      </c>
      <c r="E2754" t="s">
        <v>867</v>
      </c>
      <c r="F2754" s="220" t="s">
        <v>53</v>
      </c>
      <c r="G2754" s="220">
        <v>45169</v>
      </c>
      <c r="H2754" t="s">
        <v>128</v>
      </c>
      <c r="I2754" t="s">
        <v>55</v>
      </c>
      <c r="J2754" t="s">
        <v>129</v>
      </c>
      <c r="K2754" t="s">
        <v>130</v>
      </c>
      <c r="L2754" s="230" t="s">
        <v>131</v>
      </c>
      <c r="M2754">
        <v>1</v>
      </c>
      <c r="N2754">
        <v>0</v>
      </c>
      <c r="O2754" s="240">
        <v>33.38</v>
      </c>
      <c r="P2754" s="240">
        <v>33.38</v>
      </c>
      <c r="Q2754" s="240">
        <v>2446.96</v>
      </c>
      <c r="R2754" s="240">
        <v>8.1</v>
      </c>
      <c r="S2754" s="231" t="str">
        <f>VLOOKUP(U2754,'Cross ref'!I:J,2,0)</f>
        <v>SCL</v>
      </c>
      <c r="T2754" s="231">
        <f t="shared" ref="T2754:T2817" si="258">P2754</f>
        <v>33.38</v>
      </c>
      <c r="U2754" s="231">
        <f>VLOOKUP(VALUE(C2754),'Cross ref'!G:I,3,0)</f>
        <v>7396</v>
      </c>
      <c r="V2754" s="231">
        <f>IFERROR(VLOOKUP(J2754,'Item List (2)'!C:D,2,0),VLOOKUP(K2754,'Item List (2)'!C:D,2,0))</f>
        <v>50007</v>
      </c>
      <c r="W2754" s="231">
        <f>IFERROR(VLOOKUP(J2754,'Item List (2)'!C:E,3,0),VLOOKUP(K2754,'Item List (2)'!C:E,3,0))</f>
        <v>100</v>
      </c>
      <c r="X2754" s="231">
        <f t="shared" ref="X2754:X2817" si="259">IF(_xlfn.NUMBERVALUE(O2754),M2754*O2754-P2754,-P2754)</f>
        <v>0</v>
      </c>
      <c r="Y2754" s="231" t="str">
        <f t="shared" ref="Y2754:Y2817" si="260">K2754</f>
        <v>HASHBROWN, RND ZTF</v>
      </c>
      <c r="AA2754" s="232">
        <f t="shared" ref="AA2754:AA2817" si="261">P2754</f>
        <v>33.38</v>
      </c>
      <c r="AB2754" s="232" t="str">
        <f>VLOOKUP(W2754,'Item List (2)'!$H:$J,2,0)</f>
        <v>Food</v>
      </c>
      <c r="AC2754" s="232">
        <f t="shared" ref="AC2754:AC2817" si="262">U2754</f>
        <v>7396</v>
      </c>
      <c r="AD2754" s="232" t="str">
        <f t="shared" ref="AD2754:AD2817" si="263">AC2754&amp;"-"&amp;AB2754</f>
        <v>7396-Food</v>
      </c>
    </row>
    <row r="2755" spans="1:30">
      <c r="A2755" t="s">
        <v>48</v>
      </c>
      <c r="B2755" t="s">
        <v>549</v>
      </c>
      <c r="C2755" t="s">
        <v>864</v>
      </c>
      <c r="D2755" t="s">
        <v>865</v>
      </c>
      <c r="E2755" t="s">
        <v>867</v>
      </c>
      <c r="F2755" s="220" t="s">
        <v>53</v>
      </c>
      <c r="G2755" s="220">
        <v>45169</v>
      </c>
      <c r="H2755" t="s">
        <v>132</v>
      </c>
      <c r="I2755" t="s">
        <v>55</v>
      </c>
      <c r="J2755" t="s">
        <v>129</v>
      </c>
      <c r="K2755" t="s">
        <v>133</v>
      </c>
      <c r="L2755" s="230" t="s">
        <v>131</v>
      </c>
      <c r="M2755">
        <v>1</v>
      </c>
      <c r="N2755">
        <v>0</v>
      </c>
      <c r="O2755" s="240">
        <v>33.38</v>
      </c>
      <c r="P2755" s="240">
        <v>33.38</v>
      </c>
      <c r="Q2755" s="240">
        <v>2446.96</v>
      </c>
      <c r="R2755" s="240">
        <v>8.1</v>
      </c>
      <c r="S2755" s="231" t="str">
        <f>VLOOKUP(U2755,'Cross ref'!I:J,2,0)</f>
        <v>SCL</v>
      </c>
      <c r="T2755" s="231">
        <f t="shared" si="258"/>
        <v>33.38</v>
      </c>
      <c r="U2755" s="231">
        <f>VLOOKUP(VALUE(C2755),'Cross ref'!G:I,3,0)</f>
        <v>7396</v>
      </c>
      <c r="V2755" s="231">
        <f>IFERROR(VLOOKUP(J2755,'Item List (2)'!C:D,2,0),VLOOKUP(K2755,'Item List (2)'!C:D,2,0))</f>
        <v>50007</v>
      </c>
      <c r="W2755" s="231">
        <f>IFERROR(VLOOKUP(J2755,'Item List (2)'!C:E,3,0),VLOOKUP(K2755,'Item List (2)'!C:E,3,0))</f>
        <v>100</v>
      </c>
      <c r="X2755" s="231">
        <f t="shared" si="259"/>
        <v>0</v>
      </c>
      <c r="Y2755" s="231" t="str">
        <f t="shared" si="260"/>
        <v>FRIES, CRISS CUT SEASN</v>
      </c>
      <c r="AA2755" s="232">
        <f t="shared" si="261"/>
        <v>33.38</v>
      </c>
      <c r="AB2755" s="232" t="str">
        <f>VLOOKUP(W2755,'Item List (2)'!$H:$J,2,0)</f>
        <v>Food</v>
      </c>
      <c r="AC2755" s="232">
        <f t="shared" si="262"/>
        <v>7396</v>
      </c>
      <c r="AD2755" s="232" t="str">
        <f t="shared" si="263"/>
        <v>7396-Food</v>
      </c>
    </row>
    <row r="2756" spans="1:30">
      <c r="A2756" t="s">
        <v>48</v>
      </c>
      <c r="B2756" t="s">
        <v>549</v>
      </c>
      <c r="C2756" t="s">
        <v>864</v>
      </c>
      <c r="D2756" t="s">
        <v>865</v>
      </c>
      <c r="E2756" t="s">
        <v>867</v>
      </c>
      <c r="F2756" s="220" t="s">
        <v>53</v>
      </c>
      <c r="G2756" s="220">
        <v>45169</v>
      </c>
      <c r="H2756" t="s">
        <v>134</v>
      </c>
      <c r="I2756" t="s">
        <v>55</v>
      </c>
      <c r="J2756" t="s">
        <v>129</v>
      </c>
      <c r="K2756" t="s">
        <v>135</v>
      </c>
      <c r="L2756" s="230" t="s">
        <v>136</v>
      </c>
      <c r="M2756">
        <v>5</v>
      </c>
      <c r="N2756">
        <v>0</v>
      </c>
      <c r="O2756" s="240">
        <v>35.28</v>
      </c>
      <c r="P2756" s="240">
        <v>176.4</v>
      </c>
      <c r="Q2756" s="240">
        <v>2446.96</v>
      </c>
      <c r="R2756" s="240">
        <v>8.1</v>
      </c>
      <c r="S2756" s="231" t="str">
        <f>VLOOKUP(U2756,'Cross ref'!I:J,2,0)</f>
        <v>SCL</v>
      </c>
      <c r="T2756" s="231">
        <f t="shared" si="258"/>
        <v>176.4</v>
      </c>
      <c r="U2756" s="231">
        <f>VLOOKUP(VALUE(C2756),'Cross ref'!G:I,3,0)</f>
        <v>7396</v>
      </c>
      <c r="V2756" s="231">
        <f>IFERROR(VLOOKUP(J2756,'Item List (2)'!C:D,2,0),VLOOKUP(K2756,'Item List (2)'!C:D,2,0))</f>
        <v>50007</v>
      </c>
      <c r="W2756" s="231">
        <f>IFERROR(VLOOKUP(J2756,'Item List (2)'!C:E,3,0),VLOOKUP(K2756,'Item List (2)'!C:E,3,0))</f>
        <v>100</v>
      </c>
      <c r="X2756" s="231">
        <f t="shared" si="259"/>
        <v>0</v>
      </c>
      <c r="Y2756" s="231" t="str">
        <f t="shared" si="260"/>
        <v>FRIES, SS SK ON</v>
      </c>
      <c r="AA2756" s="232">
        <f t="shared" si="261"/>
        <v>176.4</v>
      </c>
      <c r="AB2756" s="232" t="str">
        <f>VLOOKUP(W2756,'Item List (2)'!$H:$J,2,0)</f>
        <v>Food</v>
      </c>
      <c r="AC2756" s="232">
        <f t="shared" si="262"/>
        <v>7396</v>
      </c>
      <c r="AD2756" s="232" t="str">
        <f t="shared" si="263"/>
        <v>7396-Food</v>
      </c>
    </row>
    <row r="2757" spans="1:30">
      <c r="A2757" t="s">
        <v>48</v>
      </c>
      <c r="B2757" t="s">
        <v>549</v>
      </c>
      <c r="C2757" t="s">
        <v>864</v>
      </c>
      <c r="D2757" t="s">
        <v>865</v>
      </c>
      <c r="E2757" t="s">
        <v>867</v>
      </c>
      <c r="F2757" s="220" t="s">
        <v>53</v>
      </c>
      <c r="G2757" s="220">
        <v>45169</v>
      </c>
      <c r="H2757" t="s">
        <v>141</v>
      </c>
      <c r="I2757" t="s">
        <v>55</v>
      </c>
      <c r="J2757" t="s">
        <v>142</v>
      </c>
      <c r="K2757" t="s">
        <v>143</v>
      </c>
      <c r="L2757" s="230" t="s">
        <v>144</v>
      </c>
      <c r="M2757">
        <v>1</v>
      </c>
      <c r="N2757">
        <v>0</v>
      </c>
      <c r="O2757" s="240">
        <v>29.7</v>
      </c>
      <c r="P2757" s="240">
        <v>29.7</v>
      </c>
      <c r="Q2757" s="240">
        <v>2446.96</v>
      </c>
      <c r="R2757" s="240">
        <v>8.1</v>
      </c>
      <c r="S2757" s="231" t="str">
        <f>VLOOKUP(U2757,'Cross ref'!I:J,2,0)</f>
        <v>SCL</v>
      </c>
      <c r="T2757" s="231">
        <f t="shared" si="258"/>
        <v>29.7</v>
      </c>
      <c r="U2757" s="231">
        <f>VLOOKUP(VALUE(C2757),'Cross ref'!G:I,3,0)</f>
        <v>7396</v>
      </c>
      <c r="V2757" s="231">
        <f>IFERROR(VLOOKUP(J2757,'Item List (2)'!C:D,2,0),VLOOKUP(K2757,'Item List (2)'!C:D,2,0))</f>
        <v>50007</v>
      </c>
      <c r="W2757" s="231">
        <f>IFERROR(VLOOKUP(J2757,'Item List (2)'!C:E,3,0),VLOOKUP(K2757,'Item List (2)'!C:E,3,0))</f>
        <v>100</v>
      </c>
      <c r="X2757" s="231">
        <f t="shared" si="259"/>
        <v>0</v>
      </c>
      <c r="Y2757" s="231" t="str">
        <f t="shared" si="260"/>
        <v>CAKE, CHOC DOME</v>
      </c>
      <c r="AA2757" s="232">
        <f t="shared" si="261"/>
        <v>29.7</v>
      </c>
      <c r="AB2757" s="232" t="str">
        <f>VLOOKUP(W2757,'Item List (2)'!$H:$J,2,0)</f>
        <v>Food</v>
      </c>
      <c r="AC2757" s="232">
        <f t="shared" si="262"/>
        <v>7396</v>
      </c>
      <c r="AD2757" s="232" t="str">
        <f t="shared" si="263"/>
        <v>7396-Food</v>
      </c>
    </row>
    <row r="2758" spans="1:30">
      <c r="A2758" t="s">
        <v>48</v>
      </c>
      <c r="B2758" t="s">
        <v>549</v>
      </c>
      <c r="C2758" t="s">
        <v>864</v>
      </c>
      <c r="D2758" t="s">
        <v>865</v>
      </c>
      <c r="E2758" t="s">
        <v>867</v>
      </c>
      <c r="F2758" s="220" t="s">
        <v>53</v>
      </c>
      <c r="G2758" s="220">
        <v>45169</v>
      </c>
      <c r="H2758" t="s">
        <v>328</v>
      </c>
      <c r="I2758" t="s">
        <v>66</v>
      </c>
      <c r="J2758" t="s">
        <v>329</v>
      </c>
      <c r="K2758" t="s">
        <v>330</v>
      </c>
      <c r="L2758" s="230" t="s">
        <v>331</v>
      </c>
      <c r="M2758">
        <v>1</v>
      </c>
      <c r="N2758">
        <v>0</v>
      </c>
      <c r="O2758" s="240">
        <v>17.57</v>
      </c>
      <c r="P2758" s="240">
        <v>17.57</v>
      </c>
      <c r="Q2758" s="240">
        <v>2446.96</v>
      </c>
      <c r="R2758" s="240">
        <v>8.1</v>
      </c>
      <c r="S2758" s="231" t="str">
        <f>VLOOKUP(U2758,'Cross ref'!I:J,2,0)</f>
        <v>SCL</v>
      </c>
      <c r="T2758" s="231">
        <f t="shared" si="258"/>
        <v>17.57</v>
      </c>
      <c r="U2758" s="231">
        <f>VLOOKUP(VALUE(C2758),'Cross ref'!G:I,3,0)</f>
        <v>7396</v>
      </c>
      <c r="V2758" s="231">
        <f>IFERROR(VLOOKUP(J2758,'Item List (2)'!C:D,2,0),VLOOKUP(K2758,'Item List (2)'!C:D,2,0))</f>
        <v>60507</v>
      </c>
      <c r="W2758" s="231">
        <f>IFERROR(VLOOKUP(J2758,'Item List (2)'!C:E,3,0),VLOOKUP(K2758,'Item List (2)'!C:E,3,0))</f>
        <v>1200</v>
      </c>
      <c r="X2758" s="231">
        <f t="shared" si="259"/>
        <v>0</v>
      </c>
      <c r="Y2758" s="231" t="str">
        <f t="shared" si="260"/>
        <v>LINER, CAN 38X44 BLK</v>
      </c>
      <c r="AA2758" s="232">
        <f t="shared" si="261"/>
        <v>17.57</v>
      </c>
      <c r="AB2758" s="232" t="str">
        <f>VLOOKUP(W2758,'Item List (2)'!$H:$J,2,0)</f>
        <v>Supplies</v>
      </c>
      <c r="AC2758" s="232">
        <f t="shared" si="262"/>
        <v>7396</v>
      </c>
      <c r="AD2758" s="232" t="str">
        <f t="shared" si="263"/>
        <v>7396-Supplies</v>
      </c>
    </row>
    <row r="2759" spans="1:30">
      <c r="A2759" t="s">
        <v>48</v>
      </c>
      <c r="B2759" t="s">
        <v>549</v>
      </c>
      <c r="C2759" t="s">
        <v>864</v>
      </c>
      <c r="D2759" t="s">
        <v>865</v>
      </c>
      <c r="E2759" t="s">
        <v>867</v>
      </c>
      <c r="F2759" s="220" t="s">
        <v>53</v>
      </c>
      <c r="G2759" s="220">
        <v>45169</v>
      </c>
      <c r="H2759" t="s">
        <v>149</v>
      </c>
      <c r="I2759" t="s">
        <v>55</v>
      </c>
      <c r="J2759" t="s">
        <v>102</v>
      </c>
      <c r="K2759" t="s">
        <v>150</v>
      </c>
      <c r="L2759" s="230" t="s">
        <v>100</v>
      </c>
      <c r="M2759">
        <v>2</v>
      </c>
      <c r="N2759">
        <v>0</v>
      </c>
      <c r="O2759" s="240">
        <v>25.94</v>
      </c>
      <c r="P2759" s="240">
        <v>51.88</v>
      </c>
      <c r="Q2759" s="240">
        <v>2446.96</v>
      </c>
      <c r="R2759" s="240">
        <v>8.1</v>
      </c>
      <c r="S2759" s="231" t="str">
        <f>VLOOKUP(U2759,'Cross ref'!I:J,2,0)</f>
        <v>SCL</v>
      </c>
      <c r="T2759" s="231">
        <f t="shared" si="258"/>
        <v>51.88</v>
      </c>
      <c r="U2759" s="231">
        <f>VLOOKUP(VALUE(C2759),'Cross ref'!G:I,3,0)</f>
        <v>7396</v>
      </c>
      <c r="V2759" s="231">
        <f>IFERROR(VLOOKUP(J2759,'Item List (2)'!C:D,2,0),VLOOKUP(K2759,'Item List (2)'!C:D,2,0))</f>
        <v>50007</v>
      </c>
      <c r="W2759" s="231">
        <f>IFERROR(VLOOKUP(J2759,'Item List (2)'!C:E,3,0),VLOOKUP(K2759,'Item List (2)'!C:E,3,0))</f>
        <v>100</v>
      </c>
      <c r="X2759" s="231">
        <f t="shared" si="259"/>
        <v>0</v>
      </c>
      <c r="Y2759" s="231" t="str">
        <f t="shared" si="260"/>
        <v>SAUCE, BTRMILK RANCH CUP</v>
      </c>
      <c r="AA2759" s="232">
        <f t="shared" si="261"/>
        <v>51.88</v>
      </c>
      <c r="AB2759" s="232" t="str">
        <f>VLOOKUP(W2759,'Item List (2)'!$H:$J,2,0)</f>
        <v>Food</v>
      </c>
      <c r="AC2759" s="232">
        <f t="shared" si="262"/>
        <v>7396</v>
      </c>
      <c r="AD2759" s="232" t="str">
        <f t="shared" si="263"/>
        <v>7396-Food</v>
      </c>
    </row>
    <row r="2760" spans="1:30">
      <c r="A2760" t="s">
        <v>48</v>
      </c>
      <c r="B2760" t="s">
        <v>549</v>
      </c>
      <c r="C2760" t="s">
        <v>864</v>
      </c>
      <c r="D2760" t="s">
        <v>865</v>
      </c>
      <c r="E2760" t="s">
        <v>867</v>
      </c>
      <c r="F2760" s="220" t="s">
        <v>53</v>
      </c>
      <c r="G2760" s="220">
        <v>45169</v>
      </c>
      <c r="H2760" t="s">
        <v>151</v>
      </c>
      <c r="I2760" t="s">
        <v>55</v>
      </c>
      <c r="J2760" t="s">
        <v>152</v>
      </c>
      <c r="K2760" t="s">
        <v>153</v>
      </c>
      <c r="L2760" s="230" t="s">
        <v>154</v>
      </c>
      <c r="M2760">
        <v>1</v>
      </c>
      <c r="N2760">
        <v>0</v>
      </c>
      <c r="O2760" s="240">
        <v>11.66</v>
      </c>
      <c r="P2760" s="240">
        <v>11.66</v>
      </c>
      <c r="Q2760" s="240">
        <v>2446.96</v>
      </c>
      <c r="R2760" s="240">
        <v>8.1</v>
      </c>
      <c r="S2760" s="231" t="str">
        <f>VLOOKUP(U2760,'Cross ref'!I:J,2,0)</f>
        <v>SCL</v>
      </c>
      <c r="T2760" s="231">
        <f t="shared" si="258"/>
        <v>11.66</v>
      </c>
      <c r="U2760" s="231">
        <f>VLOOKUP(VALUE(C2760),'Cross ref'!G:I,3,0)</f>
        <v>7396</v>
      </c>
      <c r="V2760" s="231">
        <f>IFERROR(VLOOKUP(J2760,'Item List (2)'!C:D,2,0),VLOOKUP(K2760,'Item List (2)'!C:D,2,0))</f>
        <v>50007</v>
      </c>
      <c r="W2760" s="231">
        <f>IFERROR(VLOOKUP(J2760,'Item List (2)'!C:E,3,0),VLOOKUP(K2760,'Item List (2)'!C:E,3,0))</f>
        <v>100</v>
      </c>
      <c r="X2760" s="231">
        <f t="shared" si="259"/>
        <v>0</v>
      </c>
      <c r="Y2760" s="231" t="str">
        <f t="shared" si="260"/>
        <v>SAUCE, BUFFALO CUP</v>
      </c>
      <c r="AA2760" s="232">
        <f t="shared" si="261"/>
        <v>11.66</v>
      </c>
      <c r="AB2760" s="232" t="str">
        <f>VLOOKUP(W2760,'Item List (2)'!$H:$J,2,0)</f>
        <v>Food</v>
      </c>
      <c r="AC2760" s="232">
        <f t="shared" si="262"/>
        <v>7396</v>
      </c>
      <c r="AD2760" s="232" t="str">
        <f t="shared" si="263"/>
        <v>7396-Food</v>
      </c>
    </row>
    <row r="2761" spans="1:30">
      <c r="A2761" t="s">
        <v>48</v>
      </c>
      <c r="B2761" t="s">
        <v>549</v>
      </c>
      <c r="C2761" t="s">
        <v>864</v>
      </c>
      <c r="D2761" t="s">
        <v>865</v>
      </c>
      <c r="E2761" t="s">
        <v>867</v>
      </c>
      <c r="F2761" s="220" t="s">
        <v>53</v>
      </c>
      <c r="G2761" s="220">
        <v>45169</v>
      </c>
      <c r="H2761" t="s">
        <v>332</v>
      </c>
      <c r="I2761" t="s">
        <v>55</v>
      </c>
      <c r="J2761" t="s">
        <v>244</v>
      </c>
      <c r="K2761" t="s">
        <v>333</v>
      </c>
      <c r="L2761" s="230" t="s">
        <v>334</v>
      </c>
      <c r="M2761">
        <v>1</v>
      </c>
      <c r="N2761">
        <v>0</v>
      </c>
      <c r="O2761" s="240">
        <v>31.38</v>
      </c>
      <c r="P2761" s="240">
        <v>31.38</v>
      </c>
      <c r="Q2761" s="240">
        <v>2446.96</v>
      </c>
      <c r="R2761" s="240">
        <v>8.1</v>
      </c>
      <c r="S2761" s="231" t="str">
        <f>VLOOKUP(U2761,'Cross ref'!I:J,2,0)</f>
        <v>SCL</v>
      </c>
      <c r="T2761" s="231">
        <f t="shared" si="258"/>
        <v>31.38</v>
      </c>
      <c r="U2761" s="231">
        <f>VLOOKUP(VALUE(C2761),'Cross ref'!G:I,3,0)</f>
        <v>7396</v>
      </c>
      <c r="V2761" s="231">
        <f>IFERROR(VLOOKUP(J2761,'Item List (2)'!C:D,2,0),VLOOKUP(K2761,'Item List (2)'!C:D,2,0))</f>
        <v>50007</v>
      </c>
      <c r="W2761" s="231">
        <f>IFERROR(VLOOKUP(J2761,'Item List (2)'!C:E,3,0),VLOOKUP(K2761,'Item List (2)'!C:E,3,0))</f>
        <v>100</v>
      </c>
      <c r="X2761" s="231">
        <f t="shared" si="259"/>
        <v>0</v>
      </c>
      <c r="Y2761" s="231" t="str">
        <f t="shared" si="260"/>
        <v>WHIP CREAM, AEROSOL 17Z</v>
      </c>
      <c r="AA2761" s="232">
        <f t="shared" si="261"/>
        <v>31.38</v>
      </c>
      <c r="AB2761" s="232" t="str">
        <f>VLOOKUP(W2761,'Item List (2)'!$H:$J,2,0)</f>
        <v>Food</v>
      </c>
      <c r="AC2761" s="232">
        <f t="shared" si="262"/>
        <v>7396</v>
      </c>
      <c r="AD2761" s="232" t="str">
        <f t="shared" si="263"/>
        <v>7396-Food</v>
      </c>
    </row>
    <row r="2762" spans="1:30">
      <c r="A2762" t="s">
        <v>48</v>
      </c>
      <c r="B2762" t="s">
        <v>549</v>
      </c>
      <c r="C2762" t="s">
        <v>864</v>
      </c>
      <c r="D2762" t="s">
        <v>865</v>
      </c>
      <c r="E2762" t="s">
        <v>867</v>
      </c>
      <c r="F2762" s="220" t="s">
        <v>53</v>
      </c>
      <c r="G2762" s="220">
        <v>45169</v>
      </c>
      <c r="H2762" t="s">
        <v>155</v>
      </c>
      <c r="I2762" t="s">
        <v>55</v>
      </c>
      <c r="J2762" t="s">
        <v>156</v>
      </c>
      <c r="K2762" t="s">
        <v>157</v>
      </c>
      <c r="L2762" s="230" t="s">
        <v>158</v>
      </c>
      <c r="M2762">
        <v>1</v>
      </c>
      <c r="N2762">
        <v>0</v>
      </c>
      <c r="O2762" s="240">
        <v>19.78</v>
      </c>
      <c r="P2762" s="240">
        <v>19.78</v>
      </c>
      <c r="Q2762" s="240">
        <v>2446.96</v>
      </c>
      <c r="R2762" s="240">
        <v>8.1</v>
      </c>
      <c r="S2762" s="231" t="str">
        <f>VLOOKUP(U2762,'Cross ref'!I:J,2,0)</f>
        <v>SCL</v>
      </c>
      <c r="T2762" s="231">
        <f t="shared" si="258"/>
        <v>19.78</v>
      </c>
      <c r="U2762" s="231">
        <f>VLOOKUP(VALUE(C2762),'Cross ref'!G:I,3,0)</f>
        <v>7396</v>
      </c>
      <c r="V2762" s="231">
        <f>IFERROR(VLOOKUP(J2762,'Item List (2)'!C:D,2,0),VLOOKUP(K2762,'Item List (2)'!C:D,2,0))</f>
        <v>50007</v>
      </c>
      <c r="W2762" s="231">
        <f>IFERROR(VLOOKUP(J2762,'Item List (2)'!C:E,3,0),VLOOKUP(K2762,'Item List (2)'!C:E,3,0))</f>
        <v>100</v>
      </c>
      <c r="X2762" s="231">
        <f t="shared" si="259"/>
        <v>0</v>
      </c>
      <c r="Y2762" s="231" t="str">
        <f t="shared" si="260"/>
        <v>ICE CREAM, VANILLA SLOW MELT</v>
      </c>
      <c r="AA2762" s="232">
        <f t="shared" si="261"/>
        <v>19.78</v>
      </c>
      <c r="AB2762" s="232" t="str">
        <f>VLOOKUP(W2762,'Item List (2)'!$H:$J,2,0)</f>
        <v>Food</v>
      </c>
      <c r="AC2762" s="232">
        <f t="shared" si="262"/>
        <v>7396</v>
      </c>
      <c r="AD2762" s="232" t="str">
        <f t="shared" si="263"/>
        <v>7396-Food</v>
      </c>
    </row>
    <row r="2763" spans="1:30">
      <c r="A2763" t="s">
        <v>48</v>
      </c>
      <c r="B2763" t="s">
        <v>549</v>
      </c>
      <c r="C2763" t="s">
        <v>864</v>
      </c>
      <c r="D2763" t="s">
        <v>865</v>
      </c>
      <c r="E2763" t="s">
        <v>867</v>
      </c>
      <c r="F2763" s="220" t="s">
        <v>53</v>
      </c>
      <c r="G2763" s="220">
        <v>45169</v>
      </c>
      <c r="H2763" t="s">
        <v>159</v>
      </c>
      <c r="I2763" t="s">
        <v>55</v>
      </c>
      <c r="J2763" t="s">
        <v>160</v>
      </c>
      <c r="K2763" t="s">
        <v>161</v>
      </c>
      <c r="L2763" s="230" t="s">
        <v>162</v>
      </c>
      <c r="M2763">
        <v>3</v>
      </c>
      <c r="N2763">
        <v>0</v>
      </c>
      <c r="O2763" s="240">
        <v>36.91</v>
      </c>
      <c r="P2763" s="240">
        <v>110.73</v>
      </c>
      <c r="Q2763" s="240">
        <v>2446.96</v>
      </c>
      <c r="R2763" s="240">
        <v>8.1</v>
      </c>
      <c r="S2763" s="231" t="str">
        <f>VLOOKUP(U2763,'Cross ref'!I:J,2,0)</f>
        <v>SCL</v>
      </c>
      <c r="T2763" s="231">
        <f t="shared" si="258"/>
        <v>110.73</v>
      </c>
      <c r="U2763" s="231">
        <f>VLOOKUP(VALUE(C2763),'Cross ref'!G:I,3,0)</f>
        <v>7396</v>
      </c>
      <c r="V2763" s="231">
        <f>IFERROR(VLOOKUP(J2763,'Item List (2)'!C:D,2,0),VLOOKUP(K2763,'Item List (2)'!C:D,2,0))</f>
        <v>50007</v>
      </c>
      <c r="W2763" s="231">
        <f>IFERROR(VLOOKUP(J2763,'Item List (2)'!C:E,3,0),VLOOKUP(K2763,'Item List (2)'!C:E,3,0))</f>
        <v>100</v>
      </c>
      <c r="X2763" s="231">
        <f t="shared" si="259"/>
        <v>0</v>
      </c>
      <c r="Y2763" s="231" t="str">
        <f t="shared" si="260"/>
        <v>SHORTENING, LIQ FRY PREM</v>
      </c>
      <c r="AA2763" s="232">
        <f t="shared" si="261"/>
        <v>110.73</v>
      </c>
      <c r="AB2763" s="232" t="str">
        <f>VLOOKUP(W2763,'Item List (2)'!$H:$J,2,0)</f>
        <v>Food</v>
      </c>
      <c r="AC2763" s="232">
        <f t="shared" si="262"/>
        <v>7396</v>
      </c>
      <c r="AD2763" s="232" t="str">
        <f t="shared" si="263"/>
        <v>7396-Food</v>
      </c>
    </row>
    <row r="2764" spans="1:30">
      <c r="A2764" t="s">
        <v>48</v>
      </c>
      <c r="B2764" t="s">
        <v>549</v>
      </c>
      <c r="C2764" t="s">
        <v>864</v>
      </c>
      <c r="D2764" t="s">
        <v>865</v>
      </c>
      <c r="E2764" t="s">
        <v>867</v>
      </c>
      <c r="F2764" s="220" t="s">
        <v>53</v>
      </c>
      <c r="G2764" s="220">
        <v>45169</v>
      </c>
      <c r="H2764" t="s">
        <v>416</v>
      </c>
      <c r="I2764" t="s">
        <v>55</v>
      </c>
      <c r="J2764" t="s">
        <v>417</v>
      </c>
      <c r="K2764" t="s">
        <v>418</v>
      </c>
      <c r="L2764" s="230" t="s">
        <v>419</v>
      </c>
      <c r="M2764">
        <v>1</v>
      </c>
      <c r="N2764">
        <v>0</v>
      </c>
      <c r="O2764" s="240">
        <v>33.71</v>
      </c>
      <c r="P2764" s="240">
        <v>33.71</v>
      </c>
      <c r="Q2764" s="240">
        <v>2446.96</v>
      </c>
      <c r="R2764" s="240">
        <v>8.1</v>
      </c>
      <c r="S2764" s="231" t="str">
        <f>VLOOKUP(U2764,'Cross ref'!I:J,2,0)</f>
        <v>SCL</v>
      </c>
      <c r="T2764" s="231">
        <f t="shared" si="258"/>
        <v>33.71</v>
      </c>
      <c r="U2764" s="231">
        <f>VLOOKUP(VALUE(C2764),'Cross ref'!G:I,3,0)</f>
        <v>7396</v>
      </c>
      <c r="V2764" s="231">
        <f>IFERROR(VLOOKUP(J2764,'Item List (2)'!C:D,2,0),VLOOKUP(K2764,'Item List (2)'!C:D,2,0))</f>
        <v>50007</v>
      </c>
      <c r="W2764" s="231">
        <f>IFERROR(VLOOKUP(J2764,'Item List (2)'!C:E,3,0),VLOOKUP(K2764,'Item List (2)'!C:E,3,0))</f>
        <v>100</v>
      </c>
      <c r="X2764" s="231">
        <f t="shared" si="259"/>
        <v>0</v>
      </c>
      <c r="Y2764" s="231" t="str">
        <f t="shared" si="260"/>
        <v>PEPPER, JALAPENO NACHO SLI</v>
      </c>
      <c r="AA2764" s="232">
        <f t="shared" si="261"/>
        <v>33.71</v>
      </c>
      <c r="AB2764" s="232" t="str">
        <f>VLOOKUP(W2764,'Item List (2)'!$H:$J,2,0)</f>
        <v>Food</v>
      </c>
      <c r="AC2764" s="232">
        <f t="shared" si="262"/>
        <v>7396</v>
      </c>
      <c r="AD2764" s="232" t="str">
        <f t="shared" si="263"/>
        <v>7396-Food</v>
      </c>
    </row>
    <row r="2765" spans="1:30">
      <c r="A2765" t="s">
        <v>48</v>
      </c>
      <c r="B2765" t="s">
        <v>549</v>
      </c>
      <c r="C2765" t="s">
        <v>864</v>
      </c>
      <c r="D2765" t="s">
        <v>865</v>
      </c>
      <c r="E2765" t="s">
        <v>867</v>
      </c>
      <c r="F2765" s="220" t="s">
        <v>53</v>
      </c>
      <c r="G2765" s="220">
        <v>45169</v>
      </c>
      <c r="H2765" t="s">
        <v>420</v>
      </c>
      <c r="I2765" t="s">
        <v>55</v>
      </c>
      <c r="J2765" t="s">
        <v>421</v>
      </c>
      <c r="K2765" t="s">
        <v>422</v>
      </c>
      <c r="L2765" s="230" t="s">
        <v>263</v>
      </c>
      <c r="M2765">
        <v>1</v>
      </c>
      <c r="N2765">
        <v>0</v>
      </c>
      <c r="O2765" s="240">
        <v>69.22</v>
      </c>
      <c r="P2765" s="240">
        <v>69.22</v>
      </c>
      <c r="Q2765" s="240">
        <v>2446.96</v>
      </c>
      <c r="R2765" s="240">
        <v>8.1</v>
      </c>
      <c r="S2765" s="231" t="str">
        <f>VLOOKUP(U2765,'Cross ref'!I:J,2,0)</f>
        <v>SCL</v>
      </c>
      <c r="T2765" s="231">
        <f t="shared" si="258"/>
        <v>69.22</v>
      </c>
      <c r="U2765" s="231">
        <f>VLOOKUP(VALUE(C2765),'Cross ref'!G:I,3,0)</f>
        <v>7396</v>
      </c>
      <c r="V2765" s="231">
        <f>IFERROR(VLOOKUP(J2765,'Item List (2)'!C:D,2,0),VLOOKUP(K2765,'Item List (2)'!C:D,2,0))</f>
        <v>50007</v>
      </c>
      <c r="W2765" s="231">
        <f>IFERROR(VLOOKUP(J2765,'Item List (2)'!C:E,3,0),VLOOKUP(K2765,'Item List (2)'!C:E,3,0))</f>
        <v>100</v>
      </c>
      <c r="X2765" s="231">
        <f t="shared" si="259"/>
        <v>0</v>
      </c>
      <c r="Y2765" s="231" t="str">
        <f t="shared" si="260"/>
        <v>LEMONADE, FZN</v>
      </c>
      <c r="AA2765" s="232">
        <f t="shared" si="261"/>
        <v>69.22</v>
      </c>
      <c r="AB2765" s="232" t="str">
        <f>VLOOKUP(W2765,'Item List (2)'!$H:$J,2,0)</f>
        <v>Food</v>
      </c>
      <c r="AC2765" s="232">
        <f t="shared" si="262"/>
        <v>7396</v>
      </c>
      <c r="AD2765" s="232" t="str">
        <f t="shared" si="263"/>
        <v>7396-Food</v>
      </c>
    </row>
    <row r="2766" spans="1:30">
      <c r="A2766" t="s">
        <v>48</v>
      </c>
      <c r="B2766" t="s">
        <v>549</v>
      </c>
      <c r="C2766" t="s">
        <v>864</v>
      </c>
      <c r="D2766" t="s">
        <v>865</v>
      </c>
      <c r="E2766" t="s">
        <v>867</v>
      </c>
      <c r="F2766" s="220" t="s">
        <v>53</v>
      </c>
      <c r="G2766" s="220">
        <v>45169</v>
      </c>
      <c r="H2766" t="s">
        <v>163</v>
      </c>
      <c r="I2766" t="s">
        <v>55</v>
      </c>
      <c r="J2766" t="s">
        <v>146</v>
      </c>
      <c r="K2766" t="s">
        <v>164</v>
      </c>
      <c r="L2766" s="230" t="s">
        <v>165</v>
      </c>
      <c r="M2766">
        <v>2</v>
      </c>
      <c r="N2766">
        <v>0</v>
      </c>
      <c r="O2766" s="240">
        <v>37.6</v>
      </c>
      <c r="P2766" s="240">
        <v>75.2</v>
      </c>
      <c r="Q2766" s="240">
        <v>2446.96</v>
      </c>
      <c r="R2766" s="240">
        <v>8.1</v>
      </c>
      <c r="S2766" s="231" t="str">
        <f>VLOOKUP(U2766,'Cross ref'!I:J,2,0)</f>
        <v>SCL</v>
      </c>
      <c r="T2766" s="231">
        <f t="shared" si="258"/>
        <v>75.2</v>
      </c>
      <c r="U2766" s="231">
        <f>VLOOKUP(VALUE(C2766),'Cross ref'!G:I,3,0)</f>
        <v>7396</v>
      </c>
      <c r="V2766" s="231">
        <f>IFERROR(VLOOKUP(J2766,'Item List (2)'!C:D,2,0),VLOOKUP(K2766,'Item List (2)'!C:D,2,0))</f>
        <v>50007</v>
      </c>
      <c r="W2766" s="231">
        <f>IFERROR(VLOOKUP(J2766,'Item List (2)'!C:E,3,0),VLOOKUP(K2766,'Item List (2)'!C:E,3,0))</f>
        <v>100</v>
      </c>
      <c r="X2766" s="231">
        <f t="shared" si="259"/>
        <v>0</v>
      </c>
      <c r="Y2766" s="231" t="str">
        <f t="shared" si="260"/>
        <v>CHICKEN, PTY SPCY 3Z</v>
      </c>
      <c r="AA2766" s="232">
        <f t="shared" si="261"/>
        <v>75.2</v>
      </c>
      <c r="AB2766" s="232" t="str">
        <f>VLOOKUP(W2766,'Item List (2)'!$H:$J,2,0)</f>
        <v>Food</v>
      </c>
      <c r="AC2766" s="232">
        <f t="shared" si="262"/>
        <v>7396</v>
      </c>
      <c r="AD2766" s="232" t="str">
        <f t="shared" si="263"/>
        <v>7396-Food</v>
      </c>
    </row>
    <row r="2767" spans="1:30">
      <c r="A2767" t="s">
        <v>48</v>
      </c>
      <c r="B2767" t="s">
        <v>549</v>
      </c>
      <c r="C2767" t="s">
        <v>864</v>
      </c>
      <c r="D2767" t="s">
        <v>865</v>
      </c>
      <c r="E2767" t="s">
        <v>867</v>
      </c>
      <c r="F2767" s="220" t="s">
        <v>53</v>
      </c>
      <c r="G2767" s="220">
        <v>45169</v>
      </c>
      <c r="H2767" t="s">
        <v>166</v>
      </c>
      <c r="I2767" t="s">
        <v>55</v>
      </c>
      <c r="J2767" t="s">
        <v>121</v>
      </c>
      <c r="K2767" t="s">
        <v>167</v>
      </c>
      <c r="L2767" s="230" t="s">
        <v>168</v>
      </c>
      <c r="M2767">
        <v>0</v>
      </c>
      <c r="N2767">
        <v>0</v>
      </c>
      <c r="O2767" s="240">
        <v>29.39</v>
      </c>
      <c r="P2767" s="240">
        <v>0</v>
      </c>
      <c r="Q2767" s="240">
        <v>2446.96</v>
      </c>
      <c r="R2767" s="240">
        <v>8.1</v>
      </c>
      <c r="S2767" s="231" t="str">
        <f>VLOOKUP(U2767,'Cross ref'!I:J,2,0)</f>
        <v>SCL</v>
      </c>
      <c r="T2767" s="231">
        <f t="shared" si="258"/>
        <v>0</v>
      </c>
      <c r="U2767" s="231">
        <f>VLOOKUP(VALUE(C2767),'Cross ref'!G:I,3,0)</f>
        <v>7396</v>
      </c>
      <c r="V2767" s="231">
        <f>IFERROR(VLOOKUP(J2767,'Item List (2)'!C:D,2,0),VLOOKUP(K2767,'Item List (2)'!C:D,2,0))</f>
        <v>50007</v>
      </c>
      <c r="W2767" s="231">
        <f>IFERROR(VLOOKUP(J2767,'Item List (2)'!C:E,3,0),VLOOKUP(K2767,'Item List (2)'!C:E,3,0))</f>
        <v>100</v>
      </c>
      <c r="X2767" s="231">
        <f t="shared" si="259"/>
        <v>0</v>
      </c>
      <c r="Y2767" s="231" t="str">
        <f t="shared" si="260"/>
        <v>SQUASH, ZUCCHINI BRD SLI</v>
      </c>
      <c r="AA2767" s="232">
        <f t="shared" si="261"/>
        <v>0</v>
      </c>
      <c r="AB2767" s="232" t="str">
        <f>VLOOKUP(W2767,'Item List (2)'!$H:$J,2,0)</f>
        <v>Food</v>
      </c>
      <c r="AC2767" s="232">
        <f t="shared" si="262"/>
        <v>7396</v>
      </c>
      <c r="AD2767" s="232" t="str">
        <f t="shared" si="263"/>
        <v>7396-Food</v>
      </c>
    </row>
    <row r="2768" spans="1:30">
      <c r="A2768" t="s">
        <v>48</v>
      </c>
      <c r="B2768" t="s">
        <v>549</v>
      </c>
      <c r="C2768" t="s">
        <v>864</v>
      </c>
      <c r="D2768" t="s">
        <v>865</v>
      </c>
      <c r="E2768" t="s">
        <v>867</v>
      </c>
      <c r="F2768" s="220" t="s">
        <v>53</v>
      </c>
      <c r="G2768" s="220">
        <v>45169</v>
      </c>
      <c r="H2768" t="s">
        <v>169</v>
      </c>
      <c r="I2768" t="s">
        <v>55</v>
      </c>
      <c r="J2768" t="s">
        <v>170</v>
      </c>
      <c r="K2768" t="s">
        <v>171</v>
      </c>
      <c r="L2768" s="230" t="s">
        <v>172</v>
      </c>
      <c r="M2768">
        <v>1</v>
      </c>
      <c r="N2768">
        <v>0</v>
      </c>
      <c r="O2768" s="240">
        <v>90.57</v>
      </c>
      <c r="P2768" s="240">
        <v>90.57</v>
      </c>
      <c r="Q2768" s="240">
        <v>2446.96</v>
      </c>
      <c r="R2768" s="240">
        <v>8.1</v>
      </c>
      <c r="S2768" s="231" t="str">
        <f>VLOOKUP(U2768,'Cross ref'!I:J,2,0)</f>
        <v>SCL</v>
      </c>
      <c r="T2768" s="231">
        <f t="shared" si="258"/>
        <v>90.57</v>
      </c>
      <c r="U2768" s="231">
        <f>VLOOKUP(VALUE(C2768),'Cross ref'!G:I,3,0)</f>
        <v>7396</v>
      </c>
      <c r="V2768" s="231">
        <f>IFERROR(VLOOKUP(J2768,'Item List (2)'!C:D,2,0),VLOOKUP(K2768,'Item List (2)'!C:D,2,0))</f>
        <v>50007</v>
      </c>
      <c r="W2768" s="231">
        <f>IFERROR(VLOOKUP(J2768,'Item List (2)'!C:E,3,0),VLOOKUP(K2768,'Item List (2)'!C:E,3,0))</f>
        <v>100</v>
      </c>
      <c r="X2768" s="231">
        <f t="shared" si="259"/>
        <v>0</v>
      </c>
      <c r="Y2768" s="231" t="str">
        <f t="shared" si="260"/>
        <v>BACON, 500 SLICES FC</v>
      </c>
      <c r="AA2768" s="232">
        <f t="shared" si="261"/>
        <v>90.57</v>
      </c>
      <c r="AB2768" s="232" t="str">
        <f>VLOOKUP(W2768,'Item List (2)'!$H:$J,2,0)</f>
        <v>Food</v>
      </c>
      <c r="AC2768" s="232">
        <f t="shared" si="262"/>
        <v>7396</v>
      </c>
      <c r="AD2768" s="232" t="str">
        <f t="shared" si="263"/>
        <v>7396-Food</v>
      </c>
    </row>
    <row r="2769" spans="1:30">
      <c r="A2769" t="s">
        <v>48</v>
      </c>
      <c r="B2769" t="s">
        <v>549</v>
      </c>
      <c r="C2769" t="s">
        <v>864</v>
      </c>
      <c r="D2769" t="s">
        <v>865</v>
      </c>
      <c r="E2769" t="s">
        <v>867</v>
      </c>
      <c r="F2769" s="220" t="s">
        <v>53</v>
      </c>
      <c r="G2769" s="220">
        <v>45169</v>
      </c>
      <c r="H2769" t="s">
        <v>173</v>
      </c>
      <c r="I2769" t="s">
        <v>55</v>
      </c>
      <c r="J2769" t="s">
        <v>117</v>
      </c>
      <c r="K2769" t="s">
        <v>174</v>
      </c>
      <c r="L2769" s="230" t="s">
        <v>175</v>
      </c>
      <c r="M2769">
        <v>1</v>
      </c>
      <c r="N2769">
        <v>0</v>
      </c>
      <c r="O2769" s="240">
        <v>81.59</v>
      </c>
      <c r="P2769" s="240">
        <v>81.59</v>
      </c>
      <c r="Q2769" s="240">
        <v>2446.96</v>
      </c>
      <c r="R2769" s="240">
        <v>8.1</v>
      </c>
      <c r="S2769" s="231" t="str">
        <f>VLOOKUP(U2769,'Cross ref'!I:J,2,0)</f>
        <v>SCL</v>
      </c>
      <c r="T2769" s="231">
        <f t="shared" si="258"/>
        <v>81.59</v>
      </c>
      <c r="U2769" s="231">
        <f>VLOOKUP(VALUE(C2769),'Cross ref'!G:I,3,0)</f>
        <v>7396</v>
      </c>
      <c r="V2769" s="231">
        <f>IFERROR(VLOOKUP(J2769,'Item List (2)'!C:D,2,0),VLOOKUP(K2769,'Item List (2)'!C:D,2,0))</f>
        <v>50007</v>
      </c>
      <c r="W2769" s="231">
        <f>IFERROR(VLOOKUP(J2769,'Item List (2)'!C:E,3,0),VLOOKUP(K2769,'Item List (2)'!C:E,3,0))</f>
        <v>100</v>
      </c>
      <c r="X2769" s="231">
        <f t="shared" si="259"/>
        <v>0</v>
      </c>
      <c r="Y2769" s="231" t="str">
        <f t="shared" si="260"/>
        <v>BEEF, GRND PTY 1.78Z</v>
      </c>
      <c r="AA2769" s="232">
        <f t="shared" si="261"/>
        <v>81.59</v>
      </c>
      <c r="AB2769" s="232" t="str">
        <f>VLOOKUP(W2769,'Item List (2)'!$H:$J,2,0)</f>
        <v>Food</v>
      </c>
      <c r="AC2769" s="232">
        <f t="shared" si="262"/>
        <v>7396</v>
      </c>
      <c r="AD2769" s="232" t="str">
        <f t="shared" si="263"/>
        <v>7396-Food</v>
      </c>
    </row>
    <row r="2770" spans="1:30">
      <c r="A2770" t="s">
        <v>48</v>
      </c>
      <c r="B2770" t="s">
        <v>549</v>
      </c>
      <c r="C2770" t="s">
        <v>864</v>
      </c>
      <c r="D2770" t="s">
        <v>865</v>
      </c>
      <c r="E2770" t="s">
        <v>867</v>
      </c>
      <c r="F2770" s="220" t="s">
        <v>53</v>
      </c>
      <c r="G2770" s="220">
        <v>45169</v>
      </c>
      <c r="H2770" t="s">
        <v>176</v>
      </c>
      <c r="I2770" t="s">
        <v>55</v>
      </c>
      <c r="J2770" t="s">
        <v>76</v>
      </c>
      <c r="K2770" t="s">
        <v>177</v>
      </c>
      <c r="L2770" s="230" t="s">
        <v>78</v>
      </c>
      <c r="M2770">
        <v>1</v>
      </c>
      <c r="N2770">
        <v>0</v>
      </c>
      <c r="O2770" s="240">
        <v>99.5</v>
      </c>
      <c r="P2770" s="240">
        <v>99.5</v>
      </c>
      <c r="Q2770" s="240">
        <v>2446.96</v>
      </c>
      <c r="R2770" s="240">
        <v>8.1</v>
      </c>
      <c r="S2770" s="231" t="str">
        <f>VLOOKUP(U2770,'Cross ref'!I:J,2,0)</f>
        <v>SCL</v>
      </c>
      <c r="T2770" s="231">
        <f t="shared" si="258"/>
        <v>99.5</v>
      </c>
      <c r="U2770" s="231">
        <f>VLOOKUP(VALUE(C2770),'Cross ref'!G:I,3,0)</f>
        <v>7396</v>
      </c>
      <c r="V2770" s="231">
        <f>IFERROR(VLOOKUP(J2770,'Item List (2)'!C:D,2,0),VLOOKUP(K2770,'Item List (2)'!C:D,2,0))</f>
        <v>50007</v>
      </c>
      <c r="W2770" s="231">
        <f>IFERROR(VLOOKUP(J2770,'Item List (2)'!C:E,3,0),VLOOKUP(K2770,'Item List (2)'!C:E,3,0))</f>
        <v>100</v>
      </c>
      <c r="X2770" s="231">
        <f t="shared" si="259"/>
        <v>0</v>
      </c>
      <c r="Y2770" s="231" t="str">
        <f t="shared" si="260"/>
        <v>SYRUP, DR PEPPER BIB</v>
      </c>
      <c r="AA2770" s="232">
        <f t="shared" si="261"/>
        <v>99.5</v>
      </c>
      <c r="AB2770" s="232" t="str">
        <f>VLOOKUP(W2770,'Item List (2)'!$H:$J,2,0)</f>
        <v>Food</v>
      </c>
      <c r="AC2770" s="232">
        <f t="shared" si="262"/>
        <v>7396</v>
      </c>
      <c r="AD2770" s="232" t="str">
        <f t="shared" si="263"/>
        <v>7396-Food</v>
      </c>
    </row>
    <row r="2771" spans="1:30">
      <c r="A2771" t="s">
        <v>48</v>
      </c>
      <c r="B2771" t="s">
        <v>549</v>
      </c>
      <c r="C2771" t="s">
        <v>864</v>
      </c>
      <c r="D2771" t="s">
        <v>865</v>
      </c>
      <c r="E2771" t="s">
        <v>867</v>
      </c>
      <c r="F2771" s="220" t="s">
        <v>53</v>
      </c>
      <c r="G2771" s="220">
        <v>45169</v>
      </c>
      <c r="H2771" t="s">
        <v>736</v>
      </c>
      <c r="I2771" t="s">
        <v>55</v>
      </c>
      <c r="J2771" t="s">
        <v>179</v>
      </c>
      <c r="K2771" t="s">
        <v>737</v>
      </c>
      <c r="L2771" s="230" t="s">
        <v>148</v>
      </c>
      <c r="M2771">
        <v>1</v>
      </c>
      <c r="N2771">
        <v>0</v>
      </c>
      <c r="O2771" s="240">
        <v>77.97</v>
      </c>
      <c r="P2771" s="240">
        <v>77.97</v>
      </c>
      <c r="Q2771" s="240">
        <v>2446.96</v>
      </c>
      <c r="R2771" s="240">
        <v>8.1</v>
      </c>
      <c r="S2771" s="231" t="str">
        <f>VLOOKUP(U2771,'Cross ref'!I:J,2,0)</f>
        <v>SCL</v>
      </c>
      <c r="T2771" s="231">
        <f t="shared" si="258"/>
        <v>77.97</v>
      </c>
      <c r="U2771" s="231">
        <f>VLOOKUP(VALUE(C2771),'Cross ref'!G:I,3,0)</f>
        <v>7396</v>
      </c>
      <c r="V2771" s="231">
        <f>IFERROR(VLOOKUP(J2771,'Item List (2)'!C:D,2,0),VLOOKUP(K2771,'Item List (2)'!C:D,2,0))</f>
        <v>50007</v>
      </c>
      <c r="W2771" s="231">
        <f>IFERROR(VLOOKUP(J2771,'Item List (2)'!C:E,3,0),VLOOKUP(K2771,'Item List (2)'!C:E,3,0))</f>
        <v>100</v>
      </c>
      <c r="X2771" s="231">
        <f t="shared" si="259"/>
        <v>0</v>
      </c>
      <c r="Y2771" s="231" t="str">
        <f t="shared" si="260"/>
        <v>CHEESE, SWISS SLI 160CT</v>
      </c>
      <c r="AA2771" s="232">
        <f t="shared" si="261"/>
        <v>77.97</v>
      </c>
      <c r="AB2771" s="232" t="str">
        <f>VLOOKUP(W2771,'Item List (2)'!$H:$J,2,0)</f>
        <v>Food</v>
      </c>
      <c r="AC2771" s="232">
        <f t="shared" si="262"/>
        <v>7396</v>
      </c>
      <c r="AD2771" s="232" t="str">
        <f t="shared" si="263"/>
        <v>7396-Food</v>
      </c>
    </row>
    <row r="2772" spans="1:30">
      <c r="A2772" t="s">
        <v>48</v>
      </c>
      <c r="B2772" t="s">
        <v>549</v>
      </c>
      <c r="C2772" t="s">
        <v>864</v>
      </c>
      <c r="D2772" t="s">
        <v>865</v>
      </c>
      <c r="E2772" t="s">
        <v>867</v>
      </c>
      <c r="F2772" s="220" t="s">
        <v>53</v>
      </c>
      <c r="G2772" s="220">
        <v>45169</v>
      </c>
      <c r="H2772" t="s">
        <v>181</v>
      </c>
      <c r="I2772" t="s">
        <v>55</v>
      </c>
      <c r="J2772" t="s">
        <v>121</v>
      </c>
      <c r="K2772" t="s">
        <v>182</v>
      </c>
      <c r="L2772" s="230" t="s">
        <v>183</v>
      </c>
      <c r="M2772">
        <v>1</v>
      </c>
      <c r="N2772">
        <v>0</v>
      </c>
      <c r="O2772" s="240">
        <v>39.79</v>
      </c>
      <c r="P2772" s="240">
        <v>39.79</v>
      </c>
      <c r="Q2772" s="240">
        <v>2446.96</v>
      </c>
      <c r="R2772" s="240">
        <v>8.1</v>
      </c>
      <c r="S2772" s="231" t="str">
        <f>VLOOKUP(U2772,'Cross ref'!I:J,2,0)</f>
        <v>SCL</v>
      </c>
      <c r="T2772" s="231">
        <f t="shared" si="258"/>
        <v>39.79</v>
      </c>
      <c r="U2772" s="231">
        <f>VLOOKUP(VALUE(C2772),'Cross ref'!G:I,3,0)</f>
        <v>7396</v>
      </c>
      <c r="V2772" s="231">
        <f>IFERROR(VLOOKUP(J2772,'Item List (2)'!C:D,2,0),VLOOKUP(K2772,'Item List (2)'!C:D,2,0))</f>
        <v>50007</v>
      </c>
      <c r="W2772" s="231">
        <f>IFERROR(VLOOKUP(J2772,'Item List (2)'!C:E,3,0),VLOOKUP(K2772,'Item List (2)'!C:E,3,0))</f>
        <v>100</v>
      </c>
      <c r="X2772" s="231">
        <f t="shared" si="259"/>
        <v>0</v>
      </c>
      <c r="Y2772" s="231" t="str">
        <f t="shared" si="260"/>
        <v>APPTZR, JALAPENO BRD CHSE BITE</v>
      </c>
      <c r="AA2772" s="232">
        <f t="shared" si="261"/>
        <v>39.79</v>
      </c>
      <c r="AB2772" s="232" t="str">
        <f>VLOOKUP(W2772,'Item List (2)'!$H:$J,2,0)</f>
        <v>Food</v>
      </c>
      <c r="AC2772" s="232">
        <f t="shared" si="262"/>
        <v>7396</v>
      </c>
      <c r="AD2772" s="232" t="str">
        <f t="shared" si="263"/>
        <v>7396-Food</v>
      </c>
    </row>
    <row r="2773" spans="1:30">
      <c r="A2773" t="s">
        <v>48</v>
      </c>
      <c r="B2773" t="s">
        <v>549</v>
      </c>
      <c r="C2773" t="s">
        <v>864</v>
      </c>
      <c r="D2773" t="s">
        <v>865</v>
      </c>
      <c r="E2773" t="s">
        <v>867</v>
      </c>
      <c r="F2773" s="220" t="s">
        <v>53</v>
      </c>
      <c r="G2773" s="220">
        <v>45169</v>
      </c>
      <c r="H2773" t="s">
        <v>187</v>
      </c>
      <c r="I2773" t="s">
        <v>55</v>
      </c>
      <c r="J2773" t="s">
        <v>146</v>
      </c>
      <c r="K2773" t="s">
        <v>188</v>
      </c>
      <c r="L2773" s="230" t="s">
        <v>189</v>
      </c>
      <c r="M2773">
        <v>1</v>
      </c>
      <c r="N2773">
        <v>0</v>
      </c>
      <c r="O2773" s="240">
        <v>46.88</v>
      </c>
      <c r="P2773" s="240">
        <v>46.88</v>
      </c>
      <c r="Q2773" s="240">
        <v>2446.96</v>
      </c>
      <c r="R2773" s="240">
        <v>8.1</v>
      </c>
      <c r="S2773" s="231" t="str">
        <f>VLOOKUP(U2773,'Cross ref'!I:J,2,0)</f>
        <v>SCL</v>
      </c>
      <c r="T2773" s="231">
        <f t="shared" si="258"/>
        <v>46.88</v>
      </c>
      <c r="U2773" s="231">
        <f>VLOOKUP(VALUE(C2773),'Cross ref'!G:I,3,0)</f>
        <v>7396</v>
      </c>
      <c r="V2773" s="231">
        <f>IFERROR(VLOOKUP(J2773,'Item List (2)'!C:D,2,0),VLOOKUP(K2773,'Item List (2)'!C:D,2,0))</f>
        <v>50007</v>
      </c>
      <c r="W2773" s="231">
        <f>IFERROR(VLOOKUP(J2773,'Item List (2)'!C:E,3,0),VLOOKUP(K2773,'Item List (2)'!C:E,3,0))</f>
        <v>100</v>
      </c>
      <c r="X2773" s="231">
        <f t="shared" si="259"/>
        <v>0</v>
      </c>
      <c r="Y2773" s="231" t="str">
        <f t="shared" si="260"/>
        <v>CHICKEN, NUGGET BRD STAR SHP</v>
      </c>
      <c r="AA2773" s="232">
        <f t="shared" si="261"/>
        <v>46.88</v>
      </c>
      <c r="AB2773" s="232" t="str">
        <f>VLOOKUP(W2773,'Item List (2)'!$H:$J,2,0)</f>
        <v>Food</v>
      </c>
      <c r="AC2773" s="232">
        <f t="shared" si="262"/>
        <v>7396</v>
      </c>
      <c r="AD2773" s="232" t="str">
        <f t="shared" si="263"/>
        <v>7396-Food</v>
      </c>
    </row>
    <row r="2774" spans="1:30">
      <c r="A2774" t="s">
        <v>48</v>
      </c>
      <c r="B2774" t="s">
        <v>549</v>
      </c>
      <c r="C2774" t="s">
        <v>864</v>
      </c>
      <c r="D2774" t="s">
        <v>865</v>
      </c>
      <c r="E2774" t="s">
        <v>867</v>
      </c>
      <c r="F2774" s="220" t="s">
        <v>53</v>
      </c>
      <c r="G2774" s="220">
        <v>45169</v>
      </c>
      <c r="H2774" t="s">
        <v>357</v>
      </c>
      <c r="I2774" t="s">
        <v>55</v>
      </c>
      <c r="J2774" t="s">
        <v>358</v>
      </c>
      <c r="K2774" t="s">
        <v>359</v>
      </c>
      <c r="L2774" s="230" t="s">
        <v>360</v>
      </c>
      <c r="M2774">
        <v>1</v>
      </c>
      <c r="N2774">
        <v>0</v>
      </c>
      <c r="O2774" s="240">
        <v>24.1</v>
      </c>
      <c r="P2774" s="240">
        <v>24.1</v>
      </c>
      <c r="Q2774" s="240">
        <v>2446.96</v>
      </c>
      <c r="R2774" s="240">
        <v>8.1</v>
      </c>
      <c r="S2774" s="231" t="str">
        <f>VLOOKUP(U2774,'Cross ref'!I:J,2,0)</f>
        <v>SCL</v>
      </c>
      <c r="T2774" s="231">
        <f t="shared" si="258"/>
        <v>24.1</v>
      </c>
      <c r="U2774" s="231">
        <f>VLOOKUP(VALUE(C2774),'Cross ref'!G:I,3,0)</f>
        <v>7396</v>
      </c>
      <c r="V2774" s="231">
        <f>IFERROR(VLOOKUP(J2774,'Item List (2)'!C:D,2,0),VLOOKUP(K2774,'Item List (2)'!C:D,2,0))</f>
        <v>50007</v>
      </c>
      <c r="W2774" s="231">
        <f>IFERROR(VLOOKUP(J2774,'Item List (2)'!C:E,3,0),VLOOKUP(K2774,'Item List (2)'!C:E,3,0))</f>
        <v>100</v>
      </c>
      <c r="X2774" s="231">
        <f t="shared" si="259"/>
        <v>0</v>
      </c>
      <c r="Y2774" s="231" t="str">
        <f t="shared" si="260"/>
        <v>BISCUIT, BUTTERMILK PARBKD</v>
      </c>
      <c r="AA2774" s="232">
        <f t="shared" si="261"/>
        <v>24.1</v>
      </c>
      <c r="AB2774" s="232" t="str">
        <f>VLOOKUP(W2774,'Item List (2)'!$H:$J,2,0)</f>
        <v>Food</v>
      </c>
      <c r="AC2774" s="232">
        <f t="shared" si="262"/>
        <v>7396</v>
      </c>
      <c r="AD2774" s="232" t="str">
        <f t="shared" si="263"/>
        <v>7396-Food</v>
      </c>
    </row>
    <row r="2775" spans="1:30">
      <c r="A2775" t="s">
        <v>48</v>
      </c>
      <c r="B2775" t="s">
        <v>549</v>
      </c>
      <c r="C2775" t="s">
        <v>864</v>
      </c>
      <c r="D2775" t="s">
        <v>865</v>
      </c>
      <c r="E2775" t="s">
        <v>867</v>
      </c>
      <c r="F2775" s="220" t="s">
        <v>53</v>
      </c>
      <c r="G2775" s="220">
        <v>45169</v>
      </c>
      <c r="H2775" t="s">
        <v>205</v>
      </c>
      <c r="I2775" t="s">
        <v>55</v>
      </c>
      <c r="J2775" t="s">
        <v>206</v>
      </c>
      <c r="K2775" t="s">
        <v>207</v>
      </c>
      <c r="L2775" s="230" t="s">
        <v>208</v>
      </c>
      <c r="M2775">
        <v>1</v>
      </c>
      <c r="N2775">
        <v>0</v>
      </c>
      <c r="O2775" s="240">
        <v>22.17</v>
      </c>
      <c r="P2775" s="240">
        <v>22.17</v>
      </c>
      <c r="Q2775" s="240">
        <v>2446.96</v>
      </c>
      <c r="R2775" s="240">
        <v>8.1</v>
      </c>
      <c r="S2775" s="231" t="str">
        <f>VLOOKUP(U2775,'Cross ref'!I:J,2,0)</f>
        <v>SCL</v>
      </c>
      <c r="T2775" s="231">
        <f t="shared" si="258"/>
        <v>22.17</v>
      </c>
      <c r="U2775" s="231">
        <f>VLOOKUP(VALUE(C2775),'Cross ref'!G:I,3,0)</f>
        <v>7396</v>
      </c>
      <c r="V2775" s="231">
        <f>IFERROR(VLOOKUP(J2775,'Item List (2)'!C:D,2,0),VLOOKUP(K2775,'Item List (2)'!C:D,2,0))</f>
        <v>50007</v>
      </c>
      <c r="W2775" s="231">
        <f>IFERROR(VLOOKUP(J2775,'Item List (2)'!C:E,3,0),VLOOKUP(K2775,'Item List (2)'!C:E,3,0))</f>
        <v>100</v>
      </c>
      <c r="X2775" s="231">
        <f t="shared" si="259"/>
        <v>0</v>
      </c>
      <c r="Y2775" s="231" t="str">
        <f t="shared" si="260"/>
        <v>LETTUCE, LINER</v>
      </c>
      <c r="AA2775" s="232">
        <f t="shared" si="261"/>
        <v>22.17</v>
      </c>
      <c r="AB2775" s="232" t="str">
        <f>VLOOKUP(W2775,'Item List (2)'!$H:$J,2,0)</f>
        <v>Food</v>
      </c>
      <c r="AC2775" s="232">
        <f t="shared" si="262"/>
        <v>7396</v>
      </c>
      <c r="AD2775" s="232" t="str">
        <f t="shared" si="263"/>
        <v>7396-Food</v>
      </c>
    </row>
    <row r="2776" spans="1:30">
      <c r="A2776" t="s">
        <v>48</v>
      </c>
      <c r="B2776" t="s">
        <v>549</v>
      </c>
      <c r="C2776" t="s">
        <v>864</v>
      </c>
      <c r="D2776" t="s">
        <v>865</v>
      </c>
      <c r="E2776" t="s">
        <v>867</v>
      </c>
      <c r="F2776" s="220" t="s">
        <v>53</v>
      </c>
      <c r="G2776" s="220">
        <v>45169</v>
      </c>
      <c r="H2776" t="s">
        <v>209</v>
      </c>
      <c r="I2776" t="s">
        <v>55</v>
      </c>
      <c r="J2776" t="s">
        <v>210</v>
      </c>
      <c r="K2776" t="s">
        <v>211</v>
      </c>
      <c r="L2776" s="230" t="s">
        <v>212</v>
      </c>
      <c r="M2776">
        <v>1</v>
      </c>
      <c r="N2776">
        <v>0</v>
      </c>
      <c r="O2776" s="240">
        <v>19.57</v>
      </c>
      <c r="P2776" s="240">
        <v>19.57</v>
      </c>
      <c r="Q2776" s="240">
        <v>2446.96</v>
      </c>
      <c r="R2776" s="240">
        <v>8.1</v>
      </c>
      <c r="S2776" s="231" t="str">
        <f>VLOOKUP(U2776,'Cross ref'!I:J,2,0)</f>
        <v>SCL</v>
      </c>
      <c r="T2776" s="231">
        <f t="shared" si="258"/>
        <v>19.57</v>
      </c>
      <c r="U2776" s="231">
        <f>VLOOKUP(VALUE(C2776),'Cross ref'!G:I,3,0)</f>
        <v>7396</v>
      </c>
      <c r="V2776" s="231">
        <f>IFERROR(VLOOKUP(J2776,'Item List (2)'!C:D,2,0),VLOOKUP(K2776,'Item List (2)'!C:D,2,0))</f>
        <v>50007</v>
      </c>
      <c r="W2776" s="231">
        <f>IFERROR(VLOOKUP(J2776,'Item List (2)'!C:E,3,0),VLOOKUP(K2776,'Item List (2)'!C:E,3,0))</f>
        <v>100</v>
      </c>
      <c r="X2776" s="231">
        <f t="shared" si="259"/>
        <v>0</v>
      </c>
      <c r="Y2776" s="231" t="str">
        <f t="shared" si="260"/>
        <v>TOMATO, RED 5X5 BULK 25LB</v>
      </c>
      <c r="AA2776" s="232">
        <f t="shared" si="261"/>
        <v>19.57</v>
      </c>
      <c r="AB2776" s="232" t="str">
        <f>VLOOKUP(W2776,'Item List (2)'!$H:$J,2,0)</f>
        <v>Food</v>
      </c>
      <c r="AC2776" s="232">
        <f t="shared" si="262"/>
        <v>7396</v>
      </c>
      <c r="AD2776" s="232" t="str">
        <f t="shared" si="263"/>
        <v>7396-Food</v>
      </c>
    </row>
    <row r="2777" spans="1:30">
      <c r="A2777" t="s">
        <v>48</v>
      </c>
      <c r="B2777" t="s">
        <v>549</v>
      </c>
      <c r="C2777" t="s">
        <v>864</v>
      </c>
      <c r="D2777" t="s">
        <v>865</v>
      </c>
      <c r="E2777" t="s">
        <v>867</v>
      </c>
      <c r="F2777" s="220" t="s">
        <v>53</v>
      </c>
      <c r="G2777" s="220">
        <v>45169</v>
      </c>
      <c r="H2777" t="s">
        <v>227</v>
      </c>
      <c r="I2777" t="s">
        <v>55</v>
      </c>
      <c r="J2777" t="s">
        <v>228</v>
      </c>
      <c r="K2777" t="s">
        <v>229</v>
      </c>
      <c r="L2777" s="230" t="s">
        <v>230</v>
      </c>
      <c r="M2777">
        <v>1</v>
      </c>
      <c r="N2777">
        <v>0</v>
      </c>
      <c r="O2777" s="240">
        <v>30.07</v>
      </c>
      <c r="P2777" s="240">
        <v>30.07</v>
      </c>
      <c r="Q2777" s="240">
        <v>2446.96</v>
      </c>
      <c r="R2777" s="240">
        <v>8.1</v>
      </c>
      <c r="S2777" s="231" t="str">
        <f>VLOOKUP(U2777,'Cross ref'!I:J,2,0)</f>
        <v>SCL</v>
      </c>
      <c r="T2777" s="231">
        <f t="shared" si="258"/>
        <v>30.07</v>
      </c>
      <c r="U2777" s="231">
        <f>VLOOKUP(VALUE(C2777),'Cross ref'!G:I,3,0)</f>
        <v>7396</v>
      </c>
      <c r="V2777" s="231">
        <f>IFERROR(VLOOKUP(J2777,'Item List (2)'!C:D,2,0),VLOOKUP(K2777,'Item List (2)'!C:D,2,0))</f>
        <v>50007</v>
      </c>
      <c r="W2777" s="231">
        <f>IFERROR(VLOOKUP(J2777,'Item List (2)'!C:E,3,0),VLOOKUP(K2777,'Item List (2)'!C:E,3,0))</f>
        <v>100</v>
      </c>
      <c r="X2777" s="231">
        <f t="shared" si="259"/>
        <v>0</v>
      </c>
      <c r="Y2777" s="231" t="str">
        <f t="shared" si="260"/>
        <v>ONION, YLW</v>
      </c>
      <c r="AA2777" s="232">
        <f t="shared" si="261"/>
        <v>30.07</v>
      </c>
      <c r="AB2777" s="232" t="str">
        <f>VLOOKUP(W2777,'Item List (2)'!$H:$J,2,0)</f>
        <v>Food</v>
      </c>
      <c r="AC2777" s="232">
        <f t="shared" si="262"/>
        <v>7396</v>
      </c>
      <c r="AD2777" s="232" t="str">
        <f t="shared" si="263"/>
        <v>7396-Food</v>
      </c>
    </row>
    <row r="2778" spans="1:30">
      <c r="A2778" t="s">
        <v>48</v>
      </c>
      <c r="B2778" t="s">
        <v>549</v>
      </c>
      <c r="C2778" t="s">
        <v>864</v>
      </c>
      <c r="D2778" t="s">
        <v>865</v>
      </c>
      <c r="E2778" t="s">
        <v>867</v>
      </c>
      <c r="F2778" s="220" t="s">
        <v>53</v>
      </c>
      <c r="G2778" s="220">
        <v>45169</v>
      </c>
      <c r="H2778" t="s">
        <v>501</v>
      </c>
      <c r="I2778" t="s">
        <v>55</v>
      </c>
      <c r="J2778" t="s">
        <v>90</v>
      </c>
      <c r="K2778" t="s">
        <v>502</v>
      </c>
      <c r="L2778" s="230" t="s">
        <v>452</v>
      </c>
      <c r="M2778">
        <v>1</v>
      </c>
      <c r="N2778">
        <v>0</v>
      </c>
      <c r="O2778" s="240">
        <v>65.83</v>
      </c>
      <c r="P2778" s="240">
        <v>65.83</v>
      </c>
      <c r="Q2778" s="240">
        <v>2446.96</v>
      </c>
      <c r="R2778" s="240">
        <v>8.1</v>
      </c>
      <c r="S2778" s="231" t="str">
        <f>VLOOKUP(U2778,'Cross ref'!I:J,2,0)</f>
        <v>SCL</v>
      </c>
      <c r="T2778" s="231">
        <f t="shared" si="258"/>
        <v>65.83</v>
      </c>
      <c r="U2778" s="231">
        <f>VLOOKUP(VALUE(C2778),'Cross ref'!G:I,3,0)</f>
        <v>7396</v>
      </c>
      <c r="V2778" s="231">
        <f>IFERROR(VLOOKUP(J2778,'Item List (2)'!C:D,2,0),VLOOKUP(K2778,'Item List (2)'!C:D,2,0))</f>
        <v>50007</v>
      </c>
      <c r="W2778" s="231">
        <f>IFERROR(VLOOKUP(J2778,'Item List (2)'!C:E,3,0),VLOOKUP(K2778,'Item List (2)'!C:E,3,0))</f>
        <v>100</v>
      </c>
      <c r="X2778" s="231">
        <f t="shared" si="259"/>
        <v>0</v>
      </c>
      <c r="Y2778" s="231" t="str">
        <f t="shared" si="260"/>
        <v>EGG, LIQ WHL W-CITRC ACID ESL P12CE</v>
      </c>
      <c r="AA2778" s="232">
        <f t="shared" si="261"/>
        <v>65.83</v>
      </c>
      <c r="AB2778" s="232" t="str">
        <f>VLOOKUP(W2778,'Item List (2)'!$H:$J,2,0)</f>
        <v>Food</v>
      </c>
      <c r="AC2778" s="232">
        <f t="shared" si="262"/>
        <v>7396</v>
      </c>
      <c r="AD2778" s="232" t="str">
        <f t="shared" si="263"/>
        <v>7396-Food</v>
      </c>
    </row>
    <row r="2779" spans="1:30">
      <c r="A2779" t="s">
        <v>48</v>
      </c>
      <c r="B2779" t="s">
        <v>549</v>
      </c>
      <c r="C2779" t="s">
        <v>864</v>
      </c>
      <c r="D2779" t="s">
        <v>865</v>
      </c>
      <c r="E2779" t="s">
        <v>867</v>
      </c>
      <c r="F2779" s="220" t="s">
        <v>53</v>
      </c>
      <c r="G2779" s="220">
        <v>45169</v>
      </c>
      <c r="H2779" t="s">
        <v>397</v>
      </c>
      <c r="I2779" t="s">
        <v>55</v>
      </c>
      <c r="J2779" t="s">
        <v>179</v>
      </c>
      <c r="K2779" t="s">
        <v>398</v>
      </c>
      <c r="L2779" s="230" t="s">
        <v>123</v>
      </c>
      <c r="M2779">
        <v>1</v>
      </c>
      <c r="N2779">
        <v>0</v>
      </c>
      <c r="O2779" s="240">
        <v>43.47</v>
      </c>
      <c r="P2779" s="240">
        <v>43.47</v>
      </c>
      <c r="Q2779" s="240">
        <v>2446.96</v>
      </c>
      <c r="R2779" s="240">
        <v>8.1</v>
      </c>
      <c r="S2779" s="231" t="str">
        <f>VLOOKUP(U2779,'Cross ref'!I:J,2,0)</f>
        <v>SCL</v>
      </c>
      <c r="T2779" s="231">
        <f t="shared" si="258"/>
        <v>43.47</v>
      </c>
      <c r="U2779" s="231">
        <f>VLOOKUP(VALUE(C2779),'Cross ref'!G:I,3,0)</f>
        <v>7396</v>
      </c>
      <c r="V2779" s="231">
        <f>IFERROR(VLOOKUP(J2779,'Item List (2)'!C:D,2,0),VLOOKUP(K2779,'Item List (2)'!C:D,2,0))</f>
        <v>50007</v>
      </c>
      <c r="W2779" s="231">
        <f>IFERROR(VLOOKUP(J2779,'Item List (2)'!C:E,3,0),VLOOKUP(K2779,'Item List (2)'!C:E,3,0))</f>
        <v>100</v>
      </c>
      <c r="X2779" s="231">
        <f t="shared" si="259"/>
        <v>0</v>
      </c>
      <c r="Y2779" s="231" t="str">
        <f t="shared" si="260"/>
        <v>CHEESE, PEPPERJACK 160CT</v>
      </c>
      <c r="AA2779" s="232">
        <f t="shared" si="261"/>
        <v>43.47</v>
      </c>
      <c r="AB2779" s="232" t="str">
        <f>VLOOKUP(W2779,'Item List (2)'!$H:$J,2,0)</f>
        <v>Food</v>
      </c>
      <c r="AC2779" s="232">
        <f t="shared" si="262"/>
        <v>7396</v>
      </c>
      <c r="AD2779" s="232" t="str">
        <f t="shared" si="263"/>
        <v>7396-Food</v>
      </c>
    </row>
    <row r="2780" spans="1:30">
      <c r="A2780" t="s">
        <v>48</v>
      </c>
      <c r="B2780" t="s">
        <v>549</v>
      </c>
      <c r="C2780" t="s">
        <v>864</v>
      </c>
      <c r="D2780" t="s">
        <v>865</v>
      </c>
      <c r="E2780" t="s">
        <v>867</v>
      </c>
      <c r="F2780" s="220" t="s">
        <v>53</v>
      </c>
      <c r="G2780" s="220">
        <v>45169</v>
      </c>
      <c r="H2780" t="s">
        <v>261</v>
      </c>
      <c r="I2780" t="s">
        <v>55</v>
      </c>
      <c r="J2780" t="s">
        <v>98</v>
      </c>
      <c r="K2780" t="s">
        <v>262</v>
      </c>
      <c r="L2780" s="230" t="s">
        <v>263</v>
      </c>
      <c r="M2780">
        <v>2</v>
      </c>
      <c r="N2780">
        <v>0</v>
      </c>
      <c r="O2780" s="240">
        <v>22.91</v>
      </c>
      <c r="P2780" s="240">
        <v>45.82</v>
      </c>
      <c r="Q2780" s="240">
        <v>2446.96</v>
      </c>
      <c r="R2780" s="240">
        <v>8.1</v>
      </c>
      <c r="S2780" s="231" t="str">
        <f>VLOOKUP(U2780,'Cross ref'!I:J,2,0)</f>
        <v>SCL</v>
      </c>
      <c r="T2780" s="231">
        <f t="shared" si="258"/>
        <v>45.82</v>
      </c>
      <c r="U2780" s="231">
        <f>VLOOKUP(VALUE(C2780),'Cross ref'!G:I,3,0)</f>
        <v>7396</v>
      </c>
      <c r="V2780" s="231">
        <f>IFERROR(VLOOKUP(J2780,'Item List (2)'!C:D,2,0),VLOOKUP(K2780,'Item List (2)'!C:D,2,0))</f>
        <v>50007</v>
      </c>
      <c r="W2780" s="231">
        <f>IFERROR(VLOOKUP(J2780,'Item List (2)'!C:E,3,0),VLOOKUP(K2780,'Item List (2)'!C:E,3,0))</f>
        <v>100</v>
      </c>
      <c r="X2780" s="231">
        <f t="shared" si="259"/>
        <v>0</v>
      </c>
      <c r="Y2780" s="231" t="str">
        <f t="shared" si="260"/>
        <v>SAUCE, BBQ</v>
      </c>
      <c r="AA2780" s="232">
        <f t="shared" si="261"/>
        <v>45.82</v>
      </c>
      <c r="AB2780" s="232" t="str">
        <f>VLOOKUP(W2780,'Item List (2)'!$H:$J,2,0)</f>
        <v>Food</v>
      </c>
      <c r="AC2780" s="232">
        <f t="shared" si="262"/>
        <v>7396</v>
      </c>
      <c r="AD2780" s="232" t="str">
        <f t="shared" si="263"/>
        <v>7396-Food</v>
      </c>
    </row>
    <row r="2781" spans="1:30">
      <c r="A2781" t="s">
        <v>48</v>
      </c>
      <c r="B2781" t="s">
        <v>549</v>
      </c>
      <c r="C2781" t="s">
        <v>864</v>
      </c>
      <c r="D2781" t="s">
        <v>865</v>
      </c>
      <c r="E2781" t="s">
        <v>867</v>
      </c>
      <c r="F2781" s="220" t="s">
        <v>53</v>
      </c>
      <c r="G2781" s="220">
        <v>45169</v>
      </c>
      <c r="H2781" t="s">
        <v>267</v>
      </c>
      <c r="I2781" t="s">
        <v>55</v>
      </c>
      <c r="J2781" t="s">
        <v>268</v>
      </c>
      <c r="K2781" t="s">
        <v>269</v>
      </c>
      <c r="L2781" s="230" t="s">
        <v>270</v>
      </c>
      <c r="M2781">
        <v>2</v>
      </c>
      <c r="N2781">
        <v>0</v>
      </c>
      <c r="O2781" s="240">
        <v>47.11</v>
      </c>
      <c r="P2781" s="240">
        <v>94.22</v>
      </c>
      <c r="Q2781" s="240">
        <v>2446.96</v>
      </c>
      <c r="R2781" s="240">
        <v>8.1</v>
      </c>
      <c r="S2781" s="231" t="str">
        <f>VLOOKUP(U2781,'Cross ref'!I:J,2,0)</f>
        <v>SCL</v>
      </c>
      <c r="T2781" s="231">
        <f t="shared" si="258"/>
        <v>94.22</v>
      </c>
      <c r="U2781" s="231">
        <f>VLOOKUP(VALUE(C2781),'Cross ref'!G:I,3,0)</f>
        <v>7396</v>
      </c>
      <c r="V2781" s="231">
        <f>IFERROR(VLOOKUP(J2781,'Item List (2)'!C:D,2,0),VLOOKUP(K2781,'Item List (2)'!C:D,2,0))</f>
        <v>50007</v>
      </c>
      <c r="W2781" s="231">
        <f>IFERROR(VLOOKUP(J2781,'Item List (2)'!C:E,3,0),VLOOKUP(K2781,'Item List (2)'!C:E,3,0))</f>
        <v>100</v>
      </c>
      <c r="X2781" s="231">
        <f t="shared" si="259"/>
        <v>0</v>
      </c>
      <c r="Y2781" s="231" t="str">
        <f t="shared" si="260"/>
        <v>MAYONNAISE, 64Z</v>
      </c>
      <c r="AA2781" s="232">
        <f t="shared" si="261"/>
        <v>94.22</v>
      </c>
      <c r="AB2781" s="232" t="str">
        <f>VLOOKUP(W2781,'Item List (2)'!$H:$J,2,0)</f>
        <v>Food</v>
      </c>
      <c r="AC2781" s="232">
        <f t="shared" si="262"/>
        <v>7396</v>
      </c>
      <c r="AD2781" s="232" t="str">
        <f t="shared" si="263"/>
        <v>7396-Food</v>
      </c>
    </row>
    <row r="2782" spans="1:30">
      <c r="A2782" t="s">
        <v>48</v>
      </c>
      <c r="B2782" t="s">
        <v>549</v>
      </c>
      <c r="C2782" t="s">
        <v>864</v>
      </c>
      <c r="D2782" t="s">
        <v>865</v>
      </c>
      <c r="E2782" t="s">
        <v>867</v>
      </c>
      <c r="F2782" s="220" t="s">
        <v>53</v>
      </c>
      <c r="G2782" s="220">
        <v>45169</v>
      </c>
      <c r="H2782" t="s">
        <v>403</v>
      </c>
      <c r="I2782" t="s">
        <v>66</v>
      </c>
      <c r="J2782" t="s">
        <v>301</v>
      </c>
      <c r="K2782" t="s">
        <v>404</v>
      </c>
      <c r="L2782" s="230" t="s">
        <v>303</v>
      </c>
      <c r="M2782">
        <v>1</v>
      </c>
      <c r="N2782">
        <v>0</v>
      </c>
      <c r="O2782" s="240">
        <v>11.91</v>
      </c>
      <c r="P2782" s="240">
        <v>11.91</v>
      </c>
      <c r="Q2782" s="240">
        <v>2446.96</v>
      </c>
      <c r="R2782" s="240">
        <v>8.1</v>
      </c>
      <c r="S2782" s="231" t="str">
        <f>VLOOKUP(U2782,'Cross ref'!I:J,2,0)</f>
        <v>SCL</v>
      </c>
      <c r="T2782" s="231">
        <f t="shared" si="258"/>
        <v>11.91</v>
      </c>
      <c r="U2782" s="231">
        <f>VLOOKUP(VALUE(C2782),'Cross ref'!G:I,3,0)</f>
        <v>7396</v>
      </c>
      <c r="V2782" s="231">
        <f>IFERROR(VLOOKUP(J2782,'Item List (2)'!C:D,2,0),VLOOKUP(K2782,'Item List (2)'!C:D,2,0))</f>
        <v>60507</v>
      </c>
      <c r="W2782" s="231">
        <f>IFERROR(VLOOKUP(J2782,'Item List (2)'!C:E,3,0),VLOOKUP(K2782,'Item List (2)'!C:E,3,0))</f>
        <v>1200</v>
      </c>
      <c r="X2782" s="231">
        <f t="shared" si="259"/>
        <v>0</v>
      </c>
      <c r="Y2782" s="231" t="str">
        <f t="shared" si="260"/>
        <v>MOP, GREASE BEATER RED</v>
      </c>
      <c r="AA2782" s="232">
        <f t="shared" si="261"/>
        <v>11.91</v>
      </c>
      <c r="AB2782" s="232" t="str">
        <f>VLOOKUP(W2782,'Item List (2)'!$H:$J,2,0)</f>
        <v>Supplies</v>
      </c>
      <c r="AC2782" s="232">
        <f t="shared" si="262"/>
        <v>7396</v>
      </c>
      <c r="AD2782" s="232" t="str">
        <f t="shared" si="263"/>
        <v>7396-Supplies</v>
      </c>
    </row>
    <row r="2783" spans="1:30">
      <c r="A2783" t="s">
        <v>48</v>
      </c>
      <c r="B2783" t="s">
        <v>549</v>
      </c>
      <c r="C2783" t="s">
        <v>864</v>
      </c>
      <c r="D2783" t="s">
        <v>865</v>
      </c>
      <c r="E2783" t="s">
        <v>867</v>
      </c>
      <c r="F2783" s="220" t="s">
        <v>53</v>
      </c>
      <c r="G2783" s="220">
        <v>45169</v>
      </c>
      <c r="H2783" t="s">
        <v>271</v>
      </c>
      <c r="I2783" t="s">
        <v>55</v>
      </c>
      <c r="J2783" t="s">
        <v>272</v>
      </c>
      <c r="K2783" t="s">
        <v>273</v>
      </c>
      <c r="L2783" s="230" t="s">
        <v>274</v>
      </c>
      <c r="M2783">
        <v>1</v>
      </c>
      <c r="N2783">
        <v>0</v>
      </c>
      <c r="O2783" s="240">
        <v>39.82</v>
      </c>
      <c r="P2783" s="240">
        <v>39.82</v>
      </c>
      <c r="Q2783" s="240">
        <v>2446.96</v>
      </c>
      <c r="R2783" s="240">
        <v>8.1</v>
      </c>
      <c r="S2783" s="231" t="str">
        <f>VLOOKUP(U2783,'Cross ref'!I:J,2,0)</f>
        <v>SCL</v>
      </c>
      <c r="T2783" s="231">
        <f t="shared" si="258"/>
        <v>39.82</v>
      </c>
      <c r="U2783" s="231">
        <f>VLOOKUP(VALUE(C2783),'Cross ref'!G:I,3,0)</f>
        <v>7396</v>
      </c>
      <c r="V2783" s="231">
        <f>IFERROR(VLOOKUP(J2783,'Item List (2)'!C:D,2,0),VLOOKUP(K2783,'Item List (2)'!C:D,2,0))</f>
        <v>50007</v>
      </c>
      <c r="W2783" s="231">
        <f>IFERROR(VLOOKUP(J2783,'Item List (2)'!C:E,3,0),VLOOKUP(K2783,'Item List (2)'!C:E,3,0))</f>
        <v>100</v>
      </c>
      <c r="X2783" s="231">
        <f t="shared" si="259"/>
        <v>0</v>
      </c>
      <c r="Y2783" s="231" t="str">
        <f t="shared" si="260"/>
        <v>FRENCH TOAST, STICK ORIGINAL CARLS JR</v>
      </c>
      <c r="AA2783" s="232">
        <f t="shared" si="261"/>
        <v>39.82</v>
      </c>
      <c r="AB2783" s="232" t="str">
        <f>VLOOKUP(W2783,'Item List (2)'!$H:$J,2,0)</f>
        <v>Food</v>
      </c>
      <c r="AC2783" s="232">
        <f t="shared" si="262"/>
        <v>7396</v>
      </c>
      <c r="AD2783" s="232" t="str">
        <f t="shared" si="263"/>
        <v>7396-Food</v>
      </c>
    </row>
    <row r="2784" spans="1:30">
      <c r="A2784" t="s">
        <v>48</v>
      </c>
      <c r="B2784" t="s">
        <v>549</v>
      </c>
      <c r="C2784" t="s">
        <v>864</v>
      </c>
      <c r="D2784" t="s">
        <v>865</v>
      </c>
      <c r="E2784" t="s">
        <v>867</v>
      </c>
      <c r="F2784" s="220" t="s">
        <v>53</v>
      </c>
      <c r="G2784" s="220">
        <v>45169</v>
      </c>
      <c r="H2784" t="s">
        <v>275</v>
      </c>
      <c r="I2784" t="s">
        <v>71</v>
      </c>
      <c r="J2784" t="s">
        <v>276</v>
      </c>
      <c r="K2784" t="s">
        <v>277</v>
      </c>
      <c r="L2784" s="230" t="s">
        <v>74</v>
      </c>
      <c r="M2784">
        <v>1</v>
      </c>
      <c r="N2784">
        <v>0</v>
      </c>
      <c r="O2784" s="240">
        <v>0</v>
      </c>
      <c r="P2784" s="240">
        <v>17.11</v>
      </c>
      <c r="Q2784" s="240">
        <v>2446.96</v>
      </c>
      <c r="R2784" s="240">
        <v>8.1</v>
      </c>
      <c r="S2784" s="231" t="str">
        <f>VLOOKUP(U2784,'Cross ref'!I:J,2,0)</f>
        <v>SCL</v>
      </c>
      <c r="T2784" s="231">
        <f t="shared" si="258"/>
        <v>17.11</v>
      </c>
      <c r="U2784" s="231">
        <f>VLOOKUP(VALUE(C2784),'Cross ref'!G:I,3,0)</f>
        <v>7396</v>
      </c>
      <c r="V2784" s="231">
        <f>IFERROR(VLOOKUP(J2784,'Item List (2)'!C:D,2,0),VLOOKUP(K2784,'Item List (2)'!C:D,2,0))</f>
        <v>50007</v>
      </c>
      <c r="W2784" s="231">
        <f>IFERROR(VLOOKUP(J2784,'Item List (2)'!C:E,3,0),VLOOKUP(K2784,'Item List (2)'!C:E,3,0))</f>
        <v>100</v>
      </c>
      <c r="X2784" s="231">
        <f t="shared" si="259"/>
        <v>-17.11</v>
      </c>
      <c r="Y2784" s="231" t="str">
        <f t="shared" si="260"/>
        <v>SURCHARGE, FUEL</v>
      </c>
      <c r="AA2784" s="232">
        <f t="shared" si="261"/>
        <v>17.11</v>
      </c>
      <c r="AB2784" s="232" t="str">
        <f>VLOOKUP(W2784,'Item List (2)'!$H:$J,2,0)</f>
        <v>Food</v>
      </c>
      <c r="AC2784" s="232">
        <f t="shared" si="262"/>
        <v>7396</v>
      </c>
      <c r="AD2784" s="232" t="str">
        <f t="shared" si="263"/>
        <v>7396-Food</v>
      </c>
    </row>
    <row r="2785" spans="1:30">
      <c r="A2785" t="s">
        <v>48</v>
      </c>
      <c r="B2785" t="s">
        <v>549</v>
      </c>
      <c r="C2785" t="s">
        <v>864</v>
      </c>
      <c r="D2785" t="s">
        <v>865</v>
      </c>
      <c r="E2785" t="s">
        <v>868</v>
      </c>
      <c r="F2785" s="220" t="s">
        <v>53</v>
      </c>
      <c r="G2785" s="220">
        <v>45170</v>
      </c>
      <c r="H2785" t="s">
        <v>339</v>
      </c>
      <c r="I2785" t="s">
        <v>201</v>
      </c>
      <c r="J2785" t="s">
        <v>232</v>
      </c>
      <c r="K2785" t="s">
        <v>340</v>
      </c>
      <c r="L2785" s="230" t="s">
        <v>341</v>
      </c>
      <c r="M2785">
        <v>2</v>
      </c>
      <c r="N2785">
        <v>0</v>
      </c>
      <c r="O2785" s="240">
        <v>29.05</v>
      </c>
      <c r="P2785" s="240">
        <v>58.1</v>
      </c>
      <c r="Q2785" s="240">
        <v>945.89</v>
      </c>
      <c r="R2785" s="240">
        <v>7.15</v>
      </c>
      <c r="S2785" s="231" t="str">
        <f>VLOOKUP(U2785,'Cross ref'!I:J,2,0)</f>
        <v>SCL</v>
      </c>
      <c r="T2785" s="231">
        <f t="shared" si="258"/>
        <v>58.1</v>
      </c>
      <c r="U2785" s="231">
        <f>VLOOKUP(VALUE(C2785),'Cross ref'!G:I,3,0)</f>
        <v>7396</v>
      </c>
      <c r="V2785" s="231">
        <f>IFERROR(VLOOKUP(J2785,'Item List (2)'!C:D,2,0),VLOOKUP(K2785,'Item List (2)'!C:D,2,0))</f>
        <v>51001</v>
      </c>
      <c r="W2785" s="231">
        <f>IFERROR(VLOOKUP(J2785,'Item List (2)'!C:E,3,0),VLOOKUP(K2785,'Item List (2)'!C:E,3,0))</f>
        <v>1000</v>
      </c>
      <c r="X2785" s="231">
        <f t="shared" si="259"/>
        <v>0</v>
      </c>
      <c r="Y2785" s="231" t="str">
        <f t="shared" si="260"/>
        <v>LID, CUP CRUISER 32Z</v>
      </c>
      <c r="AA2785" s="232">
        <f t="shared" si="261"/>
        <v>58.1</v>
      </c>
      <c r="AB2785" s="232" t="str">
        <f>VLOOKUP(W2785,'Item List (2)'!$H:$J,2,0)</f>
        <v>Paper</v>
      </c>
      <c r="AC2785" s="232">
        <f t="shared" si="262"/>
        <v>7396</v>
      </c>
      <c r="AD2785" s="232" t="str">
        <f t="shared" si="263"/>
        <v>7396-Paper</v>
      </c>
    </row>
    <row r="2786" spans="1:30">
      <c r="A2786" t="s">
        <v>48</v>
      </c>
      <c r="B2786" t="s">
        <v>549</v>
      </c>
      <c r="C2786" t="s">
        <v>864</v>
      </c>
      <c r="D2786" t="s">
        <v>865</v>
      </c>
      <c r="E2786" t="s">
        <v>868</v>
      </c>
      <c r="F2786" s="220" t="s">
        <v>53</v>
      </c>
      <c r="G2786" s="220">
        <v>45170</v>
      </c>
      <c r="H2786" t="s">
        <v>169</v>
      </c>
      <c r="I2786" t="s">
        <v>55</v>
      </c>
      <c r="J2786" t="s">
        <v>170</v>
      </c>
      <c r="K2786" t="s">
        <v>171</v>
      </c>
      <c r="L2786" s="230" t="s">
        <v>172</v>
      </c>
      <c r="M2786">
        <v>2</v>
      </c>
      <c r="N2786">
        <v>0</v>
      </c>
      <c r="O2786" s="240">
        <v>90.57</v>
      </c>
      <c r="P2786" s="240">
        <v>181.14</v>
      </c>
      <c r="Q2786" s="240">
        <v>945.89</v>
      </c>
      <c r="R2786" s="240">
        <v>7.15</v>
      </c>
      <c r="S2786" s="231" t="str">
        <f>VLOOKUP(U2786,'Cross ref'!I:J,2,0)</f>
        <v>SCL</v>
      </c>
      <c r="T2786" s="231">
        <f t="shared" si="258"/>
        <v>181.14</v>
      </c>
      <c r="U2786" s="231">
        <f>VLOOKUP(VALUE(C2786),'Cross ref'!G:I,3,0)</f>
        <v>7396</v>
      </c>
      <c r="V2786" s="231">
        <f>IFERROR(VLOOKUP(J2786,'Item List (2)'!C:D,2,0),VLOOKUP(K2786,'Item List (2)'!C:D,2,0))</f>
        <v>50007</v>
      </c>
      <c r="W2786" s="231">
        <f>IFERROR(VLOOKUP(J2786,'Item List (2)'!C:E,3,0),VLOOKUP(K2786,'Item List (2)'!C:E,3,0))</f>
        <v>100</v>
      </c>
      <c r="X2786" s="231">
        <f t="shared" si="259"/>
        <v>0</v>
      </c>
      <c r="Y2786" s="231" t="str">
        <f t="shared" si="260"/>
        <v>BACON, 500 SLICES FC</v>
      </c>
      <c r="AA2786" s="232">
        <f t="shared" si="261"/>
        <v>181.14</v>
      </c>
      <c r="AB2786" s="232" t="str">
        <f>VLOOKUP(W2786,'Item List (2)'!$H:$J,2,0)</f>
        <v>Food</v>
      </c>
      <c r="AC2786" s="232">
        <f t="shared" si="262"/>
        <v>7396</v>
      </c>
      <c r="AD2786" s="232" t="str">
        <f t="shared" si="263"/>
        <v>7396-Food</v>
      </c>
    </row>
    <row r="2787" spans="1:30">
      <c r="A2787" t="s">
        <v>48</v>
      </c>
      <c r="B2787" t="s">
        <v>549</v>
      </c>
      <c r="C2787" t="s">
        <v>864</v>
      </c>
      <c r="D2787" t="s">
        <v>865</v>
      </c>
      <c r="E2787" t="s">
        <v>868</v>
      </c>
      <c r="F2787" s="220" t="s">
        <v>53</v>
      </c>
      <c r="G2787" s="220">
        <v>45170</v>
      </c>
      <c r="H2787" t="s">
        <v>205</v>
      </c>
      <c r="I2787" t="s">
        <v>55</v>
      </c>
      <c r="J2787" t="s">
        <v>206</v>
      </c>
      <c r="K2787" t="s">
        <v>207</v>
      </c>
      <c r="L2787" s="230" t="s">
        <v>208</v>
      </c>
      <c r="M2787">
        <v>1</v>
      </c>
      <c r="N2787">
        <v>0</v>
      </c>
      <c r="O2787" s="240">
        <v>22.17</v>
      </c>
      <c r="P2787" s="240">
        <v>22.17</v>
      </c>
      <c r="Q2787" s="240">
        <v>945.89</v>
      </c>
      <c r="R2787" s="240">
        <v>7.15</v>
      </c>
      <c r="S2787" s="231" t="str">
        <f>VLOOKUP(U2787,'Cross ref'!I:J,2,0)</f>
        <v>SCL</v>
      </c>
      <c r="T2787" s="231">
        <f t="shared" si="258"/>
        <v>22.17</v>
      </c>
      <c r="U2787" s="231">
        <f>VLOOKUP(VALUE(C2787),'Cross ref'!G:I,3,0)</f>
        <v>7396</v>
      </c>
      <c r="V2787" s="231">
        <f>IFERROR(VLOOKUP(J2787,'Item List (2)'!C:D,2,0),VLOOKUP(K2787,'Item List (2)'!C:D,2,0))</f>
        <v>50007</v>
      </c>
      <c r="W2787" s="231">
        <f>IFERROR(VLOOKUP(J2787,'Item List (2)'!C:E,3,0),VLOOKUP(K2787,'Item List (2)'!C:E,3,0))</f>
        <v>100</v>
      </c>
      <c r="X2787" s="231">
        <f t="shared" si="259"/>
        <v>0</v>
      </c>
      <c r="Y2787" s="231" t="str">
        <f t="shared" si="260"/>
        <v>LETTUCE, LINER</v>
      </c>
      <c r="AA2787" s="232">
        <f t="shared" si="261"/>
        <v>22.17</v>
      </c>
      <c r="AB2787" s="232" t="str">
        <f>VLOOKUP(W2787,'Item List (2)'!$H:$J,2,0)</f>
        <v>Food</v>
      </c>
      <c r="AC2787" s="232">
        <f t="shared" si="262"/>
        <v>7396</v>
      </c>
      <c r="AD2787" s="232" t="str">
        <f t="shared" si="263"/>
        <v>7396-Food</v>
      </c>
    </row>
    <row r="2788" spans="1:30">
      <c r="A2788" t="s">
        <v>48</v>
      </c>
      <c r="B2788" t="s">
        <v>549</v>
      </c>
      <c r="C2788" t="s">
        <v>864</v>
      </c>
      <c r="D2788" t="s">
        <v>865</v>
      </c>
      <c r="E2788" t="s">
        <v>868</v>
      </c>
      <c r="F2788" s="220" t="s">
        <v>53</v>
      </c>
      <c r="G2788" s="220">
        <v>45170</v>
      </c>
      <c r="H2788" t="s">
        <v>209</v>
      </c>
      <c r="I2788" t="s">
        <v>55</v>
      </c>
      <c r="J2788" t="s">
        <v>210</v>
      </c>
      <c r="K2788" t="s">
        <v>211</v>
      </c>
      <c r="L2788" s="230" t="s">
        <v>212</v>
      </c>
      <c r="M2788">
        <v>2</v>
      </c>
      <c r="N2788">
        <v>0</v>
      </c>
      <c r="O2788" s="240">
        <v>19.57</v>
      </c>
      <c r="P2788" s="240">
        <v>39.14</v>
      </c>
      <c r="Q2788" s="240">
        <v>945.89</v>
      </c>
      <c r="R2788" s="240">
        <v>7.15</v>
      </c>
      <c r="S2788" s="231" t="str">
        <f>VLOOKUP(U2788,'Cross ref'!I:J,2,0)</f>
        <v>SCL</v>
      </c>
      <c r="T2788" s="231">
        <f t="shared" si="258"/>
        <v>39.14</v>
      </c>
      <c r="U2788" s="231">
        <f>VLOOKUP(VALUE(C2788),'Cross ref'!G:I,3,0)</f>
        <v>7396</v>
      </c>
      <c r="V2788" s="231">
        <f>IFERROR(VLOOKUP(J2788,'Item List (2)'!C:D,2,0),VLOOKUP(K2788,'Item List (2)'!C:D,2,0))</f>
        <v>50007</v>
      </c>
      <c r="W2788" s="231">
        <f>IFERROR(VLOOKUP(J2788,'Item List (2)'!C:E,3,0),VLOOKUP(K2788,'Item List (2)'!C:E,3,0))</f>
        <v>100</v>
      </c>
      <c r="X2788" s="231">
        <f t="shared" si="259"/>
        <v>0</v>
      </c>
      <c r="Y2788" s="231" t="str">
        <f t="shared" si="260"/>
        <v>TOMATO, RED 5X5 BULK 25LB</v>
      </c>
      <c r="AA2788" s="232">
        <f t="shared" si="261"/>
        <v>39.14</v>
      </c>
      <c r="AB2788" s="232" t="str">
        <f>VLOOKUP(W2788,'Item List (2)'!$H:$J,2,0)</f>
        <v>Food</v>
      </c>
      <c r="AC2788" s="232">
        <f t="shared" si="262"/>
        <v>7396</v>
      </c>
      <c r="AD2788" s="232" t="str">
        <f t="shared" si="263"/>
        <v>7396-Food</v>
      </c>
    </row>
    <row r="2789" spans="1:30">
      <c r="A2789" t="s">
        <v>48</v>
      </c>
      <c r="B2789" t="s">
        <v>549</v>
      </c>
      <c r="C2789" t="s">
        <v>864</v>
      </c>
      <c r="D2789" t="s">
        <v>865</v>
      </c>
      <c r="E2789" t="s">
        <v>868</v>
      </c>
      <c r="F2789" s="220" t="s">
        <v>53</v>
      </c>
      <c r="G2789" s="220">
        <v>45170</v>
      </c>
      <c r="H2789" t="s">
        <v>373</v>
      </c>
      <c r="I2789" t="s">
        <v>55</v>
      </c>
      <c r="J2789" t="s">
        <v>117</v>
      </c>
      <c r="K2789" t="s">
        <v>575</v>
      </c>
      <c r="L2789" s="230" t="s">
        <v>576</v>
      </c>
      <c r="M2789">
        <v>2</v>
      </c>
      <c r="N2789">
        <v>69.96</v>
      </c>
      <c r="O2789" s="240">
        <v>113.12</v>
      </c>
      <c r="P2789" s="240">
        <v>226.24</v>
      </c>
      <c r="Q2789" s="240">
        <v>945.89</v>
      </c>
      <c r="R2789" s="240">
        <v>7.15</v>
      </c>
      <c r="S2789" s="231" t="str">
        <f>VLOOKUP(U2789,'Cross ref'!I:J,2,0)</f>
        <v>SCL</v>
      </c>
      <c r="T2789" s="231">
        <f t="shared" si="258"/>
        <v>226.24</v>
      </c>
      <c r="U2789" s="231">
        <f>VLOOKUP(VALUE(C2789),'Cross ref'!G:I,3,0)</f>
        <v>7396</v>
      </c>
      <c r="V2789" s="231">
        <f>IFERROR(VLOOKUP(J2789,'Item List (2)'!C:D,2,0),VLOOKUP(K2789,'Item List (2)'!C:D,2,0))</f>
        <v>50007</v>
      </c>
      <c r="W2789" s="231">
        <f>IFERROR(VLOOKUP(J2789,'Item List (2)'!C:E,3,0),VLOOKUP(K2789,'Item List (2)'!C:E,3,0))</f>
        <v>100</v>
      </c>
      <c r="X2789" s="231">
        <f t="shared" si="259"/>
        <v>0</v>
      </c>
      <c r="Y2789" s="231" t="str">
        <f t="shared" si="260"/>
        <v>BEEF, PTY SCALLOPED ANGUS RAW</v>
      </c>
      <c r="AA2789" s="232">
        <f t="shared" si="261"/>
        <v>226.24</v>
      </c>
      <c r="AB2789" s="232" t="str">
        <f>VLOOKUP(W2789,'Item List (2)'!$H:$J,2,0)</f>
        <v>Food</v>
      </c>
      <c r="AC2789" s="232">
        <f t="shared" si="262"/>
        <v>7396</v>
      </c>
      <c r="AD2789" s="232" t="str">
        <f t="shared" si="263"/>
        <v>7396-Food</v>
      </c>
    </row>
    <row r="2790" spans="1:30">
      <c r="A2790" t="s">
        <v>48</v>
      </c>
      <c r="B2790" t="s">
        <v>549</v>
      </c>
      <c r="C2790" t="s">
        <v>864</v>
      </c>
      <c r="D2790" t="s">
        <v>865</v>
      </c>
      <c r="E2790" t="s">
        <v>868</v>
      </c>
      <c r="F2790" s="220" t="s">
        <v>53</v>
      </c>
      <c r="G2790" s="220">
        <v>45170</v>
      </c>
      <c r="H2790" t="s">
        <v>231</v>
      </c>
      <c r="I2790" t="s">
        <v>201</v>
      </c>
      <c r="J2790" t="s">
        <v>232</v>
      </c>
      <c r="K2790" t="s">
        <v>233</v>
      </c>
      <c r="L2790" s="230" t="s">
        <v>234</v>
      </c>
      <c r="M2790">
        <v>1</v>
      </c>
      <c r="N2790">
        <v>0</v>
      </c>
      <c r="O2790" s="240">
        <v>25.89</v>
      </c>
      <c r="P2790" s="240">
        <v>25.89</v>
      </c>
      <c r="Q2790" s="240">
        <v>945.89</v>
      </c>
      <c r="R2790" s="240">
        <v>7.15</v>
      </c>
      <c r="S2790" s="231" t="str">
        <f>VLOOKUP(U2790,'Cross ref'!I:J,2,0)</f>
        <v>SCL</v>
      </c>
      <c r="T2790" s="231">
        <f t="shared" si="258"/>
        <v>25.89</v>
      </c>
      <c r="U2790" s="231">
        <f>VLOOKUP(VALUE(C2790),'Cross ref'!G:I,3,0)</f>
        <v>7396</v>
      </c>
      <c r="V2790" s="231">
        <f>IFERROR(VLOOKUP(J2790,'Item List (2)'!C:D,2,0),VLOOKUP(K2790,'Item List (2)'!C:D,2,0))</f>
        <v>51001</v>
      </c>
      <c r="W2790" s="231">
        <f>IFERROR(VLOOKUP(J2790,'Item List (2)'!C:E,3,0),VLOOKUP(K2790,'Item List (2)'!C:E,3,0))</f>
        <v>1000</v>
      </c>
      <c r="X2790" s="231">
        <f t="shared" si="259"/>
        <v>0</v>
      </c>
      <c r="Y2790" s="231" t="str">
        <f t="shared" si="260"/>
        <v>LID, 12-24Z</v>
      </c>
      <c r="AA2790" s="232">
        <f t="shared" si="261"/>
        <v>25.89</v>
      </c>
      <c r="AB2790" s="232" t="str">
        <f>VLOOKUP(W2790,'Item List (2)'!$H:$J,2,0)</f>
        <v>Paper</v>
      </c>
      <c r="AC2790" s="232">
        <f t="shared" si="262"/>
        <v>7396</v>
      </c>
      <c r="AD2790" s="232" t="str">
        <f t="shared" si="263"/>
        <v>7396-Paper</v>
      </c>
    </row>
    <row r="2791" spans="1:30">
      <c r="A2791" t="s">
        <v>48</v>
      </c>
      <c r="B2791" t="s">
        <v>549</v>
      </c>
      <c r="C2791" t="s">
        <v>864</v>
      </c>
      <c r="D2791" t="s">
        <v>865</v>
      </c>
      <c r="E2791" t="s">
        <v>868</v>
      </c>
      <c r="F2791" s="220" t="s">
        <v>53</v>
      </c>
      <c r="G2791" s="220">
        <v>45170</v>
      </c>
      <c r="H2791" t="s">
        <v>247</v>
      </c>
      <c r="I2791" t="s">
        <v>201</v>
      </c>
      <c r="J2791" t="s">
        <v>240</v>
      </c>
      <c r="K2791" t="s">
        <v>248</v>
      </c>
      <c r="L2791" s="230" t="s">
        <v>249</v>
      </c>
      <c r="M2791">
        <v>1</v>
      </c>
      <c r="N2791">
        <v>0</v>
      </c>
      <c r="O2791" s="240">
        <v>16.89</v>
      </c>
      <c r="P2791" s="240">
        <v>16.89</v>
      </c>
      <c r="Q2791" s="240">
        <v>945.89</v>
      </c>
      <c r="R2791" s="240">
        <v>7.15</v>
      </c>
      <c r="S2791" s="231" t="str">
        <f>VLOOKUP(U2791,'Cross ref'!I:J,2,0)</f>
        <v>SCL</v>
      </c>
      <c r="T2791" s="231">
        <f t="shared" si="258"/>
        <v>16.89</v>
      </c>
      <c r="U2791" s="231">
        <f>VLOOKUP(VALUE(C2791),'Cross ref'!G:I,3,0)</f>
        <v>7396</v>
      </c>
      <c r="V2791" s="231">
        <f>IFERROR(VLOOKUP(J2791,'Item List (2)'!C:D,2,0),VLOOKUP(K2791,'Item List (2)'!C:D,2,0))</f>
        <v>51001</v>
      </c>
      <c r="W2791" s="231">
        <f>IFERROR(VLOOKUP(J2791,'Item List (2)'!C:E,3,0),VLOOKUP(K2791,'Item List (2)'!C:E,3,0))</f>
        <v>1000</v>
      </c>
      <c r="X2791" s="231">
        <f t="shared" si="259"/>
        <v>0</v>
      </c>
      <c r="Y2791" s="231" t="str">
        <f t="shared" si="260"/>
        <v>BAG, #12 FVLR TRAILS</v>
      </c>
      <c r="AA2791" s="232">
        <f t="shared" si="261"/>
        <v>16.89</v>
      </c>
      <c r="AB2791" s="232" t="str">
        <f>VLOOKUP(W2791,'Item List (2)'!$H:$J,2,0)</f>
        <v>Paper</v>
      </c>
      <c r="AC2791" s="232">
        <f t="shared" si="262"/>
        <v>7396</v>
      </c>
      <c r="AD2791" s="232" t="str">
        <f t="shared" si="263"/>
        <v>7396-Paper</v>
      </c>
    </row>
    <row r="2792" spans="1:30">
      <c r="A2792" t="s">
        <v>48</v>
      </c>
      <c r="B2792" t="s">
        <v>549</v>
      </c>
      <c r="C2792" t="s">
        <v>864</v>
      </c>
      <c r="D2792" t="s">
        <v>865</v>
      </c>
      <c r="E2792" t="s">
        <v>868</v>
      </c>
      <c r="F2792" s="220" t="s">
        <v>53</v>
      </c>
      <c r="G2792" s="220">
        <v>45170</v>
      </c>
      <c r="H2792" t="s">
        <v>250</v>
      </c>
      <c r="I2792" t="s">
        <v>201</v>
      </c>
      <c r="J2792" t="s">
        <v>240</v>
      </c>
      <c r="K2792" t="s">
        <v>251</v>
      </c>
      <c r="L2792" s="230" t="s">
        <v>252</v>
      </c>
      <c r="M2792">
        <v>2</v>
      </c>
      <c r="N2792">
        <v>0</v>
      </c>
      <c r="O2792" s="240">
        <v>26.37</v>
      </c>
      <c r="P2792" s="240">
        <v>52.74</v>
      </c>
      <c r="Q2792" s="240">
        <v>945.89</v>
      </c>
      <c r="R2792" s="240">
        <v>7.15</v>
      </c>
      <c r="S2792" s="231" t="str">
        <f>VLOOKUP(U2792,'Cross ref'!I:J,2,0)</f>
        <v>SCL</v>
      </c>
      <c r="T2792" s="231">
        <f t="shared" si="258"/>
        <v>52.74</v>
      </c>
      <c r="U2792" s="231">
        <f>VLOOKUP(VALUE(C2792),'Cross ref'!G:I,3,0)</f>
        <v>7396</v>
      </c>
      <c r="V2792" s="231">
        <f>IFERROR(VLOOKUP(J2792,'Item List (2)'!C:D,2,0),VLOOKUP(K2792,'Item List (2)'!C:D,2,0))</f>
        <v>51001</v>
      </c>
      <c r="W2792" s="231">
        <f>IFERROR(VLOOKUP(J2792,'Item List (2)'!C:E,3,0),VLOOKUP(K2792,'Item List (2)'!C:E,3,0))</f>
        <v>1000</v>
      </c>
      <c r="X2792" s="231">
        <f t="shared" si="259"/>
        <v>0</v>
      </c>
      <c r="Y2792" s="231" t="str">
        <f t="shared" si="260"/>
        <v>BAG, #8 FLVR TRAILS</v>
      </c>
      <c r="AA2792" s="232">
        <f t="shared" si="261"/>
        <v>52.74</v>
      </c>
      <c r="AB2792" s="232" t="str">
        <f>VLOOKUP(W2792,'Item List (2)'!$H:$J,2,0)</f>
        <v>Paper</v>
      </c>
      <c r="AC2792" s="232">
        <f t="shared" si="262"/>
        <v>7396</v>
      </c>
      <c r="AD2792" s="232" t="str">
        <f t="shared" si="263"/>
        <v>7396-Paper</v>
      </c>
    </row>
    <row r="2793" spans="1:30">
      <c r="A2793" t="s">
        <v>48</v>
      </c>
      <c r="B2793" t="s">
        <v>549</v>
      </c>
      <c r="C2793" t="s">
        <v>864</v>
      </c>
      <c r="D2793" t="s">
        <v>865</v>
      </c>
      <c r="E2793" t="s">
        <v>868</v>
      </c>
      <c r="F2793" s="220" t="s">
        <v>53</v>
      </c>
      <c r="G2793" s="220">
        <v>45170</v>
      </c>
      <c r="H2793" t="s">
        <v>253</v>
      </c>
      <c r="I2793" t="s">
        <v>201</v>
      </c>
      <c r="J2793" t="s">
        <v>240</v>
      </c>
      <c r="K2793" t="s">
        <v>254</v>
      </c>
      <c r="L2793" s="230" t="s">
        <v>249</v>
      </c>
      <c r="M2793">
        <v>1</v>
      </c>
      <c r="N2793">
        <v>0</v>
      </c>
      <c r="O2793" s="240">
        <v>10.7</v>
      </c>
      <c r="P2793" s="240">
        <v>10.7</v>
      </c>
      <c r="Q2793" s="240">
        <v>945.89</v>
      </c>
      <c r="R2793" s="240">
        <v>7.15</v>
      </c>
      <c r="S2793" s="231" t="str">
        <f>VLOOKUP(U2793,'Cross ref'!I:J,2,0)</f>
        <v>SCL</v>
      </c>
      <c r="T2793" s="231">
        <f t="shared" si="258"/>
        <v>10.7</v>
      </c>
      <c r="U2793" s="231">
        <f>VLOOKUP(VALUE(C2793),'Cross ref'!G:I,3,0)</f>
        <v>7396</v>
      </c>
      <c r="V2793" s="231">
        <f>IFERROR(VLOOKUP(J2793,'Item List (2)'!C:D,2,0),VLOOKUP(K2793,'Item List (2)'!C:D,2,0))</f>
        <v>51001</v>
      </c>
      <c r="W2793" s="231">
        <f>IFERROR(VLOOKUP(J2793,'Item List (2)'!C:E,3,0),VLOOKUP(K2793,'Item List (2)'!C:E,3,0))</f>
        <v>1000</v>
      </c>
      <c r="X2793" s="231">
        <f t="shared" si="259"/>
        <v>0</v>
      </c>
      <c r="Y2793" s="231" t="str">
        <f t="shared" si="260"/>
        <v>BAG, #4 FLVR TRAILS</v>
      </c>
      <c r="AA2793" s="232">
        <f t="shared" si="261"/>
        <v>10.7</v>
      </c>
      <c r="AB2793" s="232" t="str">
        <f>VLOOKUP(W2793,'Item List (2)'!$H:$J,2,0)</f>
        <v>Paper</v>
      </c>
      <c r="AC2793" s="232">
        <f t="shared" si="262"/>
        <v>7396</v>
      </c>
      <c r="AD2793" s="232" t="str">
        <f t="shared" si="263"/>
        <v>7396-Paper</v>
      </c>
    </row>
    <row r="2794" spans="1:30">
      <c r="A2794" t="s">
        <v>48</v>
      </c>
      <c r="B2794" t="s">
        <v>549</v>
      </c>
      <c r="C2794" t="s">
        <v>864</v>
      </c>
      <c r="D2794" t="s">
        <v>865</v>
      </c>
      <c r="E2794" t="s">
        <v>868</v>
      </c>
      <c r="F2794" s="220" t="s">
        <v>53</v>
      </c>
      <c r="G2794" s="220">
        <v>45170</v>
      </c>
      <c r="H2794" t="s">
        <v>699</v>
      </c>
      <c r="I2794" t="s">
        <v>201</v>
      </c>
      <c r="J2794" t="s">
        <v>236</v>
      </c>
      <c r="K2794" t="s">
        <v>700</v>
      </c>
      <c r="L2794" s="230" t="s">
        <v>701</v>
      </c>
      <c r="M2794">
        <v>1</v>
      </c>
      <c r="N2794">
        <v>0</v>
      </c>
      <c r="O2794" s="240">
        <v>60.54</v>
      </c>
      <c r="P2794" s="240">
        <v>60.54</v>
      </c>
      <c r="Q2794" s="240">
        <v>945.89</v>
      </c>
      <c r="R2794" s="240">
        <v>7.15</v>
      </c>
      <c r="S2794" s="231" t="str">
        <f>VLOOKUP(U2794,'Cross ref'!I:J,2,0)</f>
        <v>SCL</v>
      </c>
      <c r="T2794" s="231">
        <f t="shared" si="258"/>
        <v>60.54</v>
      </c>
      <c r="U2794" s="231">
        <f>VLOOKUP(VALUE(C2794),'Cross ref'!G:I,3,0)</f>
        <v>7396</v>
      </c>
      <c r="V2794" s="231">
        <f>IFERROR(VLOOKUP(J2794,'Item List (2)'!C:D,2,0),VLOOKUP(K2794,'Item List (2)'!C:D,2,0))</f>
        <v>51001</v>
      </c>
      <c r="W2794" s="231">
        <f>IFERROR(VLOOKUP(J2794,'Item List (2)'!C:E,3,0),VLOOKUP(K2794,'Item List (2)'!C:E,3,0))</f>
        <v>1000</v>
      </c>
      <c r="X2794" s="231">
        <f t="shared" si="259"/>
        <v>0</v>
      </c>
      <c r="Y2794" s="231" t="str">
        <f t="shared" si="260"/>
        <v>CUP, PAPER HOT 12Z FLVR TRAIL</v>
      </c>
      <c r="AA2794" s="232">
        <f t="shared" si="261"/>
        <v>60.54</v>
      </c>
      <c r="AB2794" s="232" t="str">
        <f>VLOOKUP(W2794,'Item List (2)'!$H:$J,2,0)</f>
        <v>Paper</v>
      </c>
      <c r="AC2794" s="232">
        <f t="shared" si="262"/>
        <v>7396</v>
      </c>
      <c r="AD2794" s="232" t="str">
        <f t="shared" si="263"/>
        <v>7396-Paper</v>
      </c>
    </row>
    <row r="2795" spans="1:30">
      <c r="A2795" t="s">
        <v>48</v>
      </c>
      <c r="B2795" t="s">
        <v>549</v>
      </c>
      <c r="C2795" t="s">
        <v>864</v>
      </c>
      <c r="D2795" t="s">
        <v>865</v>
      </c>
      <c r="E2795" t="s">
        <v>868</v>
      </c>
      <c r="F2795" s="220" t="s">
        <v>53</v>
      </c>
      <c r="G2795" s="220">
        <v>45170</v>
      </c>
      <c r="H2795" t="s">
        <v>857</v>
      </c>
      <c r="I2795" t="s">
        <v>201</v>
      </c>
      <c r="J2795" t="s">
        <v>236</v>
      </c>
      <c r="K2795" t="s">
        <v>858</v>
      </c>
      <c r="L2795" s="230" t="s">
        <v>859</v>
      </c>
      <c r="M2795">
        <v>1</v>
      </c>
      <c r="N2795">
        <v>0</v>
      </c>
      <c r="O2795" s="240">
        <v>48.98</v>
      </c>
      <c r="P2795" s="240">
        <v>48.98</v>
      </c>
      <c r="Q2795" s="240">
        <v>945.89</v>
      </c>
      <c r="R2795" s="240">
        <v>7.15</v>
      </c>
      <c r="S2795" s="231" t="str">
        <f>VLOOKUP(U2795,'Cross ref'!I:J,2,0)</f>
        <v>SCL</v>
      </c>
      <c r="T2795" s="231">
        <f t="shared" si="258"/>
        <v>48.98</v>
      </c>
      <c r="U2795" s="231">
        <f>VLOOKUP(VALUE(C2795),'Cross ref'!G:I,3,0)</f>
        <v>7396</v>
      </c>
      <c r="V2795" s="231">
        <f>IFERROR(VLOOKUP(J2795,'Item List (2)'!C:D,2,0),VLOOKUP(K2795,'Item List (2)'!C:D,2,0))</f>
        <v>51001</v>
      </c>
      <c r="W2795" s="231">
        <f>IFERROR(VLOOKUP(J2795,'Item List (2)'!C:E,3,0),VLOOKUP(K2795,'Item List (2)'!C:E,3,0))</f>
        <v>1000</v>
      </c>
      <c r="X2795" s="231">
        <f t="shared" si="259"/>
        <v>0</v>
      </c>
      <c r="Y2795" s="231" t="str">
        <f t="shared" si="260"/>
        <v>CUP, PAPER HOT 16Z FLVR TRAIL</v>
      </c>
      <c r="AA2795" s="232">
        <f t="shared" si="261"/>
        <v>48.98</v>
      </c>
      <c r="AB2795" s="232" t="str">
        <f>VLOOKUP(W2795,'Item List (2)'!$H:$J,2,0)</f>
        <v>Paper</v>
      </c>
      <c r="AC2795" s="232">
        <f t="shared" si="262"/>
        <v>7396</v>
      </c>
      <c r="AD2795" s="232" t="str">
        <f t="shared" si="263"/>
        <v>7396-Paper</v>
      </c>
    </row>
    <row r="2796" spans="1:30">
      <c r="A2796" t="s">
        <v>48</v>
      </c>
      <c r="B2796" t="s">
        <v>549</v>
      </c>
      <c r="C2796" t="s">
        <v>864</v>
      </c>
      <c r="D2796" t="s">
        <v>865</v>
      </c>
      <c r="E2796" t="s">
        <v>868</v>
      </c>
      <c r="F2796" s="220" t="s">
        <v>53</v>
      </c>
      <c r="G2796" s="220">
        <v>45170</v>
      </c>
      <c r="H2796" t="s">
        <v>869</v>
      </c>
      <c r="I2796" t="s">
        <v>201</v>
      </c>
      <c r="J2796" t="s">
        <v>236</v>
      </c>
      <c r="K2796" t="s">
        <v>870</v>
      </c>
      <c r="L2796" s="230" t="s">
        <v>871</v>
      </c>
      <c r="M2796">
        <v>1</v>
      </c>
      <c r="N2796">
        <v>0</v>
      </c>
      <c r="O2796" s="240">
        <v>64.45</v>
      </c>
      <c r="P2796" s="240">
        <v>64.45</v>
      </c>
      <c r="Q2796" s="240">
        <v>945.89</v>
      </c>
      <c r="R2796" s="240">
        <v>7.15</v>
      </c>
      <c r="S2796" s="231" t="str">
        <f>VLOOKUP(U2796,'Cross ref'!I:J,2,0)</f>
        <v>SCL</v>
      </c>
      <c r="T2796" s="231">
        <f t="shared" si="258"/>
        <v>64.45</v>
      </c>
      <c r="U2796" s="231">
        <f>VLOOKUP(VALUE(C2796),'Cross ref'!G:I,3,0)</f>
        <v>7396</v>
      </c>
      <c r="V2796" s="231">
        <f>IFERROR(VLOOKUP(J2796,'Item List (2)'!C:D,2,0),VLOOKUP(K2796,'Item List (2)'!C:D,2,0))</f>
        <v>51001</v>
      </c>
      <c r="W2796" s="231">
        <f>IFERROR(VLOOKUP(J2796,'Item List (2)'!C:E,3,0),VLOOKUP(K2796,'Item List (2)'!C:E,3,0))</f>
        <v>1000</v>
      </c>
      <c r="X2796" s="231">
        <f t="shared" si="259"/>
        <v>0</v>
      </c>
      <c r="Y2796" s="231" t="str">
        <f t="shared" si="260"/>
        <v>CUP, PAPER HOT 20Z FLVR TRAIL</v>
      </c>
      <c r="AA2796" s="232">
        <f t="shared" si="261"/>
        <v>64.45</v>
      </c>
      <c r="AB2796" s="232" t="str">
        <f>VLOOKUP(W2796,'Item List (2)'!$H:$J,2,0)</f>
        <v>Paper</v>
      </c>
      <c r="AC2796" s="232">
        <f t="shared" si="262"/>
        <v>7396</v>
      </c>
      <c r="AD2796" s="232" t="str">
        <f t="shared" si="263"/>
        <v>7396-Paper</v>
      </c>
    </row>
    <row r="2797" spans="1:30">
      <c r="A2797" t="s">
        <v>48</v>
      </c>
      <c r="B2797" t="s">
        <v>549</v>
      </c>
      <c r="C2797" t="s">
        <v>864</v>
      </c>
      <c r="D2797" t="s">
        <v>865</v>
      </c>
      <c r="E2797" t="s">
        <v>868</v>
      </c>
      <c r="F2797" s="220" t="s">
        <v>53</v>
      </c>
      <c r="G2797" s="220">
        <v>45170</v>
      </c>
      <c r="H2797" t="s">
        <v>258</v>
      </c>
      <c r="I2797" t="s">
        <v>201</v>
      </c>
      <c r="J2797" t="s">
        <v>236</v>
      </c>
      <c r="K2797" t="s">
        <v>259</v>
      </c>
      <c r="L2797" s="230" t="s">
        <v>260</v>
      </c>
      <c r="M2797">
        <v>2</v>
      </c>
      <c r="N2797">
        <v>0</v>
      </c>
      <c r="O2797" s="240">
        <v>31</v>
      </c>
      <c r="P2797" s="240">
        <v>62</v>
      </c>
      <c r="Q2797" s="240">
        <v>945.89</v>
      </c>
      <c r="R2797" s="240">
        <v>7.15</v>
      </c>
      <c r="S2797" s="231" t="str">
        <f>VLOOKUP(U2797,'Cross ref'!I:J,2,0)</f>
        <v>SCL</v>
      </c>
      <c r="T2797" s="231">
        <f t="shared" si="258"/>
        <v>62</v>
      </c>
      <c r="U2797" s="231">
        <f>VLOOKUP(VALUE(C2797),'Cross ref'!G:I,3,0)</f>
        <v>7396</v>
      </c>
      <c r="V2797" s="231">
        <f>IFERROR(VLOOKUP(J2797,'Item List (2)'!C:D,2,0),VLOOKUP(K2797,'Item List (2)'!C:D,2,0))</f>
        <v>51001</v>
      </c>
      <c r="W2797" s="231">
        <f>IFERROR(VLOOKUP(J2797,'Item List (2)'!C:E,3,0),VLOOKUP(K2797,'Item List (2)'!C:E,3,0))</f>
        <v>1000</v>
      </c>
      <c r="X2797" s="231">
        <f t="shared" si="259"/>
        <v>0</v>
      </c>
      <c r="Y2797" s="231" t="str">
        <f t="shared" si="260"/>
        <v>CUP, PLS COLD 32Z FLVR TRAIL</v>
      </c>
      <c r="AA2797" s="232">
        <f t="shared" si="261"/>
        <v>62</v>
      </c>
      <c r="AB2797" s="232" t="str">
        <f>VLOOKUP(W2797,'Item List (2)'!$H:$J,2,0)</f>
        <v>Paper</v>
      </c>
      <c r="AC2797" s="232">
        <f t="shared" si="262"/>
        <v>7396</v>
      </c>
      <c r="AD2797" s="232" t="str">
        <f t="shared" si="263"/>
        <v>7396-Paper</v>
      </c>
    </row>
    <row r="2798" spans="1:30">
      <c r="A2798" t="s">
        <v>48</v>
      </c>
      <c r="B2798" t="s">
        <v>549</v>
      </c>
      <c r="C2798" t="s">
        <v>864</v>
      </c>
      <c r="D2798" t="s">
        <v>865</v>
      </c>
      <c r="E2798" t="s">
        <v>868</v>
      </c>
      <c r="F2798" s="220" t="s">
        <v>53</v>
      </c>
      <c r="G2798" s="220">
        <v>45170</v>
      </c>
      <c r="H2798" t="s">
        <v>462</v>
      </c>
      <c r="I2798" t="s">
        <v>66</v>
      </c>
      <c r="J2798" t="s">
        <v>463</v>
      </c>
      <c r="K2798" t="s">
        <v>464</v>
      </c>
      <c r="L2798" s="230" t="s">
        <v>465</v>
      </c>
      <c r="M2798">
        <v>1</v>
      </c>
      <c r="N2798">
        <v>0</v>
      </c>
      <c r="O2798" s="240">
        <v>69.76</v>
      </c>
      <c r="P2798" s="240">
        <v>69.76</v>
      </c>
      <c r="Q2798" s="240">
        <v>945.89</v>
      </c>
      <c r="R2798" s="240">
        <v>7.15</v>
      </c>
      <c r="S2798" s="231" t="str">
        <f>VLOOKUP(U2798,'Cross ref'!I:J,2,0)</f>
        <v>SCL</v>
      </c>
      <c r="T2798" s="231">
        <f t="shared" si="258"/>
        <v>69.76</v>
      </c>
      <c r="U2798" s="231">
        <f>VLOOKUP(VALUE(C2798),'Cross ref'!G:I,3,0)</f>
        <v>7396</v>
      </c>
      <c r="V2798" s="231">
        <f>IFERROR(VLOOKUP(J2798,'Item List (2)'!C:D,2,0),VLOOKUP(K2798,'Item List (2)'!C:D,2,0))</f>
        <v>60507</v>
      </c>
      <c r="W2798" s="231">
        <f>IFERROR(VLOOKUP(J2798,'Item List (2)'!C:E,3,0),VLOOKUP(K2798,'Item List (2)'!C:E,3,0))</f>
        <v>1200</v>
      </c>
      <c r="X2798" s="231">
        <f t="shared" si="259"/>
        <v>0</v>
      </c>
      <c r="Y2798" s="231" t="str">
        <f t="shared" si="260"/>
        <v>TAPE, REGISTER BLANK ROLL 3.125X273</v>
      </c>
      <c r="AA2798" s="232">
        <f t="shared" si="261"/>
        <v>69.76</v>
      </c>
      <c r="AB2798" s="232" t="str">
        <f>VLOOKUP(W2798,'Item List (2)'!$H:$J,2,0)</f>
        <v>Supplies</v>
      </c>
      <c r="AC2798" s="232">
        <f t="shared" si="262"/>
        <v>7396</v>
      </c>
      <c r="AD2798" s="232" t="str">
        <f t="shared" si="263"/>
        <v>7396-Supplies</v>
      </c>
    </row>
    <row r="2799" spans="1:30">
      <c r="A2799" t="s">
        <v>48</v>
      </c>
      <c r="B2799" t="s">
        <v>549</v>
      </c>
      <c r="C2799" t="s">
        <v>864</v>
      </c>
      <c r="D2799" t="s">
        <v>865</v>
      </c>
      <c r="E2799" t="s">
        <v>872</v>
      </c>
      <c r="F2799" s="220" t="s">
        <v>53</v>
      </c>
      <c r="G2799" s="220">
        <v>45170</v>
      </c>
      <c r="H2799" t="s">
        <v>70</v>
      </c>
      <c r="I2799" t="s">
        <v>71</v>
      </c>
      <c r="J2799" t="s">
        <v>72</v>
      </c>
      <c r="K2799" t="s">
        <v>73</v>
      </c>
      <c r="L2799" s="230" t="s">
        <v>74</v>
      </c>
      <c r="M2799">
        <v>1</v>
      </c>
      <c r="N2799">
        <v>0</v>
      </c>
      <c r="O2799" s="240">
        <v>0</v>
      </c>
      <c r="P2799" s="240">
        <v>0.09</v>
      </c>
      <c r="Q2799" s="240">
        <v>171.17</v>
      </c>
      <c r="R2799" s="240">
        <v>0</v>
      </c>
      <c r="S2799" s="231" t="str">
        <f>VLOOKUP(U2799,'Cross ref'!I:J,2,0)</f>
        <v>SCL</v>
      </c>
      <c r="T2799" s="231">
        <f t="shared" si="258"/>
        <v>0.09</v>
      </c>
      <c r="U2799" s="231">
        <f>VLOOKUP(VALUE(C2799),'Cross ref'!G:I,3,0)</f>
        <v>7396</v>
      </c>
      <c r="V2799" s="231">
        <f>IFERROR(VLOOKUP(J2799,'Item List (2)'!C:D,2,0),VLOOKUP(K2799,'Item List (2)'!C:D,2,0))</f>
        <v>50007</v>
      </c>
      <c r="W2799" s="231">
        <f>IFERROR(VLOOKUP(J2799,'Item List (2)'!C:E,3,0),VLOOKUP(K2799,'Item List (2)'!C:E,3,0))</f>
        <v>100</v>
      </c>
      <c r="X2799" s="231">
        <f t="shared" si="259"/>
        <v>-0.09</v>
      </c>
      <c r="Y2799" s="231" t="str">
        <f t="shared" si="260"/>
        <v>SERVICE - PAYMENT TERMS</v>
      </c>
      <c r="AA2799" s="232">
        <f t="shared" si="261"/>
        <v>0.09</v>
      </c>
      <c r="AB2799" s="232" t="str">
        <f>VLOOKUP(W2799,'Item List (2)'!$H:$J,2,0)</f>
        <v>Food</v>
      </c>
      <c r="AC2799" s="232">
        <f t="shared" si="262"/>
        <v>7396</v>
      </c>
      <c r="AD2799" s="232" t="str">
        <f t="shared" si="263"/>
        <v>7396-Food</v>
      </c>
    </row>
    <row r="2800" spans="1:30">
      <c r="A2800" t="s">
        <v>48</v>
      </c>
      <c r="B2800" t="s">
        <v>549</v>
      </c>
      <c r="C2800" t="s">
        <v>864</v>
      </c>
      <c r="D2800" t="s">
        <v>865</v>
      </c>
      <c r="E2800" t="s">
        <v>872</v>
      </c>
      <c r="F2800" s="220" t="s">
        <v>53</v>
      </c>
      <c r="G2800" s="220">
        <v>45170</v>
      </c>
      <c r="H2800" t="s">
        <v>385</v>
      </c>
      <c r="I2800" t="s">
        <v>201</v>
      </c>
      <c r="J2800" t="s">
        <v>236</v>
      </c>
      <c r="K2800" t="s">
        <v>386</v>
      </c>
      <c r="L2800" s="230" t="s">
        <v>234</v>
      </c>
      <c r="M2800">
        <v>1</v>
      </c>
      <c r="N2800">
        <v>0</v>
      </c>
      <c r="O2800" s="240">
        <v>74.07</v>
      </c>
      <c r="P2800" s="240">
        <v>74.07</v>
      </c>
      <c r="Q2800" s="240">
        <v>171.17</v>
      </c>
      <c r="R2800" s="240">
        <v>0</v>
      </c>
      <c r="S2800" s="231" t="str">
        <f>VLOOKUP(U2800,'Cross ref'!I:J,2,0)</f>
        <v>SCL</v>
      </c>
      <c r="T2800" s="231">
        <f t="shared" si="258"/>
        <v>74.07</v>
      </c>
      <c r="U2800" s="231">
        <f>VLOOKUP(VALUE(C2800),'Cross ref'!G:I,3,0)</f>
        <v>7396</v>
      </c>
      <c r="V2800" s="231">
        <f>IFERROR(VLOOKUP(J2800,'Item List (2)'!C:D,2,0),VLOOKUP(K2800,'Item List (2)'!C:D,2,0))</f>
        <v>51001</v>
      </c>
      <c r="W2800" s="231">
        <f>IFERROR(VLOOKUP(J2800,'Item List (2)'!C:E,3,0),VLOOKUP(K2800,'Item List (2)'!C:E,3,0))</f>
        <v>1000</v>
      </c>
      <c r="X2800" s="231">
        <f t="shared" si="259"/>
        <v>0</v>
      </c>
      <c r="Y2800" s="231" t="str">
        <f t="shared" si="260"/>
        <v>CUP, COLD 12Z FLV TRL</v>
      </c>
      <c r="AA2800" s="232">
        <f t="shared" si="261"/>
        <v>74.07</v>
      </c>
      <c r="AB2800" s="232" t="str">
        <f>VLOOKUP(W2800,'Item List (2)'!$H:$J,2,0)</f>
        <v>Paper</v>
      </c>
      <c r="AC2800" s="232">
        <f t="shared" si="262"/>
        <v>7396</v>
      </c>
      <c r="AD2800" s="232" t="str">
        <f t="shared" si="263"/>
        <v>7396-Paper</v>
      </c>
    </row>
    <row r="2801" spans="1:30">
      <c r="A2801" t="s">
        <v>48</v>
      </c>
      <c r="B2801" t="s">
        <v>549</v>
      </c>
      <c r="C2801" t="s">
        <v>864</v>
      </c>
      <c r="D2801" t="s">
        <v>865</v>
      </c>
      <c r="E2801" t="s">
        <v>872</v>
      </c>
      <c r="F2801" s="220" t="s">
        <v>53</v>
      </c>
      <c r="G2801" s="220">
        <v>45170</v>
      </c>
      <c r="H2801" t="s">
        <v>255</v>
      </c>
      <c r="I2801" t="s">
        <v>201</v>
      </c>
      <c r="J2801" t="s">
        <v>236</v>
      </c>
      <c r="K2801" t="s">
        <v>256</v>
      </c>
      <c r="L2801" s="230" t="s">
        <v>257</v>
      </c>
      <c r="M2801">
        <v>1</v>
      </c>
      <c r="N2801">
        <v>0</v>
      </c>
      <c r="O2801" s="240">
        <v>66.01</v>
      </c>
      <c r="P2801" s="240">
        <v>66.01</v>
      </c>
      <c r="Q2801" s="240">
        <v>171.17</v>
      </c>
      <c r="R2801" s="240">
        <v>0</v>
      </c>
      <c r="S2801" s="231" t="str">
        <f>VLOOKUP(U2801,'Cross ref'!I:J,2,0)</f>
        <v>SCL</v>
      </c>
      <c r="T2801" s="231">
        <f t="shared" si="258"/>
        <v>66.01</v>
      </c>
      <c r="U2801" s="231">
        <f>VLOOKUP(VALUE(C2801),'Cross ref'!G:I,3,0)</f>
        <v>7396</v>
      </c>
      <c r="V2801" s="231">
        <f>IFERROR(VLOOKUP(J2801,'Item List (2)'!C:D,2,0),VLOOKUP(K2801,'Item List (2)'!C:D,2,0))</f>
        <v>51001</v>
      </c>
      <c r="W2801" s="231">
        <f>IFERROR(VLOOKUP(J2801,'Item List (2)'!C:E,3,0),VLOOKUP(K2801,'Item List (2)'!C:E,3,0))</f>
        <v>1000</v>
      </c>
      <c r="X2801" s="231">
        <f t="shared" si="259"/>
        <v>0</v>
      </c>
      <c r="Y2801" s="231" t="str">
        <f t="shared" si="260"/>
        <v>CUP, COLD 24Z FLVR TRAIL</v>
      </c>
      <c r="AA2801" s="232">
        <f t="shared" si="261"/>
        <v>66.01</v>
      </c>
      <c r="AB2801" s="232" t="str">
        <f>VLOOKUP(W2801,'Item List (2)'!$H:$J,2,0)</f>
        <v>Paper</v>
      </c>
      <c r="AC2801" s="232">
        <f t="shared" si="262"/>
        <v>7396</v>
      </c>
      <c r="AD2801" s="232" t="str">
        <f t="shared" si="263"/>
        <v>7396-Paper</v>
      </c>
    </row>
    <row r="2802" spans="1:30">
      <c r="A2802" t="s">
        <v>48</v>
      </c>
      <c r="B2802" t="s">
        <v>549</v>
      </c>
      <c r="C2802" t="s">
        <v>864</v>
      </c>
      <c r="D2802" t="s">
        <v>865</v>
      </c>
      <c r="E2802" t="s">
        <v>872</v>
      </c>
      <c r="F2802" s="220" t="s">
        <v>53</v>
      </c>
      <c r="G2802" s="220">
        <v>45170</v>
      </c>
      <c r="H2802" t="s">
        <v>258</v>
      </c>
      <c r="I2802" t="s">
        <v>201</v>
      </c>
      <c r="J2802" t="s">
        <v>236</v>
      </c>
      <c r="K2802" t="s">
        <v>259</v>
      </c>
      <c r="L2802" s="230" t="s">
        <v>260</v>
      </c>
      <c r="M2802">
        <v>1</v>
      </c>
      <c r="N2802">
        <v>0</v>
      </c>
      <c r="O2802" s="240">
        <v>31</v>
      </c>
      <c r="P2802" s="240">
        <v>31</v>
      </c>
      <c r="Q2802" s="240">
        <v>171.17</v>
      </c>
      <c r="R2802" s="240">
        <v>0</v>
      </c>
      <c r="S2802" s="231" t="str">
        <f>VLOOKUP(U2802,'Cross ref'!I:J,2,0)</f>
        <v>SCL</v>
      </c>
      <c r="T2802" s="231">
        <f t="shared" si="258"/>
        <v>31</v>
      </c>
      <c r="U2802" s="231">
        <f>VLOOKUP(VALUE(C2802),'Cross ref'!G:I,3,0)</f>
        <v>7396</v>
      </c>
      <c r="V2802" s="231">
        <f>IFERROR(VLOOKUP(J2802,'Item List (2)'!C:D,2,0),VLOOKUP(K2802,'Item List (2)'!C:D,2,0))</f>
        <v>51001</v>
      </c>
      <c r="W2802" s="231">
        <f>IFERROR(VLOOKUP(J2802,'Item List (2)'!C:E,3,0),VLOOKUP(K2802,'Item List (2)'!C:E,3,0))</f>
        <v>1000</v>
      </c>
      <c r="X2802" s="231">
        <f t="shared" si="259"/>
        <v>0</v>
      </c>
      <c r="Y2802" s="231" t="str">
        <f t="shared" si="260"/>
        <v>CUP, PLS COLD 32Z FLVR TRAIL</v>
      </c>
      <c r="AA2802" s="232">
        <f t="shared" si="261"/>
        <v>31</v>
      </c>
      <c r="AB2802" s="232" t="str">
        <f>VLOOKUP(W2802,'Item List (2)'!$H:$J,2,0)</f>
        <v>Paper</v>
      </c>
      <c r="AC2802" s="232">
        <f t="shared" si="262"/>
        <v>7396</v>
      </c>
      <c r="AD2802" s="232" t="str">
        <f t="shared" si="263"/>
        <v>7396-Paper</v>
      </c>
    </row>
    <row r="2803" spans="1:30">
      <c r="A2803" t="s">
        <v>48</v>
      </c>
      <c r="B2803" t="s">
        <v>549</v>
      </c>
      <c r="C2803" t="s">
        <v>864</v>
      </c>
      <c r="D2803" t="s">
        <v>865</v>
      </c>
      <c r="E2803" t="s">
        <v>873</v>
      </c>
      <c r="F2803" s="220" t="s">
        <v>53</v>
      </c>
      <c r="G2803" s="220">
        <v>45171</v>
      </c>
      <c r="H2803" t="s">
        <v>116</v>
      </c>
      <c r="I2803" t="s">
        <v>55</v>
      </c>
      <c r="J2803" t="s">
        <v>117</v>
      </c>
      <c r="K2803" t="s">
        <v>118</v>
      </c>
      <c r="L2803" s="230" t="s">
        <v>119</v>
      </c>
      <c r="M2803">
        <v>11</v>
      </c>
      <c r="N2803">
        <v>0</v>
      </c>
      <c r="O2803" s="240">
        <v>80.33</v>
      </c>
      <c r="P2803" s="240">
        <v>883.63</v>
      </c>
      <c r="Q2803" s="240">
        <v>1491.54</v>
      </c>
      <c r="R2803" s="240">
        <v>0</v>
      </c>
      <c r="S2803" s="231" t="str">
        <f>VLOOKUP(U2803,'Cross ref'!I:J,2,0)</f>
        <v>SCL</v>
      </c>
      <c r="T2803" s="231">
        <f t="shared" si="258"/>
        <v>883.63</v>
      </c>
      <c r="U2803" s="231">
        <f>VLOOKUP(VALUE(C2803),'Cross ref'!G:I,3,0)</f>
        <v>7396</v>
      </c>
      <c r="V2803" s="231">
        <f>IFERROR(VLOOKUP(J2803,'Item List (2)'!C:D,2,0),VLOOKUP(K2803,'Item List (2)'!C:D,2,0))</f>
        <v>50007</v>
      </c>
      <c r="W2803" s="231">
        <f>IFERROR(VLOOKUP(J2803,'Item List (2)'!C:E,3,0),VLOOKUP(K2803,'Item List (2)'!C:E,3,0))</f>
        <v>100</v>
      </c>
      <c r="X2803" s="231">
        <f t="shared" si="259"/>
        <v>0</v>
      </c>
      <c r="Y2803" s="231" t="str">
        <f t="shared" si="260"/>
        <v>BEEF, GRND PTY 3.5Z</v>
      </c>
      <c r="AA2803" s="232">
        <f t="shared" si="261"/>
        <v>883.63</v>
      </c>
      <c r="AB2803" s="232" t="str">
        <f>VLOOKUP(W2803,'Item List (2)'!$H:$J,2,0)</f>
        <v>Food</v>
      </c>
      <c r="AC2803" s="232">
        <f t="shared" si="262"/>
        <v>7396</v>
      </c>
      <c r="AD2803" s="232" t="str">
        <f t="shared" si="263"/>
        <v>7396-Food</v>
      </c>
    </row>
    <row r="2804" spans="1:30">
      <c r="A2804" t="s">
        <v>48</v>
      </c>
      <c r="B2804" t="s">
        <v>549</v>
      </c>
      <c r="C2804" t="s">
        <v>864</v>
      </c>
      <c r="D2804" t="s">
        <v>865</v>
      </c>
      <c r="E2804" t="s">
        <v>873</v>
      </c>
      <c r="F2804" s="220" t="s">
        <v>53</v>
      </c>
      <c r="G2804" s="220">
        <v>45171</v>
      </c>
      <c r="H2804" t="s">
        <v>120</v>
      </c>
      <c r="I2804" t="s">
        <v>55</v>
      </c>
      <c r="J2804" t="s">
        <v>121</v>
      </c>
      <c r="K2804" t="s">
        <v>122</v>
      </c>
      <c r="L2804" s="230" t="s">
        <v>123</v>
      </c>
      <c r="M2804">
        <v>2</v>
      </c>
      <c r="N2804">
        <v>0</v>
      </c>
      <c r="O2804" s="240">
        <v>30.72</v>
      </c>
      <c r="P2804" s="240">
        <v>61.44</v>
      </c>
      <c r="Q2804" s="240">
        <v>1491.54</v>
      </c>
      <c r="R2804" s="240">
        <v>0</v>
      </c>
      <c r="S2804" s="231" t="str">
        <f>VLOOKUP(U2804,'Cross ref'!I:J,2,0)</f>
        <v>SCL</v>
      </c>
      <c r="T2804" s="231">
        <f t="shared" si="258"/>
        <v>61.44</v>
      </c>
      <c r="U2804" s="231">
        <f>VLOOKUP(VALUE(C2804),'Cross ref'!G:I,3,0)</f>
        <v>7396</v>
      </c>
      <c r="V2804" s="231">
        <f>IFERROR(VLOOKUP(J2804,'Item List (2)'!C:D,2,0),VLOOKUP(K2804,'Item List (2)'!C:D,2,0))</f>
        <v>50007</v>
      </c>
      <c r="W2804" s="231">
        <f>IFERROR(VLOOKUP(J2804,'Item List (2)'!C:E,3,0),VLOOKUP(K2804,'Item List (2)'!C:E,3,0))</f>
        <v>100</v>
      </c>
      <c r="X2804" s="231">
        <f t="shared" si="259"/>
        <v>0</v>
      </c>
      <c r="Y2804" s="231" t="str">
        <f t="shared" si="260"/>
        <v>APPTZR, ONION RING</v>
      </c>
      <c r="AA2804" s="232">
        <f t="shared" si="261"/>
        <v>61.44</v>
      </c>
      <c r="AB2804" s="232" t="str">
        <f>VLOOKUP(W2804,'Item List (2)'!$H:$J,2,0)</f>
        <v>Food</v>
      </c>
      <c r="AC2804" s="232">
        <f t="shared" si="262"/>
        <v>7396</v>
      </c>
      <c r="AD2804" s="232" t="str">
        <f t="shared" si="263"/>
        <v>7396-Food</v>
      </c>
    </row>
    <row r="2805" spans="1:30">
      <c r="A2805" t="s">
        <v>48</v>
      </c>
      <c r="B2805" t="s">
        <v>549</v>
      </c>
      <c r="C2805" t="s">
        <v>864</v>
      </c>
      <c r="D2805" t="s">
        <v>865</v>
      </c>
      <c r="E2805" t="s">
        <v>873</v>
      </c>
      <c r="F2805" s="220" t="s">
        <v>53</v>
      </c>
      <c r="G2805" s="220">
        <v>45171</v>
      </c>
      <c r="H2805" t="s">
        <v>134</v>
      </c>
      <c r="I2805" t="s">
        <v>55</v>
      </c>
      <c r="J2805" t="s">
        <v>129</v>
      </c>
      <c r="K2805" t="s">
        <v>135</v>
      </c>
      <c r="L2805" s="230" t="s">
        <v>136</v>
      </c>
      <c r="M2805">
        <v>4</v>
      </c>
      <c r="N2805">
        <v>0</v>
      </c>
      <c r="O2805" s="240">
        <v>35.28</v>
      </c>
      <c r="P2805" s="240">
        <v>141.12</v>
      </c>
      <c r="Q2805" s="240">
        <v>1491.54</v>
      </c>
      <c r="R2805" s="240">
        <v>0</v>
      </c>
      <c r="S2805" s="231" t="str">
        <f>VLOOKUP(U2805,'Cross ref'!I:J,2,0)</f>
        <v>SCL</v>
      </c>
      <c r="T2805" s="231">
        <f t="shared" si="258"/>
        <v>141.12</v>
      </c>
      <c r="U2805" s="231">
        <f>VLOOKUP(VALUE(C2805),'Cross ref'!G:I,3,0)</f>
        <v>7396</v>
      </c>
      <c r="V2805" s="231">
        <f>IFERROR(VLOOKUP(J2805,'Item List (2)'!C:D,2,0),VLOOKUP(K2805,'Item List (2)'!C:D,2,0))</f>
        <v>50007</v>
      </c>
      <c r="W2805" s="231">
        <f>IFERROR(VLOOKUP(J2805,'Item List (2)'!C:E,3,0),VLOOKUP(K2805,'Item List (2)'!C:E,3,0))</f>
        <v>100</v>
      </c>
      <c r="X2805" s="231">
        <f t="shared" si="259"/>
        <v>0</v>
      </c>
      <c r="Y2805" s="231" t="str">
        <f t="shared" si="260"/>
        <v>FRIES, SS SK ON</v>
      </c>
      <c r="AA2805" s="232">
        <f t="shared" si="261"/>
        <v>141.12</v>
      </c>
      <c r="AB2805" s="232" t="str">
        <f>VLOOKUP(W2805,'Item List (2)'!$H:$J,2,0)</f>
        <v>Food</v>
      </c>
      <c r="AC2805" s="232">
        <f t="shared" si="262"/>
        <v>7396</v>
      </c>
      <c r="AD2805" s="232" t="str">
        <f t="shared" si="263"/>
        <v>7396-Food</v>
      </c>
    </row>
    <row r="2806" spans="1:30">
      <c r="A2806" t="s">
        <v>48</v>
      </c>
      <c r="B2806" t="s">
        <v>549</v>
      </c>
      <c r="C2806" t="s">
        <v>864</v>
      </c>
      <c r="D2806" t="s">
        <v>865</v>
      </c>
      <c r="E2806" t="s">
        <v>873</v>
      </c>
      <c r="F2806" s="220" t="s">
        <v>53</v>
      </c>
      <c r="G2806" s="220">
        <v>45171</v>
      </c>
      <c r="H2806" t="s">
        <v>145</v>
      </c>
      <c r="I2806" t="s">
        <v>55</v>
      </c>
      <c r="J2806" t="s">
        <v>146</v>
      </c>
      <c r="K2806" t="s">
        <v>147</v>
      </c>
      <c r="L2806" s="230" t="s">
        <v>148</v>
      </c>
      <c r="M2806">
        <v>1</v>
      </c>
      <c r="N2806">
        <v>0</v>
      </c>
      <c r="O2806" s="240">
        <v>112.38</v>
      </c>
      <c r="P2806" s="240">
        <v>112.38</v>
      </c>
      <c r="Q2806" s="240">
        <v>1491.54</v>
      </c>
      <c r="R2806" s="240">
        <v>0</v>
      </c>
      <c r="S2806" s="231" t="str">
        <f>VLOOKUP(U2806,'Cross ref'!I:J,2,0)</f>
        <v>SCL</v>
      </c>
      <c r="T2806" s="231">
        <f t="shared" si="258"/>
        <v>112.38</v>
      </c>
      <c r="U2806" s="231">
        <f>VLOOKUP(VALUE(C2806),'Cross ref'!G:I,3,0)</f>
        <v>7396</v>
      </c>
      <c r="V2806" s="231">
        <f>IFERROR(VLOOKUP(J2806,'Item List (2)'!C:D,2,0),VLOOKUP(K2806,'Item List (2)'!C:D,2,0))</f>
        <v>50007</v>
      </c>
      <c r="W2806" s="231">
        <f>IFERROR(VLOOKUP(J2806,'Item List (2)'!C:E,3,0),VLOOKUP(K2806,'Item List (2)'!C:E,3,0))</f>
        <v>100</v>
      </c>
      <c r="X2806" s="231">
        <f t="shared" si="259"/>
        <v>0</v>
      </c>
      <c r="Y2806" s="231" t="str">
        <f t="shared" si="260"/>
        <v>CHICKEN, TNDRLOIN STRIP 1.5Z</v>
      </c>
      <c r="AA2806" s="232">
        <f t="shared" si="261"/>
        <v>112.38</v>
      </c>
      <c r="AB2806" s="232" t="str">
        <f>VLOOKUP(W2806,'Item List (2)'!$H:$J,2,0)</f>
        <v>Food</v>
      </c>
      <c r="AC2806" s="232">
        <f t="shared" si="262"/>
        <v>7396</v>
      </c>
      <c r="AD2806" s="232" t="str">
        <f t="shared" si="263"/>
        <v>7396-Food</v>
      </c>
    </row>
    <row r="2807" spans="1:30">
      <c r="A2807" t="s">
        <v>48</v>
      </c>
      <c r="B2807" t="s">
        <v>549</v>
      </c>
      <c r="C2807" t="s">
        <v>864</v>
      </c>
      <c r="D2807" t="s">
        <v>865</v>
      </c>
      <c r="E2807" t="s">
        <v>873</v>
      </c>
      <c r="F2807" s="220" t="s">
        <v>53</v>
      </c>
      <c r="G2807" s="220">
        <v>45171</v>
      </c>
      <c r="H2807" t="s">
        <v>285</v>
      </c>
      <c r="I2807" t="s">
        <v>55</v>
      </c>
      <c r="J2807" t="s">
        <v>146</v>
      </c>
      <c r="K2807" t="s">
        <v>286</v>
      </c>
      <c r="L2807" s="230" t="s">
        <v>148</v>
      </c>
      <c r="M2807">
        <v>1</v>
      </c>
      <c r="N2807">
        <v>0</v>
      </c>
      <c r="O2807" s="240">
        <v>117.62</v>
      </c>
      <c r="P2807" s="240">
        <v>117.62</v>
      </c>
      <c r="Q2807" s="240">
        <v>1491.54</v>
      </c>
      <c r="R2807" s="240">
        <v>0</v>
      </c>
      <c r="S2807" s="231" t="str">
        <f>VLOOKUP(U2807,'Cross ref'!I:J,2,0)</f>
        <v>SCL</v>
      </c>
      <c r="T2807" s="231">
        <f t="shared" si="258"/>
        <v>117.62</v>
      </c>
      <c r="U2807" s="231">
        <f>VLOOKUP(VALUE(C2807),'Cross ref'!G:I,3,0)</f>
        <v>7396</v>
      </c>
      <c r="V2807" s="231">
        <f>IFERROR(VLOOKUP(J2807,'Item List (2)'!C:D,2,0),VLOOKUP(K2807,'Item List (2)'!C:D,2,0))</f>
        <v>50007</v>
      </c>
      <c r="W2807" s="231">
        <f>IFERROR(VLOOKUP(J2807,'Item List (2)'!C:E,3,0),VLOOKUP(K2807,'Item List (2)'!C:E,3,0))</f>
        <v>100</v>
      </c>
      <c r="X2807" s="231">
        <f t="shared" si="259"/>
        <v>0</v>
      </c>
      <c r="Y2807" s="231" t="str">
        <f t="shared" si="260"/>
        <v>CHICKEN, BRST FLT MARNTD 3.5Z FZN</v>
      </c>
      <c r="AA2807" s="232">
        <f t="shared" si="261"/>
        <v>117.62</v>
      </c>
      <c r="AB2807" s="232" t="str">
        <f>VLOOKUP(W2807,'Item List (2)'!$H:$J,2,0)</f>
        <v>Food</v>
      </c>
      <c r="AC2807" s="232">
        <f t="shared" si="262"/>
        <v>7396</v>
      </c>
      <c r="AD2807" s="232" t="str">
        <f t="shared" si="263"/>
        <v>7396-Food</v>
      </c>
    </row>
    <row r="2808" spans="1:30">
      <c r="A2808" t="s">
        <v>48</v>
      </c>
      <c r="B2808" t="s">
        <v>549</v>
      </c>
      <c r="C2808" t="s">
        <v>864</v>
      </c>
      <c r="D2808" t="s">
        <v>865</v>
      </c>
      <c r="E2808" t="s">
        <v>873</v>
      </c>
      <c r="F2808" s="220" t="s">
        <v>53</v>
      </c>
      <c r="G2808" s="220">
        <v>45171</v>
      </c>
      <c r="H2808" t="s">
        <v>375</v>
      </c>
      <c r="I2808" t="s">
        <v>55</v>
      </c>
      <c r="J2808" t="s">
        <v>146</v>
      </c>
      <c r="K2808" t="s">
        <v>376</v>
      </c>
      <c r="L2808" s="230" t="s">
        <v>377</v>
      </c>
      <c r="M2808">
        <v>1</v>
      </c>
      <c r="N2808">
        <v>0</v>
      </c>
      <c r="O2808" s="240">
        <v>175.35</v>
      </c>
      <c r="P2808" s="240">
        <v>175.35</v>
      </c>
      <c r="Q2808" s="240">
        <v>1491.54</v>
      </c>
      <c r="R2808" s="240">
        <v>0</v>
      </c>
      <c r="S2808" s="231" t="str">
        <f>VLOOKUP(U2808,'Cross ref'!I:J,2,0)</f>
        <v>SCL</v>
      </c>
      <c r="T2808" s="231">
        <f t="shared" si="258"/>
        <v>175.35</v>
      </c>
      <c r="U2808" s="231">
        <f>VLOOKUP(VALUE(C2808),'Cross ref'!G:I,3,0)</f>
        <v>7396</v>
      </c>
      <c r="V2808" s="231">
        <f>IFERROR(VLOOKUP(J2808,'Item List (2)'!C:D,2,0),VLOOKUP(K2808,'Item List (2)'!C:D,2,0))</f>
        <v>50007</v>
      </c>
      <c r="W2808" s="231">
        <f>IFERROR(VLOOKUP(J2808,'Item List (2)'!C:E,3,0),VLOOKUP(K2808,'Item List (2)'!C:E,3,0))</f>
        <v>100</v>
      </c>
      <c r="X2808" s="231">
        <f t="shared" si="259"/>
        <v>0</v>
      </c>
      <c r="Y2808" s="231" t="str">
        <f t="shared" si="260"/>
        <v>CHICKEN, BRST GR SAVOR 4.25Z CARLS JR</v>
      </c>
      <c r="AA2808" s="232">
        <f t="shared" si="261"/>
        <v>175.35</v>
      </c>
      <c r="AB2808" s="232" t="str">
        <f>VLOOKUP(W2808,'Item List (2)'!$H:$J,2,0)</f>
        <v>Food</v>
      </c>
      <c r="AC2808" s="232">
        <f t="shared" si="262"/>
        <v>7396</v>
      </c>
      <c r="AD2808" s="232" t="str">
        <f t="shared" si="263"/>
        <v>7396-Food</v>
      </c>
    </row>
    <row r="2809" spans="1:30">
      <c r="A2809" t="s">
        <v>48</v>
      </c>
      <c r="B2809" t="s">
        <v>549</v>
      </c>
      <c r="C2809" t="s">
        <v>874</v>
      </c>
      <c r="D2809" t="s">
        <v>875</v>
      </c>
      <c r="E2809" t="s">
        <v>876</v>
      </c>
      <c r="F2809" s="220" t="s">
        <v>53</v>
      </c>
      <c r="G2809" s="220">
        <v>45170</v>
      </c>
      <c r="H2809" t="s">
        <v>518</v>
      </c>
      <c r="I2809" t="s">
        <v>55</v>
      </c>
      <c r="J2809" t="s">
        <v>76</v>
      </c>
      <c r="K2809" t="s">
        <v>519</v>
      </c>
      <c r="L2809" s="230" t="s">
        <v>78</v>
      </c>
      <c r="M2809">
        <v>1</v>
      </c>
      <c r="N2809">
        <v>0</v>
      </c>
      <c r="O2809" s="240">
        <v>99.5</v>
      </c>
      <c r="P2809" s="240">
        <v>99.5</v>
      </c>
      <c r="Q2809" s="240">
        <v>7040.91</v>
      </c>
      <c r="R2809" s="240">
        <v>18.75</v>
      </c>
      <c r="S2809" s="231" t="str">
        <f>VLOOKUP(U2809,'Cross ref'!I:J,2,0)</f>
        <v>SCL</v>
      </c>
      <c r="T2809" s="231">
        <f t="shared" si="258"/>
        <v>99.5</v>
      </c>
      <c r="U2809" s="231">
        <f>VLOOKUP(VALUE(C2809),'Cross ref'!G:I,3,0)</f>
        <v>7397</v>
      </c>
      <c r="V2809" s="231">
        <f>IFERROR(VLOOKUP(J2809,'Item List (2)'!C:D,2,0),VLOOKUP(K2809,'Item List (2)'!C:D,2,0))</f>
        <v>50007</v>
      </c>
      <c r="W2809" s="231">
        <f>IFERROR(VLOOKUP(J2809,'Item List (2)'!C:E,3,0),VLOOKUP(K2809,'Item List (2)'!C:E,3,0))</f>
        <v>100</v>
      </c>
      <c r="X2809" s="231">
        <f t="shared" si="259"/>
        <v>0</v>
      </c>
      <c r="Y2809" s="231" t="str">
        <f t="shared" si="260"/>
        <v>SYRUP, FANTA ORANGE</v>
      </c>
      <c r="AA2809" s="232">
        <f t="shared" si="261"/>
        <v>99.5</v>
      </c>
      <c r="AB2809" s="232" t="str">
        <f>VLOOKUP(W2809,'Item List (2)'!$H:$J,2,0)</f>
        <v>Food</v>
      </c>
      <c r="AC2809" s="232">
        <f t="shared" si="262"/>
        <v>7397</v>
      </c>
      <c r="AD2809" s="232" t="str">
        <f t="shared" si="263"/>
        <v>7397-Food</v>
      </c>
    </row>
    <row r="2810" spans="1:30">
      <c r="A2810" t="s">
        <v>48</v>
      </c>
      <c r="B2810" t="s">
        <v>549</v>
      </c>
      <c r="C2810" t="s">
        <v>874</v>
      </c>
      <c r="D2810" t="s">
        <v>875</v>
      </c>
      <c r="E2810" t="s">
        <v>876</v>
      </c>
      <c r="F2810" s="220" t="s">
        <v>53</v>
      </c>
      <c r="G2810" s="220">
        <v>45170</v>
      </c>
      <c r="H2810" t="s">
        <v>65</v>
      </c>
      <c r="I2810" t="s">
        <v>66</v>
      </c>
      <c r="J2810" t="s">
        <v>67</v>
      </c>
      <c r="K2810" t="s">
        <v>68</v>
      </c>
      <c r="L2810" s="230" t="s">
        <v>69</v>
      </c>
      <c r="M2810">
        <v>2</v>
      </c>
      <c r="N2810">
        <v>0</v>
      </c>
      <c r="O2810" s="240">
        <v>3.44</v>
      </c>
      <c r="P2810" s="240">
        <v>6.88</v>
      </c>
      <c r="Q2810" s="240">
        <v>7040.91</v>
      </c>
      <c r="R2810" s="240">
        <v>18.75</v>
      </c>
      <c r="S2810" s="231" t="str">
        <f>VLOOKUP(U2810,'Cross ref'!I:J,2,0)</f>
        <v>SCL</v>
      </c>
      <c r="T2810" s="231">
        <f t="shared" si="258"/>
        <v>6.88</v>
      </c>
      <c r="U2810" s="231">
        <f>VLOOKUP(VALUE(C2810),'Cross ref'!G:I,3,0)</f>
        <v>7397</v>
      </c>
      <c r="V2810" s="231">
        <f>IFERROR(VLOOKUP(J2810,'Item List (2)'!C:D,2,0),VLOOKUP(K2810,'Item List (2)'!C:D,2,0))</f>
        <v>60507</v>
      </c>
      <c r="W2810" s="231">
        <f>IFERROR(VLOOKUP(J2810,'Item List (2)'!C:E,3,0),VLOOKUP(K2810,'Item List (2)'!C:E,3,0))</f>
        <v>1200</v>
      </c>
      <c r="X2810" s="231">
        <f t="shared" si="259"/>
        <v>0</v>
      </c>
      <c r="Y2810" s="231" t="str">
        <f t="shared" si="260"/>
        <v>SEAT COVER, PAPER PERSONAL 1/2 FOLD</v>
      </c>
      <c r="AA2810" s="232">
        <f t="shared" si="261"/>
        <v>6.88</v>
      </c>
      <c r="AB2810" s="232" t="str">
        <f>VLOOKUP(W2810,'Item List (2)'!$H:$J,2,0)</f>
        <v>Supplies</v>
      </c>
      <c r="AC2810" s="232">
        <f t="shared" si="262"/>
        <v>7397</v>
      </c>
      <c r="AD2810" s="232" t="str">
        <f t="shared" si="263"/>
        <v>7397-Supplies</v>
      </c>
    </row>
    <row r="2811" spans="1:30">
      <c r="A2811" t="s">
        <v>48</v>
      </c>
      <c r="B2811" t="s">
        <v>549</v>
      </c>
      <c r="C2811" t="s">
        <v>874</v>
      </c>
      <c r="D2811" t="s">
        <v>875</v>
      </c>
      <c r="E2811" t="s">
        <v>876</v>
      </c>
      <c r="F2811" s="220" t="s">
        <v>53</v>
      </c>
      <c r="G2811" s="220">
        <v>45170</v>
      </c>
      <c r="H2811" t="s">
        <v>429</v>
      </c>
      <c r="I2811" t="s">
        <v>66</v>
      </c>
      <c r="J2811" t="s">
        <v>430</v>
      </c>
      <c r="K2811" t="s">
        <v>431</v>
      </c>
      <c r="L2811" s="230" t="s">
        <v>107</v>
      </c>
      <c r="M2811">
        <v>1</v>
      </c>
      <c r="N2811">
        <v>0</v>
      </c>
      <c r="O2811" s="240">
        <v>27.2</v>
      </c>
      <c r="P2811" s="240">
        <v>27.2</v>
      </c>
      <c r="Q2811" s="240">
        <v>7040.91</v>
      </c>
      <c r="R2811" s="240">
        <v>18.75</v>
      </c>
      <c r="S2811" s="231" t="str">
        <f>VLOOKUP(U2811,'Cross ref'!I:J,2,0)</f>
        <v>SCL</v>
      </c>
      <c r="T2811" s="231">
        <f t="shared" si="258"/>
        <v>27.2</v>
      </c>
      <c r="U2811" s="231">
        <f>VLOOKUP(VALUE(C2811),'Cross ref'!G:I,3,0)</f>
        <v>7397</v>
      </c>
      <c r="V2811" s="231">
        <f>IFERROR(VLOOKUP(J2811,'Item List (2)'!C:D,2,0),VLOOKUP(K2811,'Item List (2)'!C:D,2,0))</f>
        <v>60507</v>
      </c>
      <c r="W2811" s="231">
        <f>IFERROR(VLOOKUP(J2811,'Item List (2)'!C:E,3,0),VLOOKUP(K2811,'Item List (2)'!C:E,3,0))</f>
        <v>1200</v>
      </c>
      <c r="X2811" s="231">
        <f t="shared" si="259"/>
        <v>0</v>
      </c>
      <c r="Y2811" s="231" t="str">
        <f t="shared" si="260"/>
        <v>DETERGENT, DISH SUPER RAVE</v>
      </c>
      <c r="AA2811" s="232">
        <f t="shared" si="261"/>
        <v>27.2</v>
      </c>
      <c r="AB2811" s="232" t="str">
        <f>VLOOKUP(W2811,'Item List (2)'!$H:$J,2,0)</f>
        <v>Supplies</v>
      </c>
      <c r="AC2811" s="232">
        <f t="shared" si="262"/>
        <v>7397</v>
      </c>
      <c r="AD2811" s="232" t="str">
        <f t="shared" si="263"/>
        <v>7397-Supplies</v>
      </c>
    </row>
    <row r="2812" spans="1:30">
      <c r="A2812" t="s">
        <v>48</v>
      </c>
      <c r="B2812" t="s">
        <v>549</v>
      </c>
      <c r="C2812" t="s">
        <v>874</v>
      </c>
      <c r="D2812" t="s">
        <v>875</v>
      </c>
      <c r="E2812" t="s">
        <v>876</v>
      </c>
      <c r="F2812" s="220" t="s">
        <v>53</v>
      </c>
      <c r="G2812" s="220">
        <v>45170</v>
      </c>
      <c r="H2812" t="s">
        <v>70</v>
      </c>
      <c r="I2812" t="s">
        <v>71</v>
      </c>
      <c r="J2812" t="s">
        <v>72</v>
      </c>
      <c r="K2812" t="s">
        <v>73</v>
      </c>
      <c r="L2812" s="230" t="s">
        <v>74</v>
      </c>
      <c r="M2812">
        <v>1</v>
      </c>
      <c r="N2812">
        <v>0</v>
      </c>
      <c r="O2812" s="240">
        <v>0</v>
      </c>
      <c r="P2812" s="240">
        <v>4.32</v>
      </c>
      <c r="Q2812" s="240">
        <v>7040.91</v>
      </c>
      <c r="R2812" s="240">
        <v>18.75</v>
      </c>
      <c r="S2812" s="231" t="str">
        <f>VLOOKUP(U2812,'Cross ref'!I:J,2,0)</f>
        <v>SCL</v>
      </c>
      <c r="T2812" s="231">
        <f t="shared" si="258"/>
        <v>4.32</v>
      </c>
      <c r="U2812" s="231">
        <f>VLOOKUP(VALUE(C2812),'Cross ref'!G:I,3,0)</f>
        <v>7397</v>
      </c>
      <c r="V2812" s="231">
        <f>IFERROR(VLOOKUP(J2812,'Item List (2)'!C:D,2,0),VLOOKUP(K2812,'Item List (2)'!C:D,2,0))</f>
        <v>50007</v>
      </c>
      <c r="W2812" s="231">
        <f>IFERROR(VLOOKUP(J2812,'Item List (2)'!C:E,3,0),VLOOKUP(K2812,'Item List (2)'!C:E,3,0))</f>
        <v>100</v>
      </c>
      <c r="X2812" s="231">
        <f t="shared" si="259"/>
        <v>-4.32</v>
      </c>
      <c r="Y2812" s="231" t="str">
        <f t="shared" si="260"/>
        <v>SERVICE - PAYMENT TERMS</v>
      </c>
      <c r="AA2812" s="232">
        <f t="shared" si="261"/>
        <v>4.32</v>
      </c>
      <c r="AB2812" s="232" t="str">
        <f>VLOOKUP(W2812,'Item List (2)'!$H:$J,2,0)</f>
        <v>Food</v>
      </c>
      <c r="AC2812" s="232">
        <f t="shared" si="262"/>
        <v>7397</v>
      </c>
      <c r="AD2812" s="232" t="str">
        <f t="shared" si="263"/>
        <v>7397-Food</v>
      </c>
    </row>
    <row r="2813" spans="1:30">
      <c r="A2813" t="s">
        <v>48</v>
      </c>
      <c r="B2813" t="s">
        <v>549</v>
      </c>
      <c r="C2813" t="s">
        <v>874</v>
      </c>
      <c r="D2813" t="s">
        <v>875</v>
      </c>
      <c r="E2813" t="s">
        <v>876</v>
      </c>
      <c r="F2813" s="220" t="s">
        <v>53</v>
      </c>
      <c r="G2813" s="220">
        <v>45170</v>
      </c>
      <c r="H2813" t="s">
        <v>288</v>
      </c>
      <c r="I2813" t="s">
        <v>55</v>
      </c>
      <c r="J2813" t="s">
        <v>152</v>
      </c>
      <c r="K2813" t="s">
        <v>289</v>
      </c>
      <c r="L2813" s="230" t="s">
        <v>290</v>
      </c>
      <c r="M2813">
        <v>1</v>
      </c>
      <c r="N2813">
        <v>0</v>
      </c>
      <c r="O2813" s="240">
        <v>13.17</v>
      </c>
      <c r="P2813" s="240">
        <v>13.17</v>
      </c>
      <c r="Q2813" s="240">
        <v>7040.91</v>
      </c>
      <c r="R2813" s="240">
        <v>18.75</v>
      </c>
      <c r="S2813" s="231" t="str">
        <f>VLOOKUP(U2813,'Cross ref'!I:J,2,0)</f>
        <v>SCL</v>
      </c>
      <c r="T2813" s="231">
        <f t="shared" si="258"/>
        <v>13.17</v>
      </c>
      <c r="U2813" s="231">
        <f>VLOOKUP(VALUE(C2813),'Cross ref'!G:I,3,0)</f>
        <v>7397</v>
      </c>
      <c r="V2813" s="231">
        <f>IFERROR(VLOOKUP(J2813,'Item List (2)'!C:D,2,0),VLOOKUP(K2813,'Item List (2)'!C:D,2,0))</f>
        <v>50007</v>
      </c>
      <c r="W2813" s="231">
        <f>IFERROR(VLOOKUP(J2813,'Item List (2)'!C:E,3,0),VLOOKUP(K2813,'Item List (2)'!C:E,3,0))</f>
        <v>100</v>
      </c>
      <c r="X2813" s="231">
        <f t="shared" si="259"/>
        <v>0</v>
      </c>
      <c r="Y2813" s="231" t="str">
        <f t="shared" si="260"/>
        <v>SAUCE, HOT MEX PC</v>
      </c>
      <c r="AA2813" s="232">
        <f t="shared" si="261"/>
        <v>13.17</v>
      </c>
      <c r="AB2813" s="232" t="str">
        <f>VLOOKUP(W2813,'Item List (2)'!$H:$J,2,0)</f>
        <v>Food</v>
      </c>
      <c r="AC2813" s="232">
        <f t="shared" si="262"/>
        <v>7397</v>
      </c>
      <c r="AD2813" s="232" t="str">
        <f t="shared" si="263"/>
        <v>7397-Food</v>
      </c>
    </row>
    <row r="2814" spans="1:30">
      <c r="A2814" t="s">
        <v>48</v>
      </c>
      <c r="B2814" t="s">
        <v>549</v>
      </c>
      <c r="C2814" t="s">
        <v>874</v>
      </c>
      <c r="D2814" t="s">
        <v>875</v>
      </c>
      <c r="E2814" t="s">
        <v>876</v>
      </c>
      <c r="F2814" s="220" t="s">
        <v>53</v>
      </c>
      <c r="G2814" s="220">
        <v>45170</v>
      </c>
      <c r="H2814" t="s">
        <v>75</v>
      </c>
      <c r="I2814" t="s">
        <v>55</v>
      </c>
      <c r="J2814" t="s">
        <v>76</v>
      </c>
      <c r="K2814" t="s">
        <v>77</v>
      </c>
      <c r="L2814" s="230" t="s">
        <v>78</v>
      </c>
      <c r="M2814">
        <v>1</v>
      </c>
      <c r="N2814">
        <v>0</v>
      </c>
      <c r="O2814" s="240">
        <v>99.5</v>
      </c>
      <c r="P2814" s="240">
        <v>99.5</v>
      </c>
      <c r="Q2814" s="240">
        <v>7040.91</v>
      </c>
      <c r="R2814" s="240">
        <v>18.75</v>
      </c>
      <c r="S2814" s="231" t="str">
        <f>VLOOKUP(U2814,'Cross ref'!I:J,2,0)</f>
        <v>SCL</v>
      </c>
      <c r="T2814" s="231">
        <f t="shared" si="258"/>
        <v>99.5</v>
      </c>
      <c r="U2814" s="231">
        <f>VLOOKUP(VALUE(C2814),'Cross ref'!G:I,3,0)</f>
        <v>7397</v>
      </c>
      <c r="V2814" s="231">
        <f>IFERROR(VLOOKUP(J2814,'Item List (2)'!C:D,2,0),VLOOKUP(K2814,'Item List (2)'!C:D,2,0))</f>
        <v>50007</v>
      </c>
      <c r="W2814" s="231">
        <f>IFERROR(VLOOKUP(J2814,'Item List (2)'!C:E,3,0),VLOOKUP(K2814,'Item List (2)'!C:E,3,0))</f>
        <v>100</v>
      </c>
      <c r="X2814" s="231">
        <f t="shared" si="259"/>
        <v>0</v>
      </c>
      <c r="Y2814" s="231" t="str">
        <f t="shared" si="260"/>
        <v>SYRUP, SODA CHERRY COKE BIB</v>
      </c>
      <c r="AA2814" s="232">
        <f t="shared" si="261"/>
        <v>99.5</v>
      </c>
      <c r="AB2814" s="232" t="str">
        <f>VLOOKUP(W2814,'Item List (2)'!$H:$J,2,0)</f>
        <v>Food</v>
      </c>
      <c r="AC2814" s="232">
        <f t="shared" si="262"/>
        <v>7397</v>
      </c>
      <c r="AD2814" s="232" t="str">
        <f t="shared" si="263"/>
        <v>7397-Food</v>
      </c>
    </row>
    <row r="2815" spans="1:30">
      <c r="A2815" t="s">
        <v>48</v>
      </c>
      <c r="B2815" t="s">
        <v>549</v>
      </c>
      <c r="C2815" t="s">
        <v>874</v>
      </c>
      <c r="D2815" t="s">
        <v>875</v>
      </c>
      <c r="E2815" t="s">
        <v>876</v>
      </c>
      <c r="F2815" s="220" t="s">
        <v>53</v>
      </c>
      <c r="G2815" s="220">
        <v>45170</v>
      </c>
      <c r="H2815" t="s">
        <v>79</v>
      </c>
      <c r="I2815" t="s">
        <v>55</v>
      </c>
      <c r="J2815" t="s">
        <v>80</v>
      </c>
      <c r="K2815" t="s">
        <v>81</v>
      </c>
      <c r="L2815" s="230" t="s">
        <v>78</v>
      </c>
      <c r="M2815">
        <v>1</v>
      </c>
      <c r="N2815">
        <v>0</v>
      </c>
      <c r="O2815" s="240">
        <v>99.5</v>
      </c>
      <c r="P2815" s="240">
        <v>99.5</v>
      </c>
      <c r="Q2815" s="240">
        <v>7040.91</v>
      </c>
      <c r="R2815" s="240">
        <v>18.75</v>
      </c>
      <c r="S2815" s="231" t="str">
        <f>VLOOKUP(U2815,'Cross ref'!I:J,2,0)</f>
        <v>SCL</v>
      </c>
      <c r="T2815" s="231">
        <f t="shared" si="258"/>
        <v>99.5</v>
      </c>
      <c r="U2815" s="231">
        <f>VLOOKUP(VALUE(C2815),'Cross ref'!G:I,3,0)</f>
        <v>7397</v>
      </c>
      <c r="V2815" s="231">
        <f>IFERROR(VLOOKUP(J2815,'Item List (2)'!C:D,2,0),VLOOKUP(K2815,'Item List (2)'!C:D,2,0))</f>
        <v>50007</v>
      </c>
      <c r="W2815" s="231">
        <f>IFERROR(VLOOKUP(J2815,'Item List (2)'!C:E,3,0),VLOOKUP(K2815,'Item List (2)'!C:E,3,0))</f>
        <v>100</v>
      </c>
      <c r="X2815" s="231">
        <f t="shared" si="259"/>
        <v>0</v>
      </c>
      <c r="Y2815" s="231" t="str">
        <f t="shared" si="260"/>
        <v>SYRUP, POWERADE MTN BLAST BIB</v>
      </c>
      <c r="AA2815" s="232">
        <f t="shared" si="261"/>
        <v>99.5</v>
      </c>
      <c r="AB2815" s="232" t="str">
        <f>VLOOKUP(W2815,'Item List (2)'!$H:$J,2,0)</f>
        <v>Food</v>
      </c>
      <c r="AC2815" s="232">
        <f t="shared" si="262"/>
        <v>7397</v>
      </c>
      <c r="AD2815" s="232" t="str">
        <f t="shared" si="263"/>
        <v>7397-Food</v>
      </c>
    </row>
    <row r="2816" spans="1:30">
      <c r="A2816" t="s">
        <v>48</v>
      </c>
      <c r="B2816" t="s">
        <v>549</v>
      </c>
      <c r="C2816" t="s">
        <v>874</v>
      </c>
      <c r="D2816" t="s">
        <v>875</v>
      </c>
      <c r="E2816" t="s">
        <v>876</v>
      </c>
      <c r="F2816" s="220" t="s">
        <v>53</v>
      </c>
      <c r="G2816" s="220">
        <v>45170</v>
      </c>
      <c r="H2816" t="s">
        <v>646</v>
      </c>
      <c r="I2816" t="s">
        <v>66</v>
      </c>
      <c r="J2816" t="s">
        <v>67</v>
      </c>
      <c r="K2816" t="s">
        <v>647</v>
      </c>
      <c r="L2816" s="230" t="s">
        <v>648</v>
      </c>
      <c r="M2816">
        <v>1</v>
      </c>
      <c r="N2816">
        <v>0</v>
      </c>
      <c r="O2816" s="240">
        <v>24.38</v>
      </c>
      <c r="P2816" s="240">
        <v>24.38</v>
      </c>
      <c r="Q2816" s="240">
        <v>7040.91</v>
      </c>
      <c r="R2816" s="240">
        <v>18.75</v>
      </c>
      <c r="S2816" s="231" t="str">
        <f>VLOOKUP(U2816,'Cross ref'!I:J,2,0)</f>
        <v>SCL</v>
      </c>
      <c r="T2816" s="231">
        <f t="shared" si="258"/>
        <v>24.38</v>
      </c>
      <c r="U2816" s="231">
        <f>VLOOKUP(VALUE(C2816),'Cross ref'!G:I,3,0)</f>
        <v>7397</v>
      </c>
      <c r="V2816" s="231">
        <f>IFERROR(VLOOKUP(J2816,'Item List (2)'!C:D,2,0),VLOOKUP(K2816,'Item List (2)'!C:D,2,0))</f>
        <v>60507</v>
      </c>
      <c r="W2816" s="231">
        <f>IFERROR(VLOOKUP(J2816,'Item List (2)'!C:E,3,0),VLOOKUP(K2816,'Item List (2)'!C:E,3,0))</f>
        <v>1200</v>
      </c>
      <c r="X2816" s="231">
        <f t="shared" si="259"/>
        <v>0</v>
      </c>
      <c r="Y2816" s="231" t="str">
        <f t="shared" si="260"/>
        <v>TISSUE, BATH 1PLY 9" JMBO JR</v>
      </c>
      <c r="AA2816" s="232">
        <f t="shared" si="261"/>
        <v>24.38</v>
      </c>
      <c r="AB2816" s="232" t="str">
        <f>VLOOKUP(W2816,'Item List (2)'!$H:$J,2,0)</f>
        <v>Supplies</v>
      </c>
      <c r="AC2816" s="232">
        <f t="shared" si="262"/>
        <v>7397</v>
      </c>
      <c r="AD2816" s="232" t="str">
        <f t="shared" si="263"/>
        <v>7397-Supplies</v>
      </c>
    </row>
    <row r="2817" spans="1:30">
      <c r="A2817" t="s">
        <v>48</v>
      </c>
      <c r="B2817" t="s">
        <v>549</v>
      </c>
      <c r="C2817" t="s">
        <v>874</v>
      </c>
      <c r="D2817" t="s">
        <v>875</v>
      </c>
      <c r="E2817" t="s">
        <v>876</v>
      </c>
      <c r="F2817" s="220" t="s">
        <v>53</v>
      </c>
      <c r="G2817" s="220">
        <v>45170</v>
      </c>
      <c r="H2817" t="s">
        <v>82</v>
      </c>
      <c r="I2817" t="s">
        <v>55</v>
      </c>
      <c r="J2817" t="s">
        <v>76</v>
      </c>
      <c r="K2817" t="s">
        <v>83</v>
      </c>
      <c r="L2817" s="230" t="s">
        <v>84</v>
      </c>
      <c r="M2817">
        <v>1</v>
      </c>
      <c r="N2817">
        <v>0</v>
      </c>
      <c r="O2817" s="240">
        <v>51.9</v>
      </c>
      <c r="P2817" s="240">
        <v>51.9</v>
      </c>
      <c r="Q2817" s="240">
        <v>7040.91</v>
      </c>
      <c r="R2817" s="240">
        <v>18.75</v>
      </c>
      <c r="S2817" s="231" t="str">
        <f>VLOOKUP(U2817,'Cross ref'!I:J,2,0)</f>
        <v>SCL</v>
      </c>
      <c r="T2817" s="231">
        <f t="shared" si="258"/>
        <v>51.9</v>
      </c>
      <c r="U2817" s="231">
        <f>VLOOKUP(VALUE(C2817),'Cross ref'!G:I,3,0)</f>
        <v>7397</v>
      </c>
      <c r="V2817" s="231">
        <f>IFERROR(VLOOKUP(J2817,'Item List (2)'!C:D,2,0),VLOOKUP(K2817,'Item List (2)'!C:D,2,0))</f>
        <v>50007</v>
      </c>
      <c r="W2817" s="231">
        <f>IFERROR(VLOOKUP(J2817,'Item List (2)'!C:E,3,0),VLOOKUP(K2817,'Item List (2)'!C:E,3,0))</f>
        <v>100</v>
      </c>
      <c r="X2817" s="231">
        <f t="shared" si="259"/>
        <v>0</v>
      </c>
      <c r="Y2817" s="231" t="str">
        <f t="shared" si="260"/>
        <v>SYRUP, COKE ZERO SUGAR BIB</v>
      </c>
      <c r="AA2817" s="232">
        <f t="shared" si="261"/>
        <v>51.9</v>
      </c>
      <c r="AB2817" s="232" t="str">
        <f>VLOOKUP(W2817,'Item List (2)'!$H:$J,2,0)</f>
        <v>Food</v>
      </c>
      <c r="AC2817" s="232">
        <f t="shared" si="262"/>
        <v>7397</v>
      </c>
      <c r="AD2817" s="232" t="str">
        <f t="shared" si="263"/>
        <v>7397-Food</v>
      </c>
    </row>
    <row r="2818" spans="1:30">
      <c r="A2818" t="s">
        <v>48</v>
      </c>
      <c r="B2818" t="s">
        <v>549</v>
      </c>
      <c r="C2818" t="s">
        <v>874</v>
      </c>
      <c r="D2818" t="s">
        <v>875</v>
      </c>
      <c r="E2818" t="s">
        <v>876</v>
      </c>
      <c r="F2818" s="220" t="s">
        <v>53</v>
      </c>
      <c r="G2818" s="220">
        <v>45170</v>
      </c>
      <c r="H2818" t="s">
        <v>85</v>
      </c>
      <c r="I2818" t="s">
        <v>55</v>
      </c>
      <c r="J2818" t="s">
        <v>76</v>
      </c>
      <c r="K2818" t="s">
        <v>86</v>
      </c>
      <c r="L2818" s="230" t="s">
        <v>78</v>
      </c>
      <c r="M2818">
        <v>1</v>
      </c>
      <c r="N2818">
        <v>0</v>
      </c>
      <c r="O2818" s="240">
        <v>145.42</v>
      </c>
      <c r="P2818" s="240">
        <v>145.42</v>
      </c>
      <c r="Q2818" s="240">
        <v>7040.91</v>
      </c>
      <c r="R2818" s="240">
        <v>18.75</v>
      </c>
      <c r="S2818" s="231" t="str">
        <f>VLOOKUP(U2818,'Cross ref'!I:J,2,0)</f>
        <v>SCL</v>
      </c>
      <c r="T2818" s="231">
        <f t="shared" ref="T2818:T2881" si="264">P2818</f>
        <v>145.42</v>
      </c>
      <c r="U2818" s="231">
        <f>VLOOKUP(VALUE(C2818),'Cross ref'!G:I,3,0)</f>
        <v>7397</v>
      </c>
      <c r="V2818" s="231">
        <f>IFERROR(VLOOKUP(J2818,'Item List (2)'!C:D,2,0),VLOOKUP(K2818,'Item List (2)'!C:D,2,0))</f>
        <v>50007</v>
      </c>
      <c r="W2818" s="231">
        <f>IFERROR(VLOOKUP(J2818,'Item List (2)'!C:E,3,0),VLOOKUP(K2818,'Item List (2)'!C:E,3,0))</f>
        <v>100</v>
      </c>
      <c r="X2818" s="231">
        <f t="shared" ref="X2818:X2881" si="265">IF(_xlfn.NUMBERVALUE(O2818),M2818*O2818-P2818,-P2818)</f>
        <v>0</v>
      </c>
      <c r="Y2818" s="231" t="str">
        <f t="shared" ref="Y2818:Y2881" si="266">K2818</f>
        <v>SYRUP, COKE DIET HIYLD BIB</v>
      </c>
      <c r="AA2818" s="232">
        <f t="shared" ref="AA2818:AA2881" si="267">P2818</f>
        <v>145.42</v>
      </c>
      <c r="AB2818" s="232" t="str">
        <f>VLOOKUP(W2818,'Item List (2)'!$H:$J,2,0)</f>
        <v>Food</v>
      </c>
      <c r="AC2818" s="232">
        <f t="shared" ref="AC2818:AC2881" si="268">U2818</f>
        <v>7397</v>
      </c>
      <c r="AD2818" s="232" t="str">
        <f t="shared" ref="AD2818:AD2881" si="269">AC2818&amp;"-"&amp;AB2818</f>
        <v>7397-Food</v>
      </c>
    </row>
    <row r="2819" spans="1:30">
      <c r="A2819" t="s">
        <v>48</v>
      </c>
      <c r="B2819" t="s">
        <v>549</v>
      </c>
      <c r="C2819" t="s">
        <v>874</v>
      </c>
      <c r="D2819" t="s">
        <v>875</v>
      </c>
      <c r="E2819" t="s">
        <v>876</v>
      </c>
      <c r="F2819" s="220" t="s">
        <v>53</v>
      </c>
      <c r="G2819" s="220">
        <v>45170</v>
      </c>
      <c r="H2819" t="s">
        <v>87</v>
      </c>
      <c r="I2819" t="s">
        <v>55</v>
      </c>
      <c r="J2819" t="s">
        <v>76</v>
      </c>
      <c r="K2819" t="s">
        <v>88</v>
      </c>
      <c r="L2819" s="230" t="s">
        <v>78</v>
      </c>
      <c r="M2819">
        <v>4</v>
      </c>
      <c r="N2819">
        <v>0</v>
      </c>
      <c r="O2819" s="240">
        <v>112.77</v>
      </c>
      <c r="P2819" s="240">
        <v>451.08</v>
      </c>
      <c r="Q2819" s="240">
        <v>7040.91</v>
      </c>
      <c r="R2819" s="240">
        <v>18.75</v>
      </c>
      <c r="S2819" s="231" t="str">
        <f>VLOOKUP(U2819,'Cross ref'!I:J,2,0)</f>
        <v>SCL</v>
      </c>
      <c r="T2819" s="231">
        <f t="shared" si="264"/>
        <v>451.08</v>
      </c>
      <c r="U2819" s="231">
        <f>VLOOKUP(VALUE(C2819),'Cross ref'!G:I,3,0)</f>
        <v>7397</v>
      </c>
      <c r="V2819" s="231">
        <f>IFERROR(VLOOKUP(J2819,'Item List (2)'!C:D,2,0),VLOOKUP(K2819,'Item List (2)'!C:D,2,0))</f>
        <v>50007</v>
      </c>
      <c r="W2819" s="231">
        <f>IFERROR(VLOOKUP(J2819,'Item List (2)'!C:E,3,0),VLOOKUP(K2819,'Item List (2)'!C:E,3,0))</f>
        <v>100</v>
      </c>
      <c r="X2819" s="231">
        <f t="shared" si="265"/>
        <v>0</v>
      </c>
      <c r="Y2819" s="231" t="str">
        <f t="shared" si="266"/>
        <v>SYRUP, COKE CLASC BIB (HYCS)</v>
      </c>
      <c r="AA2819" s="232">
        <f t="shared" si="267"/>
        <v>451.08</v>
      </c>
      <c r="AB2819" s="232" t="str">
        <f>VLOOKUP(W2819,'Item List (2)'!$H:$J,2,0)</f>
        <v>Food</v>
      </c>
      <c r="AC2819" s="232">
        <f t="shared" si="268"/>
        <v>7397</v>
      </c>
      <c r="AD2819" s="232" t="str">
        <f t="shared" si="269"/>
        <v>7397-Food</v>
      </c>
    </row>
    <row r="2820" spans="1:30">
      <c r="A2820" t="s">
        <v>48</v>
      </c>
      <c r="B2820" t="s">
        <v>549</v>
      </c>
      <c r="C2820" t="s">
        <v>874</v>
      </c>
      <c r="D2820" t="s">
        <v>875</v>
      </c>
      <c r="E2820" t="s">
        <v>876</v>
      </c>
      <c r="F2820" s="220" t="s">
        <v>53</v>
      </c>
      <c r="G2820" s="220">
        <v>45170</v>
      </c>
      <c r="H2820" t="s">
        <v>293</v>
      </c>
      <c r="I2820" t="s">
        <v>55</v>
      </c>
      <c r="J2820" t="s">
        <v>76</v>
      </c>
      <c r="K2820" t="s">
        <v>294</v>
      </c>
      <c r="L2820" s="230" t="s">
        <v>78</v>
      </c>
      <c r="M2820">
        <v>1</v>
      </c>
      <c r="N2820">
        <v>0</v>
      </c>
      <c r="O2820" s="240">
        <v>116.08</v>
      </c>
      <c r="P2820" s="240">
        <v>116.08</v>
      </c>
      <c r="Q2820" s="240">
        <v>7040.91</v>
      </c>
      <c r="R2820" s="240">
        <v>18.75</v>
      </c>
      <c r="S2820" s="231" t="str">
        <f>VLOOKUP(U2820,'Cross ref'!I:J,2,0)</f>
        <v>SCL</v>
      </c>
      <c r="T2820" s="231">
        <f t="shared" si="264"/>
        <v>116.08</v>
      </c>
      <c r="U2820" s="231">
        <f>VLOOKUP(VALUE(C2820),'Cross ref'!G:I,3,0)</f>
        <v>7397</v>
      </c>
      <c r="V2820" s="231">
        <f>IFERROR(VLOOKUP(J2820,'Item List (2)'!C:D,2,0),VLOOKUP(K2820,'Item List (2)'!C:D,2,0))</f>
        <v>50007</v>
      </c>
      <c r="W2820" s="231">
        <f>IFERROR(VLOOKUP(J2820,'Item List (2)'!C:E,3,0),VLOOKUP(K2820,'Item List (2)'!C:E,3,0))</f>
        <v>100</v>
      </c>
      <c r="X2820" s="231">
        <f t="shared" si="265"/>
        <v>0</v>
      </c>
      <c r="Y2820" s="231" t="str">
        <f t="shared" si="266"/>
        <v>SYRUP, SPRITE BIB (HYCS)</v>
      </c>
      <c r="AA2820" s="232">
        <f t="shared" si="267"/>
        <v>116.08</v>
      </c>
      <c r="AB2820" s="232" t="str">
        <f>VLOOKUP(W2820,'Item List (2)'!$H:$J,2,0)</f>
        <v>Food</v>
      </c>
      <c r="AC2820" s="232">
        <f t="shared" si="268"/>
        <v>7397</v>
      </c>
      <c r="AD2820" s="232" t="str">
        <f t="shared" si="269"/>
        <v>7397-Food</v>
      </c>
    </row>
    <row r="2821" spans="1:30">
      <c r="A2821" t="s">
        <v>48</v>
      </c>
      <c r="B2821" t="s">
        <v>549</v>
      </c>
      <c r="C2821" t="s">
        <v>874</v>
      </c>
      <c r="D2821" t="s">
        <v>875</v>
      </c>
      <c r="E2821" t="s">
        <v>876</v>
      </c>
      <c r="F2821" s="220" t="s">
        <v>53</v>
      </c>
      <c r="G2821" s="220">
        <v>45170</v>
      </c>
      <c r="H2821" t="s">
        <v>438</v>
      </c>
      <c r="I2821" t="s">
        <v>66</v>
      </c>
      <c r="J2821" t="s">
        <v>439</v>
      </c>
      <c r="K2821" t="s">
        <v>440</v>
      </c>
      <c r="L2821" s="230" t="s">
        <v>441</v>
      </c>
      <c r="M2821">
        <v>1</v>
      </c>
      <c r="N2821">
        <v>0</v>
      </c>
      <c r="O2821" s="240">
        <v>22.14</v>
      </c>
      <c r="P2821" s="240">
        <v>22.14</v>
      </c>
      <c r="Q2821" s="240">
        <v>7040.91</v>
      </c>
      <c r="R2821" s="240">
        <v>18.75</v>
      </c>
      <c r="S2821" s="231" t="str">
        <f>VLOOKUP(U2821,'Cross ref'!I:J,2,0)</f>
        <v>SCL</v>
      </c>
      <c r="T2821" s="231">
        <f t="shared" si="264"/>
        <v>22.14</v>
      </c>
      <c r="U2821" s="231">
        <f>VLOOKUP(VALUE(C2821),'Cross ref'!G:I,3,0)</f>
        <v>7397</v>
      </c>
      <c r="V2821" s="231">
        <f>IFERROR(VLOOKUP(J2821,'Item List (2)'!C:D,2,0),VLOOKUP(K2821,'Item List (2)'!C:D,2,0))</f>
        <v>60507</v>
      </c>
      <c r="W2821" s="231">
        <f>IFERROR(VLOOKUP(J2821,'Item List (2)'!C:E,3,0),VLOOKUP(K2821,'Item List (2)'!C:E,3,0))</f>
        <v>1200</v>
      </c>
      <c r="X2821" s="231">
        <f t="shared" si="265"/>
        <v>0</v>
      </c>
      <c r="Y2821" s="231" t="str">
        <f t="shared" si="266"/>
        <v>TOWEL, PAPER MULTIFOLD BRN EF</v>
      </c>
      <c r="AA2821" s="232">
        <f t="shared" si="267"/>
        <v>22.14</v>
      </c>
      <c r="AB2821" s="232" t="str">
        <f>VLOOKUP(W2821,'Item List (2)'!$H:$J,2,0)</f>
        <v>Supplies</v>
      </c>
      <c r="AC2821" s="232">
        <f t="shared" si="268"/>
        <v>7397</v>
      </c>
      <c r="AD2821" s="232" t="str">
        <f t="shared" si="269"/>
        <v>7397-Supplies</v>
      </c>
    </row>
    <row r="2822" spans="1:30">
      <c r="A2822" t="s">
        <v>48</v>
      </c>
      <c r="B2822" t="s">
        <v>549</v>
      </c>
      <c r="C2822" t="s">
        <v>874</v>
      </c>
      <c r="D2822" t="s">
        <v>875</v>
      </c>
      <c r="E2822" t="s">
        <v>876</v>
      </c>
      <c r="F2822" s="220" t="s">
        <v>53</v>
      </c>
      <c r="G2822" s="220">
        <v>45170</v>
      </c>
      <c r="H2822" t="s">
        <v>295</v>
      </c>
      <c r="I2822" t="s">
        <v>55</v>
      </c>
      <c r="J2822" t="s">
        <v>105</v>
      </c>
      <c r="K2822" t="s">
        <v>296</v>
      </c>
      <c r="L2822" s="230" t="s">
        <v>297</v>
      </c>
      <c r="M2822">
        <v>1</v>
      </c>
      <c r="N2822">
        <v>0</v>
      </c>
      <c r="O2822" s="240">
        <v>16.14</v>
      </c>
      <c r="P2822" s="240">
        <v>16.14</v>
      </c>
      <c r="Q2822" s="240">
        <v>7040.91</v>
      </c>
      <c r="R2822" s="240">
        <v>18.75</v>
      </c>
      <c r="S2822" s="231" t="str">
        <f>VLOOKUP(U2822,'Cross ref'!I:J,2,0)</f>
        <v>SCL</v>
      </c>
      <c r="T2822" s="231">
        <f t="shared" si="264"/>
        <v>16.14</v>
      </c>
      <c r="U2822" s="231">
        <f>VLOOKUP(VALUE(C2822),'Cross ref'!G:I,3,0)</f>
        <v>7397</v>
      </c>
      <c r="V2822" s="231">
        <f>IFERROR(VLOOKUP(J2822,'Item List (2)'!C:D,2,0),VLOOKUP(K2822,'Item List (2)'!C:D,2,0))</f>
        <v>50007</v>
      </c>
      <c r="W2822" s="231">
        <f>IFERROR(VLOOKUP(J2822,'Item List (2)'!C:E,3,0),VLOOKUP(K2822,'Item List (2)'!C:E,3,0))</f>
        <v>100</v>
      </c>
      <c r="X2822" s="231">
        <f t="shared" si="265"/>
        <v>0</v>
      </c>
      <c r="Y2822" s="231" t="str">
        <f t="shared" si="266"/>
        <v>MILK, 1% LF ESL</v>
      </c>
      <c r="AA2822" s="232">
        <f t="shared" si="267"/>
        <v>16.14</v>
      </c>
      <c r="AB2822" s="232" t="str">
        <f>VLOOKUP(W2822,'Item List (2)'!$H:$J,2,0)</f>
        <v>Food</v>
      </c>
      <c r="AC2822" s="232">
        <f t="shared" si="268"/>
        <v>7397</v>
      </c>
      <c r="AD2822" s="232" t="str">
        <f t="shared" si="269"/>
        <v>7397-Food</v>
      </c>
    </row>
    <row r="2823" spans="1:30">
      <c r="A2823" t="s">
        <v>48</v>
      </c>
      <c r="B2823" t="s">
        <v>549</v>
      </c>
      <c r="C2823" t="s">
        <v>874</v>
      </c>
      <c r="D2823" t="s">
        <v>875</v>
      </c>
      <c r="E2823" t="s">
        <v>876</v>
      </c>
      <c r="F2823" s="220" t="s">
        <v>53</v>
      </c>
      <c r="G2823" s="220">
        <v>45170</v>
      </c>
      <c r="H2823" t="s">
        <v>298</v>
      </c>
      <c r="I2823" t="s">
        <v>55</v>
      </c>
      <c r="J2823" t="s">
        <v>105</v>
      </c>
      <c r="K2823" t="s">
        <v>299</v>
      </c>
      <c r="L2823" s="230" t="s">
        <v>297</v>
      </c>
      <c r="M2823">
        <v>1</v>
      </c>
      <c r="N2823">
        <v>0</v>
      </c>
      <c r="O2823" s="240">
        <v>16.84</v>
      </c>
      <c r="P2823" s="240">
        <v>16.84</v>
      </c>
      <c r="Q2823" s="240">
        <v>7040.91</v>
      </c>
      <c r="R2823" s="240">
        <v>18.75</v>
      </c>
      <c r="S2823" s="231" t="str">
        <f>VLOOKUP(U2823,'Cross ref'!I:J,2,0)</f>
        <v>SCL</v>
      </c>
      <c r="T2823" s="231">
        <f t="shared" si="264"/>
        <v>16.84</v>
      </c>
      <c r="U2823" s="231">
        <f>VLOOKUP(VALUE(C2823),'Cross ref'!G:I,3,0)</f>
        <v>7397</v>
      </c>
      <c r="V2823" s="231">
        <f>IFERROR(VLOOKUP(J2823,'Item List (2)'!C:D,2,0),VLOOKUP(K2823,'Item List (2)'!C:D,2,0))</f>
        <v>50007</v>
      </c>
      <c r="W2823" s="231">
        <f>IFERROR(VLOOKUP(J2823,'Item List (2)'!C:E,3,0),VLOOKUP(K2823,'Item List (2)'!C:E,3,0))</f>
        <v>100</v>
      </c>
      <c r="X2823" s="231">
        <f t="shared" si="265"/>
        <v>0</v>
      </c>
      <c r="Y2823" s="231" t="str">
        <f t="shared" si="266"/>
        <v>MILK, CHOC 1% LF 7Z PLS ESL</v>
      </c>
      <c r="AA2823" s="232">
        <f t="shared" si="267"/>
        <v>16.84</v>
      </c>
      <c r="AB2823" s="232" t="str">
        <f>VLOOKUP(W2823,'Item List (2)'!$H:$J,2,0)</f>
        <v>Food</v>
      </c>
      <c r="AC2823" s="232">
        <f t="shared" si="268"/>
        <v>7397</v>
      </c>
      <c r="AD2823" s="232" t="str">
        <f t="shared" si="269"/>
        <v>7397-Food</v>
      </c>
    </row>
    <row r="2824" spans="1:30">
      <c r="A2824" t="s">
        <v>48</v>
      </c>
      <c r="B2824" t="s">
        <v>549</v>
      </c>
      <c r="C2824" t="s">
        <v>874</v>
      </c>
      <c r="D2824" t="s">
        <v>875</v>
      </c>
      <c r="E2824" t="s">
        <v>876</v>
      </c>
      <c r="F2824" s="220" t="s">
        <v>53</v>
      </c>
      <c r="G2824" s="220">
        <v>45170</v>
      </c>
      <c r="H2824" t="s">
        <v>89</v>
      </c>
      <c r="I2824" t="s">
        <v>55</v>
      </c>
      <c r="J2824" t="s">
        <v>90</v>
      </c>
      <c r="K2824" t="s">
        <v>91</v>
      </c>
      <c r="L2824" s="230" t="s">
        <v>92</v>
      </c>
      <c r="M2824">
        <v>1</v>
      </c>
      <c r="N2824">
        <v>0</v>
      </c>
      <c r="O2824" s="240">
        <v>58.17</v>
      </c>
      <c r="P2824" s="240">
        <v>58.17</v>
      </c>
      <c r="Q2824" s="240">
        <v>7040.91</v>
      </c>
      <c r="R2824" s="240">
        <v>18.75</v>
      </c>
      <c r="S2824" s="231" t="str">
        <f>VLOOKUP(U2824,'Cross ref'!I:J,2,0)</f>
        <v>SCL</v>
      </c>
      <c r="T2824" s="231">
        <f t="shared" si="264"/>
        <v>58.17</v>
      </c>
      <c r="U2824" s="231">
        <f>VLOOKUP(VALUE(C2824),'Cross ref'!G:I,3,0)</f>
        <v>7397</v>
      </c>
      <c r="V2824" s="231">
        <f>IFERROR(VLOOKUP(J2824,'Item List (2)'!C:D,2,0),VLOOKUP(K2824,'Item List (2)'!C:D,2,0))</f>
        <v>50007</v>
      </c>
      <c r="W2824" s="231">
        <f>IFERROR(VLOOKUP(J2824,'Item List (2)'!C:E,3,0),VLOOKUP(K2824,'Item List (2)'!C:E,3,0))</f>
        <v>100</v>
      </c>
      <c r="X2824" s="231">
        <f t="shared" si="265"/>
        <v>0</v>
      </c>
      <c r="Y2824" s="231" t="str">
        <f t="shared" si="266"/>
        <v>EGG, LIQ WHL CAGE FREE P12CE</v>
      </c>
      <c r="AA2824" s="232">
        <f t="shared" si="267"/>
        <v>58.17</v>
      </c>
      <c r="AB2824" s="232" t="str">
        <f>VLOOKUP(W2824,'Item List (2)'!$H:$J,2,0)</f>
        <v>Food</v>
      </c>
      <c r="AC2824" s="232">
        <f t="shared" si="268"/>
        <v>7397</v>
      </c>
      <c r="AD2824" s="232" t="str">
        <f t="shared" si="269"/>
        <v>7397-Food</v>
      </c>
    </row>
    <row r="2825" spans="1:30">
      <c r="A2825" t="s">
        <v>48</v>
      </c>
      <c r="B2825" t="s">
        <v>549</v>
      </c>
      <c r="C2825" t="s">
        <v>874</v>
      </c>
      <c r="D2825" t="s">
        <v>875</v>
      </c>
      <c r="E2825" t="s">
        <v>876</v>
      </c>
      <c r="F2825" s="220" t="s">
        <v>53</v>
      </c>
      <c r="G2825" s="220">
        <v>45170</v>
      </c>
      <c r="H2825" t="s">
        <v>93</v>
      </c>
      <c r="I2825" t="s">
        <v>55</v>
      </c>
      <c r="J2825" t="s">
        <v>94</v>
      </c>
      <c r="K2825" t="s">
        <v>95</v>
      </c>
      <c r="L2825" s="230" t="s">
        <v>96</v>
      </c>
      <c r="M2825">
        <v>1</v>
      </c>
      <c r="N2825">
        <v>0</v>
      </c>
      <c r="O2825">
        <v>26.21</v>
      </c>
      <c r="P2825" s="240">
        <v>26.21</v>
      </c>
      <c r="Q2825" s="240">
        <v>7040.91</v>
      </c>
      <c r="R2825" s="240">
        <v>18.75</v>
      </c>
      <c r="S2825" s="231" t="str">
        <f>VLOOKUP(U2825,'Cross ref'!I:J,2,0)</f>
        <v>SCL</v>
      </c>
      <c r="T2825" s="231">
        <f t="shared" si="264"/>
        <v>26.21</v>
      </c>
      <c r="U2825" s="231">
        <f>VLOOKUP(VALUE(C2825),'Cross ref'!G:I,3,0)</f>
        <v>7397</v>
      </c>
      <c r="V2825" s="231">
        <f>IFERROR(VLOOKUP(J2825,'Item List (2)'!C:D,2,0),VLOOKUP(K2825,'Item List (2)'!C:D,2,0))</f>
        <v>50007</v>
      </c>
      <c r="W2825" s="231">
        <f>IFERROR(VLOOKUP(J2825,'Item List (2)'!C:E,3,0),VLOOKUP(K2825,'Item List (2)'!C:E,3,0))</f>
        <v>100</v>
      </c>
      <c r="X2825" s="231">
        <f t="shared" si="265"/>
        <v>0</v>
      </c>
      <c r="Y2825" s="231" t="str">
        <f t="shared" si="266"/>
        <v>JUICE, ORANGE ORIG SIMPLY</v>
      </c>
      <c r="AA2825" s="232">
        <f t="shared" si="267"/>
        <v>26.21</v>
      </c>
      <c r="AB2825" s="232" t="str">
        <f>VLOOKUP(W2825,'Item List (2)'!$H:$J,2,0)</f>
        <v>Food</v>
      </c>
      <c r="AC2825" s="232">
        <f t="shared" si="268"/>
        <v>7397</v>
      </c>
      <c r="AD2825" s="232" t="str">
        <f t="shared" si="269"/>
        <v>7397-Food</v>
      </c>
    </row>
    <row r="2826" spans="1:30">
      <c r="A2826" t="s">
        <v>48</v>
      </c>
      <c r="B2826" t="s">
        <v>549</v>
      </c>
      <c r="C2826" t="s">
        <v>874</v>
      </c>
      <c r="D2826" t="s">
        <v>875</v>
      </c>
      <c r="E2826" t="s">
        <v>876</v>
      </c>
      <c r="F2826" s="220" t="s">
        <v>53</v>
      </c>
      <c r="G2826" s="220">
        <v>45170</v>
      </c>
      <c r="H2826" t="s">
        <v>97</v>
      </c>
      <c r="I2826" t="s">
        <v>55</v>
      </c>
      <c r="J2826" t="s">
        <v>98</v>
      </c>
      <c r="K2826" t="s">
        <v>99</v>
      </c>
      <c r="L2826" s="230" t="s">
        <v>100</v>
      </c>
      <c r="M2826">
        <v>2</v>
      </c>
      <c r="N2826">
        <v>0</v>
      </c>
      <c r="O2826" s="240">
        <v>20.03</v>
      </c>
      <c r="P2826" s="240">
        <v>40.06</v>
      </c>
      <c r="Q2826" s="240">
        <v>7040.91</v>
      </c>
      <c r="R2826" s="240">
        <v>18.75</v>
      </c>
      <c r="S2826" s="231" t="str">
        <f>VLOOKUP(U2826,'Cross ref'!I:J,2,0)</f>
        <v>SCL</v>
      </c>
      <c r="T2826" s="231">
        <f t="shared" si="264"/>
        <v>40.06</v>
      </c>
      <c r="U2826" s="231">
        <f>VLOOKUP(VALUE(C2826),'Cross ref'!G:I,3,0)</f>
        <v>7397</v>
      </c>
      <c r="V2826" s="231">
        <f>IFERROR(VLOOKUP(J2826,'Item List (2)'!C:D,2,0),VLOOKUP(K2826,'Item List (2)'!C:D,2,0))</f>
        <v>50007</v>
      </c>
      <c r="W2826" s="231">
        <f>IFERROR(VLOOKUP(J2826,'Item List (2)'!C:E,3,0),VLOOKUP(K2826,'Item List (2)'!C:E,3,0))</f>
        <v>100</v>
      </c>
      <c r="X2826" s="231">
        <f t="shared" si="265"/>
        <v>0</v>
      </c>
      <c r="Y2826" s="231" t="str">
        <f t="shared" si="266"/>
        <v>SAUCE, BBQ SWEET &amp; BOLD CUP</v>
      </c>
      <c r="AA2826" s="232">
        <f t="shared" si="267"/>
        <v>40.06</v>
      </c>
      <c r="AB2826" s="232" t="str">
        <f>VLOOKUP(W2826,'Item List (2)'!$H:$J,2,0)</f>
        <v>Food</v>
      </c>
      <c r="AC2826" s="232">
        <f t="shared" si="268"/>
        <v>7397</v>
      </c>
      <c r="AD2826" s="232" t="str">
        <f t="shared" si="269"/>
        <v>7397-Food</v>
      </c>
    </row>
    <row r="2827" spans="1:30">
      <c r="A2827" t="s">
        <v>48</v>
      </c>
      <c r="B2827" t="s">
        <v>549</v>
      </c>
      <c r="C2827" t="s">
        <v>874</v>
      </c>
      <c r="D2827" t="s">
        <v>875</v>
      </c>
      <c r="E2827" t="s">
        <v>876</v>
      </c>
      <c r="F2827" s="220" t="s">
        <v>53</v>
      </c>
      <c r="G2827" s="220">
        <v>45170</v>
      </c>
      <c r="H2827" t="s">
        <v>304</v>
      </c>
      <c r="I2827" t="s">
        <v>55</v>
      </c>
      <c r="J2827" t="s">
        <v>305</v>
      </c>
      <c r="K2827" t="s">
        <v>306</v>
      </c>
      <c r="L2827" s="230" t="s">
        <v>100</v>
      </c>
      <c r="M2827">
        <v>1</v>
      </c>
      <c r="N2827">
        <v>0</v>
      </c>
      <c r="O2827" s="240">
        <v>30.8</v>
      </c>
      <c r="P2827" s="240">
        <v>30.8</v>
      </c>
      <c r="Q2827" s="240">
        <v>7040.91</v>
      </c>
      <c r="R2827" s="240">
        <v>18.75</v>
      </c>
      <c r="S2827" s="231" t="str">
        <f>VLOOKUP(U2827,'Cross ref'!I:J,2,0)</f>
        <v>SCL</v>
      </c>
      <c r="T2827" s="231">
        <f t="shared" si="264"/>
        <v>30.8</v>
      </c>
      <c r="U2827" s="231">
        <f>VLOOKUP(VALUE(C2827),'Cross ref'!G:I,3,0)</f>
        <v>7397</v>
      </c>
      <c r="V2827" s="231">
        <f>IFERROR(VLOOKUP(J2827,'Item List (2)'!C:D,2,0),VLOOKUP(K2827,'Item List (2)'!C:D,2,0))</f>
        <v>50007</v>
      </c>
      <c r="W2827" s="231">
        <f>IFERROR(VLOOKUP(J2827,'Item List (2)'!C:E,3,0),VLOOKUP(K2827,'Item List (2)'!C:E,3,0))</f>
        <v>100</v>
      </c>
      <c r="X2827" s="231">
        <f t="shared" si="265"/>
        <v>0</v>
      </c>
      <c r="Y2827" s="231" t="str">
        <f t="shared" si="266"/>
        <v>SAUCE, HNY MUST CUP</v>
      </c>
      <c r="AA2827" s="232">
        <f t="shared" si="267"/>
        <v>30.8</v>
      </c>
      <c r="AB2827" s="232" t="str">
        <f>VLOOKUP(W2827,'Item List (2)'!$H:$J,2,0)</f>
        <v>Food</v>
      </c>
      <c r="AC2827" s="232">
        <f t="shared" si="268"/>
        <v>7397</v>
      </c>
      <c r="AD2827" s="232" t="str">
        <f t="shared" si="269"/>
        <v>7397-Food</v>
      </c>
    </row>
    <row r="2828" spans="1:30">
      <c r="A2828" t="s">
        <v>48</v>
      </c>
      <c r="B2828" t="s">
        <v>549</v>
      </c>
      <c r="C2828" t="s">
        <v>874</v>
      </c>
      <c r="D2828" t="s">
        <v>875</v>
      </c>
      <c r="E2828" t="s">
        <v>876</v>
      </c>
      <c r="F2828" s="220" t="s">
        <v>53</v>
      </c>
      <c r="G2828" s="220">
        <v>45170</v>
      </c>
      <c r="H2828" t="s">
        <v>101</v>
      </c>
      <c r="I2828" t="s">
        <v>55</v>
      </c>
      <c r="J2828" t="s">
        <v>102</v>
      </c>
      <c r="K2828" t="s">
        <v>103</v>
      </c>
      <c r="L2828" s="230" t="s">
        <v>100</v>
      </c>
      <c r="M2828">
        <v>1</v>
      </c>
      <c r="N2828">
        <v>0</v>
      </c>
      <c r="O2828" s="240">
        <v>26.02</v>
      </c>
      <c r="P2828" s="240">
        <v>26.02</v>
      </c>
      <c r="Q2828" s="240">
        <v>7040.91</v>
      </c>
      <c r="R2828" s="240">
        <v>18.75</v>
      </c>
      <c r="S2828" s="231" t="str">
        <f>VLOOKUP(U2828,'Cross ref'!I:J,2,0)</f>
        <v>SCL</v>
      </c>
      <c r="T2828" s="231">
        <f t="shared" si="264"/>
        <v>26.02</v>
      </c>
      <c r="U2828" s="231">
        <f>VLOOKUP(VALUE(C2828),'Cross ref'!G:I,3,0)</f>
        <v>7397</v>
      </c>
      <c r="V2828" s="231">
        <f>IFERROR(VLOOKUP(J2828,'Item List (2)'!C:D,2,0),VLOOKUP(K2828,'Item List (2)'!C:D,2,0))</f>
        <v>50007</v>
      </c>
      <c r="W2828" s="231">
        <f>IFERROR(VLOOKUP(J2828,'Item List (2)'!C:E,3,0),VLOOKUP(K2828,'Item List (2)'!C:E,3,0))</f>
        <v>100</v>
      </c>
      <c r="X2828" s="231">
        <f t="shared" si="265"/>
        <v>0</v>
      </c>
      <c r="Y2828" s="231" t="str">
        <f t="shared" si="266"/>
        <v>SAUCE, HOUSE CUP</v>
      </c>
      <c r="AA2828" s="232">
        <f t="shared" si="267"/>
        <v>26.02</v>
      </c>
      <c r="AB2828" s="232" t="str">
        <f>VLOOKUP(W2828,'Item List (2)'!$H:$J,2,0)</f>
        <v>Food</v>
      </c>
      <c r="AC2828" s="232">
        <f t="shared" si="268"/>
        <v>7397</v>
      </c>
      <c r="AD2828" s="232" t="str">
        <f t="shared" si="269"/>
        <v>7397-Food</v>
      </c>
    </row>
    <row r="2829" spans="1:30">
      <c r="A2829" t="s">
        <v>48</v>
      </c>
      <c r="B2829" t="s">
        <v>549</v>
      </c>
      <c r="C2829" t="s">
        <v>874</v>
      </c>
      <c r="D2829" t="s">
        <v>875</v>
      </c>
      <c r="E2829" t="s">
        <v>876</v>
      </c>
      <c r="F2829" s="220" t="s">
        <v>53</v>
      </c>
      <c r="G2829" s="220">
        <v>45170</v>
      </c>
      <c r="H2829" t="s">
        <v>104</v>
      </c>
      <c r="I2829" t="s">
        <v>55</v>
      </c>
      <c r="J2829" t="s">
        <v>105</v>
      </c>
      <c r="K2829" t="s">
        <v>106</v>
      </c>
      <c r="L2829" s="230" t="s">
        <v>107</v>
      </c>
      <c r="M2829">
        <v>2</v>
      </c>
      <c r="N2829">
        <v>0</v>
      </c>
      <c r="O2829" s="240">
        <v>9.54</v>
      </c>
      <c r="P2829" s="240">
        <v>19.08</v>
      </c>
      <c r="Q2829" s="240">
        <v>7040.91</v>
      </c>
      <c r="R2829" s="240">
        <v>18.75</v>
      </c>
      <c r="S2829" s="231" t="str">
        <f>VLOOKUP(U2829,'Cross ref'!I:J,2,0)</f>
        <v>SCL</v>
      </c>
      <c r="T2829" s="231">
        <f t="shared" si="264"/>
        <v>19.08</v>
      </c>
      <c r="U2829" s="231">
        <f>VLOOKUP(VALUE(C2829),'Cross ref'!G:I,3,0)</f>
        <v>7397</v>
      </c>
      <c r="V2829" s="231">
        <f>IFERROR(VLOOKUP(J2829,'Item List (2)'!C:D,2,0),VLOOKUP(K2829,'Item List (2)'!C:D,2,0))</f>
        <v>50007</v>
      </c>
      <c r="W2829" s="231">
        <f>IFERROR(VLOOKUP(J2829,'Item List (2)'!C:E,3,0),VLOOKUP(K2829,'Item List (2)'!C:E,3,0))</f>
        <v>100</v>
      </c>
      <c r="X2829" s="231">
        <f t="shared" si="265"/>
        <v>0</v>
      </c>
      <c r="Y2829" s="231" t="str">
        <f t="shared" si="266"/>
        <v>MILK, 1%</v>
      </c>
      <c r="AA2829" s="232">
        <f t="shared" si="267"/>
        <v>19.08</v>
      </c>
      <c r="AB2829" s="232" t="str">
        <f>VLOOKUP(W2829,'Item List (2)'!$H:$J,2,0)</f>
        <v>Food</v>
      </c>
      <c r="AC2829" s="232">
        <f t="shared" si="268"/>
        <v>7397</v>
      </c>
      <c r="AD2829" s="232" t="str">
        <f t="shared" si="269"/>
        <v>7397-Food</v>
      </c>
    </row>
    <row r="2830" spans="1:30">
      <c r="A2830" t="s">
        <v>48</v>
      </c>
      <c r="B2830" t="s">
        <v>549</v>
      </c>
      <c r="C2830" t="s">
        <v>874</v>
      </c>
      <c r="D2830" t="s">
        <v>875</v>
      </c>
      <c r="E2830" t="s">
        <v>876</v>
      </c>
      <c r="F2830" s="220" t="s">
        <v>53</v>
      </c>
      <c r="G2830" s="220">
        <v>45170</v>
      </c>
      <c r="H2830" t="s">
        <v>481</v>
      </c>
      <c r="I2830" t="s">
        <v>66</v>
      </c>
      <c r="J2830" t="s">
        <v>109</v>
      </c>
      <c r="K2830" t="s">
        <v>308</v>
      </c>
      <c r="L2830" s="230" t="s">
        <v>111</v>
      </c>
      <c r="M2830">
        <v>2</v>
      </c>
      <c r="N2830">
        <v>0</v>
      </c>
      <c r="O2830" s="240">
        <v>3.85</v>
      </c>
      <c r="P2830" s="240">
        <v>7.7</v>
      </c>
      <c r="Q2830" s="240">
        <v>7040.91</v>
      </c>
      <c r="R2830" s="240">
        <v>18.75</v>
      </c>
      <c r="S2830" s="231" t="str">
        <f>VLOOKUP(U2830,'Cross ref'!I:J,2,0)</f>
        <v>SCL</v>
      </c>
      <c r="T2830" s="231">
        <f t="shared" si="264"/>
        <v>7.7</v>
      </c>
      <c r="U2830" s="231">
        <f>VLOOKUP(VALUE(C2830),'Cross ref'!G:I,3,0)</f>
        <v>7397</v>
      </c>
      <c r="V2830" s="231">
        <f>IFERROR(VLOOKUP(J2830,'Item List (2)'!C:D,2,0),VLOOKUP(K2830,'Item List (2)'!C:D,2,0))</f>
        <v>60507</v>
      </c>
      <c r="W2830" s="231">
        <f>IFERROR(VLOOKUP(J2830,'Item List (2)'!C:E,3,0),VLOOKUP(K2830,'Item List (2)'!C:E,3,0))</f>
        <v>1200</v>
      </c>
      <c r="X2830" s="231">
        <f t="shared" si="265"/>
        <v>0</v>
      </c>
      <c r="Y2830" s="231" t="str">
        <f t="shared" si="266"/>
        <v>GLOVE, SYNTH XLG</v>
      </c>
      <c r="AA2830" s="232">
        <f t="shared" si="267"/>
        <v>7.7</v>
      </c>
      <c r="AB2830" s="232" t="str">
        <f>VLOOKUP(W2830,'Item List (2)'!$H:$J,2,0)</f>
        <v>Supplies</v>
      </c>
      <c r="AC2830" s="232">
        <f t="shared" si="268"/>
        <v>7397</v>
      </c>
      <c r="AD2830" s="232" t="str">
        <f t="shared" si="269"/>
        <v>7397-Supplies</v>
      </c>
    </row>
    <row r="2831" spans="1:30">
      <c r="A2831" t="s">
        <v>48</v>
      </c>
      <c r="B2831" t="s">
        <v>549</v>
      </c>
      <c r="C2831" t="s">
        <v>874</v>
      </c>
      <c r="D2831" t="s">
        <v>875</v>
      </c>
      <c r="E2831" t="s">
        <v>876</v>
      </c>
      <c r="F2831" s="220" t="s">
        <v>53</v>
      </c>
      <c r="G2831" s="220">
        <v>45170</v>
      </c>
      <c r="H2831" t="s">
        <v>116</v>
      </c>
      <c r="I2831" t="s">
        <v>55</v>
      </c>
      <c r="J2831" t="s">
        <v>117</v>
      </c>
      <c r="K2831" t="s">
        <v>118</v>
      </c>
      <c r="L2831" s="230" t="s">
        <v>119</v>
      </c>
      <c r="M2831">
        <v>19</v>
      </c>
      <c r="N2831">
        <v>0</v>
      </c>
      <c r="O2831" s="240">
        <v>76.78</v>
      </c>
      <c r="P2831" s="240">
        <v>1458.82</v>
      </c>
      <c r="Q2831" s="240">
        <v>7040.91</v>
      </c>
      <c r="R2831" s="240">
        <v>18.75</v>
      </c>
      <c r="S2831" s="231" t="str">
        <f>VLOOKUP(U2831,'Cross ref'!I:J,2,0)</f>
        <v>SCL</v>
      </c>
      <c r="T2831" s="231">
        <f t="shared" si="264"/>
        <v>1458.82</v>
      </c>
      <c r="U2831" s="231">
        <f>VLOOKUP(VALUE(C2831),'Cross ref'!G:I,3,0)</f>
        <v>7397</v>
      </c>
      <c r="V2831" s="231">
        <f>IFERROR(VLOOKUP(J2831,'Item List (2)'!C:D,2,0),VLOOKUP(K2831,'Item List (2)'!C:D,2,0))</f>
        <v>50007</v>
      </c>
      <c r="W2831" s="231">
        <f>IFERROR(VLOOKUP(J2831,'Item List (2)'!C:E,3,0),VLOOKUP(K2831,'Item List (2)'!C:E,3,0))</f>
        <v>100</v>
      </c>
      <c r="X2831" s="231">
        <f t="shared" si="265"/>
        <v>0</v>
      </c>
      <c r="Y2831" s="231" t="str">
        <f t="shared" si="266"/>
        <v>BEEF, GRND PTY 3.5Z</v>
      </c>
      <c r="AA2831" s="232">
        <f t="shared" si="267"/>
        <v>1458.82</v>
      </c>
      <c r="AB2831" s="232" t="str">
        <f>VLOOKUP(W2831,'Item List (2)'!$H:$J,2,0)</f>
        <v>Food</v>
      </c>
      <c r="AC2831" s="232">
        <f t="shared" si="268"/>
        <v>7397</v>
      </c>
      <c r="AD2831" s="232" t="str">
        <f t="shared" si="269"/>
        <v>7397-Food</v>
      </c>
    </row>
    <row r="2832" spans="1:30">
      <c r="A2832" t="s">
        <v>48</v>
      </c>
      <c r="B2832" t="s">
        <v>549</v>
      </c>
      <c r="C2832" t="s">
        <v>874</v>
      </c>
      <c r="D2832" t="s">
        <v>875</v>
      </c>
      <c r="E2832" t="s">
        <v>876</v>
      </c>
      <c r="F2832" s="220" t="s">
        <v>53</v>
      </c>
      <c r="G2832" s="220">
        <v>45170</v>
      </c>
      <c r="H2832" t="s">
        <v>309</v>
      </c>
      <c r="I2832" t="s">
        <v>55</v>
      </c>
      <c r="J2832" t="s">
        <v>310</v>
      </c>
      <c r="K2832" t="s">
        <v>311</v>
      </c>
      <c r="L2832" s="230" t="s">
        <v>312</v>
      </c>
      <c r="M2832">
        <v>1</v>
      </c>
      <c r="N2832">
        <v>0</v>
      </c>
      <c r="O2832">
        <v>11.6</v>
      </c>
      <c r="P2832" s="240">
        <v>11.6</v>
      </c>
      <c r="Q2832" s="240">
        <v>7040.91</v>
      </c>
      <c r="R2832" s="240">
        <v>18.75</v>
      </c>
      <c r="S2832" s="231" t="str">
        <f>VLOOKUP(U2832,'Cross ref'!I:J,2,0)</f>
        <v>SCL</v>
      </c>
      <c r="T2832" s="231">
        <f t="shared" si="264"/>
        <v>11.6</v>
      </c>
      <c r="U2832" s="231">
        <f>VLOOKUP(VALUE(C2832),'Cross ref'!G:I,3,0)</f>
        <v>7397</v>
      </c>
      <c r="V2832" s="231">
        <f>IFERROR(VLOOKUP(J2832,'Item List (2)'!C:D,2,0),VLOOKUP(K2832,'Item List (2)'!C:D,2,0))</f>
        <v>50007</v>
      </c>
      <c r="W2832" s="231">
        <f>IFERROR(VLOOKUP(J2832,'Item List (2)'!C:E,3,0),VLOOKUP(K2832,'Item List (2)'!C:E,3,0))</f>
        <v>100</v>
      </c>
      <c r="X2832" s="231">
        <f t="shared" si="265"/>
        <v>0</v>
      </c>
      <c r="Y2832" s="231" t="str">
        <f t="shared" si="266"/>
        <v>SALSA, PCH .43Z</v>
      </c>
      <c r="AA2832" s="232">
        <f t="shared" si="267"/>
        <v>11.6</v>
      </c>
      <c r="AB2832" s="232" t="str">
        <f>VLOOKUP(W2832,'Item List (2)'!$H:$J,2,0)</f>
        <v>Food</v>
      </c>
      <c r="AC2832" s="232">
        <f t="shared" si="268"/>
        <v>7397</v>
      </c>
      <c r="AD2832" s="232" t="str">
        <f t="shared" si="269"/>
        <v>7397-Food</v>
      </c>
    </row>
    <row r="2833" spans="1:30">
      <c r="A2833" t="s">
        <v>48</v>
      </c>
      <c r="B2833" t="s">
        <v>549</v>
      </c>
      <c r="C2833" t="s">
        <v>874</v>
      </c>
      <c r="D2833" t="s">
        <v>875</v>
      </c>
      <c r="E2833" t="s">
        <v>876</v>
      </c>
      <c r="F2833" s="220" t="s">
        <v>53</v>
      </c>
      <c r="G2833" s="220">
        <v>45170</v>
      </c>
      <c r="H2833" t="s">
        <v>120</v>
      </c>
      <c r="I2833" t="s">
        <v>55</v>
      </c>
      <c r="J2833" t="s">
        <v>121</v>
      </c>
      <c r="K2833" t="s">
        <v>122</v>
      </c>
      <c r="L2833" s="230" t="s">
        <v>123</v>
      </c>
      <c r="M2833">
        <v>4</v>
      </c>
      <c r="N2833">
        <v>0</v>
      </c>
      <c r="O2833" s="240">
        <v>30.72</v>
      </c>
      <c r="P2833" s="240">
        <v>122.88</v>
      </c>
      <c r="Q2833" s="240">
        <v>7040.91</v>
      </c>
      <c r="R2833" s="240">
        <v>18.75</v>
      </c>
      <c r="S2833" s="231" t="str">
        <f>VLOOKUP(U2833,'Cross ref'!I:J,2,0)</f>
        <v>SCL</v>
      </c>
      <c r="T2833" s="231">
        <f t="shared" si="264"/>
        <v>122.88</v>
      </c>
      <c r="U2833" s="231">
        <f>VLOOKUP(VALUE(C2833),'Cross ref'!G:I,3,0)</f>
        <v>7397</v>
      </c>
      <c r="V2833" s="231">
        <f>IFERROR(VLOOKUP(J2833,'Item List (2)'!C:D,2,0),VLOOKUP(K2833,'Item List (2)'!C:D,2,0))</f>
        <v>50007</v>
      </c>
      <c r="W2833" s="231">
        <f>IFERROR(VLOOKUP(J2833,'Item List (2)'!C:E,3,0),VLOOKUP(K2833,'Item List (2)'!C:E,3,0))</f>
        <v>100</v>
      </c>
      <c r="X2833" s="231">
        <f t="shared" si="265"/>
        <v>0</v>
      </c>
      <c r="Y2833" s="231" t="str">
        <f t="shared" si="266"/>
        <v>APPTZR, ONION RING</v>
      </c>
      <c r="AA2833" s="232">
        <f t="shared" si="267"/>
        <v>122.88</v>
      </c>
      <c r="AB2833" s="232" t="str">
        <f>VLOOKUP(W2833,'Item List (2)'!$H:$J,2,0)</f>
        <v>Food</v>
      </c>
      <c r="AC2833" s="232">
        <f t="shared" si="268"/>
        <v>7397</v>
      </c>
      <c r="AD2833" s="232" t="str">
        <f t="shared" si="269"/>
        <v>7397-Food</v>
      </c>
    </row>
    <row r="2834" spans="1:30">
      <c r="A2834" t="s">
        <v>48</v>
      </c>
      <c r="B2834" t="s">
        <v>549</v>
      </c>
      <c r="C2834" t="s">
        <v>874</v>
      </c>
      <c r="D2834" t="s">
        <v>875</v>
      </c>
      <c r="E2834" t="s">
        <v>876</v>
      </c>
      <c r="F2834" s="220" t="s">
        <v>53</v>
      </c>
      <c r="G2834" s="220">
        <v>45170</v>
      </c>
      <c r="H2834" t="s">
        <v>124</v>
      </c>
      <c r="I2834" t="s">
        <v>55</v>
      </c>
      <c r="J2834" t="s">
        <v>125</v>
      </c>
      <c r="K2834" t="s">
        <v>126</v>
      </c>
      <c r="L2834" s="230" t="s">
        <v>127</v>
      </c>
      <c r="M2834">
        <v>2</v>
      </c>
      <c r="N2834">
        <v>0</v>
      </c>
      <c r="O2834" s="240">
        <v>21.8</v>
      </c>
      <c r="P2834" s="240">
        <v>43.6</v>
      </c>
      <c r="Q2834" s="240">
        <v>7040.91</v>
      </c>
      <c r="R2834" s="240">
        <v>18.75</v>
      </c>
      <c r="S2834" s="231" t="str">
        <f>VLOOKUP(U2834,'Cross ref'!I:J,2,0)</f>
        <v>SCL</v>
      </c>
      <c r="T2834" s="231">
        <f t="shared" si="264"/>
        <v>43.6</v>
      </c>
      <c r="U2834" s="231">
        <f>VLOOKUP(VALUE(C2834),'Cross ref'!G:I,3,0)</f>
        <v>7397</v>
      </c>
      <c r="V2834" s="231">
        <f>IFERROR(VLOOKUP(J2834,'Item List (2)'!C:D,2,0),VLOOKUP(K2834,'Item List (2)'!C:D,2,0))</f>
        <v>50007</v>
      </c>
      <c r="W2834" s="231">
        <f>IFERROR(VLOOKUP(J2834,'Item List (2)'!C:E,3,0),VLOOKUP(K2834,'Item List (2)'!C:E,3,0))</f>
        <v>100</v>
      </c>
      <c r="X2834" s="231">
        <f t="shared" si="265"/>
        <v>0</v>
      </c>
      <c r="Y2834" s="231" t="str">
        <f t="shared" si="266"/>
        <v>KETCHUP, PKT</v>
      </c>
      <c r="AA2834" s="232">
        <f t="shared" si="267"/>
        <v>43.6</v>
      </c>
      <c r="AB2834" s="232" t="str">
        <f>VLOOKUP(W2834,'Item List (2)'!$H:$J,2,0)</f>
        <v>Food</v>
      </c>
      <c r="AC2834" s="232">
        <f t="shared" si="268"/>
        <v>7397</v>
      </c>
      <c r="AD2834" s="232" t="str">
        <f t="shared" si="269"/>
        <v>7397-Food</v>
      </c>
    </row>
    <row r="2835" spans="1:30">
      <c r="A2835" t="s">
        <v>48</v>
      </c>
      <c r="B2835" t="s">
        <v>549</v>
      </c>
      <c r="C2835" t="s">
        <v>874</v>
      </c>
      <c r="D2835" t="s">
        <v>875</v>
      </c>
      <c r="E2835" t="s">
        <v>876</v>
      </c>
      <c r="F2835" s="220" t="s">
        <v>53</v>
      </c>
      <c r="G2835" s="220">
        <v>45170</v>
      </c>
      <c r="H2835" t="s">
        <v>315</v>
      </c>
      <c r="I2835" t="s">
        <v>55</v>
      </c>
      <c r="J2835" t="s">
        <v>316</v>
      </c>
      <c r="K2835" t="s">
        <v>317</v>
      </c>
      <c r="L2835" s="230" t="s">
        <v>212</v>
      </c>
      <c r="M2835">
        <v>1</v>
      </c>
      <c r="N2835">
        <v>0</v>
      </c>
      <c r="O2835" s="240">
        <v>17.15</v>
      </c>
      <c r="P2835" s="240">
        <v>17.15</v>
      </c>
      <c r="Q2835" s="240">
        <v>7040.91</v>
      </c>
      <c r="R2835" s="240">
        <v>18.75</v>
      </c>
      <c r="S2835" s="231" t="str">
        <f>VLOOKUP(U2835,'Cross ref'!I:J,2,0)</f>
        <v>SCL</v>
      </c>
      <c r="T2835" s="231">
        <f t="shared" si="264"/>
        <v>17.15</v>
      </c>
      <c r="U2835" s="231">
        <f>VLOOKUP(VALUE(C2835),'Cross ref'!G:I,3,0)</f>
        <v>7397</v>
      </c>
      <c r="V2835" s="231">
        <f>IFERROR(VLOOKUP(J2835,'Item List (2)'!C:D,2,0),VLOOKUP(K2835,'Item List (2)'!C:D,2,0))</f>
        <v>50007</v>
      </c>
      <c r="W2835" s="231">
        <f>IFERROR(VLOOKUP(J2835,'Item List (2)'!C:E,3,0),VLOOKUP(K2835,'Item List (2)'!C:E,3,0))</f>
        <v>100</v>
      </c>
      <c r="X2835" s="231">
        <f t="shared" si="265"/>
        <v>0</v>
      </c>
      <c r="Y2835" s="231" t="str">
        <f t="shared" si="266"/>
        <v>BREADING, CHICK TNDR</v>
      </c>
      <c r="AA2835" s="232">
        <f t="shared" si="267"/>
        <v>17.15</v>
      </c>
      <c r="AB2835" s="232" t="str">
        <f>VLOOKUP(W2835,'Item List (2)'!$H:$J,2,0)</f>
        <v>Food</v>
      </c>
      <c r="AC2835" s="232">
        <f t="shared" si="268"/>
        <v>7397</v>
      </c>
      <c r="AD2835" s="232" t="str">
        <f t="shared" si="269"/>
        <v>7397-Food</v>
      </c>
    </row>
    <row r="2836" spans="1:30">
      <c r="A2836" t="s">
        <v>48</v>
      </c>
      <c r="B2836" t="s">
        <v>549</v>
      </c>
      <c r="C2836" t="s">
        <v>874</v>
      </c>
      <c r="D2836" t="s">
        <v>875</v>
      </c>
      <c r="E2836" t="s">
        <v>876</v>
      </c>
      <c r="F2836" s="220" t="s">
        <v>53</v>
      </c>
      <c r="G2836" s="220">
        <v>45170</v>
      </c>
      <c r="H2836" t="s">
        <v>128</v>
      </c>
      <c r="I2836" t="s">
        <v>55</v>
      </c>
      <c r="J2836" t="s">
        <v>129</v>
      </c>
      <c r="K2836" t="s">
        <v>130</v>
      </c>
      <c r="L2836" s="230" t="s">
        <v>131</v>
      </c>
      <c r="M2836">
        <v>1</v>
      </c>
      <c r="N2836">
        <v>0</v>
      </c>
      <c r="O2836" s="240">
        <v>33.38</v>
      </c>
      <c r="P2836" s="240">
        <v>33.38</v>
      </c>
      <c r="Q2836" s="240">
        <v>7040.91</v>
      </c>
      <c r="R2836" s="240">
        <v>18.75</v>
      </c>
      <c r="S2836" s="231" t="str">
        <f>VLOOKUP(U2836,'Cross ref'!I:J,2,0)</f>
        <v>SCL</v>
      </c>
      <c r="T2836" s="231">
        <f t="shared" si="264"/>
        <v>33.38</v>
      </c>
      <c r="U2836" s="231">
        <f>VLOOKUP(VALUE(C2836),'Cross ref'!G:I,3,0)</f>
        <v>7397</v>
      </c>
      <c r="V2836" s="231">
        <f>IFERROR(VLOOKUP(J2836,'Item List (2)'!C:D,2,0),VLOOKUP(K2836,'Item List (2)'!C:D,2,0))</f>
        <v>50007</v>
      </c>
      <c r="W2836" s="231">
        <f>IFERROR(VLOOKUP(J2836,'Item List (2)'!C:E,3,0),VLOOKUP(K2836,'Item List (2)'!C:E,3,0))</f>
        <v>100</v>
      </c>
      <c r="X2836" s="231">
        <f t="shared" si="265"/>
        <v>0</v>
      </c>
      <c r="Y2836" s="231" t="str">
        <f t="shared" si="266"/>
        <v>HASHBROWN, RND ZTF</v>
      </c>
      <c r="AA2836" s="232">
        <f t="shared" si="267"/>
        <v>33.38</v>
      </c>
      <c r="AB2836" s="232" t="str">
        <f>VLOOKUP(W2836,'Item List (2)'!$H:$J,2,0)</f>
        <v>Food</v>
      </c>
      <c r="AC2836" s="232">
        <f t="shared" si="268"/>
        <v>7397</v>
      </c>
      <c r="AD2836" s="232" t="str">
        <f t="shared" si="269"/>
        <v>7397-Food</v>
      </c>
    </row>
    <row r="2837" spans="1:30">
      <c r="A2837" t="s">
        <v>48</v>
      </c>
      <c r="B2837" t="s">
        <v>549</v>
      </c>
      <c r="C2837" t="s">
        <v>874</v>
      </c>
      <c r="D2837" t="s">
        <v>875</v>
      </c>
      <c r="E2837" t="s">
        <v>876</v>
      </c>
      <c r="F2837" s="220" t="s">
        <v>53</v>
      </c>
      <c r="G2837" s="220">
        <v>45170</v>
      </c>
      <c r="H2837" t="s">
        <v>132</v>
      </c>
      <c r="I2837" t="s">
        <v>55</v>
      </c>
      <c r="J2837" t="s">
        <v>129</v>
      </c>
      <c r="K2837" t="s">
        <v>133</v>
      </c>
      <c r="L2837" s="230" t="s">
        <v>131</v>
      </c>
      <c r="M2837">
        <v>3</v>
      </c>
      <c r="N2837">
        <v>0</v>
      </c>
      <c r="O2837" s="240">
        <v>33.38</v>
      </c>
      <c r="P2837" s="240">
        <v>100.14</v>
      </c>
      <c r="Q2837" s="240">
        <v>7040.91</v>
      </c>
      <c r="R2837" s="240">
        <v>18.75</v>
      </c>
      <c r="S2837" s="231" t="str">
        <f>VLOOKUP(U2837,'Cross ref'!I:J,2,0)</f>
        <v>SCL</v>
      </c>
      <c r="T2837" s="231">
        <f t="shared" si="264"/>
        <v>100.14</v>
      </c>
      <c r="U2837" s="231">
        <f>VLOOKUP(VALUE(C2837),'Cross ref'!G:I,3,0)</f>
        <v>7397</v>
      </c>
      <c r="V2837" s="231">
        <f>IFERROR(VLOOKUP(J2837,'Item List (2)'!C:D,2,0),VLOOKUP(K2837,'Item List (2)'!C:D,2,0))</f>
        <v>50007</v>
      </c>
      <c r="W2837" s="231">
        <f>IFERROR(VLOOKUP(J2837,'Item List (2)'!C:E,3,0),VLOOKUP(K2837,'Item List (2)'!C:E,3,0))</f>
        <v>100</v>
      </c>
      <c r="X2837" s="231">
        <f t="shared" si="265"/>
        <v>0</v>
      </c>
      <c r="Y2837" s="231" t="str">
        <f t="shared" si="266"/>
        <v>FRIES, CRISS CUT SEASN</v>
      </c>
      <c r="AA2837" s="232">
        <f t="shared" si="267"/>
        <v>100.14</v>
      </c>
      <c r="AB2837" s="232" t="str">
        <f>VLOOKUP(W2837,'Item List (2)'!$H:$J,2,0)</f>
        <v>Food</v>
      </c>
      <c r="AC2837" s="232">
        <f t="shared" si="268"/>
        <v>7397</v>
      </c>
      <c r="AD2837" s="232" t="str">
        <f t="shared" si="269"/>
        <v>7397-Food</v>
      </c>
    </row>
    <row r="2838" spans="1:30">
      <c r="A2838" t="s">
        <v>48</v>
      </c>
      <c r="B2838" t="s">
        <v>549</v>
      </c>
      <c r="C2838" t="s">
        <v>874</v>
      </c>
      <c r="D2838" t="s">
        <v>875</v>
      </c>
      <c r="E2838" t="s">
        <v>876</v>
      </c>
      <c r="F2838" s="220" t="s">
        <v>53</v>
      </c>
      <c r="G2838" s="220">
        <v>45170</v>
      </c>
      <c r="H2838" t="s">
        <v>134</v>
      </c>
      <c r="I2838" t="s">
        <v>55</v>
      </c>
      <c r="J2838" t="s">
        <v>129</v>
      </c>
      <c r="K2838" t="s">
        <v>135</v>
      </c>
      <c r="L2838" s="230" t="s">
        <v>136</v>
      </c>
      <c r="M2838">
        <v>13</v>
      </c>
      <c r="N2838">
        <v>0</v>
      </c>
      <c r="O2838" s="240">
        <v>35.28</v>
      </c>
      <c r="P2838" s="240">
        <v>458.64</v>
      </c>
      <c r="Q2838" s="240">
        <v>7040.91</v>
      </c>
      <c r="R2838" s="240">
        <v>18.75</v>
      </c>
      <c r="S2838" s="231" t="str">
        <f>VLOOKUP(U2838,'Cross ref'!I:J,2,0)</f>
        <v>SCL</v>
      </c>
      <c r="T2838" s="231">
        <f t="shared" si="264"/>
        <v>458.64</v>
      </c>
      <c r="U2838" s="231">
        <f>VLOOKUP(VALUE(C2838),'Cross ref'!G:I,3,0)</f>
        <v>7397</v>
      </c>
      <c r="V2838" s="231">
        <f>IFERROR(VLOOKUP(J2838,'Item List (2)'!C:D,2,0),VLOOKUP(K2838,'Item List (2)'!C:D,2,0))</f>
        <v>50007</v>
      </c>
      <c r="W2838" s="231">
        <f>IFERROR(VLOOKUP(J2838,'Item List (2)'!C:E,3,0),VLOOKUP(K2838,'Item List (2)'!C:E,3,0))</f>
        <v>100</v>
      </c>
      <c r="X2838" s="231">
        <f t="shared" si="265"/>
        <v>0</v>
      </c>
      <c r="Y2838" s="231" t="str">
        <f t="shared" si="266"/>
        <v>FRIES, SS SK ON</v>
      </c>
      <c r="AA2838" s="232">
        <f t="shared" si="267"/>
        <v>458.64</v>
      </c>
      <c r="AB2838" s="232" t="str">
        <f>VLOOKUP(W2838,'Item List (2)'!$H:$J,2,0)</f>
        <v>Food</v>
      </c>
      <c r="AC2838" s="232">
        <f t="shared" si="268"/>
        <v>7397</v>
      </c>
      <c r="AD2838" s="232" t="str">
        <f t="shared" si="269"/>
        <v>7397-Food</v>
      </c>
    </row>
    <row r="2839" spans="1:30">
      <c r="A2839" t="s">
        <v>48</v>
      </c>
      <c r="B2839" t="s">
        <v>549</v>
      </c>
      <c r="C2839" t="s">
        <v>874</v>
      </c>
      <c r="D2839" t="s">
        <v>875</v>
      </c>
      <c r="E2839" t="s">
        <v>876</v>
      </c>
      <c r="F2839" s="220" t="s">
        <v>53</v>
      </c>
      <c r="G2839" s="220">
        <v>45170</v>
      </c>
      <c r="H2839" t="s">
        <v>877</v>
      </c>
      <c r="I2839" t="s">
        <v>55</v>
      </c>
      <c r="J2839" t="s">
        <v>138</v>
      </c>
      <c r="K2839" t="s">
        <v>878</v>
      </c>
      <c r="L2839" s="230" t="s">
        <v>140</v>
      </c>
      <c r="M2839">
        <v>1</v>
      </c>
      <c r="N2839">
        <v>0</v>
      </c>
      <c r="O2839" s="240">
        <v>35.65</v>
      </c>
      <c r="P2839" s="240">
        <v>35.65</v>
      </c>
      <c r="Q2839" s="240">
        <v>7040.91</v>
      </c>
      <c r="R2839" s="240">
        <v>18.75</v>
      </c>
      <c r="S2839" s="231" t="str">
        <f>VLOOKUP(U2839,'Cross ref'!I:J,2,0)</f>
        <v>SCL</v>
      </c>
      <c r="T2839" s="231">
        <f t="shared" si="264"/>
        <v>35.65</v>
      </c>
      <c r="U2839" s="231">
        <f>VLOOKUP(VALUE(C2839),'Cross ref'!G:I,3,0)</f>
        <v>7397</v>
      </c>
      <c r="V2839" s="231">
        <f>IFERROR(VLOOKUP(J2839,'Item List (2)'!C:D,2,0),VLOOKUP(K2839,'Item List (2)'!C:D,2,0))</f>
        <v>50007</v>
      </c>
      <c r="W2839" s="231">
        <f>IFERROR(VLOOKUP(J2839,'Item List (2)'!C:E,3,0),VLOOKUP(K2839,'Item List (2)'!C:E,3,0))</f>
        <v>100</v>
      </c>
      <c r="X2839" s="231">
        <f t="shared" si="265"/>
        <v>0</v>
      </c>
      <c r="Y2839" s="231" t="str">
        <f t="shared" si="266"/>
        <v>SYRUP, SHAKE VANILLA</v>
      </c>
      <c r="AA2839" s="232">
        <f t="shared" si="267"/>
        <v>35.65</v>
      </c>
      <c r="AB2839" s="232" t="str">
        <f>VLOOKUP(W2839,'Item List (2)'!$H:$J,2,0)</f>
        <v>Food</v>
      </c>
      <c r="AC2839" s="232">
        <f t="shared" si="268"/>
        <v>7397</v>
      </c>
      <c r="AD2839" s="232" t="str">
        <f t="shared" si="269"/>
        <v>7397-Food</v>
      </c>
    </row>
    <row r="2840" spans="1:30">
      <c r="A2840" t="s">
        <v>48</v>
      </c>
      <c r="B2840" t="s">
        <v>549</v>
      </c>
      <c r="C2840" t="s">
        <v>874</v>
      </c>
      <c r="D2840" t="s">
        <v>875</v>
      </c>
      <c r="E2840" t="s">
        <v>876</v>
      </c>
      <c r="F2840" s="220" t="s">
        <v>53</v>
      </c>
      <c r="G2840" s="220">
        <v>45170</v>
      </c>
      <c r="H2840" t="s">
        <v>137</v>
      </c>
      <c r="I2840" t="s">
        <v>55</v>
      </c>
      <c r="J2840" t="s">
        <v>138</v>
      </c>
      <c r="K2840" t="s">
        <v>139</v>
      </c>
      <c r="L2840" s="230" t="s">
        <v>140</v>
      </c>
      <c r="M2840">
        <v>1</v>
      </c>
      <c r="N2840">
        <v>0</v>
      </c>
      <c r="O2840" s="240">
        <v>32.57</v>
      </c>
      <c r="P2840" s="240">
        <v>32.57</v>
      </c>
      <c r="Q2840" s="240">
        <v>7040.91</v>
      </c>
      <c r="R2840" s="240">
        <v>18.75</v>
      </c>
      <c r="S2840" s="231" t="str">
        <f>VLOOKUP(U2840,'Cross ref'!I:J,2,0)</f>
        <v>SCL</v>
      </c>
      <c r="T2840" s="231">
        <f t="shared" si="264"/>
        <v>32.57</v>
      </c>
      <c r="U2840" s="231">
        <f>VLOOKUP(VALUE(C2840),'Cross ref'!G:I,3,0)</f>
        <v>7397</v>
      </c>
      <c r="V2840" s="231">
        <f>IFERROR(VLOOKUP(J2840,'Item List (2)'!C:D,2,0),VLOOKUP(K2840,'Item List (2)'!C:D,2,0))</f>
        <v>50007</v>
      </c>
      <c r="W2840" s="231">
        <f>IFERROR(VLOOKUP(J2840,'Item List (2)'!C:E,3,0),VLOOKUP(K2840,'Item List (2)'!C:E,3,0))</f>
        <v>100</v>
      </c>
      <c r="X2840" s="231">
        <f t="shared" si="265"/>
        <v>0</v>
      </c>
      <c r="Y2840" s="231" t="str">
        <f t="shared" si="266"/>
        <v>SYRUP, SHAKE STRAWBRY</v>
      </c>
      <c r="AA2840" s="232">
        <f t="shared" si="267"/>
        <v>32.57</v>
      </c>
      <c r="AB2840" s="232" t="str">
        <f>VLOOKUP(W2840,'Item List (2)'!$H:$J,2,0)</f>
        <v>Food</v>
      </c>
      <c r="AC2840" s="232">
        <f t="shared" si="268"/>
        <v>7397</v>
      </c>
      <c r="AD2840" s="232" t="str">
        <f t="shared" si="269"/>
        <v>7397-Food</v>
      </c>
    </row>
    <row r="2841" spans="1:30">
      <c r="A2841" t="s">
        <v>48</v>
      </c>
      <c r="B2841" t="s">
        <v>549</v>
      </c>
      <c r="C2841" t="s">
        <v>874</v>
      </c>
      <c r="D2841" t="s">
        <v>875</v>
      </c>
      <c r="E2841" t="s">
        <v>876</v>
      </c>
      <c r="F2841" s="220" t="s">
        <v>53</v>
      </c>
      <c r="G2841" s="220">
        <v>45170</v>
      </c>
      <c r="H2841" t="s">
        <v>324</v>
      </c>
      <c r="I2841" t="s">
        <v>55</v>
      </c>
      <c r="J2841" t="s">
        <v>325</v>
      </c>
      <c r="K2841" t="s">
        <v>326</v>
      </c>
      <c r="L2841" s="230" t="s">
        <v>327</v>
      </c>
      <c r="M2841">
        <v>1</v>
      </c>
      <c r="N2841">
        <v>0</v>
      </c>
      <c r="O2841" s="240">
        <v>31.31</v>
      </c>
      <c r="P2841" s="240">
        <v>31.31</v>
      </c>
      <c r="Q2841" s="240">
        <v>7040.91</v>
      </c>
      <c r="R2841" s="240">
        <v>18.75</v>
      </c>
      <c r="S2841" s="231" t="str">
        <f>VLOOKUP(U2841,'Cross ref'!I:J,2,0)</f>
        <v>SCL</v>
      </c>
      <c r="T2841" s="231">
        <f t="shared" si="264"/>
        <v>31.31</v>
      </c>
      <c r="U2841" s="231">
        <f>VLOOKUP(VALUE(C2841),'Cross ref'!G:I,3,0)</f>
        <v>7397</v>
      </c>
      <c r="V2841" s="231">
        <f>IFERROR(VLOOKUP(J2841,'Item List (2)'!C:D,2,0),VLOOKUP(K2841,'Item List (2)'!C:D,2,0))</f>
        <v>50007</v>
      </c>
      <c r="W2841" s="231">
        <f>IFERROR(VLOOKUP(J2841,'Item List (2)'!C:E,3,0),VLOOKUP(K2841,'Item List (2)'!C:E,3,0))</f>
        <v>100</v>
      </c>
      <c r="X2841" s="231">
        <f t="shared" si="265"/>
        <v>0</v>
      </c>
      <c r="Y2841" s="231" t="str">
        <f t="shared" si="266"/>
        <v>TORTILLA, FLOUR 10" FZN</v>
      </c>
      <c r="AA2841" s="232">
        <f t="shared" si="267"/>
        <v>31.31</v>
      </c>
      <c r="AB2841" s="232" t="str">
        <f>VLOOKUP(W2841,'Item List (2)'!$H:$J,2,0)</f>
        <v>Food</v>
      </c>
      <c r="AC2841" s="232">
        <f t="shared" si="268"/>
        <v>7397</v>
      </c>
      <c r="AD2841" s="232" t="str">
        <f t="shared" si="269"/>
        <v>7397-Food</v>
      </c>
    </row>
    <row r="2842" spans="1:30">
      <c r="A2842" t="s">
        <v>48</v>
      </c>
      <c r="B2842" t="s">
        <v>549</v>
      </c>
      <c r="C2842" t="s">
        <v>874</v>
      </c>
      <c r="D2842" t="s">
        <v>875</v>
      </c>
      <c r="E2842" t="s">
        <v>876</v>
      </c>
      <c r="F2842" s="220" t="s">
        <v>53</v>
      </c>
      <c r="G2842" s="220">
        <v>45170</v>
      </c>
      <c r="H2842" t="s">
        <v>141</v>
      </c>
      <c r="I2842" t="s">
        <v>55</v>
      </c>
      <c r="J2842" t="s">
        <v>142</v>
      </c>
      <c r="K2842" t="s">
        <v>143</v>
      </c>
      <c r="L2842" s="230" t="s">
        <v>144</v>
      </c>
      <c r="M2842">
        <v>1</v>
      </c>
      <c r="N2842">
        <v>0</v>
      </c>
      <c r="O2842" s="240">
        <v>29.7</v>
      </c>
      <c r="P2842" s="240">
        <v>29.7</v>
      </c>
      <c r="Q2842" s="240">
        <v>7040.91</v>
      </c>
      <c r="R2842" s="240">
        <v>18.75</v>
      </c>
      <c r="S2842" s="231" t="str">
        <f>VLOOKUP(U2842,'Cross ref'!I:J,2,0)</f>
        <v>SCL</v>
      </c>
      <c r="T2842" s="231">
        <f t="shared" si="264"/>
        <v>29.7</v>
      </c>
      <c r="U2842" s="231">
        <f>VLOOKUP(VALUE(C2842),'Cross ref'!G:I,3,0)</f>
        <v>7397</v>
      </c>
      <c r="V2842" s="231">
        <f>IFERROR(VLOOKUP(J2842,'Item List (2)'!C:D,2,0),VLOOKUP(K2842,'Item List (2)'!C:D,2,0))</f>
        <v>50007</v>
      </c>
      <c r="W2842" s="231">
        <f>IFERROR(VLOOKUP(J2842,'Item List (2)'!C:E,3,0),VLOOKUP(K2842,'Item List (2)'!C:E,3,0))</f>
        <v>100</v>
      </c>
      <c r="X2842" s="231">
        <f t="shared" si="265"/>
        <v>0</v>
      </c>
      <c r="Y2842" s="231" t="str">
        <f t="shared" si="266"/>
        <v>CAKE, CHOC DOME</v>
      </c>
      <c r="AA2842" s="232">
        <f t="shared" si="267"/>
        <v>29.7</v>
      </c>
      <c r="AB2842" s="232" t="str">
        <f>VLOOKUP(W2842,'Item List (2)'!$H:$J,2,0)</f>
        <v>Food</v>
      </c>
      <c r="AC2842" s="232">
        <f t="shared" si="268"/>
        <v>7397</v>
      </c>
      <c r="AD2842" s="232" t="str">
        <f t="shared" si="269"/>
        <v>7397-Food</v>
      </c>
    </row>
    <row r="2843" spans="1:30">
      <c r="A2843" t="s">
        <v>48</v>
      </c>
      <c r="B2843" t="s">
        <v>549</v>
      </c>
      <c r="C2843" t="s">
        <v>874</v>
      </c>
      <c r="D2843" t="s">
        <v>875</v>
      </c>
      <c r="E2843" t="s">
        <v>876</v>
      </c>
      <c r="F2843" s="220" t="s">
        <v>53</v>
      </c>
      <c r="G2843" s="220">
        <v>45170</v>
      </c>
      <c r="H2843" t="s">
        <v>482</v>
      </c>
      <c r="I2843" t="s">
        <v>55</v>
      </c>
      <c r="J2843" t="s">
        <v>483</v>
      </c>
      <c r="K2843" t="s">
        <v>484</v>
      </c>
      <c r="L2843" s="230" t="s">
        <v>140</v>
      </c>
      <c r="M2843">
        <v>1</v>
      </c>
      <c r="N2843">
        <v>0</v>
      </c>
      <c r="O2843" s="240">
        <v>22.16</v>
      </c>
      <c r="P2843" s="240">
        <v>22.16</v>
      </c>
      <c r="Q2843" s="240">
        <v>7040.91</v>
      </c>
      <c r="R2843" s="240">
        <v>18.75</v>
      </c>
      <c r="S2843" s="231" t="str">
        <f>VLOOKUP(U2843,'Cross ref'!I:J,2,0)</f>
        <v>SCL</v>
      </c>
      <c r="T2843" s="231">
        <f t="shared" si="264"/>
        <v>22.16</v>
      </c>
      <c r="U2843" s="231">
        <f>VLOOKUP(VALUE(C2843),'Cross ref'!G:I,3,0)</f>
        <v>7397</v>
      </c>
      <c r="V2843" s="231">
        <f>IFERROR(VLOOKUP(J2843,'Item List (2)'!C:D,2,0),VLOOKUP(K2843,'Item List (2)'!C:D,2,0))</f>
        <v>50007</v>
      </c>
      <c r="W2843" s="231">
        <f>IFERROR(VLOOKUP(J2843,'Item List (2)'!C:E,3,0),VLOOKUP(K2843,'Item List (2)'!C:E,3,0))</f>
        <v>100</v>
      </c>
      <c r="X2843" s="231">
        <f t="shared" si="265"/>
        <v>0</v>
      </c>
      <c r="Y2843" s="231" t="str">
        <f t="shared" si="266"/>
        <v>SPRAY, GRILL PRIME</v>
      </c>
      <c r="AA2843" s="232">
        <f t="shared" si="267"/>
        <v>22.16</v>
      </c>
      <c r="AB2843" s="232" t="str">
        <f>VLOOKUP(W2843,'Item List (2)'!$H:$J,2,0)</f>
        <v>Food</v>
      </c>
      <c r="AC2843" s="232">
        <f t="shared" si="268"/>
        <v>7397</v>
      </c>
      <c r="AD2843" s="232" t="str">
        <f t="shared" si="269"/>
        <v>7397-Food</v>
      </c>
    </row>
    <row r="2844" spans="1:30">
      <c r="A2844" t="s">
        <v>48</v>
      </c>
      <c r="B2844" t="s">
        <v>549</v>
      </c>
      <c r="C2844" t="s">
        <v>874</v>
      </c>
      <c r="D2844" t="s">
        <v>875</v>
      </c>
      <c r="E2844" t="s">
        <v>876</v>
      </c>
      <c r="F2844" s="220" t="s">
        <v>53</v>
      </c>
      <c r="G2844" s="220">
        <v>45170</v>
      </c>
      <c r="H2844" t="s">
        <v>145</v>
      </c>
      <c r="I2844" t="s">
        <v>55</v>
      </c>
      <c r="J2844" t="s">
        <v>146</v>
      </c>
      <c r="K2844" t="s">
        <v>147</v>
      </c>
      <c r="L2844" s="230" t="s">
        <v>148</v>
      </c>
      <c r="M2844">
        <v>1</v>
      </c>
      <c r="N2844">
        <v>0</v>
      </c>
      <c r="O2844" s="240">
        <v>112.38</v>
      </c>
      <c r="P2844" s="240">
        <v>112.38</v>
      </c>
      <c r="Q2844" s="240">
        <v>7040.91</v>
      </c>
      <c r="R2844" s="240">
        <v>18.75</v>
      </c>
      <c r="S2844" s="231" t="str">
        <f>VLOOKUP(U2844,'Cross ref'!I:J,2,0)</f>
        <v>SCL</v>
      </c>
      <c r="T2844" s="231">
        <f t="shared" si="264"/>
        <v>112.38</v>
      </c>
      <c r="U2844" s="231">
        <f>VLOOKUP(VALUE(C2844),'Cross ref'!G:I,3,0)</f>
        <v>7397</v>
      </c>
      <c r="V2844" s="231">
        <f>IFERROR(VLOOKUP(J2844,'Item List (2)'!C:D,2,0),VLOOKUP(K2844,'Item List (2)'!C:D,2,0))</f>
        <v>50007</v>
      </c>
      <c r="W2844" s="231">
        <f>IFERROR(VLOOKUP(J2844,'Item List (2)'!C:E,3,0),VLOOKUP(K2844,'Item List (2)'!C:E,3,0))</f>
        <v>100</v>
      </c>
      <c r="X2844" s="231">
        <f t="shared" si="265"/>
        <v>0</v>
      </c>
      <c r="Y2844" s="231" t="str">
        <f t="shared" si="266"/>
        <v>CHICKEN, TNDRLOIN STRIP 1.5Z</v>
      </c>
      <c r="AA2844" s="232">
        <f t="shared" si="267"/>
        <v>112.38</v>
      </c>
      <c r="AB2844" s="232" t="str">
        <f>VLOOKUP(W2844,'Item List (2)'!$H:$J,2,0)</f>
        <v>Food</v>
      </c>
      <c r="AC2844" s="232">
        <f t="shared" si="268"/>
        <v>7397</v>
      </c>
      <c r="AD2844" s="232" t="str">
        <f t="shared" si="269"/>
        <v>7397-Food</v>
      </c>
    </row>
    <row r="2845" spans="1:30">
      <c r="A2845" t="s">
        <v>48</v>
      </c>
      <c r="B2845" t="s">
        <v>549</v>
      </c>
      <c r="C2845" t="s">
        <v>874</v>
      </c>
      <c r="D2845" t="s">
        <v>875</v>
      </c>
      <c r="E2845" t="s">
        <v>876</v>
      </c>
      <c r="F2845" s="220" t="s">
        <v>53</v>
      </c>
      <c r="G2845" s="220">
        <v>45170</v>
      </c>
      <c r="H2845" t="s">
        <v>149</v>
      </c>
      <c r="I2845" t="s">
        <v>55</v>
      </c>
      <c r="J2845" t="s">
        <v>102</v>
      </c>
      <c r="K2845" t="s">
        <v>150</v>
      </c>
      <c r="L2845" s="230" t="s">
        <v>100</v>
      </c>
      <c r="M2845">
        <v>3</v>
      </c>
      <c r="N2845">
        <v>0</v>
      </c>
      <c r="O2845" s="240">
        <v>25.94</v>
      </c>
      <c r="P2845" s="240">
        <v>77.82</v>
      </c>
      <c r="Q2845" s="240">
        <v>7040.91</v>
      </c>
      <c r="R2845" s="240">
        <v>18.75</v>
      </c>
      <c r="S2845" s="231" t="str">
        <f>VLOOKUP(U2845,'Cross ref'!I:J,2,0)</f>
        <v>SCL</v>
      </c>
      <c r="T2845" s="231">
        <f t="shared" si="264"/>
        <v>77.82</v>
      </c>
      <c r="U2845" s="231">
        <f>VLOOKUP(VALUE(C2845),'Cross ref'!G:I,3,0)</f>
        <v>7397</v>
      </c>
      <c r="V2845" s="231">
        <f>IFERROR(VLOOKUP(J2845,'Item List (2)'!C:D,2,0),VLOOKUP(K2845,'Item List (2)'!C:D,2,0))</f>
        <v>50007</v>
      </c>
      <c r="W2845" s="231">
        <f>IFERROR(VLOOKUP(J2845,'Item List (2)'!C:E,3,0),VLOOKUP(K2845,'Item List (2)'!C:E,3,0))</f>
        <v>100</v>
      </c>
      <c r="X2845" s="231">
        <f t="shared" si="265"/>
        <v>0</v>
      </c>
      <c r="Y2845" s="231" t="str">
        <f t="shared" si="266"/>
        <v>SAUCE, BTRMILK RANCH CUP</v>
      </c>
      <c r="AA2845" s="232">
        <f t="shared" si="267"/>
        <v>77.82</v>
      </c>
      <c r="AB2845" s="232" t="str">
        <f>VLOOKUP(W2845,'Item List (2)'!$H:$J,2,0)</f>
        <v>Food</v>
      </c>
      <c r="AC2845" s="232">
        <f t="shared" si="268"/>
        <v>7397</v>
      </c>
      <c r="AD2845" s="232" t="str">
        <f t="shared" si="269"/>
        <v>7397-Food</v>
      </c>
    </row>
    <row r="2846" spans="1:30">
      <c r="A2846" t="s">
        <v>48</v>
      </c>
      <c r="B2846" t="s">
        <v>549</v>
      </c>
      <c r="C2846" t="s">
        <v>874</v>
      </c>
      <c r="D2846" t="s">
        <v>875</v>
      </c>
      <c r="E2846" t="s">
        <v>876</v>
      </c>
      <c r="F2846" s="220" t="s">
        <v>53</v>
      </c>
      <c r="G2846" s="220">
        <v>45170</v>
      </c>
      <c r="H2846" t="s">
        <v>151</v>
      </c>
      <c r="I2846" t="s">
        <v>55</v>
      </c>
      <c r="J2846" t="s">
        <v>152</v>
      </c>
      <c r="K2846" t="s">
        <v>153</v>
      </c>
      <c r="L2846" s="230" t="s">
        <v>154</v>
      </c>
      <c r="M2846">
        <v>1</v>
      </c>
      <c r="N2846">
        <v>0</v>
      </c>
      <c r="O2846" s="240">
        <v>11.66</v>
      </c>
      <c r="P2846" s="240">
        <v>11.66</v>
      </c>
      <c r="Q2846" s="240">
        <v>7040.91</v>
      </c>
      <c r="R2846" s="240">
        <v>18.75</v>
      </c>
      <c r="S2846" s="231" t="str">
        <f>VLOOKUP(U2846,'Cross ref'!I:J,2,0)</f>
        <v>SCL</v>
      </c>
      <c r="T2846" s="231">
        <f t="shared" si="264"/>
        <v>11.66</v>
      </c>
      <c r="U2846" s="231">
        <f>VLOOKUP(VALUE(C2846),'Cross ref'!G:I,3,0)</f>
        <v>7397</v>
      </c>
      <c r="V2846" s="231">
        <f>IFERROR(VLOOKUP(J2846,'Item List (2)'!C:D,2,0),VLOOKUP(K2846,'Item List (2)'!C:D,2,0))</f>
        <v>50007</v>
      </c>
      <c r="W2846" s="231">
        <f>IFERROR(VLOOKUP(J2846,'Item List (2)'!C:E,3,0),VLOOKUP(K2846,'Item List (2)'!C:E,3,0))</f>
        <v>100</v>
      </c>
      <c r="X2846" s="231">
        <f t="shared" si="265"/>
        <v>0</v>
      </c>
      <c r="Y2846" s="231" t="str">
        <f t="shared" si="266"/>
        <v>SAUCE, BUFFALO CUP</v>
      </c>
      <c r="AA2846" s="232">
        <f t="shared" si="267"/>
        <v>11.66</v>
      </c>
      <c r="AB2846" s="232" t="str">
        <f>VLOOKUP(W2846,'Item List (2)'!$H:$J,2,0)</f>
        <v>Food</v>
      </c>
      <c r="AC2846" s="232">
        <f t="shared" si="268"/>
        <v>7397</v>
      </c>
      <c r="AD2846" s="232" t="str">
        <f t="shared" si="269"/>
        <v>7397-Food</v>
      </c>
    </row>
    <row r="2847" spans="1:30">
      <c r="A2847" t="s">
        <v>48</v>
      </c>
      <c r="B2847" t="s">
        <v>549</v>
      </c>
      <c r="C2847" t="s">
        <v>874</v>
      </c>
      <c r="D2847" t="s">
        <v>875</v>
      </c>
      <c r="E2847" t="s">
        <v>876</v>
      </c>
      <c r="F2847" s="220" t="s">
        <v>53</v>
      </c>
      <c r="G2847" s="220">
        <v>45170</v>
      </c>
      <c r="H2847" t="s">
        <v>155</v>
      </c>
      <c r="I2847" t="s">
        <v>55</v>
      </c>
      <c r="J2847" t="s">
        <v>156</v>
      </c>
      <c r="K2847" t="s">
        <v>157</v>
      </c>
      <c r="L2847" s="230" t="s">
        <v>158</v>
      </c>
      <c r="M2847">
        <v>5</v>
      </c>
      <c r="N2847">
        <v>0</v>
      </c>
      <c r="O2847" s="240">
        <v>19.78</v>
      </c>
      <c r="P2847" s="240">
        <v>98.9</v>
      </c>
      <c r="Q2847" s="240">
        <v>7040.91</v>
      </c>
      <c r="R2847" s="240">
        <v>18.75</v>
      </c>
      <c r="S2847" s="231" t="str">
        <f>VLOOKUP(U2847,'Cross ref'!I:J,2,0)</f>
        <v>SCL</v>
      </c>
      <c r="T2847" s="231">
        <f t="shared" si="264"/>
        <v>98.9</v>
      </c>
      <c r="U2847" s="231">
        <f>VLOOKUP(VALUE(C2847),'Cross ref'!G:I,3,0)</f>
        <v>7397</v>
      </c>
      <c r="V2847" s="231">
        <f>IFERROR(VLOOKUP(J2847,'Item List (2)'!C:D,2,0),VLOOKUP(K2847,'Item List (2)'!C:D,2,0))</f>
        <v>50007</v>
      </c>
      <c r="W2847" s="231">
        <f>IFERROR(VLOOKUP(J2847,'Item List (2)'!C:E,3,0),VLOOKUP(K2847,'Item List (2)'!C:E,3,0))</f>
        <v>100</v>
      </c>
      <c r="X2847" s="231">
        <f t="shared" si="265"/>
        <v>0</v>
      </c>
      <c r="Y2847" s="231" t="str">
        <f t="shared" si="266"/>
        <v>ICE CREAM, VANILLA SLOW MELT</v>
      </c>
      <c r="AA2847" s="232">
        <f t="shared" si="267"/>
        <v>98.9</v>
      </c>
      <c r="AB2847" s="232" t="str">
        <f>VLOOKUP(W2847,'Item List (2)'!$H:$J,2,0)</f>
        <v>Food</v>
      </c>
      <c r="AC2847" s="232">
        <f t="shared" si="268"/>
        <v>7397</v>
      </c>
      <c r="AD2847" s="232" t="str">
        <f t="shared" si="269"/>
        <v>7397-Food</v>
      </c>
    </row>
    <row r="2848" spans="1:30">
      <c r="A2848" t="s">
        <v>48</v>
      </c>
      <c r="B2848" t="s">
        <v>549</v>
      </c>
      <c r="C2848" t="s">
        <v>874</v>
      </c>
      <c r="D2848" t="s">
        <v>875</v>
      </c>
      <c r="E2848" t="s">
        <v>876</v>
      </c>
      <c r="F2848" s="220" t="s">
        <v>53</v>
      </c>
      <c r="G2848" s="220">
        <v>45170</v>
      </c>
      <c r="H2848" t="s">
        <v>159</v>
      </c>
      <c r="I2848" t="s">
        <v>55</v>
      </c>
      <c r="J2848" t="s">
        <v>160</v>
      </c>
      <c r="K2848" t="s">
        <v>161</v>
      </c>
      <c r="L2848" s="230" t="s">
        <v>162</v>
      </c>
      <c r="M2848">
        <v>6</v>
      </c>
      <c r="N2848">
        <v>0</v>
      </c>
      <c r="O2848" s="240">
        <v>36.5</v>
      </c>
      <c r="P2848" s="240">
        <v>219</v>
      </c>
      <c r="Q2848" s="240">
        <v>7040.91</v>
      </c>
      <c r="R2848" s="240">
        <v>18.75</v>
      </c>
      <c r="S2848" s="231" t="str">
        <f>VLOOKUP(U2848,'Cross ref'!I:J,2,0)</f>
        <v>SCL</v>
      </c>
      <c r="T2848" s="231">
        <f t="shared" si="264"/>
        <v>219</v>
      </c>
      <c r="U2848" s="231">
        <f>VLOOKUP(VALUE(C2848),'Cross ref'!G:I,3,0)</f>
        <v>7397</v>
      </c>
      <c r="V2848" s="231">
        <f>IFERROR(VLOOKUP(J2848,'Item List (2)'!C:D,2,0),VLOOKUP(K2848,'Item List (2)'!C:D,2,0))</f>
        <v>50007</v>
      </c>
      <c r="W2848" s="231">
        <f>IFERROR(VLOOKUP(J2848,'Item List (2)'!C:E,3,0),VLOOKUP(K2848,'Item List (2)'!C:E,3,0))</f>
        <v>100</v>
      </c>
      <c r="X2848" s="231">
        <f t="shared" si="265"/>
        <v>0</v>
      </c>
      <c r="Y2848" s="231" t="str">
        <f t="shared" si="266"/>
        <v>SHORTENING, LIQ FRY PREM</v>
      </c>
      <c r="AA2848" s="232">
        <f t="shared" si="267"/>
        <v>219</v>
      </c>
      <c r="AB2848" s="232" t="str">
        <f>VLOOKUP(W2848,'Item List (2)'!$H:$J,2,0)</f>
        <v>Food</v>
      </c>
      <c r="AC2848" s="232">
        <f t="shared" si="268"/>
        <v>7397</v>
      </c>
      <c r="AD2848" s="232" t="str">
        <f t="shared" si="269"/>
        <v>7397-Food</v>
      </c>
    </row>
    <row r="2849" spans="1:30">
      <c r="A2849" t="s">
        <v>48</v>
      </c>
      <c r="B2849" t="s">
        <v>549</v>
      </c>
      <c r="C2849" t="s">
        <v>874</v>
      </c>
      <c r="D2849" t="s">
        <v>875</v>
      </c>
      <c r="E2849" t="s">
        <v>876</v>
      </c>
      <c r="F2849" s="220" t="s">
        <v>53</v>
      </c>
      <c r="G2849" s="220">
        <v>45170</v>
      </c>
      <c r="H2849" t="s">
        <v>450</v>
      </c>
      <c r="I2849" t="s">
        <v>55</v>
      </c>
      <c r="J2849" t="s">
        <v>117</v>
      </c>
      <c r="K2849" t="s">
        <v>451</v>
      </c>
      <c r="L2849" s="230" t="s">
        <v>452</v>
      </c>
      <c r="M2849">
        <v>1</v>
      </c>
      <c r="N2849">
        <v>0</v>
      </c>
      <c r="O2849" s="240">
        <v>166.32</v>
      </c>
      <c r="P2849" s="240">
        <v>166.32</v>
      </c>
      <c r="Q2849" s="240">
        <v>7040.91</v>
      </c>
      <c r="R2849" s="240">
        <v>18.75</v>
      </c>
      <c r="S2849" s="231" t="str">
        <f>VLOOKUP(U2849,'Cross ref'!I:J,2,0)</f>
        <v>SCL</v>
      </c>
      <c r="T2849" s="231">
        <f t="shared" si="264"/>
        <v>166.32</v>
      </c>
      <c r="U2849" s="231">
        <f>VLOOKUP(VALUE(C2849),'Cross ref'!G:I,3,0)</f>
        <v>7397</v>
      </c>
      <c r="V2849" s="231">
        <f>IFERROR(VLOOKUP(J2849,'Item List (2)'!C:D,2,0),VLOOKUP(K2849,'Item List (2)'!C:D,2,0))</f>
        <v>50007</v>
      </c>
      <c r="W2849" s="231">
        <f>IFERROR(VLOOKUP(J2849,'Item List (2)'!C:E,3,0),VLOOKUP(K2849,'Item List (2)'!C:E,3,0))</f>
        <v>100</v>
      </c>
      <c r="X2849" s="231">
        <f t="shared" si="265"/>
        <v>0</v>
      </c>
      <c r="Y2849" s="231" t="str">
        <f t="shared" si="266"/>
        <v>BEEF, STEAK FC</v>
      </c>
      <c r="AA2849" s="232">
        <f t="shared" si="267"/>
        <v>166.32</v>
      </c>
      <c r="AB2849" s="232" t="str">
        <f>VLOOKUP(W2849,'Item List (2)'!$H:$J,2,0)</f>
        <v>Food</v>
      </c>
      <c r="AC2849" s="232">
        <f t="shared" si="268"/>
        <v>7397</v>
      </c>
      <c r="AD2849" s="232" t="str">
        <f t="shared" si="269"/>
        <v>7397-Food</v>
      </c>
    </row>
    <row r="2850" spans="1:30">
      <c r="A2850" t="s">
        <v>48</v>
      </c>
      <c r="B2850" t="s">
        <v>549</v>
      </c>
      <c r="C2850" t="s">
        <v>874</v>
      </c>
      <c r="D2850" t="s">
        <v>875</v>
      </c>
      <c r="E2850" t="s">
        <v>876</v>
      </c>
      <c r="F2850" s="220" t="s">
        <v>53</v>
      </c>
      <c r="G2850" s="220">
        <v>45170</v>
      </c>
      <c r="H2850" t="s">
        <v>416</v>
      </c>
      <c r="I2850" t="s">
        <v>55</v>
      </c>
      <c r="J2850" t="s">
        <v>417</v>
      </c>
      <c r="K2850" t="s">
        <v>418</v>
      </c>
      <c r="L2850" s="230" t="s">
        <v>419</v>
      </c>
      <c r="M2850">
        <v>1</v>
      </c>
      <c r="N2850">
        <v>0</v>
      </c>
      <c r="O2850" s="240">
        <v>33.71</v>
      </c>
      <c r="P2850" s="240">
        <v>33.71</v>
      </c>
      <c r="Q2850" s="240">
        <v>7040.91</v>
      </c>
      <c r="R2850" s="240">
        <v>18.75</v>
      </c>
      <c r="S2850" s="231" t="str">
        <f>VLOOKUP(U2850,'Cross ref'!I:J,2,0)</f>
        <v>SCL</v>
      </c>
      <c r="T2850" s="231">
        <f t="shared" si="264"/>
        <v>33.71</v>
      </c>
      <c r="U2850" s="231">
        <f>VLOOKUP(VALUE(C2850),'Cross ref'!G:I,3,0)</f>
        <v>7397</v>
      </c>
      <c r="V2850" s="231">
        <f>IFERROR(VLOOKUP(J2850,'Item List (2)'!C:D,2,0),VLOOKUP(K2850,'Item List (2)'!C:D,2,0))</f>
        <v>50007</v>
      </c>
      <c r="W2850" s="231">
        <f>IFERROR(VLOOKUP(J2850,'Item List (2)'!C:E,3,0),VLOOKUP(K2850,'Item List (2)'!C:E,3,0))</f>
        <v>100</v>
      </c>
      <c r="X2850" s="231">
        <f t="shared" si="265"/>
        <v>0</v>
      </c>
      <c r="Y2850" s="231" t="str">
        <f t="shared" si="266"/>
        <v>PEPPER, JALAPENO NACHO SLI</v>
      </c>
      <c r="AA2850" s="232">
        <f t="shared" si="267"/>
        <v>33.71</v>
      </c>
      <c r="AB2850" s="232" t="str">
        <f>VLOOKUP(W2850,'Item List (2)'!$H:$J,2,0)</f>
        <v>Food</v>
      </c>
      <c r="AC2850" s="232">
        <f t="shared" si="268"/>
        <v>7397</v>
      </c>
      <c r="AD2850" s="232" t="str">
        <f t="shared" si="269"/>
        <v>7397-Food</v>
      </c>
    </row>
    <row r="2851" spans="1:30">
      <c r="A2851" t="s">
        <v>48</v>
      </c>
      <c r="B2851" t="s">
        <v>549</v>
      </c>
      <c r="C2851" t="s">
        <v>874</v>
      </c>
      <c r="D2851" t="s">
        <v>875</v>
      </c>
      <c r="E2851" t="s">
        <v>876</v>
      </c>
      <c r="F2851" s="220" t="s">
        <v>53</v>
      </c>
      <c r="G2851" s="220">
        <v>45170</v>
      </c>
      <c r="H2851" t="s">
        <v>339</v>
      </c>
      <c r="I2851" t="s">
        <v>201</v>
      </c>
      <c r="J2851" t="s">
        <v>232</v>
      </c>
      <c r="K2851" t="s">
        <v>340</v>
      </c>
      <c r="L2851" s="230" t="s">
        <v>341</v>
      </c>
      <c r="M2851">
        <v>1</v>
      </c>
      <c r="N2851">
        <v>0</v>
      </c>
      <c r="O2851" s="240">
        <v>28.75</v>
      </c>
      <c r="P2851" s="240">
        <v>28.75</v>
      </c>
      <c r="Q2851" s="240">
        <v>7040.91</v>
      </c>
      <c r="R2851" s="240">
        <v>18.75</v>
      </c>
      <c r="S2851" s="231" t="str">
        <f>VLOOKUP(U2851,'Cross ref'!I:J,2,0)</f>
        <v>SCL</v>
      </c>
      <c r="T2851" s="231">
        <f t="shared" si="264"/>
        <v>28.75</v>
      </c>
      <c r="U2851" s="231">
        <f>VLOOKUP(VALUE(C2851),'Cross ref'!G:I,3,0)</f>
        <v>7397</v>
      </c>
      <c r="V2851" s="231">
        <f>IFERROR(VLOOKUP(J2851,'Item List (2)'!C:D,2,0),VLOOKUP(K2851,'Item List (2)'!C:D,2,0))</f>
        <v>51001</v>
      </c>
      <c r="W2851" s="231">
        <f>IFERROR(VLOOKUP(J2851,'Item List (2)'!C:E,3,0),VLOOKUP(K2851,'Item List (2)'!C:E,3,0))</f>
        <v>1000</v>
      </c>
      <c r="X2851" s="231">
        <f t="shared" si="265"/>
        <v>0</v>
      </c>
      <c r="Y2851" s="231" t="str">
        <f t="shared" si="266"/>
        <v>LID, CUP CRUISER 32Z</v>
      </c>
      <c r="AA2851" s="232">
        <f t="shared" si="267"/>
        <v>28.75</v>
      </c>
      <c r="AB2851" s="232" t="str">
        <f>VLOOKUP(W2851,'Item List (2)'!$H:$J,2,0)</f>
        <v>Paper</v>
      </c>
      <c r="AC2851" s="232">
        <f t="shared" si="268"/>
        <v>7397</v>
      </c>
      <c r="AD2851" s="232" t="str">
        <f t="shared" si="269"/>
        <v>7397-Paper</v>
      </c>
    </row>
    <row r="2852" spans="1:30">
      <c r="A2852" t="s">
        <v>48</v>
      </c>
      <c r="B2852" t="s">
        <v>549</v>
      </c>
      <c r="C2852" t="s">
        <v>874</v>
      </c>
      <c r="D2852" t="s">
        <v>875</v>
      </c>
      <c r="E2852" t="s">
        <v>876</v>
      </c>
      <c r="F2852" s="220" t="s">
        <v>53</v>
      </c>
      <c r="G2852" s="220">
        <v>45170</v>
      </c>
      <c r="H2852" t="s">
        <v>420</v>
      </c>
      <c r="I2852" t="s">
        <v>55</v>
      </c>
      <c r="J2852" t="s">
        <v>421</v>
      </c>
      <c r="K2852" t="s">
        <v>422</v>
      </c>
      <c r="L2852" s="230" t="s">
        <v>263</v>
      </c>
      <c r="M2852">
        <v>1</v>
      </c>
      <c r="N2852">
        <v>0</v>
      </c>
      <c r="O2852" s="240">
        <v>69.22</v>
      </c>
      <c r="P2852" s="240">
        <v>69.22</v>
      </c>
      <c r="Q2852" s="240">
        <v>7040.91</v>
      </c>
      <c r="R2852" s="240">
        <v>18.75</v>
      </c>
      <c r="S2852" s="231" t="str">
        <f>VLOOKUP(U2852,'Cross ref'!I:J,2,0)</f>
        <v>SCL</v>
      </c>
      <c r="T2852" s="231">
        <f t="shared" si="264"/>
        <v>69.22</v>
      </c>
      <c r="U2852" s="231">
        <f>VLOOKUP(VALUE(C2852),'Cross ref'!G:I,3,0)</f>
        <v>7397</v>
      </c>
      <c r="V2852" s="231">
        <f>IFERROR(VLOOKUP(J2852,'Item List (2)'!C:D,2,0),VLOOKUP(K2852,'Item List (2)'!C:D,2,0))</f>
        <v>50007</v>
      </c>
      <c r="W2852" s="231">
        <f>IFERROR(VLOOKUP(J2852,'Item List (2)'!C:E,3,0),VLOOKUP(K2852,'Item List (2)'!C:E,3,0))</f>
        <v>100</v>
      </c>
      <c r="X2852" s="231">
        <f t="shared" si="265"/>
        <v>0</v>
      </c>
      <c r="Y2852" s="231" t="str">
        <f t="shared" si="266"/>
        <v>LEMONADE, FZN</v>
      </c>
      <c r="AA2852" s="232">
        <f t="shared" si="267"/>
        <v>69.22</v>
      </c>
      <c r="AB2852" s="232" t="str">
        <f>VLOOKUP(W2852,'Item List (2)'!$H:$J,2,0)</f>
        <v>Food</v>
      </c>
      <c r="AC2852" s="232">
        <f t="shared" si="268"/>
        <v>7397</v>
      </c>
      <c r="AD2852" s="232" t="str">
        <f t="shared" si="269"/>
        <v>7397-Food</v>
      </c>
    </row>
    <row r="2853" spans="1:30">
      <c r="A2853" t="s">
        <v>48</v>
      </c>
      <c r="B2853" t="s">
        <v>549</v>
      </c>
      <c r="C2853" t="s">
        <v>874</v>
      </c>
      <c r="D2853" t="s">
        <v>875</v>
      </c>
      <c r="E2853" t="s">
        <v>876</v>
      </c>
      <c r="F2853" s="220" t="s">
        <v>53</v>
      </c>
      <c r="G2853" s="220">
        <v>45170</v>
      </c>
      <c r="H2853" t="s">
        <v>163</v>
      </c>
      <c r="I2853" t="s">
        <v>55</v>
      </c>
      <c r="J2853" t="s">
        <v>146</v>
      </c>
      <c r="K2853" t="s">
        <v>164</v>
      </c>
      <c r="L2853" s="230" t="s">
        <v>165</v>
      </c>
      <c r="M2853">
        <v>2</v>
      </c>
      <c r="N2853">
        <v>0</v>
      </c>
      <c r="O2853" s="240">
        <v>37.6</v>
      </c>
      <c r="P2853" s="240">
        <v>75.2</v>
      </c>
      <c r="Q2853" s="240">
        <v>7040.91</v>
      </c>
      <c r="R2853" s="240">
        <v>18.75</v>
      </c>
      <c r="S2853" s="231" t="str">
        <f>VLOOKUP(U2853,'Cross ref'!I:J,2,0)</f>
        <v>SCL</v>
      </c>
      <c r="T2853" s="231">
        <f t="shared" si="264"/>
        <v>75.2</v>
      </c>
      <c r="U2853" s="231">
        <f>VLOOKUP(VALUE(C2853),'Cross ref'!G:I,3,0)</f>
        <v>7397</v>
      </c>
      <c r="V2853" s="231">
        <f>IFERROR(VLOOKUP(J2853,'Item List (2)'!C:D,2,0),VLOOKUP(K2853,'Item List (2)'!C:D,2,0))</f>
        <v>50007</v>
      </c>
      <c r="W2853" s="231">
        <f>IFERROR(VLOOKUP(J2853,'Item List (2)'!C:E,3,0),VLOOKUP(K2853,'Item List (2)'!C:E,3,0))</f>
        <v>100</v>
      </c>
      <c r="X2853" s="231">
        <f t="shared" si="265"/>
        <v>0</v>
      </c>
      <c r="Y2853" s="231" t="str">
        <f t="shared" si="266"/>
        <v>CHICKEN, PTY SPCY 3Z</v>
      </c>
      <c r="AA2853" s="232">
        <f t="shared" si="267"/>
        <v>75.2</v>
      </c>
      <c r="AB2853" s="232" t="str">
        <f>VLOOKUP(W2853,'Item List (2)'!$H:$J,2,0)</f>
        <v>Food</v>
      </c>
      <c r="AC2853" s="232">
        <f t="shared" si="268"/>
        <v>7397</v>
      </c>
      <c r="AD2853" s="232" t="str">
        <f t="shared" si="269"/>
        <v>7397-Food</v>
      </c>
    </row>
    <row r="2854" spans="1:30">
      <c r="A2854" t="s">
        <v>48</v>
      </c>
      <c r="B2854" t="s">
        <v>549</v>
      </c>
      <c r="C2854" t="s">
        <v>874</v>
      </c>
      <c r="D2854" t="s">
        <v>875</v>
      </c>
      <c r="E2854" t="s">
        <v>876</v>
      </c>
      <c r="F2854" s="220" t="s">
        <v>53</v>
      </c>
      <c r="G2854" s="220">
        <v>45170</v>
      </c>
      <c r="H2854" t="s">
        <v>342</v>
      </c>
      <c r="I2854" t="s">
        <v>66</v>
      </c>
      <c r="J2854" t="s">
        <v>109</v>
      </c>
      <c r="K2854" t="s">
        <v>343</v>
      </c>
      <c r="L2854" s="230" t="s">
        <v>111</v>
      </c>
      <c r="M2854">
        <v>1</v>
      </c>
      <c r="N2854">
        <v>0</v>
      </c>
      <c r="O2854" s="240">
        <v>16.79</v>
      </c>
      <c r="P2854" s="240">
        <v>16.79</v>
      </c>
      <c r="Q2854" s="240">
        <v>7040.91</v>
      </c>
      <c r="R2854" s="240">
        <v>18.75</v>
      </c>
      <c r="S2854" s="231" t="str">
        <f>VLOOKUP(U2854,'Cross ref'!I:J,2,0)</f>
        <v>SCL</v>
      </c>
      <c r="T2854" s="231">
        <f t="shared" si="264"/>
        <v>16.79</v>
      </c>
      <c r="U2854" s="231">
        <f>VLOOKUP(VALUE(C2854),'Cross ref'!G:I,3,0)</f>
        <v>7397</v>
      </c>
      <c r="V2854" s="231">
        <f>IFERROR(VLOOKUP(J2854,'Item List (2)'!C:D,2,0),VLOOKUP(K2854,'Item List (2)'!C:D,2,0))</f>
        <v>60507</v>
      </c>
      <c r="W2854" s="231">
        <f>IFERROR(VLOOKUP(J2854,'Item List (2)'!C:E,3,0),VLOOKUP(K2854,'Item List (2)'!C:E,3,0))</f>
        <v>1200</v>
      </c>
      <c r="X2854" s="231">
        <f t="shared" si="265"/>
        <v>0</v>
      </c>
      <c r="Y2854" s="231" t="str">
        <f t="shared" si="266"/>
        <v>GLOVE, SYNTH LG</v>
      </c>
      <c r="AA2854" s="232">
        <f t="shared" si="267"/>
        <v>16.79</v>
      </c>
      <c r="AB2854" s="232" t="str">
        <f>VLOOKUP(W2854,'Item List (2)'!$H:$J,2,0)</f>
        <v>Supplies</v>
      </c>
      <c r="AC2854" s="232">
        <f t="shared" si="268"/>
        <v>7397</v>
      </c>
      <c r="AD2854" s="232" t="str">
        <f t="shared" si="269"/>
        <v>7397-Supplies</v>
      </c>
    </row>
    <row r="2855" spans="1:30">
      <c r="A2855" t="s">
        <v>48</v>
      </c>
      <c r="B2855" t="s">
        <v>549</v>
      </c>
      <c r="C2855" t="s">
        <v>874</v>
      </c>
      <c r="D2855" t="s">
        <v>875</v>
      </c>
      <c r="E2855" t="s">
        <v>876</v>
      </c>
      <c r="F2855" s="220" t="s">
        <v>53</v>
      </c>
      <c r="G2855" s="220">
        <v>45170</v>
      </c>
      <c r="H2855" t="s">
        <v>488</v>
      </c>
      <c r="I2855" t="s">
        <v>66</v>
      </c>
      <c r="J2855" t="s">
        <v>109</v>
      </c>
      <c r="K2855" t="s">
        <v>343</v>
      </c>
      <c r="L2855" s="230" t="s">
        <v>111</v>
      </c>
      <c r="M2855">
        <v>1</v>
      </c>
      <c r="N2855">
        <v>0</v>
      </c>
      <c r="O2855" s="240">
        <v>3.84</v>
      </c>
      <c r="P2855" s="240">
        <v>3.84</v>
      </c>
      <c r="Q2855" s="240">
        <v>7040.91</v>
      </c>
      <c r="R2855" s="240">
        <v>18.75</v>
      </c>
      <c r="S2855" s="231" t="str">
        <f>VLOOKUP(U2855,'Cross ref'!I:J,2,0)</f>
        <v>SCL</v>
      </c>
      <c r="T2855" s="231">
        <f t="shared" si="264"/>
        <v>3.84</v>
      </c>
      <c r="U2855" s="231">
        <f>VLOOKUP(VALUE(C2855),'Cross ref'!G:I,3,0)</f>
        <v>7397</v>
      </c>
      <c r="V2855" s="231">
        <f>IFERROR(VLOOKUP(J2855,'Item List (2)'!C:D,2,0),VLOOKUP(K2855,'Item List (2)'!C:D,2,0))</f>
        <v>60507</v>
      </c>
      <c r="W2855" s="231">
        <f>IFERROR(VLOOKUP(J2855,'Item List (2)'!C:E,3,0),VLOOKUP(K2855,'Item List (2)'!C:E,3,0))</f>
        <v>1200</v>
      </c>
      <c r="X2855" s="231">
        <f t="shared" si="265"/>
        <v>0</v>
      </c>
      <c r="Y2855" s="231" t="str">
        <f t="shared" si="266"/>
        <v>GLOVE, SYNTH LG</v>
      </c>
      <c r="AA2855" s="232">
        <f t="shared" si="267"/>
        <v>3.84</v>
      </c>
      <c r="AB2855" s="232" t="str">
        <f>VLOOKUP(W2855,'Item List (2)'!$H:$J,2,0)</f>
        <v>Supplies</v>
      </c>
      <c r="AC2855" s="232">
        <f t="shared" si="268"/>
        <v>7397</v>
      </c>
      <c r="AD2855" s="232" t="str">
        <f t="shared" si="269"/>
        <v>7397-Supplies</v>
      </c>
    </row>
    <row r="2856" spans="1:30">
      <c r="A2856" t="s">
        <v>48</v>
      </c>
      <c r="B2856" t="s">
        <v>549</v>
      </c>
      <c r="C2856" t="s">
        <v>874</v>
      </c>
      <c r="D2856" t="s">
        <v>875</v>
      </c>
      <c r="E2856" t="s">
        <v>876</v>
      </c>
      <c r="F2856" s="220" t="s">
        <v>53</v>
      </c>
      <c r="G2856" s="220">
        <v>45170</v>
      </c>
      <c r="H2856" t="s">
        <v>166</v>
      </c>
      <c r="I2856" t="s">
        <v>55</v>
      </c>
      <c r="J2856" t="s">
        <v>121</v>
      </c>
      <c r="K2856" t="s">
        <v>167</v>
      </c>
      <c r="L2856" s="230" t="s">
        <v>168</v>
      </c>
      <c r="M2856">
        <v>0</v>
      </c>
      <c r="N2856">
        <v>0</v>
      </c>
      <c r="O2856" s="240">
        <v>29.39</v>
      </c>
      <c r="P2856" s="240">
        <v>0</v>
      </c>
      <c r="Q2856" s="240">
        <v>7040.91</v>
      </c>
      <c r="R2856" s="240">
        <v>18.75</v>
      </c>
      <c r="S2856" s="231" t="str">
        <f>VLOOKUP(U2856,'Cross ref'!I:J,2,0)</f>
        <v>SCL</v>
      </c>
      <c r="T2856" s="231">
        <f t="shared" si="264"/>
        <v>0</v>
      </c>
      <c r="U2856" s="231">
        <f>VLOOKUP(VALUE(C2856),'Cross ref'!G:I,3,0)</f>
        <v>7397</v>
      </c>
      <c r="V2856" s="231">
        <f>IFERROR(VLOOKUP(J2856,'Item List (2)'!C:D,2,0),VLOOKUP(K2856,'Item List (2)'!C:D,2,0))</f>
        <v>50007</v>
      </c>
      <c r="W2856" s="231">
        <f>IFERROR(VLOOKUP(J2856,'Item List (2)'!C:E,3,0),VLOOKUP(K2856,'Item List (2)'!C:E,3,0))</f>
        <v>100</v>
      </c>
      <c r="X2856" s="231">
        <f t="shared" si="265"/>
        <v>0</v>
      </c>
      <c r="Y2856" s="231" t="str">
        <f t="shared" si="266"/>
        <v>SQUASH, ZUCCHINI BRD SLI</v>
      </c>
      <c r="AA2856" s="232">
        <f t="shared" si="267"/>
        <v>0</v>
      </c>
      <c r="AB2856" s="232" t="str">
        <f>VLOOKUP(W2856,'Item List (2)'!$H:$J,2,0)</f>
        <v>Food</v>
      </c>
      <c r="AC2856" s="232">
        <f t="shared" si="268"/>
        <v>7397</v>
      </c>
      <c r="AD2856" s="232" t="str">
        <f t="shared" si="269"/>
        <v>7397-Food</v>
      </c>
    </row>
    <row r="2857" spans="1:30">
      <c r="A2857" t="s">
        <v>48</v>
      </c>
      <c r="B2857" t="s">
        <v>549</v>
      </c>
      <c r="C2857" t="s">
        <v>874</v>
      </c>
      <c r="D2857" t="s">
        <v>875</v>
      </c>
      <c r="E2857" t="s">
        <v>876</v>
      </c>
      <c r="F2857" s="220" t="s">
        <v>53</v>
      </c>
      <c r="G2857" s="220">
        <v>45170</v>
      </c>
      <c r="H2857" t="s">
        <v>169</v>
      </c>
      <c r="I2857" t="s">
        <v>55</v>
      </c>
      <c r="J2857" t="s">
        <v>170</v>
      </c>
      <c r="K2857" t="s">
        <v>171</v>
      </c>
      <c r="L2857" s="230" t="s">
        <v>172</v>
      </c>
      <c r="M2857">
        <v>3</v>
      </c>
      <c r="N2857">
        <v>0</v>
      </c>
      <c r="O2857" s="240">
        <v>90.57</v>
      </c>
      <c r="P2857" s="240">
        <v>271.71</v>
      </c>
      <c r="Q2857" s="240">
        <v>7040.91</v>
      </c>
      <c r="R2857" s="240">
        <v>18.75</v>
      </c>
      <c r="S2857" s="231" t="str">
        <f>VLOOKUP(U2857,'Cross ref'!I:J,2,0)</f>
        <v>SCL</v>
      </c>
      <c r="T2857" s="231">
        <f t="shared" si="264"/>
        <v>271.71</v>
      </c>
      <c r="U2857" s="231">
        <f>VLOOKUP(VALUE(C2857),'Cross ref'!G:I,3,0)</f>
        <v>7397</v>
      </c>
      <c r="V2857" s="231">
        <f>IFERROR(VLOOKUP(J2857,'Item List (2)'!C:D,2,0),VLOOKUP(K2857,'Item List (2)'!C:D,2,0))</f>
        <v>50007</v>
      </c>
      <c r="W2857" s="231">
        <f>IFERROR(VLOOKUP(J2857,'Item List (2)'!C:E,3,0),VLOOKUP(K2857,'Item List (2)'!C:E,3,0))</f>
        <v>100</v>
      </c>
      <c r="X2857" s="231">
        <f t="shared" si="265"/>
        <v>0</v>
      </c>
      <c r="Y2857" s="231" t="str">
        <f t="shared" si="266"/>
        <v>BACON, 500 SLICES FC</v>
      </c>
      <c r="AA2857" s="232">
        <f t="shared" si="267"/>
        <v>271.71</v>
      </c>
      <c r="AB2857" s="232" t="str">
        <f>VLOOKUP(W2857,'Item List (2)'!$H:$J,2,0)</f>
        <v>Food</v>
      </c>
      <c r="AC2857" s="232">
        <f t="shared" si="268"/>
        <v>7397</v>
      </c>
      <c r="AD2857" s="232" t="str">
        <f t="shared" si="269"/>
        <v>7397-Food</v>
      </c>
    </row>
    <row r="2858" spans="1:30">
      <c r="A2858" t="s">
        <v>48</v>
      </c>
      <c r="B2858" t="s">
        <v>549</v>
      </c>
      <c r="C2858" t="s">
        <v>874</v>
      </c>
      <c r="D2858" t="s">
        <v>875</v>
      </c>
      <c r="E2858" t="s">
        <v>876</v>
      </c>
      <c r="F2858" s="220" t="s">
        <v>53</v>
      </c>
      <c r="G2858" s="220">
        <v>45170</v>
      </c>
      <c r="H2858" t="s">
        <v>173</v>
      </c>
      <c r="I2858" t="s">
        <v>55</v>
      </c>
      <c r="J2858" t="s">
        <v>117</v>
      </c>
      <c r="K2858" t="s">
        <v>174</v>
      </c>
      <c r="L2858" s="230" t="s">
        <v>175</v>
      </c>
      <c r="M2858">
        <v>1</v>
      </c>
      <c r="N2858">
        <v>0</v>
      </c>
      <c r="O2858" s="240">
        <v>81.59</v>
      </c>
      <c r="P2858" s="240">
        <v>81.59</v>
      </c>
      <c r="Q2858" s="240">
        <v>7040.91</v>
      </c>
      <c r="R2858" s="240">
        <v>18.75</v>
      </c>
      <c r="S2858" s="231" t="str">
        <f>VLOOKUP(U2858,'Cross ref'!I:J,2,0)</f>
        <v>SCL</v>
      </c>
      <c r="T2858" s="231">
        <f t="shared" si="264"/>
        <v>81.59</v>
      </c>
      <c r="U2858" s="231">
        <f>VLOOKUP(VALUE(C2858),'Cross ref'!G:I,3,0)</f>
        <v>7397</v>
      </c>
      <c r="V2858" s="231">
        <f>IFERROR(VLOOKUP(J2858,'Item List (2)'!C:D,2,0),VLOOKUP(K2858,'Item List (2)'!C:D,2,0))</f>
        <v>50007</v>
      </c>
      <c r="W2858" s="231">
        <f>IFERROR(VLOOKUP(J2858,'Item List (2)'!C:E,3,0),VLOOKUP(K2858,'Item List (2)'!C:E,3,0))</f>
        <v>100</v>
      </c>
      <c r="X2858" s="231">
        <f t="shared" si="265"/>
        <v>0</v>
      </c>
      <c r="Y2858" s="231" t="str">
        <f t="shared" si="266"/>
        <v>BEEF, GRND PTY 1.78Z</v>
      </c>
      <c r="AA2858" s="232">
        <f t="shared" si="267"/>
        <v>81.59</v>
      </c>
      <c r="AB2858" s="232" t="str">
        <f>VLOOKUP(W2858,'Item List (2)'!$H:$J,2,0)</f>
        <v>Food</v>
      </c>
      <c r="AC2858" s="232">
        <f t="shared" si="268"/>
        <v>7397</v>
      </c>
      <c r="AD2858" s="232" t="str">
        <f t="shared" si="269"/>
        <v>7397-Food</v>
      </c>
    </row>
    <row r="2859" spans="1:30">
      <c r="A2859" t="s">
        <v>48</v>
      </c>
      <c r="B2859" t="s">
        <v>549</v>
      </c>
      <c r="C2859" t="s">
        <v>874</v>
      </c>
      <c r="D2859" t="s">
        <v>875</v>
      </c>
      <c r="E2859" t="s">
        <v>876</v>
      </c>
      <c r="F2859" s="220" t="s">
        <v>53</v>
      </c>
      <c r="G2859" s="220">
        <v>45170</v>
      </c>
      <c r="H2859" t="s">
        <v>344</v>
      </c>
      <c r="I2859" t="s">
        <v>55</v>
      </c>
      <c r="J2859" t="s">
        <v>345</v>
      </c>
      <c r="K2859" t="s">
        <v>346</v>
      </c>
      <c r="L2859" s="230" t="s">
        <v>347</v>
      </c>
      <c r="M2859">
        <v>1</v>
      </c>
      <c r="N2859">
        <v>0</v>
      </c>
      <c r="O2859" s="240">
        <v>25.95</v>
      </c>
      <c r="P2859" s="240">
        <v>25.95</v>
      </c>
      <c r="Q2859" s="240">
        <v>7040.91</v>
      </c>
      <c r="R2859" s="240">
        <v>18.75</v>
      </c>
      <c r="S2859" s="231" t="str">
        <f>VLOOKUP(U2859,'Cross ref'!I:J,2,0)</f>
        <v>SCL</v>
      </c>
      <c r="T2859" s="231">
        <f t="shared" si="264"/>
        <v>25.95</v>
      </c>
      <c r="U2859" s="231">
        <f>VLOOKUP(VALUE(C2859),'Cross ref'!G:I,3,0)</f>
        <v>7397</v>
      </c>
      <c r="V2859" s="231">
        <f>IFERROR(VLOOKUP(J2859,'Item List (2)'!C:D,2,0),VLOOKUP(K2859,'Item List (2)'!C:D,2,0))</f>
        <v>50007</v>
      </c>
      <c r="W2859" s="231">
        <f>IFERROR(VLOOKUP(J2859,'Item List (2)'!C:E,3,0),VLOOKUP(K2859,'Item List (2)'!C:E,3,0))</f>
        <v>100</v>
      </c>
      <c r="X2859" s="231">
        <f t="shared" si="265"/>
        <v>0</v>
      </c>
      <c r="Y2859" s="231" t="str">
        <f t="shared" si="266"/>
        <v>BREAD, SOURDOUGH THICKER SLI</v>
      </c>
      <c r="AA2859" s="232">
        <f t="shared" si="267"/>
        <v>25.95</v>
      </c>
      <c r="AB2859" s="232" t="str">
        <f>VLOOKUP(W2859,'Item List (2)'!$H:$J,2,0)</f>
        <v>Food</v>
      </c>
      <c r="AC2859" s="232">
        <f t="shared" si="268"/>
        <v>7397</v>
      </c>
      <c r="AD2859" s="232" t="str">
        <f t="shared" si="269"/>
        <v>7397-Food</v>
      </c>
    </row>
    <row r="2860" spans="1:30">
      <c r="A2860" t="s">
        <v>48</v>
      </c>
      <c r="B2860" t="s">
        <v>549</v>
      </c>
      <c r="C2860" t="s">
        <v>874</v>
      </c>
      <c r="D2860" t="s">
        <v>875</v>
      </c>
      <c r="E2860" t="s">
        <v>876</v>
      </c>
      <c r="F2860" s="220" t="s">
        <v>53</v>
      </c>
      <c r="G2860" s="220">
        <v>45170</v>
      </c>
      <c r="H2860" t="s">
        <v>176</v>
      </c>
      <c r="I2860" t="s">
        <v>55</v>
      </c>
      <c r="J2860" t="s">
        <v>76</v>
      </c>
      <c r="K2860" t="s">
        <v>177</v>
      </c>
      <c r="L2860" s="230" t="s">
        <v>78</v>
      </c>
      <c r="M2860">
        <v>1</v>
      </c>
      <c r="N2860">
        <v>0</v>
      </c>
      <c r="O2860" s="240">
        <v>99.5</v>
      </c>
      <c r="P2860" s="240">
        <v>99.5</v>
      </c>
      <c r="Q2860" s="240">
        <v>7040.91</v>
      </c>
      <c r="R2860" s="240">
        <v>18.75</v>
      </c>
      <c r="S2860" s="231" t="str">
        <f>VLOOKUP(U2860,'Cross ref'!I:J,2,0)</f>
        <v>SCL</v>
      </c>
      <c r="T2860" s="231">
        <f t="shared" si="264"/>
        <v>99.5</v>
      </c>
      <c r="U2860" s="231">
        <f>VLOOKUP(VALUE(C2860),'Cross ref'!G:I,3,0)</f>
        <v>7397</v>
      </c>
      <c r="V2860" s="231">
        <f>IFERROR(VLOOKUP(J2860,'Item List (2)'!C:D,2,0),VLOOKUP(K2860,'Item List (2)'!C:D,2,0))</f>
        <v>50007</v>
      </c>
      <c r="W2860" s="231">
        <f>IFERROR(VLOOKUP(J2860,'Item List (2)'!C:E,3,0),VLOOKUP(K2860,'Item List (2)'!C:E,3,0))</f>
        <v>100</v>
      </c>
      <c r="X2860" s="231">
        <f t="shared" si="265"/>
        <v>0</v>
      </c>
      <c r="Y2860" s="231" t="str">
        <f t="shared" si="266"/>
        <v>SYRUP, DR PEPPER BIB</v>
      </c>
      <c r="AA2860" s="232">
        <f t="shared" si="267"/>
        <v>99.5</v>
      </c>
      <c r="AB2860" s="232" t="str">
        <f>VLOOKUP(W2860,'Item List (2)'!$H:$J,2,0)</f>
        <v>Food</v>
      </c>
      <c r="AC2860" s="232">
        <f t="shared" si="268"/>
        <v>7397</v>
      </c>
      <c r="AD2860" s="232" t="str">
        <f t="shared" si="269"/>
        <v>7397-Food</v>
      </c>
    </row>
    <row r="2861" spans="1:30">
      <c r="A2861" t="s">
        <v>48</v>
      </c>
      <c r="B2861" t="s">
        <v>549</v>
      </c>
      <c r="C2861" t="s">
        <v>874</v>
      </c>
      <c r="D2861" t="s">
        <v>875</v>
      </c>
      <c r="E2861" t="s">
        <v>876</v>
      </c>
      <c r="F2861" s="220" t="s">
        <v>53</v>
      </c>
      <c r="G2861" s="220">
        <v>45170</v>
      </c>
      <c r="H2861" t="s">
        <v>178</v>
      </c>
      <c r="I2861" t="s">
        <v>55</v>
      </c>
      <c r="J2861" t="s">
        <v>179</v>
      </c>
      <c r="K2861" t="s">
        <v>180</v>
      </c>
      <c r="L2861" s="230" t="s">
        <v>148</v>
      </c>
      <c r="M2861">
        <v>1</v>
      </c>
      <c r="N2861">
        <v>0</v>
      </c>
      <c r="O2861" s="240">
        <v>87.91</v>
      </c>
      <c r="P2861" s="240">
        <v>87.91</v>
      </c>
      <c r="Q2861" s="240">
        <v>7040.91</v>
      </c>
      <c r="R2861" s="240">
        <v>18.75</v>
      </c>
      <c r="S2861" s="231" t="str">
        <f>VLOOKUP(U2861,'Cross ref'!I:J,2,0)</f>
        <v>SCL</v>
      </c>
      <c r="T2861" s="231">
        <f t="shared" si="264"/>
        <v>87.91</v>
      </c>
      <c r="U2861" s="231">
        <f>VLOOKUP(VALUE(C2861),'Cross ref'!G:I,3,0)</f>
        <v>7397</v>
      </c>
      <c r="V2861" s="231">
        <f>IFERROR(VLOOKUP(J2861,'Item List (2)'!C:D,2,0),VLOOKUP(K2861,'Item List (2)'!C:D,2,0))</f>
        <v>50007</v>
      </c>
      <c r="W2861" s="231">
        <f>IFERROR(VLOOKUP(J2861,'Item List (2)'!C:E,3,0),VLOOKUP(K2861,'Item List (2)'!C:E,3,0))</f>
        <v>100</v>
      </c>
      <c r="X2861" s="231">
        <f t="shared" si="265"/>
        <v>0</v>
      </c>
      <c r="Y2861" s="231" t="str">
        <f t="shared" si="266"/>
        <v>CHEESE, AMER SHRP SLI 144CT</v>
      </c>
      <c r="AA2861" s="232">
        <f t="shared" si="267"/>
        <v>87.91</v>
      </c>
      <c r="AB2861" s="232" t="str">
        <f>VLOOKUP(W2861,'Item List (2)'!$H:$J,2,0)</f>
        <v>Food</v>
      </c>
      <c r="AC2861" s="232">
        <f t="shared" si="268"/>
        <v>7397</v>
      </c>
      <c r="AD2861" s="232" t="str">
        <f t="shared" si="269"/>
        <v>7397-Food</v>
      </c>
    </row>
    <row r="2862" spans="1:30">
      <c r="A2862" t="s">
        <v>48</v>
      </c>
      <c r="B2862" t="s">
        <v>549</v>
      </c>
      <c r="C2862" t="s">
        <v>874</v>
      </c>
      <c r="D2862" t="s">
        <v>875</v>
      </c>
      <c r="E2862" t="s">
        <v>876</v>
      </c>
      <c r="F2862" s="220" t="s">
        <v>53</v>
      </c>
      <c r="G2862" s="220">
        <v>45170</v>
      </c>
      <c r="H2862" t="s">
        <v>181</v>
      </c>
      <c r="I2862" t="s">
        <v>55</v>
      </c>
      <c r="J2862" t="s">
        <v>121</v>
      </c>
      <c r="K2862" t="s">
        <v>182</v>
      </c>
      <c r="L2862" s="230" t="s">
        <v>183</v>
      </c>
      <c r="M2862">
        <v>2</v>
      </c>
      <c r="N2862">
        <v>0</v>
      </c>
      <c r="O2862" s="240">
        <v>39.79</v>
      </c>
      <c r="P2862" s="240">
        <v>79.58</v>
      </c>
      <c r="Q2862" s="240">
        <v>7040.91</v>
      </c>
      <c r="R2862" s="240">
        <v>18.75</v>
      </c>
      <c r="S2862" s="231" t="str">
        <f>VLOOKUP(U2862,'Cross ref'!I:J,2,0)</f>
        <v>SCL</v>
      </c>
      <c r="T2862" s="231">
        <f t="shared" si="264"/>
        <v>79.58</v>
      </c>
      <c r="U2862" s="231">
        <f>VLOOKUP(VALUE(C2862),'Cross ref'!G:I,3,0)</f>
        <v>7397</v>
      </c>
      <c r="V2862" s="231">
        <f>IFERROR(VLOOKUP(J2862,'Item List (2)'!C:D,2,0),VLOOKUP(K2862,'Item List (2)'!C:D,2,0))</f>
        <v>50007</v>
      </c>
      <c r="W2862" s="231">
        <f>IFERROR(VLOOKUP(J2862,'Item List (2)'!C:E,3,0),VLOOKUP(K2862,'Item List (2)'!C:E,3,0))</f>
        <v>100</v>
      </c>
      <c r="X2862" s="231">
        <f t="shared" si="265"/>
        <v>0</v>
      </c>
      <c r="Y2862" s="231" t="str">
        <f t="shared" si="266"/>
        <v>APPTZR, JALAPENO BRD CHSE BITE</v>
      </c>
      <c r="AA2862" s="232">
        <f t="shared" si="267"/>
        <v>79.58</v>
      </c>
      <c r="AB2862" s="232" t="str">
        <f>VLOOKUP(W2862,'Item List (2)'!$H:$J,2,0)</f>
        <v>Food</v>
      </c>
      <c r="AC2862" s="232">
        <f t="shared" si="268"/>
        <v>7397</v>
      </c>
      <c r="AD2862" s="232" t="str">
        <f t="shared" si="269"/>
        <v>7397-Food</v>
      </c>
    </row>
    <row r="2863" spans="1:30">
      <c r="A2863" t="s">
        <v>48</v>
      </c>
      <c r="B2863" t="s">
        <v>549</v>
      </c>
      <c r="C2863" t="s">
        <v>874</v>
      </c>
      <c r="D2863" t="s">
        <v>875</v>
      </c>
      <c r="E2863" t="s">
        <v>876</v>
      </c>
      <c r="F2863" s="220" t="s">
        <v>53</v>
      </c>
      <c r="G2863" s="220">
        <v>45170</v>
      </c>
      <c r="H2863" t="s">
        <v>184</v>
      </c>
      <c r="I2863" t="s">
        <v>55</v>
      </c>
      <c r="J2863" t="s">
        <v>117</v>
      </c>
      <c r="K2863" t="s">
        <v>185</v>
      </c>
      <c r="L2863" s="230" t="s">
        <v>186</v>
      </c>
      <c r="M2863">
        <v>2</v>
      </c>
      <c r="N2863">
        <v>0</v>
      </c>
      <c r="O2863" s="240">
        <v>76.44</v>
      </c>
      <c r="P2863" s="240">
        <v>152.88</v>
      </c>
      <c r="Q2863" s="240">
        <v>7040.91</v>
      </c>
      <c r="R2863" s="240">
        <v>18.75</v>
      </c>
      <c r="S2863" s="231" t="str">
        <f>VLOOKUP(U2863,'Cross ref'!I:J,2,0)</f>
        <v>SCL</v>
      </c>
      <c r="T2863" s="231">
        <f t="shared" si="264"/>
        <v>152.88</v>
      </c>
      <c r="U2863" s="231">
        <f>VLOOKUP(VALUE(C2863),'Cross ref'!G:I,3,0)</f>
        <v>7397</v>
      </c>
      <c r="V2863" s="231">
        <f>IFERROR(VLOOKUP(J2863,'Item List (2)'!C:D,2,0),VLOOKUP(K2863,'Item List (2)'!C:D,2,0))</f>
        <v>50007</v>
      </c>
      <c r="W2863" s="231">
        <f>IFERROR(VLOOKUP(J2863,'Item List (2)'!C:E,3,0),VLOOKUP(K2863,'Item List (2)'!C:E,3,0))</f>
        <v>100</v>
      </c>
      <c r="X2863" s="231">
        <f t="shared" si="265"/>
        <v>0</v>
      </c>
      <c r="Y2863" s="231" t="str">
        <f t="shared" si="266"/>
        <v>BEEF, GRND PTY 5.33Z ANGUS IQF</v>
      </c>
      <c r="AA2863" s="232">
        <f t="shared" si="267"/>
        <v>152.88</v>
      </c>
      <c r="AB2863" s="232" t="str">
        <f>VLOOKUP(W2863,'Item List (2)'!$H:$J,2,0)</f>
        <v>Food</v>
      </c>
      <c r="AC2863" s="232">
        <f t="shared" si="268"/>
        <v>7397</v>
      </c>
      <c r="AD2863" s="232" t="str">
        <f t="shared" si="269"/>
        <v>7397-Food</v>
      </c>
    </row>
    <row r="2864" spans="1:30">
      <c r="A2864" t="s">
        <v>48</v>
      </c>
      <c r="B2864" t="s">
        <v>549</v>
      </c>
      <c r="C2864" t="s">
        <v>874</v>
      </c>
      <c r="D2864" t="s">
        <v>875</v>
      </c>
      <c r="E2864" t="s">
        <v>876</v>
      </c>
      <c r="F2864" s="220" t="s">
        <v>53</v>
      </c>
      <c r="G2864" s="220">
        <v>45170</v>
      </c>
      <c r="H2864" t="s">
        <v>187</v>
      </c>
      <c r="I2864" t="s">
        <v>55</v>
      </c>
      <c r="J2864" t="s">
        <v>146</v>
      </c>
      <c r="K2864" t="s">
        <v>188</v>
      </c>
      <c r="L2864" s="230" t="s">
        <v>189</v>
      </c>
      <c r="M2864">
        <v>4</v>
      </c>
      <c r="N2864">
        <v>0</v>
      </c>
      <c r="O2864" s="240">
        <v>46.88</v>
      </c>
      <c r="P2864" s="240">
        <v>187.52</v>
      </c>
      <c r="Q2864" s="240">
        <v>7040.91</v>
      </c>
      <c r="R2864" s="240">
        <v>18.75</v>
      </c>
      <c r="S2864" s="231" t="str">
        <f>VLOOKUP(U2864,'Cross ref'!I:J,2,0)</f>
        <v>SCL</v>
      </c>
      <c r="T2864" s="231">
        <f t="shared" si="264"/>
        <v>187.52</v>
      </c>
      <c r="U2864" s="231">
        <f>VLOOKUP(VALUE(C2864),'Cross ref'!G:I,3,0)</f>
        <v>7397</v>
      </c>
      <c r="V2864" s="231">
        <f>IFERROR(VLOOKUP(J2864,'Item List (2)'!C:D,2,0),VLOOKUP(K2864,'Item List (2)'!C:D,2,0))</f>
        <v>50007</v>
      </c>
      <c r="W2864" s="231">
        <f>IFERROR(VLOOKUP(J2864,'Item List (2)'!C:E,3,0),VLOOKUP(K2864,'Item List (2)'!C:E,3,0))</f>
        <v>100</v>
      </c>
      <c r="X2864" s="231">
        <f t="shared" si="265"/>
        <v>0</v>
      </c>
      <c r="Y2864" s="231" t="str">
        <f t="shared" si="266"/>
        <v>CHICKEN, NUGGET BRD STAR SHP</v>
      </c>
      <c r="AA2864" s="232">
        <f t="shared" si="267"/>
        <v>187.52</v>
      </c>
      <c r="AB2864" s="232" t="str">
        <f>VLOOKUP(W2864,'Item List (2)'!$H:$J,2,0)</f>
        <v>Food</v>
      </c>
      <c r="AC2864" s="232">
        <f t="shared" si="268"/>
        <v>7397</v>
      </c>
      <c r="AD2864" s="232" t="str">
        <f t="shared" si="269"/>
        <v>7397-Food</v>
      </c>
    </row>
    <row r="2865" spans="1:30">
      <c r="A2865" t="s">
        <v>48</v>
      </c>
      <c r="B2865" t="s">
        <v>549</v>
      </c>
      <c r="C2865" t="s">
        <v>874</v>
      </c>
      <c r="D2865" t="s">
        <v>875</v>
      </c>
      <c r="E2865" t="s">
        <v>876</v>
      </c>
      <c r="F2865" s="220" t="s">
        <v>53</v>
      </c>
      <c r="G2865" s="220">
        <v>45170</v>
      </c>
      <c r="H2865" t="s">
        <v>357</v>
      </c>
      <c r="I2865" t="s">
        <v>55</v>
      </c>
      <c r="J2865" t="s">
        <v>358</v>
      </c>
      <c r="K2865" t="s">
        <v>359</v>
      </c>
      <c r="L2865" s="230" t="s">
        <v>360</v>
      </c>
      <c r="M2865">
        <v>1</v>
      </c>
      <c r="N2865">
        <v>0</v>
      </c>
      <c r="O2865" s="240">
        <v>24.1</v>
      </c>
      <c r="P2865" s="240">
        <v>24.1</v>
      </c>
      <c r="Q2865" s="240">
        <v>7040.91</v>
      </c>
      <c r="R2865" s="240">
        <v>18.75</v>
      </c>
      <c r="S2865" s="231" t="str">
        <f>VLOOKUP(U2865,'Cross ref'!I:J,2,0)</f>
        <v>SCL</v>
      </c>
      <c r="T2865" s="231">
        <f t="shared" si="264"/>
        <v>24.1</v>
      </c>
      <c r="U2865" s="231">
        <f>VLOOKUP(VALUE(C2865),'Cross ref'!G:I,3,0)</f>
        <v>7397</v>
      </c>
      <c r="V2865" s="231">
        <f>IFERROR(VLOOKUP(J2865,'Item List (2)'!C:D,2,0),VLOOKUP(K2865,'Item List (2)'!C:D,2,0))</f>
        <v>50007</v>
      </c>
      <c r="W2865" s="231">
        <f>IFERROR(VLOOKUP(J2865,'Item List (2)'!C:E,3,0),VLOOKUP(K2865,'Item List (2)'!C:E,3,0))</f>
        <v>100</v>
      </c>
      <c r="X2865" s="231">
        <f t="shared" si="265"/>
        <v>0</v>
      </c>
      <c r="Y2865" s="231" t="str">
        <f t="shared" si="266"/>
        <v>BISCUIT, BUTTERMILK PARBKD</v>
      </c>
      <c r="AA2865" s="232">
        <f t="shared" si="267"/>
        <v>24.1</v>
      </c>
      <c r="AB2865" s="232" t="str">
        <f>VLOOKUP(W2865,'Item List (2)'!$H:$J,2,0)</f>
        <v>Food</v>
      </c>
      <c r="AC2865" s="232">
        <f t="shared" si="268"/>
        <v>7397</v>
      </c>
      <c r="AD2865" s="232" t="str">
        <f t="shared" si="269"/>
        <v>7397-Food</v>
      </c>
    </row>
    <row r="2866" spans="1:30">
      <c r="A2866" t="s">
        <v>48</v>
      </c>
      <c r="B2866" t="s">
        <v>549</v>
      </c>
      <c r="C2866" t="s">
        <v>874</v>
      </c>
      <c r="D2866" t="s">
        <v>875</v>
      </c>
      <c r="E2866" t="s">
        <v>876</v>
      </c>
      <c r="F2866" s="220" t="s">
        <v>53</v>
      </c>
      <c r="G2866" s="220">
        <v>45170</v>
      </c>
      <c r="H2866" t="s">
        <v>361</v>
      </c>
      <c r="I2866" t="s">
        <v>55</v>
      </c>
      <c r="J2866" t="s">
        <v>362</v>
      </c>
      <c r="K2866" t="s">
        <v>363</v>
      </c>
      <c r="L2866" s="230" t="s">
        <v>364</v>
      </c>
      <c r="M2866">
        <v>1</v>
      </c>
      <c r="N2866">
        <v>0</v>
      </c>
      <c r="O2866" s="240">
        <v>107.29</v>
      </c>
      <c r="P2866" s="240">
        <v>107.29</v>
      </c>
      <c r="Q2866" s="240">
        <v>7040.91</v>
      </c>
      <c r="R2866" s="240">
        <v>18.75</v>
      </c>
      <c r="S2866" s="231" t="str">
        <f>VLOOKUP(U2866,'Cross ref'!I:J,2,0)</f>
        <v>SCL</v>
      </c>
      <c r="T2866" s="231">
        <f t="shared" si="264"/>
        <v>107.29</v>
      </c>
      <c r="U2866" s="231">
        <f>VLOOKUP(VALUE(C2866),'Cross ref'!G:I,3,0)</f>
        <v>7397</v>
      </c>
      <c r="V2866" s="231">
        <f>IFERROR(VLOOKUP(J2866,'Item List (2)'!C:D,2,0),VLOOKUP(K2866,'Item List (2)'!C:D,2,0))</f>
        <v>50007</v>
      </c>
      <c r="W2866" s="231">
        <f>IFERROR(VLOOKUP(J2866,'Item List (2)'!C:E,3,0),VLOOKUP(K2866,'Item List (2)'!C:E,3,0))</f>
        <v>100</v>
      </c>
      <c r="X2866" s="231">
        <f t="shared" si="265"/>
        <v>0</v>
      </c>
      <c r="Y2866" s="231" t="str">
        <f t="shared" si="266"/>
        <v>BURGER, BEYOND MEAT 3.7Z</v>
      </c>
      <c r="AA2866" s="232">
        <f t="shared" si="267"/>
        <v>107.29</v>
      </c>
      <c r="AB2866" s="232" t="str">
        <f>VLOOKUP(W2866,'Item List (2)'!$H:$J,2,0)</f>
        <v>Food</v>
      </c>
      <c r="AC2866" s="232">
        <f t="shared" si="268"/>
        <v>7397</v>
      </c>
      <c r="AD2866" s="232" t="str">
        <f t="shared" si="269"/>
        <v>7397-Food</v>
      </c>
    </row>
    <row r="2867" spans="1:30">
      <c r="A2867" t="s">
        <v>48</v>
      </c>
      <c r="B2867" t="s">
        <v>549</v>
      </c>
      <c r="C2867" t="s">
        <v>874</v>
      </c>
      <c r="D2867" t="s">
        <v>875</v>
      </c>
      <c r="E2867" t="s">
        <v>876</v>
      </c>
      <c r="F2867" s="220" t="s">
        <v>53</v>
      </c>
      <c r="G2867" s="220">
        <v>45170</v>
      </c>
      <c r="H2867" t="s">
        <v>205</v>
      </c>
      <c r="I2867" t="s">
        <v>55</v>
      </c>
      <c r="J2867" t="s">
        <v>206</v>
      </c>
      <c r="K2867" t="s">
        <v>207</v>
      </c>
      <c r="L2867" s="230" t="s">
        <v>208</v>
      </c>
      <c r="M2867">
        <v>3</v>
      </c>
      <c r="N2867">
        <v>0</v>
      </c>
      <c r="O2867" s="240">
        <v>22.17</v>
      </c>
      <c r="P2867" s="240">
        <v>66.51</v>
      </c>
      <c r="Q2867" s="240">
        <v>7040.91</v>
      </c>
      <c r="R2867" s="240">
        <v>18.75</v>
      </c>
      <c r="S2867" s="231" t="str">
        <f>VLOOKUP(U2867,'Cross ref'!I:J,2,0)</f>
        <v>SCL</v>
      </c>
      <c r="T2867" s="231">
        <f t="shared" si="264"/>
        <v>66.51</v>
      </c>
      <c r="U2867" s="231">
        <f>VLOOKUP(VALUE(C2867),'Cross ref'!G:I,3,0)</f>
        <v>7397</v>
      </c>
      <c r="V2867" s="231">
        <f>IFERROR(VLOOKUP(J2867,'Item List (2)'!C:D,2,0),VLOOKUP(K2867,'Item List (2)'!C:D,2,0))</f>
        <v>50007</v>
      </c>
      <c r="W2867" s="231">
        <f>IFERROR(VLOOKUP(J2867,'Item List (2)'!C:E,3,0),VLOOKUP(K2867,'Item List (2)'!C:E,3,0))</f>
        <v>100</v>
      </c>
      <c r="X2867" s="231">
        <f t="shared" si="265"/>
        <v>0</v>
      </c>
      <c r="Y2867" s="231" t="str">
        <f t="shared" si="266"/>
        <v>LETTUCE, LINER</v>
      </c>
      <c r="AA2867" s="232">
        <f t="shared" si="267"/>
        <v>66.51</v>
      </c>
      <c r="AB2867" s="232" t="str">
        <f>VLOOKUP(W2867,'Item List (2)'!$H:$J,2,0)</f>
        <v>Food</v>
      </c>
      <c r="AC2867" s="232">
        <f t="shared" si="268"/>
        <v>7397</v>
      </c>
      <c r="AD2867" s="232" t="str">
        <f t="shared" si="269"/>
        <v>7397-Food</v>
      </c>
    </row>
    <row r="2868" spans="1:30">
      <c r="A2868" t="s">
        <v>48</v>
      </c>
      <c r="B2868" t="s">
        <v>549</v>
      </c>
      <c r="C2868" t="s">
        <v>874</v>
      </c>
      <c r="D2868" t="s">
        <v>875</v>
      </c>
      <c r="E2868" t="s">
        <v>876</v>
      </c>
      <c r="F2868" s="220" t="s">
        <v>53</v>
      </c>
      <c r="G2868" s="220">
        <v>45170</v>
      </c>
      <c r="H2868" t="s">
        <v>209</v>
      </c>
      <c r="I2868" t="s">
        <v>55</v>
      </c>
      <c r="J2868" t="s">
        <v>210</v>
      </c>
      <c r="K2868" t="s">
        <v>211</v>
      </c>
      <c r="L2868" s="230" t="s">
        <v>212</v>
      </c>
      <c r="M2868">
        <v>3</v>
      </c>
      <c r="N2868">
        <v>0</v>
      </c>
      <c r="O2868" s="240">
        <v>19.57</v>
      </c>
      <c r="P2868" s="240">
        <v>58.71</v>
      </c>
      <c r="Q2868" s="240">
        <v>7040.91</v>
      </c>
      <c r="R2868" s="240">
        <v>18.75</v>
      </c>
      <c r="S2868" s="231" t="str">
        <f>VLOOKUP(U2868,'Cross ref'!I:J,2,0)</f>
        <v>SCL</v>
      </c>
      <c r="T2868" s="231">
        <f t="shared" si="264"/>
        <v>58.71</v>
      </c>
      <c r="U2868" s="231">
        <f>VLOOKUP(VALUE(C2868),'Cross ref'!G:I,3,0)</f>
        <v>7397</v>
      </c>
      <c r="V2868" s="231">
        <f>IFERROR(VLOOKUP(J2868,'Item List (2)'!C:D,2,0),VLOOKUP(K2868,'Item List (2)'!C:D,2,0))</f>
        <v>50007</v>
      </c>
      <c r="W2868" s="231">
        <f>IFERROR(VLOOKUP(J2868,'Item List (2)'!C:E,3,0),VLOOKUP(K2868,'Item List (2)'!C:E,3,0))</f>
        <v>100</v>
      </c>
      <c r="X2868" s="231">
        <f t="shared" si="265"/>
        <v>0</v>
      </c>
      <c r="Y2868" s="231" t="str">
        <f t="shared" si="266"/>
        <v>TOMATO, RED 5X5 BULK 25LB</v>
      </c>
      <c r="AA2868" s="232">
        <f t="shared" si="267"/>
        <v>58.71</v>
      </c>
      <c r="AB2868" s="232" t="str">
        <f>VLOOKUP(W2868,'Item List (2)'!$H:$J,2,0)</f>
        <v>Food</v>
      </c>
      <c r="AC2868" s="232">
        <f t="shared" si="268"/>
        <v>7397</v>
      </c>
      <c r="AD2868" s="232" t="str">
        <f t="shared" si="269"/>
        <v>7397-Food</v>
      </c>
    </row>
    <row r="2869" spans="1:30">
      <c r="A2869" t="s">
        <v>48</v>
      </c>
      <c r="B2869" t="s">
        <v>549</v>
      </c>
      <c r="C2869" t="s">
        <v>874</v>
      </c>
      <c r="D2869" t="s">
        <v>875</v>
      </c>
      <c r="E2869" t="s">
        <v>876</v>
      </c>
      <c r="F2869" s="220" t="s">
        <v>53</v>
      </c>
      <c r="G2869" s="220">
        <v>45170</v>
      </c>
      <c r="H2869" t="s">
        <v>613</v>
      </c>
      <c r="I2869" t="s">
        <v>55</v>
      </c>
      <c r="J2869" t="s">
        <v>614</v>
      </c>
      <c r="K2869" t="s">
        <v>615</v>
      </c>
      <c r="L2869" s="230" t="s">
        <v>212</v>
      </c>
      <c r="M2869">
        <v>1</v>
      </c>
      <c r="N2869">
        <v>0</v>
      </c>
      <c r="O2869" s="240">
        <v>14.65</v>
      </c>
      <c r="P2869" s="240">
        <v>14.65</v>
      </c>
      <c r="Q2869" s="240">
        <v>7040.91</v>
      </c>
      <c r="R2869" s="240">
        <v>18.75</v>
      </c>
      <c r="S2869" s="231" t="str">
        <f>VLOOKUP(U2869,'Cross ref'!I:J,2,0)</f>
        <v>SCL</v>
      </c>
      <c r="T2869" s="231">
        <f t="shared" si="264"/>
        <v>14.65</v>
      </c>
      <c r="U2869" s="231">
        <f>VLOOKUP(VALUE(C2869),'Cross ref'!G:I,3,0)</f>
        <v>7397</v>
      </c>
      <c r="V2869" s="231">
        <f>IFERROR(VLOOKUP(J2869,'Item List (2)'!C:D,2,0),VLOOKUP(K2869,'Item List (2)'!C:D,2,0))</f>
        <v>50007</v>
      </c>
      <c r="W2869" s="231">
        <f>IFERROR(VLOOKUP(J2869,'Item List (2)'!C:E,3,0),VLOOKUP(K2869,'Item List (2)'!C:E,3,0))</f>
        <v>100</v>
      </c>
      <c r="X2869" s="231">
        <f t="shared" si="265"/>
        <v>0</v>
      </c>
      <c r="Y2869" s="231" t="str">
        <f t="shared" si="266"/>
        <v>ONION, RED JMBO</v>
      </c>
      <c r="AA2869" s="232">
        <f t="shared" si="267"/>
        <v>14.65</v>
      </c>
      <c r="AB2869" s="232" t="str">
        <f>VLOOKUP(W2869,'Item List (2)'!$H:$J,2,0)</f>
        <v>Food</v>
      </c>
      <c r="AC2869" s="232">
        <f t="shared" si="268"/>
        <v>7397</v>
      </c>
      <c r="AD2869" s="232" t="str">
        <f t="shared" si="269"/>
        <v>7397-Food</v>
      </c>
    </row>
    <row r="2870" spans="1:30">
      <c r="A2870" t="s">
        <v>48</v>
      </c>
      <c r="B2870" t="s">
        <v>549</v>
      </c>
      <c r="C2870" t="s">
        <v>874</v>
      </c>
      <c r="D2870" t="s">
        <v>875</v>
      </c>
      <c r="E2870" t="s">
        <v>876</v>
      </c>
      <c r="F2870" s="220" t="s">
        <v>53</v>
      </c>
      <c r="G2870" s="220">
        <v>45170</v>
      </c>
      <c r="H2870" t="s">
        <v>213</v>
      </c>
      <c r="I2870" t="s">
        <v>55</v>
      </c>
      <c r="J2870" t="s">
        <v>214</v>
      </c>
      <c r="K2870" t="s">
        <v>215</v>
      </c>
      <c r="L2870" s="230" t="s">
        <v>78</v>
      </c>
      <c r="M2870">
        <v>1</v>
      </c>
      <c r="N2870">
        <v>0</v>
      </c>
      <c r="O2870" s="240">
        <v>27.07</v>
      </c>
      <c r="P2870" s="240">
        <v>27.07</v>
      </c>
      <c r="Q2870" s="240">
        <v>7040.91</v>
      </c>
      <c r="R2870" s="240">
        <v>18.75</v>
      </c>
      <c r="S2870" s="231" t="str">
        <f>VLOOKUP(U2870,'Cross ref'!I:J,2,0)</f>
        <v>SCL</v>
      </c>
      <c r="T2870" s="231">
        <f t="shared" si="264"/>
        <v>27.07</v>
      </c>
      <c r="U2870" s="231">
        <f>VLOOKUP(VALUE(C2870),'Cross ref'!G:I,3,0)</f>
        <v>7397</v>
      </c>
      <c r="V2870" s="231">
        <f>IFERROR(VLOOKUP(J2870,'Item List (2)'!C:D,2,0),VLOOKUP(K2870,'Item List (2)'!C:D,2,0))</f>
        <v>50007</v>
      </c>
      <c r="W2870" s="231">
        <f>IFERROR(VLOOKUP(J2870,'Item List (2)'!C:E,3,0),VLOOKUP(K2870,'Item List (2)'!C:E,3,0))</f>
        <v>100</v>
      </c>
      <c r="X2870" s="231">
        <f t="shared" si="265"/>
        <v>0</v>
      </c>
      <c r="Y2870" s="231" t="str">
        <f t="shared" si="266"/>
        <v>PICKLE, CHIP DELI 3/16" CC</v>
      </c>
      <c r="AA2870" s="232">
        <f t="shared" si="267"/>
        <v>27.07</v>
      </c>
      <c r="AB2870" s="232" t="str">
        <f>VLOOKUP(W2870,'Item List (2)'!$H:$J,2,0)</f>
        <v>Food</v>
      </c>
      <c r="AC2870" s="232">
        <f t="shared" si="268"/>
        <v>7397</v>
      </c>
      <c r="AD2870" s="232" t="str">
        <f t="shared" si="269"/>
        <v>7397-Food</v>
      </c>
    </row>
    <row r="2871" spans="1:30">
      <c r="A2871" t="s">
        <v>48</v>
      </c>
      <c r="B2871" t="s">
        <v>549</v>
      </c>
      <c r="C2871" t="s">
        <v>874</v>
      </c>
      <c r="D2871" t="s">
        <v>875</v>
      </c>
      <c r="E2871" t="s">
        <v>876</v>
      </c>
      <c r="F2871" s="220" t="s">
        <v>53</v>
      </c>
      <c r="G2871" s="220">
        <v>45170</v>
      </c>
      <c r="H2871" t="s">
        <v>375</v>
      </c>
      <c r="I2871" t="s">
        <v>55</v>
      </c>
      <c r="J2871" t="s">
        <v>146</v>
      </c>
      <c r="K2871" t="s">
        <v>376</v>
      </c>
      <c r="L2871" s="230" t="s">
        <v>377</v>
      </c>
      <c r="M2871">
        <v>1</v>
      </c>
      <c r="N2871">
        <v>0</v>
      </c>
      <c r="O2871" s="240">
        <v>175.35</v>
      </c>
      <c r="P2871" s="240">
        <v>175.35</v>
      </c>
      <c r="Q2871" s="240">
        <v>7040.91</v>
      </c>
      <c r="R2871" s="240">
        <v>18.75</v>
      </c>
      <c r="S2871" s="231" t="str">
        <f>VLOOKUP(U2871,'Cross ref'!I:J,2,0)</f>
        <v>SCL</v>
      </c>
      <c r="T2871" s="231">
        <f t="shared" si="264"/>
        <v>175.35</v>
      </c>
      <c r="U2871" s="231">
        <f>VLOOKUP(VALUE(C2871),'Cross ref'!G:I,3,0)</f>
        <v>7397</v>
      </c>
      <c r="V2871" s="231">
        <f>IFERROR(VLOOKUP(J2871,'Item List (2)'!C:D,2,0),VLOOKUP(K2871,'Item List (2)'!C:D,2,0))</f>
        <v>50007</v>
      </c>
      <c r="W2871" s="231">
        <f>IFERROR(VLOOKUP(J2871,'Item List (2)'!C:E,3,0),VLOOKUP(K2871,'Item List (2)'!C:E,3,0))</f>
        <v>100</v>
      </c>
      <c r="X2871" s="231">
        <f t="shared" si="265"/>
        <v>0</v>
      </c>
      <c r="Y2871" s="231" t="str">
        <f t="shared" si="266"/>
        <v>CHICKEN, BRST GR SAVOR 4.25Z CARLS JR</v>
      </c>
      <c r="AA2871" s="232">
        <f t="shared" si="267"/>
        <v>175.35</v>
      </c>
      <c r="AB2871" s="232" t="str">
        <f>VLOOKUP(W2871,'Item List (2)'!$H:$J,2,0)</f>
        <v>Food</v>
      </c>
      <c r="AC2871" s="232">
        <f t="shared" si="268"/>
        <v>7397</v>
      </c>
      <c r="AD2871" s="232" t="str">
        <f t="shared" si="269"/>
        <v>7397-Food</v>
      </c>
    </row>
    <row r="2872" spans="1:30">
      <c r="A2872" t="s">
        <v>48</v>
      </c>
      <c r="B2872" t="s">
        <v>549</v>
      </c>
      <c r="C2872" t="s">
        <v>874</v>
      </c>
      <c r="D2872" t="s">
        <v>875</v>
      </c>
      <c r="E2872" t="s">
        <v>876</v>
      </c>
      <c r="F2872" s="220" t="s">
        <v>53</v>
      </c>
      <c r="G2872" s="220">
        <v>45170</v>
      </c>
      <c r="H2872" t="s">
        <v>219</v>
      </c>
      <c r="I2872" t="s">
        <v>55</v>
      </c>
      <c r="J2872" t="s">
        <v>220</v>
      </c>
      <c r="K2872" t="s">
        <v>221</v>
      </c>
      <c r="L2872" s="230" t="s">
        <v>222</v>
      </c>
      <c r="M2872">
        <v>1</v>
      </c>
      <c r="N2872">
        <v>0</v>
      </c>
      <c r="O2872" s="240">
        <v>13.66</v>
      </c>
      <c r="P2872" s="240">
        <v>13.66</v>
      </c>
      <c r="Q2872" s="240">
        <v>7040.91</v>
      </c>
      <c r="R2872" s="240">
        <v>18.75</v>
      </c>
      <c r="S2872" s="231" t="str">
        <f>VLOOKUP(U2872,'Cross ref'!I:J,2,0)</f>
        <v>SCL</v>
      </c>
      <c r="T2872" s="231">
        <f t="shared" si="264"/>
        <v>13.66</v>
      </c>
      <c r="U2872" s="231">
        <f>VLOOKUP(VALUE(C2872),'Cross ref'!G:I,3,0)</f>
        <v>7397</v>
      </c>
      <c r="V2872" s="231">
        <f>IFERROR(VLOOKUP(J2872,'Item List (2)'!C:D,2,0),VLOOKUP(K2872,'Item List (2)'!C:D,2,0))</f>
        <v>50007</v>
      </c>
      <c r="W2872" s="231">
        <f>IFERROR(VLOOKUP(J2872,'Item List (2)'!C:E,3,0),VLOOKUP(K2872,'Item List (2)'!C:E,3,0))</f>
        <v>100</v>
      </c>
      <c r="X2872" s="231">
        <f t="shared" si="265"/>
        <v>0</v>
      </c>
      <c r="Y2872" s="231" t="str">
        <f t="shared" si="266"/>
        <v>WATER, PURIFIED 16.9Z DASANI</v>
      </c>
      <c r="AA2872" s="232">
        <f t="shared" si="267"/>
        <v>13.66</v>
      </c>
      <c r="AB2872" s="232" t="str">
        <f>VLOOKUP(W2872,'Item List (2)'!$H:$J,2,0)</f>
        <v>Food</v>
      </c>
      <c r="AC2872" s="232">
        <f t="shared" si="268"/>
        <v>7397</v>
      </c>
      <c r="AD2872" s="232" t="str">
        <f t="shared" si="269"/>
        <v>7397-Food</v>
      </c>
    </row>
    <row r="2873" spans="1:30">
      <c r="A2873" t="s">
        <v>48</v>
      </c>
      <c r="B2873" t="s">
        <v>549</v>
      </c>
      <c r="C2873" t="s">
        <v>874</v>
      </c>
      <c r="D2873" t="s">
        <v>875</v>
      </c>
      <c r="E2873" t="s">
        <v>876</v>
      </c>
      <c r="F2873" s="220" t="s">
        <v>53</v>
      </c>
      <c r="G2873" s="220">
        <v>45170</v>
      </c>
      <c r="H2873" t="s">
        <v>781</v>
      </c>
      <c r="I2873" t="s">
        <v>201</v>
      </c>
      <c r="J2873" t="s">
        <v>202</v>
      </c>
      <c r="K2873" t="s">
        <v>782</v>
      </c>
      <c r="L2873" s="230" t="s">
        <v>783</v>
      </c>
      <c r="M2873">
        <v>1</v>
      </c>
      <c r="N2873">
        <v>0</v>
      </c>
      <c r="O2873" s="240">
        <v>86.88</v>
      </c>
      <c r="P2873" s="240">
        <v>86.88</v>
      </c>
      <c r="Q2873" s="240">
        <v>7040.91</v>
      </c>
      <c r="R2873" s="240">
        <v>18.75</v>
      </c>
      <c r="S2873" s="231" t="str">
        <f>VLOOKUP(U2873,'Cross ref'!I:J,2,0)</f>
        <v>SCL</v>
      </c>
      <c r="T2873" s="231">
        <f t="shared" si="264"/>
        <v>86.88</v>
      </c>
      <c r="U2873" s="231">
        <f>VLOOKUP(VALUE(C2873),'Cross ref'!G:I,3,0)</f>
        <v>7397</v>
      </c>
      <c r="V2873" s="231">
        <f>IFERROR(VLOOKUP(J2873,'Item List (2)'!C:D,2,0),VLOOKUP(K2873,'Item List (2)'!C:D,2,0))</f>
        <v>51001</v>
      </c>
      <c r="W2873" s="231">
        <f>IFERROR(VLOOKUP(J2873,'Item List (2)'!C:E,3,0),VLOOKUP(K2873,'Item List (2)'!C:E,3,0))</f>
        <v>1000</v>
      </c>
      <c r="X2873" s="231">
        <f t="shared" si="265"/>
        <v>0</v>
      </c>
      <c r="Y2873" s="231" t="str">
        <f t="shared" si="266"/>
        <v>WRAP, CHICKEN 15</v>
      </c>
      <c r="AA2873" s="232">
        <f t="shared" si="267"/>
        <v>86.88</v>
      </c>
      <c r="AB2873" s="232" t="str">
        <f>VLOOKUP(W2873,'Item List (2)'!$H:$J,2,0)</f>
        <v>Paper</v>
      </c>
      <c r="AC2873" s="232">
        <f t="shared" si="268"/>
        <v>7397</v>
      </c>
      <c r="AD2873" s="232" t="str">
        <f t="shared" si="269"/>
        <v>7397-Paper</v>
      </c>
    </row>
    <row r="2874" spans="1:30">
      <c r="A2874" t="s">
        <v>48</v>
      </c>
      <c r="B2874" t="s">
        <v>549</v>
      </c>
      <c r="C2874" t="s">
        <v>874</v>
      </c>
      <c r="D2874" t="s">
        <v>875</v>
      </c>
      <c r="E2874" t="s">
        <v>876</v>
      </c>
      <c r="F2874" s="220" t="s">
        <v>53</v>
      </c>
      <c r="G2874" s="220">
        <v>45170</v>
      </c>
      <c r="H2874" t="s">
        <v>223</v>
      </c>
      <c r="I2874" t="s">
        <v>201</v>
      </c>
      <c r="J2874" t="s">
        <v>224</v>
      </c>
      <c r="K2874" t="s">
        <v>225</v>
      </c>
      <c r="L2874" s="230" t="s">
        <v>226</v>
      </c>
      <c r="M2874">
        <v>1</v>
      </c>
      <c r="N2874">
        <v>0</v>
      </c>
      <c r="O2874" s="240">
        <v>12.07</v>
      </c>
      <c r="P2874" s="240">
        <v>12.07</v>
      </c>
      <c r="Q2874" s="240">
        <v>7040.91</v>
      </c>
      <c r="R2874" s="240">
        <v>18.75</v>
      </c>
      <c r="S2874" s="231" t="str">
        <f>VLOOKUP(U2874,'Cross ref'!I:J,2,0)</f>
        <v>SCL</v>
      </c>
      <c r="T2874" s="231">
        <f t="shared" si="264"/>
        <v>12.07</v>
      </c>
      <c r="U2874" s="231">
        <f>VLOOKUP(VALUE(C2874),'Cross ref'!G:I,3,0)</f>
        <v>7397</v>
      </c>
      <c r="V2874" s="231">
        <f>IFERROR(VLOOKUP(J2874,'Item List (2)'!C:D,2,0),VLOOKUP(K2874,'Item List (2)'!C:D,2,0))</f>
        <v>51001</v>
      </c>
      <c r="W2874" s="231">
        <f>IFERROR(VLOOKUP(J2874,'Item List (2)'!C:E,3,0),VLOOKUP(K2874,'Item List (2)'!C:E,3,0))</f>
        <v>1000</v>
      </c>
      <c r="X2874" s="231">
        <f t="shared" si="265"/>
        <v>0</v>
      </c>
      <c r="Y2874" s="231" t="str">
        <f t="shared" si="266"/>
        <v>LABEL, DELIVERY 2.5X8" SECUREIT CARLS JR</v>
      </c>
      <c r="AA2874" s="232">
        <f t="shared" si="267"/>
        <v>12.07</v>
      </c>
      <c r="AB2874" s="232" t="str">
        <f>VLOOKUP(W2874,'Item List (2)'!$H:$J,2,0)</f>
        <v>Paper</v>
      </c>
      <c r="AC2874" s="232">
        <f t="shared" si="268"/>
        <v>7397</v>
      </c>
      <c r="AD2874" s="232" t="str">
        <f t="shared" si="269"/>
        <v>7397-Paper</v>
      </c>
    </row>
    <row r="2875" spans="1:30">
      <c r="A2875" t="s">
        <v>48</v>
      </c>
      <c r="B2875" t="s">
        <v>549</v>
      </c>
      <c r="C2875" t="s">
        <v>874</v>
      </c>
      <c r="D2875" t="s">
        <v>875</v>
      </c>
      <c r="E2875" t="s">
        <v>876</v>
      </c>
      <c r="F2875" s="220" t="s">
        <v>53</v>
      </c>
      <c r="G2875" s="220">
        <v>45170</v>
      </c>
      <c r="H2875" t="s">
        <v>879</v>
      </c>
      <c r="I2875" t="s">
        <v>66</v>
      </c>
      <c r="J2875" t="s">
        <v>224</v>
      </c>
      <c r="K2875" t="s">
        <v>880</v>
      </c>
      <c r="L2875" s="230" t="s">
        <v>620</v>
      </c>
      <c r="M2875">
        <v>1</v>
      </c>
      <c r="N2875">
        <v>0</v>
      </c>
      <c r="O2875" s="240">
        <v>4.92</v>
      </c>
      <c r="P2875" s="240">
        <v>4.92</v>
      </c>
      <c r="Q2875" s="240">
        <v>7040.91</v>
      </c>
      <c r="R2875" s="240">
        <v>18.75</v>
      </c>
      <c r="S2875" s="231" t="str">
        <f>VLOOKUP(U2875,'Cross ref'!I:J,2,0)</f>
        <v>SCL</v>
      </c>
      <c r="T2875" s="231">
        <f t="shared" si="264"/>
        <v>4.92</v>
      </c>
      <c r="U2875" s="231">
        <f>VLOOKUP(VALUE(C2875),'Cross ref'!G:I,3,0)</f>
        <v>7397</v>
      </c>
      <c r="V2875" s="231">
        <f>IFERROR(VLOOKUP(J2875,'Item List (2)'!C:D,2,0),VLOOKUP(K2875,'Item List (2)'!C:D,2,0))</f>
        <v>51001</v>
      </c>
      <c r="W2875" s="231">
        <f>IFERROR(VLOOKUP(J2875,'Item List (2)'!C:E,3,0),VLOOKUP(K2875,'Item List (2)'!C:E,3,0))</f>
        <v>1000</v>
      </c>
      <c r="X2875" s="231">
        <f t="shared" si="265"/>
        <v>0</v>
      </c>
      <c r="Y2875" s="231" t="str">
        <f t="shared" si="266"/>
        <v>LABEL, MONDAY 1X1 COLD TEMP CARLS JR</v>
      </c>
      <c r="AA2875" s="232">
        <f t="shared" si="267"/>
        <v>4.92</v>
      </c>
      <c r="AB2875" s="232" t="str">
        <f>VLOOKUP(W2875,'Item List (2)'!$H:$J,2,0)</f>
        <v>Paper</v>
      </c>
      <c r="AC2875" s="232">
        <f t="shared" si="268"/>
        <v>7397</v>
      </c>
      <c r="AD2875" s="232" t="str">
        <f t="shared" si="269"/>
        <v>7397-Paper</v>
      </c>
    </row>
    <row r="2876" spans="1:30">
      <c r="A2876" t="s">
        <v>48</v>
      </c>
      <c r="B2876" t="s">
        <v>549</v>
      </c>
      <c r="C2876" t="s">
        <v>874</v>
      </c>
      <c r="D2876" t="s">
        <v>875</v>
      </c>
      <c r="E2876" t="s">
        <v>876</v>
      </c>
      <c r="F2876" s="220" t="s">
        <v>53</v>
      </c>
      <c r="G2876" s="220">
        <v>45170</v>
      </c>
      <c r="H2876" t="s">
        <v>834</v>
      </c>
      <c r="I2876" t="s">
        <v>66</v>
      </c>
      <c r="J2876" t="s">
        <v>224</v>
      </c>
      <c r="K2876" t="s">
        <v>835</v>
      </c>
      <c r="L2876" s="230" t="s">
        <v>620</v>
      </c>
      <c r="M2876">
        <v>1</v>
      </c>
      <c r="N2876">
        <v>0</v>
      </c>
      <c r="O2876" s="240">
        <v>4.92</v>
      </c>
      <c r="P2876" s="240">
        <v>4.92</v>
      </c>
      <c r="Q2876" s="240">
        <v>7040.91</v>
      </c>
      <c r="R2876" s="240">
        <v>18.75</v>
      </c>
      <c r="S2876" s="231" t="str">
        <f>VLOOKUP(U2876,'Cross ref'!I:J,2,0)</f>
        <v>SCL</v>
      </c>
      <c r="T2876" s="231">
        <f t="shared" si="264"/>
        <v>4.92</v>
      </c>
      <c r="U2876" s="231">
        <f>VLOOKUP(VALUE(C2876),'Cross ref'!G:I,3,0)</f>
        <v>7397</v>
      </c>
      <c r="V2876" s="231">
        <f>IFERROR(VLOOKUP(J2876,'Item List (2)'!C:D,2,0),VLOOKUP(K2876,'Item List (2)'!C:D,2,0))</f>
        <v>51001</v>
      </c>
      <c r="W2876" s="231">
        <f>IFERROR(VLOOKUP(J2876,'Item List (2)'!C:E,3,0),VLOOKUP(K2876,'Item List (2)'!C:E,3,0))</f>
        <v>1000</v>
      </c>
      <c r="X2876" s="231">
        <f t="shared" si="265"/>
        <v>0</v>
      </c>
      <c r="Y2876" s="231" t="str">
        <f t="shared" si="266"/>
        <v>LABEL, SATURDAY 1X1 COLD TEMP CARLS JR</v>
      </c>
      <c r="AA2876" s="232">
        <f t="shared" si="267"/>
        <v>4.92</v>
      </c>
      <c r="AB2876" s="232" t="str">
        <f>VLOOKUP(W2876,'Item List (2)'!$H:$J,2,0)</f>
        <v>Paper</v>
      </c>
      <c r="AC2876" s="232">
        <f t="shared" si="268"/>
        <v>7397</v>
      </c>
      <c r="AD2876" s="232" t="str">
        <f t="shared" si="269"/>
        <v>7397-Paper</v>
      </c>
    </row>
    <row r="2877" spans="1:30">
      <c r="A2877" t="s">
        <v>48</v>
      </c>
      <c r="B2877" t="s">
        <v>549</v>
      </c>
      <c r="C2877" t="s">
        <v>874</v>
      </c>
      <c r="D2877" t="s">
        <v>875</v>
      </c>
      <c r="E2877" t="s">
        <v>876</v>
      </c>
      <c r="F2877" s="220" t="s">
        <v>53</v>
      </c>
      <c r="G2877" s="220">
        <v>45170</v>
      </c>
      <c r="H2877" t="s">
        <v>643</v>
      </c>
      <c r="I2877" t="s">
        <v>66</v>
      </c>
      <c r="J2877" t="s">
        <v>224</v>
      </c>
      <c r="K2877" t="s">
        <v>644</v>
      </c>
      <c r="L2877" s="230" t="s">
        <v>620</v>
      </c>
      <c r="M2877">
        <v>1</v>
      </c>
      <c r="N2877">
        <v>0</v>
      </c>
      <c r="O2877" s="240">
        <v>4.92</v>
      </c>
      <c r="P2877" s="240">
        <v>4.92</v>
      </c>
      <c r="Q2877" s="240">
        <v>7040.91</v>
      </c>
      <c r="R2877" s="240">
        <v>18.75</v>
      </c>
      <c r="S2877" s="231" t="str">
        <f>VLOOKUP(U2877,'Cross ref'!I:J,2,0)</f>
        <v>SCL</v>
      </c>
      <c r="T2877" s="231">
        <f t="shared" si="264"/>
        <v>4.92</v>
      </c>
      <c r="U2877" s="231">
        <f>VLOOKUP(VALUE(C2877),'Cross ref'!G:I,3,0)</f>
        <v>7397</v>
      </c>
      <c r="V2877" s="231">
        <f>IFERROR(VLOOKUP(J2877,'Item List (2)'!C:D,2,0),VLOOKUP(K2877,'Item List (2)'!C:D,2,0))</f>
        <v>51001</v>
      </c>
      <c r="W2877" s="231">
        <f>IFERROR(VLOOKUP(J2877,'Item List (2)'!C:E,3,0),VLOOKUP(K2877,'Item List (2)'!C:E,3,0))</f>
        <v>1000</v>
      </c>
      <c r="X2877" s="231">
        <f t="shared" si="265"/>
        <v>0</v>
      </c>
      <c r="Y2877" s="231" t="str">
        <f t="shared" si="266"/>
        <v>LABEL, SUNDAY 1X1 COLD TEMP CARLS JR</v>
      </c>
      <c r="AA2877" s="232">
        <f t="shared" si="267"/>
        <v>4.92</v>
      </c>
      <c r="AB2877" s="232" t="str">
        <f>VLOOKUP(W2877,'Item List (2)'!$H:$J,2,0)</f>
        <v>Paper</v>
      </c>
      <c r="AC2877" s="232">
        <f t="shared" si="268"/>
        <v>7397</v>
      </c>
      <c r="AD2877" s="232" t="str">
        <f t="shared" si="269"/>
        <v>7397-Paper</v>
      </c>
    </row>
    <row r="2878" spans="1:30">
      <c r="A2878" t="s">
        <v>48</v>
      </c>
      <c r="B2878" t="s">
        <v>549</v>
      </c>
      <c r="C2878" t="s">
        <v>874</v>
      </c>
      <c r="D2878" t="s">
        <v>875</v>
      </c>
      <c r="E2878" t="s">
        <v>876</v>
      </c>
      <c r="F2878" s="220" t="s">
        <v>53</v>
      </c>
      <c r="G2878" s="220">
        <v>45170</v>
      </c>
      <c r="H2878" t="s">
        <v>829</v>
      </c>
      <c r="I2878" t="s">
        <v>66</v>
      </c>
      <c r="J2878" t="s">
        <v>224</v>
      </c>
      <c r="K2878" t="s">
        <v>830</v>
      </c>
      <c r="L2878" s="230" t="s">
        <v>620</v>
      </c>
      <c r="M2878">
        <v>1</v>
      </c>
      <c r="N2878">
        <v>0</v>
      </c>
      <c r="O2878" s="240">
        <v>4.92</v>
      </c>
      <c r="P2878" s="240">
        <v>4.92</v>
      </c>
      <c r="Q2878" s="240">
        <v>7040.91</v>
      </c>
      <c r="R2878" s="240">
        <v>18.75</v>
      </c>
      <c r="S2878" s="231" t="str">
        <f>VLOOKUP(U2878,'Cross ref'!I:J,2,0)</f>
        <v>SCL</v>
      </c>
      <c r="T2878" s="231">
        <f t="shared" si="264"/>
        <v>4.92</v>
      </c>
      <c r="U2878" s="231">
        <f>VLOOKUP(VALUE(C2878),'Cross ref'!G:I,3,0)</f>
        <v>7397</v>
      </c>
      <c r="V2878" s="231">
        <f>IFERROR(VLOOKUP(J2878,'Item List (2)'!C:D,2,0),VLOOKUP(K2878,'Item List (2)'!C:D,2,0))</f>
        <v>51001</v>
      </c>
      <c r="W2878" s="231">
        <f>IFERROR(VLOOKUP(J2878,'Item List (2)'!C:E,3,0),VLOOKUP(K2878,'Item List (2)'!C:E,3,0))</f>
        <v>1000</v>
      </c>
      <c r="X2878" s="231">
        <f t="shared" si="265"/>
        <v>0</v>
      </c>
      <c r="Y2878" s="231" t="str">
        <f t="shared" si="266"/>
        <v>LABEL, TUESDAY 1X1 COLD TEMP CARLS JR</v>
      </c>
      <c r="AA2878" s="232">
        <f t="shared" si="267"/>
        <v>4.92</v>
      </c>
      <c r="AB2878" s="232" t="str">
        <f>VLOOKUP(W2878,'Item List (2)'!$H:$J,2,0)</f>
        <v>Paper</v>
      </c>
      <c r="AC2878" s="232">
        <f t="shared" si="268"/>
        <v>7397</v>
      </c>
      <c r="AD2878" s="232" t="str">
        <f t="shared" si="269"/>
        <v>7397-Paper</v>
      </c>
    </row>
    <row r="2879" spans="1:30">
      <c r="A2879" t="s">
        <v>48</v>
      </c>
      <c r="B2879" t="s">
        <v>549</v>
      </c>
      <c r="C2879" t="s">
        <v>874</v>
      </c>
      <c r="D2879" t="s">
        <v>875</v>
      </c>
      <c r="E2879" t="s">
        <v>876</v>
      </c>
      <c r="F2879" s="220" t="s">
        <v>53</v>
      </c>
      <c r="G2879" s="220">
        <v>45170</v>
      </c>
      <c r="H2879" t="s">
        <v>618</v>
      </c>
      <c r="I2879" t="s">
        <v>66</v>
      </c>
      <c r="J2879" t="s">
        <v>224</v>
      </c>
      <c r="K2879" t="s">
        <v>619</v>
      </c>
      <c r="L2879" s="230" t="s">
        <v>620</v>
      </c>
      <c r="M2879">
        <v>1</v>
      </c>
      <c r="N2879">
        <v>0</v>
      </c>
      <c r="O2879" s="240">
        <v>4.92</v>
      </c>
      <c r="P2879" s="240">
        <v>4.92</v>
      </c>
      <c r="Q2879" s="240">
        <v>7040.91</v>
      </c>
      <c r="R2879" s="240">
        <v>18.75</v>
      </c>
      <c r="S2879" s="231" t="str">
        <f>VLOOKUP(U2879,'Cross ref'!I:J,2,0)</f>
        <v>SCL</v>
      </c>
      <c r="T2879" s="231">
        <f t="shared" si="264"/>
        <v>4.92</v>
      </c>
      <c r="U2879" s="231">
        <f>VLOOKUP(VALUE(C2879),'Cross ref'!G:I,3,0)</f>
        <v>7397</v>
      </c>
      <c r="V2879" s="231">
        <f>IFERROR(VLOOKUP(J2879,'Item List (2)'!C:D,2,0),VLOOKUP(K2879,'Item List (2)'!C:D,2,0))</f>
        <v>51001</v>
      </c>
      <c r="W2879" s="231">
        <f>IFERROR(VLOOKUP(J2879,'Item List (2)'!C:E,3,0),VLOOKUP(K2879,'Item List (2)'!C:E,3,0))</f>
        <v>1000</v>
      </c>
      <c r="X2879" s="231">
        <f t="shared" si="265"/>
        <v>0</v>
      </c>
      <c r="Y2879" s="231" t="str">
        <f t="shared" si="266"/>
        <v>LABEL, WEDNESDAY 1X1 COLD TEMP CARLS JR</v>
      </c>
      <c r="AA2879" s="232">
        <f t="shared" si="267"/>
        <v>4.92</v>
      </c>
      <c r="AB2879" s="232" t="str">
        <f>VLOOKUP(W2879,'Item List (2)'!$H:$J,2,0)</f>
        <v>Paper</v>
      </c>
      <c r="AC2879" s="232">
        <f t="shared" si="268"/>
        <v>7397</v>
      </c>
      <c r="AD2879" s="232" t="str">
        <f t="shared" si="269"/>
        <v>7397-Paper</v>
      </c>
    </row>
    <row r="2880" spans="1:30">
      <c r="A2880" t="s">
        <v>48</v>
      </c>
      <c r="B2880" t="s">
        <v>549</v>
      </c>
      <c r="C2880" t="s">
        <v>874</v>
      </c>
      <c r="D2880" t="s">
        <v>875</v>
      </c>
      <c r="E2880" t="s">
        <v>876</v>
      </c>
      <c r="F2880" s="220" t="s">
        <v>53</v>
      </c>
      <c r="G2880" s="220">
        <v>45170</v>
      </c>
      <c r="H2880" t="s">
        <v>381</v>
      </c>
      <c r="I2880" t="s">
        <v>55</v>
      </c>
      <c r="J2880" t="s">
        <v>265</v>
      </c>
      <c r="K2880" t="s">
        <v>382</v>
      </c>
      <c r="L2880" s="230" t="s">
        <v>263</v>
      </c>
      <c r="M2880">
        <v>1</v>
      </c>
      <c r="N2880">
        <v>0</v>
      </c>
      <c r="O2880" s="240">
        <v>31.3</v>
      </c>
      <c r="P2880" s="240">
        <v>31.3</v>
      </c>
      <c r="Q2880" s="240">
        <v>7040.91</v>
      </c>
      <c r="R2880" s="240">
        <v>18.75</v>
      </c>
      <c r="S2880" s="231" t="str">
        <f>VLOOKUP(U2880,'Cross ref'!I:J,2,0)</f>
        <v>SCL</v>
      </c>
      <c r="T2880" s="231">
        <f t="shared" si="264"/>
        <v>31.3</v>
      </c>
      <c r="U2880" s="231">
        <f>VLOOKUP(VALUE(C2880),'Cross ref'!G:I,3,0)</f>
        <v>7397</v>
      </c>
      <c r="V2880" s="231">
        <f>IFERROR(VLOOKUP(J2880,'Item List (2)'!C:D,2,0),VLOOKUP(K2880,'Item List (2)'!C:D,2,0))</f>
        <v>50007</v>
      </c>
      <c r="W2880" s="231">
        <f>IFERROR(VLOOKUP(J2880,'Item List (2)'!C:E,3,0),VLOOKUP(K2880,'Item List (2)'!C:E,3,0))</f>
        <v>100</v>
      </c>
      <c r="X2880" s="231">
        <f t="shared" si="265"/>
        <v>0</v>
      </c>
      <c r="Y2880" s="231" t="str">
        <f t="shared" si="266"/>
        <v>SAUCE, CLASSIC W-CAGE FREE EGG</v>
      </c>
      <c r="AA2880" s="232">
        <f t="shared" si="267"/>
        <v>31.3</v>
      </c>
      <c r="AB2880" s="232" t="str">
        <f>VLOOKUP(W2880,'Item List (2)'!$H:$J,2,0)</f>
        <v>Food</v>
      </c>
      <c r="AC2880" s="232">
        <f t="shared" si="268"/>
        <v>7397</v>
      </c>
      <c r="AD2880" s="232" t="str">
        <f t="shared" si="269"/>
        <v>7397-Food</v>
      </c>
    </row>
    <row r="2881" spans="1:30">
      <c r="A2881" t="s">
        <v>48</v>
      </c>
      <c r="B2881" t="s">
        <v>549</v>
      </c>
      <c r="C2881" t="s">
        <v>874</v>
      </c>
      <c r="D2881" t="s">
        <v>875</v>
      </c>
      <c r="E2881" t="s">
        <v>876</v>
      </c>
      <c r="F2881" s="220" t="s">
        <v>53</v>
      </c>
      <c r="G2881" s="220">
        <v>45170</v>
      </c>
      <c r="H2881" t="s">
        <v>383</v>
      </c>
      <c r="I2881" t="s">
        <v>55</v>
      </c>
      <c r="J2881" t="s">
        <v>265</v>
      </c>
      <c r="K2881" t="s">
        <v>384</v>
      </c>
      <c r="L2881" s="230" t="s">
        <v>263</v>
      </c>
      <c r="M2881">
        <v>1</v>
      </c>
      <c r="N2881">
        <v>0</v>
      </c>
      <c r="O2881" s="240">
        <v>32.32</v>
      </c>
      <c r="P2881" s="240">
        <v>32.32</v>
      </c>
      <c r="Q2881" s="240">
        <v>7040.91</v>
      </c>
      <c r="R2881" s="240">
        <v>18.75</v>
      </c>
      <c r="S2881" s="231" t="str">
        <f>VLOOKUP(U2881,'Cross ref'!I:J,2,0)</f>
        <v>SCL</v>
      </c>
      <c r="T2881" s="231">
        <f t="shared" si="264"/>
        <v>32.32</v>
      </c>
      <c r="U2881" s="231">
        <f>VLOOKUP(VALUE(C2881),'Cross ref'!G:I,3,0)</f>
        <v>7397</v>
      </c>
      <c r="V2881" s="231">
        <f>IFERROR(VLOOKUP(J2881,'Item List (2)'!C:D,2,0),VLOOKUP(K2881,'Item List (2)'!C:D,2,0))</f>
        <v>50007</v>
      </c>
      <c r="W2881" s="231">
        <f>IFERROR(VLOOKUP(J2881,'Item List (2)'!C:E,3,0),VLOOKUP(K2881,'Item List (2)'!C:E,3,0))</f>
        <v>100</v>
      </c>
      <c r="X2881" s="231">
        <f t="shared" si="265"/>
        <v>0</v>
      </c>
      <c r="Y2881" s="231" t="str">
        <f t="shared" si="266"/>
        <v>SAUCE, SANTA FE W-CAGE FREE EGG</v>
      </c>
      <c r="AA2881" s="232">
        <f t="shared" si="267"/>
        <v>32.32</v>
      </c>
      <c r="AB2881" s="232" t="str">
        <f>VLOOKUP(W2881,'Item List (2)'!$H:$J,2,0)</f>
        <v>Food</v>
      </c>
      <c r="AC2881" s="232">
        <f t="shared" si="268"/>
        <v>7397</v>
      </c>
      <c r="AD2881" s="232" t="str">
        <f t="shared" si="269"/>
        <v>7397-Food</v>
      </c>
    </row>
    <row r="2882" spans="1:30">
      <c r="A2882" t="s">
        <v>48</v>
      </c>
      <c r="B2882" t="s">
        <v>549</v>
      </c>
      <c r="C2882" t="s">
        <v>874</v>
      </c>
      <c r="D2882" t="s">
        <v>875</v>
      </c>
      <c r="E2882" t="s">
        <v>876</v>
      </c>
      <c r="F2882" s="220" t="s">
        <v>53</v>
      </c>
      <c r="G2882" s="220">
        <v>45170</v>
      </c>
      <c r="H2882" t="s">
        <v>227</v>
      </c>
      <c r="I2882" t="s">
        <v>55</v>
      </c>
      <c r="J2882" t="s">
        <v>228</v>
      </c>
      <c r="K2882" t="s">
        <v>229</v>
      </c>
      <c r="L2882" s="230" t="s">
        <v>230</v>
      </c>
      <c r="M2882">
        <v>1</v>
      </c>
      <c r="N2882">
        <v>0</v>
      </c>
      <c r="O2882" s="240">
        <v>23.67</v>
      </c>
      <c r="P2882" s="240">
        <v>23.67</v>
      </c>
      <c r="Q2882" s="240">
        <v>7040.91</v>
      </c>
      <c r="R2882" s="240">
        <v>18.75</v>
      </c>
      <c r="S2882" s="231" t="str">
        <f>VLOOKUP(U2882,'Cross ref'!I:J,2,0)</f>
        <v>SCL</v>
      </c>
      <c r="T2882" s="231">
        <f t="shared" ref="T2882:T2945" si="270">P2882</f>
        <v>23.67</v>
      </c>
      <c r="U2882" s="231">
        <f>VLOOKUP(VALUE(C2882),'Cross ref'!G:I,3,0)</f>
        <v>7397</v>
      </c>
      <c r="V2882" s="231">
        <f>IFERROR(VLOOKUP(J2882,'Item List (2)'!C:D,2,0),VLOOKUP(K2882,'Item List (2)'!C:D,2,0))</f>
        <v>50007</v>
      </c>
      <c r="W2882" s="231">
        <f>IFERROR(VLOOKUP(J2882,'Item List (2)'!C:E,3,0),VLOOKUP(K2882,'Item List (2)'!C:E,3,0))</f>
        <v>100</v>
      </c>
      <c r="X2882" s="231">
        <f t="shared" ref="X2882:X2945" si="271">IF(_xlfn.NUMBERVALUE(O2882),M2882*O2882-P2882,-P2882)</f>
        <v>0</v>
      </c>
      <c r="Y2882" s="231" t="str">
        <f t="shared" ref="Y2882:Y2945" si="272">K2882</f>
        <v>ONION, YLW</v>
      </c>
      <c r="AA2882" s="232">
        <f t="shared" ref="AA2882:AA2945" si="273">P2882</f>
        <v>23.67</v>
      </c>
      <c r="AB2882" s="232" t="str">
        <f>VLOOKUP(W2882,'Item List (2)'!$H:$J,2,0)</f>
        <v>Food</v>
      </c>
      <c r="AC2882" s="232">
        <f t="shared" ref="AC2882:AC2945" si="274">U2882</f>
        <v>7397</v>
      </c>
      <c r="AD2882" s="232" t="str">
        <f t="shared" ref="AD2882:AD2945" si="275">AC2882&amp;"-"&amp;AB2882</f>
        <v>7397-Food</v>
      </c>
    </row>
    <row r="2883" spans="1:30">
      <c r="A2883" t="s">
        <v>48</v>
      </c>
      <c r="B2883" t="s">
        <v>549</v>
      </c>
      <c r="C2883" t="s">
        <v>874</v>
      </c>
      <c r="D2883" t="s">
        <v>875</v>
      </c>
      <c r="E2883" t="s">
        <v>876</v>
      </c>
      <c r="F2883" s="220" t="s">
        <v>53</v>
      </c>
      <c r="G2883" s="220">
        <v>45170</v>
      </c>
      <c r="H2883" t="s">
        <v>385</v>
      </c>
      <c r="I2883" t="s">
        <v>201</v>
      </c>
      <c r="J2883" t="s">
        <v>236</v>
      </c>
      <c r="K2883" t="s">
        <v>386</v>
      </c>
      <c r="L2883" s="230" t="s">
        <v>234</v>
      </c>
      <c r="M2883">
        <v>1</v>
      </c>
      <c r="N2883">
        <v>0</v>
      </c>
      <c r="O2883" s="240">
        <v>74.07</v>
      </c>
      <c r="P2883" s="240">
        <v>74.07</v>
      </c>
      <c r="Q2883" s="240">
        <v>7040.91</v>
      </c>
      <c r="R2883" s="240">
        <v>18.75</v>
      </c>
      <c r="S2883" s="231" t="str">
        <f>VLOOKUP(U2883,'Cross ref'!I:J,2,0)</f>
        <v>SCL</v>
      </c>
      <c r="T2883" s="231">
        <f t="shared" si="270"/>
        <v>74.07</v>
      </c>
      <c r="U2883" s="231">
        <f>VLOOKUP(VALUE(C2883),'Cross ref'!G:I,3,0)</f>
        <v>7397</v>
      </c>
      <c r="V2883" s="231">
        <f>IFERROR(VLOOKUP(J2883,'Item List (2)'!C:D,2,0),VLOOKUP(K2883,'Item List (2)'!C:D,2,0))</f>
        <v>51001</v>
      </c>
      <c r="W2883" s="231">
        <f>IFERROR(VLOOKUP(J2883,'Item List (2)'!C:E,3,0),VLOOKUP(K2883,'Item List (2)'!C:E,3,0))</f>
        <v>1000</v>
      </c>
      <c r="X2883" s="231">
        <f t="shared" si="271"/>
        <v>0</v>
      </c>
      <c r="Y2883" s="231" t="str">
        <f t="shared" si="272"/>
        <v>CUP, COLD 12Z FLV TRL</v>
      </c>
      <c r="AA2883" s="232">
        <f t="shared" si="273"/>
        <v>74.07</v>
      </c>
      <c r="AB2883" s="232" t="str">
        <f>VLOOKUP(W2883,'Item List (2)'!$H:$J,2,0)</f>
        <v>Paper</v>
      </c>
      <c r="AC2883" s="232">
        <f t="shared" si="274"/>
        <v>7397</v>
      </c>
      <c r="AD2883" s="232" t="str">
        <f t="shared" si="275"/>
        <v>7397-Paper</v>
      </c>
    </row>
    <row r="2884" spans="1:30">
      <c r="A2884" t="s">
        <v>48</v>
      </c>
      <c r="B2884" t="s">
        <v>549</v>
      </c>
      <c r="C2884" t="s">
        <v>874</v>
      </c>
      <c r="D2884" t="s">
        <v>875</v>
      </c>
      <c r="E2884" t="s">
        <v>876</v>
      </c>
      <c r="F2884" s="220" t="s">
        <v>53</v>
      </c>
      <c r="G2884" s="220">
        <v>45170</v>
      </c>
      <c r="H2884" t="s">
        <v>231</v>
      </c>
      <c r="I2884" t="s">
        <v>201</v>
      </c>
      <c r="J2884" t="s">
        <v>232</v>
      </c>
      <c r="K2884" t="s">
        <v>233</v>
      </c>
      <c r="L2884" s="230" t="s">
        <v>234</v>
      </c>
      <c r="M2884">
        <v>1</v>
      </c>
      <c r="N2884">
        <v>0</v>
      </c>
      <c r="O2884" s="240">
        <v>25.89</v>
      </c>
      <c r="P2884" s="240">
        <v>25.89</v>
      </c>
      <c r="Q2884" s="240">
        <v>7040.91</v>
      </c>
      <c r="R2884" s="240">
        <v>18.75</v>
      </c>
      <c r="S2884" s="231" t="str">
        <f>VLOOKUP(U2884,'Cross ref'!I:J,2,0)</f>
        <v>SCL</v>
      </c>
      <c r="T2884" s="231">
        <f t="shared" si="270"/>
        <v>25.89</v>
      </c>
      <c r="U2884" s="231">
        <f>VLOOKUP(VALUE(C2884),'Cross ref'!G:I,3,0)</f>
        <v>7397</v>
      </c>
      <c r="V2884" s="231">
        <f>IFERROR(VLOOKUP(J2884,'Item List (2)'!C:D,2,0),VLOOKUP(K2884,'Item List (2)'!C:D,2,0))</f>
        <v>51001</v>
      </c>
      <c r="W2884" s="231">
        <f>IFERROR(VLOOKUP(J2884,'Item List (2)'!C:E,3,0),VLOOKUP(K2884,'Item List (2)'!C:E,3,0))</f>
        <v>1000</v>
      </c>
      <c r="X2884" s="231">
        <f t="shared" si="271"/>
        <v>0</v>
      </c>
      <c r="Y2884" s="231" t="str">
        <f t="shared" si="272"/>
        <v>LID, 12-24Z</v>
      </c>
      <c r="AA2884" s="232">
        <f t="shared" si="273"/>
        <v>25.89</v>
      </c>
      <c r="AB2884" s="232" t="str">
        <f>VLOOKUP(W2884,'Item List (2)'!$H:$J,2,0)</f>
        <v>Paper</v>
      </c>
      <c r="AC2884" s="232">
        <f t="shared" si="274"/>
        <v>7397</v>
      </c>
      <c r="AD2884" s="232" t="str">
        <f t="shared" si="275"/>
        <v>7397-Paper</v>
      </c>
    </row>
    <row r="2885" spans="1:30">
      <c r="A2885" t="s">
        <v>48</v>
      </c>
      <c r="B2885" t="s">
        <v>549</v>
      </c>
      <c r="C2885" t="s">
        <v>874</v>
      </c>
      <c r="D2885" t="s">
        <v>875</v>
      </c>
      <c r="E2885" t="s">
        <v>876</v>
      </c>
      <c r="F2885" s="220" t="s">
        <v>53</v>
      </c>
      <c r="G2885" s="220">
        <v>45170</v>
      </c>
      <c r="H2885" t="s">
        <v>243</v>
      </c>
      <c r="I2885" t="s">
        <v>55</v>
      </c>
      <c r="J2885" t="s">
        <v>244</v>
      </c>
      <c r="K2885" t="s">
        <v>245</v>
      </c>
      <c r="L2885" s="230" t="s">
        <v>246</v>
      </c>
      <c r="M2885">
        <v>1</v>
      </c>
      <c r="N2885">
        <v>0</v>
      </c>
      <c r="O2885" s="240">
        <v>19.99</v>
      </c>
      <c r="P2885" s="240">
        <v>19.99</v>
      </c>
      <c r="Q2885" s="240">
        <v>7040.91</v>
      </c>
      <c r="R2885" s="240">
        <v>18.75</v>
      </c>
      <c r="S2885" s="231" t="str">
        <f>VLOOKUP(U2885,'Cross ref'!I:J,2,0)</f>
        <v>SCL</v>
      </c>
      <c r="T2885" s="231">
        <f t="shared" si="270"/>
        <v>19.99</v>
      </c>
      <c r="U2885" s="231">
        <f>VLOOKUP(VALUE(C2885),'Cross ref'!G:I,3,0)</f>
        <v>7397</v>
      </c>
      <c r="V2885" s="231">
        <f>IFERROR(VLOOKUP(J2885,'Item List (2)'!C:D,2,0),VLOOKUP(K2885,'Item List (2)'!C:D,2,0))</f>
        <v>50007</v>
      </c>
      <c r="W2885" s="231">
        <f>IFERROR(VLOOKUP(J2885,'Item List (2)'!C:E,3,0),VLOOKUP(K2885,'Item List (2)'!C:E,3,0))</f>
        <v>100</v>
      </c>
      <c r="X2885" s="231">
        <f t="shared" si="271"/>
        <v>0</v>
      </c>
      <c r="Y2885" s="231" t="str">
        <f t="shared" si="272"/>
        <v>CREAMER, HALF &amp; HALF</v>
      </c>
      <c r="AA2885" s="232">
        <f t="shared" si="273"/>
        <v>19.99</v>
      </c>
      <c r="AB2885" s="232" t="str">
        <f>VLOOKUP(W2885,'Item List (2)'!$H:$J,2,0)</f>
        <v>Food</v>
      </c>
      <c r="AC2885" s="232">
        <f t="shared" si="274"/>
        <v>7397</v>
      </c>
      <c r="AD2885" s="232" t="str">
        <f t="shared" si="275"/>
        <v>7397-Food</v>
      </c>
    </row>
    <row r="2886" spans="1:30">
      <c r="A2886" t="s">
        <v>48</v>
      </c>
      <c r="B2886" t="s">
        <v>549</v>
      </c>
      <c r="C2886" t="s">
        <v>874</v>
      </c>
      <c r="D2886" t="s">
        <v>875</v>
      </c>
      <c r="E2886" t="s">
        <v>876</v>
      </c>
      <c r="F2886" s="220" t="s">
        <v>53</v>
      </c>
      <c r="G2886" s="220">
        <v>45170</v>
      </c>
      <c r="H2886" t="s">
        <v>496</v>
      </c>
      <c r="I2886" t="s">
        <v>201</v>
      </c>
      <c r="J2886" t="s">
        <v>236</v>
      </c>
      <c r="K2886" t="s">
        <v>497</v>
      </c>
      <c r="L2886" s="230" t="s">
        <v>487</v>
      </c>
      <c r="M2886">
        <v>1</v>
      </c>
      <c r="N2886">
        <v>0</v>
      </c>
      <c r="O2886" s="240">
        <v>82.08</v>
      </c>
      <c r="P2886" s="240">
        <v>82.08</v>
      </c>
      <c r="Q2886" s="240">
        <v>7040.91</v>
      </c>
      <c r="R2886" s="240">
        <v>18.75</v>
      </c>
      <c r="S2886" s="231" t="str">
        <f>VLOOKUP(U2886,'Cross ref'!I:J,2,0)</f>
        <v>SCL</v>
      </c>
      <c r="T2886" s="231">
        <f t="shared" si="270"/>
        <v>82.08</v>
      </c>
      <c r="U2886" s="231">
        <f>VLOOKUP(VALUE(C2886),'Cross ref'!G:I,3,0)</f>
        <v>7397</v>
      </c>
      <c r="V2886" s="231">
        <f>IFERROR(VLOOKUP(J2886,'Item List (2)'!C:D,2,0),VLOOKUP(K2886,'Item List (2)'!C:D,2,0))</f>
        <v>51001</v>
      </c>
      <c r="W2886" s="231">
        <f>IFERROR(VLOOKUP(J2886,'Item List (2)'!C:E,3,0),VLOOKUP(K2886,'Item List (2)'!C:E,3,0))</f>
        <v>1000</v>
      </c>
      <c r="X2886" s="231">
        <f t="shared" si="271"/>
        <v>0</v>
      </c>
      <c r="Y2886" s="231" t="str">
        <f t="shared" si="272"/>
        <v>CUP, SHAKE 16Z</v>
      </c>
      <c r="AA2886" s="232">
        <f t="shared" si="273"/>
        <v>82.08</v>
      </c>
      <c r="AB2886" s="232" t="str">
        <f>VLOOKUP(W2886,'Item List (2)'!$H:$J,2,0)</f>
        <v>Paper</v>
      </c>
      <c r="AC2886" s="232">
        <f t="shared" si="274"/>
        <v>7397</v>
      </c>
      <c r="AD2886" s="232" t="str">
        <f t="shared" si="275"/>
        <v>7397-Paper</v>
      </c>
    </row>
    <row r="2887" spans="1:30">
      <c r="A2887" t="s">
        <v>48</v>
      </c>
      <c r="B2887" t="s">
        <v>549</v>
      </c>
      <c r="C2887" t="s">
        <v>874</v>
      </c>
      <c r="D2887" t="s">
        <v>875</v>
      </c>
      <c r="E2887" t="s">
        <v>876</v>
      </c>
      <c r="F2887" s="220" t="s">
        <v>53</v>
      </c>
      <c r="G2887" s="220">
        <v>45170</v>
      </c>
      <c r="H2887" t="s">
        <v>498</v>
      </c>
      <c r="I2887" t="s">
        <v>201</v>
      </c>
      <c r="J2887" t="s">
        <v>202</v>
      </c>
      <c r="K2887" t="s">
        <v>499</v>
      </c>
      <c r="L2887" s="230" t="s">
        <v>500</v>
      </c>
      <c r="M2887">
        <v>1</v>
      </c>
      <c r="N2887">
        <v>0</v>
      </c>
      <c r="O2887" s="240">
        <v>56.84</v>
      </c>
      <c r="P2887" s="240">
        <v>56.84</v>
      </c>
      <c r="Q2887" s="240">
        <v>7040.91</v>
      </c>
      <c r="R2887" s="240">
        <v>18.75</v>
      </c>
      <c r="S2887" s="231" t="str">
        <f>VLOOKUP(U2887,'Cross ref'!I:J,2,0)</f>
        <v>SCL</v>
      </c>
      <c r="T2887" s="231">
        <f t="shared" si="270"/>
        <v>56.84</v>
      </c>
      <c r="U2887" s="231">
        <f>VLOOKUP(VALUE(C2887),'Cross ref'!G:I,3,0)</f>
        <v>7397</v>
      </c>
      <c r="V2887" s="231">
        <f>IFERROR(VLOOKUP(J2887,'Item List (2)'!C:D,2,0),VLOOKUP(K2887,'Item List (2)'!C:D,2,0))</f>
        <v>51001</v>
      </c>
      <c r="W2887" s="231">
        <f>IFERROR(VLOOKUP(J2887,'Item List (2)'!C:E,3,0),VLOOKUP(K2887,'Item List (2)'!C:E,3,0))</f>
        <v>1000</v>
      </c>
      <c r="X2887" s="231">
        <f t="shared" si="271"/>
        <v>0</v>
      </c>
      <c r="Y2887" s="231" t="str">
        <f t="shared" si="272"/>
        <v>WRAP, QUICK HAPPY STAR</v>
      </c>
      <c r="AA2887" s="232">
        <f t="shared" si="273"/>
        <v>56.84</v>
      </c>
      <c r="AB2887" s="232" t="str">
        <f>VLOOKUP(W2887,'Item List (2)'!$H:$J,2,0)</f>
        <v>Paper</v>
      </c>
      <c r="AC2887" s="232">
        <f t="shared" si="274"/>
        <v>7397</v>
      </c>
      <c r="AD2887" s="232" t="str">
        <f t="shared" si="275"/>
        <v>7397-Paper</v>
      </c>
    </row>
    <row r="2888" spans="1:30">
      <c r="A2888" t="s">
        <v>48</v>
      </c>
      <c r="B2888" t="s">
        <v>549</v>
      </c>
      <c r="C2888" t="s">
        <v>874</v>
      </c>
      <c r="D2888" t="s">
        <v>875</v>
      </c>
      <c r="E2888" t="s">
        <v>876</v>
      </c>
      <c r="F2888" s="220" t="s">
        <v>53</v>
      </c>
      <c r="G2888" s="220">
        <v>45170</v>
      </c>
      <c r="H2888" t="s">
        <v>247</v>
      </c>
      <c r="I2888" t="s">
        <v>201</v>
      </c>
      <c r="J2888" t="s">
        <v>240</v>
      </c>
      <c r="K2888" t="s">
        <v>248</v>
      </c>
      <c r="L2888" s="230" t="s">
        <v>249</v>
      </c>
      <c r="M2888">
        <v>1</v>
      </c>
      <c r="N2888">
        <v>0</v>
      </c>
      <c r="O2888" s="240">
        <v>16.89</v>
      </c>
      <c r="P2888" s="240">
        <v>16.89</v>
      </c>
      <c r="Q2888" s="240">
        <v>7040.91</v>
      </c>
      <c r="R2888" s="240">
        <v>18.75</v>
      </c>
      <c r="S2888" s="231" t="str">
        <f>VLOOKUP(U2888,'Cross ref'!I:J,2,0)</f>
        <v>SCL</v>
      </c>
      <c r="T2888" s="231">
        <f t="shared" si="270"/>
        <v>16.89</v>
      </c>
      <c r="U2888" s="231">
        <f>VLOOKUP(VALUE(C2888),'Cross ref'!G:I,3,0)</f>
        <v>7397</v>
      </c>
      <c r="V2888" s="231">
        <f>IFERROR(VLOOKUP(J2888,'Item List (2)'!C:D,2,0),VLOOKUP(K2888,'Item List (2)'!C:D,2,0))</f>
        <v>51001</v>
      </c>
      <c r="W2888" s="231">
        <f>IFERROR(VLOOKUP(J2888,'Item List (2)'!C:E,3,0),VLOOKUP(K2888,'Item List (2)'!C:E,3,0))</f>
        <v>1000</v>
      </c>
      <c r="X2888" s="231">
        <f t="shared" si="271"/>
        <v>0</v>
      </c>
      <c r="Y2888" s="231" t="str">
        <f t="shared" si="272"/>
        <v>BAG, #12 FVLR TRAILS</v>
      </c>
      <c r="AA2888" s="232">
        <f t="shared" si="273"/>
        <v>16.89</v>
      </c>
      <c r="AB2888" s="232" t="str">
        <f>VLOOKUP(W2888,'Item List (2)'!$H:$J,2,0)</f>
        <v>Paper</v>
      </c>
      <c r="AC2888" s="232">
        <f t="shared" si="274"/>
        <v>7397</v>
      </c>
      <c r="AD2888" s="232" t="str">
        <f t="shared" si="275"/>
        <v>7397-Paper</v>
      </c>
    </row>
    <row r="2889" spans="1:30">
      <c r="A2889" t="s">
        <v>48</v>
      </c>
      <c r="B2889" t="s">
        <v>549</v>
      </c>
      <c r="C2889" t="s">
        <v>874</v>
      </c>
      <c r="D2889" t="s">
        <v>875</v>
      </c>
      <c r="E2889" t="s">
        <v>876</v>
      </c>
      <c r="F2889" s="220" t="s">
        <v>53</v>
      </c>
      <c r="G2889" s="220">
        <v>45170</v>
      </c>
      <c r="H2889" t="s">
        <v>250</v>
      </c>
      <c r="I2889" t="s">
        <v>201</v>
      </c>
      <c r="J2889" t="s">
        <v>240</v>
      </c>
      <c r="K2889" t="s">
        <v>251</v>
      </c>
      <c r="L2889" s="230" t="s">
        <v>252</v>
      </c>
      <c r="M2889">
        <v>1</v>
      </c>
      <c r="N2889">
        <v>0</v>
      </c>
      <c r="O2889" s="240">
        <v>26.37</v>
      </c>
      <c r="P2889" s="240">
        <v>26.37</v>
      </c>
      <c r="Q2889" s="240">
        <v>7040.91</v>
      </c>
      <c r="R2889" s="240">
        <v>18.75</v>
      </c>
      <c r="S2889" s="231" t="str">
        <f>VLOOKUP(U2889,'Cross ref'!I:J,2,0)</f>
        <v>SCL</v>
      </c>
      <c r="T2889" s="231">
        <f t="shared" si="270"/>
        <v>26.37</v>
      </c>
      <c r="U2889" s="231">
        <f>VLOOKUP(VALUE(C2889),'Cross ref'!G:I,3,0)</f>
        <v>7397</v>
      </c>
      <c r="V2889" s="231">
        <f>IFERROR(VLOOKUP(J2889,'Item List (2)'!C:D,2,0),VLOOKUP(K2889,'Item List (2)'!C:D,2,0))</f>
        <v>51001</v>
      </c>
      <c r="W2889" s="231">
        <f>IFERROR(VLOOKUP(J2889,'Item List (2)'!C:E,3,0),VLOOKUP(K2889,'Item List (2)'!C:E,3,0))</f>
        <v>1000</v>
      </c>
      <c r="X2889" s="231">
        <f t="shared" si="271"/>
        <v>0</v>
      </c>
      <c r="Y2889" s="231" t="str">
        <f t="shared" si="272"/>
        <v>BAG, #8 FLVR TRAILS</v>
      </c>
      <c r="AA2889" s="232">
        <f t="shared" si="273"/>
        <v>26.37</v>
      </c>
      <c r="AB2889" s="232" t="str">
        <f>VLOOKUP(W2889,'Item List (2)'!$H:$J,2,0)</f>
        <v>Paper</v>
      </c>
      <c r="AC2889" s="232">
        <f t="shared" si="274"/>
        <v>7397</v>
      </c>
      <c r="AD2889" s="232" t="str">
        <f t="shared" si="275"/>
        <v>7397-Paper</v>
      </c>
    </row>
    <row r="2890" spans="1:30">
      <c r="A2890" t="s">
        <v>48</v>
      </c>
      <c r="B2890" t="s">
        <v>549</v>
      </c>
      <c r="C2890" t="s">
        <v>874</v>
      </c>
      <c r="D2890" t="s">
        <v>875</v>
      </c>
      <c r="E2890" t="s">
        <v>876</v>
      </c>
      <c r="F2890" s="220" t="s">
        <v>53</v>
      </c>
      <c r="G2890" s="220">
        <v>45170</v>
      </c>
      <c r="H2890" t="s">
        <v>258</v>
      </c>
      <c r="I2890" t="s">
        <v>201</v>
      </c>
      <c r="J2890" t="s">
        <v>236</v>
      </c>
      <c r="K2890" t="s">
        <v>259</v>
      </c>
      <c r="L2890" s="230" t="s">
        <v>260</v>
      </c>
      <c r="M2890">
        <v>3</v>
      </c>
      <c r="N2890">
        <v>0</v>
      </c>
      <c r="O2890" s="240">
        <v>30.68</v>
      </c>
      <c r="P2890" s="240">
        <v>92.04</v>
      </c>
      <c r="Q2890" s="240">
        <v>7040.91</v>
      </c>
      <c r="R2890" s="240">
        <v>18.75</v>
      </c>
      <c r="S2890" s="231" t="str">
        <f>VLOOKUP(U2890,'Cross ref'!I:J,2,0)</f>
        <v>SCL</v>
      </c>
      <c r="T2890" s="231">
        <f t="shared" si="270"/>
        <v>92.04</v>
      </c>
      <c r="U2890" s="231">
        <f>VLOOKUP(VALUE(C2890),'Cross ref'!G:I,3,0)</f>
        <v>7397</v>
      </c>
      <c r="V2890" s="231">
        <f>IFERROR(VLOOKUP(J2890,'Item List (2)'!C:D,2,0),VLOOKUP(K2890,'Item List (2)'!C:D,2,0))</f>
        <v>51001</v>
      </c>
      <c r="W2890" s="231">
        <f>IFERROR(VLOOKUP(J2890,'Item List (2)'!C:E,3,0),VLOOKUP(K2890,'Item List (2)'!C:E,3,0))</f>
        <v>1000</v>
      </c>
      <c r="X2890" s="231">
        <f t="shared" si="271"/>
        <v>0</v>
      </c>
      <c r="Y2890" s="231" t="str">
        <f t="shared" si="272"/>
        <v>CUP, PLS COLD 32Z FLVR TRAIL</v>
      </c>
      <c r="AA2890" s="232">
        <f t="shared" si="273"/>
        <v>92.04</v>
      </c>
      <c r="AB2890" s="232" t="str">
        <f>VLOOKUP(W2890,'Item List (2)'!$H:$J,2,0)</f>
        <v>Paper</v>
      </c>
      <c r="AC2890" s="232">
        <f t="shared" si="274"/>
        <v>7397</v>
      </c>
      <c r="AD2890" s="232" t="str">
        <f t="shared" si="275"/>
        <v>7397-Paper</v>
      </c>
    </row>
    <row r="2891" spans="1:30">
      <c r="A2891" t="s">
        <v>48</v>
      </c>
      <c r="B2891" t="s">
        <v>549</v>
      </c>
      <c r="C2891" t="s">
        <v>874</v>
      </c>
      <c r="D2891" t="s">
        <v>875</v>
      </c>
      <c r="E2891" t="s">
        <v>876</v>
      </c>
      <c r="F2891" s="220" t="s">
        <v>53</v>
      </c>
      <c r="G2891" s="220">
        <v>45170</v>
      </c>
      <c r="H2891" t="s">
        <v>397</v>
      </c>
      <c r="I2891" t="s">
        <v>55</v>
      </c>
      <c r="J2891" t="s">
        <v>179</v>
      </c>
      <c r="K2891" t="s">
        <v>398</v>
      </c>
      <c r="L2891" s="230" t="s">
        <v>123</v>
      </c>
      <c r="M2891">
        <v>1</v>
      </c>
      <c r="N2891">
        <v>0</v>
      </c>
      <c r="O2891" s="240">
        <v>48.64</v>
      </c>
      <c r="P2891" s="240">
        <v>48.64</v>
      </c>
      <c r="Q2891" s="240">
        <v>7040.91</v>
      </c>
      <c r="R2891" s="240">
        <v>18.75</v>
      </c>
      <c r="S2891" s="231" t="str">
        <f>VLOOKUP(U2891,'Cross ref'!I:J,2,0)</f>
        <v>SCL</v>
      </c>
      <c r="T2891" s="231">
        <f t="shared" si="270"/>
        <v>48.64</v>
      </c>
      <c r="U2891" s="231">
        <f>VLOOKUP(VALUE(C2891),'Cross ref'!G:I,3,0)</f>
        <v>7397</v>
      </c>
      <c r="V2891" s="231">
        <f>IFERROR(VLOOKUP(J2891,'Item List (2)'!C:D,2,0),VLOOKUP(K2891,'Item List (2)'!C:D,2,0))</f>
        <v>50007</v>
      </c>
      <c r="W2891" s="231">
        <f>IFERROR(VLOOKUP(J2891,'Item List (2)'!C:E,3,0),VLOOKUP(K2891,'Item List (2)'!C:E,3,0))</f>
        <v>100</v>
      </c>
      <c r="X2891" s="231">
        <f t="shared" si="271"/>
        <v>0</v>
      </c>
      <c r="Y2891" s="231" t="str">
        <f t="shared" si="272"/>
        <v>CHEESE, PEPPERJACK 160CT</v>
      </c>
      <c r="AA2891" s="232">
        <f t="shared" si="273"/>
        <v>48.64</v>
      </c>
      <c r="AB2891" s="232" t="str">
        <f>VLOOKUP(W2891,'Item List (2)'!$H:$J,2,0)</f>
        <v>Food</v>
      </c>
      <c r="AC2891" s="232">
        <f t="shared" si="274"/>
        <v>7397</v>
      </c>
      <c r="AD2891" s="232" t="str">
        <f t="shared" si="275"/>
        <v>7397-Food</v>
      </c>
    </row>
    <row r="2892" spans="1:30">
      <c r="A2892" t="s">
        <v>48</v>
      </c>
      <c r="B2892" t="s">
        <v>549</v>
      </c>
      <c r="C2892" t="s">
        <v>874</v>
      </c>
      <c r="D2892" t="s">
        <v>875</v>
      </c>
      <c r="E2892" t="s">
        <v>876</v>
      </c>
      <c r="F2892" s="220" t="s">
        <v>53</v>
      </c>
      <c r="G2892" s="220">
        <v>45170</v>
      </c>
      <c r="H2892" t="s">
        <v>261</v>
      </c>
      <c r="I2892" t="s">
        <v>55</v>
      </c>
      <c r="J2892" t="s">
        <v>98</v>
      </c>
      <c r="K2892" t="s">
        <v>262</v>
      </c>
      <c r="L2892" s="230" t="s">
        <v>263</v>
      </c>
      <c r="M2892">
        <v>1</v>
      </c>
      <c r="N2892">
        <v>0</v>
      </c>
      <c r="O2892" s="240">
        <v>22.91</v>
      </c>
      <c r="P2892" s="240">
        <v>22.91</v>
      </c>
      <c r="Q2892" s="240">
        <v>7040.91</v>
      </c>
      <c r="R2892" s="240">
        <v>18.75</v>
      </c>
      <c r="S2892" s="231" t="str">
        <f>VLOOKUP(U2892,'Cross ref'!I:J,2,0)</f>
        <v>SCL</v>
      </c>
      <c r="T2892" s="231">
        <f t="shared" si="270"/>
        <v>22.91</v>
      </c>
      <c r="U2892" s="231">
        <f>VLOOKUP(VALUE(C2892),'Cross ref'!G:I,3,0)</f>
        <v>7397</v>
      </c>
      <c r="V2892" s="231">
        <f>IFERROR(VLOOKUP(J2892,'Item List (2)'!C:D,2,0),VLOOKUP(K2892,'Item List (2)'!C:D,2,0))</f>
        <v>50007</v>
      </c>
      <c r="W2892" s="231">
        <f>IFERROR(VLOOKUP(J2892,'Item List (2)'!C:E,3,0),VLOOKUP(K2892,'Item List (2)'!C:E,3,0))</f>
        <v>100</v>
      </c>
      <c r="X2892" s="231">
        <f t="shared" si="271"/>
        <v>0</v>
      </c>
      <c r="Y2892" s="231" t="str">
        <f t="shared" si="272"/>
        <v>SAUCE, BBQ</v>
      </c>
      <c r="AA2892" s="232">
        <f t="shared" si="273"/>
        <v>22.91</v>
      </c>
      <c r="AB2892" s="232" t="str">
        <f>VLOOKUP(W2892,'Item List (2)'!$H:$J,2,0)</f>
        <v>Food</v>
      </c>
      <c r="AC2892" s="232">
        <f t="shared" si="274"/>
        <v>7397</v>
      </c>
      <c r="AD2892" s="232" t="str">
        <f t="shared" si="275"/>
        <v>7397-Food</v>
      </c>
    </row>
    <row r="2893" spans="1:30">
      <c r="A2893" t="s">
        <v>48</v>
      </c>
      <c r="B2893" t="s">
        <v>549</v>
      </c>
      <c r="C2893" t="s">
        <v>874</v>
      </c>
      <c r="D2893" t="s">
        <v>875</v>
      </c>
      <c r="E2893" t="s">
        <v>876</v>
      </c>
      <c r="F2893" s="220" t="s">
        <v>53</v>
      </c>
      <c r="G2893" s="220">
        <v>45170</v>
      </c>
      <c r="H2893" t="s">
        <v>264</v>
      </c>
      <c r="I2893" t="s">
        <v>55</v>
      </c>
      <c r="J2893" t="s">
        <v>265</v>
      </c>
      <c r="K2893" t="s">
        <v>266</v>
      </c>
      <c r="L2893" s="230" t="s">
        <v>263</v>
      </c>
      <c r="M2893">
        <v>1</v>
      </c>
      <c r="N2893">
        <v>0</v>
      </c>
      <c r="O2893" s="240">
        <v>23.87</v>
      </c>
      <c r="P2893" s="240">
        <v>23.87</v>
      </c>
      <c r="Q2893" s="240">
        <v>7040.91</v>
      </c>
      <c r="R2893" s="240">
        <v>18.75</v>
      </c>
      <c r="S2893" s="231" t="str">
        <f>VLOOKUP(U2893,'Cross ref'!I:J,2,0)</f>
        <v>SCL</v>
      </c>
      <c r="T2893" s="231">
        <f t="shared" si="270"/>
        <v>23.87</v>
      </c>
      <c r="U2893" s="231">
        <f>VLOOKUP(VALUE(C2893),'Cross ref'!G:I,3,0)</f>
        <v>7397</v>
      </c>
      <c r="V2893" s="231">
        <f>IFERROR(VLOOKUP(J2893,'Item List (2)'!C:D,2,0),VLOOKUP(K2893,'Item List (2)'!C:D,2,0))</f>
        <v>50007</v>
      </c>
      <c r="W2893" s="231">
        <f>IFERROR(VLOOKUP(J2893,'Item List (2)'!C:E,3,0),VLOOKUP(K2893,'Item List (2)'!C:E,3,0))</f>
        <v>100</v>
      </c>
      <c r="X2893" s="231">
        <f t="shared" si="271"/>
        <v>0</v>
      </c>
      <c r="Y2893" s="231" t="str">
        <f t="shared" si="272"/>
        <v>SAUCE, SPECIAL</v>
      </c>
      <c r="AA2893" s="232">
        <f t="shared" si="273"/>
        <v>23.87</v>
      </c>
      <c r="AB2893" s="232" t="str">
        <f>VLOOKUP(W2893,'Item List (2)'!$H:$J,2,0)</f>
        <v>Food</v>
      </c>
      <c r="AC2893" s="232">
        <f t="shared" si="274"/>
        <v>7397</v>
      </c>
      <c r="AD2893" s="232" t="str">
        <f t="shared" si="275"/>
        <v>7397-Food</v>
      </c>
    </row>
    <row r="2894" spans="1:30">
      <c r="A2894" t="s">
        <v>48</v>
      </c>
      <c r="B2894" t="s">
        <v>549</v>
      </c>
      <c r="C2894" t="s">
        <v>874</v>
      </c>
      <c r="D2894" t="s">
        <v>875</v>
      </c>
      <c r="E2894" t="s">
        <v>876</v>
      </c>
      <c r="F2894" s="220" t="s">
        <v>53</v>
      </c>
      <c r="G2894" s="220">
        <v>45170</v>
      </c>
      <c r="H2894" t="s">
        <v>267</v>
      </c>
      <c r="I2894" t="s">
        <v>55</v>
      </c>
      <c r="J2894" t="s">
        <v>268</v>
      </c>
      <c r="K2894" t="s">
        <v>269</v>
      </c>
      <c r="L2894" s="230" t="s">
        <v>270</v>
      </c>
      <c r="M2894">
        <v>1</v>
      </c>
      <c r="N2894">
        <v>0</v>
      </c>
      <c r="O2894" s="240">
        <v>44.7</v>
      </c>
      <c r="P2894" s="240">
        <v>44.7</v>
      </c>
      <c r="Q2894" s="240">
        <v>7040.91</v>
      </c>
      <c r="R2894" s="240">
        <v>18.75</v>
      </c>
      <c r="S2894" s="231" t="str">
        <f>VLOOKUP(U2894,'Cross ref'!I:J,2,0)</f>
        <v>SCL</v>
      </c>
      <c r="T2894" s="231">
        <f t="shared" si="270"/>
        <v>44.7</v>
      </c>
      <c r="U2894" s="231">
        <f>VLOOKUP(VALUE(C2894),'Cross ref'!G:I,3,0)</f>
        <v>7397</v>
      </c>
      <c r="V2894" s="231">
        <f>IFERROR(VLOOKUP(J2894,'Item List (2)'!C:D,2,0),VLOOKUP(K2894,'Item List (2)'!C:D,2,0))</f>
        <v>50007</v>
      </c>
      <c r="W2894" s="231">
        <f>IFERROR(VLOOKUP(J2894,'Item List (2)'!C:E,3,0),VLOOKUP(K2894,'Item List (2)'!C:E,3,0))</f>
        <v>100</v>
      </c>
      <c r="X2894" s="231">
        <f t="shared" si="271"/>
        <v>0</v>
      </c>
      <c r="Y2894" s="231" t="str">
        <f t="shared" si="272"/>
        <v>MAYONNAISE, 64Z</v>
      </c>
      <c r="AA2894" s="232">
        <f t="shared" si="273"/>
        <v>44.7</v>
      </c>
      <c r="AB2894" s="232" t="str">
        <f>VLOOKUP(W2894,'Item List (2)'!$H:$J,2,0)</f>
        <v>Food</v>
      </c>
      <c r="AC2894" s="232">
        <f t="shared" si="274"/>
        <v>7397</v>
      </c>
      <c r="AD2894" s="232" t="str">
        <f t="shared" si="275"/>
        <v>7397-Food</v>
      </c>
    </row>
    <row r="2895" spans="1:30">
      <c r="A2895" t="s">
        <v>48</v>
      </c>
      <c r="B2895" t="s">
        <v>549</v>
      </c>
      <c r="C2895" t="s">
        <v>874</v>
      </c>
      <c r="D2895" t="s">
        <v>875</v>
      </c>
      <c r="E2895" t="s">
        <v>876</v>
      </c>
      <c r="F2895" s="220" t="s">
        <v>53</v>
      </c>
      <c r="G2895" s="220">
        <v>45170</v>
      </c>
      <c r="H2895" t="s">
        <v>399</v>
      </c>
      <c r="I2895" t="s">
        <v>201</v>
      </c>
      <c r="J2895" t="s">
        <v>400</v>
      </c>
      <c r="K2895" t="s">
        <v>401</v>
      </c>
      <c r="L2895" s="230" t="s">
        <v>402</v>
      </c>
      <c r="M2895">
        <v>1</v>
      </c>
      <c r="N2895">
        <v>0</v>
      </c>
      <c r="O2895" s="240">
        <v>45.4</v>
      </c>
      <c r="P2895" s="240">
        <v>45.4</v>
      </c>
      <c r="Q2895" s="240">
        <v>7040.91</v>
      </c>
      <c r="R2895" s="240">
        <v>18.75</v>
      </c>
      <c r="S2895" s="231" t="str">
        <f>VLOOKUP(U2895,'Cross ref'!I:J,2,0)</f>
        <v>SCL</v>
      </c>
      <c r="T2895" s="231">
        <f t="shared" si="270"/>
        <v>45.4</v>
      </c>
      <c r="U2895" s="231">
        <f>VLOOKUP(VALUE(C2895),'Cross ref'!G:I,3,0)</f>
        <v>7397</v>
      </c>
      <c r="V2895" s="231">
        <f>IFERROR(VLOOKUP(J2895,'Item List (2)'!C:D,2,0),VLOOKUP(K2895,'Item List (2)'!C:D,2,0))</f>
        <v>51001</v>
      </c>
      <c r="W2895" s="231">
        <f>IFERROR(VLOOKUP(J2895,'Item List (2)'!C:E,3,0),VLOOKUP(K2895,'Item List (2)'!C:E,3,0))</f>
        <v>1000</v>
      </c>
      <c r="X2895" s="231">
        <f t="shared" si="271"/>
        <v>0</v>
      </c>
      <c r="Y2895" s="231" t="str">
        <f t="shared" si="272"/>
        <v>NAPKIN, 13X8.5 BRN</v>
      </c>
      <c r="AA2895" s="232">
        <f t="shared" si="273"/>
        <v>45.4</v>
      </c>
      <c r="AB2895" s="232" t="str">
        <f>VLOOKUP(W2895,'Item List (2)'!$H:$J,2,0)</f>
        <v>Paper</v>
      </c>
      <c r="AC2895" s="232">
        <f t="shared" si="274"/>
        <v>7397</v>
      </c>
      <c r="AD2895" s="232" t="str">
        <f t="shared" si="275"/>
        <v>7397-Paper</v>
      </c>
    </row>
    <row r="2896" spans="1:30">
      <c r="A2896" t="s">
        <v>48</v>
      </c>
      <c r="B2896" t="s">
        <v>549</v>
      </c>
      <c r="C2896" t="s">
        <v>874</v>
      </c>
      <c r="D2896" t="s">
        <v>875</v>
      </c>
      <c r="E2896" t="s">
        <v>876</v>
      </c>
      <c r="F2896" s="220" t="s">
        <v>53</v>
      </c>
      <c r="G2896" s="220">
        <v>45170</v>
      </c>
      <c r="H2896" t="s">
        <v>275</v>
      </c>
      <c r="I2896" t="s">
        <v>71</v>
      </c>
      <c r="J2896" t="s">
        <v>276</v>
      </c>
      <c r="K2896" t="s">
        <v>277</v>
      </c>
      <c r="L2896" s="230" t="s">
        <v>74</v>
      </c>
      <c r="M2896">
        <v>1</v>
      </c>
      <c r="N2896">
        <v>0</v>
      </c>
      <c r="O2896" s="240">
        <v>0</v>
      </c>
      <c r="P2896" s="240">
        <v>44.37</v>
      </c>
      <c r="Q2896" s="240">
        <v>7040.91</v>
      </c>
      <c r="R2896" s="240">
        <v>18.75</v>
      </c>
      <c r="S2896" s="231" t="str">
        <f>VLOOKUP(U2896,'Cross ref'!I:J,2,0)</f>
        <v>SCL</v>
      </c>
      <c r="T2896" s="231">
        <f t="shared" si="270"/>
        <v>44.37</v>
      </c>
      <c r="U2896" s="231">
        <f>VLOOKUP(VALUE(C2896),'Cross ref'!G:I,3,0)</f>
        <v>7397</v>
      </c>
      <c r="V2896" s="231">
        <f>IFERROR(VLOOKUP(J2896,'Item List (2)'!C:D,2,0),VLOOKUP(K2896,'Item List (2)'!C:D,2,0))</f>
        <v>50007</v>
      </c>
      <c r="W2896" s="231">
        <f>IFERROR(VLOOKUP(J2896,'Item List (2)'!C:E,3,0),VLOOKUP(K2896,'Item List (2)'!C:E,3,0))</f>
        <v>100</v>
      </c>
      <c r="X2896" s="231">
        <f t="shared" si="271"/>
        <v>-44.37</v>
      </c>
      <c r="Y2896" s="231" t="str">
        <f t="shared" si="272"/>
        <v>SURCHARGE, FUEL</v>
      </c>
      <c r="AA2896" s="232">
        <f t="shared" si="273"/>
        <v>44.37</v>
      </c>
      <c r="AB2896" s="232" t="str">
        <f>VLOOKUP(W2896,'Item List (2)'!$H:$J,2,0)</f>
        <v>Food</v>
      </c>
      <c r="AC2896" s="232">
        <f t="shared" si="274"/>
        <v>7397</v>
      </c>
      <c r="AD2896" s="232" t="str">
        <f t="shared" si="275"/>
        <v>7397-Food</v>
      </c>
    </row>
    <row r="2897" spans="1:30">
      <c r="A2897" t="s">
        <v>48</v>
      </c>
      <c r="B2897" t="s">
        <v>549</v>
      </c>
      <c r="C2897" t="s">
        <v>881</v>
      </c>
      <c r="D2897" t="s">
        <v>882</v>
      </c>
      <c r="E2897" t="s">
        <v>883</v>
      </c>
      <c r="F2897" s="220" t="s">
        <v>884</v>
      </c>
      <c r="G2897" s="220">
        <v>45168</v>
      </c>
      <c r="H2897" t="s">
        <v>587</v>
      </c>
      <c r="I2897" t="s">
        <v>55</v>
      </c>
      <c r="J2897" t="s">
        <v>588</v>
      </c>
      <c r="K2897" t="s">
        <v>589</v>
      </c>
      <c r="L2897" s="230" t="s">
        <v>78</v>
      </c>
      <c r="M2897">
        <v>-0.4</v>
      </c>
      <c r="N2897">
        <v>0</v>
      </c>
      <c r="O2897" s="240">
        <v>99.5</v>
      </c>
      <c r="P2897" s="240">
        <v>-39.8</v>
      </c>
      <c r="Q2897" s="240">
        <v>-39.92</v>
      </c>
      <c r="R2897" s="240">
        <v>0</v>
      </c>
      <c r="S2897" s="231" t="str">
        <f>VLOOKUP(U2897,'Cross ref'!I:J,2,0)</f>
        <v>SCL</v>
      </c>
      <c r="T2897" s="231">
        <f t="shared" si="270"/>
        <v>-39.8</v>
      </c>
      <c r="U2897" s="231">
        <f>VLOOKUP(VALUE(C2897),'Cross ref'!G:I,3,0)</f>
        <v>7398</v>
      </c>
      <c r="V2897" s="231">
        <f>IFERROR(VLOOKUP(J2897,'Item List (2)'!C:D,2,0),VLOOKUP(K2897,'Item List (2)'!C:D,2,0))</f>
        <v>50007</v>
      </c>
      <c r="W2897" s="231">
        <f>IFERROR(VLOOKUP(J2897,'Item List (2)'!C:E,3,0),VLOOKUP(K2897,'Item List (2)'!C:E,3,0))</f>
        <v>100</v>
      </c>
      <c r="X2897" s="231">
        <f t="shared" si="271"/>
        <v>0</v>
      </c>
      <c r="Y2897" s="231" t="str">
        <f t="shared" si="272"/>
        <v>SYRUP, TEA RASPBRY BIB</v>
      </c>
      <c r="AA2897" s="232">
        <f t="shared" si="273"/>
        <v>-39.8</v>
      </c>
      <c r="AB2897" s="232" t="str">
        <f>VLOOKUP(W2897,'Item List (2)'!$H:$J,2,0)</f>
        <v>Food</v>
      </c>
      <c r="AC2897" s="232">
        <f t="shared" si="274"/>
        <v>7398</v>
      </c>
      <c r="AD2897" s="232" t="str">
        <f t="shared" si="275"/>
        <v>7398-Food</v>
      </c>
    </row>
    <row r="2898" spans="1:30">
      <c r="A2898" t="s">
        <v>48</v>
      </c>
      <c r="B2898" t="s">
        <v>549</v>
      </c>
      <c r="C2898" t="s">
        <v>881</v>
      </c>
      <c r="D2898" t="s">
        <v>882</v>
      </c>
      <c r="E2898" t="s">
        <v>883</v>
      </c>
      <c r="F2898" s="220" t="s">
        <v>884</v>
      </c>
      <c r="G2898" s="220">
        <v>45168</v>
      </c>
      <c r="H2898" t="s">
        <v>275</v>
      </c>
      <c r="I2898" t="s">
        <v>71</v>
      </c>
      <c r="J2898" t="s">
        <v>276</v>
      </c>
      <c r="K2898" t="s">
        <v>277</v>
      </c>
      <c r="L2898" s="230" t="s">
        <v>74</v>
      </c>
      <c r="M2898">
        <v>-1</v>
      </c>
      <c r="N2898">
        <v>0</v>
      </c>
      <c r="O2898" s="240">
        <v>0</v>
      </c>
      <c r="P2898" s="240">
        <v>-0.12</v>
      </c>
      <c r="Q2898" s="240">
        <v>-39.92</v>
      </c>
      <c r="R2898" s="240">
        <v>0</v>
      </c>
      <c r="S2898" s="231" t="str">
        <f>VLOOKUP(U2898,'Cross ref'!I:J,2,0)</f>
        <v>SCL</v>
      </c>
      <c r="T2898" s="231">
        <f t="shared" si="270"/>
        <v>-0.12</v>
      </c>
      <c r="U2898" s="231">
        <f>VLOOKUP(VALUE(C2898),'Cross ref'!G:I,3,0)</f>
        <v>7398</v>
      </c>
      <c r="V2898" s="231">
        <f>IFERROR(VLOOKUP(J2898,'Item List (2)'!C:D,2,0),VLOOKUP(K2898,'Item List (2)'!C:D,2,0))</f>
        <v>50007</v>
      </c>
      <c r="W2898" s="231">
        <f>IFERROR(VLOOKUP(J2898,'Item List (2)'!C:E,3,0),VLOOKUP(K2898,'Item List (2)'!C:E,3,0))</f>
        <v>100</v>
      </c>
      <c r="X2898" s="231">
        <f t="shared" si="271"/>
        <v>0.12</v>
      </c>
      <c r="Y2898" s="231" t="str">
        <f t="shared" si="272"/>
        <v>SURCHARGE, FUEL</v>
      </c>
      <c r="AA2898" s="232">
        <f t="shared" si="273"/>
        <v>-0.12</v>
      </c>
      <c r="AB2898" s="232" t="str">
        <f>VLOOKUP(W2898,'Item List (2)'!$H:$J,2,0)</f>
        <v>Food</v>
      </c>
      <c r="AC2898" s="232">
        <f t="shared" si="274"/>
        <v>7398</v>
      </c>
      <c r="AD2898" s="232" t="str">
        <f t="shared" si="275"/>
        <v>7398-Food</v>
      </c>
    </row>
    <row r="2899" spans="1:30">
      <c r="A2899" t="s">
        <v>48</v>
      </c>
      <c r="B2899" t="s">
        <v>549</v>
      </c>
      <c r="C2899" t="s">
        <v>881</v>
      </c>
      <c r="D2899" t="s">
        <v>882</v>
      </c>
      <c r="E2899" t="s">
        <v>885</v>
      </c>
      <c r="F2899" s="220" t="s">
        <v>53</v>
      </c>
      <c r="G2899" s="220">
        <v>45168</v>
      </c>
      <c r="H2899" t="s">
        <v>60</v>
      </c>
      <c r="I2899" t="s">
        <v>61</v>
      </c>
      <c r="J2899" t="s">
        <v>62</v>
      </c>
      <c r="K2899" t="s">
        <v>63</v>
      </c>
      <c r="L2899" s="230" t="s">
        <v>64</v>
      </c>
      <c r="M2899">
        <v>1</v>
      </c>
      <c r="N2899">
        <v>0</v>
      </c>
      <c r="O2899" s="240">
        <v>116.52</v>
      </c>
      <c r="P2899" s="240">
        <v>116.52</v>
      </c>
      <c r="Q2899" s="240">
        <v>5822.69</v>
      </c>
      <c r="R2899" s="240">
        <v>5.64</v>
      </c>
      <c r="S2899" s="231" t="str">
        <f>VLOOKUP(U2899,'Cross ref'!I:J,2,0)</f>
        <v>SCL</v>
      </c>
      <c r="T2899" s="231">
        <f t="shared" si="270"/>
        <v>116.52</v>
      </c>
      <c r="U2899" s="231">
        <f>VLOOKUP(VALUE(C2899),'Cross ref'!G:I,3,0)</f>
        <v>7398</v>
      </c>
      <c r="V2899" s="231">
        <f>IFERROR(VLOOKUP(J2899,'Item List (2)'!C:D,2,0),VLOOKUP(K2899,'Item List (2)'!C:D,2,0))</f>
        <v>51001</v>
      </c>
      <c r="W2899" s="231">
        <f>IFERROR(VLOOKUP(J2899,'Item List (2)'!C:E,3,0),VLOOKUP(K2899,'Item List (2)'!C:E,3,0))</f>
        <v>1000</v>
      </c>
      <c r="X2899" s="231">
        <f t="shared" si="271"/>
        <v>0</v>
      </c>
      <c r="Y2899" s="231" t="str">
        <f t="shared" si="272"/>
        <v>PREMIUM, TOY KIDS MEAL LOONEY TUNES</v>
      </c>
      <c r="AA2899" s="232">
        <f t="shared" si="273"/>
        <v>116.52</v>
      </c>
      <c r="AB2899" s="232" t="str">
        <f>VLOOKUP(W2899,'Item List (2)'!$H:$J,2,0)</f>
        <v>Paper</v>
      </c>
      <c r="AC2899" s="232">
        <f t="shared" si="274"/>
        <v>7398</v>
      </c>
      <c r="AD2899" s="232" t="str">
        <f t="shared" si="275"/>
        <v>7398-Paper</v>
      </c>
    </row>
    <row r="2900" spans="1:30">
      <c r="A2900" t="s">
        <v>48</v>
      </c>
      <c r="B2900" t="s">
        <v>549</v>
      </c>
      <c r="C2900" t="s">
        <v>881</v>
      </c>
      <c r="D2900" t="s">
        <v>882</v>
      </c>
      <c r="E2900" t="s">
        <v>885</v>
      </c>
      <c r="F2900" s="220" t="s">
        <v>53</v>
      </c>
      <c r="G2900" s="220">
        <v>45168</v>
      </c>
      <c r="H2900" t="s">
        <v>70</v>
      </c>
      <c r="I2900" t="s">
        <v>71</v>
      </c>
      <c r="J2900" t="s">
        <v>72</v>
      </c>
      <c r="K2900" t="s">
        <v>73</v>
      </c>
      <c r="L2900" s="230" t="s">
        <v>74</v>
      </c>
      <c r="M2900">
        <v>1</v>
      </c>
      <c r="N2900">
        <v>0</v>
      </c>
      <c r="O2900" s="240">
        <v>0</v>
      </c>
      <c r="P2900" s="240">
        <v>3.3</v>
      </c>
      <c r="Q2900" s="240">
        <v>5822.69</v>
      </c>
      <c r="R2900" s="240">
        <v>5.64</v>
      </c>
      <c r="S2900" s="231" t="str">
        <f>VLOOKUP(U2900,'Cross ref'!I:J,2,0)</f>
        <v>SCL</v>
      </c>
      <c r="T2900" s="231">
        <f t="shared" si="270"/>
        <v>3.3</v>
      </c>
      <c r="U2900" s="231">
        <f>VLOOKUP(VALUE(C2900),'Cross ref'!G:I,3,0)</f>
        <v>7398</v>
      </c>
      <c r="V2900" s="231">
        <f>IFERROR(VLOOKUP(J2900,'Item List (2)'!C:D,2,0),VLOOKUP(K2900,'Item List (2)'!C:D,2,0))</f>
        <v>50007</v>
      </c>
      <c r="W2900" s="231">
        <f>IFERROR(VLOOKUP(J2900,'Item List (2)'!C:E,3,0),VLOOKUP(K2900,'Item List (2)'!C:E,3,0))</f>
        <v>100</v>
      </c>
      <c r="X2900" s="231">
        <f t="shared" si="271"/>
        <v>-3.3</v>
      </c>
      <c r="Y2900" s="231" t="str">
        <f t="shared" si="272"/>
        <v>SERVICE - PAYMENT TERMS</v>
      </c>
      <c r="AA2900" s="232">
        <f t="shared" si="273"/>
        <v>3.3</v>
      </c>
      <c r="AB2900" s="232" t="str">
        <f>VLOOKUP(W2900,'Item List (2)'!$H:$J,2,0)</f>
        <v>Food</v>
      </c>
      <c r="AC2900" s="232">
        <f t="shared" si="274"/>
        <v>7398</v>
      </c>
      <c r="AD2900" s="232" t="str">
        <f t="shared" si="275"/>
        <v>7398-Food</v>
      </c>
    </row>
    <row r="2901" spans="1:30">
      <c r="A2901" t="s">
        <v>48</v>
      </c>
      <c r="B2901" t="s">
        <v>549</v>
      </c>
      <c r="C2901" t="s">
        <v>881</v>
      </c>
      <c r="D2901" t="s">
        <v>882</v>
      </c>
      <c r="E2901" t="s">
        <v>885</v>
      </c>
      <c r="F2901" s="220" t="s">
        <v>53</v>
      </c>
      <c r="G2901" s="220">
        <v>45168</v>
      </c>
      <c r="H2901" t="s">
        <v>75</v>
      </c>
      <c r="I2901" t="s">
        <v>55</v>
      </c>
      <c r="J2901" t="s">
        <v>76</v>
      </c>
      <c r="K2901" t="s">
        <v>77</v>
      </c>
      <c r="L2901" s="230" t="s">
        <v>78</v>
      </c>
      <c r="M2901">
        <v>1</v>
      </c>
      <c r="N2901">
        <v>0</v>
      </c>
      <c r="O2901" s="240">
        <v>99.5</v>
      </c>
      <c r="P2901" s="240">
        <v>99.5</v>
      </c>
      <c r="Q2901" s="240">
        <v>5822.69</v>
      </c>
      <c r="R2901" s="240">
        <v>5.64</v>
      </c>
      <c r="S2901" s="231" t="str">
        <f>VLOOKUP(U2901,'Cross ref'!I:J,2,0)</f>
        <v>SCL</v>
      </c>
      <c r="T2901" s="231">
        <f t="shared" si="270"/>
        <v>99.5</v>
      </c>
      <c r="U2901" s="231">
        <f>VLOOKUP(VALUE(C2901),'Cross ref'!G:I,3,0)</f>
        <v>7398</v>
      </c>
      <c r="V2901" s="231">
        <f>IFERROR(VLOOKUP(J2901,'Item List (2)'!C:D,2,0),VLOOKUP(K2901,'Item List (2)'!C:D,2,0))</f>
        <v>50007</v>
      </c>
      <c r="W2901" s="231">
        <f>IFERROR(VLOOKUP(J2901,'Item List (2)'!C:E,3,0),VLOOKUP(K2901,'Item List (2)'!C:E,3,0))</f>
        <v>100</v>
      </c>
      <c r="X2901" s="231">
        <f t="shared" si="271"/>
        <v>0</v>
      </c>
      <c r="Y2901" s="231" t="str">
        <f t="shared" si="272"/>
        <v>SYRUP, SODA CHERRY COKE BIB</v>
      </c>
      <c r="AA2901" s="232">
        <f t="shared" si="273"/>
        <v>99.5</v>
      </c>
      <c r="AB2901" s="232" t="str">
        <f>VLOOKUP(W2901,'Item List (2)'!$H:$J,2,0)</f>
        <v>Food</v>
      </c>
      <c r="AC2901" s="232">
        <f t="shared" si="274"/>
        <v>7398</v>
      </c>
      <c r="AD2901" s="232" t="str">
        <f t="shared" si="275"/>
        <v>7398-Food</v>
      </c>
    </row>
    <row r="2902" spans="1:30">
      <c r="A2902" t="s">
        <v>48</v>
      </c>
      <c r="B2902" t="s">
        <v>549</v>
      </c>
      <c r="C2902" t="s">
        <v>881</v>
      </c>
      <c r="D2902" t="s">
        <v>882</v>
      </c>
      <c r="E2902" t="s">
        <v>885</v>
      </c>
      <c r="F2902" s="220" t="s">
        <v>53</v>
      </c>
      <c r="G2902" s="220">
        <v>45168</v>
      </c>
      <c r="H2902" t="s">
        <v>79</v>
      </c>
      <c r="I2902" t="s">
        <v>55</v>
      </c>
      <c r="J2902" t="s">
        <v>80</v>
      </c>
      <c r="K2902" t="s">
        <v>81</v>
      </c>
      <c r="L2902" s="230" t="s">
        <v>78</v>
      </c>
      <c r="M2902">
        <v>1</v>
      </c>
      <c r="N2902">
        <v>0</v>
      </c>
      <c r="O2902" s="240">
        <v>99.5</v>
      </c>
      <c r="P2902" s="240">
        <v>99.5</v>
      </c>
      <c r="Q2902" s="240">
        <v>5822.69</v>
      </c>
      <c r="R2902" s="240">
        <v>5.64</v>
      </c>
      <c r="S2902" s="231" t="str">
        <f>VLOOKUP(U2902,'Cross ref'!I:J,2,0)</f>
        <v>SCL</v>
      </c>
      <c r="T2902" s="231">
        <f t="shared" si="270"/>
        <v>99.5</v>
      </c>
      <c r="U2902" s="231">
        <f>VLOOKUP(VALUE(C2902),'Cross ref'!G:I,3,0)</f>
        <v>7398</v>
      </c>
      <c r="V2902" s="231">
        <f>IFERROR(VLOOKUP(J2902,'Item List (2)'!C:D,2,0),VLOOKUP(K2902,'Item List (2)'!C:D,2,0))</f>
        <v>50007</v>
      </c>
      <c r="W2902" s="231">
        <f>IFERROR(VLOOKUP(J2902,'Item List (2)'!C:E,3,0),VLOOKUP(K2902,'Item List (2)'!C:E,3,0))</f>
        <v>100</v>
      </c>
      <c r="X2902" s="231">
        <f t="shared" si="271"/>
        <v>0</v>
      </c>
      <c r="Y2902" s="231" t="str">
        <f t="shared" si="272"/>
        <v>SYRUP, POWERADE MTN BLAST BIB</v>
      </c>
      <c r="AA2902" s="232">
        <f t="shared" si="273"/>
        <v>99.5</v>
      </c>
      <c r="AB2902" s="232" t="str">
        <f>VLOOKUP(W2902,'Item List (2)'!$H:$J,2,0)</f>
        <v>Food</v>
      </c>
      <c r="AC2902" s="232">
        <f t="shared" si="274"/>
        <v>7398</v>
      </c>
      <c r="AD2902" s="232" t="str">
        <f t="shared" si="275"/>
        <v>7398-Food</v>
      </c>
    </row>
    <row r="2903" spans="1:30">
      <c r="A2903" t="s">
        <v>48</v>
      </c>
      <c r="B2903" t="s">
        <v>549</v>
      </c>
      <c r="C2903" t="s">
        <v>881</v>
      </c>
      <c r="D2903" t="s">
        <v>882</v>
      </c>
      <c r="E2903" t="s">
        <v>885</v>
      </c>
      <c r="F2903" s="220" t="s">
        <v>53</v>
      </c>
      <c r="G2903" s="220">
        <v>45168</v>
      </c>
      <c r="H2903" t="s">
        <v>82</v>
      </c>
      <c r="I2903" t="s">
        <v>55</v>
      </c>
      <c r="J2903" t="s">
        <v>76</v>
      </c>
      <c r="K2903" t="s">
        <v>83</v>
      </c>
      <c r="L2903" s="230" t="s">
        <v>84</v>
      </c>
      <c r="M2903">
        <v>1</v>
      </c>
      <c r="N2903">
        <v>0</v>
      </c>
      <c r="O2903" s="240">
        <v>51.9</v>
      </c>
      <c r="P2903" s="240">
        <v>51.9</v>
      </c>
      <c r="Q2903" s="240">
        <v>5822.69</v>
      </c>
      <c r="R2903" s="240">
        <v>5.64</v>
      </c>
      <c r="S2903" s="231" t="str">
        <f>VLOOKUP(U2903,'Cross ref'!I:J,2,0)</f>
        <v>SCL</v>
      </c>
      <c r="T2903" s="231">
        <f t="shared" si="270"/>
        <v>51.9</v>
      </c>
      <c r="U2903" s="231">
        <f>VLOOKUP(VALUE(C2903),'Cross ref'!G:I,3,0)</f>
        <v>7398</v>
      </c>
      <c r="V2903" s="231">
        <f>IFERROR(VLOOKUP(J2903,'Item List (2)'!C:D,2,0),VLOOKUP(K2903,'Item List (2)'!C:D,2,0))</f>
        <v>50007</v>
      </c>
      <c r="W2903" s="231">
        <f>IFERROR(VLOOKUP(J2903,'Item List (2)'!C:E,3,0),VLOOKUP(K2903,'Item List (2)'!C:E,3,0))</f>
        <v>100</v>
      </c>
      <c r="X2903" s="231">
        <f t="shared" si="271"/>
        <v>0</v>
      </c>
      <c r="Y2903" s="231" t="str">
        <f t="shared" si="272"/>
        <v>SYRUP, COKE ZERO SUGAR BIB</v>
      </c>
      <c r="AA2903" s="232">
        <f t="shared" si="273"/>
        <v>51.9</v>
      </c>
      <c r="AB2903" s="232" t="str">
        <f>VLOOKUP(W2903,'Item List (2)'!$H:$J,2,0)</f>
        <v>Food</v>
      </c>
      <c r="AC2903" s="232">
        <f t="shared" si="274"/>
        <v>7398</v>
      </c>
      <c r="AD2903" s="232" t="str">
        <f t="shared" si="275"/>
        <v>7398-Food</v>
      </c>
    </row>
    <row r="2904" spans="1:30">
      <c r="A2904" t="s">
        <v>48</v>
      </c>
      <c r="B2904" t="s">
        <v>549</v>
      </c>
      <c r="C2904" t="s">
        <v>881</v>
      </c>
      <c r="D2904" t="s">
        <v>882</v>
      </c>
      <c r="E2904" t="s">
        <v>885</v>
      </c>
      <c r="F2904" s="220" t="s">
        <v>53</v>
      </c>
      <c r="G2904" s="220">
        <v>45168</v>
      </c>
      <c r="H2904" t="s">
        <v>85</v>
      </c>
      <c r="I2904" t="s">
        <v>55</v>
      </c>
      <c r="J2904" t="s">
        <v>76</v>
      </c>
      <c r="K2904" t="s">
        <v>86</v>
      </c>
      <c r="L2904" s="230" t="s">
        <v>78</v>
      </c>
      <c r="M2904">
        <v>1</v>
      </c>
      <c r="N2904">
        <v>0</v>
      </c>
      <c r="O2904" s="240">
        <v>145.42</v>
      </c>
      <c r="P2904" s="240">
        <v>145.42</v>
      </c>
      <c r="Q2904" s="240">
        <v>5822.69</v>
      </c>
      <c r="R2904" s="240">
        <v>5.64</v>
      </c>
      <c r="S2904" s="231" t="str">
        <f>VLOOKUP(U2904,'Cross ref'!I:J,2,0)</f>
        <v>SCL</v>
      </c>
      <c r="T2904" s="231">
        <f t="shared" si="270"/>
        <v>145.42</v>
      </c>
      <c r="U2904" s="231">
        <f>VLOOKUP(VALUE(C2904),'Cross ref'!G:I,3,0)</f>
        <v>7398</v>
      </c>
      <c r="V2904" s="231">
        <f>IFERROR(VLOOKUP(J2904,'Item List (2)'!C:D,2,0),VLOOKUP(K2904,'Item List (2)'!C:D,2,0))</f>
        <v>50007</v>
      </c>
      <c r="W2904" s="231">
        <f>IFERROR(VLOOKUP(J2904,'Item List (2)'!C:E,3,0),VLOOKUP(K2904,'Item List (2)'!C:E,3,0))</f>
        <v>100</v>
      </c>
      <c r="X2904" s="231">
        <f t="shared" si="271"/>
        <v>0</v>
      </c>
      <c r="Y2904" s="231" t="str">
        <f t="shared" si="272"/>
        <v>SYRUP, COKE DIET HIYLD BIB</v>
      </c>
      <c r="AA2904" s="232">
        <f t="shared" si="273"/>
        <v>145.42</v>
      </c>
      <c r="AB2904" s="232" t="str">
        <f>VLOOKUP(W2904,'Item List (2)'!$H:$J,2,0)</f>
        <v>Food</v>
      </c>
      <c r="AC2904" s="232">
        <f t="shared" si="274"/>
        <v>7398</v>
      </c>
      <c r="AD2904" s="232" t="str">
        <f t="shared" si="275"/>
        <v>7398-Food</v>
      </c>
    </row>
    <row r="2905" spans="1:30">
      <c r="A2905" t="s">
        <v>48</v>
      </c>
      <c r="B2905" t="s">
        <v>549</v>
      </c>
      <c r="C2905" t="s">
        <v>881</v>
      </c>
      <c r="D2905" t="s">
        <v>882</v>
      </c>
      <c r="E2905" t="s">
        <v>885</v>
      </c>
      <c r="F2905" s="220" t="s">
        <v>53</v>
      </c>
      <c r="G2905" s="220">
        <v>45168</v>
      </c>
      <c r="H2905" t="s">
        <v>87</v>
      </c>
      <c r="I2905" t="s">
        <v>55</v>
      </c>
      <c r="J2905" t="s">
        <v>76</v>
      </c>
      <c r="K2905" t="s">
        <v>88</v>
      </c>
      <c r="L2905" s="230" t="s">
        <v>78</v>
      </c>
      <c r="M2905">
        <v>2</v>
      </c>
      <c r="N2905">
        <v>0</v>
      </c>
      <c r="O2905" s="240">
        <v>112.77</v>
      </c>
      <c r="P2905" s="240">
        <v>225.54</v>
      </c>
      <c r="Q2905" s="240">
        <v>5822.69</v>
      </c>
      <c r="R2905" s="240">
        <v>5.64</v>
      </c>
      <c r="S2905" s="231" t="str">
        <f>VLOOKUP(U2905,'Cross ref'!I:J,2,0)</f>
        <v>SCL</v>
      </c>
      <c r="T2905" s="231">
        <f t="shared" si="270"/>
        <v>225.54</v>
      </c>
      <c r="U2905" s="231">
        <f>VLOOKUP(VALUE(C2905),'Cross ref'!G:I,3,0)</f>
        <v>7398</v>
      </c>
      <c r="V2905" s="231">
        <f>IFERROR(VLOOKUP(J2905,'Item List (2)'!C:D,2,0),VLOOKUP(K2905,'Item List (2)'!C:D,2,0))</f>
        <v>50007</v>
      </c>
      <c r="W2905" s="231">
        <f>IFERROR(VLOOKUP(J2905,'Item List (2)'!C:E,3,0),VLOOKUP(K2905,'Item List (2)'!C:E,3,0))</f>
        <v>100</v>
      </c>
      <c r="X2905" s="231">
        <f t="shared" si="271"/>
        <v>0</v>
      </c>
      <c r="Y2905" s="231" t="str">
        <f t="shared" si="272"/>
        <v>SYRUP, COKE CLASC BIB (HYCS)</v>
      </c>
      <c r="AA2905" s="232">
        <f t="shared" si="273"/>
        <v>225.54</v>
      </c>
      <c r="AB2905" s="232" t="str">
        <f>VLOOKUP(W2905,'Item List (2)'!$H:$J,2,0)</f>
        <v>Food</v>
      </c>
      <c r="AC2905" s="232">
        <f t="shared" si="274"/>
        <v>7398</v>
      </c>
      <c r="AD2905" s="232" t="str">
        <f t="shared" si="275"/>
        <v>7398-Food</v>
      </c>
    </row>
    <row r="2906" spans="1:30">
      <c r="A2906" t="s">
        <v>48</v>
      </c>
      <c r="B2906" t="s">
        <v>549</v>
      </c>
      <c r="C2906" t="s">
        <v>881</v>
      </c>
      <c r="D2906" t="s">
        <v>882</v>
      </c>
      <c r="E2906" t="s">
        <v>885</v>
      </c>
      <c r="F2906" s="220" t="s">
        <v>53</v>
      </c>
      <c r="G2906" s="220">
        <v>45168</v>
      </c>
      <c r="H2906" t="s">
        <v>298</v>
      </c>
      <c r="I2906" t="s">
        <v>55</v>
      </c>
      <c r="J2906" t="s">
        <v>105</v>
      </c>
      <c r="K2906" t="s">
        <v>299</v>
      </c>
      <c r="L2906" s="230" t="s">
        <v>297</v>
      </c>
      <c r="M2906">
        <v>1</v>
      </c>
      <c r="N2906">
        <v>0</v>
      </c>
      <c r="O2906" s="240">
        <v>16.92</v>
      </c>
      <c r="P2906" s="240">
        <v>16.92</v>
      </c>
      <c r="Q2906" s="240">
        <v>5822.69</v>
      </c>
      <c r="R2906" s="240">
        <v>5.64</v>
      </c>
      <c r="S2906" s="231" t="str">
        <f>VLOOKUP(U2906,'Cross ref'!I:J,2,0)</f>
        <v>SCL</v>
      </c>
      <c r="T2906" s="231">
        <f t="shared" si="270"/>
        <v>16.92</v>
      </c>
      <c r="U2906" s="231">
        <f>VLOOKUP(VALUE(C2906),'Cross ref'!G:I,3,0)</f>
        <v>7398</v>
      </c>
      <c r="V2906" s="231">
        <f>IFERROR(VLOOKUP(J2906,'Item List (2)'!C:D,2,0),VLOOKUP(K2906,'Item List (2)'!C:D,2,0))</f>
        <v>50007</v>
      </c>
      <c r="W2906" s="231">
        <f>IFERROR(VLOOKUP(J2906,'Item List (2)'!C:E,3,0),VLOOKUP(K2906,'Item List (2)'!C:E,3,0))</f>
        <v>100</v>
      </c>
      <c r="X2906" s="231">
        <f t="shared" si="271"/>
        <v>0</v>
      </c>
      <c r="Y2906" s="231" t="str">
        <f t="shared" si="272"/>
        <v>MILK, CHOC 1% LF 7Z PLS ESL</v>
      </c>
      <c r="AA2906" s="232">
        <f t="shared" si="273"/>
        <v>16.92</v>
      </c>
      <c r="AB2906" s="232" t="str">
        <f>VLOOKUP(W2906,'Item List (2)'!$H:$J,2,0)</f>
        <v>Food</v>
      </c>
      <c r="AC2906" s="232">
        <f t="shared" si="274"/>
        <v>7398</v>
      </c>
      <c r="AD2906" s="232" t="str">
        <f t="shared" si="275"/>
        <v>7398-Food</v>
      </c>
    </row>
    <row r="2907" spans="1:30">
      <c r="A2907" t="s">
        <v>48</v>
      </c>
      <c r="B2907" t="s">
        <v>549</v>
      </c>
      <c r="C2907" t="s">
        <v>881</v>
      </c>
      <c r="D2907" t="s">
        <v>882</v>
      </c>
      <c r="E2907" t="s">
        <v>885</v>
      </c>
      <c r="F2907" s="220" t="s">
        <v>53</v>
      </c>
      <c r="G2907" s="220">
        <v>45168</v>
      </c>
      <c r="H2907" t="s">
        <v>89</v>
      </c>
      <c r="I2907" t="s">
        <v>55</v>
      </c>
      <c r="J2907" t="s">
        <v>90</v>
      </c>
      <c r="K2907" t="s">
        <v>91</v>
      </c>
      <c r="L2907" s="230" t="s">
        <v>92</v>
      </c>
      <c r="M2907">
        <v>1</v>
      </c>
      <c r="N2907">
        <v>0</v>
      </c>
      <c r="O2907" s="240">
        <v>58.17</v>
      </c>
      <c r="P2907" s="240">
        <v>58.17</v>
      </c>
      <c r="Q2907" s="240">
        <v>5822.69</v>
      </c>
      <c r="R2907" s="240">
        <v>5.64</v>
      </c>
      <c r="S2907" s="231" t="str">
        <f>VLOOKUP(U2907,'Cross ref'!I:J,2,0)</f>
        <v>SCL</v>
      </c>
      <c r="T2907" s="231">
        <f t="shared" si="270"/>
        <v>58.17</v>
      </c>
      <c r="U2907" s="231">
        <f>VLOOKUP(VALUE(C2907),'Cross ref'!G:I,3,0)</f>
        <v>7398</v>
      </c>
      <c r="V2907" s="231">
        <f>IFERROR(VLOOKUP(J2907,'Item List (2)'!C:D,2,0),VLOOKUP(K2907,'Item List (2)'!C:D,2,0))</f>
        <v>50007</v>
      </c>
      <c r="W2907" s="231">
        <f>IFERROR(VLOOKUP(J2907,'Item List (2)'!C:E,3,0),VLOOKUP(K2907,'Item List (2)'!C:E,3,0))</f>
        <v>100</v>
      </c>
      <c r="X2907" s="231">
        <f t="shared" si="271"/>
        <v>0</v>
      </c>
      <c r="Y2907" s="231" t="str">
        <f t="shared" si="272"/>
        <v>EGG, LIQ WHL CAGE FREE P12CE</v>
      </c>
      <c r="AA2907" s="232">
        <f t="shared" si="273"/>
        <v>58.17</v>
      </c>
      <c r="AB2907" s="232" t="str">
        <f>VLOOKUP(W2907,'Item List (2)'!$H:$J,2,0)</f>
        <v>Food</v>
      </c>
      <c r="AC2907" s="232">
        <f t="shared" si="274"/>
        <v>7398</v>
      </c>
      <c r="AD2907" s="232" t="str">
        <f t="shared" si="275"/>
        <v>7398-Food</v>
      </c>
    </row>
    <row r="2908" spans="1:30">
      <c r="A2908" t="s">
        <v>48</v>
      </c>
      <c r="B2908" t="s">
        <v>549</v>
      </c>
      <c r="C2908" t="s">
        <v>881</v>
      </c>
      <c r="D2908" t="s">
        <v>882</v>
      </c>
      <c r="E2908" t="s">
        <v>885</v>
      </c>
      <c r="F2908" s="220" t="s">
        <v>53</v>
      </c>
      <c r="G2908" s="220">
        <v>45168</v>
      </c>
      <c r="H2908" t="s">
        <v>93</v>
      </c>
      <c r="I2908" t="s">
        <v>55</v>
      </c>
      <c r="J2908" t="s">
        <v>94</v>
      </c>
      <c r="K2908" t="s">
        <v>95</v>
      </c>
      <c r="L2908" s="230" t="s">
        <v>96</v>
      </c>
      <c r="M2908">
        <v>1</v>
      </c>
      <c r="N2908">
        <v>0</v>
      </c>
      <c r="O2908" s="240">
        <v>26.21</v>
      </c>
      <c r="P2908" s="240">
        <v>26.21</v>
      </c>
      <c r="Q2908" s="240">
        <v>5822.69</v>
      </c>
      <c r="R2908" s="240">
        <v>5.64</v>
      </c>
      <c r="S2908" s="231" t="str">
        <f>VLOOKUP(U2908,'Cross ref'!I:J,2,0)</f>
        <v>SCL</v>
      </c>
      <c r="T2908" s="231">
        <f t="shared" si="270"/>
        <v>26.21</v>
      </c>
      <c r="U2908" s="231">
        <f>VLOOKUP(VALUE(C2908),'Cross ref'!G:I,3,0)</f>
        <v>7398</v>
      </c>
      <c r="V2908" s="231">
        <f>IFERROR(VLOOKUP(J2908,'Item List (2)'!C:D,2,0),VLOOKUP(K2908,'Item List (2)'!C:D,2,0))</f>
        <v>50007</v>
      </c>
      <c r="W2908" s="231">
        <f>IFERROR(VLOOKUP(J2908,'Item List (2)'!C:E,3,0),VLOOKUP(K2908,'Item List (2)'!C:E,3,0))</f>
        <v>100</v>
      </c>
      <c r="X2908" s="231">
        <f t="shared" si="271"/>
        <v>0</v>
      </c>
      <c r="Y2908" s="231" t="str">
        <f t="shared" si="272"/>
        <v>JUICE, ORANGE ORIG SIMPLY</v>
      </c>
      <c r="AA2908" s="232">
        <f t="shared" si="273"/>
        <v>26.21</v>
      </c>
      <c r="AB2908" s="232" t="str">
        <f>VLOOKUP(W2908,'Item List (2)'!$H:$J,2,0)</f>
        <v>Food</v>
      </c>
      <c r="AC2908" s="232">
        <f t="shared" si="274"/>
        <v>7398</v>
      </c>
      <c r="AD2908" s="232" t="str">
        <f t="shared" si="275"/>
        <v>7398-Food</v>
      </c>
    </row>
    <row r="2909" spans="1:30">
      <c r="A2909" t="s">
        <v>48</v>
      </c>
      <c r="B2909" t="s">
        <v>549</v>
      </c>
      <c r="C2909" t="s">
        <v>881</v>
      </c>
      <c r="D2909" t="s">
        <v>882</v>
      </c>
      <c r="E2909" t="s">
        <v>885</v>
      </c>
      <c r="F2909" s="220" t="s">
        <v>53</v>
      </c>
      <c r="G2909" s="220">
        <v>45168</v>
      </c>
      <c r="H2909" t="s">
        <v>478</v>
      </c>
      <c r="I2909" t="s">
        <v>55</v>
      </c>
      <c r="J2909" t="s">
        <v>170</v>
      </c>
      <c r="K2909" t="s">
        <v>479</v>
      </c>
      <c r="L2909" s="230" t="s">
        <v>480</v>
      </c>
      <c r="M2909">
        <v>1</v>
      </c>
      <c r="N2909">
        <v>0</v>
      </c>
      <c r="O2909" s="240">
        <v>83.54</v>
      </c>
      <c r="P2909" s="240">
        <v>83.54</v>
      </c>
      <c r="Q2909" s="240">
        <v>5822.69</v>
      </c>
      <c r="R2909" s="240">
        <v>5.64</v>
      </c>
      <c r="S2909" s="231" t="str">
        <f>VLOOKUP(U2909,'Cross ref'!I:J,2,0)</f>
        <v>SCL</v>
      </c>
      <c r="T2909" s="231">
        <f t="shared" si="270"/>
        <v>83.54</v>
      </c>
      <c r="U2909" s="231">
        <f>VLOOKUP(VALUE(C2909),'Cross ref'!G:I,3,0)</f>
        <v>7398</v>
      </c>
      <c r="V2909" s="231">
        <f>IFERROR(VLOOKUP(J2909,'Item List (2)'!C:D,2,0),VLOOKUP(K2909,'Item List (2)'!C:D,2,0))</f>
        <v>50007</v>
      </c>
      <c r="W2909" s="231">
        <f>IFERROR(VLOOKUP(J2909,'Item List (2)'!C:E,3,0),VLOOKUP(K2909,'Item List (2)'!C:E,3,0))</f>
        <v>100</v>
      </c>
      <c r="X2909" s="231">
        <f t="shared" si="271"/>
        <v>0</v>
      </c>
      <c r="Y2909" s="231" t="str">
        <f t="shared" si="272"/>
        <v>SAUSAGE, PTY</v>
      </c>
      <c r="AA2909" s="232">
        <f t="shared" si="273"/>
        <v>83.54</v>
      </c>
      <c r="AB2909" s="232" t="str">
        <f>VLOOKUP(W2909,'Item List (2)'!$H:$J,2,0)</f>
        <v>Food</v>
      </c>
      <c r="AC2909" s="232">
        <f t="shared" si="274"/>
        <v>7398</v>
      </c>
      <c r="AD2909" s="232" t="str">
        <f t="shared" si="275"/>
        <v>7398-Food</v>
      </c>
    </row>
    <row r="2910" spans="1:30">
      <c r="A2910" t="s">
        <v>48</v>
      </c>
      <c r="B2910" t="s">
        <v>549</v>
      </c>
      <c r="C2910" t="s">
        <v>881</v>
      </c>
      <c r="D2910" t="s">
        <v>882</v>
      </c>
      <c r="E2910" t="s">
        <v>885</v>
      </c>
      <c r="F2910" s="220" t="s">
        <v>53</v>
      </c>
      <c r="G2910" s="220">
        <v>45168</v>
      </c>
      <c r="H2910" t="s">
        <v>104</v>
      </c>
      <c r="I2910" t="s">
        <v>55</v>
      </c>
      <c r="J2910" t="s">
        <v>105</v>
      </c>
      <c r="K2910" t="s">
        <v>106</v>
      </c>
      <c r="L2910" s="230" t="s">
        <v>107</v>
      </c>
      <c r="M2910">
        <v>1</v>
      </c>
      <c r="N2910">
        <v>0</v>
      </c>
      <c r="O2910" s="240">
        <v>9.54</v>
      </c>
      <c r="P2910" s="240">
        <v>9.54</v>
      </c>
      <c r="Q2910" s="240">
        <v>5822.69</v>
      </c>
      <c r="R2910" s="240">
        <v>5.64</v>
      </c>
      <c r="S2910" s="231" t="str">
        <f>VLOOKUP(U2910,'Cross ref'!I:J,2,0)</f>
        <v>SCL</v>
      </c>
      <c r="T2910" s="231">
        <f t="shared" si="270"/>
        <v>9.54</v>
      </c>
      <c r="U2910" s="231">
        <f>VLOOKUP(VALUE(C2910),'Cross ref'!G:I,3,0)</f>
        <v>7398</v>
      </c>
      <c r="V2910" s="231">
        <f>IFERROR(VLOOKUP(J2910,'Item List (2)'!C:D,2,0),VLOOKUP(K2910,'Item List (2)'!C:D,2,0))</f>
        <v>50007</v>
      </c>
      <c r="W2910" s="231">
        <f>IFERROR(VLOOKUP(J2910,'Item List (2)'!C:E,3,0),VLOOKUP(K2910,'Item List (2)'!C:E,3,0))</f>
        <v>100</v>
      </c>
      <c r="X2910" s="231">
        <f t="shared" si="271"/>
        <v>0</v>
      </c>
      <c r="Y2910" s="231" t="str">
        <f t="shared" si="272"/>
        <v>MILK, 1%</v>
      </c>
      <c r="AA2910" s="232">
        <f t="shared" si="273"/>
        <v>9.54</v>
      </c>
      <c r="AB2910" s="232" t="str">
        <f>VLOOKUP(W2910,'Item List (2)'!$H:$J,2,0)</f>
        <v>Food</v>
      </c>
      <c r="AC2910" s="232">
        <f t="shared" si="274"/>
        <v>7398</v>
      </c>
      <c r="AD2910" s="232" t="str">
        <f t="shared" si="275"/>
        <v>7398-Food</v>
      </c>
    </row>
    <row r="2911" spans="1:30">
      <c r="A2911" t="s">
        <v>48</v>
      </c>
      <c r="B2911" t="s">
        <v>549</v>
      </c>
      <c r="C2911" t="s">
        <v>881</v>
      </c>
      <c r="D2911" t="s">
        <v>882</v>
      </c>
      <c r="E2911" t="s">
        <v>885</v>
      </c>
      <c r="F2911" s="220" t="s">
        <v>53</v>
      </c>
      <c r="G2911" s="220">
        <v>45168</v>
      </c>
      <c r="H2911" t="s">
        <v>572</v>
      </c>
      <c r="I2911" t="s">
        <v>66</v>
      </c>
      <c r="J2911" t="s">
        <v>109</v>
      </c>
      <c r="K2911" t="s">
        <v>110</v>
      </c>
      <c r="L2911" s="230" t="s">
        <v>111</v>
      </c>
      <c r="M2911">
        <v>2</v>
      </c>
      <c r="N2911">
        <v>0</v>
      </c>
      <c r="O2911" s="240">
        <v>3.85</v>
      </c>
      <c r="P2911" s="240">
        <v>7.7</v>
      </c>
      <c r="Q2911" s="240">
        <v>5822.69</v>
      </c>
      <c r="R2911" s="240">
        <v>5.64</v>
      </c>
      <c r="S2911" s="231" t="str">
        <f>VLOOKUP(U2911,'Cross ref'!I:J,2,0)</f>
        <v>SCL</v>
      </c>
      <c r="T2911" s="231">
        <f t="shared" si="270"/>
        <v>7.7</v>
      </c>
      <c r="U2911" s="231">
        <f>VLOOKUP(VALUE(C2911),'Cross ref'!G:I,3,0)</f>
        <v>7398</v>
      </c>
      <c r="V2911" s="231">
        <f>IFERROR(VLOOKUP(J2911,'Item List (2)'!C:D,2,0),VLOOKUP(K2911,'Item List (2)'!C:D,2,0))</f>
        <v>60507</v>
      </c>
      <c r="W2911" s="231">
        <f>IFERROR(VLOOKUP(J2911,'Item List (2)'!C:E,3,0),VLOOKUP(K2911,'Item List (2)'!C:E,3,0))</f>
        <v>1200</v>
      </c>
      <c r="X2911" s="231">
        <f t="shared" si="271"/>
        <v>0</v>
      </c>
      <c r="Y2911" s="231" t="str">
        <f t="shared" si="272"/>
        <v>GLOVE, SYNTH MED</v>
      </c>
      <c r="AA2911" s="232">
        <f t="shared" si="273"/>
        <v>7.7</v>
      </c>
      <c r="AB2911" s="232" t="str">
        <f>VLOOKUP(W2911,'Item List (2)'!$H:$J,2,0)</f>
        <v>Supplies</v>
      </c>
      <c r="AC2911" s="232">
        <f t="shared" si="274"/>
        <v>7398</v>
      </c>
      <c r="AD2911" s="232" t="str">
        <f t="shared" si="275"/>
        <v>7398-Supplies</v>
      </c>
    </row>
    <row r="2912" spans="1:30">
      <c r="A2912" t="s">
        <v>48</v>
      </c>
      <c r="B2912" t="s">
        <v>549</v>
      </c>
      <c r="C2912" t="s">
        <v>881</v>
      </c>
      <c r="D2912" t="s">
        <v>882</v>
      </c>
      <c r="E2912" t="s">
        <v>885</v>
      </c>
      <c r="F2912" s="220" t="s">
        <v>53</v>
      </c>
      <c r="G2912" s="220">
        <v>45168</v>
      </c>
      <c r="H2912" t="s">
        <v>116</v>
      </c>
      <c r="I2912" t="s">
        <v>55</v>
      </c>
      <c r="J2912" t="s">
        <v>117</v>
      </c>
      <c r="K2912" t="s">
        <v>118</v>
      </c>
      <c r="L2912" s="230" t="s">
        <v>119</v>
      </c>
      <c r="M2912">
        <v>16</v>
      </c>
      <c r="N2912">
        <v>0</v>
      </c>
      <c r="O2912" s="240">
        <v>76.78</v>
      </c>
      <c r="P2912" s="240">
        <v>1228.48</v>
      </c>
      <c r="Q2912" s="240">
        <v>5822.69</v>
      </c>
      <c r="R2912" s="240">
        <v>5.64</v>
      </c>
      <c r="S2912" s="231" t="str">
        <f>VLOOKUP(U2912,'Cross ref'!I:J,2,0)</f>
        <v>SCL</v>
      </c>
      <c r="T2912" s="231">
        <f t="shared" si="270"/>
        <v>1228.48</v>
      </c>
      <c r="U2912" s="231">
        <f>VLOOKUP(VALUE(C2912),'Cross ref'!G:I,3,0)</f>
        <v>7398</v>
      </c>
      <c r="V2912" s="231">
        <f>IFERROR(VLOOKUP(J2912,'Item List (2)'!C:D,2,0),VLOOKUP(K2912,'Item List (2)'!C:D,2,0))</f>
        <v>50007</v>
      </c>
      <c r="W2912" s="231">
        <f>IFERROR(VLOOKUP(J2912,'Item List (2)'!C:E,3,0),VLOOKUP(K2912,'Item List (2)'!C:E,3,0))</f>
        <v>100</v>
      </c>
      <c r="X2912" s="231">
        <f t="shared" si="271"/>
        <v>0</v>
      </c>
      <c r="Y2912" s="231" t="str">
        <f t="shared" si="272"/>
        <v>BEEF, GRND PTY 3.5Z</v>
      </c>
      <c r="AA2912" s="232">
        <f t="shared" si="273"/>
        <v>1228.48</v>
      </c>
      <c r="AB2912" s="232" t="str">
        <f>VLOOKUP(W2912,'Item List (2)'!$H:$J,2,0)</f>
        <v>Food</v>
      </c>
      <c r="AC2912" s="232">
        <f t="shared" si="274"/>
        <v>7398</v>
      </c>
      <c r="AD2912" s="232" t="str">
        <f t="shared" si="275"/>
        <v>7398-Food</v>
      </c>
    </row>
    <row r="2913" spans="1:30">
      <c r="A2913" t="s">
        <v>48</v>
      </c>
      <c r="B2913" t="s">
        <v>549</v>
      </c>
      <c r="C2913" t="s">
        <v>881</v>
      </c>
      <c r="D2913" t="s">
        <v>882</v>
      </c>
      <c r="E2913" t="s">
        <v>885</v>
      </c>
      <c r="F2913" s="220" t="s">
        <v>53</v>
      </c>
      <c r="G2913" s="220">
        <v>45168</v>
      </c>
      <c r="H2913" t="s">
        <v>120</v>
      </c>
      <c r="I2913" t="s">
        <v>55</v>
      </c>
      <c r="J2913" t="s">
        <v>121</v>
      </c>
      <c r="K2913" t="s">
        <v>122</v>
      </c>
      <c r="L2913" s="230" t="s">
        <v>123</v>
      </c>
      <c r="M2913">
        <v>4</v>
      </c>
      <c r="N2913">
        <v>0</v>
      </c>
      <c r="O2913" s="240">
        <v>30.72</v>
      </c>
      <c r="P2913" s="240">
        <v>122.88</v>
      </c>
      <c r="Q2913" s="240">
        <v>5822.69</v>
      </c>
      <c r="R2913" s="240">
        <v>5.64</v>
      </c>
      <c r="S2913" s="231" t="str">
        <f>VLOOKUP(U2913,'Cross ref'!I:J,2,0)</f>
        <v>SCL</v>
      </c>
      <c r="T2913" s="231">
        <f t="shared" si="270"/>
        <v>122.88</v>
      </c>
      <c r="U2913" s="231">
        <f>VLOOKUP(VALUE(C2913),'Cross ref'!G:I,3,0)</f>
        <v>7398</v>
      </c>
      <c r="V2913" s="231">
        <f>IFERROR(VLOOKUP(J2913,'Item List (2)'!C:D,2,0),VLOOKUP(K2913,'Item List (2)'!C:D,2,0))</f>
        <v>50007</v>
      </c>
      <c r="W2913" s="231">
        <f>IFERROR(VLOOKUP(J2913,'Item List (2)'!C:E,3,0),VLOOKUP(K2913,'Item List (2)'!C:E,3,0))</f>
        <v>100</v>
      </c>
      <c r="X2913" s="231">
        <f t="shared" si="271"/>
        <v>0</v>
      </c>
      <c r="Y2913" s="231" t="str">
        <f t="shared" si="272"/>
        <v>APPTZR, ONION RING</v>
      </c>
      <c r="AA2913" s="232">
        <f t="shared" si="273"/>
        <v>122.88</v>
      </c>
      <c r="AB2913" s="232" t="str">
        <f>VLOOKUP(W2913,'Item List (2)'!$H:$J,2,0)</f>
        <v>Food</v>
      </c>
      <c r="AC2913" s="232">
        <f t="shared" si="274"/>
        <v>7398</v>
      </c>
      <c r="AD2913" s="232" t="str">
        <f t="shared" si="275"/>
        <v>7398-Food</v>
      </c>
    </row>
    <row r="2914" spans="1:30">
      <c r="A2914" t="s">
        <v>48</v>
      </c>
      <c r="B2914" t="s">
        <v>549</v>
      </c>
      <c r="C2914" t="s">
        <v>881</v>
      </c>
      <c r="D2914" t="s">
        <v>882</v>
      </c>
      <c r="E2914" t="s">
        <v>885</v>
      </c>
      <c r="F2914" s="220" t="s">
        <v>53</v>
      </c>
      <c r="G2914" s="220">
        <v>45168</v>
      </c>
      <c r="H2914" t="s">
        <v>313</v>
      </c>
      <c r="I2914" t="s">
        <v>55</v>
      </c>
      <c r="J2914" t="s">
        <v>125</v>
      </c>
      <c r="K2914" t="s">
        <v>314</v>
      </c>
      <c r="L2914" s="230" t="s">
        <v>158</v>
      </c>
      <c r="M2914">
        <v>1</v>
      </c>
      <c r="N2914">
        <v>0</v>
      </c>
      <c r="O2914" s="240">
        <v>15.31</v>
      </c>
      <c r="P2914" s="240">
        <v>15.31</v>
      </c>
      <c r="Q2914" s="240">
        <v>5822.69</v>
      </c>
      <c r="R2914" s="240">
        <v>5.64</v>
      </c>
      <c r="S2914" s="231" t="str">
        <f>VLOOKUP(U2914,'Cross ref'!I:J,2,0)</f>
        <v>SCL</v>
      </c>
      <c r="T2914" s="231">
        <f t="shared" si="270"/>
        <v>15.31</v>
      </c>
      <c r="U2914" s="231">
        <f>VLOOKUP(VALUE(C2914),'Cross ref'!G:I,3,0)</f>
        <v>7398</v>
      </c>
      <c r="V2914" s="231">
        <f>IFERROR(VLOOKUP(J2914,'Item List (2)'!C:D,2,0),VLOOKUP(K2914,'Item List (2)'!C:D,2,0))</f>
        <v>50007</v>
      </c>
      <c r="W2914" s="231">
        <f>IFERROR(VLOOKUP(J2914,'Item List (2)'!C:E,3,0),VLOOKUP(K2914,'Item List (2)'!C:E,3,0))</f>
        <v>100</v>
      </c>
      <c r="X2914" s="231">
        <f t="shared" si="271"/>
        <v>0</v>
      </c>
      <c r="Y2914" s="231" t="str">
        <f t="shared" si="272"/>
        <v>KETCHUP, VOLPAK</v>
      </c>
      <c r="AA2914" s="232">
        <f t="shared" si="273"/>
        <v>15.31</v>
      </c>
      <c r="AB2914" s="232" t="str">
        <f>VLOOKUP(W2914,'Item List (2)'!$H:$J,2,0)</f>
        <v>Food</v>
      </c>
      <c r="AC2914" s="232">
        <f t="shared" si="274"/>
        <v>7398</v>
      </c>
      <c r="AD2914" s="232" t="str">
        <f t="shared" si="275"/>
        <v>7398-Food</v>
      </c>
    </row>
    <row r="2915" spans="1:30">
      <c r="A2915" t="s">
        <v>48</v>
      </c>
      <c r="B2915" t="s">
        <v>549</v>
      </c>
      <c r="C2915" t="s">
        <v>881</v>
      </c>
      <c r="D2915" t="s">
        <v>882</v>
      </c>
      <c r="E2915" t="s">
        <v>885</v>
      </c>
      <c r="F2915" s="220" t="s">
        <v>53</v>
      </c>
      <c r="G2915" s="220">
        <v>45168</v>
      </c>
      <c r="H2915" t="s">
        <v>124</v>
      </c>
      <c r="I2915" t="s">
        <v>55</v>
      </c>
      <c r="J2915" t="s">
        <v>125</v>
      </c>
      <c r="K2915" t="s">
        <v>126</v>
      </c>
      <c r="L2915" s="230" t="s">
        <v>127</v>
      </c>
      <c r="M2915">
        <v>3</v>
      </c>
      <c r="N2915">
        <v>0</v>
      </c>
      <c r="O2915" s="240">
        <v>21.8</v>
      </c>
      <c r="P2915" s="240">
        <v>65.4</v>
      </c>
      <c r="Q2915" s="240">
        <v>5822.69</v>
      </c>
      <c r="R2915" s="240">
        <v>5.64</v>
      </c>
      <c r="S2915" s="231" t="str">
        <f>VLOOKUP(U2915,'Cross ref'!I:J,2,0)</f>
        <v>SCL</v>
      </c>
      <c r="T2915" s="231">
        <f t="shared" si="270"/>
        <v>65.4</v>
      </c>
      <c r="U2915" s="231">
        <f>VLOOKUP(VALUE(C2915),'Cross ref'!G:I,3,0)</f>
        <v>7398</v>
      </c>
      <c r="V2915" s="231">
        <f>IFERROR(VLOOKUP(J2915,'Item List (2)'!C:D,2,0),VLOOKUP(K2915,'Item List (2)'!C:D,2,0))</f>
        <v>50007</v>
      </c>
      <c r="W2915" s="231">
        <f>IFERROR(VLOOKUP(J2915,'Item List (2)'!C:E,3,0),VLOOKUP(K2915,'Item List (2)'!C:E,3,0))</f>
        <v>100</v>
      </c>
      <c r="X2915" s="231">
        <f t="shared" si="271"/>
        <v>0</v>
      </c>
      <c r="Y2915" s="231" t="str">
        <f t="shared" si="272"/>
        <v>KETCHUP, PKT</v>
      </c>
      <c r="AA2915" s="232">
        <f t="shared" si="273"/>
        <v>65.4</v>
      </c>
      <c r="AB2915" s="232" t="str">
        <f>VLOOKUP(W2915,'Item List (2)'!$H:$J,2,0)</f>
        <v>Food</v>
      </c>
      <c r="AC2915" s="232">
        <f t="shared" si="274"/>
        <v>7398</v>
      </c>
      <c r="AD2915" s="232" t="str">
        <f t="shared" si="275"/>
        <v>7398-Food</v>
      </c>
    </row>
    <row r="2916" spans="1:30">
      <c r="A2916" t="s">
        <v>48</v>
      </c>
      <c r="B2916" t="s">
        <v>549</v>
      </c>
      <c r="C2916" t="s">
        <v>881</v>
      </c>
      <c r="D2916" t="s">
        <v>882</v>
      </c>
      <c r="E2916" t="s">
        <v>885</v>
      </c>
      <c r="F2916" s="220" t="s">
        <v>53</v>
      </c>
      <c r="G2916" s="220">
        <v>45168</v>
      </c>
      <c r="H2916" t="s">
        <v>315</v>
      </c>
      <c r="I2916" t="s">
        <v>55</v>
      </c>
      <c r="J2916" t="s">
        <v>316</v>
      </c>
      <c r="K2916" t="s">
        <v>317</v>
      </c>
      <c r="L2916" s="230" t="s">
        <v>212</v>
      </c>
      <c r="M2916">
        <v>1</v>
      </c>
      <c r="N2916">
        <v>0</v>
      </c>
      <c r="O2916" s="240">
        <v>17.15</v>
      </c>
      <c r="P2916" s="240">
        <v>17.15</v>
      </c>
      <c r="Q2916" s="240">
        <v>5822.69</v>
      </c>
      <c r="R2916" s="240">
        <v>5.64</v>
      </c>
      <c r="S2916" s="231" t="str">
        <f>VLOOKUP(U2916,'Cross ref'!I:J,2,0)</f>
        <v>SCL</v>
      </c>
      <c r="T2916" s="231">
        <f t="shared" si="270"/>
        <v>17.15</v>
      </c>
      <c r="U2916" s="231">
        <f>VLOOKUP(VALUE(C2916),'Cross ref'!G:I,3,0)</f>
        <v>7398</v>
      </c>
      <c r="V2916" s="231">
        <f>IFERROR(VLOOKUP(J2916,'Item List (2)'!C:D,2,0),VLOOKUP(K2916,'Item List (2)'!C:D,2,0))</f>
        <v>50007</v>
      </c>
      <c r="W2916" s="231">
        <f>IFERROR(VLOOKUP(J2916,'Item List (2)'!C:E,3,0),VLOOKUP(K2916,'Item List (2)'!C:E,3,0))</f>
        <v>100</v>
      </c>
      <c r="X2916" s="231">
        <f t="shared" si="271"/>
        <v>0</v>
      </c>
      <c r="Y2916" s="231" t="str">
        <f t="shared" si="272"/>
        <v>BREADING, CHICK TNDR</v>
      </c>
      <c r="AA2916" s="232">
        <f t="shared" si="273"/>
        <v>17.15</v>
      </c>
      <c r="AB2916" s="232" t="str">
        <f>VLOOKUP(W2916,'Item List (2)'!$H:$J,2,0)</f>
        <v>Food</v>
      </c>
      <c r="AC2916" s="232">
        <f t="shared" si="274"/>
        <v>7398</v>
      </c>
      <c r="AD2916" s="232" t="str">
        <f t="shared" si="275"/>
        <v>7398-Food</v>
      </c>
    </row>
    <row r="2917" spans="1:30">
      <c r="A2917" t="s">
        <v>48</v>
      </c>
      <c r="B2917" t="s">
        <v>549</v>
      </c>
      <c r="C2917" t="s">
        <v>881</v>
      </c>
      <c r="D2917" t="s">
        <v>882</v>
      </c>
      <c r="E2917" t="s">
        <v>885</v>
      </c>
      <c r="F2917" s="220" t="s">
        <v>53</v>
      </c>
      <c r="G2917" s="220">
        <v>45168</v>
      </c>
      <c r="H2917" t="s">
        <v>128</v>
      </c>
      <c r="I2917" t="s">
        <v>55</v>
      </c>
      <c r="J2917" t="s">
        <v>129</v>
      </c>
      <c r="K2917" t="s">
        <v>130</v>
      </c>
      <c r="L2917" s="230" t="s">
        <v>131</v>
      </c>
      <c r="M2917">
        <v>2</v>
      </c>
      <c r="N2917">
        <v>0</v>
      </c>
      <c r="O2917">
        <v>33.38</v>
      </c>
      <c r="P2917" s="240">
        <v>66.76</v>
      </c>
      <c r="Q2917" s="240">
        <v>5822.69</v>
      </c>
      <c r="R2917" s="240">
        <v>5.64</v>
      </c>
      <c r="S2917" s="231" t="str">
        <f>VLOOKUP(U2917,'Cross ref'!I:J,2,0)</f>
        <v>SCL</v>
      </c>
      <c r="T2917" s="231">
        <f t="shared" si="270"/>
        <v>66.76</v>
      </c>
      <c r="U2917" s="231">
        <f>VLOOKUP(VALUE(C2917),'Cross ref'!G:I,3,0)</f>
        <v>7398</v>
      </c>
      <c r="V2917" s="231">
        <f>IFERROR(VLOOKUP(J2917,'Item List (2)'!C:D,2,0),VLOOKUP(K2917,'Item List (2)'!C:D,2,0))</f>
        <v>50007</v>
      </c>
      <c r="W2917" s="231">
        <f>IFERROR(VLOOKUP(J2917,'Item List (2)'!C:E,3,0),VLOOKUP(K2917,'Item List (2)'!C:E,3,0))</f>
        <v>100</v>
      </c>
      <c r="X2917" s="231">
        <f t="shared" si="271"/>
        <v>0</v>
      </c>
      <c r="Y2917" s="231" t="str">
        <f t="shared" si="272"/>
        <v>HASHBROWN, RND ZTF</v>
      </c>
      <c r="AA2917" s="232">
        <f t="shared" si="273"/>
        <v>66.76</v>
      </c>
      <c r="AB2917" s="232" t="str">
        <f>VLOOKUP(W2917,'Item List (2)'!$H:$J,2,0)</f>
        <v>Food</v>
      </c>
      <c r="AC2917" s="232">
        <f t="shared" si="274"/>
        <v>7398</v>
      </c>
      <c r="AD2917" s="232" t="str">
        <f t="shared" si="275"/>
        <v>7398-Food</v>
      </c>
    </row>
    <row r="2918" spans="1:30">
      <c r="A2918" t="s">
        <v>48</v>
      </c>
      <c r="B2918" t="s">
        <v>549</v>
      </c>
      <c r="C2918" t="s">
        <v>881</v>
      </c>
      <c r="D2918" t="s">
        <v>882</v>
      </c>
      <c r="E2918" t="s">
        <v>885</v>
      </c>
      <c r="F2918" s="220" t="s">
        <v>53</v>
      </c>
      <c r="G2918" s="220">
        <v>45168</v>
      </c>
      <c r="H2918" t="s">
        <v>132</v>
      </c>
      <c r="I2918" t="s">
        <v>55</v>
      </c>
      <c r="J2918" t="s">
        <v>129</v>
      </c>
      <c r="K2918" t="s">
        <v>133</v>
      </c>
      <c r="L2918" s="230" t="s">
        <v>131</v>
      </c>
      <c r="M2918">
        <v>3</v>
      </c>
      <c r="N2918">
        <v>0</v>
      </c>
      <c r="O2918" s="240">
        <v>33.38</v>
      </c>
      <c r="P2918" s="240">
        <v>100.14</v>
      </c>
      <c r="Q2918" s="240">
        <v>5822.69</v>
      </c>
      <c r="R2918" s="240">
        <v>5.64</v>
      </c>
      <c r="S2918" s="231" t="str">
        <f>VLOOKUP(U2918,'Cross ref'!I:J,2,0)</f>
        <v>SCL</v>
      </c>
      <c r="T2918" s="231">
        <f t="shared" si="270"/>
        <v>100.14</v>
      </c>
      <c r="U2918" s="231">
        <f>VLOOKUP(VALUE(C2918),'Cross ref'!G:I,3,0)</f>
        <v>7398</v>
      </c>
      <c r="V2918" s="231">
        <f>IFERROR(VLOOKUP(J2918,'Item List (2)'!C:D,2,0),VLOOKUP(K2918,'Item List (2)'!C:D,2,0))</f>
        <v>50007</v>
      </c>
      <c r="W2918" s="231">
        <f>IFERROR(VLOOKUP(J2918,'Item List (2)'!C:E,3,0),VLOOKUP(K2918,'Item List (2)'!C:E,3,0))</f>
        <v>100</v>
      </c>
      <c r="X2918" s="231">
        <f t="shared" si="271"/>
        <v>0</v>
      </c>
      <c r="Y2918" s="231" t="str">
        <f t="shared" si="272"/>
        <v>FRIES, CRISS CUT SEASN</v>
      </c>
      <c r="AA2918" s="232">
        <f t="shared" si="273"/>
        <v>100.14</v>
      </c>
      <c r="AB2918" s="232" t="str">
        <f>VLOOKUP(W2918,'Item List (2)'!$H:$J,2,0)</f>
        <v>Food</v>
      </c>
      <c r="AC2918" s="232">
        <f t="shared" si="274"/>
        <v>7398</v>
      </c>
      <c r="AD2918" s="232" t="str">
        <f t="shared" si="275"/>
        <v>7398-Food</v>
      </c>
    </row>
    <row r="2919" spans="1:30">
      <c r="A2919" t="s">
        <v>48</v>
      </c>
      <c r="B2919" t="s">
        <v>549</v>
      </c>
      <c r="C2919" t="s">
        <v>881</v>
      </c>
      <c r="D2919" t="s">
        <v>882</v>
      </c>
      <c r="E2919" t="s">
        <v>885</v>
      </c>
      <c r="F2919" s="220" t="s">
        <v>53</v>
      </c>
      <c r="G2919" s="220">
        <v>45168</v>
      </c>
      <c r="H2919" t="s">
        <v>134</v>
      </c>
      <c r="I2919" t="s">
        <v>55</v>
      </c>
      <c r="J2919" t="s">
        <v>129</v>
      </c>
      <c r="K2919" t="s">
        <v>135</v>
      </c>
      <c r="L2919" s="230" t="s">
        <v>136</v>
      </c>
      <c r="M2919">
        <v>14</v>
      </c>
      <c r="N2919">
        <v>0</v>
      </c>
      <c r="O2919" s="240">
        <v>35.28</v>
      </c>
      <c r="P2919" s="240">
        <v>493.92</v>
      </c>
      <c r="Q2919" s="240">
        <v>5822.69</v>
      </c>
      <c r="R2919" s="240">
        <v>5.64</v>
      </c>
      <c r="S2919" s="231" t="str">
        <f>VLOOKUP(U2919,'Cross ref'!I:J,2,0)</f>
        <v>SCL</v>
      </c>
      <c r="T2919" s="231">
        <f t="shared" si="270"/>
        <v>493.92</v>
      </c>
      <c r="U2919" s="231">
        <f>VLOOKUP(VALUE(C2919),'Cross ref'!G:I,3,0)</f>
        <v>7398</v>
      </c>
      <c r="V2919" s="231">
        <f>IFERROR(VLOOKUP(J2919,'Item List (2)'!C:D,2,0),VLOOKUP(K2919,'Item List (2)'!C:D,2,0))</f>
        <v>50007</v>
      </c>
      <c r="W2919" s="231">
        <f>IFERROR(VLOOKUP(J2919,'Item List (2)'!C:E,3,0),VLOOKUP(K2919,'Item List (2)'!C:E,3,0))</f>
        <v>100</v>
      </c>
      <c r="X2919" s="231">
        <f t="shared" si="271"/>
        <v>0</v>
      </c>
      <c r="Y2919" s="231" t="str">
        <f t="shared" si="272"/>
        <v>FRIES, SS SK ON</v>
      </c>
      <c r="AA2919" s="232">
        <f t="shared" si="273"/>
        <v>493.92</v>
      </c>
      <c r="AB2919" s="232" t="str">
        <f>VLOOKUP(W2919,'Item List (2)'!$H:$J,2,0)</f>
        <v>Food</v>
      </c>
      <c r="AC2919" s="232">
        <f t="shared" si="274"/>
        <v>7398</v>
      </c>
      <c r="AD2919" s="232" t="str">
        <f t="shared" si="275"/>
        <v>7398-Food</v>
      </c>
    </row>
    <row r="2920" spans="1:30">
      <c r="A2920" t="s">
        <v>48</v>
      </c>
      <c r="B2920" t="s">
        <v>549</v>
      </c>
      <c r="C2920" t="s">
        <v>881</v>
      </c>
      <c r="D2920" t="s">
        <v>882</v>
      </c>
      <c r="E2920" t="s">
        <v>885</v>
      </c>
      <c r="F2920" s="220" t="s">
        <v>53</v>
      </c>
      <c r="G2920" s="220">
        <v>45168</v>
      </c>
      <c r="H2920" t="s">
        <v>482</v>
      </c>
      <c r="I2920" t="s">
        <v>55</v>
      </c>
      <c r="J2920" t="s">
        <v>483</v>
      </c>
      <c r="K2920" t="s">
        <v>484</v>
      </c>
      <c r="L2920" s="230" t="s">
        <v>140</v>
      </c>
      <c r="M2920">
        <v>1</v>
      </c>
      <c r="N2920">
        <v>0</v>
      </c>
      <c r="O2920" s="240">
        <v>22.16</v>
      </c>
      <c r="P2920" s="240">
        <v>22.16</v>
      </c>
      <c r="Q2920" s="240">
        <v>5822.69</v>
      </c>
      <c r="R2920" s="240">
        <v>5.64</v>
      </c>
      <c r="S2920" s="231" t="str">
        <f>VLOOKUP(U2920,'Cross ref'!I:J,2,0)</f>
        <v>SCL</v>
      </c>
      <c r="T2920" s="231">
        <f t="shared" si="270"/>
        <v>22.16</v>
      </c>
      <c r="U2920" s="231">
        <f>VLOOKUP(VALUE(C2920),'Cross ref'!G:I,3,0)</f>
        <v>7398</v>
      </c>
      <c r="V2920" s="231">
        <f>IFERROR(VLOOKUP(J2920,'Item List (2)'!C:D,2,0),VLOOKUP(K2920,'Item List (2)'!C:D,2,0))</f>
        <v>50007</v>
      </c>
      <c r="W2920" s="231">
        <f>IFERROR(VLOOKUP(J2920,'Item List (2)'!C:E,3,0),VLOOKUP(K2920,'Item List (2)'!C:E,3,0))</f>
        <v>100</v>
      </c>
      <c r="X2920" s="231">
        <f t="shared" si="271"/>
        <v>0</v>
      </c>
      <c r="Y2920" s="231" t="str">
        <f t="shared" si="272"/>
        <v>SPRAY, GRILL PRIME</v>
      </c>
      <c r="AA2920" s="232">
        <f t="shared" si="273"/>
        <v>22.16</v>
      </c>
      <c r="AB2920" s="232" t="str">
        <f>VLOOKUP(W2920,'Item List (2)'!$H:$J,2,0)</f>
        <v>Food</v>
      </c>
      <c r="AC2920" s="232">
        <f t="shared" si="274"/>
        <v>7398</v>
      </c>
      <c r="AD2920" s="232" t="str">
        <f t="shared" si="275"/>
        <v>7398-Food</v>
      </c>
    </row>
    <row r="2921" spans="1:30">
      <c r="A2921" t="s">
        <v>48</v>
      </c>
      <c r="B2921" t="s">
        <v>549</v>
      </c>
      <c r="C2921" t="s">
        <v>881</v>
      </c>
      <c r="D2921" t="s">
        <v>882</v>
      </c>
      <c r="E2921" t="s">
        <v>885</v>
      </c>
      <c r="F2921" s="220" t="s">
        <v>53</v>
      </c>
      <c r="G2921" s="220">
        <v>45168</v>
      </c>
      <c r="H2921" t="s">
        <v>145</v>
      </c>
      <c r="I2921" t="s">
        <v>55</v>
      </c>
      <c r="J2921" t="s">
        <v>146</v>
      </c>
      <c r="K2921" t="s">
        <v>147</v>
      </c>
      <c r="L2921" s="230" t="s">
        <v>148</v>
      </c>
      <c r="M2921">
        <v>1</v>
      </c>
      <c r="N2921">
        <v>0</v>
      </c>
      <c r="O2921" s="240">
        <v>111.01</v>
      </c>
      <c r="P2921" s="240">
        <v>111.01</v>
      </c>
      <c r="Q2921" s="240">
        <v>5822.69</v>
      </c>
      <c r="R2921" s="240">
        <v>5.64</v>
      </c>
      <c r="S2921" s="231" t="str">
        <f>VLOOKUP(U2921,'Cross ref'!I:J,2,0)</f>
        <v>SCL</v>
      </c>
      <c r="T2921" s="231">
        <f t="shared" si="270"/>
        <v>111.01</v>
      </c>
      <c r="U2921" s="231">
        <f>VLOOKUP(VALUE(C2921),'Cross ref'!G:I,3,0)</f>
        <v>7398</v>
      </c>
      <c r="V2921" s="231">
        <f>IFERROR(VLOOKUP(J2921,'Item List (2)'!C:D,2,0),VLOOKUP(K2921,'Item List (2)'!C:D,2,0))</f>
        <v>50007</v>
      </c>
      <c r="W2921" s="231">
        <f>IFERROR(VLOOKUP(J2921,'Item List (2)'!C:E,3,0),VLOOKUP(K2921,'Item List (2)'!C:E,3,0))</f>
        <v>100</v>
      </c>
      <c r="X2921" s="231">
        <f t="shared" si="271"/>
        <v>0</v>
      </c>
      <c r="Y2921" s="231" t="str">
        <f t="shared" si="272"/>
        <v>CHICKEN, TNDRLOIN STRIP 1.5Z</v>
      </c>
      <c r="AA2921" s="232">
        <f t="shared" si="273"/>
        <v>111.01</v>
      </c>
      <c r="AB2921" s="232" t="str">
        <f>VLOOKUP(W2921,'Item List (2)'!$H:$J,2,0)</f>
        <v>Food</v>
      </c>
      <c r="AC2921" s="232">
        <f t="shared" si="274"/>
        <v>7398</v>
      </c>
      <c r="AD2921" s="232" t="str">
        <f t="shared" si="275"/>
        <v>7398-Food</v>
      </c>
    </row>
    <row r="2922" spans="1:30">
      <c r="A2922" t="s">
        <v>48</v>
      </c>
      <c r="B2922" t="s">
        <v>549</v>
      </c>
      <c r="C2922" t="s">
        <v>881</v>
      </c>
      <c r="D2922" t="s">
        <v>882</v>
      </c>
      <c r="E2922" t="s">
        <v>885</v>
      </c>
      <c r="F2922" s="220" t="s">
        <v>53</v>
      </c>
      <c r="G2922" s="220">
        <v>45168</v>
      </c>
      <c r="H2922" t="s">
        <v>149</v>
      </c>
      <c r="I2922" t="s">
        <v>55</v>
      </c>
      <c r="J2922" t="s">
        <v>102</v>
      </c>
      <c r="K2922" t="s">
        <v>150</v>
      </c>
      <c r="L2922" s="230" t="s">
        <v>100</v>
      </c>
      <c r="M2922">
        <v>4</v>
      </c>
      <c r="N2922">
        <v>0</v>
      </c>
      <c r="O2922" s="240">
        <v>25.94</v>
      </c>
      <c r="P2922" s="240">
        <v>103.76</v>
      </c>
      <c r="Q2922" s="240">
        <v>5822.69</v>
      </c>
      <c r="R2922" s="240">
        <v>5.64</v>
      </c>
      <c r="S2922" s="231" t="str">
        <f>VLOOKUP(U2922,'Cross ref'!I:J,2,0)</f>
        <v>SCL</v>
      </c>
      <c r="T2922" s="231">
        <f t="shared" si="270"/>
        <v>103.76</v>
      </c>
      <c r="U2922" s="231">
        <f>VLOOKUP(VALUE(C2922),'Cross ref'!G:I,3,0)</f>
        <v>7398</v>
      </c>
      <c r="V2922" s="231">
        <f>IFERROR(VLOOKUP(J2922,'Item List (2)'!C:D,2,0),VLOOKUP(K2922,'Item List (2)'!C:D,2,0))</f>
        <v>50007</v>
      </c>
      <c r="W2922" s="231">
        <f>IFERROR(VLOOKUP(J2922,'Item List (2)'!C:E,3,0),VLOOKUP(K2922,'Item List (2)'!C:E,3,0))</f>
        <v>100</v>
      </c>
      <c r="X2922" s="231">
        <f t="shared" si="271"/>
        <v>0</v>
      </c>
      <c r="Y2922" s="231" t="str">
        <f t="shared" si="272"/>
        <v>SAUCE, BTRMILK RANCH CUP</v>
      </c>
      <c r="AA2922" s="232">
        <f t="shared" si="273"/>
        <v>103.76</v>
      </c>
      <c r="AB2922" s="232" t="str">
        <f>VLOOKUP(W2922,'Item List (2)'!$H:$J,2,0)</f>
        <v>Food</v>
      </c>
      <c r="AC2922" s="232">
        <f t="shared" si="274"/>
        <v>7398</v>
      </c>
      <c r="AD2922" s="232" t="str">
        <f t="shared" si="275"/>
        <v>7398-Food</v>
      </c>
    </row>
    <row r="2923" spans="1:30">
      <c r="A2923" t="s">
        <v>48</v>
      </c>
      <c r="B2923" t="s">
        <v>549</v>
      </c>
      <c r="C2923" t="s">
        <v>881</v>
      </c>
      <c r="D2923" t="s">
        <v>882</v>
      </c>
      <c r="E2923" t="s">
        <v>885</v>
      </c>
      <c r="F2923" s="220" t="s">
        <v>53</v>
      </c>
      <c r="G2923" s="220">
        <v>45168</v>
      </c>
      <c r="H2923" t="s">
        <v>151</v>
      </c>
      <c r="I2923" t="s">
        <v>55</v>
      </c>
      <c r="J2923" t="s">
        <v>152</v>
      </c>
      <c r="K2923" t="s">
        <v>153</v>
      </c>
      <c r="L2923" s="230" t="s">
        <v>154</v>
      </c>
      <c r="M2923">
        <v>1</v>
      </c>
      <c r="N2923">
        <v>0</v>
      </c>
      <c r="O2923" s="240">
        <v>11.66</v>
      </c>
      <c r="P2923" s="240">
        <v>11.66</v>
      </c>
      <c r="Q2923" s="240">
        <v>5822.69</v>
      </c>
      <c r="R2923" s="240">
        <v>5.64</v>
      </c>
      <c r="S2923" s="231" t="str">
        <f>VLOOKUP(U2923,'Cross ref'!I:J,2,0)</f>
        <v>SCL</v>
      </c>
      <c r="T2923" s="231">
        <f t="shared" si="270"/>
        <v>11.66</v>
      </c>
      <c r="U2923" s="231">
        <f>VLOOKUP(VALUE(C2923),'Cross ref'!G:I,3,0)</f>
        <v>7398</v>
      </c>
      <c r="V2923" s="231">
        <f>IFERROR(VLOOKUP(J2923,'Item List (2)'!C:D,2,0),VLOOKUP(K2923,'Item List (2)'!C:D,2,0))</f>
        <v>50007</v>
      </c>
      <c r="W2923" s="231">
        <f>IFERROR(VLOOKUP(J2923,'Item List (2)'!C:E,3,0),VLOOKUP(K2923,'Item List (2)'!C:E,3,0))</f>
        <v>100</v>
      </c>
      <c r="X2923" s="231">
        <f t="shared" si="271"/>
        <v>0</v>
      </c>
      <c r="Y2923" s="231" t="str">
        <f t="shared" si="272"/>
        <v>SAUCE, BUFFALO CUP</v>
      </c>
      <c r="AA2923" s="232">
        <f t="shared" si="273"/>
        <v>11.66</v>
      </c>
      <c r="AB2923" s="232" t="str">
        <f>VLOOKUP(W2923,'Item List (2)'!$H:$J,2,0)</f>
        <v>Food</v>
      </c>
      <c r="AC2923" s="232">
        <f t="shared" si="274"/>
        <v>7398</v>
      </c>
      <c r="AD2923" s="232" t="str">
        <f t="shared" si="275"/>
        <v>7398-Food</v>
      </c>
    </row>
    <row r="2924" spans="1:30">
      <c r="A2924" t="s">
        <v>48</v>
      </c>
      <c r="B2924" t="s">
        <v>549</v>
      </c>
      <c r="C2924" t="s">
        <v>881</v>
      </c>
      <c r="D2924" t="s">
        <v>882</v>
      </c>
      <c r="E2924" t="s">
        <v>885</v>
      </c>
      <c r="F2924" s="220" t="s">
        <v>53</v>
      </c>
      <c r="G2924" s="220">
        <v>45168</v>
      </c>
      <c r="H2924" t="s">
        <v>155</v>
      </c>
      <c r="I2924" t="s">
        <v>55</v>
      </c>
      <c r="J2924" t="s">
        <v>156</v>
      </c>
      <c r="K2924" t="s">
        <v>157</v>
      </c>
      <c r="L2924" s="230" t="s">
        <v>158</v>
      </c>
      <c r="M2924">
        <v>4</v>
      </c>
      <c r="N2924">
        <v>0</v>
      </c>
      <c r="O2924">
        <v>19.78</v>
      </c>
      <c r="P2924" s="240">
        <v>79.12</v>
      </c>
      <c r="Q2924" s="240">
        <v>5822.69</v>
      </c>
      <c r="R2924" s="240">
        <v>5.64</v>
      </c>
      <c r="S2924" s="231" t="str">
        <f>VLOOKUP(U2924,'Cross ref'!I:J,2,0)</f>
        <v>SCL</v>
      </c>
      <c r="T2924" s="231">
        <f t="shared" si="270"/>
        <v>79.12</v>
      </c>
      <c r="U2924" s="231">
        <f>VLOOKUP(VALUE(C2924),'Cross ref'!G:I,3,0)</f>
        <v>7398</v>
      </c>
      <c r="V2924" s="231">
        <f>IFERROR(VLOOKUP(J2924,'Item List (2)'!C:D,2,0),VLOOKUP(K2924,'Item List (2)'!C:D,2,0))</f>
        <v>50007</v>
      </c>
      <c r="W2924" s="231">
        <f>IFERROR(VLOOKUP(J2924,'Item List (2)'!C:E,3,0),VLOOKUP(K2924,'Item List (2)'!C:E,3,0))</f>
        <v>100</v>
      </c>
      <c r="X2924" s="231">
        <f t="shared" si="271"/>
        <v>0</v>
      </c>
      <c r="Y2924" s="231" t="str">
        <f t="shared" si="272"/>
        <v>ICE CREAM, VANILLA SLOW MELT</v>
      </c>
      <c r="AA2924" s="232">
        <f t="shared" si="273"/>
        <v>79.12</v>
      </c>
      <c r="AB2924" s="232" t="str">
        <f>VLOOKUP(W2924,'Item List (2)'!$H:$J,2,0)</f>
        <v>Food</v>
      </c>
      <c r="AC2924" s="232">
        <f t="shared" si="274"/>
        <v>7398</v>
      </c>
      <c r="AD2924" s="232" t="str">
        <f t="shared" si="275"/>
        <v>7398-Food</v>
      </c>
    </row>
    <row r="2925" spans="1:30">
      <c r="A2925" t="s">
        <v>48</v>
      </c>
      <c r="B2925" t="s">
        <v>549</v>
      </c>
      <c r="C2925" t="s">
        <v>881</v>
      </c>
      <c r="D2925" t="s">
        <v>882</v>
      </c>
      <c r="E2925" t="s">
        <v>885</v>
      </c>
      <c r="F2925" s="220" t="s">
        <v>53</v>
      </c>
      <c r="G2925" s="220">
        <v>45168</v>
      </c>
      <c r="H2925" t="s">
        <v>159</v>
      </c>
      <c r="I2925" t="s">
        <v>55</v>
      </c>
      <c r="J2925" t="s">
        <v>160</v>
      </c>
      <c r="K2925" t="s">
        <v>161</v>
      </c>
      <c r="L2925" s="230" t="s">
        <v>162</v>
      </c>
      <c r="M2925">
        <v>5</v>
      </c>
      <c r="N2925">
        <v>0</v>
      </c>
      <c r="O2925" s="240">
        <v>36.91</v>
      </c>
      <c r="P2925" s="240">
        <v>184.55</v>
      </c>
      <c r="Q2925" s="240">
        <v>5822.69</v>
      </c>
      <c r="R2925" s="240">
        <v>5.64</v>
      </c>
      <c r="S2925" s="231" t="str">
        <f>VLOOKUP(U2925,'Cross ref'!I:J,2,0)</f>
        <v>SCL</v>
      </c>
      <c r="T2925" s="231">
        <f t="shared" si="270"/>
        <v>184.55</v>
      </c>
      <c r="U2925" s="231">
        <f>VLOOKUP(VALUE(C2925),'Cross ref'!G:I,3,0)</f>
        <v>7398</v>
      </c>
      <c r="V2925" s="231">
        <f>IFERROR(VLOOKUP(J2925,'Item List (2)'!C:D,2,0),VLOOKUP(K2925,'Item List (2)'!C:D,2,0))</f>
        <v>50007</v>
      </c>
      <c r="W2925" s="231">
        <f>IFERROR(VLOOKUP(J2925,'Item List (2)'!C:E,3,0),VLOOKUP(K2925,'Item List (2)'!C:E,3,0))</f>
        <v>100</v>
      </c>
      <c r="X2925" s="231">
        <f t="shared" si="271"/>
        <v>0</v>
      </c>
      <c r="Y2925" s="231" t="str">
        <f t="shared" si="272"/>
        <v>SHORTENING, LIQ FRY PREM</v>
      </c>
      <c r="AA2925" s="232">
        <f t="shared" si="273"/>
        <v>184.55</v>
      </c>
      <c r="AB2925" s="232" t="str">
        <f>VLOOKUP(W2925,'Item List (2)'!$H:$J,2,0)</f>
        <v>Food</v>
      </c>
      <c r="AC2925" s="232">
        <f t="shared" si="274"/>
        <v>7398</v>
      </c>
      <c r="AD2925" s="232" t="str">
        <f t="shared" si="275"/>
        <v>7398-Food</v>
      </c>
    </row>
    <row r="2926" spans="1:30">
      <c r="A2926" t="s">
        <v>48</v>
      </c>
      <c r="B2926" t="s">
        <v>549</v>
      </c>
      <c r="C2926" t="s">
        <v>881</v>
      </c>
      <c r="D2926" t="s">
        <v>882</v>
      </c>
      <c r="E2926" t="s">
        <v>885</v>
      </c>
      <c r="F2926" s="220" t="s">
        <v>53</v>
      </c>
      <c r="G2926" s="220">
        <v>45168</v>
      </c>
      <c r="H2926" t="s">
        <v>339</v>
      </c>
      <c r="I2926" t="s">
        <v>201</v>
      </c>
      <c r="J2926" t="s">
        <v>232</v>
      </c>
      <c r="K2926" t="s">
        <v>340</v>
      </c>
      <c r="L2926" s="230" t="s">
        <v>341</v>
      </c>
      <c r="M2926">
        <v>1</v>
      </c>
      <c r="N2926">
        <v>0</v>
      </c>
      <c r="O2926" s="240">
        <v>28.75</v>
      </c>
      <c r="P2926" s="240">
        <v>28.75</v>
      </c>
      <c r="Q2926" s="240">
        <v>5822.69</v>
      </c>
      <c r="R2926" s="240">
        <v>5.64</v>
      </c>
      <c r="S2926" s="231" t="str">
        <f>VLOOKUP(U2926,'Cross ref'!I:J,2,0)</f>
        <v>SCL</v>
      </c>
      <c r="T2926" s="231">
        <f t="shared" si="270"/>
        <v>28.75</v>
      </c>
      <c r="U2926" s="231">
        <f>VLOOKUP(VALUE(C2926),'Cross ref'!G:I,3,0)</f>
        <v>7398</v>
      </c>
      <c r="V2926" s="231">
        <f>IFERROR(VLOOKUP(J2926,'Item List (2)'!C:D,2,0),VLOOKUP(K2926,'Item List (2)'!C:D,2,0))</f>
        <v>51001</v>
      </c>
      <c r="W2926" s="231">
        <f>IFERROR(VLOOKUP(J2926,'Item List (2)'!C:E,3,0),VLOOKUP(K2926,'Item List (2)'!C:E,3,0))</f>
        <v>1000</v>
      </c>
      <c r="X2926" s="231">
        <f t="shared" si="271"/>
        <v>0</v>
      </c>
      <c r="Y2926" s="231" t="str">
        <f t="shared" si="272"/>
        <v>LID, CUP CRUISER 32Z</v>
      </c>
      <c r="AA2926" s="232">
        <f t="shared" si="273"/>
        <v>28.75</v>
      </c>
      <c r="AB2926" s="232" t="str">
        <f>VLOOKUP(W2926,'Item List (2)'!$H:$J,2,0)</f>
        <v>Paper</v>
      </c>
      <c r="AC2926" s="232">
        <f t="shared" si="274"/>
        <v>7398</v>
      </c>
      <c r="AD2926" s="232" t="str">
        <f t="shared" si="275"/>
        <v>7398-Paper</v>
      </c>
    </row>
    <row r="2927" spans="1:30">
      <c r="A2927" t="s">
        <v>48</v>
      </c>
      <c r="B2927" t="s">
        <v>549</v>
      </c>
      <c r="C2927" t="s">
        <v>881</v>
      </c>
      <c r="D2927" t="s">
        <v>882</v>
      </c>
      <c r="E2927" t="s">
        <v>885</v>
      </c>
      <c r="F2927" s="220" t="s">
        <v>53</v>
      </c>
      <c r="G2927" s="220">
        <v>45168</v>
      </c>
      <c r="H2927" t="s">
        <v>163</v>
      </c>
      <c r="I2927" t="s">
        <v>55</v>
      </c>
      <c r="J2927" t="s">
        <v>146</v>
      </c>
      <c r="K2927" t="s">
        <v>164</v>
      </c>
      <c r="L2927" s="230" t="s">
        <v>165</v>
      </c>
      <c r="M2927">
        <v>3</v>
      </c>
      <c r="N2927">
        <v>0</v>
      </c>
      <c r="O2927" s="240">
        <v>37.6</v>
      </c>
      <c r="P2927" s="240">
        <v>112.8</v>
      </c>
      <c r="Q2927" s="240">
        <v>5822.69</v>
      </c>
      <c r="R2927" s="240">
        <v>5.64</v>
      </c>
      <c r="S2927" s="231" t="str">
        <f>VLOOKUP(U2927,'Cross ref'!I:J,2,0)</f>
        <v>SCL</v>
      </c>
      <c r="T2927" s="231">
        <f t="shared" si="270"/>
        <v>112.8</v>
      </c>
      <c r="U2927" s="231">
        <f>VLOOKUP(VALUE(C2927),'Cross ref'!G:I,3,0)</f>
        <v>7398</v>
      </c>
      <c r="V2927" s="231">
        <f>IFERROR(VLOOKUP(J2927,'Item List (2)'!C:D,2,0),VLOOKUP(K2927,'Item List (2)'!C:D,2,0))</f>
        <v>50007</v>
      </c>
      <c r="W2927" s="231">
        <f>IFERROR(VLOOKUP(J2927,'Item List (2)'!C:E,3,0),VLOOKUP(K2927,'Item List (2)'!C:E,3,0))</f>
        <v>100</v>
      </c>
      <c r="X2927" s="231">
        <f t="shared" si="271"/>
        <v>0</v>
      </c>
      <c r="Y2927" s="231" t="str">
        <f t="shared" si="272"/>
        <v>CHICKEN, PTY SPCY 3Z</v>
      </c>
      <c r="AA2927" s="232">
        <f t="shared" si="273"/>
        <v>112.8</v>
      </c>
      <c r="AB2927" s="232" t="str">
        <f>VLOOKUP(W2927,'Item List (2)'!$H:$J,2,0)</f>
        <v>Food</v>
      </c>
      <c r="AC2927" s="232">
        <f t="shared" si="274"/>
        <v>7398</v>
      </c>
      <c r="AD2927" s="232" t="str">
        <f t="shared" si="275"/>
        <v>7398-Food</v>
      </c>
    </row>
    <row r="2928" spans="1:30">
      <c r="A2928" t="s">
        <v>48</v>
      </c>
      <c r="B2928" t="s">
        <v>549</v>
      </c>
      <c r="C2928" t="s">
        <v>881</v>
      </c>
      <c r="D2928" t="s">
        <v>882</v>
      </c>
      <c r="E2928" t="s">
        <v>885</v>
      </c>
      <c r="F2928" s="220" t="s">
        <v>53</v>
      </c>
      <c r="G2928" s="220">
        <v>45168</v>
      </c>
      <c r="H2928" t="s">
        <v>166</v>
      </c>
      <c r="I2928" t="s">
        <v>55</v>
      </c>
      <c r="J2928" t="s">
        <v>121</v>
      </c>
      <c r="K2928" t="s">
        <v>167</v>
      </c>
      <c r="L2928" s="230" t="s">
        <v>168</v>
      </c>
      <c r="M2928">
        <v>1</v>
      </c>
      <c r="N2928">
        <v>0</v>
      </c>
      <c r="O2928" s="240">
        <v>29.39</v>
      </c>
      <c r="P2928" s="240">
        <v>29.39</v>
      </c>
      <c r="Q2928" s="240">
        <v>5822.69</v>
      </c>
      <c r="R2928" s="240">
        <v>5.64</v>
      </c>
      <c r="S2928" s="231" t="str">
        <f>VLOOKUP(U2928,'Cross ref'!I:J,2,0)</f>
        <v>SCL</v>
      </c>
      <c r="T2928" s="231">
        <f t="shared" si="270"/>
        <v>29.39</v>
      </c>
      <c r="U2928" s="231">
        <f>VLOOKUP(VALUE(C2928),'Cross ref'!G:I,3,0)</f>
        <v>7398</v>
      </c>
      <c r="V2928" s="231">
        <f>IFERROR(VLOOKUP(J2928,'Item List (2)'!C:D,2,0),VLOOKUP(K2928,'Item List (2)'!C:D,2,0))</f>
        <v>50007</v>
      </c>
      <c r="W2928" s="231">
        <f>IFERROR(VLOOKUP(J2928,'Item List (2)'!C:E,3,0),VLOOKUP(K2928,'Item List (2)'!C:E,3,0))</f>
        <v>100</v>
      </c>
      <c r="X2928" s="231">
        <f t="shared" si="271"/>
        <v>0</v>
      </c>
      <c r="Y2928" s="231" t="str">
        <f t="shared" si="272"/>
        <v>SQUASH, ZUCCHINI BRD SLI</v>
      </c>
      <c r="AA2928" s="232">
        <f t="shared" si="273"/>
        <v>29.39</v>
      </c>
      <c r="AB2928" s="232" t="str">
        <f>VLOOKUP(W2928,'Item List (2)'!$H:$J,2,0)</f>
        <v>Food</v>
      </c>
      <c r="AC2928" s="232">
        <f t="shared" si="274"/>
        <v>7398</v>
      </c>
      <c r="AD2928" s="232" t="str">
        <f t="shared" si="275"/>
        <v>7398-Food</v>
      </c>
    </row>
    <row r="2929" spans="1:30">
      <c r="A2929" t="s">
        <v>48</v>
      </c>
      <c r="B2929" t="s">
        <v>549</v>
      </c>
      <c r="C2929" t="s">
        <v>881</v>
      </c>
      <c r="D2929" t="s">
        <v>882</v>
      </c>
      <c r="E2929" t="s">
        <v>885</v>
      </c>
      <c r="F2929" s="220" t="s">
        <v>53</v>
      </c>
      <c r="G2929" s="220">
        <v>45168</v>
      </c>
      <c r="H2929" t="s">
        <v>169</v>
      </c>
      <c r="I2929" t="s">
        <v>55</v>
      </c>
      <c r="J2929" t="s">
        <v>170</v>
      </c>
      <c r="K2929" t="s">
        <v>171</v>
      </c>
      <c r="L2929" s="230" t="s">
        <v>172</v>
      </c>
      <c r="M2929">
        <v>4</v>
      </c>
      <c r="N2929">
        <v>0</v>
      </c>
      <c r="O2929" s="240">
        <v>90.57</v>
      </c>
      <c r="P2929" s="240">
        <v>362.28</v>
      </c>
      <c r="Q2929" s="240">
        <v>5822.69</v>
      </c>
      <c r="R2929" s="240">
        <v>5.64</v>
      </c>
      <c r="S2929" s="231" t="str">
        <f>VLOOKUP(U2929,'Cross ref'!I:J,2,0)</f>
        <v>SCL</v>
      </c>
      <c r="T2929" s="231">
        <f t="shared" si="270"/>
        <v>362.28</v>
      </c>
      <c r="U2929" s="231">
        <f>VLOOKUP(VALUE(C2929),'Cross ref'!G:I,3,0)</f>
        <v>7398</v>
      </c>
      <c r="V2929" s="231">
        <f>IFERROR(VLOOKUP(J2929,'Item List (2)'!C:D,2,0),VLOOKUP(K2929,'Item List (2)'!C:D,2,0))</f>
        <v>50007</v>
      </c>
      <c r="W2929" s="231">
        <f>IFERROR(VLOOKUP(J2929,'Item List (2)'!C:E,3,0),VLOOKUP(K2929,'Item List (2)'!C:E,3,0))</f>
        <v>100</v>
      </c>
      <c r="X2929" s="231">
        <f t="shared" si="271"/>
        <v>0</v>
      </c>
      <c r="Y2929" s="231" t="str">
        <f t="shared" si="272"/>
        <v>BACON, 500 SLICES FC</v>
      </c>
      <c r="AA2929" s="232">
        <f t="shared" si="273"/>
        <v>362.28</v>
      </c>
      <c r="AB2929" s="232" t="str">
        <f>VLOOKUP(W2929,'Item List (2)'!$H:$J,2,0)</f>
        <v>Food</v>
      </c>
      <c r="AC2929" s="232">
        <f t="shared" si="274"/>
        <v>7398</v>
      </c>
      <c r="AD2929" s="232" t="str">
        <f t="shared" si="275"/>
        <v>7398-Food</v>
      </c>
    </row>
    <row r="2930" spans="1:30">
      <c r="A2930" t="s">
        <v>48</v>
      </c>
      <c r="B2930" t="s">
        <v>549</v>
      </c>
      <c r="C2930" t="s">
        <v>881</v>
      </c>
      <c r="D2930" t="s">
        <v>882</v>
      </c>
      <c r="E2930" t="s">
        <v>885</v>
      </c>
      <c r="F2930" s="220" t="s">
        <v>53</v>
      </c>
      <c r="G2930" s="220">
        <v>45168</v>
      </c>
      <c r="H2930" t="s">
        <v>173</v>
      </c>
      <c r="I2930" t="s">
        <v>55</v>
      </c>
      <c r="J2930" t="s">
        <v>117</v>
      </c>
      <c r="K2930" t="s">
        <v>174</v>
      </c>
      <c r="L2930" s="230" t="s">
        <v>175</v>
      </c>
      <c r="M2930">
        <v>2</v>
      </c>
      <c r="N2930">
        <v>0</v>
      </c>
      <c r="O2930" s="240">
        <v>81.59</v>
      </c>
      <c r="P2930" s="240">
        <v>163.18</v>
      </c>
      <c r="Q2930" s="240">
        <v>5822.69</v>
      </c>
      <c r="R2930" s="240">
        <v>5.64</v>
      </c>
      <c r="S2930" s="231" t="str">
        <f>VLOOKUP(U2930,'Cross ref'!I:J,2,0)</f>
        <v>SCL</v>
      </c>
      <c r="T2930" s="231">
        <f t="shared" si="270"/>
        <v>163.18</v>
      </c>
      <c r="U2930" s="231">
        <f>VLOOKUP(VALUE(C2930),'Cross ref'!G:I,3,0)</f>
        <v>7398</v>
      </c>
      <c r="V2930" s="231">
        <f>IFERROR(VLOOKUP(J2930,'Item List (2)'!C:D,2,0),VLOOKUP(K2930,'Item List (2)'!C:D,2,0))</f>
        <v>50007</v>
      </c>
      <c r="W2930" s="231">
        <f>IFERROR(VLOOKUP(J2930,'Item List (2)'!C:E,3,0),VLOOKUP(K2930,'Item List (2)'!C:E,3,0))</f>
        <v>100</v>
      </c>
      <c r="X2930" s="231">
        <f t="shared" si="271"/>
        <v>0</v>
      </c>
      <c r="Y2930" s="231" t="str">
        <f t="shared" si="272"/>
        <v>BEEF, GRND PTY 1.78Z</v>
      </c>
      <c r="AA2930" s="232">
        <f t="shared" si="273"/>
        <v>163.18</v>
      </c>
      <c r="AB2930" s="232" t="str">
        <f>VLOOKUP(W2930,'Item List (2)'!$H:$J,2,0)</f>
        <v>Food</v>
      </c>
      <c r="AC2930" s="232">
        <f t="shared" si="274"/>
        <v>7398</v>
      </c>
      <c r="AD2930" s="232" t="str">
        <f t="shared" si="275"/>
        <v>7398-Food</v>
      </c>
    </row>
    <row r="2931" spans="1:30">
      <c r="A2931" t="s">
        <v>48</v>
      </c>
      <c r="B2931" t="s">
        <v>549</v>
      </c>
      <c r="C2931" t="s">
        <v>881</v>
      </c>
      <c r="D2931" t="s">
        <v>882</v>
      </c>
      <c r="E2931" t="s">
        <v>885</v>
      </c>
      <c r="F2931" s="220" t="s">
        <v>53</v>
      </c>
      <c r="G2931" s="220">
        <v>45168</v>
      </c>
      <c r="H2931" t="s">
        <v>344</v>
      </c>
      <c r="I2931" t="s">
        <v>55</v>
      </c>
      <c r="J2931" t="s">
        <v>345</v>
      </c>
      <c r="K2931" t="s">
        <v>346</v>
      </c>
      <c r="L2931" s="230" t="s">
        <v>347</v>
      </c>
      <c r="M2931">
        <v>1</v>
      </c>
      <c r="N2931">
        <v>0</v>
      </c>
      <c r="O2931" s="240">
        <v>25.95</v>
      </c>
      <c r="P2931" s="240">
        <v>25.95</v>
      </c>
      <c r="Q2931" s="240">
        <v>5822.69</v>
      </c>
      <c r="R2931" s="240">
        <v>5.64</v>
      </c>
      <c r="S2931" s="231" t="str">
        <f>VLOOKUP(U2931,'Cross ref'!I:J,2,0)</f>
        <v>SCL</v>
      </c>
      <c r="T2931" s="231">
        <f t="shared" si="270"/>
        <v>25.95</v>
      </c>
      <c r="U2931" s="231">
        <f>VLOOKUP(VALUE(C2931),'Cross ref'!G:I,3,0)</f>
        <v>7398</v>
      </c>
      <c r="V2931" s="231">
        <f>IFERROR(VLOOKUP(J2931,'Item List (2)'!C:D,2,0),VLOOKUP(K2931,'Item List (2)'!C:D,2,0))</f>
        <v>50007</v>
      </c>
      <c r="W2931" s="231">
        <f>IFERROR(VLOOKUP(J2931,'Item List (2)'!C:E,3,0),VLOOKUP(K2931,'Item List (2)'!C:E,3,0))</f>
        <v>100</v>
      </c>
      <c r="X2931" s="231">
        <f t="shared" si="271"/>
        <v>0</v>
      </c>
      <c r="Y2931" s="231" t="str">
        <f t="shared" si="272"/>
        <v>BREAD, SOURDOUGH THICKER SLI</v>
      </c>
      <c r="AA2931" s="232">
        <f t="shared" si="273"/>
        <v>25.95</v>
      </c>
      <c r="AB2931" s="232" t="str">
        <f>VLOOKUP(W2931,'Item List (2)'!$H:$J,2,0)</f>
        <v>Food</v>
      </c>
      <c r="AC2931" s="232">
        <f t="shared" si="274"/>
        <v>7398</v>
      </c>
      <c r="AD2931" s="232" t="str">
        <f t="shared" si="275"/>
        <v>7398-Food</v>
      </c>
    </row>
    <row r="2932" spans="1:30">
      <c r="A2932" t="s">
        <v>48</v>
      </c>
      <c r="B2932" t="s">
        <v>549</v>
      </c>
      <c r="C2932" t="s">
        <v>881</v>
      </c>
      <c r="D2932" t="s">
        <v>882</v>
      </c>
      <c r="E2932" t="s">
        <v>885</v>
      </c>
      <c r="F2932" s="220" t="s">
        <v>53</v>
      </c>
      <c r="G2932" s="220">
        <v>45168</v>
      </c>
      <c r="H2932" t="s">
        <v>176</v>
      </c>
      <c r="I2932" t="s">
        <v>55</v>
      </c>
      <c r="J2932" t="s">
        <v>76</v>
      </c>
      <c r="K2932" t="s">
        <v>177</v>
      </c>
      <c r="L2932" s="230" t="s">
        <v>78</v>
      </c>
      <c r="M2932">
        <v>1</v>
      </c>
      <c r="N2932">
        <v>0</v>
      </c>
      <c r="O2932" s="240">
        <v>99.5</v>
      </c>
      <c r="P2932" s="240">
        <v>99.5</v>
      </c>
      <c r="Q2932" s="240">
        <v>5822.69</v>
      </c>
      <c r="R2932" s="240">
        <v>5.64</v>
      </c>
      <c r="S2932" s="231" t="str">
        <f>VLOOKUP(U2932,'Cross ref'!I:J,2,0)</f>
        <v>SCL</v>
      </c>
      <c r="T2932" s="231">
        <f t="shared" si="270"/>
        <v>99.5</v>
      </c>
      <c r="U2932" s="231">
        <f>VLOOKUP(VALUE(C2932),'Cross ref'!G:I,3,0)</f>
        <v>7398</v>
      </c>
      <c r="V2932" s="231">
        <f>IFERROR(VLOOKUP(J2932,'Item List (2)'!C:D,2,0),VLOOKUP(K2932,'Item List (2)'!C:D,2,0))</f>
        <v>50007</v>
      </c>
      <c r="W2932" s="231">
        <f>IFERROR(VLOOKUP(J2932,'Item List (2)'!C:E,3,0),VLOOKUP(K2932,'Item List (2)'!C:E,3,0))</f>
        <v>100</v>
      </c>
      <c r="X2932" s="231">
        <f t="shared" si="271"/>
        <v>0</v>
      </c>
      <c r="Y2932" s="231" t="str">
        <f t="shared" si="272"/>
        <v>SYRUP, DR PEPPER BIB</v>
      </c>
      <c r="AA2932" s="232">
        <f t="shared" si="273"/>
        <v>99.5</v>
      </c>
      <c r="AB2932" s="232" t="str">
        <f>VLOOKUP(W2932,'Item List (2)'!$H:$J,2,0)</f>
        <v>Food</v>
      </c>
      <c r="AC2932" s="232">
        <f t="shared" si="274"/>
        <v>7398</v>
      </c>
      <c r="AD2932" s="232" t="str">
        <f t="shared" si="275"/>
        <v>7398-Food</v>
      </c>
    </row>
    <row r="2933" spans="1:30">
      <c r="A2933" t="s">
        <v>48</v>
      </c>
      <c r="B2933" t="s">
        <v>549</v>
      </c>
      <c r="C2933" t="s">
        <v>881</v>
      </c>
      <c r="D2933" t="s">
        <v>882</v>
      </c>
      <c r="E2933" t="s">
        <v>885</v>
      </c>
      <c r="F2933" s="220" t="s">
        <v>53</v>
      </c>
      <c r="G2933" s="220">
        <v>45168</v>
      </c>
      <c r="H2933" t="s">
        <v>178</v>
      </c>
      <c r="I2933" t="s">
        <v>55</v>
      </c>
      <c r="J2933" t="s">
        <v>179</v>
      </c>
      <c r="K2933" t="s">
        <v>180</v>
      </c>
      <c r="L2933" s="230" t="s">
        <v>148</v>
      </c>
      <c r="M2933">
        <v>1</v>
      </c>
      <c r="N2933">
        <v>0</v>
      </c>
      <c r="O2933" s="240">
        <v>77.57</v>
      </c>
      <c r="P2933" s="240">
        <v>77.57</v>
      </c>
      <c r="Q2933" s="240">
        <v>5822.69</v>
      </c>
      <c r="R2933" s="240">
        <v>5.64</v>
      </c>
      <c r="S2933" s="231" t="str">
        <f>VLOOKUP(U2933,'Cross ref'!I:J,2,0)</f>
        <v>SCL</v>
      </c>
      <c r="T2933" s="231">
        <f t="shared" si="270"/>
        <v>77.57</v>
      </c>
      <c r="U2933" s="231">
        <f>VLOOKUP(VALUE(C2933),'Cross ref'!G:I,3,0)</f>
        <v>7398</v>
      </c>
      <c r="V2933" s="231">
        <f>IFERROR(VLOOKUP(J2933,'Item List (2)'!C:D,2,0),VLOOKUP(K2933,'Item List (2)'!C:D,2,0))</f>
        <v>50007</v>
      </c>
      <c r="W2933" s="231">
        <f>IFERROR(VLOOKUP(J2933,'Item List (2)'!C:E,3,0),VLOOKUP(K2933,'Item List (2)'!C:E,3,0))</f>
        <v>100</v>
      </c>
      <c r="X2933" s="231">
        <f t="shared" si="271"/>
        <v>0</v>
      </c>
      <c r="Y2933" s="231" t="str">
        <f t="shared" si="272"/>
        <v>CHEESE, AMER SHRP SLI 144CT</v>
      </c>
      <c r="AA2933" s="232">
        <f t="shared" si="273"/>
        <v>77.57</v>
      </c>
      <c r="AB2933" s="232" t="str">
        <f>VLOOKUP(W2933,'Item List (2)'!$H:$J,2,0)</f>
        <v>Food</v>
      </c>
      <c r="AC2933" s="232">
        <f t="shared" si="274"/>
        <v>7398</v>
      </c>
      <c r="AD2933" s="232" t="str">
        <f t="shared" si="275"/>
        <v>7398-Food</v>
      </c>
    </row>
    <row r="2934" spans="1:30">
      <c r="A2934" t="s">
        <v>48</v>
      </c>
      <c r="B2934" t="s">
        <v>549</v>
      </c>
      <c r="C2934" t="s">
        <v>881</v>
      </c>
      <c r="D2934" t="s">
        <v>882</v>
      </c>
      <c r="E2934" t="s">
        <v>885</v>
      </c>
      <c r="F2934" s="220" t="s">
        <v>53</v>
      </c>
      <c r="G2934" s="220">
        <v>45168</v>
      </c>
      <c r="H2934" t="s">
        <v>181</v>
      </c>
      <c r="I2934" t="s">
        <v>55</v>
      </c>
      <c r="J2934" t="s">
        <v>121</v>
      </c>
      <c r="K2934" t="s">
        <v>182</v>
      </c>
      <c r="L2934" s="230" t="s">
        <v>183</v>
      </c>
      <c r="M2934">
        <v>3</v>
      </c>
      <c r="N2934">
        <v>0</v>
      </c>
      <c r="O2934" s="240">
        <v>39.79</v>
      </c>
      <c r="P2934" s="240">
        <v>119.37</v>
      </c>
      <c r="Q2934" s="240">
        <v>5822.69</v>
      </c>
      <c r="R2934" s="240">
        <v>5.64</v>
      </c>
      <c r="S2934" s="231" t="str">
        <f>VLOOKUP(U2934,'Cross ref'!I:J,2,0)</f>
        <v>SCL</v>
      </c>
      <c r="T2934" s="231">
        <f t="shared" si="270"/>
        <v>119.37</v>
      </c>
      <c r="U2934" s="231">
        <f>VLOOKUP(VALUE(C2934),'Cross ref'!G:I,3,0)</f>
        <v>7398</v>
      </c>
      <c r="V2934" s="231">
        <f>IFERROR(VLOOKUP(J2934,'Item List (2)'!C:D,2,0),VLOOKUP(K2934,'Item List (2)'!C:D,2,0))</f>
        <v>50007</v>
      </c>
      <c r="W2934" s="231">
        <f>IFERROR(VLOOKUP(J2934,'Item List (2)'!C:E,3,0),VLOOKUP(K2934,'Item List (2)'!C:E,3,0))</f>
        <v>100</v>
      </c>
      <c r="X2934" s="231">
        <f t="shared" si="271"/>
        <v>0</v>
      </c>
      <c r="Y2934" s="231" t="str">
        <f t="shared" si="272"/>
        <v>APPTZR, JALAPENO BRD CHSE BITE</v>
      </c>
      <c r="AA2934" s="232">
        <f t="shared" si="273"/>
        <v>119.37</v>
      </c>
      <c r="AB2934" s="232" t="str">
        <f>VLOOKUP(W2934,'Item List (2)'!$H:$J,2,0)</f>
        <v>Food</v>
      </c>
      <c r="AC2934" s="232">
        <f t="shared" si="274"/>
        <v>7398</v>
      </c>
      <c r="AD2934" s="232" t="str">
        <f t="shared" si="275"/>
        <v>7398-Food</v>
      </c>
    </row>
    <row r="2935" spans="1:30">
      <c r="A2935" t="s">
        <v>48</v>
      </c>
      <c r="B2935" t="s">
        <v>549</v>
      </c>
      <c r="C2935" t="s">
        <v>881</v>
      </c>
      <c r="D2935" t="s">
        <v>882</v>
      </c>
      <c r="E2935" t="s">
        <v>885</v>
      </c>
      <c r="F2935" s="220" t="s">
        <v>53</v>
      </c>
      <c r="G2935" s="220">
        <v>45168</v>
      </c>
      <c r="H2935" t="s">
        <v>184</v>
      </c>
      <c r="I2935" t="s">
        <v>55</v>
      </c>
      <c r="J2935" t="s">
        <v>117</v>
      </c>
      <c r="K2935" t="s">
        <v>185</v>
      </c>
      <c r="L2935" s="230" t="s">
        <v>186</v>
      </c>
      <c r="M2935">
        <v>2</v>
      </c>
      <c r="N2935">
        <v>0</v>
      </c>
      <c r="O2935" s="240">
        <v>76.44</v>
      </c>
      <c r="P2935" s="240">
        <v>152.88</v>
      </c>
      <c r="Q2935" s="240">
        <v>5822.69</v>
      </c>
      <c r="R2935" s="240">
        <v>5.64</v>
      </c>
      <c r="S2935" s="231" t="str">
        <f>VLOOKUP(U2935,'Cross ref'!I:J,2,0)</f>
        <v>SCL</v>
      </c>
      <c r="T2935" s="231">
        <f t="shared" si="270"/>
        <v>152.88</v>
      </c>
      <c r="U2935" s="231">
        <f>VLOOKUP(VALUE(C2935),'Cross ref'!G:I,3,0)</f>
        <v>7398</v>
      </c>
      <c r="V2935" s="231">
        <f>IFERROR(VLOOKUP(J2935,'Item List (2)'!C:D,2,0),VLOOKUP(K2935,'Item List (2)'!C:D,2,0))</f>
        <v>50007</v>
      </c>
      <c r="W2935" s="231">
        <f>IFERROR(VLOOKUP(J2935,'Item List (2)'!C:E,3,0),VLOOKUP(K2935,'Item List (2)'!C:E,3,0))</f>
        <v>100</v>
      </c>
      <c r="X2935" s="231">
        <f t="shared" si="271"/>
        <v>0</v>
      </c>
      <c r="Y2935" s="231" t="str">
        <f t="shared" si="272"/>
        <v>BEEF, GRND PTY 5.33Z ANGUS IQF</v>
      </c>
      <c r="AA2935" s="232">
        <f t="shared" si="273"/>
        <v>152.88</v>
      </c>
      <c r="AB2935" s="232" t="str">
        <f>VLOOKUP(W2935,'Item List (2)'!$H:$J,2,0)</f>
        <v>Food</v>
      </c>
      <c r="AC2935" s="232">
        <f t="shared" si="274"/>
        <v>7398</v>
      </c>
      <c r="AD2935" s="232" t="str">
        <f t="shared" si="275"/>
        <v>7398-Food</v>
      </c>
    </row>
    <row r="2936" spans="1:30">
      <c r="A2936" t="s">
        <v>48</v>
      </c>
      <c r="B2936" t="s">
        <v>549</v>
      </c>
      <c r="C2936" t="s">
        <v>881</v>
      </c>
      <c r="D2936" t="s">
        <v>882</v>
      </c>
      <c r="E2936" t="s">
        <v>885</v>
      </c>
      <c r="F2936" s="220" t="s">
        <v>53</v>
      </c>
      <c r="G2936" s="220">
        <v>45168</v>
      </c>
      <c r="H2936" t="s">
        <v>187</v>
      </c>
      <c r="I2936" t="s">
        <v>55</v>
      </c>
      <c r="J2936" t="s">
        <v>146</v>
      </c>
      <c r="K2936" t="s">
        <v>188</v>
      </c>
      <c r="L2936" s="230" t="s">
        <v>189</v>
      </c>
      <c r="M2936">
        <v>3</v>
      </c>
      <c r="N2936">
        <v>0</v>
      </c>
      <c r="O2936" s="240">
        <v>46.88</v>
      </c>
      <c r="P2936" s="240">
        <v>140.64</v>
      </c>
      <c r="Q2936" s="240">
        <v>5822.69</v>
      </c>
      <c r="R2936" s="240">
        <v>5.64</v>
      </c>
      <c r="S2936" s="231" t="str">
        <f>VLOOKUP(U2936,'Cross ref'!I:J,2,0)</f>
        <v>SCL</v>
      </c>
      <c r="T2936" s="231">
        <f t="shared" si="270"/>
        <v>140.64</v>
      </c>
      <c r="U2936" s="231">
        <f>VLOOKUP(VALUE(C2936),'Cross ref'!G:I,3,0)</f>
        <v>7398</v>
      </c>
      <c r="V2936" s="231">
        <f>IFERROR(VLOOKUP(J2936,'Item List (2)'!C:D,2,0),VLOOKUP(K2936,'Item List (2)'!C:D,2,0))</f>
        <v>50007</v>
      </c>
      <c r="W2936" s="231">
        <f>IFERROR(VLOOKUP(J2936,'Item List (2)'!C:E,3,0),VLOOKUP(K2936,'Item List (2)'!C:E,3,0))</f>
        <v>100</v>
      </c>
      <c r="X2936" s="231">
        <f t="shared" si="271"/>
        <v>0</v>
      </c>
      <c r="Y2936" s="231" t="str">
        <f t="shared" si="272"/>
        <v>CHICKEN, NUGGET BRD STAR SHP</v>
      </c>
      <c r="AA2936" s="232">
        <f t="shared" si="273"/>
        <v>140.64</v>
      </c>
      <c r="AB2936" s="232" t="str">
        <f>VLOOKUP(W2936,'Item List (2)'!$H:$J,2,0)</f>
        <v>Food</v>
      </c>
      <c r="AC2936" s="232">
        <f t="shared" si="274"/>
        <v>7398</v>
      </c>
      <c r="AD2936" s="232" t="str">
        <f t="shared" si="275"/>
        <v>7398-Food</v>
      </c>
    </row>
    <row r="2937" spans="1:30">
      <c r="A2937" t="s">
        <v>48</v>
      </c>
      <c r="B2937" t="s">
        <v>549</v>
      </c>
      <c r="C2937" t="s">
        <v>881</v>
      </c>
      <c r="D2937" t="s">
        <v>882</v>
      </c>
      <c r="E2937" t="s">
        <v>885</v>
      </c>
      <c r="F2937" s="220" t="s">
        <v>53</v>
      </c>
      <c r="G2937" s="220">
        <v>45168</v>
      </c>
      <c r="H2937" t="s">
        <v>357</v>
      </c>
      <c r="I2937" t="s">
        <v>55</v>
      </c>
      <c r="J2937" t="s">
        <v>358</v>
      </c>
      <c r="K2937" t="s">
        <v>359</v>
      </c>
      <c r="L2937" s="230" t="s">
        <v>360</v>
      </c>
      <c r="M2937">
        <v>1</v>
      </c>
      <c r="N2937">
        <v>0</v>
      </c>
      <c r="O2937" s="240">
        <v>24.1</v>
      </c>
      <c r="P2937" s="240">
        <v>24.1</v>
      </c>
      <c r="Q2937" s="240">
        <v>5822.69</v>
      </c>
      <c r="R2937" s="240">
        <v>5.64</v>
      </c>
      <c r="S2937" s="231" t="str">
        <f>VLOOKUP(U2937,'Cross ref'!I:J,2,0)</f>
        <v>SCL</v>
      </c>
      <c r="T2937" s="231">
        <f t="shared" si="270"/>
        <v>24.1</v>
      </c>
      <c r="U2937" s="231">
        <f>VLOOKUP(VALUE(C2937),'Cross ref'!G:I,3,0)</f>
        <v>7398</v>
      </c>
      <c r="V2937" s="231">
        <f>IFERROR(VLOOKUP(J2937,'Item List (2)'!C:D,2,0),VLOOKUP(K2937,'Item List (2)'!C:D,2,0))</f>
        <v>50007</v>
      </c>
      <c r="W2937" s="231">
        <f>IFERROR(VLOOKUP(J2937,'Item List (2)'!C:E,3,0),VLOOKUP(K2937,'Item List (2)'!C:E,3,0))</f>
        <v>100</v>
      </c>
      <c r="X2937" s="231">
        <f t="shared" si="271"/>
        <v>0</v>
      </c>
      <c r="Y2937" s="231" t="str">
        <f t="shared" si="272"/>
        <v>BISCUIT, BUTTERMILK PARBKD</v>
      </c>
      <c r="AA2937" s="232">
        <f t="shared" si="273"/>
        <v>24.1</v>
      </c>
      <c r="AB2937" s="232" t="str">
        <f>VLOOKUP(W2937,'Item List (2)'!$H:$J,2,0)</f>
        <v>Food</v>
      </c>
      <c r="AC2937" s="232">
        <f t="shared" si="274"/>
        <v>7398</v>
      </c>
      <c r="AD2937" s="232" t="str">
        <f t="shared" si="275"/>
        <v>7398-Food</v>
      </c>
    </row>
    <row r="2938" spans="1:30">
      <c r="A2938" t="s">
        <v>48</v>
      </c>
      <c r="B2938" t="s">
        <v>549</v>
      </c>
      <c r="C2938" t="s">
        <v>881</v>
      </c>
      <c r="D2938" t="s">
        <v>882</v>
      </c>
      <c r="E2938" t="s">
        <v>885</v>
      </c>
      <c r="F2938" s="220" t="s">
        <v>53</v>
      </c>
      <c r="G2938" s="220">
        <v>45168</v>
      </c>
      <c r="H2938" t="s">
        <v>194</v>
      </c>
      <c r="I2938" t="s">
        <v>55</v>
      </c>
      <c r="J2938" t="s">
        <v>179</v>
      </c>
      <c r="K2938" t="s">
        <v>195</v>
      </c>
      <c r="L2938" s="230" t="s">
        <v>148</v>
      </c>
      <c r="M2938">
        <v>1</v>
      </c>
      <c r="N2938">
        <v>0</v>
      </c>
      <c r="O2938" s="240">
        <v>77.97</v>
      </c>
      <c r="P2938" s="240">
        <v>77.97</v>
      </c>
      <c r="Q2938" s="240">
        <v>5822.69</v>
      </c>
      <c r="R2938" s="240">
        <v>5.64</v>
      </c>
      <c r="S2938" s="231" t="str">
        <f>VLOOKUP(U2938,'Cross ref'!I:J,2,0)</f>
        <v>SCL</v>
      </c>
      <c r="T2938" s="231">
        <f t="shared" si="270"/>
        <v>77.97</v>
      </c>
      <c r="U2938" s="231">
        <f>VLOOKUP(VALUE(C2938),'Cross ref'!G:I,3,0)</f>
        <v>7398</v>
      </c>
      <c r="V2938" s="231">
        <f>IFERROR(VLOOKUP(J2938,'Item List (2)'!C:D,2,0),VLOOKUP(K2938,'Item List (2)'!C:D,2,0))</f>
        <v>50007</v>
      </c>
      <c r="W2938" s="231">
        <f>IFERROR(VLOOKUP(J2938,'Item List (2)'!C:E,3,0),VLOOKUP(K2938,'Item List (2)'!C:E,3,0))</f>
        <v>100</v>
      </c>
      <c r="X2938" s="231">
        <f t="shared" si="271"/>
        <v>0</v>
      </c>
      <c r="Y2938" s="231" t="str">
        <f t="shared" si="272"/>
        <v>CHEESE, AMER SHRP SLI 200CT SM</v>
      </c>
      <c r="AA2938" s="232">
        <f t="shared" si="273"/>
        <v>77.97</v>
      </c>
      <c r="AB2938" s="232" t="str">
        <f>VLOOKUP(W2938,'Item List (2)'!$H:$J,2,0)</f>
        <v>Food</v>
      </c>
      <c r="AC2938" s="232">
        <f t="shared" si="274"/>
        <v>7398</v>
      </c>
      <c r="AD2938" s="232" t="str">
        <f t="shared" si="275"/>
        <v>7398-Food</v>
      </c>
    </row>
    <row r="2939" spans="1:30">
      <c r="A2939" t="s">
        <v>48</v>
      </c>
      <c r="B2939" t="s">
        <v>549</v>
      </c>
      <c r="C2939" t="s">
        <v>881</v>
      </c>
      <c r="D2939" t="s">
        <v>882</v>
      </c>
      <c r="E2939" t="s">
        <v>885</v>
      </c>
      <c r="F2939" s="220" t="s">
        <v>53</v>
      </c>
      <c r="G2939" s="220">
        <v>45168</v>
      </c>
      <c r="H2939" t="s">
        <v>205</v>
      </c>
      <c r="I2939" t="s">
        <v>55</v>
      </c>
      <c r="J2939" t="s">
        <v>206</v>
      </c>
      <c r="K2939" t="s">
        <v>207</v>
      </c>
      <c r="L2939" s="230" t="s">
        <v>208</v>
      </c>
      <c r="M2939">
        <v>1</v>
      </c>
      <c r="N2939">
        <v>0</v>
      </c>
      <c r="O2939" s="240">
        <v>22.17</v>
      </c>
      <c r="P2939" s="240">
        <v>22.17</v>
      </c>
      <c r="Q2939" s="240">
        <v>5822.69</v>
      </c>
      <c r="R2939" s="240">
        <v>5.64</v>
      </c>
      <c r="S2939" s="231" t="str">
        <f>VLOOKUP(U2939,'Cross ref'!I:J,2,0)</f>
        <v>SCL</v>
      </c>
      <c r="T2939" s="231">
        <f t="shared" si="270"/>
        <v>22.17</v>
      </c>
      <c r="U2939" s="231">
        <f>VLOOKUP(VALUE(C2939),'Cross ref'!G:I,3,0)</f>
        <v>7398</v>
      </c>
      <c r="V2939" s="231">
        <f>IFERROR(VLOOKUP(J2939,'Item List (2)'!C:D,2,0),VLOOKUP(K2939,'Item List (2)'!C:D,2,0))</f>
        <v>50007</v>
      </c>
      <c r="W2939" s="231">
        <f>IFERROR(VLOOKUP(J2939,'Item List (2)'!C:E,3,0),VLOOKUP(K2939,'Item List (2)'!C:E,3,0))</f>
        <v>100</v>
      </c>
      <c r="X2939" s="231">
        <f t="shared" si="271"/>
        <v>0</v>
      </c>
      <c r="Y2939" s="231" t="str">
        <f t="shared" si="272"/>
        <v>LETTUCE, LINER</v>
      </c>
      <c r="AA2939" s="232">
        <f t="shared" si="273"/>
        <v>22.17</v>
      </c>
      <c r="AB2939" s="232" t="str">
        <f>VLOOKUP(W2939,'Item List (2)'!$H:$J,2,0)</f>
        <v>Food</v>
      </c>
      <c r="AC2939" s="232">
        <f t="shared" si="274"/>
        <v>7398</v>
      </c>
      <c r="AD2939" s="232" t="str">
        <f t="shared" si="275"/>
        <v>7398-Food</v>
      </c>
    </row>
    <row r="2940" spans="1:30">
      <c r="A2940" t="s">
        <v>48</v>
      </c>
      <c r="B2940" t="s">
        <v>549</v>
      </c>
      <c r="C2940" t="s">
        <v>881</v>
      </c>
      <c r="D2940" t="s">
        <v>882</v>
      </c>
      <c r="E2940" t="s">
        <v>885</v>
      </c>
      <c r="F2940" s="220" t="s">
        <v>53</v>
      </c>
      <c r="G2940" s="220">
        <v>45168</v>
      </c>
      <c r="H2940" t="s">
        <v>209</v>
      </c>
      <c r="I2940" t="s">
        <v>55</v>
      </c>
      <c r="J2940" t="s">
        <v>210</v>
      </c>
      <c r="K2940" t="s">
        <v>211</v>
      </c>
      <c r="L2940" s="230" t="s">
        <v>212</v>
      </c>
      <c r="M2940">
        <v>1</v>
      </c>
      <c r="N2940">
        <v>0</v>
      </c>
      <c r="O2940" s="240">
        <v>19.57</v>
      </c>
      <c r="P2940" s="240">
        <v>19.57</v>
      </c>
      <c r="Q2940" s="240">
        <v>5822.69</v>
      </c>
      <c r="R2940" s="240">
        <v>5.64</v>
      </c>
      <c r="S2940" s="231" t="str">
        <f>VLOOKUP(U2940,'Cross ref'!I:J,2,0)</f>
        <v>SCL</v>
      </c>
      <c r="T2940" s="231">
        <f t="shared" si="270"/>
        <v>19.57</v>
      </c>
      <c r="U2940" s="231">
        <f>VLOOKUP(VALUE(C2940),'Cross ref'!G:I,3,0)</f>
        <v>7398</v>
      </c>
      <c r="V2940" s="231">
        <f>IFERROR(VLOOKUP(J2940,'Item List (2)'!C:D,2,0),VLOOKUP(K2940,'Item List (2)'!C:D,2,0))</f>
        <v>50007</v>
      </c>
      <c r="W2940" s="231">
        <f>IFERROR(VLOOKUP(J2940,'Item List (2)'!C:E,3,0),VLOOKUP(K2940,'Item List (2)'!C:E,3,0))</f>
        <v>100</v>
      </c>
      <c r="X2940" s="231">
        <f t="shared" si="271"/>
        <v>0</v>
      </c>
      <c r="Y2940" s="231" t="str">
        <f t="shared" si="272"/>
        <v>TOMATO, RED 5X5 BULK 25LB</v>
      </c>
      <c r="AA2940" s="232">
        <f t="shared" si="273"/>
        <v>19.57</v>
      </c>
      <c r="AB2940" s="232" t="str">
        <f>VLOOKUP(W2940,'Item List (2)'!$H:$J,2,0)</f>
        <v>Food</v>
      </c>
      <c r="AC2940" s="232">
        <f t="shared" si="274"/>
        <v>7398</v>
      </c>
      <c r="AD2940" s="232" t="str">
        <f t="shared" si="275"/>
        <v>7398-Food</v>
      </c>
    </row>
    <row r="2941" spans="1:30">
      <c r="A2941" t="s">
        <v>48</v>
      </c>
      <c r="B2941" t="s">
        <v>549</v>
      </c>
      <c r="C2941" t="s">
        <v>881</v>
      </c>
      <c r="D2941" t="s">
        <v>882</v>
      </c>
      <c r="E2941" t="s">
        <v>885</v>
      </c>
      <c r="F2941" s="220" t="s">
        <v>53</v>
      </c>
      <c r="G2941" s="220">
        <v>45168</v>
      </c>
      <c r="H2941" t="s">
        <v>213</v>
      </c>
      <c r="I2941" t="s">
        <v>55</v>
      </c>
      <c r="J2941" t="s">
        <v>214</v>
      </c>
      <c r="K2941" t="s">
        <v>215</v>
      </c>
      <c r="L2941" s="230" t="s">
        <v>78</v>
      </c>
      <c r="M2941">
        <v>2</v>
      </c>
      <c r="N2941">
        <v>0</v>
      </c>
      <c r="O2941" s="240">
        <v>27.07</v>
      </c>
      <c r="P2941" s="240">
        <v>54.14</v>
      </c>
      <c r="Q2941" s="240">
        <v>5822.69</v>
      </c>
      <c r="R2941" s="240">
        <v>5.64</v>
      </c>
      <c r="S2941" s="231" t="str">
        <f>VLOOKUP(U2941,'Cross ref'!I:J,2,0)</f>
        <v>SCL</v>
      </c>
      <c r="T2941" s="231">
        <f t="shared" si="270"/>
        <v>54.14</v>
      </c>
      <c r="U2941" s="231">
        <f>VLOOKUP(VALUE(C2941),'Cross ref'!G:I,3,0)</f>
        <v>7398</v>
      </c>
      <c r="V2941" s="231">
        <f>IFERROR(VLOOKUP(J2941,'Item List (2)'!C:D,2,0),VLOOKUP(K2941,'Item List (2)'!C:D,2,0))</f>
        <v>50007</v>
      </c>
      <c r="W2941" s="231">
        <f>IFERROR(VLOOKUP(J2941,'Item List (2)'!C:E,3,0),VLOOKUP(K2941,'Item List (2)'!C:E,3,0))</f>
        <v>100</v>
      </c>
      <c r="X2941" s="231">
        <f t="shared" si="271"/>
        <v>0</v>
      </c>
      <c r="Y2941" s="231" t="str">
        <f t="shared" si="272"/>
        <v>PICKLE, CHIP DELI 3/16" CC</v>
      </c>
      <c r="AA2941" s="232">
        <f t="shared" si="273"/>
        <v>54.14</v>
      </c>
      <c r="AB2941" s="232" t="str">
        <f>VLOOKUP(W2941,'Item List (2)'!$H:$J,2,0)</f>
        <v>Food</v>
      </c>
      <c r="AC2941" s="232">
        <f t="shared" si="274"/>
        <v>7398</v>
      </c>
      <c r="AD2941" s="232" t="str">
        <f t="shared" si="275"/>
        <v>7398-Food</v>
      </c>
    </row>
    <row r="2942" spans="1:30">
      <c r="A2942" t="s">
        <v>48</v>
      </c>
      <c r="B2942" t="s">
        <v>549</v>
      </c>
      <c r="C2942" t="s">
        <v>881</v>
      </c>
      <c r="D2942" t="s">
        <v>882</v>
      </c>
      <c r="E2942" t="s">
        <v>885</v>
      </c>
      <c r="F2942" s="220" t="s">
        <v>53</v>
      </c>
      <c r="G2942" s="220">
        <v>45168</v>
      </c>
      <c r="H2942" t="s">
        <v>285</v>
      </c>
      <c r="I2942" t="s">
        <v>55</v>
      </c>
      <c r="J2942" t="s">
        <v>146</v>
      </c>
      <c r="K2942" t="s">
        <v>286</v>
      </c>
      <c r="L2942" s="230" t="s">
        <v>148</v>
      </c>
      <c r="M2942">
        <v>1</v>
      </c>
      <c r="N2942">
        <v>0</v>
      </c>
      <c r="O2942" s="240">
        <v>117.62</v>
      </c>
      <c r="P2942" s="240">
        <v>117.62</v>
      </c>
      <c r="Q2942" s="240">
        <v>5822.69</v>
      </c>
      <c r="R2942" s="240">
        <v>5.64</v>
      </c>
      <c r="S2942" s="231" t="str">
        <f>VLOOKUP(U2942,'Cross ref'!I:J,2,0)</f>
        <v>SCL</v>
      </c>
      <c r="T2942" s="231">
        <f t="shared" si="270"/>
        <v>117.62</v>
      </c>
      <c r="U2942" s="231">
        <f>VLOOKUP(VALUE(C2942),'Cross ref'!G:I,3,0)</f>
        <v>7398</v>
      </c>
      <c r="V2942" s="231">
        <f>IFERROR(VLOOKUP(J2942,'Item List (2)'!C:D,2,0),VLOOKUP(K2942,'Item List (2)'!C:D,2,0))</f>
        <v>50007</v>
      </c>
      <c r="W2942" s="231">
        <f>IFERROR(VLOOKUP(J2942,'Item List (2)'!C:E,3,0),VLOOKUP(K2942,'Item List (2)'!C:E,3,0))</f>
        <v>100</v>
      </c>
      <c r="X2942" s="231">
        <f t="shared" si="271"/>
        <v>0</v>
      </c>
      <c r="Y2942" s="231" t="str">
        <f t="shared" si="272"/>
        <v>CHICKEN, BRST FLT MARNTD 3.5Z FZN</v>
      </c>
      <c r="AA2942" s="232">
        <f t="shared" si="273"/>
        <v>117.62</v>
      </c>
      <c r="AB2942" s="232" t="str">
        <f>VLOOKUP(W2942,'Item List (2)'!$H:$J,2,0)</f>
        <v>Food</v>
      </c>
      <c r="AC2942" s="232">
        <f t="shared" si="274"/>
        <v>7398</v>
      </c>
      <c r="AD2942" s="232" t="str">
        <f t="shared" si="275"/>
        <v>7398-Food</v>
      </c>
    </row>
    <row r="2943" spans="1:30">
      <c r="A2943" t="s">
        <v>48</v>
      </c>
      <c r="B2943" t="s">
        <v>549</v>
      </c>
      <c r="C2943" t="s">
        <v>881</v>
      </c>
      <c r="D2943" t="s">
        <v>882</v>
      </c>
      <c r="E2943" t="s">
        <v>885</v>
      </c>
      <c r="F2943" s="220" t="s">
        <v>53</v>
      </c>
      <c r="G2943" s="220">
        <v>45168</v>
      </c>
      <c r="H2943" t="s">
        <v>375</v>
      </c>
      <c r="I2943" t="s">
        <v>55</v>
      </c>
      <c r="J2943" t="s">
        <v>146</v>
      </c>
      <c r="K2943" t="s">
        <v>376</v>
      </c>
      <c r="L2943" s="230" t="s">
        <v>377</v>
      </c>
      <c r="M2943">
        <v>1</v>
      </c>
      <c r="N2943">
        <v>0</v>
      </c>
      <c r="O2943" s="240">
        <v>175.35</v>
      </c>
      <c r="P2943" s="240">
        <v>175.35</v>
      </c>
      <c r="Q2943" s="240">
        <v>5822.69</v>
      </c>
      <c r="R2943" s="240">
        <v>5.64</v>
      </c>
      <c r="S2943" s="231" t="str">
        <f>VLOOKUP(U2943,'Cross ref'!I:J,2,0)</f>
        <v>SCL</v>
      </c>
      <c r="T2943" s="231">
        <f t="shared" si="270"/>
        <v>175.35</v>
      </c>
      <c r="U2943" s="231">
        <f>VLOOKUP(VALUE(C2943),'Cross ref'!G:I,3,0)</f>
        <v>7398</v>
      </c>
      <c r="V2943" s="231">
        <f>IFERROR(VLOOKUP(J2943,'Item List (2)'!C:D,2,0),VLOOKUP(K2943,'Item List (2)'!C:D,2,0))</f>
        <v>50007</v>
      </c>
      <c r="W2943" s="231">
        <f>IFERROR(VLOOKUP(J2943,'Item List (2)'!C:E,3,0),VLOOKUP(K2943,'Item List (2)'!C:E,3,0))</f>
        <v>100</v>
      </c>
      <c r="X2943" s="231">
        <f t="shared" si="271"/>
        <v>0</v>
      </c>
      <c r="Y2943" s="231" t="str">
        <f t="shared" si="272"/>
        <v>CHICKEN, BRST GR SAVOR 4.25Z CARLS JR</v>
      </c>
      <c r="AA2943" s="232">
        <f t="shared" si="273"/>
        <v>175.35</v>
      </c>
      <c r="AB2943" s="232" t="str">
        <f>VLOOKUP(W2943,'Item List (2)'!$H:$J,2,0)</f>
        <v>Food</v>
      </c>
      <c r="AC2943" s="232">
        <f t="shared" si="274"/>
        <v>7398</v>
      </c>
      <c r="AD2943" s="232" t="str">
        <f t="shared" si="275"/>
        <v>7398-Food</v>
      </c>
    </row>
    <row r="2944" spans="1:30">
      <c r="A2944" t="s">
        <v>48</v>
      </c>
      <c r="B2944" t="s">
        <v>549</v>
      </c>
      <c r="C2944" t="s">
        <v>881</v>
      </c>
      <c r="D2944" t="s">
        <v>882</v>
      </c>
      <c r="E2944" t="s">
        <v>885</v>
      </c>
      <c r="F2944" s="220" t="s">
        <v>53</v>
      </c>
      <c r="G2944" s="220">
        <v>45168</v>
      </c>
      <c r="H2944" t="s">
        <v>219</v>
      </c>
      <c r="I2944" t="s">
        <v>55</v>
      </c>
      <c r="J2944" t="s">
        <v>220</v>
      </c>
      <c r="K2944" t="s">
        <v>221</v>
      </c>
      <c r="L2944" s="230" t="s">
        <v>222</v>
      </c>
      <c r="M2944">
        <v>1</v>
      </c>
      <c r="N2944">
        <v>0</v>
      </c>
      <c r="O2944" s="240">
        <v>13.66</v>
      </c>
      <c r="P2944" s="240">
        <v>13.66</v>
      </c>
      <c r="Q2944" s="240">
        <v>5822.69</v>
      </c>
      <c r="R2944" s="240">
        <v>5.64</v>
      </c>
      <c r="S2944" s="231" t="str">
        <f>VLOOKUP(U2944,'Cross ref'!I:J,2,0)</f>
        <v>SCL</v>
      </c>
      <c r="T2944" s="231">
        <f t="shared" si="270"/>
        <v>13.66</v>
      </c>
      <c r="U2944" s="231">
        <f>VLOOKUP(VALUE(C2944),'Cross ref'!G:I,3,0)</f>
        <v>7398</v>
      </c>
      <c r="V2944" s="231">
        <f>IFERROR(VLOOKUP(J2944,'Item List (2)'!C:D,2,0),VLOOKUP(K2944,'Item List (2)'!C:D,2,0))</f>
        <v>50007</v>
      </c>
      <c r="W2944" s="231">
        <f>IFERROR(VLOOKUP(J2944,'Item List (2)'!C:E,3,0),VLOOKUP(K2944,'Item List (2)'!C:E,3,0))</f>
        <v>100</v>
      </c>
      <c r="X2944" s="231">
        <f t="shared" si="271"/>
        <v>0</v>
      </c>
      <c r="Y2944" s="231" t="str">
        <f t="shared" si="272"/>
        <v>WATER, PURIFIED 16.9Z DASANI</v>
      </c>
      <c r="AA2944" s="232">
        <f t="shared" si="273"/>
        <v>13.66</v>
      </c>
      <c r="AB2944" s="232" t="str">
        <f>VLOOKUP(W2944,'Item List (2)'!$H:$J,2,0)</f>
        <v>Food</v>
      </c>
      <c r="AC2944" s="232">
        <f t="shared" si="274"/>
        <v>7398</v>
      </c>
      <c r="AD2944" s="232" t="str">
        <f t="shared" si="275"/>
        <v>7398-Food</v>
      </c>
    </row>
    <row r="2945" spans="1:30">
      <c r="A2945" t="s">
        <v>48</v>
      </c>
      <c r="B2945" t="s">
        <v>549</v>
      </c>
      <c r="C2945" t="s">
        <v>881</v>
      </c>
      <c r="D2945" t="s">
        <v>882</v>
      </c>
      <c r="E2945" t="s">
        <v>885</v>
      </c>
      <c r="F2945" s="220" t="s">
        <v>53</v>
      </c>
      <c r="G2945" s="220">
        <v>45168</v>
      </c>
      <c r="H2945" t="s">
        <v>383</v>
      </c>
      <c r="I2945" t="s">
        <v>55</v>
      </c>
      <c r="J2945" t="s">
        <v>265</v>
      </c>
      <c r="K2945" t="s">
        <v>384</v>
      </c>
      <c r="L2945" s="230" t="s">
        <v>263</v>
      </c>
      <c r="M2945">
        <v>1</v>
      </c>
      <c r="N2945">
        <v>0</v>
      </c>
      <c r="O2945" s="240">
        <v>32.32</v>
      </c>
      <c r="P2945" s="240">
        <v>32.32</v>
      </c>
      <c r="Q2945" s="240">
        <v>5822.69</v>
      </c>
      <c r="R2945" s="240">
        <v>5.64</v>
      </c>
      <c r="S2945" s="231" t="str">
        <f>VLOOKUP(U2945,'Cross ref'!I:J,2,0)</f>
        <v>SCL</v>
      </c>
      <c r="T2945" s="231">
        <f t="shared" si="270"/>
        <v>32.32</v>
      </c>
      <c r="U2945" s="231">
        <f>VLOOKUP(VALUE(C2945),'Cross ref'!G:I,3,0)</f>
        <v>7398</v>
      </c>
      <c r="V2945" s="231">
        <f>IFERROR(VLOOKUP(J2945,'Item List (2)'!C:D,2,0),VLOOKUP(K2945,'Item List (2)'!C:D,2,0))</f>
        <v>50007</v>
      </c>
      <c r="W2945" s="231">
        <f>IFERROR(VLOOKUP(J2945,'Item List (2)'!C:E,3,0),VLOOKUP(K2945,'Item List (2)'!C:E,3,0))</f>
        <v>100</v>
      </c>
      <c r="X2945" s="231">
        <f t="shared" si="271"/>
        <v>0</v>
      </c>
      <c r="Y2945" s="231" t="str">
        <f t="shared" si="272"/>
        <v>SAUCE, SANTA FE W-CAGE FREE EGG</v>
      </c>
      <c r="AA2945" s="232">
        <f t="shared" si="273"/>
        <v>32.32</v>
      </c>
      <c r="AB2945" s="232" t="str">
        <f>VLOOKUP(W2945,'Item List (2)'!$H:$J,2,0)</f>
        <v>Food</v>
      </c>
      <c r="AC2945" s="232">
        <f t="shared" si="274"/>
        <v>7398</v>
      </c>
      <c r="AD2945" s="232" t="str">
        <f t="shared" si="275"/>
        <v>7398-Food</v>
      </c>
    </row>
    <row r="2946" spans="1:30">
      <c r="A2946" t="s">
        <v>48</v>
      </c>
      <c r="B2946" t="s">
        <v>549</v>
      </c>
      <c r="C2946" t="s">
        <v>881</v>
      </c>
      <c r="D2946" t="s">
        <v>882</v>
      </c>
      <c r="E2946" t="s">
        <v>885</v>
      </c>
      <c r="F2946" s="220" t="s">
        <v>53</v>
      </c>
      <c r="G2946" s="220">
        <v>45168</v>
      </c>
      <c r="H2946" t="s">
        <v>235</v>
      </c>
      <c r="I2946" t="s">
        <v>201</v>
      </c>
      <c r="J2946" t="s">
        <v>236</v>
      </c>
      <c r="K2946" t="s">
        <v>237</v>
      </c>
      <c r="L2946" s="230" t="s">
        <v>238</v>
      </c>
      <c r="M2946">
        <v>1</v>
      </c>
      <c r="N2946">
        <v>0</v>
      </c>
      <c r="O2946" s="240">
        <v>59.26</v>
      </c>
      <c r="P2946" s="240">
        <v>59.26</v>
      </c>
      <c r="Q2946" s="240">
        <v>5822.69</v>
      </c>
      <c r="R2946" s="240">
        <v>5.64</v>
      </c>
      <c r="S2946" s="231" t="str">
        <f>VLOOKUP(U2946,'Cross ref'!I:J,2,0)</f>
        <v>SCL</v>
      </c>
      <c r="T2946" s="231">
        <f t="shared" ref="T2946:T3009" si="276">P2946</f>
        <v>59.26</v>
      </c>
      <c r="U2946" s="231">
        <f>VLOOKUP(VALUE(C2946),'Cross ref'!G:I,3,0)</f>
        <v>7398</v>
      </c>
      <c r="V2946" s="231">
        <f>IFERROR(VLOOKUP(J2946,'Item List (2)'!C:D,2,0),VLOOKUP(K2946,'Item List (2)'!C:D,2,0))</f>
        <v>51001</v>
      </c>
      <c r="W2946" s="231">
        <f>IFERROR(VLOOKUP(J2946,'Item List (2)'!C:E,3,0),VLOOKUP(K2946,'Item List (2)'!C:E,3,0))</f>
        <v>1000</v>
      </c>
      <c r="X2946" s="231">
        <f t="shared" ref="X2946:X3009" si="277">IF(_xlfn.NUMBERVALUE(O2946),M2946*O2946-P2946,-P2946)</f>
        <v>0</v>
      </c>
      <c r="Y2946" s="231" t="str">
        <f t="shared" ref="Y2946:Y3009" si="278">K2946</f>
        <v>CUP, COLD 20Z FLV TRL</v>
      </c>
      <c r="AA2946" s="232">
        <f t="shared" ref="AA2946:AA3009" si="279">P2946</f>
        <v>59.26</v>
      </c>
      <c r="AB2946" s="232" t="str">
        <f>VLOOKUP(W2946,'Item List (2)'!$H:$J,2,0)</f>
        <v>Paper</v>
      </c>
      <c r="AC2946" s="232">
        <f t="shared" ref="AC2946:AC3009" si="280">U2946</f>
        <v>7398</v>
      </c>
      <c r="AD2946" s="232" t="str">
        <f t="shared" ref="AD2946:AD3009" si="281">AC2946&amp;"-"&amp;AB2946</f>
        <v>7398-Paper</v>
      </c>
    </row>
    <row r="2947" spans="1:30">
      <c r="A2947" t="s">
        <v>48</v>
      </c>
      <c r="B2947" t="s">
        <v>549</v>
      </c>
      <c r="C2947" t="s">
        <v>881</v>
      </c>
      <c r="D2947" t="s">
        <v>882</v>
      </c>
      <c r="E2947" t="s">
        <v>885</v>
      </c>
      <c r="F2947" s="220" t="s">
        <v>53</v>
      </c>
      <c r="G2947" s="220">
        <v>45168</v>
      </c>
      <c r="H2947" t="s">
        <v>250</v>
      </c>
      <c r="I2947" t="s">
        <v>201</v>
      </c>
      <c r="J2947" t="s">
        <v>240</v>
      </c>
      <c r="K2947" t="s">
        <v>251</v>
      </c>
      <c r="L2947" s="230" t="s">
        <v>252</v>
      </c>
      <c r="M2947">
        <v>2</v>
      </c>
      <c r="N2947">
        <v>0</v>
      </c>
      <c r="O2947" s="240">
        <v>26.37</v>
      </c>
      <c r="P2947" s="240">
        <v>52.74</v>
      </c>
      <c r="Q2947" s="240">
        <v>5822.69</v>
      </c>
      <c r="R2947" s="240">
        <v>5.64</v>
      </c>
      <c r="S2947" s="231" t="str">
        <f>VLOOKUP(U2947,'Cross ref'!I:J,2,0)</f>
        <v>SCL</v>
      </c>
      <c r="T2947" s="231">
        <f t="shared" si="276"/>
        <v>52.74</v>
      </c>
      <c r="U2947" s="231">
        <f>VLOOKUP(VALUE(C2947),'Cross ref'!G:I,3,0)</f>
        <v>7398</v>
      </c>
      <c r="V2947" s="231">
        <f>IFERROR(VLOOKUP(J2947,'Item List (2)'!C:D,2,0),VLOOKUP(K2947,'Item List (2)'!C:D,2,0))</f>
        <v>51001</v>
      </c>
      <c r="W2947" s="231">
        <f>IFERROR(VLOOKUP(J2947,'Item List (2)'!C:E,3,0),VLOOKUP(K2947,'Item List (2)'!C:E,3,0))</f>
        <v>1000</v>
      </c>
      <c r="X2947" s="231">
        <f t="shared" si="277"/>
        <v>0</v>
      </c>
      <c r="Y2947" s="231" t="str">
        <f t="shared" si="278"/>
        <v>BAG, #8 FLVR TRAILS</v>
      </c>
      <c r="AA2947" s="232">
        <f t="shared" si="279"/>
        <v>52.74</v>
      </c>
      <c r="AB2947" s="232" t="str">
        <f>VLOOKUP(W2947,'Item List (2)'!$H:$J,2,0)</f>
        <v>Paper</v>
      </c>
      <c r="AC2947" s="232">
        <f t="shared" si="280"/>
        <v>7398</v>
      </c>
      <c r="AD2947" s="232" t="str">
        <f t="shared" si="281"/>
        <v>7398-Paper</v>
      </c>
    </row>
    <row r="2948" spans="1:30">
      <c r="A2948" t="s">
        <v>48</v>
      </c>
      <c r="B2948" t="s">
        <v>549</v>
      </c>
      <c r="C2948" t="s">
        <v>881</v>
      </c>
      <c r="D2948" t="s">
        <v>882</v>
      </c>
      <c r="E2948" t="s">
        <v>885</v>
      </c>
      <c r="F2948" s="220" t="s">
        <v>53</v>
      </c>
      <c r="G2948" s="220">
        <v>45168</v>
      </c>
      <c r="H2948" t="s">
        <v>258</v>
      </c>
      <c r="I2948" t="s">
        <v>201</v>
      </c>
      <c r="J2948" t="s">
        <v>236</v>
      </c>
      <c r="K2948" t="s">
        <v>259</v>
      </c>
      <c r="L2948" s="230" t="s">
        <v>260</v>
      </c>
      <c r="M2948">
        <v>2</v>
      </c>
      <c r="N2948">
        <v>0</v>
      </c>
      <c r="O2948" s="240">
        <v>30.68</v>
      </c>
      <c r="P2948" s="240">
        <v>61.36</v>
      </c>
      <c r="Q2948" s="240">
        <v>5822.69</v>
      </c>
      <c r="R2948" s="240">
        <v>5.64</v>
      </c>
      <c r="S2948" s="231" t="str">
        <f>VLOOKUP(U2948,'Cross ref'!I:J,2,0)</f>
        <v>SCL</v>
      </c>
      <c r="T2948" s="231">
        <f t="shared" si="276"/>
        <v>61.36</v>
      </c>
      <c r="U2948" s="231">
        <f>VLOOKUP(VALUE(C2948),'Cross ref'!G:I,3,0)</f>
        <v>7398</v>
      </c>
      <c r="V2948" s="231">
        <f>IFERROR(VLOOKUP(J2948,'Item List (2)'!C:D,2,0),VLOOKUP(K2948,'Item List (2)'!C:D,2,0))</f>
        <v>51001</v>
      </c>
      <c r="W2948" s="231">
        <f>IFERROR(VLOOKUP(J2948,'Item List (2)'!C:E,3,0),VLOOKUP(K2948,'Item List (2)'!C:E,3,0))</f>
        <v>1000</v>
      </c>
      <c r="X2948" s="231">
        <f t="shared" si="277"/>
        <v>0</v>
      </c>
      <c r="Y2948" s="231" t="str">
        <f t="shared" si="278"/>
        <v>CUP, PLS COLD 32Z FLVR TRAIL</v>
      </c>
      <c r="AA2948" s="232">
        <f t="shared" si="279"/>
        <v>61.36</v>
      </c>
      <c r="AB2948" s="232" t="str">
        <f>VLOOKUP(W2948,'Item List (2)'!$H:$J,2,0)</f>
        <v>Paper</v>
      </c>
      <c r="AC2948" s="232">
        <f t="shared" si="280"/>
        <v>7398</v>
      </c>
      <c r="AD2948" s="232" t="str">
        <f t="shared" si="281"/>
        <v>7398-Paper</v>
      </c>
    </row>
    <row r="2949" spans="1:30">
      <c r="A2949" t="s">
        <v>48</v>
      </c>
      <c r="B2949" t="s">
        <v>549</v>
      </c>
      <c r="C2949" t="s">
        <v>881</v>
      </c>
      <c r="D2949" t="s">
        <v>882</v>
      </c>
      <c r="E2949" t="s">
        <v>885</v>
      </c>
      <c r="F2949" s="220" t="s">
        <v>53</v>
      </c>
      <c r="G2949" s="220">
        <v>45168</v>
      </c>
      <c r="H2949" t="s">
        <v>503</v>
      </c>
      <c r="I2949" t="s">
        <v>55</v>
      </c>
      <c r="J2949" t="s">
        <v>265</v>
      </c>
      <c r="K2949" t="s">
        <v>504</v>
      </c>
      <c r="L2949" s="230" t="s">
        <v>263</v>
      </c>
      <c r="M2949">
        <v>1</v>
      </c>
      <c r="N2949">
        <v>0</v>
      </c>
      <c r="O2949" s="240">
        <v>32.25</v>
      </c>
      <c r="P2949" s="240">
        <v>32.25</v>
      </c>
      <c r="Q2949" s="240">
        <v>5822.69</v>
      </c>
      <c r="R2949" s="240">
        <v>5.64</v>
      </c>
      <c r="S2949" s="231" t="str">
        <f>VLOOKUP(U2949,'Cross ref'!I:J,2,0)</f>
        <v>SCL</v>
      </c>
      <c r="T2949" s="231">
        <f t="shared" si="276"/>
        <v>32.25</v>
      </c>
      <c r="U2949" s="231">
        <f>VLOOKUP(VALUE(C2949),'Cross ref'!G:I,3,0)</f>
        <v>7398</v>
      </c>
      <c r="V2949" s="231">
        <f>IFERROR(VLOOKUP(J2949,'Item List (2)'!C:D,2,0),VLOOKUP(K2949,'Item List (2)'!C:D,2,0))</f>
        <v>50007</v>
      </c>
      <c r="W2949" s="231">
        <f>IFERROR(VLOOKUP(J2949,'Item List (2)'!C:E,3,0),VLOOKUP(K2949,'Item List (2)'!C:E,3,0))</f>
        <v>100</v>
      </c>
      <c r="X2949" s="231">
        <f t="shared" si="277"/>
        <v>0</v>
      </c>
      <c r="Y2949" s="231" t="str">
        <f t="shared" si="278"/>
        <v>SAUCE, CLASSIC</v>
      </c>
      <c r="AA2949" s="232">
        <f t="shared" si="279"/>
        <v>32.25</v>
      </c>
      <c r="AB2949" s="232" t="str">
        <f>VLOOKUP(W2949,'Item List (2)'!$H:$J,2,0)</f>
        <v>Food</v>
      </c>
      <c r="AC2949" s="232">
        <f t="shared" si="280"/>
        <v>7398</v>
      </c>
      <c r="AD2949" s="232" t="str">
        <f t="shared" si="281"/>
        <v>7398-Food</v>
      </c>
    </row>
    <row r="2950" spans="1:30">
      <c r="A2950" t="s">
        <v>48</v>
      </c>
      <c r="B2950" t="s">
        <v>549</v>
      </c>
      <c r="C2950" t="s">
        <v>881</v>
      </c>
      <c r="D2950" t="s">
        <v>882</v>
      </c>
      <c r="E2950" t="s">
        <v>885</v>
      </c>
      <c r="F2950" s="220" t="s">
        <v>53</v>
      </c>
      <c r="G2950" s="220">
        <v>45168</v>
      </c>
      <c r="H2950" t="s">
        <v>261</v>
      </c>
      <c r="I2950" t="s">
        <v>55</v>
      </c>
      <c r="J2950" t="s">
        <v>98</v>
      </c>
      <c r="K2950" t="s">
        <v>262</v>
      </c>
      <c r="L2950" s="230" t="s">
        <v>263</v>
      </c>
      <c r="M2950">
        <v>1</v>
      </c>
      <c r="N2950">
        <v>0</v>
      </c>
      <c r="O2950" s="240">
        <v>22.91</v>
      </c>
      <c r="P2950" s="240">
        <v>22.91</v>
      </c>
      <c r="Q2950" s="240">
        <v>5822.69</v>
      </c>
      <c r="R2950" s="240">
        <v>5.64</v>
      </c>
      <c r="S2950" s="231" t="str">
        <f>VLOOKUP(U2950,'Cross ref'!I:J,2,0)</f>
        <v>SCL</v>
      </c>
      <c r="T2950" s="231">
        <f t="shared" si="276"/>
        <v>22.91</v>
      </c>
      <c r="U2950" s="231">
        <f>VLOOKUP(VALUE(C2950),'Cross ref'!G:I,3,0)</f>
        <v>7398</v>
      </c>
      <c r="V2950" s="231">
        <f>IFERROR(VLOOKUP(J2950,'Item List (2)'!C:D,2,0),VLOOKUP(K2950,'Item List (2)'!C:D,2,0))</f>
        <v>50007</v>
      </c>
      <c r="W2950" s="231">
        <f>IFERROR(VLOOKUP(J2950,'Item List (2)'!C:E,3,0),VLOOKUP(K2950,'Item List (2)'!C:E,3,0))</f>
        <v>100</v>
      </c>
      <c r="X2950" s="231">
        <f t="shared" si="277"/>
        <v>0</v>
      </c>
      <c r="Y2950" s="231" t="str">
        <f t="shared" si="278"/>
        <v>SAUCE, BBQ</v>
      </c>
      <c r="AA2950" s="232">
        <f t="shared" si="279"/>
        <v>22.91</v>
      </c>
      <c r="AB2950" s="232" t="str">
        <f>VLOOKUP(W2950,'Item List (2)'!$H:$J,2,0)</f>
        <v>Food</v>
      </c>
      <c r="AC2950" s="232">
        <f t="shared" si="280"/>
        <v>7398</v>
      </c>
      <c r="AD2950" s="232" t="str">
        <f t="shared" si="281"/>
        <v>7398-Food</v>
      </c>
    </row>
    <row r="2951" spans="1:30">
      <c r="A2951" t="s">
        <v>48</v>
      </c>
      <c r="B2951" t="s">
        <v>549</v>
      </c>
      <c r="C2951" t="s">
        <v>881</v>
      </c>
      <c r="D2951" t="s">
        <v>882</v>
      </c>
      <c r="E2951" t="s">
        <v>885</v>
      </c>
      <c r="F2951" s="220" t="s">
        <v>53</v>
      </c>
      <c r="G2951" s="220">
        <v>45168</v>
      </c>
      <c r="H2951" t="s">
        <v>267</v>
      </c>
      <c r="I2951" t="s">
        <v>55</v>
      </c>
      <c r="J2951" t="s">
        <v>268</v>
      </c>
      <c r="K2951" t="s">
        <v>269</v>
      </c>
      <c r="L2951" s="230" t="s">
        <v>270</v>
      </c>
      <c r="M2951">
        <v>2</v>
      </c>
      <c r="N2951">
        <v>0</v>
      </c>
      <c r="O2951" s="240">
        <v>47.11</v>
      </c>
      <c r="P2951" s="240">
        <v>94.22</v>
      </c>
      <c r="Q2951" s="240">
        <v>5822.69</v>
      </c>
      <c r="R2951" s="240">
        <v>5.64</v>
      </c>
      <c r="S2951" s="231" t="str">
        <f>VLOOKUP(U2951,'Cross ref'!I:J,2,0)</f>
        <v>SCL</v>
      </c>
      <c r="T2951" s="231">
        <f t="shared" si="276"/>
        <v>94.22</v>
      </c>
      <c r="U2951" s="231">
        <f>VLOOKUP(VALUE(C2951),'Cross ref'!G:I,3,0)</f>
        <v>7398</v>
      </c>
      <c r="V2951" s="231">
        <f>IFERROR(VLOOKUP(J2951,'Item List (2)'!C:D,2,0),VLOOKUP(K2951,'Item List (2)'!C:D,2,0))</f>
        <v>50007</v>
      </c>
      <c r="W2951" s="231">
        <f>IFERROR(VLOOKUP(J2951,'Item List (2)'!C:E,3,0),VLOOKUP(K2951,'Item List (2)'!C:E,3,0))</f>
        <v>100</v>
      </c>
      <c r="X2951" s="231">
        <f t="shared" si="277"/>
        <v>0</v>
      </c>
      <c r="Y2951" s="231" t="str">
        <f t="shared" si="278"/>
        <v>MAYONNAISE, 64Z</v>
      </c>
      <c r="AA2951" s="232">
        <f t="shared" si="279"/>
        <v>94.22</v>
      </c>
      <c r="AB2951" s="232" t="str">
        <f>VLOOKUP(W2951,'Item List (2)'!$H:$J,2,0)</f>
        <v>Food</v>
      </c>
      <c r="AC2951" s="232">
        <f t="shared" si="280"/>
        <v>7398</v>
      </c>
      <c r="AD2951" s="232" t="str">
        <f t="shared" si="281"/>
        <v>7398-Food</v>
      </c>
    </row>
    <row r="2952" spans="1:30">
      <c r="A2952" t="s">
        <v>48</v>
      </c>
      <c r="B2952" t="s">
        <v>549</v>
      </c>
      <c r="C2952" t="s">
        <v>881</v>
      </c>
      <c r="D2952" t="s">
        <v>882</v>
      </c>
      <c r="E2952" t="s">
        <v>885</v>
      </c>
      <c r="F2952" s="220" t="s">
        <v>53</v>
      </c>
      <c r="G2952" s="220">
        <v>45168</v>
      </c>
      <c r="H2952" t="s">
        <v>399</v>
      </c>
      <c r="I2952" t="s">
        <v>201</v>
      </c>
      <c r="J2952" t="s">
        <v>400</v>
      </c>
      <c r="K2952" t="s">
        <v>401</v>
      </c>
      <c r="L2952" s="230" t="s">
        <v>402</v>
      </c>
      <c r="M2952">
        <v>1</v>
      </c>
      <c r="N2952">
        <v>0</v>
      </c>
      <c r="O2952" s="240">
        <v>45.4</v>
      </c>
      <c r="P2952" s="240">
        <v>45.4</v>
      </c>
      <c r="Q2952" s="240">
        <v>5822.69</v>
      </c>
      <c r="R2952" s="240">
        <v>5.64</v>
      </c>
      <c r="S2952" s="231" t="str">
        <f>VLOOKUP(U2952,'Cross ref'!I:J,2,0)</f>
        <v>SCL</v>
      </c>
      <c r="T2952" s="231">
        <f t="shared" si="276"/>
        <v>45.4</v>
      </c>
      <c r="U2952" s="231">
        <f>VLOOKUP(VALUE(C2952),'Cross ref'!G:I,3,0)</f>
        <v>7398</v>
      </c>
      <c r="V2952" s="231">
        <f>IFERROR(VLOOKUP(J2952,'Item List (2)'!C:D,2,0),VLOOKUP(K2952,'Item List (2)'!C:D,2,0))</f>
        <v>51001</v>
      </c>
      <c r="W2952" s="231">
        <f>IFERROR(VLOOKUP(J2952,'Item List (2)'!C:E,3,0),VLOOKUP(K2952,'Item List (2)'!C:E,3,0))</f>
        <v>1000</v>
      </c>
      <c r="X2952" s="231">
        <f t="shared" si="277"/>
        <v>0</v>
      </c>
      <c r="Y2952" s="231" t="str">
        <f t="shared" si="278"/>
        <v>NAPKIN, 13X8.5 BRN</v>
      </c>
      <c r="AA2952" s="232">
        <f t="shared" si="279"/>
        <v>45.4</v>
      </c>
      <c r="AB2952" s="232" t="str">
        <f>VLOOKUP(W2952,'Item List (2)'!$H:$J,2,0)</f>
        <v>Paper</v>
      </c>
      <c r="AC2952" s="232">
        <f t="shared" si="280"/>
        <v>7398</v>
      </c>
      <c r="AD2952" s="232" t="str">
        <f t="shared" si="281"/>
        <v>7398-Paper</v>
      </c>
    </row>
    <row r="2953" spans="1:30">
      <c r="A2953" t="s">
        <v>48</v>
      </c>
      <c r="B2953" t="s">
        <v>549</v>
      </c>
      <c r="C2953" t="s">
        <v>881</v>
      </c>
      <c r="D2953" t="s">
        <v>882</v>
      </c>
      <c r="E2953" t="s">
        <v>885</v>
      </c>
      <c r="F2953" s="220" t="s">
        <v>53</v>
      </c>
      <c r="G2953" s="220">
        <v>45168</v>
      </c>
      <c r="H2953" t="s">
        <v>275</v>
      </c>
      <c r="I2953" t="s">
        <v>71</v>
      </c>
      <c r="J2953" t="s">
        <v>276</v>
      </c>
      <c r="K2953" t="s">
        <v>277</v>
      </c>
      <c r="L2953" s="230" t="s">
        <v>74</v>
      </c>
      <c r="M2953">
        <v>1</v>
      </c>
      <c r="N2953">
        <v>0</v>
      </c>
      <c r="O2953" s="240">
        <v>0</v>
      </c>
      <c r="P2953" s="240">
        <v>33.64</v>
      </c>
      <c r="Q2953" s="240">
        <v>5822.69</v>
      </c>
      <c r="R2953" s="240">
        <v>5.64</v>
      </c>
      <c r="S2953" s="231" t="str">
        <f>VLOOKUP(U2953,'Cross ref'!I:J,2,0)</f>
        <v>SCL</v>
      </c>
      <c r="T2953" s="231">
        <f t="shared" si="276"/>
        <v>33.64</v>
      </c>
      <c r="U2953" s="231">
        <f>VLOOKUP(VALUE(C2953),'Cross ref'!G:I,3,0)</f>
        <v>7398</v>
      </c>
      <c r="V2953" s="231">
        <f>IFERROR(VLOOKUP(J2953,'Item List (2)'!C:D,2,0),VLOOKUP(K2953,'Item List (2)'!C:D,2,0))</f>
        <v>50007</v>
      </c>
      <c r="W2953" s="231">
        <f>IFERROR(VLOOKUP(J2953,'Item List (2)'!C:E,3,0),VLOOKUP(K2953,'Item List (2)'!C:E,3,0))</f>
        <v>100</v>
      </c>
      <c r="X2953" s="231">
        <f t="shared" si="277"/>
        <v>-33.64</v>
      </c>
      <c r="Y2953" s="231" t="str">
        <f t="shared" si="278"/>
        <v>SURCHARGE, FUEL</v>
      </c>
      <c r="AA2953" s="232">
        <f t="shared" si="279"/>
        <v>33.64</v>
      </c>
      <c r="AB2953" s="232" t="str">
        <f>VLOOKUP(W2953,'Item List (2)'!$H:$J,2,0)</f>
        <v>Food</v>
      </c>
      <c r="AC2953" s="232">
        <f t="shared" si="280"/>
        <v>7398</v>
      </c>
      <c r="AD2953" s="232" t="str">
        <f t="shared" si="281"/>
        <v>7398-Food</v>
      </c>
    </row>
    <row r="2954" spans="1:30">
      <c r="A2954" t="s">
        <v>48</v>
      </c>
      <c r="B2954" t="s">
        <v>549</v>
      </c>
      <c r="C2954" t="s">
        <v>886</v>
      </c>
      <c r="D2954" t="s">
        <v>887</v>
      </c>
      <c r="E2954" t="s">
        <v>888</v>
      </c>
      <c r="F2954" s="220" t="s">
        <v>53</v>
      </c>
      <c r="G2954" s="220">
        <v>45167</v>
      </c>
      <c r="H2954" t="s">
        <v>60</v>
      </c>
      <c r="I2954" t="s">
        <v>61</v>
      </c>
      <c r="J2954" t="s">
        <v>62</v>
      </c>
      <c r="K2954" t="s">
        <v>63</v>
      </c>
      <c r="L2954" s="230" t="s">
        <v>64</v>
      </c>
      <c r="M2954">
        <v>1</v>
      </c>
      <c r="N2954">
        <v>0</v>
      </c>
      <c r="O2954" s="240">
        <v>116.52</v>
      </c>
      <c r="P2954" s="240">
        <v>116.52</v>
      </c>
      <c r="Q2954" s="240">
        <v>5253.69</v>
      </c>
      <c r="R2954" s="240">
        <v>12.95</v>
      </c>
      <c r="S2954" s="231" t="str">
        <f>VLOOKUP(U2954,'Cross ref'!I:J,2,0)</f>
        <v>SCL</v>
      </c>
      <c r="T2954" s="231">
        <f t="shared" si="276"/>
        <v>116.52</v>
      </c>
      <c r="U2954" s="231">
        <f>VLOOKUP(VALUE(C2954),'Cross ref'!G:I,3,0)</f>
        <v>7400</v>
      </c>
      <c r="V2954" s="231">
        <f>IFERROR(VLOOKUP(J2954,'Item List (2)'!C:D,2,0),VLOOKUP(K2954,'Item List (2)'!C:D,2,0))</f>
        <v>51001</v>
      </c>
      <c r="W2954" s="231">
        <f>IFERROR(VLOOKUP(J2954,'Item List (2)'!C:E,3,0),VLOOKUP(K2954,'Item List (2)'!C:E,3,0))</f>
        <v>1000</v>
      </c>
      <c r="X2954" s="231">
        <f t="shared" si="277"/>
        <v>0</v>
      </c>
      <c r="Y2954" s="231" t="str">
        <f t="shared" si="278"/>
        <v>PREMIUM, TOY KIDS MEAL LOONEY TUNES</v>
      </c>
      <c r="AA2954" s="232">
        <f t="shared" si="279"/>
        <v>116.52</v>
      </c>
      <c r="AB2954" s="232" t="str">
        <f>VLOOKUP(W2954,'Item List (2)'!$H:$J,2,0)</f>
        <v>Paper</v>
      </c>
      <c r="AC2954" s="232">
        <f t="shared" si="280"/>
        <v>7400</v>
      </c>
      <c r="AD2954" s="232" t="str">
        <f t="shared" si="281"/>
        <v>7400-Paper</v>
      </c>
    </row>
    <row r="2955" spans="1:30">
      <c r="A2955" t="s">
        <v>48</v>
      </c>
      <c r="B2955" t="s">
        <v>549</v>
      </c>
      <c r="C2955" t="s">
        <v>886</v>
      </c>
      <c r="D2955" t="s">
        <v>887</v>
      </c>
      <c r="E2955" t="s">
        <v>888</v>
      </c>
      <c r="F2955" s="220" t="s">
        <v>53</v>
      </c>
      <c r="G2955" s="220">
        <v>45167</v>
      </c>
      <c r="H2955" t="s">
        <v>70</v>
      </c>
      <c r="I2955" t="s">
        <v>71</v>
      </c>
      <c r="J2955" t="s">
        <v>72</v>
      </c>
      <c r="K2955" t="s">
        <v>73</v>
      </c>
      <c r="L2955" s="230" t="s">
        <v>74</v>
      </c>
      <c r="M2955">
        <v>1</v>
      </c>
      <c r="N2955">
        <v>0</v>
      </c>
      <c r="O2955" s="240">
        <v>0</v>
      </c>
      <c r="P2955" s="240">
        <v>3.36</v>
      </c>
      <c r="Q2955" s="240">
        <v>5253.69</v>
      </c>
      <c r="R2955" s="240">
        <v>12.95</v>
      </c>
      <c r="S2955" s="231" t="str">
        <f>VLOOKUP(U2955,'Cross ref'!I:J,2,0)</f>
        <v>SCL</v>
      </c>
      <c r="T2955" s="231">
        <f t="shared" si="276"/>
        <v>3.36</v>
      </c>
      <c r="U2955" s="231">
        <f>VLOOKUP(VALUE(C2955),'Cross ref'!G:I,3,0)</f>
        <v>7400</v>
      </c>
      <c r="V2955" s="231">
        <f>IFERROR(VLOOKUP(J2955,'Item List (2)'!C:D,2,0),VLOOKUP(K2955,'Item List (2)'!C:D,2,0))</f>
        <v>50007</v>
      </c>
      <c r="W2955" s="231">
        <f>IFERROR(VLOOKUP(J2955,'Item List (2)'!C:E,3,0),VLOOKUP(K2955,'Item List (2)'!C:E,3,0))</f>
        <v>100</v>
      </c>
      <c r="X2955" s="231">
        <f t="shared" si="277"/>
        <v>-3.36</v>
      </c>
      <c r="Y2955" s="231" t="str">
        <f t="shared" si="278"/>
        <v>SERVICE - PAYMENT TERMS</v>
      </c>
      <c r="AA2955" s="232">
        <f t="shared" si="279"/>
        <v>3.36</v>
      </c>
      <c r="AB2955" s="232" t="str">
        <f>VLOOKUP(W2955,'Item List (2)'!$H:$J,2,0)</f>
        <v>Food</v>
      </c>
      <c r="AC2955" s="232">
        <f t="shared" si="280"/>
        <v>7400</v>
      </c>
      <c r="AD2955" s="232" t="str">
        <f t="shared" si="281"/>
        <v>7400-Food</v>
      </c>
    </row>
    <row r="2956" spans="1:30">
      <c r="A2956" t="s">
        <v>48</v>
      </c>
      <c r="B2956" t="s">
        <v>549</v>
      </c>
      <c r="C2956" t="s">
        <v>886</v>
      </c>
      <c r="D2956" t="s">
        <v>887</v>
      </c>
      <c r="E2956" t="s">
        <v>888</v>
      </c>
      <c r="F2956" s="220" t="s">
        <v>53</v>
      </c>
      <c r="G2956" s="220">
        <v>45167</v>
      </c>
      <c r="H2956" t="s">
        <v>288</v>
      </c>
      <c r="I2956" t="s">
        <v>55</v>
      </c>
      <c r="J2956" t="s">
        <v>152</v>
      </c>
      <c r="K2956" t="s">
        <v>289</v>
      </c>
      <c r="L2956" s="230" t="s">
        <v>290</v>
      </c>
      <c r="M2956">
        <v>1</v>
      </c>
      <c r="N2956">
        <v>0</v>
      </c>
      <c r="O2956" s="240">
        <v>13.17</v>
      </c>
      <c r="P2956" s="240">
        <v>13.17</v>
      </c>
      <c r="Q2956" s="240">
        <v>5253.69</v>
      </c>
      <c r="R2956" s="240">
        <v>12.95</v>
      </c>
      <c r="S2956" s="231" t="str">
        <f>VLOOKUP(U2956,'Cross ref'!I:J,2,0)</f>
        <v>SCL</v>
      </c>
      <c r="T2956" s="231">
        <f t="shared" si="276"/>
        <v>13.17</v>
      </c>
      <c r="U2956" s="231">
        <f>VLOOKUP(VALUE(C2956),'Cross ref'!G:I,3,0)</f>
        <v>7400</v>
      </c>
      <c r="V2956" s="231">
        <f>IFERROR(VLOOKUP(J2956,'Item List (2)'!C:D,2,0),VLOOKUP(K2956,'Item List (2)'!C:D,2,0))</f>
        <v>50007</v>
      </c>
      <c r="W2956" s="231">
        <f>IFERROR(VLOOKUP(J2956,'Item List (2)'!C:E,3,0),VLOOKUP(K2956,'Item List (2)'!C:E,3,0))</f>
        <v>100</v>
      </c>
      <c r="X2956" s="231">
        <f t="shared" si="277"/>
        <v>0</v>
      </c>
      <c r="Y2956" s="231" t="str">
        <f t="shared" si="278"/>
        <v>SAUCE, HOT MEX PC</v>
      </c>
      <c r="AA2956" s="232">
        <f t="shared" si="279"/>
        <v>13.17</v>
      </c>
      <c r="AB2956" s="232" t="str">
        <f>VLOOKUP(W2956,'Item List (2)'!$H:$J,2,0)</f>
        <v>Food</v>
      </c>
      <c r="AC2956" s="232">
        <f t="shared" si="280"/>
        <v>7400</v>
      </c>
      <c r="AD2956" s="232" t="str">
        <f t="shared" si="281"/>
        <v>7400-Food</v>
      </c>
    </row>
    <row r="2957" spans="1:30">
      <c r="A2957" t="s">
        <v>48</v>
      </c>
      <c r="B2957" t="s">
        <v>549</v>
      </c>
      <c r="C2957" t="s">
        <v>886</v>
      </c>
      <c r="D2957" t="s">
        <v>887</v>
      </c>
      <c r="E2957" t="s">
        <v>888</v>
      </c>
      <c r="F2957" s="220" t="s">
        <v>53</v>
      </c>
      <c r="G2957" s="220">
        <v>45167</v>
      </c>
      <c r="H2957" t="s">
        <v>75</v>
      </c>
      <c r="I2957" t="s">
        <v>55</v>
      </c>
      <c r="J2957" t="s">
        <v>76</v>
      </c>
      <c r="K2957" t="s">
        <v>77</v>
      </c>
      <c r="L2957" s="230" t="s">
        <v>78</v>
      </c>
      <c r="M2957">
        <v>1</v>
      </c>
      <c r="N2957">
        <v>0</v>
      </c>
      <c r="O2957" s="240">
        <v>99.5</v>
      </c>
      <c r="P2957" s="240">
        <v>99.5</v>
      </c>
      <c r="Q2957" s="240">
        <v>5253.69</v>
      </c>
      <c r="R2957" s="240">
        <v>12.95</v>
      </c>
      <c r="S2957" s="231" t="str">
        <f>VLOOKUP(U2957,'Cross ref'!I:J,2,0)</f>
        <v>SCL</v>
      </c>
      <c r="T2957" s="231">
        <f t="shared" si="276"/>
        <v>99.5</v>
      </c>
      <c r="U2957" s="231">
        <f>VLOOKUP(VALUE(C2957),'Cross ref'!G:I,3,0)</f>
        <v>7400</v>
      </c>
      <c r="V2957" s="231">
        <f>IFERROR(VLOOKUP(J2957,'Item List (2)'!C:D,2,0),VLOOKUP(K2957,'Item List (2)'!C:D,2,0))</f>
        <v>50007</v>
      </c>
      <c r="W2957" s="231">
        <f>IFERROR(VLOOKUP(J2957,'Item List (2)'!C:E,3,0),VLOOKUP(K2957,'Item List (2)'!C:E,3,0))</f>
        <v>100</v>
      </c>
      <c r="X2957" s="231">
        <f t="shared" si="277"/>
        <v>0</v>
      </c>
      <c r="Y2957" s="231" t="str">
        <f t="shared" si="278"/>
        <v>SYRUP, SODA CHERRY COKE BIB</v>
      </c>
      <c r="AA2957" s="232">
        <f t="shared" si="279"/>
        <v>99.5</v>
      </c>
      <c r="AB2957" s="232" t="str">
        <f>VLOOKUP(W2957,'Item List (2)'!$H:$J,2,0)</f>
        <v>Food</v>
      </c>
      <c r="AC2957" s="232">
        <f t="shared" si="280"/>
        <v>7400</v>
      </c>
      <c r="AD2957" s="232" t="str">
        <f t="shared" si="281"/>
        <v>7400-Food</v>
      </c>
    </row>
    <row r="2958" spans="1:30">
      <c r="A2958" t="s">
        <v>48</v>
      </c>
      <c r="B2958" t="s">
        <v>549</v>
      </c>
      <c r="C2958" t="s">
        <v>886</v>
      </c>
      <c r="D2958" t="s">
        <v>887</v>
      </c>
      <c r="E2958" t="s">
        <v>888</v>
      </c>
      <c r="F2958" s="220" t="s">
        <v>53</v>
      </c>
      <c r="G2958" s="220">
        <v>45167</v>
      </c>
      <c r="H2958" t="s">
        <v>291</v>
      </c>
      <c r="I2958" t="s">
        <v>55</v>
      </c>
      <c r="J2958" t="s">
        <v>76</v>
      </c>
      <c r="K2958" t="s">
        <v>292</v>
      </c>
      <c r="L2958" s="230" t="s">
        <v>78</v>
      </c>
      <c r="M2958">
        <v>1</v>
      </c>
      <c r="N2958">
        <v>0</v>
      </c>
      <c r="O2958" s="240">
        <v>99.5</v>
      </c>
      <c r="P2958" s="240">
        <v>99.5</v>
      </c>
      <c r="Q2958" s="240">
        <v>5253.69</v>
      </c>
      <c r="R2958" s="240">
        <v>12.95</v>
      </c>
      <c r="S2958" s="231" t="str">
        <f>VLOOKUP(U2958,'Cross ref'!I:J,2,0)</f>
        <v>SCL</v>
      </c>
      <c r="T2958" s="231">
        <f t="shared" si="276"/>
        <v>99.5</v>
      </c>
      <c r="U2958" s="231">
        <f>VLOOKUP(VALUE(C2958),'Cross ref'!G:I,3,0)</f>
        <v>7400</v>
      </c>
      <c r="V2958" s="231">
        <f>IFERROR(VLOOKUP(J2958,'Item List (2)'!C:D,2,0),VLOOKUP(K2958,'Item List (2)'!C:D,2,0))</f>
        <v>50007</v>
      </c>
      <c r="W2958" s="231">
        <f>IFERROR(VLOOKUP(J2958,'Item List (2)'!C:E,3,0),VLOOKUP(K2958,'Item List (2)'!C:E,3,0))</f>
        <v>100</v>
      </c>
      <c r="X2958" s="231">
        <f t="shared" si="277"/>
        <v>0</v>
      </c>
      <c r="Y2958" s="231" t="str">
        <f t="shared" si="278"/>
        <v>SYRUP, DR PEPPER DIET BIB</v>
      </c>
      <c r="AA2958" s="232">
        <f t="shared" si="279"/>
        <v>99.5</v>
      </c>
      <c r="AB2958" s="232" t="str">
        <f>VLOOKUP(W2958,'Item List (2)'!$H:$J,2,0)</f>
        <v>Food</v>
      </c>
      <c r="AC2958" s="232">
        <f t="shared" si="280"/>
        <v>7400</v>
      </c>
      <c r="AD2958" s="232" t="str">
        <f t="shared" si="281"/>
        <v>7400-Food</v>
      </c>
    </row>
    <row r="2959" spans="1:30">
      <c r="A2959" t="s">
        <v>48</v>
      </c>
      <c r="B2959" t="s">
        <v>549</v>
      </c>
      <c r="C2959" t="s">
        <v>886</v>
      </c>
      <c r="D2959" t="s">
        <v>887</v>
      </c>
      <c r="E2959" t="s">
        <v>888</v>
      </c>
      <c r="F2959" s="220" t="s">
        <v>53</v>
      </c>
      <c r="G2959" s="220">
        <v>45167</v>
      </c>
      <c r="H2959" t="s">
        <v>79</v>
      </c>
      <c r="I2959" t="s">
        <v>55</v>
      </c>
      <c r="J2959" t="s">
        <v>80</v>
      </c>
      <c r="K2959" t="s">
        <v>81</v>
      </c>
      <c r="L2959" s="230" t="s">
        <v>78</v>
      </c>
      <c r="M2959">
        <v>1</v>
      </c>
      <c r="N2959">
        <v>0</v>
      </c>
      <c r="O2959" s="240">
        <v>99.5</v>
      </c>
      <c r="P2959" s="240">
        <v>99.5</v>
      </c>
      <c r="Q2959" s="240">
        <v>5253.69</v>
      </c>
      <c r="R2959" s="240">
        <v>12.95</v>
      </c>
      <c r="S2959" s="231" t="str">
        <f>VLOOKUP(U2959,'Cross ref'!I:J,2,0)</f>
        <v>SCL</v>
      </c>
      <c r="T2959" s="231">
        <f t="shared" si="276"/>
        <v>99.5</v>
      </c>
      <c r="U2959" s="231">
        <f>VLOOKUP(VALUE(C2959),'Cross ref'!G:I,3,0)</f>
        <v>7400</v>
      </c>
      <c r="V2959" s="231">
        <f>IFERROR(VLOOKUP(J2959,'Item List (2)'!C:D,2,0),VLOOKUP(K2959,'Item List (2)'!C:D,2,0))</f>
        <v>50007</v>
      </c>
      <c r="W2959" s="231">
        <f>IFERROR(VLOOKUP(J2959,'Item List (2)'!C:E,3,0),VLOOKUP(K2959,'Item List (2)'!C:E,3,0))</f>
        <v>100</v>
      </c>
      <c r="X2959" s="231">
        <f t="shared" si="277"/>
        <v>0</v>
      </c>
      <c r="Y2959" s="231" t="str">
        <f t="shared" si="278"/>
        <v>SYRUP, POWERADE MTN BLAST BIB</v>
      </c>
      <c r="AA2959" s="232">
        <f t="shared" si="279"/>
        <v>99.5</v>
      </c>
      <c r="AB2959" s="232" t="str">
        <f>VLOOKUP(W2959,'Item List (2)'!$H:$J,2,0)</f>
        <v>Food</v>
      </c>
      <c r="AC2959" s="232">
        <f t="shared" si="280"/>
        <v>7400</v>
      </c>
      <c r="AD2959" s="232" t="str">
        <f t="shared" si="281"/>
        <v>7400-Food</v>
      </c>
    </row>
    <row r="2960" spans="1:30">
      <c r="A2960" t="s">
        <v>48</v>
      </c>
      <c r="B2960" t="s">
        <v>549</v>
      </c>
      <c r="C2960" t="s">
        <v>886</v>
      </c>
      <c r="D2960" t="s">
        <v>887</v>
      </c>
      <c r="E2960" t="s">
        <v>888</v>
      </c>
      <c r="F2960" s="220" t="s">
        <v>53</v>
      </c>
      <c r="G2960" s="220">
        <v>45167</v>
      </c>
      <c r="H2960" t="s">
        <v>87</v>
      </c>
      <c r="I2960" t="s">
        <v>55</v>
      </c>
      <c r="J2960" t="s">
        <v>76</v>
      </c>
      <c r="K2960" t="s">
        <v>88</v>
      </c>
      <c r="L2960" s="230" t="s">
        <v>78</v>
      </c>
      <c r="M2960">
        <v>1</v>
      </c>
      <c r="N2960">
        <v>0</v>
      </c>
      <c r="O2960" s="240">
        <v>112.77</v>
      </c>
      <c r="P2960" s="240">
        <v>112.77</v>
      </c>
      <c r="Q2960" s="240">
        <v>5253.69</v>
      </c>
      <c r="R2960" s="240">
        <v>12.95</v>
      </c>
      <c r="S2960" s="231" t="str">
        <f>VLOOKUP(U2960,'Cross ref'!I:J,2,0)</f>
        <v>SCL</v>
      </c>
      <c r="T2960" s="231">
        <f t="shared" si="276"/>
        <v>112.77</v>
      </c>
      <c r="U2960" s="231">
        <f>VLOOKUP(VALUE(C2960),'Cross ref'!G:I,3,0)</f>
        <v>7400</v>
      </c>
      <c r="V2960" s="231">
        <f>IFERROR(VLOOKUP(J2960,'Item List (2)'!C:D,2,0),VLOOKUP(K2960,'Item List (2)'!C:D,2,0))</f>
        <v>50007</v>
      </c>
      <c r="W2960" s="231">
        <f>IFERROR(VLOOKUP(J2960,'Item List (2)'!C:E,3,0),VLOOKUP(K2960,'Item List (2)'!C:E,3,0))</f>
        <v>100</v>
      </c>
      <c r="X2960" s="231">
        <f t="shared" si="277"/>
        <v>0</v>
      </c>
      <c r="Y2960" s="231" t="str">
        <f t="shared" si="278"/>
        <v>SYRUP, COKE CLASC BIB (HYCS)</v>
      </c>
      <c r="AA2960" s="232">
        <f t="shared" si="279"/>
        <v>112.77</v>
      </c>
      <c r="AB2960" s="232" t="str">
        <f>VLOOKUP(W2960,'Item List (2)'!$H:$J,2,0)</f>
        <v>Food</v>
      </c>
      <c r="AC2960" s="232">
        <f t="shared" si="280"/>
        <v>7400</v>
      </c>
      <c r="AD2960" s="232" t="str">
        <f t="shared" si="281"/>
        <v>7400-Food</v>
      </c>
    </row>
    <row r="2961" spans="1:30">
      <c r="A2961" t="s">
        <v>48</v>
      </c>
      <c r="B2961" t="s">
        <v>549</v>
      </c>
      <c r="C2961" t="s">
        <v>886</v>
      </c>
      <c r="D2961" t="s">
        <v>887</v>
      </c>
      <c r="E2961" t="s">
        <v>888</v>
      </c>
      <c r="F2961" s="220" t="s">
        <v>53</v>
      </c>
      <c r="G2961" s="220">
        <v>45167</v>
      </c>
      <c r="H2961" t="s">
        <v>293</v>
      </c>
      <c r="I2961" t="s">
        <v>55</v>
      </c>
      <c r="J2961" t="s">
        <v>76</v>
      </c>
      <c r="K2961" t="s">
        <v>294</v>
      </c>
      <c r="L2961" s="230" t="s">
        <v>78</v>
      </c>
      <c r="M2961">
        <v>1</v>
      </c>
      <c r="N2961">
        <v>0</v>
      </c>
      <c r="O2961" s="240">
        <v>116.08</v>
      </c>
      <c r="P2961" s="240">
        <v>116.08</v>
      </c>
      <c r="Q2961" s="240">
        <v>5253.69</v>
      </c>
      <c r="R2961" s="240">
        <v>12.95</v>
      </c>
      <c r="S2961" s="231" t="str">
        <f>VLOOKUP(U2961,'Cross ref'!I:J,2,0)</f>
        <v>SCL</v>
      </c>
      <c r="T2961" s="231">
        <f t="shared" si="276"/>
        <v>116.08</v>
      </c>
      <c r="U2961" s="231">
        <f>VLOOKUP(VALUE(C2961),'Cross ref'!G:I,3,0)</f>
        <v>7400</v>
      </c>
      <c r="V2961" s="231">
        <f>IFERROR(VLOOKUP(J2961,'Item List (2)'!C:D,2,0),VLOOKUP(K2961,'Item List (2)'!C:D,2,0))</f>
        <v>50007</v>
      </c>
      <c r="W2961" s="231">
        <f>IFERROR(VLOOKUP(J2961,'Item List (2)'!C:E,3,0),VLOOKUP(K2961,'Item List (2)'!C:E,3,0))</f>
        <v>100</v>
      </c>
      <c r="X2961" s="231">
        <f t="shared" si="277"/>
        <v>0</v>
      </c>
      <c r="Y2961" s="231" t="str">
        <f t="shared" si="278"/>
        <v>SYRUP, SPRITE BIB (HYCS)</v>
      </c>
      <c r="AA2961" s="232">
        <f t="shared" si="279"/>
        <v>116.08</v>
      </c>
      <c r="AB2961" s="232" t="str">
        <f>VLOOKUP(W2961,'Item List (2)'!$H:$J,2,0)</f>
        <v>Food</v>
      </c>
      <c r="AC2961" s="232">
        <f t="shared" si="280"/>
        <v>7400</v>
      </c>
      <c r="AD2961" s="232" t="str">
        <f t="shared" si="281"/>
        <v>7400-Food</v>
      </c>
    </row>
    <row r="2962" spans="1:30">
      <c r="A2962" t="s">
        <v>48</v>
      </c>
      <c r="B2962" t="s">
        <v>549</v>
      </c>
      <c r="C2962" t="s">
        <v>886</v>
      </c>
      <c r="D2962" t="s">
        <v>887</v>
      </c>
      <c r="E2962" t="s">
        <v>888</v>
      </c>
      <c r="F2962" s="220" t="s">
        <v>53</v>
      </c>
      <c r="G2962" s="220">
        <v>45167</v>
      </c>
      <c r="H2962" t="s">
        <v>474</v>
      </c>
      <c r="I2962" t="s">
        <v>66</v>
      </c>
      <c r="J2962" t="s">
        <v>475</v>
      </c>
      <c r="K2962" t="s">
        <v>476</v>
      </c>
      <c r="L2962" s="230" t="s">
        <v>477</v>
      </c>
      <c r="M2962">
        <v>1</v>
      </c>
      <c r="N2962">
        <v>0</v>
      </c>
      <c r="O2962" s="240">
        <v>20.1</v>
      </c>
      <c r="P2962" s="240">
        <v>20.1</v>
      </c>
      <c r="Q2962" s="240">
        <v>5253.69</v>
      </c>
      <c r="R2962" s="240">
        <v>12.95</v>
      </c>
      <c r="S2962" s="231" t="str">
        <f>VLOOKUP(U2962,'Cross ref'!I:J,2,0)</f>
        <v>SCL</v>
      </c>
      <c r="T2962" s="231">
        <f t="shared" si="276"/>
        <v>20.1</v>
      </c>
      <c r="U2962" s="231">
        <f>VLOOKUP(VALUE(C2962),'Cross ref'!G:I,3,0)</f>
        <v>7400</v>
      </c>
      <c r="V2962" s="231">
        <f>IFERROR(VLOOKUP(J2962,'Item List (2)'!C:D,2,0),VLOOKUP(K2962,'Item List (2)'!C:D,2,0))</f>
        <v>60507</v>
      </c>
      <c r="W2962" s="231">
        <f>IFERROR(VLOOKUP(J2962,'Item List (2)'!C:E,3,0),VLOOKUP(K2962,'Item List (2)'!C:E,3,0))</f>
        <v>1200</v>
      </c>
      <c r="X2962" s="231">
        <f t="shared" si="277"/>
        <v>0</v>
      </c>
      <c r="Y2962" s="231" t="str">
        <f t="shared" si="278"/>
        <v>CLEANER, RESTROOM CONTENDER</v>
      </c>
      <c r="AA2962" s="232">
        <f t="shared" si="279"/>
        <v>20.1</v>
      </c>
      <c r="AB2962" s="232" t="str">
        <f>VLOOKUP(W2962,'Item List (2)'!$H:$J,2,0)</f>
        <v>Supplies</v>
      </c>
      <c r="AC2962" s="232">
        <f t="shared" si="280"/>
        <v>7400</v>
      </c>
      <c r="AD2962" s="232" t="str">
        <f t="shared" si="281"/>
        <v>7400-Supplies</v>
      </c>
    </row>
    <row r="2963" spans="1:30">
      <c r="A2963" t="s">
        <v>48</v>
      </c>
      <c r="B2963" t="s">
        <v>549</v>
      </c>
      <c r="C2963" t="s">
        <v>886</v>
      </c>
      <c r="D2963" t="s">
        <v>887</v>
      </c>
      <c r="E2963" t="s">
        <v>888</v>
      </c>
      <c r="F2963" s="220" t="s">
        <v>53</v>
      </c>
      <c r="G2963" s="220">
        <v>45167</v>
      </c>
      <c r="H2963" t="s">
        <v>89</v>
      </c>
      <c r="I2963" t="s">
        <v>55</v>
      </c>
      <c r="J2963" t="s">
        <v>90</v>
      </c>
      <c r="K2963" t="s">
        <v>91</v>
      </c>
      <c r="L2963" s="230" t="s">
        <v>92</v>
      </c>
      <c r="M2963">
        <v>1</v>
      </c>
      <c r="N2963">
        <v>0</v>
      </c>
      <c r="O2963" s="240">
        <v>58.17</v>
      </c>
      <c r="P2963" s="240">
        <v>58.17</v>
      </c>
      <c r="Q2963" s="240">
        <v>5253.69</v>
      </c>
      <c r="R2963" s="240">
        <v>12.95</v>
      </c>
      <c r="S2963" s="231" t="str">
        <f>VLOOKUP(U2963,'Cross ref'!I:J,2,0)</f>
        <v>SCL</v>
      </c>
      <c r="T2963" s="231">
        <f t="shared" si="276"/>
        <v>58.17</v>
      </c>
      <c r="U2963" s="231">
        <f>VLOOKUP(VALUE(C2963),'Cross ref'!G:I,3,0)</f>
        <v>7400</v>
      </c>
      <c r="V2963" s="231">
        <f>IFERROR(VLOOKUP(J2963,'Item List (2)'!C:D,2,0),VLOOKUP(K2963,'Item List (2)'!C:D,2,0))</f>
        <v>50007</v>
      </c>
      <c r="W2963" s="231">
        <f>IFERROR(VLOOKUP(J2963,'Item List (2)'!C:E,3,0),VLOOKUP(K2963,'Item List (2)'!C:E,3,0))</f>
        <v>100</v>
      </c>
      <c r="X2963" s="231">
        <f t="shared" si="277"/>
        <v>0</v>
      </c>
      <c r="Y2963" s="231" t="str">
        <f t="shared" si="278"/>
        <v>EGG, LIQ WHL CAGE FREE P12CE</v>
      </c>
      <c r="AA2963" s="232">
        <f t="shared" si="279"/>
        <v>58.17</v>
      </c>
      <c r="AB2963" s="232" t="str">
        <f>VLOOKUP(W2963,'Item List (2)'!$H:$J,2,0)</f>
        <v>Food</v>
      </c>
      <c r="AC2963" s="232">
        <f t="shared" si="280"/>
        <v>7400</v>
      </c>
      <c r="AD2963" s="232" t="str">
        <f t="shared" si="281"/>
        <v>7400-Food</v>
      </c>
    </row>
    <row r="2964" spans="1:30">
      <c r="A2964" t="s">
        <v>48</v>
      </c>
      <c r="B2964" t="s">
        <v>549</v>
      </c>
      <c r="C2964" t="s">
        <v>886</v>
      </c>
      <c r="D2964" t="s">
        <v>887</v>
      </c>
      <c r="E2964" t="s">
        <v>888</v>
      </c>
      <c r="F2964" s="220" t="s">
        <v>53</v>
      </c>
      <c r="G2964" s="220">
        <v>45167</v>
      </c>
      <c r="H2964" t="s">
        <v>557</v>
      </c>
      <c r="I2964" t="s">
        <v>66</v>
      </c>
      <c r="J2964" t="s">
        <v>490</v>
      </c>
      <c r="K2964" t="s">
        <v>558</v>
      </c>
      <c r="L2964" s="230" t="s">
        <v>559</v>
      </c>
      <c r="M2964">
        <v>1</v>
      </c>
      <c r="N2964">
        <v>0</v>
      </c>
      <c r="O2964" s="240">
        <v>26.4</v>
      </c>
      <c r="P2964" s="240">
        <v>26.4</v>
      </c>
      <c r="Q2964" s="240">
        <v>5253.69</v>
      </c>
      <c r="R2964" s="240">
        <v>12.95</v>
      </c>
      <c r="S2964" s="231" t="str">
        <f>VLOOKUP(U2964,'Cross ref'!I:J,2,0)</f>
        <v>SCL</v>
      </c>
      <c r="T2964" s="231">
        <f t="shared" si="276"/>
        <v>26.4</v>
      </c>
      <c r="U2964" s="231">
        <f>VLOOKUP(VALUE(C2964),'Cross ref'!G:I,3,0)</f>
        <v>7400</v>
      </c>
      <c r="V2964" s="231">
        <f>IFERROR(VLOOKUP(J2964,'Item List (2)'!C:D,2,0),VLOOKUP(K2964,'Item List (2)'!C:D,2,0))</f>
        <v>60507</v>
      </c>
      <c r="W2964" s="231">
        <f>IFERROR(VLOOKUP(J2964,'Item List (2)'!C:E,3,0),VLOOKUP(K2964,'Item List (2)'!C:E,3,0))</f>
        <v>1200</v>
      </c>
      <c r="X2964" s="231">
        <f t="shared" si="277"/>
        <v>0</v>
      </c>
      <c r="Y2964" s="231" t="str">
        <f t="shared" si="278"/>
        <v>DEGREASER, INSIDE OUT HEAVY</v>
      </c>
      <c r="AA2964" s="232">
        <f t="shared" si="279"/>
        <v>26.4</v>
      </c>
      <c r="AB2964" s="232" t="str">
        <f>VLOOKUP(W2964,'Item List (2)'!$H:$J,2,0)</f>
        <v>Supplies</v>
      </c>
      <c r="AC2964" s="232">
        <f t="shared" si="280"/>
        <v>7400</v>
      </c>
      <c r="AD2964" s="232" t="str">
        <f t="shared" si="281"/>
        <v>7400-Supplies</v>
      </c>
    </row>
    <row r="2965" spans="1:30">
      <c r="A2965" t="s">
        <v>48</v>
      </c>
      <c r="B2965" t="s">
        <v>549</v>
      </c>
      <c r="C2965" t="s">
        <v>886</v>
      </c>
      <c r="D2965" t="s">
        <v>887</v>
      </c>
      <c r="E2965" t="s">
        <v>888</v>
      </c>
      <c r="F2965" s="220" t="s">
        <v>53</v>
      </c>
      <c r="G2965" s="220">
        <v>45167</v>
      </c>
      <c r="H2965" t="s">
        <v>93</v>
      </c>
      <c r="I2965" t="s">
        <v>55</v>
      </c>
      <c r="J2965" t="s">
        <v>94</v>
      </c>
      <c r="K2965" t="s">
        <v>95</v>
      </c>
      <c r="L2965" s="230" t="s">
        <v>96</v>
      </c>
      <c r="M2965">
        <v>2</v>
      </c>
      <c r="N2965">
        <v>0</v>
      </c>
      <c r="O2965" s="240">
        <v>26.21</v>
      </c>
      <c r="P2965" s="240">
        <v>52.42</v>
      </c>
      <c r="Q2965" s="240">
        <v>5253.69</v>
      </c>
      <c r="R2965" s="240">
        <v>12.95</v>
      </c>
      <c r="S2965" s="231" t="str">
        <f>VLOOKUP(U2965,'Cross ref'!I:J,2,0)</f>
        <v>SCL</v>
      </c>
      <c r="T2965" s="231">
        <f t="shared" si="276"/>
        <v>52.42</v>
      </c>
      <c r="U2965" s="231">
        <f>VLOOKUP(VALUE(C2965),'Cross ref'!G:I,3,0)</f>
        <v>7400</v>
      </c>
      <c r="V2965" s="231">
        <f>IFERROR(VLOOKUP(J2965,'Item List (2)'!C:D,2,0),VLOOKUP(K2965,'Item List (2)'!C:D,2,0))</f>
        <v>50007</v>
      </c>
      <c r="W2965" s="231">
        <f>IFERROR(VLOOKUP(J2965,'Item List (2)'!C:E,3,0),VLOOKUP(K2965,'Item List (2)'!C:E,3,0))</f>
        <v>100</v>
      </c>
      <c r="X2965" s="231">
        <f t="shared" si="277"/>
        <v>0</v>
      </c>
      <c r="Y2965" s="231" t="str">
        <f t="shared" si="278"/>
        <v>JUICE, ORANGE ORIG SIMPLY</v>
      </c>
      <c r="AA2965" s="232">
        <f t="shared" si="279"/>
        <v>52.42</v>
      </c>
      <c r="AB2965" s="232" t="str">
        <f>VLOOKUP(W2965,'Item List (2)'!$H:$J,2,0)</f>
        <v>Food</v>
      </c>
      <c r="AC2965" s="232">
        <f t="shared" si="280"/>
        <v>7400</v>
      </c>
      <c r="AD2965" s="232" t="str">
        <f t="shared" si="281"/>
        <v>7400-Food</v>
      </c>
    </row>
    <row r="2966" spans="1:30">
      <c r="A2966" t="s">
        <v>48</v>
      </c>
      <c r="B2966" t="s">
        <v>549</v>
      </c>
      <c r="C2966" t="s">
        <v>886</v>
      </c>
      <c r="D2966" t="s">
        <v>887</v>
      </c>
      <c r="E2966" t="s">
        <v>888</v>
      </c>
      <c r="F2966" s="220" t="s">
        <v>53</v>
      </c>
      <c r="G2966" s="220">
        <v>45167</v>
      </c>
      <c r="H2966" t="s">
        <v>889</v>
      </c>
      <c r="I2966" t="s">
        <v>66</v>
      </c>
      <c r="J2966" t="s">
        <v>890</v>
      </c>
      <c r="K2966" t="s">
        <v>891</v>
      </c>
      <c r="L2966" s="230" t="s">
        <v>892</v>
      </c>
      <c r="M2966">
        <v>1</v>
      </c>
      <c r="N2966">
        <v>4.5</v>
      </c>
      <c r="O2966" s="240">
        <v>22.86</v>
      </c>
      <c r="P2966" s="240">
        <v>22.86</v>
      </c>
      <c r="Q2966" s="240">
        <v>5253.69</v>
      </c>
      <c r="R2966" s="240">
        <v>12.95</v>
      </c>
      <c r="S2966" s="231" t="str">
        <f>VLOOKUP(U2966,'Cross ref'!I:J,2,0)</f>
        <v>SCL</v>
      </c>
      <c r="T2966" s="231">
        <f t="shared" si="276"/>
        <v>22.86</v>
      </c>
      <c r="U2966" s="231">
        <f>VLOOKUP(VALUE(C2966),'Cross ref'!G:I,3,0)</f>
        <v>7400</v>
      </c>
      <c r="V2966" s="231">
        <f>IFERROR(VLOOKUP(J2966,'Item List (2)'!C:D,2,0),VLOOKUP(K2966,'Item List (2)'!C:D,2,0))</f>
        <v>60507</v>
      </c>
      <c r="W2966" s="231">
        <f>IFERROR(VLOOKUP(J2966,'Item List (2)'!C:E,3,0),VLOOKUP(K2966,'Item List (2)'!C:E,3,0))</f>
        <v>1200</v>
      </c>
      <c r="X2966" s="231">
        <f t="shared" si="277"/>
        <v>0</v>
      </c>
      <c r="Y2966" s="231" t="str">
        <f t="shared" si="278"/>
        <v>CLEANER, DELIMER CITRUS</v>
      </c>
      <c r="AA2966" s="232">
        <f t="shared" si="279"/>
        <v>22.86</v>
      </c>
      <c r="AB2966" s="232" t="str">
        <f>VLOOKUP(W2966,'Item List (2)'!$H:$J,2,0)</f>
        <v>Supplies</v>
      </c>
      <c r="AC2966" s="232">
        <f t="shared" si="280"/>
        <v>7400</v>
      </c>
      <c r="AD2966" s="232" t="str">
        <f t="shared" si="281"/>
        <v>7400-Supplies</v>
      </c>
    </row>
    <row r="2967" spans="1:30">
      <c r="A2967" t="s">
        <v>48</v>
      </c>
      <c r="B2967" t="s">
        <v>549</v>
      </c>
      <c r="C2967" t="s">
        <v>886</v>
      </c>
      <c r="D2967" t="s">
        <v>887</v>
      </c>
      <c r="E2967" t="s">
        <v>888</v>
      </c>
      <c r="F2967" s="220" t="s">
        <v>53</v>
      </c>
      <c r="G2967" s="220">
        <v>45167</v>
      </c>
      <c r="H2967" t="s">
        <v>97</v>
      </c>
      <c r="I2967" t="s">
        <v>55</v>
      </c>
      <c r="J2967" t="s">
        <v>98</v>
      </c>
      <c r="K2967" t="s">
        <v>99</v>
      </c>
      <c r="L2967" s="230" t="s">
        <v>100</v>
      </c>
      <c r="M2967">
        <v>2</v>
      </c>
      <c r="N2967">
        <v>0</v>
      </c>
      <c r="O2967" s="240">
        <v>20.03</v>
      </c>
      <c r="P2967" s="240">
        <v>40.06</v>
      </c>
      <c r="Q2967" s="240">
        <v>5253.69</v>
      </c>
      <c r="R2967" s="240">
        <v>12.95</v>
      </c>
      <c r="S2967" s="231" t="str">
        <f>VLOOKUP(U2967,'Cross ref'!I:J,2,0)</f>
        <v>SCL</v>
      </c>
      <c r="T2967" s="231">
        <f t="shared" si="276"/>
        <v>40.06</v>
      </c>
      <c r="U2967" s="231">
        <f>VLOOKUP(VALUE(C2967),'Cross ref'!G:I,3,0)</f>
        <v>7400</v>
      </c>
      <c r="V2967" s="231">
        <f>IFERROR(VLOOKUP(J2967,'Item List (2)'!C:D,2,0),VLOOKUP(K2967,'Item List (2)'!C:D,2,0))</f>
        <v>50007</v>
      </c>
      <c r="W2967" s="231">
        <f>IFERROR(VLOOKUP(J2967,'Item List (2)'!C:E,3,0),VLOOKUP(K2967,'Item List (2)'!C:E,3,0))</f>
        <v>100</v>
      </c>
      <c r="X2967" s="231">
        <f t="shared" si="277"/>
        <v>0</v>
      </c>
      <c r="Y2967" s="231" t="str">
        <f t="shared" si="278"/>
        <v>SAUCE, BBQ SWEET &amp; BOLD CUP</v>
      </c>
      <c r="AA2967" s="232">
        <f t="shared" si="279"/>
        <v>40.06</v>
      </c>
      <c r="AB2967" s="232" t="str">
        <f>VLOOKUP(W2967,'Item List (2)'!$H:$J,2,0)</f>
        <v>Food</v>
      </c>
      <c r="AC2967" s="232">
        <f t="shared" si="280"/>
        <v>7400</v>
      </c>
      <c r="AD2967" s="232" t="str">
        <f t="shared" si="281"/>
        <v>7400-Food</v>
      </c>
    </row>
    <row r="2968" spans="1:30">
      <c r="A2968" t="s">
        <v>48</v>
      </c>
      <c r="B2968" t="s">
        <v>549</v>
      </c>
      <c r="C2968" t="s">
        <v>886</v>
      </c>
      <c r="D2968" t="s">
        <v>887</v>
      </c>
      <c r="E2968" t="s">
        <v>888</v>
      </c>
      <c r="F2968" s="220" t="s">
        <v>53</v>
      </c>
      <c r="G2968" s="220">
        <v>45167</v>
      </c>
      <c r="H2968" t="s">
        <v>104</v>
      </c>
      <c r="I2968" t="s">
        <v>55</v>
      </c>
      <c r="J2968" t="s">
        <v>105</v>
      </c>
      <c r="K2968" t="s">
        <v>106</v>
      </c>
      <c r="L2968" s="230" t="s">
        <v>107</v>
      </c>
      <c r="M2968">
        <v>2</v>
      </c>
      <c r="N2968">
        <v>0</v>
      </c>
      <c r="O2968" s="240">
        <v>9.54</v>
      </c>
      <c r="P2968" s="240">
        <v>19.08</v>
      </c>
      <c r="Q2968" s="240">
        <v>5253.69</v>
      </c>
      <c r="R2968" s="240">
        <v>12.95</v>
      </c>
      <c r="S2968" s="231" t="str">
        <f>VLOOKUP(U2968,'Cross ref'!I:J,2,0)</f>
        <v>SCL</v>
      </c>
      <c r="T2968" s="231">
        <f t="shared" si="276"/>
        <v>19.08</v>
      </c>
      <c r="U2968" s="231">
        <f>VLOOKUP(VALUE(C2968),'Cross ref'!G:I,3,0)</f>
        <v>7400</v>
      </c>
      <c r="V2968" s="231">
        <f>IFERROR(VLOOKUP(J2968,'Item List (2)'!C:D,2,0),VLOOKUP(K2968,'Item List (2)'!C:D,2,0))</f>
        <v>50007</v>
      </c>
      <c r="W2968" s="231">
        <f>IFERROR(VLOOKUP(J2968,'Item List (2)'!C:E,3,0),VLOOKUP(K2968,'Item List (2)'!C:E,3,0))</f>
        <v>100</v>
      </c>
      <c r="X2968" s="231">
        <f t="shared" si="277"/>
        <v>0</v>
      </c>
      <c r="Y2968" s="231" t="str">
        <f t="shared" si="278"/>
        <v>MILK, 1%</v>
      </c>
      <c r="AA2968" s="232">
        <f t="shared" si="279"/>
        <v>19.08</v>
      </c>
      <c r="AB2968" s="232" t="str">
        <f>VLOOKUP(W2968,'Item List (2)'!$H:$J,2,0)</f>
        <v>Food</v>
      </c>
      <c r="AC2968" s="232">
        <f t="shared" si="280"/>
        <v>7400</v>
      </c>
      <c r="AD2968" s="232" t="str">
        <f t="shared" si="281"/>
        <v>7400-Food</v>
      </c>
    </row>
    <row r="2969" spans="1:30">
      <c r="A2969" t="s">
        <v>48</v>
      </c>
      <c r="B2969" t="s">
        <v>549</v>
      </c>
      <c r="C2969" t="s">
        <v>886</v>
      </c>
      <c r="D2969" t="s">
        <v>887</v>
      </c>
      <c r="E2969" t="s">
        <v>888</v>
      </c>
      <c r="F2969" s="220" t="s">
        <v>53</v>
      </c>
      <c r="G2969" s="220">
        <v>45167</v>
      </c>
      <c r="H2969" t="s">
        <v>112</v>
      </c>
      <c r="I2969" t="s">
        <v>55</v>
      </c>
      <c r="J2969" t="s">
        <v>113</v>
      </c>
      <c r="K2969" t="s">
        <v>114</v>
      </c>
      <c r="L2969" s="230" t="s">
        <v>115</v>
      </c>
      <c r="M2969">
        <v>1</v>
      </c>
      <c r="N2969">
        <v>0</v>
      </c>
      <c r="O2969" s="240">
        <v>40.54</v>
      </c>
      <c r="P2969" s="240">
        <v>40.54</v>
      </c>
      <c r="Q2969" s="240">
        <v>5253.69</v>
      </c>
      <c r="R2969" s="240">
        <v>12.95</v>
      </c>
      <c r="S2969" s="231" t="str">
        <f>VLOOKUP(U2969,'Cross ref'!I:J,2,0)</f>
        <v>SCL</v>
      </c>
      <c r="T2969" s="231">
        <f t="shared" si="276"/>
        <v>40.54</v>
      </c>
      <c r="U2969" s="231">
        <f>VLOOKUP(VALUE(C2969),'Cross ref'!G:I,3,0)</f>
        <v>7400</v>
      </c>
      <c r="V2969" s="231">
        <f>IFERROR(VLOOKUP(J2969,'Item List (2)'!C:D,2,0),VLOOKUP(K2969,'Item List (2)'!C:D,2,0))</f>
        <v>50007</v>
      </c>
      <c r="W2969" s="231">
        <f>IFERROR(VLOOKUP(J2969,'Item List (2)'!C:E,3,0),VLOOKUP(K2969,'Item List (2)'!C:E,3,0))</f>
        <v>100</v>
      </c>
      <c r="X2969" s="231">
        <f t="shared" si="277"/>
        <v>0</v>
      </c>
      <c r="Y2969" s="231" t="str">
        <f t="shared" si="278"/>
        <v>CHEESECAKE, STAWBRY 3.5Z</v>
      </c>
      <c r="AA2969" s="232">
        <f t="shared" si="279"/>
        <v>40.54</v>
      </c>
      <c r="AB2969" s="232" t="str">
        <f>VLOOKUP(W2969,'Item List (2)'!$H:$J,2,0)</f>
        <v>Food</v>
      </c>
      <c r="AC2969" s="232">
        <f t="shared" si="280"/>
        <v>7400</v>
      </c>
      <c r="AD2969" s="232" t="str">
        <f t="shared" si="281"/>
        <v>7400-Food</v>
      </c>
    </row>
    <row r="2970" spans="1:30">
      <c r="A2970" t="s">
        <v>48</v>
      </c>
      <c r="B2970" t="s">
        <v>549</v>
      </c>
      <c r="C2970" t="s">
        <v>886</v>
      </c>
      <c r="D2970" t="s">
        <v>887</v>
      </c>
      <c r="E2970" t="s">
        <v>888</v>
      </c>
      <c r="F2970" s="220" t="s">
        <v>53</v>
      </c>
      <c r="G2970" s="220">
        <v>45167</v>
      </c>
      <c r="H2970" t="s">
        <v>116</v>
      </c>
      <c r="I2970" t="s">
        <v>55</v>
      </c>
      <c r="J2970" t="s">
        <v>117</v>
      </c>
      <c r="K2970" t="s">
        <v>118</v>
      </c>
      <c r="L2970" s="230" t="s">
        <v>119</v>
      </c>
      <c r="M2970">
        <v>10</v>
      </c>
      <c r="N2970">
        <v>0</v>
      </c>
      <c r="O2970" s="240">
        <v>76.78</v>
      </c>
      <c r="P2970" s="240">
        <v>767.8</v>
      </c>
      <c r="Q2970" s="240">
        <v>5253.69</v>
      </c>
      <c r="R2970" s="240">
        <v>12.95</v>
      </c>
      <c r="S2970" s="231" t="str">
        <f>VLOOKUP(U2970,'Cross ref'!I:J,2,0)</f>
        <v>SCL</v>
      </c>
      <c r="T2970" s="231">
        <f t="shared" si="276"/>
        <v>767.8</v>
      </c>
      <c r="U2970" s="231">
        <f>VLOOKUP(VALUE(C2970),'Cross ref'!G:I,3,0)</f>
        <v>7400</v>
      </c>
      <c r="V2970" s="231">
        <f>IFERROR(VLOOKUP(J2970,'Item List (2)'!C:D,2,0),VLOOKUP(K2970,'Item List (2)'!C:D,2,0))</f>
        <v>50007</v>
      </c>
      <c r="W2970" s="231">
        <f>IFERROR(VLOOKUP(J2970,'Item List (2)'!C:E,3,0),VLOOKUP(K2970,'Item List (2)'!C:E,3,0))</f>
        <v>100</v>
      </c>
      <c r="X2970" s="231">
        <f t="shared" si="277"/>
        <v>0</v>
      </c>
      <c r="Y2970" s="231" t="str">
        <f t="shared" si="278"/>
        <v>BEEF, GRND PTY 3.5Z</v>
      </c>
      <c r="AA2970" s="232">
        <f t="shared" si="279"/>
        <v>767.8</v>
      </c>
      <c r="AB2970" s="232" t="str">
        <f>VLOOKUP(W2970,'Item List (2)'!$H:$J,2,0)</f>
        <v>Food</v>
      </c>
      <c r="AC2970" s="232">
        <f t="shared" si="280"/>
        <v>7400</v>
      </c>
      <c r="AD2970" s="232" t="str">
        <f t="shared" si="281"/>
        <v>7400-Food</v>
      </c>
    </row>
    <row r="2971" spans="1:30">
      <c r="A2971" t="s">
        <v>48</v>
      </c>
      <c r="B2971" t="s">
        <v>549</v>
      </c>
      <c r="C2971" t="s">
        <v>886</v>
      </c>
      <c r="D2971" t="s">
        <v>887</v>
      </c>
      <c r="E2971" t="s">
        <v>888</v>
      </c>
      <c r="F2971" s="220" t="s">
        <v>53</v>
      </c>
      <c r="G2971" s="220">
        <v>45167</v>
      </c>
      <c r="H2971" t="s">
        <v>611</v>
      </c>
      <c r="I2971" t="s">
        <v>55</v>
      </c>
      <c r="J2971" t="s">
        <v>76</v>
      </c>
      <c r="K2971" t="s">
        <v>612</v>
      </c>
      <c r="L2971" s="230" t="s">
        <v>84</v>
      </c>
      <c r="M2971">
        <v>1</v>
      </c>
      <c r="N2971">
        <v>0</v>
      </c>
      <c r="O2971" s="240">
        <v>51.9</v>
      </c>
      <c r="P2971" s="240">
        <v>51.9</v>
      </c>
      <c r="Q2971" s="240">
        <v>5253.69</v>
      </c>
      <c r="R2971" s="240">
        <v>12.95</v>
      </c>
      <c r="S2971" s="231" t="str">
        <f>VLOOKUP(U2971,'Cross ref'!I:J,2,0)</f>
        <v>SCL</v>
      </c>
      <c r="T2971" s="231">
        <f t="shared" si="276"/>
        <v>51.9</v>
      </c>
      <c r="U2971" s="231">
        <f>VLOOKUP(VALUE(C2971),'Cross ref'!G:I,3,0)</f>
        <v>7400</v>
      </c>
      <c r="V2971" s="231">
        <f>IFERROR(VLOOKUP(J2971,'Item List (2)'!C:D,2,0),VLOOKUP(K2971,'Item List (2)'!C:D,2,0))</f>
        <v>50007</v>
      </c>
      <c r="W2971" s="231">
        <f>IFERROR(VLOOKUP(J2971,'Item List (2)'!C:E,3,0),VLOOKUP(K2971,'Item List (2)'!C:E,3,0))</f>
        <v>100</v>
      </c>
      <c r="X2971" s="231">
        <f t="shared" si="277"/>
        <v>0</v>
      </c>
      <c r="Y2971" s="231" t="str">
        <f t="shared" si="278"/>
        <v>SODA, FANTA STRAWBRY</v>
      </c>
      <c r="AA2971" s="232">
        <f t="shared" si="279"/>
        <v>51.9</v>
      </c>
      <c r="AB2971" s="232" t="str">
        <f>VLOOKUP(W2971,'Item List (2)'!$H:$J,2,0)</f>
        <v>Food</v>
      </c>
      <c r="AC2971" s="232">
        <f t="shared" si="280"/>
        <v>7400</v>
      </c>
      <c r="AD2971" s="232" t="str">
        <f t="shared" si="281"/>
        <v>7400-Food</v>
      </c>
    </row>
    <row r="2972" spans="1:30">
      <c r="A2972" t="s">
        <v>48</v>
      </c>
      <c r="B2972" t="s">
        <v>549</v>
      </c>
      <c r="C2972" t="s">
        <v>886</v>
      </c>
      <c r="D2972" t="s">
        <v>887</v>
      </c>
      <c r="E2972" t="s">
        <v>888</v>
      </c>
      <c r="F2972" s="220" t="s">
        <v>53</v>
      </c>
      <c r="G2972" s="220">
        <v>45167</v>
      </c>
      <c r="H2972" t="s">
        <v>309</v>
      </c>
      <c r="I2972" t="s">
        <v>55</v>
      </c>
      <c r="J2972" t="s">
        <v>310</v>
      </c>
      <c r="K2972" t="s">
        <v>311</v>
      </c>
      <c r="L2972" s="230" t="s">
        <v>312</v>
      </c>
      <c r="M2972">
        <v>1</v>
      </c>
      <c r="N2972">
        <v>0</v>
      </c>
      <c r="O2972" s="240">
        <v>11.6</v>
      </c>
      <c r="P2972" s="240">
        <v>11.6</v>
      </c>
      <c r="Q2972" s="240">
        <v>5253.69</v>
      </c>
      <c r="R2972" s="240">
        <v>12.95</v>
      </c>
      <c r="S2972" s="231" t="str">
        <f>VLOOKUP(U2972,'Cross ref'!I:J,2,0)</f>
        <v>SCL</v>
      </c>
      <c r="T2972" s="231">
        <f t="shared" si="276"/>
        <v>11.6</v>
      </c>
      <c r="U2972" s="231">
        <f>VLOOKUP(VALUE(C2972),'Cross ref'!G:I,3,0)</f>
        <v>7400</v>
      </c>
      <c r="V2972" s="231">
        <f>IFERROR(VLOOKUP(J2972,'Item List (2)'!C:D,2,0),VLOOKUP(K2972,'Item List (2)'!C:D,2,0))</f>
        <v>50007</v>
      </c>
      <c r="W2972" s="231">
        <f>IFERROR(VLOOKUP(J2972,'Item List (2)'!C:E,3,0),VLOOKUP(K2972,'Item List (2)'!C:E,3,0))</f>
        <v>100</v>
      </c>
      <c r="X2972" s="231">
        <f t="shared" si="277"/>
        <v>0</v>
      </c>
      <c r="Y2972" s="231" t="str">
        <f t="shared" si="278"/>
        <v>SALSA, PCH .43Z</v>
      </c>
      <c r="AA2972" s="232">
        <f t="shared" si="279"/>
        <v>11.6</v>
      </c>
      <c r="AB2972" s="232" t="str">
        <f>VLOOKUP(W2972,'Item List (2)'!$H:$J,2,0)</f>
        <v>Food</v>
      </c>
      <c r="AC2972" s="232">
        <f t="shared" si="280"/>
        <v>7400</v>
      </c>
      <c r="AD2972" s="232" t="str">
        <f t="shared" si="281"/>
        <v>7400-Food</v>
      </c>
    </row>
    <row r="2973" spans="1:30">
      <c r="A2973" t="s">
        <v>48</v>
      </c>
      <c r="B2973" t="s">
        <v>549</v>
      </c>
      <c r="C2973" t="s">
        <v>886</v>
      </c>
      <c r="D2973" t="s">
        <v>887</v>
      </c>
      <c r="E2973" t="s">
        <v>888</v>
      </c>
      <c r="F2973" s="220" t="s">
        <v>53</v>
      </c>
      <c r="G2973" s="220">
        <v>45167</v>
      </c>
      <c r="H2973" t="s">
        <v>120</v>
      </c>
      <c r="I2973" t="s">
        <v>55</v>
      </c>
      <c r="J2973" t="s">
        <v>121</v>
      </c>
      <c r="K2973" t="s">
        <v>122</v>
      </c>
      <c r="L2973" s="230" t="s">
        <v>123</v>
      </c>
      <c r="M2973">
        <v>2</v>
      </c>
      <c r="N2973">
        <v>0</v>
      </c>
      <c r="O2973" s="240">
        <v>30.72</v>
      </c>
      <c r="P2973" s="240">
        <v>61.44</v>
      </c>
      <c r="Q2973" s="240">
        <v>5253.69</v>
      </c>
      <c r="R2973" s="240">
        <v>12.95</v>
      </c>
      <c r="S2973" s="231" t="str">
        <f>VLOOKUP(U2973,'Cross ref'!I:J,2,0)</f>
        <v>SCL</v>
      </c>
      <c r="T2973" s="231">
        <f t="shared" si="276"/>
        <v>61.44</v>
      </c>
      <c r="U2973" s="231">
        <f>VLOOKUP(VALUE(C2973),'Cross ref'!G:I,3,0)</f>
        <v>7400</v>
      </c>
      <c r="V2973" s="231">
        <f>IFERROR(VLOOKUP(J2973,'Item List (2)'!C:D,2,0),VLOOKUP(K2973,'Item List (2)'!C:D,2,0))</f>
        <v>50007</v>
      </c>
      <c r="W2973" s="231">
        <f>IFERROR(VLOOKUP(J2973,'Item List (2)'!C:E,3,0),VLOOKUP(K2973,'Item List (2)'!C:E,3,0))</f>
        <v>100</v>
      </c>
      <c r="X2973" s="231">
        <f t="shared" si="277"/>
        <v>0</v>
      </c>
      <c r="Y2973" s="231" t="str">
        <f t="shared" si="278"/>
        <v>APPTZR, ONION RING</v>
      </c>
      <c r="AA2973" s="232">
        <f t="shared" si="279"/>
        <v>61.44</v>
      </c>
      <c r="AB2973" s="232" t="str">
        <f>VLOOKUP(W2973,'Item List (2)'!$H:$J,2,0)</f>
        <v>Food</v>
      </c>
      <c r="AC2973" s="232">
        <f t="shared" si="280"/>
        <v>7400</v>
      </c>
      <c r="AD2973" s="232" t="str">
        <f t="shared" si="281"/>
        <v>7400-Food</v>
      </c>
    </row>
    <row r="2974" spans="1:30">
      <c r="A2974" t="s">
        <v>48</v>
      </c>
      <c r="B2974" t="s">
        <v>549</v>
      </c>
      <c r="C2974" t="s">
        <v>886</v>
      </c>
      <c r="D2974" t="s">
        <v>887</v>
      </c>
      <c r="E2974" t="s">
        <v>888</v>
      </c>
      <c r="F2974" s="220" t="s">
        <v>53</v>
      </c>
      <c r="G2974" s="220">
        <v>45167</v>
      </c>
      <c r="H2974" t="s">
        <v>124</v>
      </c>
      <c r="I2974" t="s">
        <v>55</v>
      </c>
      <c r="J2974" t="s">
        <v>125</v>
      </c>
      <c r="K2974" t="s">
        <v>126</v>
      </c>
      <c r="L2974" s="230" t="s">
        <v>127</v>
      </c>
      <c r="M2974">
        <v>2</v>
      </c>
      <c r="N2974">
        <v>0</v>
      </c>
      <c r="O2974" s="240">
        <v>21.8</v>
      </c>
      <c r="P2974" s="240">
        <v>43.6</v>
      </c>
      <c r="Q2974" s="240">
        <v>5253.69</v>
      </c>
      <c r="R2974" s="240">
        <v>12.95</v>
      </c>
      <c r="S2974" s="231" t="str">
        <f>VLOOKUP(U2974,'Cross ref'!I:J,2,0)</f>
        <v>SCL</v>
      </c>
      <c r="T2974" s="231">
        <f t="shared" si="276"/>
        <v>43.6</v>
      </c>
      <c r="U2974" s="231">
        <f>VLOOKUP(VALUE(C2974),'Cross ref'!G:I,3,0)</f>
        <v>7400</v>
      </c>
      <c r="V2974" s="231">
        <f>IFERROR(VLOOKUP(J2974,'Item List (2)'!C:D,2,0),VLOOKUP(K2974,'Item List (2)'!C:D,2,0))</f>
        <v>50007</v>
      </c>
      <c r="W2974" s="231">
        <f>IFERROR(VLOOKUP(J2974,'Item List (2)'!C:E,3,0),VLOOKUP(K2974,'Item List (2)'!C:E,3,0))</f>
        <v>100</v>
      </c>
      <c r="X2974" s="231">
        <f t="shared" si="277"/>
        <v>0</v>
      </c>
      <c r="Y2974" s="231" t="str">
        <f t="shared" si="278"/>
        <v>KETCHUP, PKT</v>
      </c>
      <c r="AA2974" s="232">
        <f t="shared" si="279"/>
        <v>43.6</v>
      </c>
      <c r="AB2974" s="232" t="str">
        <f>VLOOKUP(W2974,'Item List (2)'!$H:$J,2,0)</f>
        <v>Food</v>
      </c>
      <c r="AC2974" s="232">
        <f t="shared" si="280"/>
        <v>7400</v>
      </c>
      <c r="AD2974" s="232" t="str">
        <f t="shared" si="281"/>
        <v>7400-Food</v>
      </c>
    </row>
    <row r="2975" spans="1:30">
      <c r="A2975" t="s">
        <v>48</v>
      </c>
      <c r="B2975" t="s">
        <v>549</v>
      </c>
      <c r="C2975" t="s">
        <v>886</v>
      </c>
      <c r="D2975" t="s">
        <v>887</v>
      </c>
      <c r="E2975" t="s">
        <v>888</v>
      </c>
      <c r="F2975" s="220" t="s">
        <v>53</v>
      </c>
      <c r="G2975" s="220">
        <v>45167</v>
      </c>
      <c r="H2975" t="s">
        <v>315</v>
      </c>
      <c r="I2975" t="s">
        <v>55</v>
      </c>
      <c r="J2975" t="s">
        <v>316</v>
      </c>
      <c r="K2975" t="s">
        <v>317</v>
      </c>
      <c r="L2975" s="230" t="s">
        <v>212</v>
      </c>
      <c r="M2975">
        <v>1</v>
      </c>
      <c r="N2975">
        <v>0</v>
      </c>
      <c r="O2975" s="240">
        <v>17.15</v>
      </c>
      <c r="P2975" s="240">
        <v>17.15</v>
      </c>
      <c r="Q2975" s="240">
        <v>5253.69</v>
      </c>
      <c r="R2975" s="240">
        <v>12.95</v>
      </c>
      <c r="S2975" s="231" t="str">
        <f>VLOOKUP(U2975,'Cross ref'!I:J,2,0)</f>
        <v>SCL</v>
      </c>
      <c r="T2975" s="231">
        <f t="shared" si="276"/>
        <v>17.15</v>
      </c>
      <c r="U2975" s="231">
        <f>VLOOKUP(VALUE(C2975),'Cross ref'!G:I,3,0)</f>
        <v>7400</v>
      </c>
      <c r="V2975" s="231">
        <f>IFERROR(VLOOKUP(J2975,'Item List (2)'!C:D,2,0),VLOOKUP(K2975,'Item List (2)'!C:D,2,0))</f>
        <v>50007</v>
      </c>
      <c r="W2975" s="231">
        <f>IFERROR(VLOOKUP(J2975,'Item List (2)'!C:E,3,0),VLOOKUP(K2975,'Item List (2)'!C:E,3,0))</f>
        <v>100</v>
      </c>
      <c r="X2975" s="231">
        <f t="shared" si="277"/>
        <v>0</v>
      </c>
      <c r="Y2975" s="231" t="str">
        <f t="shared" si="278"/>
        <v>BREADING, CHICK TNDR</v>
      </c>
      <c r="AA2975" s="232">
        <f t="shared" si="279"/>
        <v>17.15</v>
      </c>
      <c r="AB2975" s="232" t="str">
        <f>VLOOKUP(W2975,'Item List (2)'!$H:$J,2,0)</f>
        <v>Food</v>
      </c>
      <c r="AC2975" s="232">
        <f t="shared" si="280"/>
        <v>7400</v>
      </c>
      <c r="AD2975" s="232" t="str">
        <f t="shared" si="281"/>
        <v>7400-Food</v>
      </c>
    </row>
    <row r="2976" spans="1:30">
      <c r="A2976" t="s">
        <v>48</v>
      </c>
      <c r="B2976" t="s">
        <v>549</v>
      </c>
      <c r="C2976" t="s">
        <v>886</v>
      </c>
      <c r="D2976" t="s">
        <v>887</v>
      </c>
      <c r="E2976" t="s">
        <v>888</v>
      </c>
      <c r="F2976" s="220" t="s">
        <v>53</v>
      </c>
      <c r="G2976" s="220">
        <v>45167</v>
      </c>
      <c r="H2976" t="s">
        <v>128</v>
      </c>
      <c r="I2976" t="s">
        <v>55</v>
      </c>
      <c r="J2976" t="s">
        <v>129</v>
      </c>
      <c r="K2976" t="s">
        <v>130</v>
      </c>
      <c r="L2976" s="230" t="s">
        <v>131</v>
      </c>
      <c r="M2976">
        <v>1</v>
      </c>
      <c r="N2976">
        <v>0</v>
      </c>
      <c r="O2976" s="240">
        <v>33.38</v>
      </c>
      <c r="P2976" s="240">
        <v>33.38</v>
      </c>
      <c r="Q2976" s="240">
        <v>5253.69</v>
      </c>
      <c r="R2976" s="240">
        <v>12.95</v>
      </c>
      <c r="S2976" s="231" t="str">
        <f>VLOOKUP(U2976,'Cross ref'!I:J,2,0)</f>
        <v>SCL</v>
      </c>
      <c r="T2976" s="231">
        <f t="shared" si="276"/>
        <v>33.38</v>
      </c>
      <c r="U2976" s="231">
        <f>VLOOKUP(VALUE(C2976),'Cross ref'!G:I,3,0)</f>
        <v>7400</v>
      </c>
      <c r="V2976" s="231">
        <f>IFERROR(VLOOKUP(J2976,'Item List (2)'!C:D,2,0),VLOOKUP(K2976,'Item List (2)'!C:D,2,0))</f>
        <v>50007</v>
      </c>
      <c r="W2976" s="231">
        <f>IFERROR(VLOOKUP(J2976,'Item List (2)'!C:E,3,0),VLOOKUP(K2976,'Item List (2)'!C:E,3,0))</f>
        <v>100</v>
      </c>
      <c r="X2976" s="231">
        <f t="shared" si="277"/>
        <v>0</v>
      </c>
      <c r="Y2976" s="231" t="str">
        <f t="shared" si="278"/>
        <v>HASHBROWN, RND ZTF</v>
      </c>
      <c r="AA2976" s="232">
        <f t="shared" si="279"/>
        <v>33.38</v>
      </c>
      <c r="AB2976" s="232" t="str">
        <f>VLOOKUP(W2976,'Item List (2)'!$H:$J,2,0)</f>
        <v>Food</v>
      </c>
      <c r="AC2976" s="232">
        <f t="shared" si="280"/>
        <v>7400</v>
      </c>
      <c r="AD2976" s="232" t="str">
        <f t="shared" si="281"/>
        <v>7400-Food</v>
      </c>
    </row>
    <row r="2977" spans="1:30">
      <c r="A2977" t="s">
        <v>48</v>
      </c>
      <c r="B2977" t="s">
        <v>549</v>
      </c>
      <c r="C2977" t="s">
        <v>886</v>
      </c>
      <c r="D2977" t="s">
        <v>887</v>
      </c>
      <c r="E2977" t="s">
        <v>888</v>
      </c>
      <c r="F2977" s="220" t="s">
        <v>53</v>
      </c>
      <c r="G2977" s="220">
        <v>45167</v>
      </c>
      <c r="H2977" t="s">
        <v>132</v>
      </c>
      <c r="I2977" t="s">
        <v>55</v>
      </c>
      <c r="J2977" t="s">
        <v>129</v>
      </c>
      <c r="K2977" t="s">
        <v>133</v>
      </c>
      <c r="L2977" s="230" t="s">
        <v>131</v>
      </c>
      <c r="M2977">
        <v>2</v>
      </c>
      <c r="N2977">
        <v>0</v>
      </c>
      <c r="O2977" s="240">
        <v>33.38</v>
      </c>
      <c r="P2977" s="240">
        <v>66.76</v>
      </c>
      <c r="Q2977" s="240">
        <v>5253.69</v>
      </c>
      <c r="R2977" s="240">
        <v>12.95</v>
      </c>
      <c r="S2977" s="231" t="str">
        <f>VLOOKUP(U2977,'Cross ref'!I:J,2,0)</f>
        <v>SCL</v>
      </c>
      <c r="T2977" s="231">
        <f t="shared" si="276"/>
        <v>66.76</v>
      </c>
      <c r="U2977" s="231">
        <f>VLOOKUP(VALUE(C2977),'Cross ref'!G:I,3,0)</f>
        <v>7400</v>
      </c>
      <c r="V2977" s="231">
        <f>IFERROR(VLOOKUP(J2977,'Item List (2)'!C:D,2,0),VLOOKUP(K2977,'Item List (2)'!C:D,2,0))</f>
        <v>50007</v>
      </c>
      <c r="W2977" s="231">
        <f>IFERROR(VLOOKUP(J2977,'Item List (2)'!C:E,3,0),VLOOKUP(K2977,'Item List (2)'!C:E,3,0))</f>
        <v>100</v>
      </c>
      <c r="X2977" s="231">
        <f t="shared" si="277"/>
        <v>0</v>
      </c>
      <c r="Y2977" s="231" t="str">
        <f t="shared" si="278"/>
        <v>FRIES, CRISS CUT SEASN</v>
      </c>
      <c r="AA2977" s="232">
        <f t="shared" si="279"/>
        <v>66.76</v>
      </c>
      <c r="AB2977" s="232" t="str">
        <f>VLOOKUP(W2977,'Item List (2)'!$H:$J,2,0)</f>
        <v>Food</v>
      </c>
      <c r="AC2977" s="232">
        <f t="shared" si="280"/>
        <v>7400</v>
      </c>
      <c r="AD2977" s="232" t="str">
        <f t="shared" si="281"/>
        <v>7400-Food</v>
      </c>
    </row>
    <row r="2978" spans="1:30">
      <c r="A2978" t="s">
        <v>48</v>
      </c>
      <c r="B2978" t="s">
        <v>549</v>
      </c>
      <c r="C2978" t="s">
        <v>886</v>
      </c>
      <c r="D2978" t="s">
        <v>887</v>
      </c>
      <c r="E2978" t="s">
        <v>888</v>
      </c>
      <c r="F2978" s="220" t="s">
        <v>53</v>
      </c>
      <c r="G2978" s="220">
        <v>45167</v>
      </c>
      <c r="H2978" t="s">
        <v>134</v>
      </c>
      <c r="I2978" t="s">
        <v>55</v>
      </c>
      <c r="J2978" t="s">
        <v>129</v>
      </c>
      <c r="K2978" t="s">
        <v>135</v>
      </c>
      <c r="L2978" s="230" t="s">
        <v>136</v>
      </c>
      <c r="M2978">
        <v>9</v>
      </c>
      <c r="N2978">
        <v>0</v>
      </c>
      <c r="O2978" s="240">
        <v>35.28</v>
      </c>
      <c r="P2978" s="240">
        <v>317.52</v>
      </c>
      <c r="Q2978" s="240">
        <v>5253.69</v>
      </c>
      <c r="R2978" s="240">
        <v>12.95</v>
      </c>
      <c r="S2978" s="231" t="str">
        <f>VLOOKUP(U2978,'Cross ref'!I:J,2,0)</f>
        <v>SCL</v>
      </c>
      <c r="T2978" s="231">
        <f t="shared" si="276"/>
        <v>317.52</v>
      </c>
      <c r="U2978" s="231">
        <f>VLOOKUP(VALUE(C2978),'Cross ref'!G:I,3,0)</f>
        <v>7400</v>
      </c>
      <c r="V2978" s="231">
        <f>IFERROR(VLOOKUP(J2978,'Item List (2)'!C:D,2,0),VLOOKUP(K2978,'Item List (2)'!C:D,2,0))</f>
        <v>50007</v>
      </c>
      <c r="W2978" s="231">
        <f>IFERROR(VLOOKUP(J2978,'Item List (2)'!C:E,3,0),VLOOKUP(K2978,'Item List (2)'!C:E,3,0))</f>
        <v>100</v>
      </c>
      <c r="X2978" s="231">
        <f t="shared" si="277"/>
        <v>0</v>
      </c>
      <c r="Y2978" s="231" t="str">
        <f t="shared" si="278"/>
        <v>FRIES, SS SK ON</v>
      </c>
      <c r="AA2978" s="232">
        <f t="shared" si="279"/>
        <v>317.52</v>
      </c>
      <c r="AB2978" s="232" t="str">
        <f>VLOOKUP(W2978,'Item List (2)'!$H:$J,2,0)</f>
        <v>Food</v>
      </c>
      <c r="AC2978" s="232">
        <f t="shared" si="280"/>
        <v>7400</v>
      </c>
      <c r="AD2978" s="232" t="str">
        <f t="shared" si="281"/>
        <v>7400-Food</v>
      </c>
    </row>
    <row r="2979" spans="1:30">
      <c r="A2979" t="s">
        <v>48</v>
      </c>
      <c r="B2979" t="s">
        <v>549</v>
      </c>
      <c r="C2979" t="s">
        <v>886</v>
      </c>
      <c r="D2979" t="s">
        <v>887</v>
      </c>
      <c r="E2979" t="s">
        <v>888</v>
      </c>
      <c r="F2979" s="220" t="s">
        <v>53</v>
      </c>
      <c r="G2979" s="220">
        <v>45167</v>
      </c>
      <c r="H2979" t="s">
        <v>145</v>
      </c>
      <c r="I2979" t="s">
        <v>55</v>
      </c>
      <c r="J2979" t="s">
        <v>146</v>
      </c>
      <c r="K2979" t="s">
        <v>147</v>
      </c>
      <c r="L2979" s="230" t="s">
        <v>148</v>
      </c>
      <c r="M2979">
        <v>1</v>
      </c>
      <c r="N2979">
        <v>0</v>
      </c>
      <c r="O2979" s="240">
        <v>111.01</v>
      </c>
      <c r="P2979" s="240">
        <v>111.01</v>
      </c>
      <c r="Q2979" s="240">
        <v>5253.69</v>
      </c>
      <c r="R2979" s="240">
        <v>12.95</v>
      </c>
      <c r="S2979" s="231" t="str">
        <f>VLOOKUP(U2979,'Cross ref'!I:J,2,0)</f>
        <v>SCL</v>
      </c>
      <c r="T2979" s="231">
        <f t="shared" si="276"/>
        <v>111.01</v>
      </c>
      <c r="U2979" s="231">
        <f>VLOOKUP(VALUE(C2979),'Cross ref'!G:I,3,0)</f>
        <v>7400</v>
      </c>
      <c r="V2979" s="231">
        <f>IFERROR(VLOOKUP(J2979,'Item List (2)'!C:D,2,0),VLOOKUP(K2979,'Item List (2)'!C:D,2,0))</f>
        <v>50007</v>
      </c>
      <c r="W2979" s="231">
        <f>IFERROR(VLOOKUP(J2979,'Item List (2)'!C:E,3,0),VLOOKUP(K2979,'Item List (2)'!C:E,3,0))</f>
        <v>100</v>
      </c>
      <c r="X2979" s="231">
        <f t="shared" si="277"/>
        <v>0</v>
      </c>
      <c r="Y2979" s="231" t="str">
        <f t="shared" si="278"/>
        <v>CHICKEN, TNDRLOIN STRIP 1.5Z</v>
      </c>
      <c r="AA2979" s="232">
        <f t="shared" si="279"/>
        <v>111.01</v>
      </c>
      <c r="AB2979" s="232" t="str">
        <f>VLOOKUP(W2979,'Item List (2)'!$H:$J,2,0)</f>
        <v>Food</v>
      </c>
      <c r="AC2979" s="232">
        <f t="shared" si="280"/>
        <v>7400</v>
      </c>
      <c r="AD2979" s="232" t="str">
        <f t="shared" si="281"/>
        <v>7400-Food</v>
      </c>
    </row>
    <row r="2980" spans="1:30">
      <c r="A2980" t="s">
        <v>48</v>
      </c>
      <c r="B2980" t="s">
        <v>549</v>
      </c>
      <c r="C2980" t="s">
        <v>886</v>
      </c>
      <c r="D2980" t="s">
        <v>887</v>
      </c>
      <c r="E2980" t="s">
        <v>888</v>
      </c>
      <c r="F2980" s="220" t="s">
        <v>53</v>
      </c>
      <c r="G2980" s="220">
        <v>45167</v>
      </c>
      <c r="H2980" t="s">
        <v>328</v>
      </c>
      <c r="I2980" t="s">
        <v>66</v>
      </c>
      <c r="J2980" t="s">
        <v>329</v>
      </c>
      <c r="K2980" t="s">
        <v>330</v>
      </c>
      <c r="L2980" s="230" t="s">
        <v>331</v>
      </c>
      <c r="M2980">
        <v>1</v>
      </c>
      <c r="N2980">
        <v>0</v>
      </c>
      <c r="O2980" s="240">
        <v>17.57</v>
      </c>
      <c r="P2980" s="240">
        <v>17.57</v>
      </c>
      <c r="Q2980" s="240">
        <v>5253.69</v>
      </c>
      <c r="R2980" s="240">
        <v>12.95</v>
      </c>
      <c r="S2980" s="231" t="str">
        <f>VLOOKUP(U2980,'Cross ref'!I:J,2,0)</f>
        <v>SCL</v>
      </c>
      <c r="T2980" s="231">
        <f t="shared" si="276"/>
        <v>17.57</v>
      </c>
      <c r="U2980" s="231">
        <f>VLOOKUP(VALUE(C2980),'Cross ref'!G:I,3,0)</f>
        <v>7400</v>
      </c>
      <c r="V2980" s="231">
        <f>IFERROR(VLOOKUP(J2980,'Item List (2)'!C:D,2,0),VLOOKUP(K2980,'Item List (2)'!C:D,2,0))</f>
        <v>60507</v>
      </c>
      <c r="W2980" s="231">
        <f>IFERROR(VLOOKUP(J2980,'Item List (2)'!C:E,3,0),VLOOKUP(K2980,'Item List (2)'!C:E,3,0))</f>
        <v>1200</v>
      </c>
      <c r="X2980" s="231">
        <f t="shared" si="277"/>
        <v>0</v>
      </c>
      <c r="Y2980" s="231" t="str">
        <f t="shared" si="278"/>
        <v>LINER, CAN 38X44 BLK</v>
      </c>
      <c r="AA2980" s="232">
        <f t="shared" si="279"/>
        <v>17.57</v>
      </c>
      <c r="AB2980" s="232" t="str">
        <f>VLOOKUP(W2980,'Item List (2)'!$H:$J,2,0)</f>
        <v>Supplies</v>
      </c>
      <c r="AC2980" s="232">
        <f t="shared" si="280"/>
        <v>7400</v>
      </c>
      <c r="AD2980" s="232" t="str">
        <f t="shared" si="281"/>
        <v>7400-Supplies</v>
      </c>
    </row>
    <row r="2981" spans="1:30">
      <c r="A2981" t="s">
        <v>48</v>
      </c>
      <c r="B2981" t="s">
        <v>549</v>
      </c>
      <c r="C2981" t="s">
        <v>886</v>
      </c>
      <c r="D2981" t="s">
        <v>887</v>
      </c>
      <c r="E2981" t="s">
        <v>888</v>
      </c>
      <c r="F2981" s="220" t="s">
        <v>53</v>
      </c>
      <c r="G2981" s="220">
        <v>45167</v>
      </c>
      <c r="H2981" t="s">
        <v>149</v>
      </c>
      <c r="I2981" t="s">
        <v>55</v>
      </c>
      <c r="J2981" t="s">
        <v>102</v>
      </c>
      <c r="K2981" t="s">
        <v>150</v>
      </c>
      <c r="L2981" s="230" t="s">
        <v>100</v>
      </c>
      <c r="M2981">
        <v>3</v>
      </c>
      <c r="N2981">
        <v>0</v>
      </c>
      <c r="O2981" s="240">
        <v>25.94</v>
      </c>
      <c r="P2981" s="240">
        <v>77.82</v>
      </c>
      <c r="Q2981" s="240">
        <v>5253.69</v>
      </c>
      <c r="R2981" s="240">
        <v>12.95</v>
      </c>
      <c r="S2981" s="231" t="str">
        <f>VLOOKUP(U2981,'Cross ref'!I:J,2,0)</f>
        <v>SCL</v>
      </c>
      <c r="T2981" s="231">
        <f t="shared" si="276"/>
        <v>77.82</v>
      </c>
      <c r="U2981" s="231">
        <f>VLOOKUP(VALUE(C2981),'Cross ref'!G:I,3,0)</f>
        <v>7400</v>
      </c>
      <c r="V2981" s="231">
        <f>IFERROR(VLOOKUP(J2981,'Item List (2)'!C:D,2,0),VLOOKUP(K2981,'Item List (2)'!C:D,2,0))</f>
        <v>50007</v>
      </c>
      <c r="W2981" s="231">
        <f>IFERROR(VLOOKUP(J2981,'Item List (2)'!C:E,3,0),VLOOKUP(K2981,'Item List (2)'!C:E,3,0))</f>
        <v>100</v>
      </c>
      <c r="X2981" s="231">
        <f t="shared" si="277"/>
        <v>0</v>
      </c>
      <c r="Y2981" s="231" t="str">
        <f t="shared" si="278"/>
        <v>SAUCE, BTRMILK RANCH CUP</v>
      </c>
      <c r="AA2981" s="232">
        <f t="shared" si="279"/>
        <v>77.82</v>
      </c>
      <c r="AB2981" s="232" t="str">
        <f>VLOOKUP(W2981,'Item List (2)'!$H:$J,2,0)</f>
        <v>Food</v>
      </c>
      <c r="AC2981" s="232">
        <f t="shared" si="280"/>
        <v>7400</v>
      </c>
      <c r="AD2981" s="232" t="str">
        <f t="shared" si="281"/>
        <v>7400-Food</v>
      </c>
    </row>
    <row r="2982" spans="1:30">
      <c r="A2982" t="s">
        <v>48</v>
      </c>
      <c r="B2982" t="s">
        <v>549</v>
      </c>
      <c r="C2982" t="s">
        <v>886</v>
      </c>
      <c r="D2982" t="s">
        <v>887</v>
      </c>
      <c r="E2982" t="s">
        <v>888</v>
      </c>
      <c r="F2982" s="220" t="s">
        <v>53</v>
      </c>
      <c r="G2982" s="220">
        <v>45167</v>
      </c>
      <c r="H2982" t="s">
        <v>151</v>
      </c>
      <c r="I2982" t="s">
        <v>55</v>
      </c>
      <c r="J2982" t="s">
        <v>152</v>
      </c>
      <c r="K2982" t="s">
        <v>153</v>
      </c>
      <c r="L2982" s="230" t="s">
        <v>154</v>
      </c>
      <c r="M2982">
        <v>2</v>
      </c>
      <c r="N2982">
        <v>0</v>
      </c>
      <c r="O2982" s="240">
        <v>11.66</v>
      </c>
      <c r="P2982" s="240">
        <v>23.32</v>
      </c>
      <c r="Q2982" s="240">
        <v>5253.69</v>
      </c>
      <c r="R2982" s="240">
        <v>12.95</v>
      </c>
      <c r="S2982" s="231" t="str">
        <f>VLOOKUP(U2982,'Cross ref'!I:J,2,0)</f>
        <v>SCL</v>
      </c>
      <c r="T2982" s="231">
        <f t="shared" si="276"/>
        <v>23.32</v>
      </c>
      <c r="U2982" s="231">
        <f>VLOOKUP(VALUE(C2982),'Cross ref'!G:I,3,0)</f>
        <v>7400</v>
      </c>
      <c r="V2982" s="231">
        <f>IFERROR(VLOOKUP(J2982,'Item List (2)'!C:D,2,0),VLOOKUP(K2982,'Item List (2)'!C:D,2,0))</f>
        <v>50007</v>
      </c>
      <c r="W2982" s="231">
        <f>IFERROR(VLOOKUP(J2982,'Item List (2)'!C:E,3,0),VLOOKUP(K2982,'Item List (2)'!C:E,3,0))</f>
        <v>100</v>
      </c>
      <c r="X2982" s="231">
        <f t="shared" si="277"/>
        <v>0</v>
      </c>
      <c r="Y2982" s="231" t="str">
        <f t="shared" si="278"/>
        <v>SAUCE, BUFFALO CUP</v>
      </c>
      <c r="AA2982" s="232">
        <f t="shared" si="279"/>
        <v>23.32</v>
      </c>
      <c r="AB2982" s="232" t="str">
        <f>VLOOKUP(W2982,'Item List (2)'!$H:$J,2,0)</f>
        <v>Food</v>
      </c>
      <c r="AC2982" s="232">
        <f t="shared" si="280"/>
        <v>7400</v>
      </c>
      <c r="AD2982" s="232" t="str">
        <f t="shared" si="281"/>
        <v>7400-Food</v>
      </c>
    </row>
    <row r="2983" spans="1:30">
      <c r="A2983" t="s">
        <v>48</v>
      </c>
      <c r="B2983" t="s">
        <v>549</v>
      </c>
      <c r="C2983" t="s">
        <v>886</v>
      </c>
      <c r="D2983" t="s">
        <v>887</v>
      </c>
      <c r="E2983" t="s">
        <v>888</v>
      </c>
      <c r="F2983" s="220" t="s">
        <v>53</v>
      </c>
      <c r="G2983" s="220">
        <v>45167</v>
      </c>
      <c r="H2983" t="s">
        <v>155</v>
      </c>
      <c r="I2983" t="s">
        <v>55</v>
      </c>
      <c r="J2983" t="s">
        <v>156</v>
      </c>
      <c r="K2983" t="s">
        <v>157</v>
      </c>
      <c r="L2983" s="230" t="s">
        <v>158</v>
      </c>
      <c r="M2983">
        <v>2</v>
      </c>
      <c r="N2983">
        <v>0</v>
      </c>
      <c r="O2983">
        <v>19.78</v>
      </c>
      <c r="P2983" s="240">
        <v>39.56</v>
      </c>
      <c r="Q2983" s="240">
        <v>5253.69</v>
      </c>
      <c r="R2983" s="240">
        <v>12.95</v>
      </c>
      <c r="S2983" s="231" t="str">
        <f>VLOOKUP(U2983,'Cross ref'!I:J,2,0)</f>
        <v>SCL</v>
      </c>
      <c r="T2983" s="231">
        <f t="shared" si="276"/>
        <v>39.56</v>
      </c>
      <c r="U2983" s="231">
        <f>VLOOKUP(VALUE(C2983),'Cross ref'!G:I,3,0)</f>
        <v>7400</v>
      </c>
      <c r="V2983" s="231">
        <f>IFERROR(VLOOKUP(J2983,'Item List (2)'!C:D,2,0),VLOOKUP(K2983,'Item List (2)'!C:D,2,0))</f>
        <v>50007</v>
      </c>
      <c r="W2983" s="231">
        <f>IFERROR(VLOOKUP(J2983,'Item List (2)'!C:E,3,0),VLOOKUP(K2983,'Item List (2)'!C:E,3,0))</f>
        <v>100</v>
      </c>
      <c r="X2983" s="231">
        <f t="shared" si="277"/>
        <v>0</v>
      </c>
      <c r="Y2983" s="231" t="str">
        <f t="shared" si="278"/>
        <v>ICE CREAM, VANILLA SLOW MELT</v>
      </c>
      <c r="AA2983" s="232">
        <f t="shared" si="279"/>
        <v>39.56</v>
      </c>
      <c r="AB2983" s="232" t="str">
        <f>VLOOKUP(W2983,'Item List (2)'!$H:$J,2,0)</f>
        <v>Food</v>
      </c>
      <c r="AC2983" s="232">
        <f t="shared" si="280"/>
        <v>7400</v>
      </c>
      <c r="AD2983" s="232" t="str">
        <f t="shared" si="281"/>
        <v>7400-Food</v>
      </c>
    </row>
    <row r="2984" spans="1:30">
      <c r="A2984" t="s">
        <v>48</v>
      </c>
      <c r="B2984" t="s">
        <v>549</v>
      </c>
      <c r="C2984" t="s">
        <v>886</v>
      </c>
      <c r="D2984" t="s">
        <v>887</v>
      </c>
      <c r="E2984" t="s">
        <v>888</v>
      </c>
      <c r="F2984" s="220" t="s">
        <v>53</v>
      </c>
      <c r="G2984" s="220">
        <v>45167</v>
      </c>
      <c r="H2984" t="s">
        <v>159</v>
      </c>
      <c r="I2984" t="s">
        <v>55</v>
      </c>
      <c r="J2984" t="s">
        <v>160</v>
      </c>
      <c r="K2984" t="s">
        <v>161</v>
      </c>
      <c r="L2984" s="230" t="s">
        <v>162</v>
      </c>
      <c r="M2984">
        <v>7</v>
      </c>
      <c r="N2984">
        <v>0</v>
      </c>
      <c r="O2984" s="240">
        <v>36.91</v>
      </c>
      <c r="P2984" s="240">
        <v>258.37</v>
      </c>
      <c r="Q2984" s="240">
        <v>5253.69</v>
      </c>
      <c r="R2984" s="240">
        <v>12.95</v>
      </c>
      <c r="S2984" s="231" t="str">
        <f>VLOOKUP(U2984,'Cross ref'!I:J,2,0)</f>
        <v>SCL</v>
      </c>
      <c r="T2984" s="231">
        <f t="shared" si="276"/>
        <v>258.37</v>
      </c>
      <c r="U2984" s="231">
        <f>VLOOKUP(VALUE(C2984),'Cross ref'!G:I,3,0)</f>
        <v>7400</v>
      </c>
      <c r="V2984" s="231">
        <f>IFERROR(VLOOKUP(J2984,'Item List (2)'!C:D,2,0),VLOOKUP(K2984,'Item List (2)'!C:D,2,0))</f>
        <v>50007</v>
      </c>
      <c r="W2984" s="231">
        <f>IFERROR(VLOOKUP(J2984,'Item List (2)'!C:E,3,0),VLOOKUP(K2984,'Item List (2)'!C:E,3,0))</f>
        <v>100</v>
      </c>
      <c r="X2984" s="231">
        <f t="shared" si="277"/>
        <v>0</v>
      </c>
      <c r="Y2984" s="231" t="str">
        <f t="shared" si="278"/>
        <v>SHORTENING, LIQ FRY PREM</v>
      </c>
      <c r="AA2984" s="232">
        <f t="shared" si="279"/>
        <v>258.37</v>
      </c>
      <c r="AB2984" s="232" t="str">
        <f>VLOOKUP(W2984,'Item List (2)'!$H:$J,2,0)</f>
        <v>Food</v>
      </c>
      <c r="AC2984" s="232">
        <f t="shared" si="280"/>
        <v>7400</v>
      </c>
      <c r="AD2984" s="232" t="str">
        <f t="shared" si="281"/>
        <v>7400-Food</v>
      </c>
    </row>
    <row r="2985" spans="1:30">
      <c r="A2985" t="s">
        <v>48</v>
      </c>
      <c r="B2985" t="s">
        <v>549</v>
      </c>
      <c r="C2985" t="s">
        <v>886</v>
      </c>
      <c r="D2985" t="s">
        <v>887</v>
      </c>
      <c r="E2985" t="s">
        <v>888</v>
      </c>
      <c r="F2985" s="220" t="s">
        <v>53</v>
      </c>
      <c r="G2985" s="220">
        <v>45167</v>
      </c>
      <c r="H2985" t="s">
        <v>485</v>
      </c>
      <c r="I2985" t="s">
        <v>201</v>
      </c>
      <c r="J2985" t="s">
        <v>232</v>
      </c>
      <c r="K2985" t="s">
        <v>486</v>
      </c>
      <c r="L2985" s="230" t="s">
        <v>487</v>
      </c>
      <c r="M2985">
        <v>1</v>
      </c>
      <c r="N2985">
        <v>0</v>
      </c>
      <c r="O2985" s="240">
        <v>23.01</v>
      </c>
      <c r="P2985" s="240">
        <v>23.01</v>
      </c>
      <c r="Q2985" s="240">
        <v>5253.69</v>
      </c>
      <c r="R2985" s="240">
        <v>12.95</v>
      </c>
      <c r="S2985" s="231" t="str">
        <f>VLOOKUP(U2985,'Cross ref'!I:J,2,0)</f>
        <v>SCL</v>
      </c>
      <c r="T2985" s="231">
        <f t="shared" si="276"/>
        <v>23.01</v>
      </c>
      <c r="U2985" s="231">
        <f>VLOOKUP(VALUE(C2985),'Cross ref'!G:I,3,0)</f>
        <v>7400</v>
      </c>
      <c r="V2985" s="231">
        <f>IFERROR(VLOOKUP(J2985,'Item List (2)'!C:D,2,0),VLOOKUP(K2985,'Item List (2)'!C:D,2,0))</f>
        <v>51001</v>
      </c>
      <c r="W2985" s="231">
        <f>IFERROR(VLOOKUP(J2985,'Item List (2)'!C:E,3,0),VLOOKUP(K2985,'Item List (2)'!C:E,3,0))</f>
        <v>1000</v>
      </c>
      <c r="X2985" s="231">
        <f t="shared" si="277"/>
        <v>0</v>
      </c>
      <c r="Y2985" s="231" t="str">
        <f t="shared" si="278"/>
        <v>LID, PLS DOME SHAKE CUP</v>
      </c>
      <c r="AA2985" s="232">
        <f t="shared" si="279"/>
        <v>23.01</v>
      </c>
      <c r="AB2985" s="232" t="str">
        <f>VLOOKUP(W2985,'Item List (2)'!$H:$J,2,0)</f>
        <v>Paper</v>
      </c>
      <c r="AC2985" s="232">
        <f t="shared" si="280"/>
        <v>7400</v>
      </c>
      <c r="AD2985" s="232" t="str">
        <f t="shared" si="281"/>
        <v>7400-Paper</v>
      </c>
    </row>
    <row r="2986" spans="1:30">
      <c r="A2986" t="s">
        <v>48</v>
      </c>
      <c r="B2986" t="s">
        <v>549</v>
      </c>
      <c r="C2986" t="s">
        <v>886</v>
      </c>
      <c r="D2986" t="s">
        <v>887</v>
      </c>
      <c r="E2986" t="s">
        <v>888</v>
      </c>
      <c r="F2986" s="220" t="s">
        <v>53</v>
      </c>
      <c r="G2986" s="220">
        <v>45167</v>
      </c>
      <c r="H2986" t="s">
        <v>420</v>
      </c>
      <c r="I2986" t="s">
        <v>55</v>
      </c>
      <c r="J2986" t="s">
        <v>421</v>
      </c>
      <c r="K2986" t="s">
        <v>422</v>
      </c>
      <c r="L2986" s="230" t="s">
        <v>263</v>
      </c>
      <c r="M2986">
        <v>1</v>
      </c>
      <c r="N2986">
        <v>0</v>
      </c>
      <c r="O2986">
        <v>69.22</v>
      </c>
      <c r="P2986" s="240">
        <v>69.22</v>
      </c>
      <c r="Q2986" s="240">
        <v>5253.69</v>
      </c>
      <c r="R2986" s="240">
        <v>12.95</v>
      </c>
      <c r="S2986" s="231" t="str">
        <f>VLOOKUP(U2986,'Cross ref'!I:J,2,0)</f>
        <v>SCL</v>
      </c>
      <c r="T2986" s="231">
        <f t="shared" si="276"/>
        <v>69.22</v>
      </c>
      <c r="U2986" s="231">
        <f>VLOOKUP(VALUE(C2986),'Cross ref'!G:I,3,0)</f>
        <v>7400</v>
      </c>
      <c r="V2986" s="231">
        <f>IFERROR(VLOOKUP(J2986,'Item List (2)'!C:D,2,0),VLOOKUP(K2986,'Item List (2)'!C:D,2,0))</f>
        <v>50007</v>
      </c>
      <c r="W2986" s="231">
        <f>IFERROR(VLOOKUP(J2986,'Item List (2)'!C:E,3,0),VLOOKUP(K2986,'Item List (2)'!C:E,3,0))</f>
        <v>100</v>
      </c>
      <c r="X2986" s="231">
        <f t="shared" si="277"/>
        <v>0</v>
      </c>
      <c r="Y2986" s="231" t="str">
        <f t="shared" si="278"/>
        <v>LEMONADE, FZN</v>
      </c>
      <c r="AA2986" s="232">
        <f t="shared" si="279"/>
        <v>69.22</v>
      </c>
      <c r="AB2986" s="232" t="str">
        <f>VLOOKUP(W2986,'Item List (2)'!$H:$J,2,0)</f>
        <v>Food</v>
      </c>
      <c r="AC2986" s="232">
        <f t="shared" si="280"/>
        <v>7400</v>
      </c>
      <c r="AD2986" s="232" t="str">
        <f t="shared" si="281"/>
        <v>7400-Food</v>
      </c>
    </row>
    <row r="2987" spans="1:30">
      <c r="A2987" t="s">
        <v>48</v>
      </c>
      <c r="B2987" t="s">
        <v>549</v>
      </c>
      <c r="C2987" t="s">
        <v>886</v>
      </c>
      <c r="D2987" t="s">
        <v>887</v>
      </c>
      <c r="E2987" t="s">
        <v>888</v>
      </c>
      <c r="F2987" s="220" t="s">
        <v>53</v>
      </c>
      <c r="G2987" s="220">
        <v>45167</v>
      </c>
      <c r="H2987" t="s">
        <v>163</v>
      </c>
      <c r="I2987" t="s">
        <v>55</v>
      </c>
      <c r="J2987" t="s">
        <v>146</v>
      </c>
      <c r="K2987" t="s">
        <v>164</v>
      </c>
      <c r="L2987" s="230" t="s">
        <v>165</v>
      </c>
      <c r="M2987">
        <v>12</v>
      </c>
      <c r="N2987">
        <v>0</v>
      </c>
      <c r="O2987" s="240">
        <v>37.6</v>
      </c>
      <c r="P2987" s="240">
        <v>451.2</v>
      </c>
      <c r="Q2987" s="240">
        <v>5253.69</v>
      </c>
      <c r="R2987" s="240">
        <v>12.95</v>
      </c>
      <c r="S2987" s="231" t="str">
        <f>VLOOKUP(U2987,'Cross ref'!I:J,2,0)</f>
        <v>SCL</v>
      </c>
      <c r="T2987" s="231">
        <f t="shared" si="276"/>
        <v>451.2</v>
      </c>
      <c r="U2987" s="231">
        <f>VLOOKUP(VALUE(C2987),'Cross ref'!G:I,3,0)</f>
        <v>7400</v>
      </c>
      <c r="V2987" s="231">
        <f>IFERROR(VLOOKUP(J2987,'Item List (2)'!C:D,2,0),VLOOKUP(K2987,'Item List (2)'!C:D,2,0))</f>
        <v>50007</v>
      </c>
      <c r="W2987" s="231">
        <f>IFERROR(VLOOKUP(J2987,'Item List (2)'!C:E,3,0),VLOOKUP(K2987,'Item List (2)'!C:E,3,0))</f>
        <v>100</v>
      </c>
      <c r="X2987" s="231">
        <f t="shared" si="277"/>
        <v>0</v>
      </c>
      <c r="Y2987" s="231" t="str">
        <f t="shared" si="278"/>
        <v>CHICKEN, PTY SPCY 3Z</v>
      </c>
      <c r="AA2987" s="232">
        <f t="shared" si="279"/>
        <v>451.2</v>
      </c>
      <c r="AB2987" s="232" t="str">
        <f>VLOOKUP(W2987,'Item List (2)'!$H:$J,2,0)</f>
        <v>Food</v>
      </c>
      <c r="AC2987" s="232">
        <f t="shared" si="280"/>
        <v>7400</v>
      </c>
      <c r="AD2987" s="232" t="str">
        <f t="shared" si="281"/>
        <v>7400-Food</v>
      </c>
    </row>
    <row r="2988" spans="1:30">
      <c r="A2988" t="s">
        <v>48</v>
      </c>
      <c r="B2988" t="s">
        <v>549</v>
      </c>
      <c r="C2988" t="s">
        <v>886</v>
      </c>
      <c r="D2988" t="s">
        <v>887</v>
      </c>
      <c r="E2988" t="s">
        <v>888</v>
      </c>
      <c r="F2988" s="220" t="s">
        <v>53</v>
      </c>
      <c r="G2988" s="220">
        <v>45167</v>
      </c>
      <c r="H2988" t="s">
        <v>169</v>
      </c>
      <c r="I2988" t="s">
        <v>55</v>
      </c>
      <c r="J2988" t="s">
        <v>170</v>
      </c>
      <c r="K2988" t="s">
        <v>171</v>
      </c>
      <c r="L2988" s="230" t="s">
        <v>172</v>
      </c>
      <c r="M2988">
        <v>2</v>
      </c>
      <c r="N2988">
        <v>0</v>
      </c>
      <c r="O2988" s="240">
        <v>90.57</v>
      </c>
      <c r="P2988" s="240">
        <v>181.14</v>
      </c>
      <c r="Q2988" s="240">
        <v>5253.69</v>
      </c>
      <c r="R2988" s="240">
        <v>12.95</v>
      </c>
      <c r="S2988" s="231" t="str">
        <f>VLOOKUP(U2988,'Cross ref'!I:J,2,0)</f>
        <v>SCL</v>
      </c>
      <c r="T2988" s="231">
        <f t="shared" si="276"/>
        <v>181.14</v>
      </c>
      <c r="U2988" s="231">
        <f>VLOOKUP(VALUE(C2988),'Cross ref'!G:I,3,0)</f>
        <v>7400</v>
      </c>
      <c r="V2988" s="231">
        <f>IFERROR(VLOOKUP(J2988,'Item List (2)'!C:D,2,0),VLOOKUP(K2988,'Item List (2)'!C:D,2,0))</f>
        <v>50007</v>
      </c>
      <c r="W2988" s="231">
        <f>IFERROR(VLOOKUP(J2988,'Item List (2)'!C:E,3,0),VLOOKUP(K2988,'Item List (2)'!C:E,3,0))</f>
        <v>100</v>
      </c>
      <c r="X2988" s="231">
        <f t="shared" si="277"/>
        <v>0</v>
      </c>
      <c r="Y2988" s="231" t="str">
        <f t="shared" si="278"/>
        <v>BACON, 500 SLICES FC</v>
      </c>
      <c r="AA2988" s="232">
        <f t="shared" si="279"/>
        <v>181.14</v>
      </c>
      <c r="AB2988" s="232" t="str">
        <f>VLOOKUP(W2988,'Item List (2)'!$H:$J,2,0)</f>
        <v>Food</v>
      </c>
      <c r="AC2988" s="232">
        <f t="shared" si="280"/>
        <v>7400</v>
      </c>
      <c r="AD2988" s="232" t="str">
        <f t="shared" si="281"/>
        <v>7400-Food</v>
      </c>
    </row>
    <row r="2989" spans="1:30">
      <c r="A2989" t="s">
        <v>48</v>
      </c>
      <c r="B2989" t="s">
        <v>549</v>
      </c>
      <c r="C2989" t="s">
        <v>886</v>
      </c>
      <c r="D2989" t="s">
        <v>887</v>
      </c>
      <c r="E2989" t="s">
        <v>888</v>
      </c>
      <c r="F2989" s="220" t="s">
        <v>53</v>
      </c>
      <c r="G2989" s="220">
        <v>45167</v>
      </c>
      <c r="H2989" t="s">
        <v>173</v>
      </c>
      <c r="I2989" t="s">
        <v>55</v>
      </c>
      <c r="J2989" t="s">
        <v>117</v>
      </c>
      <c r="K2989" t="s">
        <v>174</v>
      </c>
      <c r="L2989" s="230" t="s">
        <v>175</v>
      </c>
      <c r="M2989">
        <v>1</v>
      </c>
      <c r="N2989">
        <v>0</v>
      </c>
      <c r="O2989" s="240">
        <v>81.59</v>
      </c>
      <c r="P2989" s="240">
        <v>81.59</v>
      </c>
      <c r="Q2989" s="240">
        <v>5253.69</v>
      </c>
      <c r="R2989" s="240">
        <v>12.95</v>
      </c>
      <c r="S2989" s="231" t="str">
        <f>VLOOKUP(U2989,'Cross ref'!I:J,2,0)</f>
        <v>SCL</v>
      </c>
      <c r="T2989" s="231">
        <f t="shared" si="276"/>
        <v>81.59</v>
      </c>
      <c r="U2989" s="231">
        <f>VLOOKUP(VALUE(C2989),'Cross ref'!G:I,3,0)</f>
        <v>7400</v>
      </c>
      <c r="V2989" s="231">
        <f>IFERROR(VLOOKUP(J2989,'Item List (2)'!C:D,2,0),VLOOKUP(K2989,'Item List (2)'!C:D,2,0))</f>
        <v>50007</v>
      </c>
      <c r="W2989" s="231">
        <f>IFERROR(VLOOKUP(J2989,'Item List (2)'!C:E,3,0),VLOOKUP(K2989,'Item List (2)'!C:E,3,0))</f>
        <v>100</v>
      </c>
      <c r="X2989" s="231">
        <f t="shared" si="277"/>
        <v>0</v>
      </c>
      <c r="Y2989" s="231" t="str">
        <f t="shared" si="278"/>
        <v>BEEF, GRND PTY 1.78Z</v>
      </c>
      <c r="AA2989" s="232">
        <f t="shared" si="279"/>
        <v>81.59</v>
      </c>
      <c r="AB2989" s="232" t="str">
        <f>VLOOKUP(W2989,'Item List (2)'!$H:$J,2,0)</f>
        <v>Food</v>
      </c>
      <c r="AC2989" s="232">
        <f t="shared" si="280"/>
        <v>7400</v>
      </c>
      <c r="AD2989" s="232" t="str">
        <f t="shared" si="281"/>
        <v>7400-Food</v>
      </c>
    </row>
    <row r="2990" spans="1:30">
      <c r="A2990" t="s">
        <v>48</v>
      </c>
      <c r="B2990" t="s">
        <v>549</v>
      </c>
      <c r="C2990" t="s">
        <v>886</v>
      </c>
      <c r="D2990" t="s">
        <v>887</v>
      </c>
      <c r="E2990" t="s">
        <v>888</v>
      </c>
      <c r="F2990" s="220" t="s">
        <v>53</v>
      </c>
      <c r="G2990" s="220">
        <v>45167</v>
      </c>
      <c r="H2990" t="s">
        <v>176</v>
      </c>
      <c r="I2990" t="s">
        <v>55</v>
      </c>
      <c r="J2990" t="s">
        <v>76</v>
      </c>
      <c r="K2990" t="s">
        <v>177</v>
      </c>
      <c r="L2990" s="230" t="s">
        <v>78</v>
      </c>
      <c r="M2990">
        <v>1</v>
      </c>
      <c r="N2990">
        <v>0</v>
      </c>
      <c r="O2990" s="240">
        <v>99.5</v>
      </c>
      <c r="P2990" s="240">
        <v>99.5</v>
      </c>
      <c r="Q2990" s="240">
        <v>5253.69</v>
      </c>
      <c r="R2990" s="240">
        <v>12.95</v>
      </c>
      <c r="S2990" s="231" t="str">
        <f>VLOOKUP(U2990,'Cross ref'!I:J,2,0)</f>
        <v>SCL</v>
      </c>
      <c r="T2990" s="231">
        <f t="shared" si="276"/>
        <v>99.5</v>
      </c>
      <c r="U2990" s="231">
        <f>VLOOKUP(VALUE(C2990),'Cross ref'!G:I,3,0)</f>
        <v>7400</v>
      </c>
      <c r="V2990" s="231">
        <f>IFERROR(VLOOKUP(J2990,'Item List (2)'!C:D,2,0),VLOOKUP(K2990,'Item List (2)'!C:D,2,0))</f>
        <v>50007</v>
      </c>
      <c r="W2990" s="231">
        <f>IFERROR(VLOOKUP(J2990,'Item List (2)'!C:E,3,0),VLOOKUP(K2990,'Item List (2)'!C:E,3,0))</f>
        <v>100</v>
      </c>
      <c r="X2990" s="231">
        <f t="shared" si="277"/>
        <v>0</v>
      </c>
      <c r="Y2990" s="231" t="str">
        <f t="shared" si="278"/>
        <v>SYRUP, DR PEPPER BIB</v>
      </c>
      <c r="AA2990" s="232">
        <f t="shared" si="279"/>
        <v>99.5</v>
      </c>
      <c r="AB2990" s="232" t="str">
        <f>VLOOKUP(W2990,'Item List (2)'!$H:$J,2,0)</f>
        <v>Food</v>
      </c>
      <c r="AC2990" s="232">
        <f t="shared" si="280"/>
        <v>7400</v>
      </c>
      <c r="AD2990" s="232" t="str">
        <f t="shared" si="281"/>
        <v>7400-Food</v>
      </c>
    </row>
    <row r="2991" spans="1:30">
      <c r="A2991" t="s">
        <v>48</v>
      </c>
      <c r="B2991" t="s">
        <v>549</v>
      </c>
      <c r="C2991" t="s">
        <v>886</v>
      </c>
      <c r="D2991" t="s">
        <v>887</v>
      </c>
      <c r="E2991" t="s">
        <v>888</v>
      </c>
      <c r="F2991" s="220" t="s">
        <v>53</v>
      </c>
      <c r="G2991" s="220">
        <v>45167</v>
      </c>
      <c r="H2991" t="s">
        <v>348</v>
      </c>
      <c r="I2991" t="s">
        <v>55</v>
      </c>
      <c r="J2991" t="s">
        <v>76</v>
      </c>
      <c r="K2991" t="s">
        <v>349</v>
      </c>
      <c r="L2991" s="230" t="s">
        <v>78</v>
      </c>
      <c r="M2991">
        <v>1</v>
      </c>
      <c r="N2991">
        <v>0</v>
      </c>
      <c r="O2991" s="240">
        <v>99.5</v>
      </c>
      <c r="P2991" s="240">
        <v>99.5</v>
      </c>
      <c r="Q2991" s="240">
        <v>5253.69</v>
      </c>
      <c r="R2991" s="240">
        <v>12.95</v>
      </c>
      <c r="S2991" s="231" t="str">
        <f>VLOOKUP(U2991,'Cross ref'!I:J,2,0)</f>
        <v>SCL</v>
      </c>
      <c r="T2991" s="231">
        <f t="shared" si="276"/>
        <v>99.5</v>
      </c>
      <c r="U2991" s="231">
        <f>VLOOKUP(VALUE(C2991),'Cross ref'!G:I,3,0)</f>
        <v>7400</v>
      </c>
      <c r="V2991" s="231">
        <f>IFERROR(VLOOKUP(J2991,'Item List (2)'!C:D,2,0),VLOOKUP(K2991,'Item List (2)'!C:D,2,0))</f>
        <v>50007</v>
      </c>
      <c r="W2991" s="231">
        <f>IFERROR(VLOOKUP(J2991,'Item List (2)'!C:E,3,0),VLOOKUP(K2991,'Item List (2)'!C:E,3,0))</f>
        <v>100</v>
      </c>
      <c r="X2991" s="231">
        <f t="shared" si="277"/>
        <v>0</v>
      </c>
      <c r="Y2991" s="231" t="str">
        <f t="shared" si="278"/>
        <v>SYRUP, ROOT BEER BIB</v>
      </c>
      <c r="AA2991" s="232">
        <f t="shared" si="279"/>
        <v>99.5</v>
      </c>
      <c r="AB2991" s="232" t="str">
        <f>VLOOKUP(W2991,'Item List (2)'!$H:$J,2,0)</f>
        <v>Food</v>
      </c>
      <c r="AC2991" s="232">
        <f t="shared" si="280"/>
        <v>7400</v>
      </c>
      <c r="AD2991" s="232" t="str">
        <f t="shared" si="281"/>
        <v>7400-Food</v>
      </c>
    </row>
    <row r="2992" spans="1:30">
      <c r="A2992" t="s">
        <v>48</v>
      </c>
      <c r="B2992" t="s">
        <v>549</v>
      </c>
      <c r="C2992" t="s">
        <v>886</v>
      </c>
      <c r="D2992" t="s">
        <v>887</v>
      </c>
      <c r="E2992" t="s">
        <v>888</v>
      </c>
      <c r="F2992" s="220" t="s">
        <v>53</v>
      </c>
      <c r="G2992" s="220">
        <v>45167</v>
      </c>
      <c r="H2992" t="s">
        <v>178</v>
      </c>
      <c r="I2992" t="s">
        <v>55</v>
      </c>
      <c r="J2992" t="s">
        <v>179</v>
      </c>
      <c r="K2992" t="s">
        <v>180</v>
      </c>
      <c r="L2992" s="230" t="s">
        <v>148</v>
      </c>
      <c r="M2992">
        <v>1</v>
      </c>
      <c r="N2992">
        <v>0</v>
      </c>
      <c r="O2992" s="240">
        <v>77.57</v>
      </c>
      <c r="P2992" s="240">
        <v>77.57</v>
      </c>
      <c r="Q2992" s="240">
        <v>5253.69</v>
      </c>
      <c r="R2992" s="240">
        <v>12.95</v>
      </c>
      <c r="S2992" s="231" t="str">
        <f>VLOOKUP(U2992,'Cross ref'!I:J,2,0)</f>
        <v>SCL</v>
      </c>
      <c r="T2992" s="231">
        <f t="shared" si="276"/>
        <v>77.57</v>
      </c>
      <c r="U2992" s="231">
        <f>VLOOKUP(VALUE(C2992),'Cross ref'!G:I,3,0)</f>
        <v>7400</v>
      </c>
      <c r="V2992" s="231">
        <f>IFERROR(VLOOKUP(J2992,'Item List (2)'!C:D,2,0),VLOOKUP(K2992,'Item List (2)'!C:D,2,0))</f>
        <v>50007</v>
      </c>
      <c r="W2992" s="231">
        <f>IFERROR(VLOOKUP(J2992,'Item List (2)'!C:E,3,0),VLOOKUP(K2992,'Item List (2)'!C:E,3,0))</f>
        <v>100</v>
      </c>
      <c r="X2992" s="231">
        <f t="shared" si="277"/>
        <v>0</v>
      </c>
      <c r="Y2992" s="231" t="str">
        <f t="shared" si="278"/>
        <v>CHEESE, AMER SHRP SLI 144CT</v>
      </c>
      <c r="AA2992" s="232">
        <f t="shared" si="279"/>
        <v>77.57</v>
      </c>
      <c r="AB2992" s="232" t="str">
        <f>VLOOKUP(W2992,'Item List (2)'!$H:$J,2,0)</f>
        <v>Food</v>
      </c>
      <c r="AC2992" s="232">
        <f t="shared" si="280"/>
        <v>7400</v>
      </c>
      <c r="AD2992" s="232" t="str">
        <f t="shared" si="281"/>
        <v>7400-Food</v>
      </c>
    </row>
    <row r="2993" spans="1:30">
      <c r="A2993" t="s">
        <v>48</v>
      </c>
      <c r="B2993" t="s">
        <v>549</v>
      </c>
      <c r="C2993" t="s">
        <v>886</v>
      </c>
      <c r="D2993" t="s">
        <v>887</v>
      </c>
      <c r="E2993" t="s">
        <v>888</v>
      </c>
      <c r="F2993" s="220" t="s">
        <v>53</v>
      </c>
      <c r="G2993" s="220">
        <v>45167</v>
      </c>
      <c r="H2993" t="s">
        <v>181</v>
      </c>
      <c r="I2993" t="s">
        <v>55</v>
      </c>
      <c r="J2993" t="s">
        <v>121</v>
      </c>
      <c r="K2993" t="s">
        <v>182</v>
      </c>
      <c r="L2993" s="230" t="s">
        <v>183</v>
      </c>
      <c r="M2993">
        <v>2</v>
      </c>
      <c r="N2993">
        <v>0</v>
      </c>
      <c r="O2993" s="240">
        <v>39.79</v>
      </c>
      <c r="P2993" s="240">
        <v>79.58</v>
      </c>
      <c r="Q2993" s="240">
        <v>5253.69</v>
      </c>
      <c r="R2993" s="240">
        <v>12.95</v>
      </c>
      <c r="S2993" s="231" t="str">
        <f>VLOOKUP(U2993,'Cross ref'!I:J,2,0)</f>
        <v>SCL</v>
      </c>
      <c r="T2993" s="231">
        <f t="shared" si="276"/>
        <v>79.58</v>
      </c>
      <c r="U2993" s="231">
        <f>VLOOKUP(VALUE(C2993),'Cross ref'!G:I,3,0)</f>
        <v>7400</v>
      </c>
      <c r="V2993" s="231">
        <f>IFERROR(VLOOKUP(J2993,'Item List (2)'!C:D,2,0),VLOOKUP(K2993,'Item List (2)'!C:D,2,0))</f>
        <v>50007</v>
      </c>
      <c r="W2993" s="231">
        <f>IFERROR(VLOOKUP(J2993,'Item List (2)'!C:E,3,0),VLOOKUP(K2993,'Item List (2)'!C:E,3,0))</f>
        <v>100</v>
      </c>
      <c r="X2993" s="231">
        <f t="shared" si="277"/>
        <v>0</v>
      </c>
      <c r="Y2993" s="231" t="str">
        <f t="shared" si="278"/>
        <v>APPTZR, JALAPENO BRD CHSE BITE</v>
      </c>
      <c r="AA2993" s="232">
        <f t="shared" si="279"/>
        <v>79.58</v>
      </c>
      <c r="AB2993" s="232" t="str">
        <f>VLOOKUP(W2993,'Item List (2)'!$H:$J,2,0)</f>
        <v>Food</v>
      </c>
      <c r="AC2993" s="232">
        <f t="shared" si="280"/>
        <v>7400</v>
      </c>
      <c r="AD2993" s="232" t="str">
        <f t="shared" si="281"/>
        <v>7400-Food</v>
      </c>
    </row>
    <row r="2994" spans="1:30">
      <c r="A2994" t="s">
        <v>48</v>
      </c>
      <c r="B2994" t="s">
        <v>549</v>
      </c>
      <c r="C2994" t="s">
        <v>886</v>
      </c>
      <c r="D2994" t="s">
        <v>887</v>
      </c>
      <c r="E2994" t="s">
        <v>888</v>
      </c>
      <c r="F2994" s="220" t="s">
        <v>53</v>
      </c>
      <c r="G2994" s="220">
        <v>45167</v>
      </c>
      <c r="H2994" t="s">
        <v>184</v>
      </c>
      <c r="I2994" t="s">
        <v>55</v>
      </c>
      <c r="J2994" t="s">
        <v>117</v>
      </c>
      <c r="K2994" t="s">
        <v>185</v>
      </c>
      <c r="L2994" s="230" t="s">
        <v>186</v>
      </c>
      <c r="M2994">
        <v>1</v>
      </c>
      <c r="N2994">
        <v>0</v>
      </c>
      <c r="O2994" s="240">
        <v>76.44</v>
      </c>
      <c r="P2994" s="240">
        <v>76.44</v>
      </c>
      <c r="Q2994" s="240">
        <v>5253.69</v>
      </c>
      <c r="R2994" s="240">
        <v>12.95</v>
      </c>
      <c r="S2994" s="231" t="str">
        <f>VLOOKUP(U2994,'Cross ref'!I:J,2,0)</f>
        <v>SCL</v>
      </c>
      <c r="T2994" s="231">
        <f t="shared" si="276"/>
        <v>76.44</v>
      </c>
      <c r="U2994" s="231">
        <f>VLOOKUP(VALUE(C2994),'Cross ref'!G:I,3,0)</f>
        <v>7400</v>
      </c>
      <c r="V2994" s="231">
        <f>IFERROR(VLOOKUP(J2994,'Item List (2)'!C:D,2,0),VLOOKUP(K2994,'Item List (2)'!C:D,2,0))</f>
        <v>50007</v>
      </c>
      <c r="W2994" s="231">
        <f>IFERROR(VLOOKUP(J2994,'Item List (2)'!C:E,3,0),VLOOKUP(K2994,'Item List (2)'!C:E,3,0))</f>
        <v>100</v>
      </c>
      <c r="X2994" s="231">
        <f t="shared" si="277"/>
        <v>0</v>
      </c>
      <c r="Y2994" s="231" t="str">
        <f t="shared" si="278"/>
        <v>BEEF, GRND PTY 5.33Z ANGUS IQF</v>
      </c>
      <c r="AA2994" s="232">
        <f t="shared" si="279"/>
        <v>76.44</v>
      </c>
      <c r="AB2994" s="232" t="str">
        <f>VLOOKUP(W2994,'Item List (2)'!$H:$J,2,0)</f>
        <v>Food</v>
      </c>
      <c r="AC2994" s="232">
        <f t="shared" si="280"/>
        <v>7400</v>
      </c>
      <c r="AD2994" s="232" t="str">
        <f t="shared" si="281"/>
        <v>7400-Food</v>
      </c>
    </row>
    <row r="2995" spans="1:30">
      <c r="A2995" t="s">
        <v>48</v>
      </c>
      <c r="B2995" t="s">
        <v>549</v>
      </c>
      <c r="C2995" t="s">
        <v>886</v>
      </c>
      <c r="D2995" t="s">
        <v>887</v>
      </c>
      <c r="E2995" t="s">
        <v>888</v>
      </c>
      <c r="F2995" s="220" t="s">
        <v>53</v>
      </c>
      <c r="G2995" s="220">
        <v>45167</v>
      </c>
      <c r="H2995" t="s">
        <v>187</v>
      </c>
      <c r="I2995" t="s">
        <v>55</v>
      </c>
      <c r="J2995" t="s">
        <v>146</v>
      </c>
      <c r="K2995" t="s">
        <v>188</v>
      </c>
      <c r="L2995" s="230" t="s">
        <v>189</v>
      </c>
      <c r="M2995">
        <v>2</v>
      </c>
      <c r="N2995">
        <v>0</v>
      </c>
      <c r="O2995" s="240">
        <v>46.88</v>
      </c>
      <c r="P2995" s="240">
        <v>93.76</v>
      </c>
      <c r="Q2995" s="240">
        <v>5253.69</v>
      </c>
      <c r="R2995" s="240">
        <v>12.95</v>
      </c>
      <c r="S2995" s="231" t="str">
        <f>VLOOKUP(U2995,'Cross ref'!I:J,2,0)</f>
        <v>SCL</v>
      </c>
      <c r="T2995" s="231">
        <f t="shared" si="276"/>
        <v>93.76</v>
      </c>
      <c r="U2995" s="231">
        <f>VLOOKUP(VALUE(C2995),'Cross ref'!G:I,3,0)</f>
        <v>7400</v>
      </c>
      <c r="V2995" s="231">
        <f>IFERROR(VLOOKUP(J2995,'Item List (2)'!C:D,2,0),VLOOKUP(K2995,'Item List (2)'!C:D,2,0))</f>
        <v>50007</v>
      </c>
      <c r="W2995" s="231">
        <f>IFERROR(VLOOKUP(J2995,'Item List (2)'!C:E,3,0),VLOOKUP(K2995,'Item List (2)'!C:E,3,0))</f>
        <v>100</v>
      </c>
      <c r="X2995" s="231">
        <f t="shared" si="277"/>
        <v>0</v>
      </c>
      <c r="Y2995" s="231" t="str">
        <f t="shared" si="278"/>
        <v>CHICKEN, NUGGET BRD STAR SHP</v>
      </c>
      <c r="AA2995" s="232">
        <f t="shared" si="279"/>
        <v>93.76</v>
      </c>
      <c r="AB2995" s="232" t="str">
        <f>VLOOKUP(W2995,'Item List (2)'!$H:$J,2,0)</f>
        <v>Food</v>
      </c>
      <c r="AC2995" s="232">
        <f t="shared" si="280"/>
        <v>7400</v>
      </c>
      <c r="AD2995" s="232" t="str">
        <f t="shared" si="281"/>
        <v>7400-Food</v>
      </c>
    </row>
    <row r="2996" spans="1:30">
      <c r="A2996" t="s">
        <v>48</v>
      </c>
      <c r="B2996" t="s">
        <v>549</v>
      </c>
      <c r="C2996" t="s">
        <v>886</v>
      </c>
      <c r="D2996" t="s">
        <v>887</v>
      </c>
      <c r="E2996" t="s">
        <v>888</v>
      </c>
      <c r="F2996" s="220" t="s">
        <v>53</v>
      </c>
      <c r="G2996" s="220">
        <v>45167</v>
      </c>
      <c r="H2996" t="s">
        <v>282</v>
      </c>
      <c r="I2996" t="s">
        <v>55</v>
      </c>
      <c r="J2996" t="s">
        <v>105</v>
      </c>
      <c r="K2996" t="s">
        <v>283</v>
      </c>
      <c r="L2996" s="230" t="s">
        <v>284</v>
      </c>
      <c r="M2996">
        <v>1</v>
      </c>
      <c r="N2996">
        <v>0</v>
      </c>
      <c r="O2996" s="240">
        <v>12.91</v>
      </c>
      <c r="P2996" s="240">
        <v>12.91</v>
      </c>
      <c r="Q2996" s="240">
        <v>5253.69</v>
      </c>
      <c r="R2996" s="240">
        <v>12.95</v>
      </c>
      <c r="S2996" s="231" t="str">
        <f>VLOOKUP(U2996,'Cross ref'!I:J,2,0)</f>
        <v>SCL</v>
      </c>
      <c r="T2996" s="231">
        <f t="shared" si="276"/>
        <v>12.91</v>
      </c>
      <c r="U2996" s="231">
        <f>VLOOKUP(VALUE(C2996),'Cross ref'!G:I,3,0)</f>
        <v>7400</v>
      </c>
      <c r="V2996" s="231">
        <f>IFERROR(VLOOKUP(J2996,'Item List (2)'!C:D,2,0),VLOOKUP(K2996,'Item List (2)'!C:D,2,0))</f>
        <v>50007</v>
      </c>
      <c r="W2996" s="231">
        <f>IFERROR(VLOOKUP(J2996,'Item List (2)'!C:E,3,0),VLOOKUP(K2996,'Item List (2)'!C:E,3,0))</f>
        <v>100</v>
      </c>
      <c r="X2996" s="231">
        <f t="shared" si="277"/>
        <v>0</v>
      </c>
      <c r="Y2996" s="231" t="str">
        <f t="shared" si="278"/>
        <v>BUTTERMILK, 1% LF</v>
      </c>
      <c r="AA2996" s="232">
        <f t="shared" si="279"/>
        <v>12.91</v>
      </c>
      <c r="AB2996" s="232" t="str">
        <f>VLOOKUP(W2996,'Item List (2)'!$H:$J,2,0)</f>
        <v>Food</v>
      </c>
      <c r="AC2996" s="232">
        <f t="shared" si="280"/>
        <v>7400</v>
      </c>
      <c r="AD2996" s="232" t="str">
        <f t="shared" si="281"/>
        <v>7400-Food</v>
      </c>
    </row>
    <row r="2997" spans="1:30">
      <c r="A2997" t="s">
        <v>48</v>
      </c>
      <c r="B2997" t="s">
        <v>549</v>
      </c>
      <c r="C2997" t="s">
        <v>886</v>
      </c>
      <c r="D2997" t="s">
        <v>887</v>
      </c>
      <c r="E2997" t="s">
        <v>888</v>
      </c>
      <c r="F2997" s="220" t="s">
        <v>53</v>
      </c>
      <c r="G2997" s="220">
        <v>45167</v>
      </c>
      <c r="H2997" t="s">
        <v>194</v>
      </c>
      <c r="I2997" t="s">
        <v>55</v>
      </c>
      <c r="J2997" t="s">
        <v>179</v>
      </c>
      <c r="K2997" t="s">
        <v>195</v>
      </c>
      <c r="L2997" s="230" t="s">
        <v>148</v>
      </c>
      <c r="M2997">
        <v>1</v>
      </c>
      <c r="N2997">
        <v>0</v>
      </c>
      <c r="O2997" s="240">
        <v>77.97</v>
      </c>
      <c r="P2997" s="240">
        <v>77.97</v>
      </c>
      <c r="Q2997" s="240">
        <v>5253.69</v>
      </c>
      <c r="R2997" s="240">
        <v>12.95</v>
      </c>
      <c r="S2997" s="231" t="str">
        <f>VLOOKUP(U2997,'Cross ref'!I:J,2,0)</f>
        <v>SCL</v>
      </c>
      <c r="T2997" s="231">
        <f t="shared" si="276"/>
        <v>77.97</v>
      </c>
      <c r="U2997" s="231">
        <f>VLOOKUP(VALUE(C2997),'Cross ref'!G:I,3,0)</f>
        <v>7400</v>
      </c>
      <c r="V2997" s="231">
        <f>IFERROR(VLOOKUP(J2997,'Item List (2)'!C:D,2,0),VLOOKUP(K2997,'Item List (2)'!C:D,2,0))</f>
        <v>50007</v>
      </c>
      <c r="W2997" s="231">
        <f>IFERROR(VLOOKUP(J2997,'Item List (2)'!C:E,3,0),VLOOKUP(K2997,'Item List (2)'!C:E,3,0))</f>
        <v>100</v>
      </c>
      <c r="X2997" s="231">
        <f t="shared" si="277"/>
        <v>0</v>
      </c>
      <c r="Y2997" s="231" t="str">
        <f t="shared" si="278"/>
        <v>CHEESE, AMER SHRP SLI 200CT SM</v>
      </c>
      <c r="AA2997" s="232">
        <f t="shared" si="279"/>
        <v>77.97</v>
      </c>
      <c r="AB2997" s="232" t="str">
        <f>VLOOKUP(W2997,'Item List (2)'!$H:$J,2,0)</f>
        <v>Food</v>
      </c>
      <c r="AC2997" s="232">
        <f t="shared" si="280"/>
        <v>7400</v>
      </c>
      <c r="AD2997" s="232" t="str">
        <f t="shared" si="281"/>
        <v>7400-Food</v>
      </c>
    </row>
    <row r="2998" spans="1:30">
      <c r="A2998" t="s">
        <v>48</v>
      </c>
      <c r="B2998" t="s">
        <v>549</v>
      </c>
      <c r="C2998" t="s">
        <v>886</v>
      </c>
      <c r="D2998" t="s">
        <v>887</v>
      </c>
      <c r="E2998" t="s">
        <v>888</v>
      </c>
      <c r="F2998" s="220" t="s">
        <v>53</v>
      </c>
      <c r="G2998" s="220">
        <v>45167</v>
      </c>
      <c r="H2998" t="s">
        <v>361</v>
      </c>
      <c r="I2998" t="s">
        <v>55</v>
      </c>
      <c r="J2998" t="s">
        <v>362</v>
      </c>
      <c r="K2998" t="s">
        <v>363</v>
      </c>
      <c r="L2998" s="230" t="s">
        <v>364</v>
      </c>
      <c r="M2998">
        <v>1</v>
      </c>
      <c r="N2998">
        <v>0</v>
      </c>
      <c r="O2998" s="240">
        <v>107.29</v>
      </c>
      <c r="P2998" s="240">
        <v>107.29</v>
      </c>
      <c r="Q2998" s="240">
        <v>5253.69</v>
      </c>
      <c r="R2998" s="240">
        <v>12.95</v>
      </c>
      <c r="S2998" s="231" t="str">
        <f>VLOOKUP(U2998,'Cross ref'!I:J,2,0)</f>
        <v>SCL</v>
      </c>
      <c r="T2998" s="231">
        <f t="shared" si="276"/>
        <v>107.29</v>
      </c>
      <c r="U2998" s="231">
        <f>VLOOKUP(VALUE(C2998),'Cross ref'!G:I,3,0)</f>
        <v>7400</v>
      </c>
      <c r="V2998" s="231">
        <f>IFERROR(VLOOKUP(J2998,'Item List (2)'!C:D,2,0),VLOOKUP(K2998,'Item List (2)'!C:D,2,0))</f>
        <v>50007</v>
      </c>
      <c r="W2998" s="231">
        <f>IFERROR(VLOOKUP(J2998,'Item List (2)'!C:E,3,0),VLOOKUP(K2998,'Item List (2)'!C:E,3,0))</f>
        <v>100</v>
      </c>
      <c r="X2998" s="231">
        <f t="shared" si="277"/>
        <v>0</v>
      </c>
      <c r="Y2998" s="231" t="str">
        <f t="shared" si="278"/>
        <v>BURGER, BEYOND MEAT 3.7Z</v>
      </c>
      <c r="AA2998" s="232">
        <f t="shared" si="279"/>
        <v>107.29</v>
      </c>
      <c r="AB2998" s="232" t="str">
        <f>VLOOKUP(W2998,'Item List (2)'!$H:$J,2,0)</f>
        <v>Food</v>
      </c>
      <c r="AC2998" s="232">
        <f t="shared" si="280"/>
        <v>7400</v>
      </c>
      <c r="AD2998" s="232" t="str">
        <f t="shared" si="281"/>
        <v>7400-Food</v>
      </c>
    </row>
    <row r="2999" spans="1:30">
      <c r="A2999" t="s">
        <v>48</v>
      </c>
      <c r="B2999" t="s">
        <v>549</v>
      </c>
      <c r="C2999" t="s">
        <v>886</v>
      </c>
      <c r="D2999" t="s">
        <v>887</v>
      </c>
      <c r="E2999" t="s">
        <v>888</v>
      </c>
      <c r="F2999" s="220" t="s">
        <v>53</v>
      </c>
      <c r="G2999" s="220">
        <v>45167</v>
      </c>
      <c r="H2999" t="s">
        <v>205</v>
      </c>
      <c r="I2999" t="s">
        <v>55</v>
      </c>
      <c r="J2999" t="s">
        <v>206</v>
      </c>
      <c r="K2999" t="s">
        <v>207</v>
      </c>
      <c r="L2999" s="230" t="s">
        <v>208</v>
      </c>
      <c r="M2999">
        <v>3</v>
      </c>
      <c r="N2999">
        <v>0</v>
      </c>
      <c r="O2999" s="240">
        <v>22.17</v>
      </c>
      <c r="P2999" s="240">
        <v>66.51</v>
      </c>
      <c r="Q2999" s="240">
        <v>5253.69</v>
      </c>
      <c r="R2999" s="240">
        <v>12.95</v>
      </c>
      <c r="S2999" s="231" t="str">
        <f>VLOOKUP(U2999,'Cross ref'!I:J,2,0)</f>
        <v>SCL</v>
      </c>
      <c r="T2999" s="231">
        <f t="shared" si="276"/>
        <v>66.51</v>
      </c>
      <c r="U2999" s="231">
        <f>VLOOKUP(VALUE(C2999),'Cross ref'!G:I,3,0)</f>
        <v>7400</v>
      </c>
      <c r="V2999" s="231">
        <f>IFERROR(VLOOKUP(J2999,'Item List (2)'!C:D,2,0),VLOOKUP(K2999,'Item List (2)'!C:D,2,0))</f>
        <v>50007</v>
      </c>
      <c r="W2999" s="231">
        <f>IFERROR(VLOOKUP(J2999,'Item List (2)'!C:E,3,0),VLOOKUP(K2999,'Item List (2)'!C:E,3,0))</f>
        <v>100</v>
      </c>
      <c r="X2999" s="231">
        <f t="shared" si="277"/>
        <v>0</v>
      </c>
      <c r="Y2999" s="231" t="str">
        <f t="shared" si="278"/>
        <v>LETTUCE, LINER</v>
      </c>
      <c r="AA2999" s="232">
        <f t="shared" si="279"/>
        <v>66.51</v>
      </c>
      <c r="AB2999" s="232" t="str">
        <f>VLOOKUP(W2999,'Item List (2)'!$H:$J,2,0)</f>
        <v>Food</v>
      </c>
      <c r="AC2999" s="232">
        <f t="shared" si="280"/>
        <v>7400</v>
      </c>
      <c r="AD2999" s="232" t="str">
        <f t="shared" si="281"/>
        <v>7400-Food</v>
      </c>
    </row>
    <row r="3000" spans="1:30">
      <c r="A3000" t="s">
        <v>48</v>
      </c>
      <c r="B3000" t="s">
        <v>549</v>
      </c>
      <c r="C3000" t="s">
        <v>886</v>
      </c>
      <c r="D3000" t="s">
        <v>887</v>
      </c>
      <c r="E3000" t="s">
        <v>888</v>
      </c>
      <c r="F3000" s="220" t="s">
        <v>53</v>
      </c>
      <c r="G3000" s="220">
        <v>45167</v>
      </c>
      <c r="H3000" t="s">
        <v>209</v>
      </c>
      <c r="I3000" t="s">
        <v>55</v>
      </c>
      <c r="J3000" t="s">
        <v>210</v>
      </c>
      <c r="K3000" t="s">
        <v>211</v>
      </c>
      <c r="L3000" s="230" t="s">
        <v>212</v>
      </c>
      <c r="M3000">
        <v>2</v>
      </c>
      <c r="N3000">
        <v>0</v>
      </c>
      <c r="O3000" s="240">
        <v>19.57</v>
      </c>
      <c r="P3000" s="240">
        <v>39.14</v>
      </c>
      <c r="Q3000" s="240">
        <v>5253.69</v>
      </c>
      <c r="R3000" s="240">
        <v>12.95</v>
      </c>
      <c r="S3000" s="231" t="str">
        <f>VLOOKUP(U3000,'Cross ref'!I:J,2,0)</f>
        <v>SCL</v>
      </c>
      <c r="T3000" s="231">
        <f t="shared" si="276"/>
        <v>39.14</v>
      </c>
      <c r="U3000" s="231">
        <f>VLOOKUP(VALUE(C3000),'Cross ref'!G:I,3,0)</f>
        <v>7400</v>
      </c>
      <c r="V3000" s="231">
        <f>IFERROR(VLOOKUP(J3000,'Item List (2)'!C:D,2,0),VLOOKUP(K3000,'Item List (2)'!C:D,2,0))</f>
        <v>50007</v>
      </c>
      <c r="W3000" s="231">
        <f>IFERROR(VLOOKUP(J3000,'Item List (2)'!C:E,3,0),VLOOKUP(K3000,'Item List (2)'!C:E,3,0))</f>
        <v>100</v>
      </c>
      <c r="X3000" s="231">
        <f t="shared" si="277"/>
        <v>0</v>
      </c>
      <c r="Y3000" s="231" t="str">
        <f t="shared" si="278"/>
        <v>TOMATO, RED 5X5 BULK 25LB</v>
      </c>
      <c r="AA3000" s="232">
        <f t="shared" si="279"/>
        <v>39.14</v>
      </c>
      <c r="AB3000" s="232" t="str">
        <f>VLOOKUP(W3000,'Item List (2)'!$H:$J,2,0)</f>
        <v>Food</v>
      </c>
      <c r="AC3000" s="232">
        <f t="shared" si="280"/>
        <v>7400</v>
      </c>
      <c r="AD3000" s="232" t="str">
        <f t="shared" si="281"/>
        <v>7400-Food</v>
      </c>
    </row>
    <row r="3001" spans="1:30">
      <c r="A3001" t="s">
        <v>48</v>
      </c>
      <c r="B3001" t="s">
        <v>549</v>
      </c>
      <c r="C3001" t="s">
        <v>886</v>
      </c>
      <c r="D3001" t="s">
        <v>887</v>
      </c>
      <c r="E3001" t="s">
        <v>888</v>
      </c>
      <c r="F3001" s="220" t="s">
        <v>53</v>
      </c>
      <c r="G3001" s="220">
        <v>45167</v>
      </c>
      <c r="H3001" t="s">
        <v>456</v>
      </c>
      <c r="I3001" t="s">
        <v>55</v>
      </c>
      <c r="J3001" t="s">
        <v>457</v>
      </c>
      <c r="K3001" t="s">
        <v>458</v>
      </c>
      <c r="L3001" s="230" t="s">
        <v>459</v>
      </c>
      <c r="M3001">
        <v>1</v>
      </c>
      <c r="N3001">
        <v>0</v>
      </c>
      <c r="O3001" s="240">
        <v>68.6</v>
      </c>
      <c r="P3001" s="240">
        <v>68.6</v>
      </c>
      <c r="Q3001" s="240">
        <v>5253.69</v>
      </c>
      <c r="R3001" s="240">
        <v>12.95</v>
      </c>
      <c r="S3001" s="231" t="str">
        <f>VLOOKUP(U3001,'Cross ref'!I:J,2,0)</f>
        <v>SCL</v>
      </c>
      <c r="T3001" s="231">
        <f t="shared" si="276"/>
        <v>68.6</v>
      </c>
      <c r="U3001" s="231">
        <f>VLOOKUP(VALUE(C3001),'Cross ref'!G:I,3,0)</f>
        <v>7400</v>
      </c>
      <c r="V3001" s="231">
        <f>IFERROR(VLOOKUP(J3001,'Item List (2)'!C:D,2,0),VLOOKUP(K3001,'Item List (2)'!C:D,2,0))</f>
        <v>50007</v>
      </c>
      <c r="W3001" s="231">
        <f>IFERROR(VLOOKUP(J3001,'Item List (2)'!C:E,3,0),VLOOKUP(K3001,'Item List (2)'!C:E,3,0))</f>
        <v>100</v>
      </c>
      <c r="X3001" s="231">
        <f t="shared" si="277"/>
        <v>0</v>
      </c>
      <c r="Y3001" s="231" t="str">
        <f t="shared" si="278"/>
        <v>COOKIE, CHOC CHIP THWSRV 1.25Z</v>
      </c>
      <c r="AA3001" s="232">
        <f t="shared" si="279"/>
        <v>68.6</v>
      </c>
      <c r="AB3001" s="232" t="str">
        <f>VLOOKUP(W3001,'Item List (2)'!$H:$J,2,0)</f>
        <v>Food</v>
      </c>
      <c r="AC3001" s="232">
        <f t="shared" si="280"/>
        <v>7400</v>
      </c>
      <c r="AD3001" s="232" t="str">
        <f t="shared" si="281"/>
        <v>7400-Food</v>
      </c>
    </row>
    <row r="3002" spans="1:30">
      <c r="A3002" t="s">
        <v>48</v>
      </c>
      <c r="B3002" t="s">
        <v>549</v>
      </c>
      <c r="C3002" t="s">
        <v>886</v>
      </c>
      <c r="D3002" t="s">
        <v>887</v>
      </c>
      <c r="E3002" t="s">
        <v>888</v>
      </c>
      <c r="F3002" s="220" t="s">
        <v>53</v>
      </c>
      <c r="G3002" s="220">
        <v>45167</v>
      </c>
      <c r="H3002" t="s">
        <v>613</v>
      </c>
      <c r="I3002" t="s">
        <v>55</v>
      </c>
      <c r="J3002" t="s">
        <v>614</v>
      </c>
      <c r="K3002" t="s">
        <v>615</v>
      </c>
      <c r="L3002" s="230" t="s">
        <v>212</v>
      </c>
      <c r="M3002">
        <v>1</v>
      </c>
      <c r="N3002">
        <v>0</v>
      </c>
      <c r="O3002" s="240">
        <v>14.65</v>
      </c>
      <c r="P3002" s="240">
        <v>14.65</v>
      </c>
      <c r="Q3002" s="240">
        <v>5253.69</v>
      </c>
      <c r="R3002" s="240">
        <v>12.95</v>
      </c>
      <c r="S3002" s="231" t="str">
        <f>VLOOKUP(U3002,'Cross ref'!I:J,2,0)</f>
        <v>SCL</v>
      </c>
      <c r="T3002" s="231">
        <f t="shared" si="276"/>
        <v>14.65</v>
      </c>
      <c r="U3002" s="231">
        <f>VLOOKUP(VALUE(C3002),'Cross ref'!G:I,3,0)</f>
        <v>7400</v>
      </c>
      <c r="V3002" s="231">
        <f>IFERROR(VLOOKUP(J3002,'Item List (2)'!C:D,2,0),VLOOKUP(K3002,'Item List (2)'!C:D,2,0))</f>
        <v>50007</v>
      </c>
      <c r="W3002" s="231">
        <f>IFERROR(VLOOKUP(J3002,'Item List (2)'!C:E,3,0),VLOOKUP(K3002,'Item List (2)'!C:E,3,0))</f>
        <v>100</v>
      </c>
      <c r="X3002" s="231">
        <f t="shared" si="277"/>
        <v>0</v>
      </c>
      <c r="Y3002" s="231" t="str">
        <f t="shared" si="278"/>
        <v>ONION, RED JMBO</v>
      </c>
      <c r="AA3002" s="232">
        <f t="shared" si="279"/>
        <v>14.65</v>
      </c>
      <c r="AB3002" s="232" t="str">
        <f>VLOOKUP(W3002,'Item List (2)'!$H:$J,2,0)</f>
        <v>Food</v>
      </c>
      <c r="AC3002" s="232">
        <f t="shared" si="280"/>
        <v>7400</v>
      </c>
      <c r="AD3002" s="232" t="str">
        <f t="shared" si="281"/>
        <v>7400-Food</v>
      </c>
    </row>
    <row r="3003" spans="1:30">
      <c r="A3003" t="s">
        <v>48</v>
      </c>
      <c r="B3003" t="s">
        <v>549</v>
      </c>
      <c r="C3003" t="s">
        <v>886</v>
      </c>
      <c r="D3003" t="s">
        <v>887</v>
      </c>
      <c r="E3003" t="s">
        <v>888</v>
      </c>
      <c r="F3003" s="220" t="s">
        <v>53</v>
      </c>
      <c r="G3003" s="220">
        <v>45167</v>
      </c>
      <c r="H3003" t="s">
        <v>213</v>
      </c>
      <c r="I3003" t="s">
        <v>55</v>
      </c>
      <c r="J3003" t="s">
        <v>214</v>
      </c>
      <c r="K3003" t="s">
        <v>215</v>
      </c>
      <c r="L3003" s="230" t="s">
        <v>78</v>
      </c>
      <c r="M3003">
        <v>1</v>
      </c>
      <c r="N3003">
        <v>0</v>
      </c>
      <c r="O3003" s="240">
        <v>27.07</v>
      </c>
      <c r="P3003" s="240">
        <v>27.07</v>
      </c>
      <c r="Q3003" s="240">
        <v>5253.69</v>
      </c>
      <c r="R3003" s="240">
        <v>12.95</v>
      </c>
      <c r="S3003" s="231" t="str">
        <f>VLOOKUP(U3003,'Cross ref'!I:J,2,0)</f>
        <v>SCL</v>
      </c>
      <c r="T3003" s="231">
        <f t="shared" si="276"/>
        <v>27.07</v>
      </c>
      <c r="U3003" s="231">
        <f>VLOOKUP(VALUE(C3003),'Cross ref'!G:I,3,0)</f>
        <v>7400</v>
      </c>
      <c r="V3003" s="231">
        <f>IFERROR(VLOOKUP(J3003,'Item List (2)'!C:D,2,0),VLOOKUP(K3003,'Item List (2)'!C:D,2,0))</f>
        <v>50007</v>
      </c>
      <c r="W3003" s="231">
        <f>IFERROR(VLOOKUP(J3003,'Item List (2)'!C:E,3,0),VLOOKUP(K3003,'Item List (2)'!C:E,3,0))</f>
        <v>100</v>
      </c>
      <c r="X3003" s="231">
        <f t="shared" si="277"/>
        <v>0</v>
      </c>
      <c r="Y3003" s="231" t="str">
        <f t="shared" si="278"/>
        <v>PICKLE, CHIP DELI 3/16" CC</v>
      </c>
      <c r="AA3003" s="232">
        <f t="shared" si="279"/>
        <v>27.07</v>
      </c>
      <c r="AB3003" s="232" t="str">
        <f>VLOOKUP(W3003,'Item List (2)'!$H:$J,2,0)</f>
        <v>Food</v>
      </c>
      <c r="AC3003" s="232">
        <f t="shared" si="280"/>
        <v>7400</v>
      </c>
      <c r="AD3003" s="232" t="str">
        <f t="shared" si="281"/>
        <v>7400-Food</v>
      </c>
    </row>
    <row r="3004" spans="1:30">
      <c r="A3004" t="s">
        <v>48</v>
      </c>
      <c r="B3004" t="s">
        <v>549</v>
      </c>
      <c r="C3004" t="s">
        <v>886</v>
      </c>
      <c r="D3004" t="s">
        <v>887</v>
      </c>
      <c r="E3004" t="s">
        <v>888</v>
      </c>
      <c r="F3004" s="220" t="s">
        <v>53</v>
      </c>
      <c r="G3004" s="220">
        <v>45167</v>
      </c>
      <c r="H3004" t="s">
        <v>378</v>
      </c>
      <c r="I3004" t="s">
        <v>201</v>
      </c>
      <c r="J3004" t="s">
        <v>236</v>
      </c>
      <c r="K3004" t="s">
        <v>379</v>
      </c>
      <c r="L3004" s="230" t="s">
        <v>380</v>
      </c>
      <c r="M3004">
        <v>1</v>
      </c>
      <c r="N3004">
        <v>0</v>
      </c>
      <c r="O3004" s="240">
        <v>50.79</v>
      </c>
      <c r="P3004" s="240">
        <v>50.79</v>
      </c>
      <c r="Q3004" s="240">
        <v>5253.69</v>
      </c>
      <c r="R3004" s="240">
        <v>12.95</v>
      </c>
      <c r="S3004" s="231" t="str">
        <f>VLOOKUP(U3004,'Cross ref'!I:J,2,0)</f>
        <v>SCL</v>
      </c>
      <c r="T3004" s="231">
        <f t="shared" si="276"/>
        <v>50.79</v>
      </c>
      <c r="U3004" s="231">
        <f>VLOOKUP(VALUE(C3004),'Cross ref'!G:I,3,0)</f>
        <v>7400</v>
      </c>
      <c r="V3004" s="231">
        <f>IFERROR(VLOOKUP(J3004,'Item List (2)'!C:D,2,0),VLOOKUP(K3004,'Item List (2)'!C:D,2,0))</f>
        <v>51001</v>
      </c>
      <c r="W3004" s="231">
        <f>IFERROR(VLOOKUP(J3004,'Item List (2)'!C:E,3,0),VLOOKUP(K3004,'Item List (2)'!C:E,3,0))</f>
        <v>1000</v>
      </c>
      <c r="X3004" s="231">
        <f t="shared" si="277"/>
        <v>0</v>
      </c>
      <c r="Y3004" s="231" t="str">
        <f t="shared" si="278"/>
        <v>CUP, WATER 10Z CLR</v>
      </c>
      <c r="AA3004" s="232">
        <f t="shared" si="279"/>
        <v>50.79</v>
      </c>
      <c r="AB3004" s="232" t="str">
        <f>VLOOKUP(W3004,'Item List (2)'!$H:$J,2,0)</f>
        <v>Paper</v>
      </c>
      <c r="AC3004" s="232">
        <f t="shared" si="280"/>
        <v>7400</v>
      </c>
      <c r="AD3004" s="232" t="str">
        <f t="shared" si="281"/>
        <v>7400-Paper</v>
      </c>
    </row>
    <row r="3005" spans="1:30">
      <c r="A3005" t="s">
        <v>48</v>
      </c>
      <c r="B3005" t="s">
        <v>549</v>
      </c>
      <c r="C3005" t="s">
        <v>886</v>
      </c>
      <c r="D3005" t="s">
        <v>887</v>
      </c>
      <c r="E3005" t="s">
        <v>888</v>
      </c>
      <c r="F3005" s="220" t="s">
        <v>53</v>
      </c>
      <c r="G3005" s="220">
        <v>45167</v>
      </c>
      <c r="H3005" t="s">
        <v>223</v>
      </c>
      <c r="I3005" t="s">
        <v>201</v>
      </c>
      <c r="J3005" t="s">
        <v>224</v>
      </c>
      <c r="K3005" t="s">
        <v>225</v>
      </c>
      <c r="L3005" s="230" t="s">
        <v>226</v>
      </c>
      <c r="M3005">
        <v>2</v>
      </c>
      <c r="N3005">
        <v>0</v>
      </c>
      <c r="O3005" s="240">
        <v>12.07</v>
      </c>
      <c r="P3005" s="240">
        <v>24.14</v>
      </c>
      <c r="Q3005" s="240">
        <v>5253.69</v>
      </c>
      <c r="R3005" s="240">
        <v>12.95</v>
      </c>
      <c r="S3005" s="231" t="str">
        <f>VLOOKUP(U3005,'Cross ref'!I:J,2,0)</f>
        <v>SCL</v>
      </c>
      <c r="T3005" s="231">
        <f t="shared" si="276"/>
        <v>24.14</v>
      </c>
      <c r="U3005" s="231">
        <f>VLOOKUP(VALUE(C3005),'Cross ref'!G:I,3,0)</f>
        <v>7400</v>
      </c>
      <c r="V3005" s="231">
        <f>IFERROR(VLOOKUP(J3005,'Item List (2)'!C:D,2,0),VLOOKUP(K3005,'Item List (2)'!C:D,2,0))</f>
        <v>51001</v>
      </c>
      <c r="W3005" s="231">
        <f>IFERROR(VLOOKUP(J3005,'Item List (2)'!C:E,3,0),VLOOKUP(K3005,'Item List (2)'!C:E,3,0))</f>
        <v>1000</v>
      </c>
      <c r="X3005" s="231">
        <f t="shared" si="277"/>
        <v>0</v>
      </c>
      <c r="Y3005" s="231" t="str">
        <f t="shared" si="278"/>
        <v>LABEL, DELIVERY 2.5X8" SECUREIT CARLS JR</v>
      </c>
      <c r="AA3005" s="232">
        <f t="shared" si="279"/>
        <v>24.14</v>
      </c>
      <c r="AB3005" s="232" t="str">
        <f>VLOOKUP(W3005,'Item List (2)'!$H:$J,2,0)</f>
        <v>Paper</v>
      </c>
      <c r="AC3005" s="232">
        <f t="shared" si="280"/>
        <v>7400</v>
      </c>
      <c r="AD3005" s="232" t="str">
        <f t="shared" si="281"/>
        <v>7400-Paper</v>
      </c>
    </row>
    <row r="3006" spans="1:30">
      <c r="A3006" t="s">
        <v>48</v>
      </c>
      <c r="B3006" t="s">
        <v>549</v>
      </c>
      <c r="C3006" t="s">
        <v>886</v>
      </c>
      <c r="D3006" t="s">
        <v>887</v>
      </c>
      <c r="E3006" t="s">
        <v>888</v>
      </c>
      <c r="F3006" s="220" t="s">
        <v>53</v>
      </c>
      <c r="G3006" s="220">
        <v>45167</v>
      </c>
      <c r="H3006" t="s">
        <v>383</v>
      </c>
      <c r="I3006" t="s">
        <v>55</v>
      </c>
      <c r="J3006" t="s">
        <v>265</v>
      </c>
      <c r="K3006" t="s">
        <v>384</v>
      </c>
      <c r="L3006" s="230" t="s">
        <v>263</v>
      </c>
      <c r="M3006">
        <v>1</v>
      </c>
      <c r="N3006">
        <v>0</v>
      </c>
      <c r="O3006" s="240">
        <v>32.32</v>
      </c>
      <c r="P3006" s="240">
        <v>32.32</v>
      </c>
      <c r="Q3006" s="240">
        <v>5253.69</v>
      </c>
      <c r="R3006" s="240">
        <v>12.95</v>
      </c>
      <c r="S3006" s="231" t="str">
        <f>VLOOKUP(U3006,'Cross ref'!I:J,2,0)</f>
        <v>SCL</v>
      </c>
      <c r="T3006" s="231">
        <f t="shared" si="276"/>
        <v>32.32</v>
      </c>
      <c r="U3006" s="231">
        <f>VLOOKUP(VALUE(C3006),'Cross ref'!G:I,3,0)</f>
        <v>7400</v>
      </c>
      <c r="V3006" s="231">
        <f>IFERROR(VLOOKUP(J3006,'Item List (2)'!C:D,2,0),VLOOKUP(K3006,'Item List (2)'!C:D,2,0))</f>
        <v>50007</v>
      </c>
      <c r="W3006" s="231">
        <f>IFERROR(VLOOKUP(J3006,'Item List (2)'!C:E,3,0),VLOOKUP(K3006,'Item List (2)'!C:E,3,0))</f>
        <v>100</v>
      </c>
      <c r="X3006" s="231">
        <f t="shared" si="277"/>
        <v>0</v>
      </c>
      <c r="Y3006" s="231" t="str">
        <f t="shared" si="278"/>
        <v>SAUCE, SANTA FE W-CAGE FREE EGG</v>
      </c>
      <c r="AA3006" s="232">
        <f t="shared" si="279"/>
        <v>32.32</v>
      </c>
      <c r="AB3006" s="232" t="str">
        <f>VLOOKUP(W3006,'Item List (2)'!$H:$J,2,0)</f>
        <v>Food</v>
      </c>
      <c r="AC3006" s="232">
        <f t="shared" si="280"/>
        <v>7400</v>
      </c>
      <c r="AD3006" s="232" t="str">
        <f t="shared" si="281"/>
        <v>7400-Food</v>
      </c>
    </row>
    <row r="3007" spans="1:30">
      <c r="A3007" t="s">
        <v>48</v>
      </c>
      <c r="B3007" t="s">
        <v>549</v>
      </c>
      <c r="C3007" t="s">
        <v>886</v>
      </c>
      <c r="D3007" t="s">
        <v>887</v>
      </c>
      <c r="E3007" t="s">
        <v>888</v>
      </c>
      <c r="F3007" s="220" t="s">
        <v>53</v>
      </c>
      <c r="G3007" s="220">
        <v>45167</v>
      </c>
      <c r="H3007" t="s">
        <v>387</v>
      </c>
      <c r="I3007" t="s">
        <v>201</v>
      </c>
      <c r="J3007" t="s">
        <v>240</v>
      </c>
      <c r="K3007" t="s">
        <v>388</v>
      </c>
      <c r="L3007" s="230" t="s">
        <v>389</v>
      </c>
      <c r="M3007">
        <v>1</v>
      </c>
      <c r="N3007">
        <v>0</v>
      </c>
      <c r="O3007" s="240">
        <v>45.63</v>
      </c>
      <c r="P3007" s="240">
        <v>45.63</v>
      </c>
      <c r="Q3007" s="240">
        <v>5253.69</v>
      </c>
      <c r="R3007" s="240">
        <v>12.95</v>
      </c>
      <c r="S3007" s="231" t="str">
        <f>VLOOKUP(U3007,'Cross ref'!I:J,2,0)</f>
        <v>SCL</v>
      </c>
      <c r="T3007" s="231">
        <f t="shared" si="276"/>
        <v>45.63</v>
      </c>
      <c r="U3007" s="231">
        <f>VLOOKUP(VALUE(C3007),'Cross ref'!G:I,3,0)</f>
        <v>7400</v>
      </c>
      <c r="V3007" s="231">
        <f>IFERROR(VLOOKUP(J3007,'Item List (2)'!C:D,2,0),VLOOKUP(K3007,'Item List (2)'!C:D,2,0))</f>
        <v>51001</v>
      </c>
      <c r="W3007" s="231">
        <f>IFERROR(VLOOKUP(J3007,'Item List (2)'!C:E,3,0),VLOOKUP(K3007,'Item List (2)'!C:E,3,0))</f>
        <v>1000</v>
      </c>
      <c r="X3007" s="231">
        <f t="shared" si="277"/>
        <v>0</v>
      </c>
      <c r="Y3007" s="231" t="str">
        <f t="shared" si="278"/>
        <v>CARTON, FFRY LG FLVR TRAIL</v>
      </c>
      <c r="AA3007" s="232">
        <f t="shared" si="279"/>
        <v>45.63</v>
      </c>
      <c r="AB3007" s="232" t="str">
        <f>VLOOKUP(W3007,'Item List (2)'!$H:$J,2,0)</f>
        <v>Paper</v>
      </c>
      <c r="AC3007" s="232">
        <f t="shared" si="280"/>
        <v>7400</v>
      </c>
      <c r="AD3007" s="232" t="str">
        <f t="shared" si="281"/>
        <v>7400-Paper</v>
      </c>
    </row>
    <row r="3008" spans="1:30">
      <c r="A3008" t="s">
        <v>48</v>
      </c>
      <c r="B3008" t="s">
        <v>549</v>
      </c>
      <c r="C3008" t="s">
        <v>886</v>
      </c>
      <c r="D3008" t="s">
        <v>887</v>
      </c>
      <c r="E3008" t="s">
        <v>888</v>
      </c>
      <c r="F3008" s="220" t="s">
        <v>53</v>
      </c>
      <c r="G3008" s="220">
        <v>45167</v>
      </c>
      <c r="H3008" t="s">
        <v>492</v>
      </c>
      <c r="I3008" t="s">
        <v>201</v>
      </c>
      <c r="J3008" t="s">
        <v>493</v>
      </c>
      <c r="K3008" t="s">
        <v>494</v>
      </c>
      <c r="L3008" s="230" t="s">
        <v>495</v>
      </c>
      <c r="M3008">
        <v>1</v>
      </c>
      <c r="N3008">
        <v>0</v>
      </c>
      <c r="O3008" s="240">
        <v>48.25</v>
      </c>
      <c r="P3008" s="240">
        <v>48.25</v>
      </c>
      <c r="Q3008" s="240">
        <v>5253.69</v>
      </c>
      <c r="R3008" s="240">
        <v>12.95</v>
      </c>
      <c r="S3008" s="231" t="str">
        <f>VLOOKUP(U3008,'Cross ref'!I:J,2,0)</f>
        <v>SCL</v>
      </c>
      <c r="T3008" s="231">
        <f t="shared" si="276"/>
        <v>48.25</v>
      </c>
      <c r="U3008" s="231">
        <f>VLOOKUP(VALUE(C3008),'Cross ref'!G:I,3,0)</f>
        <v>7400</v>
      </c>
      <c r="V3008" s="231">
        <f>IFERROR(VLOOKUP(J3008,'Item List (2)'!C:D,2,0),VLOOKUP(K3008,'Item List (2)'!C:D,2,0))</f>
        <v>51001</v>
      </c>
      <c r="W3008" s="231">
        <f>IFERROR(VLOOKUP(J3008,'Item List (2)'!C:E,3,0),VLOOKUP(K3008,'Item List (2)'!C:E,3,0))</f>
        <v>1000</v>
      </c>
      <c r="X3008" s="231">
        <f t="shared" si="277"/>
        <v>0</v>
      </c>
      <c r="Y3008" s="231" t="str">
        <f t="shared" si="278"/>
        <v>CONTAINER, CLAMSHELL DUAL SIDED</v>
      </c>
      <c r="AA3008" s="232">
        <f t="shared" si="279"/>
        <v>48.25</v>
      </c>
      <c r="AB3008" s="232" t="str">
        <f>VLOOKUP(W3008,'Item List (2)'!$H:$J,2,0)</f>
        <v>Paper</v>
      </c>
      <c r="AC3008" s="232">
        <f t="shared" si="280"/>
        <v>7400</v>
      </c>
      <c r="AD3008" s="232" t="str">
        <f t="shared" si="281"/>
        <v>7400-Paper</v>
      </c>
    </row>
    <row r="3009" spans="1:30">
      <c r="A3009" t="s">
        <v>48</v>
      </c>
      <c r="B3009" t="s">
        <v>549</v>
      </c>
      <c r="C3009" t="s">
        <v>886</v>
      </c>
      <c r="D3009" t="s">
        <v>887</v>
      </c>
      <c r="E3009" t="s">
        <v>888</v>
      </c>
      <c r="F3009" s="220" t="s">
        <v>53</v>
      </c>
      <c r="G3009" s="220">
        <v>45167</v>
      </c>
      <c r="H3009" t="s">
        <v>243</v>
      </c>
      <c r="I3009" t="s">
        <v>55</v>
      </c>
      <c r="J3009" t="s">
        <v>244</v>
      </c>
      <c r="K3009" t="s">
        <v>245</v>
      </c>
      <c r="L3009" s="230" t="s">
        <v>246</v>
      </c>
      <c r="M3009">
        <v>1</v>
      </c>
      <c r="N3009">
        <v>0</v>
      </c>
      <c r="O3009" s="240">
        <v>19.99</v>
      </c>
      <c r="P3009" s="240">
        <v>19.99</v>
      </c>
      <c r="Q3009" s="240">
        <v>5253.69</v>
      </c>
      <c r="R3009" s="240">
        <v>12.95</v>
      </c>
      <c r="S3009" s="231" t="str">
        <f>VLOOKUP(U3009,'Cross ref'!I:J,2,0)</f>
        <v>SCL</v>
      </c>
      <c r="T3009" s="231">
        <f t="shared" si="276"/>
        <v>19.99</v>
      </c>
      <c r="U3009" s="231">
        <f>VLOOKUP(VALUE(C3009),'Cross ref'!G:I,3,0)</f>
        <v>7400</v>
      </c>
      <c r="V3009" s="231">
        <f>IFERROR(VLOOKUP(J3009,'Item List (2)'!C:D,2,0),VLOOKUP(K3009,'Item List (2)'!C:D,2,0))</f>
        <v>50007</v>
      </c>
      <c r="W3009" s="231">
        <f>IFERROR(VLOOKUP(J3009,'Item List (2)'!C:E,3,0),VLOOKUP(K3009,'Item List (2)'!C:E,3,0))</f>
        <v>100</v>
      </c>
      <c r="X3009" s="231">
        <f t="shared" si="277"/>
        <v>0</v>
      </c>
      <c r="Y3009" s="231" t="str">
        <f t="shared" si="278"/>
        <v>CREAMER, HALF &amp; HALF</v>
      </c>
      <c r="AA3009" s="232">
        <f t="shared" si="279"/>
        <v>19.99</v>
      </c>
      <c r="AB3009" s="232" t="str">
        <f>VLOOKUP(W3009,'Item List (2)'!$H:$J,2,0)</f>
        <v>Food</v>
      </c>
      <c r="AC3009" s="232">
        <f t="shared" si="280"/>
        <v>7400</v>
      </c>
      <c r="AD3009" s="232" t="str">
        <f t="shared" si="281"/>
        <v>7400-Food</v>
      </c>
    </row>
    <row r="3010" spans="1:30">
      <c r="A3010" t="s">
        <v>48</v>
      </c>
      <c r="B3010" t="s">
        <v>549</v>
      </c>
      <c r="C3010" t="s">
        <v>886</v>
      </c>
      <c r="D3010" t="s">
        <v>887</v>
      </c>
      <c r="E3010" t="s">
        <v>888</v>
      </c>
      <c r="F3010" s="220" t="s">
        <v>53</v>
      </c>
      <c r="G3010" s="220">
        <v>45167</v>
      </c>
      <c r="H3010" t="s">
        <v>496</v>
      </c>
      <c r="I3010" t="s">
        <v>201</v>
      </c>
      <c r="J3010" t="s">
        <v>236</v>
      </c>
      <c r="K3010" t="s">
        <v>497</v>
      </c>
      <c r="L3010" s="230" t="s">
        <v>487</v>
      </c>
      <c r="M3010">
        <v>1</v>
      </c>
      <c r="N3010">
        <v>0</v>
      </c>
      <c r="O3010" s="240">
        <v>82.08</v>
      </c>
      <c r="P3010" s="240">
        <v>82.08</v>
      </c>
      <c r="Q3010" s="240">
        <v>5253.69</v>
      </c>
      <c r="R3010" s="240">
        <v>12.95</v>
      </c>
      <c r="S3010" s="231" t="str">
        <f>VLOOKUP(U3010,'Cross ref'!I:J,2,0)</f>
        <v>SCL</v>
      </c>
      <c r="T3010" s="231">
        <f t="shared" ref="T3010:T3073" si="282">P3010</f>
        <v>82.08</v>
      </c>
      <c r="U3010" s="231">
        <f>VLOOKUP(VALUE(C3010),'Cross ref'!G:I,3,0)</f>
        <v>7400</v>
      </c>
      <c r="V3010" s="231">
        <f>IFERROR(VLOOKUP(J3010,'Item List (2)'!C:D,2,0),VLOOKUP(K3010,'Item List (2)'!C:D,2,0))</f>
        <v>51001</v>
      </c>
      <c r="W3010" s="231">
        <f>IFERROR(VLOOKUP(J3010,'Item List (2)'!C:E,3,0),VLOOKUP(K3010,'Item List (2)'!C:E,3,0))</f>
        <v>1000</v>
      </c>
      <c r="X3010" s="231">
        <f t="shared" ref="X3010:X3073" si="283">IF(_xlfn.NUMBERVALUE(O3010),M3010*O3010-P3010,-P3010)</f>
        <v>0</v>
      </c>
      <c r="Y3010" s="231" t="str">
        <f t="shared" ref="Y3010:Y3073" si="284">K3010</f>
        <v>CUP, SHAKE 16Z</v>
      </c>
      <c r="AA3010" s="232">
        <f t="shared" ref="AA3010:AA3073" si="285">P3010</f>
        <v>82.08</v>
      </c>
      <c r="AB3010" s="232" t="str">
        <f>VLOOKUP(W3010,'Item List (2)'!$H:$J,2,0)</f>
        <v>Paper</v>
      </c>
      <c r="AC3010" s="232">
        <f t="shared" ref="AC3010:AC3073" si="286">U3010</f>
        <v>7400</v>
      </c>
      <c r="AD3010" s="232" t="str">
        <f t="shared" ref="AD3010:AD3073" si="287">AC3010&amp;"-"&amp;AB3010</f>
        <v>7400-Paper</v>
      </c>
    </row>
    <row r="3011" spans="1:30">
      <c r="A3011" t="s">
        <v>48</v>
      </c>
      <c r="B3011" t="s">
        <v>549</v>
      </c>
      <c r="C3011" t="s">
        <v>886</v>
      </c>
      <c r="D3011" t="s">
        <v>887</v>
      </c>
      <c r="E3011" t="s">
        <v>888</v>
      </c>
      <c r="F3011" s="220" t="s">
        <v>53</v>
      </c>
      <c r="G3011" s="220">
        <v>45167</v>
      </c>
      <c r="H3011" t="s">
        <v>247</v>
      </c>
      <c r="I3011" t="s">
        <v>201</v>
      </c>
      <c r="J3011" t="s">
        <v>240</v>
      </c>
      <c r="K3011" t="s">
        <v>248</v>
      </c>
      <c r="L3011" s="230" t="s">
        <v>249</v>
      </c>
      <c r="M3011">
        <v>1</v>
      </c>
      <c r="N3011">
        <v>0</v>
      </c>
      <c r="O3011" s="240">
        <v>16.89</v>
      </c>
      <c r="P3011" s="240">
        <v>16.89</v>
      </c>
      <c r="Q3011" s="240">
        <v>5253.69</v>
      </c>
      <c r="R3011" s="240">
        <v>12.95</v>
      </c>
      <c r="S3011" s="231" t="str">
        <f>VLOOKUP(U3011,'Cross ref'!I:J,2,0)</f>
        <v>SCL</v>
      </c>
      <c r="T3011" s="231">
        <f t="shared" si="282"/>
        <v>16.89</v>
      </c>
      <c r="U3011" s="231">
        <f>VLOOKUP(VALUE(C3011),'Cross ref'!G:I,3,0)</f>
        <v>7400</v>
      </c>
      <c r="V3011" s="231">
        <f>IFERROR(VLOOKUP(J3011,'Item List (2)'!C:D,2,0),VLOOKUP(K3011,'Item List (2)'!C:D,2,0))</f>
        <v>51001</v>
      </c>
      <c r="W3011" s="231">
        <f>IFERROR(VLOOKUP(J3011,'Item List (2)'!C:E,3,0),VLOOKUP(K3011,'Item List (2)'!C:E,3,0))</f>
        <v>1000</v>
      </c>
      <c r="X3011" s="231">
        <f t="shared" si="283"/>
        <v>0</v>
      </c>
      <c r="Y3011" s="231" t="str">
        <f t="shared" si="284"/>
        <v>BAG, #12 FVLR TRAILS</v>
      </c>
      <c r="AA3011" s="232">
        <f t="shared" si="285"/>
        <v>16.89</v>
      </c>
      <c r="AB3011" s="232" t="str">
        <f>VLOOKUP(W3011,'Item List (2)'!$H:$J,2,0)</f>
        <v>Paper</v>
      </c>
      <c r="AC3011" s="232">
        <f t="shared" si="286"/>
        <v>7400</v>
      </c>
      <c r="AD3011" s="232" t="str">
        <f t="shared" si="287"/>
        <v>7400-Paper</v>
      </c>
    </row>
    <row r="3012" spans="1:30">
      <c r="A3012" t="s">
        <v>48</v>
      </c>
      <c r="B3012" t="s">
        <v>549</v>
      </c>
      <c r="C3012" t="s">
        <v>886</v>
      </c>
      <c r="D3012" t="s">
        <v>887</v>
      </c>
      <c r="E3012" t="s">
        <v>888</v>
      </c>
      <c r="F3012" s="220" t="s">
        <v>53</v>
      </c>
      <c r="G3012" s="220">
        <v>45167</v>
      </c>
      <c r="H3012" t="s">
        <v>250</v>
      </c>
      <c r="I3012" t="s">
        <v>201</v>
      </c>
      <c r="J3012" t="s">
        <v>240</v>
      </c>
      <c r="K3012" t="s">
        <v>251</v>
      </c>
      <c r="L3012" s="230" t="s">
        <v>252</v>
      </c>
      <c r="M3012">
        <v>1</v>
      </c>
      <c r="N3012">
        <v>0</v>
      </c>
      <c r="O3012" s="240">
        <v>26.37</v>
      </c>
      <c r="P3012" s="240">
        <v>26.37</v>
      </c>
      <c r="Q3012" s="240">
        <v>5253.69</v>
      </c>
      <c r="R3012" s="240">
        <v>12.95</v>
      </c>
      <c r="S3012" s="231" t="str">
        <f>VLOOKUP(U3012,'Cross ref'!I:J,2,0)</f>
        <v>SCL</v>
      </c>
      <c r="T3012" s="231">
        <f t="shared" si="282"/>
        <v>26.37</v>
      </c>
      <c r="U3012" s="231">
        <f>VLOOKUP(VALUE(C3012),'Cross ref'!G:I,3,0)</f>
        <v>7400</v>
      </c>
      <c r="V3012" s="231">
        <f>IFERROR(VLOOKUP(J3012,'Item List (2)'!C:D,2,0),VLOOKUP(K3012,'Item List (2)'!C:D,2,0))</f>
        <v>51001</v>
      </c>
      <c r="W3012" s="231">
        <f>IFERROR(VLOOKUP(J3012,'Item List (2)'!C:E,3,0),VLOOKUP(K3012,'Item List (2)'!C:E,3,0))</f>
        <v>1000</v>
      </c>
      <c r="X3012" s="231">
        <f t="shared" si="283"/>
        <v>0</v>
      </c>
      <c r="Y3012" s="231" t="str">
        <f t="shared" si="284"/>
        <v>BAG, #8 FLVR TRAILS</v>
      </c>
      <c r="AA3012" s="232">
        <f t="shared" si="285"/>
        <v>26.37</v>
      </c>
      <c r="AB3012" s="232" t="str">
        <f>VLOOKUP(W3012,'Item List (2)'!$H:$J,2,0)</f>
        <v>Paper</v>
      </c>
      <c r="AC3012" s="232">
        <f t="shared" si="286"/>
        <v>7400</v>
      </c>
      <c r="AD3012" s="232" t="str">
        <f t="shared" si="287"/>
        <v>7400-Paper</v>
      </c>
    </row>
    <row r="3013" spans="1:30">
      <c r="A3013" t="s">
        <v>48</v>
      </c>
      <c r="B3013" t="s">
        <v>549</v>
      </c>
      <c r="C3013" t="s">
        <v>886</v>
      </c>
      <c r="D3013" t="s">
        <v>887</v>
      </c>
      <c r="E3013" t="s">
        <v>888</v>
      </c>
      <c r="F3013" s="220" t="s">
        <v>53</v>
      </c>
      <c r="G3013" s="220">
        <v>45167</v>
      </c>
      <c r="H3013" t="s">
        <v>253</v>
      </c>
      <c r="I3013" t="s">
        <v>201</v>
      </c>
      <c r="J3013" t="s">
        <v>240</v>
      </c>
      <c r="K3013" t="s">
        <v>254</v>
      </c>
      <c r="L3013" s="230" t="s">
        <v>249</v>
      </c>
      <c r="M3013">
        <v>1</v>
      </c>
      <c r="N3013">
        <v>0</v>
      </c>
      <c r="O3013" s="240">
        <v>10.7</v>
      </c>
      <c r="P3013" s="240">
        <v>10.7</v>
      </c>
      <c r="Q3013" s="240">
        <v>5253.69</v>
      </c>
      <c r="R3013" s="240">
        <v>12.95</v>
      </c>
      <c r="S3013" s="231" t="str">
        <f>VLOOKUP(U3013,'Cross ref'!I:J,2,0)</f>
        <v>SCL</v>
      </c>
      <c r="T3013" s="231">
        <f t="shared" si="282"/>
        <v>10.7</v>
      </c>
      <c r="U3013" s="231">
        <f>VLOOKUP(VALUE(C3013),'Cross ref'!G:I,3,0)</f>
        <v>7400</v>
      </c>
      <c r="V3013" s="231">
        <f>IFERROR(VLOOKUP(J3013,'Item List (2)'!C:D,2,0),VLOOKUP(K3013,'Item List (2)'!C:D,2,0))</f>
        <v>51001</v>
      </c>
      <c r="W3013" s="231">
        <f>IFERROR(VLOOKUP(J3013,'Item List (2)'!C:E,3,0),VLOOKUP(K3013,'Item List (2)'!C:E,3,0))</f>
        <v>1000</v>
      </c>
      <c r="X3013" s="231">
        <f t="shared" si="283"/>
        <v>0</v>
      </c>
      <c r="Y3013" s="231" t="str">
        <f t="shared" si="284"/>
        <v>BAG, #4 FLVR TRAILS</v>
      </c>
      <c r="AA3013" s="232">
        <f t="shared" si="285"/>
        <v>10.7</v>
      </c>
      <c r="AB3013" s="232" t="str">
        <f>VLOOKUP(W3013,'Item List (2)'!$H:$J,2,0)</f>
        <v>Paper</v>
      </c>
      <c r="AC3013" s="232">
        <f t="shared" si="286"/>
        <v>7400</v>
      </c>
      <c r="AD3013" s="232" t="str">
        <f t="shared" si="287"/>
        <v>7400-Paper</v>
      </c>
    </row>
    <row r="3014" spans="1:30">
      <c r="A3014" t="s">
        <v>48</v>
      </c>
      <c r="B3014" t="s">
        <v>549</v>
      </c>
      <c r="C3014" t="s">
        <v>886</v>
      </c>
      <c r="D3014" t="s">
        <v>887</v>
      </c>
      <c r="E3014" t="s">
        <v>888</v>
      </c>
      <c r="F3014" s="220" t="s">
        <v>53</v>
      </c>
      <c r="G3014" s="220">
        <v>45167</v>
      </c>
      <c r="H3014" t="s">
        <v>258</v>
      </c>
      <c r="I3014" t="s">
        <v>201</v>
      </c>
      <c r="J3014" t="s">
        <v>236</v>
      </c>
      <c r="K3014" t="s">
        <v>259</v>
      </c>
      <c r="L3014" s="230" t="s">
        <v>260</v>
      </c>
      <c r="M3014">
        <v>2</v>
      </c>
      <c r="N3014">
        <v>0</v>
      </c>
      <c r="O3014" s="240">
        <v>30.68</v>
      </c>
      <c r="P3014" s="240">
        <v>61.36</v>
      </c>
      <c r="Q3014" s="240">
        <v>5253.69</v>
      </c>
      <c r="R3014" s="240">
        <v>12.95</v>
      </c>
      <c r="S3014" s="231" t="str">
        <f>VLOOKUP(U3014,'Cross ref'!I:J,2,0)</f>
        <v>SCL</v>
      </c>
      <c r="T3014" s="231">
        <f t="shared" si="282"/>
        <v>61.36</v>
      </c>
      <c r="U3014" s="231">
        <f>VLOOKUP(VALUE(C3014),'Cross ref'!G:I,3,0)</f>
        <v>7400</v>
      </c>
      <c r="V3014" s="231">
        <f>IFERROR(VLOOKUP(J3014,'Item List (2)'!C:D,2,0),VLOOKUP(K3014,'Item List (2)'!C:D,2,0))</f>
        <v>51001</v>
      </c>
      <c r="W3014" s="231">
        <f>IFERROR(VLOOKUP(J3014,'Item List (2)'!C:E,3,0),VLOOKUP(K3014,'Item List (2)'!C:E,3,0))</f>
        <v>1000</v>
      </c>
      <c r="X3014" s="231">
        <f t="shared" si="283"/>
        <v>0</v>
      </c>
      <c r="Y3014" s="231" t="str">
        <f t="shared" si="284"/>
        <v>CUP, PLS COLD 32Z FLVR TRAIL</v>
      </c>
      <c r="AA3014" s="232">
        <f t="shared" si="285"/>
        <v>61.36</v>
      </c>
      <c r="AB3014" s="232" t="str">
        <f>VLOOKUP(W3014,'Item List (2)'!$H:$J,2,0)</f>
        <v>Paper</v>
      </c>
      <c r="AC3014" s="232">
        <f t="shared" si="286"/>
        <v>7400</v>
      </c>
      <c r="AD3014" s="232" t="str">
        <f t="shared" si="287"/>
        <v>7400-Paper</v>
      </c>
    </row>
    <row r="3015" spans="1:30">
      <c r="A3015" t="s">
        <v>48</v>
      </c>
      <c r="B3015" t="s">
        <v>549</v>
      </c>
      <c r="C3015" t="s">
        <v>886</v>
      </c>
      <c r="D3015" t="s">
        <v>887</v>
      </c>
      <c r="E3015" t="s">
        <v>888</v>
      </c>
      <c r="F3015" s="220" t="s">
        <v>53</v>
      </c>
      <c r="G3015" s="220">
        <v>45167</v>
      </c>
      <c r="H3015" t="s">
        <v>621</v>
      </c>
      <c r="I3015" t="s">
        <v>201</v>
      </c>
      <c r="J3015" t="s">
        <v>493</v>
      </c>
      <c r="K3015" t="s">
        <v>622</v>
      </c>
      <c r="L3015" s="230" t="s">
        <v>623</v>
      </c>
      <c r="M3015">
        <v>1</v>
      </c>
      <c r="N3015">
        <v>0</v>
      </c>
      <c r="O3015" s="240">
        <v>47.57</v>
      </c>
      <c r="P3015" s="240">
        <v>47.57</v>
      </c>
      <c r="Q3015" s="240">
        <v>5253.69</v>
      </c>
      <c r="R3015" s="240">
        <v>12.95</v>
      </c>
      <c r="S3015" s="231" t="str">
        <f>VLOOKUP(U3015,'Cross ref'!I:J,2,0)</f>
        <v>SCL</v>
      </c>
      <c r="T3015" s="231">
        <f t="shared" si="282"/>
        <v>47.57</v>
      </c>
      <c r="U3015" s="231">
        <f>VLOOKUP(VALUE(C3015),'Cross ref'!G:I,3,0)</f>
        <v>7400</v>
      </c>
      <c r="V3015" s="231">
        <f>IFERROR(VLOOKUP(J3015,'Item List (2)'!C:D,2,0),VLOOKUP(K3015,'Item List (2)'!C:D,2,0))</f>
        <v>51001</v>
      </c>
      <c r="W3015" s="231">
        <f>IFERROR(VLOOKUP(J3015,'Item List (2)'!C:E,3,0),VLOOKUP(K3015,'Item List (2)'!C:E,3,0))</f>
        <v>1000</v>
      </c>
      <c r="X3015" s="231">
        <f t="shared" si="283"/>
        <v>0</v>
      </c>
      <c r="Y3015" s="231" t="str">
        <f t="shared" si="284"/>
        <v>CARTON, FINGER FOOD FLVR TRAIL</v>
      </c>
      <c r="AA3015" s="232">
        <f t="shared" si="285"/>
        <v>47.57</v>
      </c>
      <c r="AB3015" s="232" t="str">
        <f>VLOOKUP(W3015,'Item List (2)'!$H:$J,2,0)</f>
        <v>Paper</v>
      </c>
      <c r="AC3015" s="232">
        <f t="shared" si="286"/>
        <v>7400</v>
      </c>
      <c r="AD3015" s="232" t="str">
        <f t="shared" si="287"/>
        <v>7400-Paper</v>
      </c>
    </row>
    <row r="3016" spans="1:30">
      <c r="A3016" t="s">
        <v>48</v>
      </c>
      <c r="B3016" t="s">
        <v>549</v>
      </c>
      <c r="C3016" t="s">
        <v>886</v>
      </c>
      <c r="D3016" t="s">
        <v>887</v>
      </c>
      <c r="E3016" t="s">
        <v>888</v>
      </c>
      <c r="F3016" s="220" t="s">
        <v>53</v>
      </c>
      <c r="G3016" s="220">
        <v>45167</v>
      </c>
      <c r="H3016" t="s">
        <v>261</v>
      </c>
      <c r="I3016" t="s">
        <v>55</v>
      </c>
      <c r="J3016" t="s">
        <v>98</v>
      </c>
      <c r="K3016" t="s">
        <v>262</v>
      </c>
      <c r="L3016" s="230" t="s">
        <v>263</v>
      </c>
      <c r="M3016">
        <v>1</v>
      </c>
      <c r="N3016">
        <v>0</v>
      </c>
      <c r="O3016" s="240">
        <v>22.91</v>
      </c>
      <c r="P3016" s="240">
        <v>22.91</v>
      </c>
      <c r="Q3016" s="240">
        <v>5253.69</v>
      </c>
      <c r="R3016" s="240">
        <v>12.95</v>
      </c>
      <c r="S3016" s="231" t="str">
        <f>VLOOKUP(U3016,'Cross ref'!I:J,2,0)</f>
        <v>SCL</v>
      </c>
      <c r="T3016" s="231">
        <f t="shared" si="282"/>
        <v>22.91</v>
      </c>
      <c r="U3016" s="231">
        <f>VLOOKUP(VALUE(C3016),'Cross ref'!G:I,3,0)</f>
        <v>7400</v>
      </c>
      <c r="V3016" s="231">
        <f>IFERROR(VLOOKUP(J3016,'Item List (2)'!C:D,2,0),VLOOKUP(K3016,'Item List (2)'!C:D,2,0))</f>
        <v>50007</v>
      </c>
      <c r="W3016" s="231">
        <f>IFERROR(VLOOKUP(J3016,'Item List (2)'!C:E,3,0),VLOOKUP(K3016,'Item List (2)'!C:E,3,0))</f>
        <v>100</v>
      </c>
      <c r="X3016" s="231">
        <f t="shared" si="283"/>
        <v>0</v>
      </c>
      <c r="Y3016" s="231" t="str">
        <f t="shared" si="284"/>
        <v>SAUCE, BBQ</v>
      </c>
      <c r="AA3016" s="232">
        <f t="shared" si="285"/>
        <v>22.91</v>
      </c>
      <c r="AB3016" s="232" t="str">
        <f>VLOOKUP(W3016,'Item List (2)'!$H:$J,2,0)</f>
        <v>Food</v>
      </c>
      <c r="AC3016" s="232">
        <f t="shared" si="286"/>
        <v>7400</v>
      </c>
      <c r="AD3016" s="232" t="str">
        <f t="shared" si="287"/>
        <v>7400-Food</v>
      </c>
    </row>
    <row r="3017" spans="1:30">
      <c r="A3017" t="s">
        <v>48</v>
      </c>
      <c r="B3017" t="s">
        <v>549</v>
      </c>
      <c r="C3017" t="s">
        <v>886</v>
      </c>
      <c r="D3017" t="s">
        <v>887</v>
      </c>
      <c r="E3017" t="s">
        <v>888</v>
      </c>
      <c r="F3017" s="220" t="s">
        <v>53</v>
      </c>
      <c r="G3017" s="220">
        <v>45167</v>
      </c>
      <c r="H3017" t="s">
        <v>267</v>
      </c>
      <c r="I3017" t="s">
        <v>55</v>
      </c>
      <c r="J3017" t="s">
        <v>268</v>
      </c>
      <c r="K3017" t="s">
        <v>269</v>
      </c>
      <c r="L3017" s="230" t="s">
        <v>270</v>
      </c>
      <c r="M3017">
        <v>1</v>
      </c>
      <c r="N3017">
        <v>0</v>
      </c>
      <c r="O3017" s="240">
        <v>47.11</v>
      </c>
      <c r="P3017" s="240">
        <v>47.11</v>
      </c>
      <c r="Q3017" s="240">
        <v>5253.69</v>
      </c>
      <c r="R3017" s="240">
        <v>12.95</v>
      </c>
      <c r="S3017" s="231" t="str">
        <f>VLOOKUP(U3017,'Cross ref'!I:J,2,0)</f>
        <v>SCL</v>
      </c>
      <c r="T3017" s="231">
        <f t="shared" si="282"/>
        <v>47.11</v>
      </c>
      <c r="U3017" s="231">
        <f>VLOOKUP(VALUE(C3017),'Cross ref'!G:I,3,0)</f>
        <v>7400</v>
      </c>
      <c r="V3017" s="231">
        <f>IFERROR(VLOOKUP(J3017,'Item List (2)'!C:D,2,0),VLOOKUP(K3017,'Item List (2)'!C:D,2,0))</f>
        <v>50007</v>
      </c>
      <c r="W3017" s="231">
        <f>IFERROR(VLOOKUP(J3017,'Item List (2)'!C:E,3,0),VLOOKUP(K3017,'Item List (2)'!C:E,3,0))</f>
        <v>100</v>
      </c>
      <c r="X3017" s="231">
        <f t="shared" si="283"/>
        <v>0</v>
      </c>
      <c r="Y3017" s="231" t="str">
        <f t="shared" si="284"/>
        <v>MAYONNAISE, 64Z</v>
      </c>
      <c r="AA3017" s="232">
        <f t="shared" si="285"/>
        <v>47.11</v>
      </c>
      <c r="AB3017" s="232" t="str">
        <f>VLOOKUP(W3017,'Item List (2)'!$H:$J,2,0)</f>
        <v>Food</v>
      </c>
      <c r="AC3017" s="232">
        <f t="shared" si="286"/>
        <v>7400</v>
      </c>
      <c r="AD3017" s="232" t="str">
        <f t="shared" si="287"/>
        <v>7400-Food</v>
      </c>
    </row>
    <row r="3018" spans="1:30">
      <c r="A3018" t="s">
        <v>48</v>
      </c>
      <c r="B3018" t="s">
        <v>549</v>
      </c>
      <c r="C3018" t="s">
        <v>886</v>
      </c>
      <c r="D3018" t="s">
        <v>887</v>
      </c>
      <c r="E3018" t="s">
        <v>888</v>
      </c>
      <c r="F3018" s="220" t="s">
        <v>53</v>
      </c>
      <c r="G3018" s="220">
        <v>45167</v>
      </c>
      <c r="H3018" t="s">
        <v>399</v>
      </c>
      <c r="I3018" t="s">
        <v>201</v>
      </c>
      <c r="J3018" t="s">
        <v>400</v>
      </c>
      <c r="K3018" t="s">
        <v>401</v>
      </c>
      <c r="L3018" s="230" t="s">
        <v>402</v>
      </c>
      <c r="M3018">
        <v>1</v>
      </c>
      <c r="N3018">
        <v>0</v>
      </c>
      <c r="O3018" s="240">
        <v>45.4</v>
      </c>
      <c r="P3018" s="240">
        <v>45.4</v>
      </c>
      <c r="Q3018" s="240">
        <v>5253.69</v>
      </c>
      <c r="R3018" s="240">
        <v>12.95</v>
      </c>
      <c r="S3018" s="231" t="str">
        <f>VLOOKUP(U3018,'Cross ref'!I:J,2,0)</f>
        <v>SCL</v>
      </c>
      <c r="T3018" s="231">
        <f t="shared" si="282"/>
        <v>45.4</v>
      </c>
      <c r="U3018" s="231">
        <f>VLOOKUP(VALUE(C3018),'Cross ref'!G:I,3,0)</f>
        <v>7400</v>
      </c>
      <c r="V3018" s="231">
        <f>IFERROR(VLOOKUP(J3018,'Item List (2)'!C:D,2,0),VLOOKUP(K3018,'Item List (2)'!C:D,2,0))</f>
        <v>51001</v>
      </c>
      <c r="W3018" s="231">
        <f>IFERROR(VLOOKUP(J3018,'Item List (2)'!C:E,3,0),VLOOKUP(K3018,'Item List (2)'!C:E,3,0))</f>
        <v>1000</v>
      </c>
      <c r="X3018" s="231">
        <f t="shared" si="283"/>
        <v>0</v>
      </c>
      <c r="Y3018" s="231" t="str">
        <f t="shared" si="284"/>
        <v>NAPKIN, 13X8.5 BRN</v>
      </c>
      <c r="AA3018" s="232">
        <f t="shared" si="285"/>
        <v>45.4</v>
      </c>
      <c r="AB3018" s="232" t="str">
        <f>VLOOKUP(W3018,'Item List (2)'!$H:$J,2,0)</f>
        <v>Paper</v>
      </c>
      <c r="AC3018" s="232">
        <f t="shared" si="286"/>
        <v>7400</v>
      </c>
      <c r="AD3018" s="232" t="str">
        <f t="shared" si="287"/>
        <v>7400-Paper</v>
      </c>
    </row>
    <row r="3019" spans="1:30">
      <c r="A3019" t="s">
        <v>48</v>
      </c>
      <c r="B3019" t="s">
        <v>549</v>
      </c>
      <c r="C3019" t="s">
        <v>886</v>
      </c>
      <c r="D3019" t="s">
        <v>887</v>
      </c>
      <c r="E3019" t="s">
        <v>888</v>
      </c>
      <c r="F3019" s="220" t="s">
        <v>53</v>
      </c>
      <c r="G3019" s="220">
        <v>45167</v>
      </c>
      <c r="H3019" t="s">
        <v>271</v>
      </c>
      <c r="I3019" t="s">
        <v>55</v>
      </c>
      <c r="J3019" t="s">
        <v>272</v>
      </c>
      <c r="K3019" t="s">
        <v>273</v>
      </c>
      <c r="L3019" s="230" t="s">
        <v>274</v>
      </c>
      <c r="M3019">
        <v>1</v>
      </c>
      <c r="N3019">
        <v>0</v>
      </c>
      <c r="O3019" s="240">
        <v>39.82</v>
      </c>
      <c r="P3019" s="240">
        <v>39.82</v>
      </c>
      <c r="Q3019" s="240">
        <v>5253.69</v>
      </c>
      <c r="R3019" s="240">
        <v>12.95</v>
      </c>
      <c r="S3019" s="231" t="str">
        <f>VLOOKUP(U3019,'Cross ref'!I:J,2,0)</f>
        <v>SCL</v>
      </c>
      <c r="T3019" s="231">
        <f t="shared" si="282"/>
        <v>39.82</v>
      </c>
      <c r="U3019" s="231">
        <f>VLOOKUP(VALUE(C3019),'Cross ref'!G:I,3,0)</f>
        <v>7400</v>
      </c>
      <c r="V3019" s="231">
        <f>IFERROR(VLOOKUP(J3019,'Item List (2)'!C:D,2,0),VLOOKUP(K3019,'Item List (2)'!C:D,2,0))</f>
        <v>50007</v>
      </c>
      <c r="W3019" s="231">
        <f>IFERROR(VLOOKUP(J3019,'Item List (2)'!C:E,3,0),VLOOKUP(K3019,'Item List (2)'!C:E,3,0))</f>
        <v>100</v>
      </c>
      <c r="X3019" s="231">
        <f t="shared" si="283"/>
        <v>0</v>
      </c>
      <c r="Y3019" s="231" t="str">
        <f t="shared" si="284"/>
        <v>FRENCH TOAST, STICK ORIGINAL CARLS JR</v>
      </c>
      <c r="AA3019" s="232">
        <f t="shared" si="285"/>
        <v>39.82</v>
      </c>
      <c r="AB3019" s="232" t="str">
        <f>VLOOKUP(W3019,'Item List (2)'!$H:$J,2,0)</f>
        <v>Food</v>
      </c>
      <c r="AC3019" s="232">
        <f t="shared" si="286"/>
        <v>7400</v>
      </c>
      <c r="AD3019" s="232" t="str">
        <f t="shared" si="287"/>
        <v>7400-Food</v>
      </c>
    </row>
    <row r="3020" spans="1:30">
      <c r="A3020" t="s">
        <v>48</v>
      </c>
      <c r="B3020" t="s">
        <v>549</v>
      </c>
      <c r="C3020" t="s">
        <v>886</v>
      </c>
      <c r="D3020" t="s">
        <v>887</v>
      </c>
      <c r="E3020" t="s">
        <v>888</v>
      </c>
      <c r="F3020" s="220" t="s">
        <v>53</v>
      </c>
      <c r="G3020" s="220">
        <v>45167</v>
      </c>
      <c r="H3020" t="s">
        <v>275</v>
      </c>
      <c r="I3020" t="s">
        <v>71</v>
      </c>
      <c r="J3020" t="s">
        <v>276</v>
      </c>
      <c r="K3020" t="s">
        <v>277</v>
      </c>
      <c r="L3020" s="230" t="s">
        <v>74</v>
      </c>
      <c r="M3020">
        <v>1</v>
      </c>
      <c r="N3020">
        <v>0</v>
      </c>
      <c r="O3020" s="240">
        <v>0</v>
      </c>
      <c r="P3020" s="240">
        <v>33.93</v>
      </c>
      <c r="Q3020" s="240">
        <v>5253.69</v>
      </c>
      <c r="R3020" s="240">
        <v>12.95</v>
      </c>
      <c r="S3020" s="231" t="str">
        <f>VLOOKUP(U3020,'Cross ref'!I:J,2,0)</f>
        <v>SCL</v>
      </c>
      <c r="T3020" s="231">
        <f t="shared" si="282"/>
        <v>33.93</v>
      </c>
      <c r="U3020" s="231">
        <f>VLOOKUP(VALUE(C3020),'Cross ref'!G:I,3,0)</f>
        <v>7400</v>
      </c>
      <c r="V3020" s="231">
        <f>IFERROR(VLOOKUP(J3020,'Item List (2)'!C:D,2,0),VLOOKUP(K3020,'Item List (2)'!C:D,2,0))</f>
        <v>50007</v>
      </c>
      <c r="W3020" s="231">
        <f>IFERROR(VLOOKUP(J3020,'Item List (2)'!C:E,3,0),VLOOKUP(K3020,'Item List (2)'!C:E,3,0))</f>
        <v>100</v>
      </c>
      <c r="X3020" s="231">
        <f t="shared" si="283"/>
        <v>-33.93</v>
      </c>
      <c r="Y3020" s="231" t="str">
        <f t="shared" si="284"/>
        <v>SURCHARGE, FUEL</v>
      </c>
      <c r="AA3020" s="232">
        <f t="shared" si="285"/>
        <v>33.93</v>
      </c>
      <c r="AB3020" s="232" t="str">
        <f>VLOOKUP(W3020,'Item List (2)'!$H:$J,2,0)</f>
        <v>Food</v>
      </c>
      <c r="AC3020" s="232">
        <f t="shared" si="286"/>
        <v>7400</v>
      </c>
      <c r="AD3020" s="232" t="str">
        <f t="shared" si="287"/>
        <v>7400-Food</v>
      </c>
    </row>
    <row r="3021" spans="1:30">
      <c r="A3021" t="s">
        <v>48</v>
      </c>
      <c r="B3021" t="s">
        <v>549</v>
      </c>
      <c r="C3021" t="s">
        <v>893</v>
      </c>
      <c r="D3021" t="s">
        <v>894</v>
      </c>
      <c r="E3021" t="s">
        <v>895</v>
      </c>
      <c r="F3021" s="220" t="s">
        <v>896</v>
      </c>
      <c r="G3021" s="220">
        <v>45167</v>
      </c>
      <c r="H3021" t="s">
        <v>897</v>
      </c>
      <c r="I3021" t="s">
        <v>201</v>
      </c>
      <c r="J3021" t="s">
        <v>232</v>
      </c>
      <c r="K3021" t="s">
        <v>898</v>
      </c>
      <c r="L3021" s="230" t="s">
        <v>899</v>
      </c>
      <c r="M3021">
        <v>-1</v>
      </c>
      <c r="N3021">
        <v>-6.38</v>
      </c>
      <c r="O3021" s="240">
        <v>26.4</v>
      </c>
      <c r="P3021" s="240">
        <v>-26.4</v>
      </c>
      <c r="Q3021" s="240">
        <v>-26.69</v>
      </c>
      <c r="R3021" s="240">
        <v>0</v>
      </c>
      <c r="S3021" s="231" t="str">
        <f>VLOOKUP(U3021,'Cross ref'!I:J,2,0)</f>
        <v>SCL</v>
      </c>
      <c r="T3021" s="231">
        <f t="shared" si="282"/>
        <v>-26.4</v>
      </c>
      <c r="U3021" s="231">
        <f>VLOOKUP(VALUE(C3021),'Cross ref'!G:I,3,0)</f>
        <v>7401</v>
      </c>
      <c r="V3021" s="231">
        <f>IFERROR(VLOOKUP(J3021,'Item List (2)'!C:D,2,0),VLOOKUP(K3021,'Item List (2)'!C:D,2,0))</f>
        <v>51001</v>
      </c>
      <c r="W3021" s="231">
        <f>IFERROR(VLOOKUP(J3021,'Item List (2)'!C:E,3,0),VLOOKUP(K3021,'Item List (2)'!C:E,3,0))</f>
        <v>1000</v>
      </c>
      <c r="X3021" s="231">
        <f t="shared" si="283"/>
        <v>0</v>
      </c>
      <c r="Y3021" s="231" t="str">
        <f t="shared" si="284"/>
        <v>LID, PLS 6-16Z VENTED HANDI KU</v>
      </c>
      <c r="AA3021" s="232">
        <f t="shared" si="285"/>
        <v>-26.4</v>
      </c>
      <c r="AB3021" s="232" t="str">
        <f>VLOOKUP(W3021,'Item List (2)'!$H:$J,2,0)</f>
        <v>Paper</v>
      </c>
      <c r="AC3021" s="232">
        <f t="shared" si="286"/>
        <v>7401</v>
      </c>
      <c r="AD3021" s="232" t="str">
        <f t="shared" si="287"/>
        <v>7401-Paper</v>
      </c>
    </row>
    <row r="3022" spans="1:30">
      <c r="A3022" t="s">
        <v>48</v>
      </c>
      <c r="B3022" t="s">
        <v>549</v>
      </c>
      <c r="C3022" t="s">
        <v>893</v>
      </c>
      <c r="D3022" t="s">
        <v>894</v>
      </c>
      <c r="E3022" t="s">
        <v>895</v>
      </c>
      <c r="F3022" s="220" t="s">
        <v>896</v>
      </c>
      <c r="G3022" s="220">
        <v>45167</v>
      </c>
      <c r="H3022" t="s">
        <v>275</v>
      </c>
      <c r="I3022" t="s">
        <v>71</v>
      </c>
      <c r="J3022" t="s">
        <v>276</v>
      </c>
      <c r="K3022" t="s">
        <v>277</v>
      </c>
      <c r="L3022" s="230" t="s">
        <v>74</v>
      </c>
      <c r="M3022">
        <v>-1</v>
      </c>
      <c r="N3022">
        <v>0</v>
      </c>
      <c r="O3022" s="240">
        <v>0</v>
      </c>
      <c r="P3022" s="240">
        <v>-0.29</v>
      </c>
      <c r="Q3022" s="240">
        <v>-26.69</v>
      </c>
      <c r="R3022" s="240">
        <v>0</v>
      </c>
      <c r="S3022" s="231" t="str">
        <f>VLOOKUP(U3022,'Cross ref'!I:J,2,0)</f>
        <v>SCL</v>
      </c>
      <c r="T3022" s="231">
        <f t="shared" si="282"/>
        <v>-0.29</v>
      </c>
      <c r="U3022" s="231">
        <f>VLOOKUP(VALUE(C3022),'Cross ref'!G:I,3,0)</f>
        <v>7401</v>
      </c>
      <c r="V3022" s="231">
        <f>IFERROR(VLOOKUP(J3022,'Item List (2)'!C:D,2,0),VLOOKUP(K3022,'Item List (2)'!C:D,2,0))</f>
        <v>50007</v>
      </c>
      <c r="W3022" s="231">
        <f>IFERROR(VLOOKUP(J3022,'Item List (2)'!C:E,3,0),VLOOKUP(K3022,'Item List (2)'!C:E,3,0))</f>
        <v>100</v>
      </c>
      <c r="X3022" s="231">
        <f t="shared" si="283"/>
        <v>0.29</v>
      </c>
      <c r="Y3022" s="231" t="str">
        <f t="shared" si="284"/>
        <v>SURCHARGE, FUEL</v>
      </c>
      <c r="AA3022" s="232">
        <f t="shared" si="285"/>
        <v>-0.29</v>
      </c>
      <c r="AB3022" s="232" t="str">
        <f>VLOOKUP(W3022,'Item List (2)'!$H:$J,2,0)</f>
        <v>Food</v>
      </c>
      <c r="AC3022" s="232">
        <f t="shared" si="286"/>
        <v>7401</v>
      </c>
      <c r="AD3022" s="232" t="str">
        <f t="shared" si="287"/>
        <v>7401-Food</v>
      </c>
    </row>
    <row r="3023" spans="1:30">
      <c r="A3023" t="s">
        <v>48</v>
      </c>
      <c r="B3023" t="s">
        <v>549</v>
      </c>
      <c r="C3023" t="s">
        <v>893</v>
      </c>
      <c r="D3023" t="s">
        <v>894</v>
      </c>
      <c r="E3023" t="s">
        <v>900</v>
      </c>
      <c r="F3023" s="220" t="s">
        <v>53</v>
      </c>
      <c r="G3023" s="220">
        <v>45167</v>
      </c>
      <c r="H3023" t="s">
        <v>65</v>
      </c>
      <c r="I3023" t="s">
        <v>66</v>
      </c>
      <c r="J3023" t="s">
        <v>67</v>
      </c>
      <c r="K3023" t="s">
        <v>68</v>
      </c>
      <c r="L3023" s="230" t="s">
        <v>69</v>
      </c>
      <c r="M3023">
        <v>2</v>
      </c>
      <c r="N3023">
        <v>0</v>
      </c>
      <c r="O3023" s="240">
        <v>3.44</v>
      </c>
      <c r="P3023" s="240">
        <v>6.88</v>
      </c>
      <c r="Q3023" s="240">
        <v>5736.9</v>
      </c>
      <c r="R3023" s="240">
        <v>13.11</v>
      </c>
      <c r="S3023" s="231" t="str">
        <f>VLOOKUP(U3023,'Cross ref'!I:J,2,0)</f>
        <v>SCL</v>
      </c>
      <c r="T3023" s="231">
        <f t="shared" si="282"/>
        <v>6.88</v>
      </c>
      <c r="U3023" s="231">
        <f>VLOOKUP(VALUE(C3023),'Cross ref'!G:I,3,0)</f>
        <v>7401</v>
      </c>
      <c r="V3023" s="231">
        <f>IFERROR(VLOOKUP(J3023,'Item List (2)'!C:D,2,0),VLOOKUP(K3023,'Item List (2)'!C:D,2,0))</f>
        <v>60507</v>
      </c>
      <c r="W3023" s="231">
        <f>IFERROR(VLOOKUP(J3023,'Item List (2)'!C:E,3,0),VLOOKUP(K3023,'Item List (2)'!C:E,3,0))</f>
        <v>1200</v>
      </c>
      <c r="X3023" s="231">
        <f t="shared" si="283"/>
        <v>0</v>
      </c>
      <c r="Y3023" s="231" t="str">
        <f t="shared" si="284"/>
        <v>SEAT COVER, PAPER PERSONAL 1/2 FOLD</v>
      </c>
      <c r="AA3023" s="232">
        <f t="shared" si="285"/>
        <v>6.88</v>
      </c>
      <c r="AB3023" s="232" t="str">
        <f>VLOOKUP(W3023,'Item List (2)'!$H:$J,2,0)</f>
        <v>Supplies</v>
      </c>
      <c r="AC3023" s="232">
        <f t="shared" si="286"/>
        <v>7401</v>
      </c>
      <c r="AD3023" s="232" t="str">
        <f t="shared" si="287"/>
        <v>7401-Supplies</v>
      </c>
    </row>
    <row r="3024" spans="1:30">
      <c r="A3024" t="s">
        <v>48</v>
      </c>
      <c r="B3024" t="s">
        <v>549</v>
      </c>
      <c r="C3024" t="s">
        <v>893</v>
      </c>
      <c r="D3024" t="s">
        <v>894</v>
      </c>
      <c r="E3024" t="s">
        <v>900</v>
      </c>
      <c r="F3024" s="220" t="s">
        <v>53</v>
      </c>
      <c r="G3024" s="220">
        <v>45167</v>
      </c>
      <c r="H3024" t="s">
        <v>70</v>
      </c>
      <c r="I3024" t="s">
        <v>71</v>
      </c>
      <c r="J3024" t="s">
        <v>72</v>
      </c>
      <c r="K3024" t="s">
        <v>73</v>
      </c>
      <c r="L3024" s="230" t="s">
        <v>74</v>
      </c>
      <c r="M3024">
        <v>1</v>
      </c>
      <c r="N3024">
        <v>0</v>
      </c>
      <c r="O3024" s="240">
        <v>0</v>
      </c>
      <c r="P3024" s="240">
        <v>3.87</v>
      </c>
      <c r="Q3024" s="240">
        <v>5736.9</v>
      </c>
      <c r="R3024" s="240">
        <v>13.11</v>
      </c>
      <c r="S3024" s="231" t="str">
        <f>VLOOKUP(U3024,'Cross ref'!I:J,2,0)</f>
        <v>SCL</v>
      </c>
      <c r="T3024" s="231">
        <f t="shared" si="282"/>
        <v>3.87</v>
      </c>
      <c r="U3024" s="231">
        <f>VLOOKUP(VALUE(C3024),'Cross ref'!G:I,3,0)</f>
        <v>7401</v>
      </c>
      <c r="V3024" s="231">
        <f>IFERROR(VLOOKUP(J3024,'Item List (2)'!C:D,2,0),VLOOKUP(K3024,'Item List (2)'!C:D,2,0))</f>
        <v>50007</v>
      </c>
      <c r="W3024" s="231">
        <f>IFERROR(VLOOKUP(J3024,'Item List (2)'!C:E,3,0),VLOOKUP(K3024,'Item List (2)'!C:E,3,0))</f>
        <v>100</v>
      </c>
      <c r="X3024" s="231">
        <f t="shared" si="283"/>
        <v>-3.87</v>
      </c>
      <c r="Y3024" s="231" t="str">
        <f t="shared" si="284"/>
        <v>SERVICE - PAYMENT TERMS</v>
      </c>
      <c r="AA3024" s="232">
        <f t="shared" si="285"/>
        <v>3.87</v>
      </c>
      <c r="AB3024" s="232" t="str">
        <f>VLOOKUP(W3024,'Item List (2)'!$H:$J,2,0)</f>
        <v>Food</v>
      </c>
      <c r="AC3024" s="232">
        <f t="shared" si="286"/>
        <v>7401</v>
      </c>
      <c r="AD3024" s="232" t="str">
        <f t="shared" si="287"/>
        <v>7401-Food</v>
      </c>
    </row>
    <row r="3025" spans="1:30">
      <c r="A3025" t="s">
        <v>48</v>
      </c>
      <c r="B3025" t="s">
        <v>549</v>
      </c>
      <c r="C3025" t="s">
        <v>893</v>
      </c>
      <c r="D3025" t="s">
        <v>894</v>
      </c>
      <c r="E3025" t="s">
        <v>900</v>
      </c>
      <c r="F3025" s="220" t="s">
        <v>53</v>
      </c>
      <c r="G3025" s="220">
        <v>45167</v>
      </c>
      <c r="H3025" t="s">
        <v>288</v>
      </c>
      <c r="I3025" t="s">
        <v>55</v>
      </c>
      <c r="J3025" t="s">
        <v>152</v>
      </c>
      <c r="K3025" t="s">
        <v>289</v>
      </c>
      <c r="L3025" s="230" t="s">
        <v>290</v>
      </c>
      <c r="M3025">
        <v>1</v>
      </c>
      <c r="N3025">
        <v>0</v>
      </c>
      <c r="O3025" s="240">
        <v>13.17</v>
      </c>
      <c r="P3025" s="240">
        <v>13.17</v>
      </c>
      <c r="Q3025" s="240">
        <v>5736.9</v>
      </c>
      <c r="R3025" s="240">
        <v>13.11</v>
      </c>
      <c r="S3025" s="231" t="str">
        <f>VLOOKUP(U3025,'Cross ref'!I:J,2,0)</f>
        <v>SCL</v>
      </c>
      <c r="T3025" s="231">
        <f t="shared" si="282"/>
        <v>13.17</v>
      </c>
      <c r="U3025" s="231">
        <f>VLOOKUP(VALUE(C3025),'Cross ref'!G:I,3,0)</f>
        <v>7401</v>
      </c>
      <c r="V3025" s="231">
        <f>IFERROR(VLOOKUP(J3025,'Item List (2)'!C:D,2,0),VLOOKUP(K3025,'Item List (2)'!C:D,2,0))</f>
        <v>50007</v>
      </c>
      <c r="W3025" s="231">
        <f>IFERROR(VLOOKUP(J3025,'Item List (2)'!C:E,3,0),VLOOKUP(K3025,'Item List (2)'!C:E,3,0))</f>
        <v>100</v>
      </c>
      <c r="X3025" s="231">
        <f t="shared" si="283"/>
        <v>0</v>
      </c>
      <c r="Y3025" s="231" t="str">
        <f t="shared" si="284"/>
        <v>SAUCE, HOT MEX PC</v>
      </c>
      <c r="AA3025" s="232">
        <f t="shared" si="285"/>
        <v>13.17</v>
      </c>
      <c r="AB3025" s="232" t="str">
        <f>VLOOKUP(W3025,'Item List (2)'!$H:$J,2,0)</f>
        <v>Food</v>
      </c>
      <c r="AC3025" s="232">
        <f t="shared" si="286"/>
        <v>7401</v>
      </c>
      <c r="AD3025" s="232" t="str">
        <f t="shared" si="287"/>
        <v>7401-Food</v>
      </c>
    </row>
    <row r="3026" spans="1:30">
      <c r="A3026" t="s">
        <v>48</v>
      </c>
      <c r="B3026" t="s">
        <v>549</v>
      </c>
      <c r="C3026" t="s">
        <v>893</v>
      </c>
      <c r="D3026" t="s">
        <v>894</v>
      </c>
      <c r="E3026" t="s">
        <v>900</v>
      </c>
      <c r="F3026" s="220" t="s">
        <v>53</v>
      </c>
      <c r="G3026" s="220">
        <v>45167</v>
      </c>
      <c r="H3026" t="s">
        <v>534</v>
      </c>
      <c r="I3026" t="s">
        <v>66</v>
      </c>
      <c r="J3026" t="s">
        <v>535</v>
      </c>
      <c r="K3026" t="s">
        <v>536</v>
      </c>
      <c r="L3026" s="230" t="s">
        <v>107</v>
      </c>
      <c r="M3026">
        <v>1</v>
      </c>
      <c r="N3026">
        <v>0</v>
      </c>
      <c r="O3026" s="240">
        <v>37.29</v>
      </c>
      <c r="P3026" s="240">
        <v>37.29</v>
      </c>
      <c r="Q3026" s="240">
        <v>5736.9</v>
      </c>
      <c r="R3026" s="240">
        <v>13.11</v>
      </c>
      <c r="S3026" s="231" t="str">
        <f>VLOOKUP(U3026,'Cross ref'!I:J,2,0)</f>
        <v>SCL</v>
      </c>
      <c r="T3026" s="231">
        <f t="shared" si="282"/>
        <v>37.29</v>
      </c>
      <c r="U3026" s="231">
        <f>VLOOKUP(VALUE(C3026),'Cross ref'!G:I,3,0)</f>
        <v>7401</v>
      </c>
      <c r="V3026" s="231">
        <f>IFERROR(VLOOKUP(J3026,'Item List (2)'!C:D,2,0),VLOOKUP(K3026,'Item List (2)'!C:D,2,0))</f>
        <v>60507</v>
      </c>
      <c r="W3026" s="231">
        <f>IFERROR(VLOOKUP(J3026,'Item List (2)'!C:E,3,0),VLOOKUP(K3026,'Item List (2)'!C:E,3,0))</f>
        <v>1200</v>
      </c>
      <c r="X3026" s="231">
        <f t="shared" si="283"/>
        <v>0</v>
      </c>
      <c r="Y3026" s="231" t="str">
        <f t="shared" si="284"/>
        <v>SANITIZER, SUPER-SAN</v>
      </c>
      <c r="AA3026" s="232">
        <f t="shared" si="285"/>
        <v>37.29</v>
      </c>
      <c r="AB3026" s="232" t="str">
        <f>VLOOKUP(W3026,'Item List (2)'!$H:$J,2,0)</f>
        <v>Supplies</v>
      </c>
      <c r="AC3026" s="232">
        <f t="shared" si="286"/>
        <v>7401</v>
      </c>
      <c r="AD3026" s="232" t="str">
        <f t="shared" si="287"/>
        <v>7401-Supplies</v>
      </c>
    </row>
    <row r="3027" spans="1:30">
      <c r="A3027" t="s">
        <v>48</v>
      </c>
      <c r="B3027" t="s">
        <v>549</v>
      </c>
      <c r="C3027" t="s">
        <v>893</v>
      </c>
      <c r="D3027" t="s">
        <v>894</v>
      </c>
      <c r="E3027" t="s">
        <v>900</v>
      </c>
      <c r="F3027" s="220" t="s">
        <v>53</v>
      </c>
      <c r="G3027" s="220">
        <v>45167</v>
      </c>
      <c r="H3027" t="s">
        <v>79</v>
      </c>
      <c r="I3027" t="s">
        <v>55</v>
      </c>
      <c r="J3027" t="s">
        <v>80</v>
      </c>
      <c r="K3027" t="s">
        <v>81</v>
      </c>
      <c r="L3027" s="230" t="s">
        <v>78</v>
      </c>
      <c r="M3027">
        <v>1</v>
      </c>
      <c r="N3027">
        <v>0</v>
      </c>
      <c r="O3027" s="240">
        <v>99.5</v>
      </c>
      <c r="P3027" s="240">
        <v>99.5</v>
      </c>
      <c r="Q3027" s="240">
        <v>5736.9</v>
      </c>
      <c r="R3027" s="240">
        <v>13.11</v>
      </c>
      <c r="S3027" s="231" t="str">
        <f>VLOOKUP(U3027,'Cross ref'!I:J,2,0)</f>
        <v>SCL</v>
      </c>
      <c r="T3027" s="231">
        <f t="shared" si="282"/>
        <v>99.5</v>
      </c>
      <c r="U3027" s="231">
        <f>VLOOKUP(VALUE(C3027),'Cross ref'!G:I,3,0)</f>
        <v>7401</v>
      </c>
      <c r="V3027" s="231">
        <f>IFERROR(VLOOKUP(J3027,'Item List (2)'!C:D,2,0),VLOOKUP(K3027,'Item List (2)'!C:D,2,0))</f>
        <v>50007</v>
      </c>
      <c r="W3027" s="231">
        <f>IFERROR(VLOOKUP(J3027,'Item List (2)'!C:E,3,0),VLOOKUP(K3027,'Item List (2)'!C:E,3,0))</f>
        <v>100</v>
      </c>
      <c r="X3027" s="231">
        <f t="shared" si="283"/>
        <v>0</v>
      </c>
      <c r="Y3027" s="231" t="str">
        <f t="shared" si="284"/>
        <v>SYRUP, POWERADE MTN BLAST BIB</v>
      </c>
      <c r="AA3027" s="232">
        <f t="shared" si="285"/>
        <v>99.5</v>
      </c>
      <c r="AB3027" s="232" t="str">
        <f>VLOOKUP(W3027,'Item List (2)'!$H:$J,2,0)</f>
        <v>Food</v>
      </c>
      <c r="AC3027" s="232">
        <f t="shared" si="286"/>
        <v>7401</v>
      </c>
      <c r="AD3027" s="232" t="str">
        <f t="shared" si="287"/>
        <v>7401-Food</v>
      </c>
    </row>
    <row r="3028" spans="1:30">
      <c r="A3028" t="s">
        <v>48</v>
      </c>
      <c r="B3028" t="s">
        <v>549</v>
      </c>
      <c r="C3028" t="s">
        <v>893</v>
      </c>
      <c r="D3028" t="s">
        <v>894</v>
      </c>
      <c r="E3028" t="s">
        <v>900</v>
      </c>
      <c r="F3028" s="220" t="s">
        <v>53</v>
      </c>
      <c r="G3028" s="220">
        <v>45167</v>
      </c>
      <c r="H3028" t="s">
        <v>87</v>
      </c>
      <c r="I3028" t="s">
        <v>55</v>
      </c>
      <c r="J3028" t="s">
        <v>76</v>
      </c>
      <c r="K3028" t="s">
        <v>88</v>
      </c>
      <c r="L3028" s="230" t="s">
        <v>78</v>
      </c>
      <c r="M3028">
        <v>3</v>
      </c>
      <c r="N3028">
        <v>0</v>
      </c>
      <c r="O3028" s="240">
        <v>112.77</v>
      </c>
      <c r="P3028" s="240">
        <v>338.31</v>
      </c>
      <c r="Q3028" s="240">
        <v>5736.9</v>
      </c>
      <c r="R3028" s="240">
        <v>13.11</v>
      </c>
      <c r="S3028" s="231" t="str">
        <f>VLOOKUP(U3028,'Cross ref'!I:J,2,0)</f>
        <v>SCL</v>
      </c>
      <c r="T3028" s="231">
        <f t="shared" si="282"/>
        <v>338.31</v>
      </c>
      <c r="U3028" s="231">
        <f>VLOOKUP(VALUE(C3028),'Cross ref'!G:I,3,0)</f>
        <v>7401</v>
      </c>
      <c r="V3028" s="231">
        <f>IFERROR(VLOOKUP(J3028,'Item List (2)'!C:D,2,0),VLOOKUP(K3028,'Item List (2)'!C:D,2,0))</f>
        <v>50007</v>
      </c>
      <c r="W3028" s="231">
        <f>IFERROR(VLOOKUP(J3028,'Item List (2)'!C:E,3,0),VLOOKUP(K3028,'Item List (2)'!C:E,3,0))</f>
        <v>100</v>
      </c>
      <c r="X3028" s="231">
        <f t="shared" si="283"/>
        <v>0</v>
      </c>
      <c r="Y3028" s="231" t="str">
        <f t="shared" si="284"/>
        <v>SYRUP, COKE CLASC BIB (HYCS)</v>
      </c>
      <c r="AA3028" s="232">
        <f t="shared" si="285"/>
        <v>338.31</v>
      </c>
      <c r="AB3028" s="232" t="str">
        <f>VLOOKUP(W3028,'Item List (2)'!$H:$J,2,0)</f>
        <v>Food</v>
      </c>
      <c r="AC3028" s="232">
        <f t="shared" si="286"/>
        <v>7401</v>
      </c>
      <c r="AD3028" s="232" t="str">
        <f t="shared" si="287"/>
        <v>7401-Food</v>
      </c>
    </row>
    <row r="3029" spans="1:30">
      <c r="A3029" t="s">
        <v>48</v>
      </c>
      <c r="B3029" t="s">
        <v>549</v>
      </c>
      <c r="C3029" t="s">
        <v>893</v>
      </c>
      <c r="D3029" t="s">
        <v>894</v>
      </c>
      <c r="E3029" t="s">
        <v>900</v>
      </c>
      <c r="F3029" s="220" t="s">
        <v>53</v>
      </c>
      <c r="G3029" s="220">
        <v>45167</v>
      </c>
      <c r="H3029" t="s">
        <v>93</v>
      </c>
      <c r="I3029" t="s">
        <v>55</v>
      </c>
      <c r="J3029" t="s">
        <v>94</v>
      </c>
      <c r="K3029" t="s">
        <v>95</v>
      </c>
      <c r="L3029" s="230" t="s">
        <v>96</v>
      </c>
      <c r="M3029">
        <v>1</v>
      </c>
      <c r="N3029">
        <v>0</v>
      </c>
      <c r="O3029" s="240">
        <v>26.21</v>
      </c>
      <c r="P3029" s="240">
        <v>26.21</v>
      </c>
      <c r="Q3029" s="240">
        <v>5736.9</v>
      </c>
      <c r="R3029" s="240">
        <v>13.11</v>
      </c>
      <c r="S3029" s="231" t="str">
        <f>VLOOKUP(U3029,'Cross ref'!I:J,2,0)</f>
        <v>SCL</v>
      </c>
      <c r="T3029" s="231">
        <f t="shared" si="282"/>
        <v>26.21</v>
      </c>
      <c r="U3029" s="231">
        <f>VLOOKUP(VALUE(C3029),'Cross ref'!G:I,3,0)</f>
        <v>7401</v>
      </c>
      <c r="V3029" s="231">
        <f>IFERROR(VLOOKUP(J3029,'Item List (2)'!C:D,2,0),VLOOKUP(K3029,'Item List (2)'!C:D,2,0))</f>
        <v>50007</v>
      </c>
      <c r="W3029" s="231">
        <f>IFERROR(VLOOKUP(J3029,'Item List (2)'!C:E,3,0),VLOOKUP(K3029,'Item List (2)'!C:E,3,0))</f>
        <v>100</v>
      </c>
      <c r="X3029" s="231">
        <f t="shared" si="283"/>
        <v>0</v>
      </c>
      <c r="Y3029" s="231" t="str">
        <f t="shared" si="284"/>
        <v>JUICE, ORANGE ORIG SIMPLY</v>
      </c>
      <c r="AA3029" s="232">
        <f t="shared" si="285"/>
        <v>26.21</v>
      </c>
      <c r="AB3029" s="232" t="str">
        <f>VLOOKUP(W3029,'Item List (2)'!$H:$J,2,0)</f>
        <v>Food</v>
      </c>
      <c r="AC3029" s="232">
        <f t="shared" si="286"/>
        <v>7401</v>
      </c>
      <c r="AD3029" s="232" t="str">
        <f t="shared" si="287"/>
        <v>7401-Food</v>
      </c>
    </row>
    <row r="3030" spans="1:30">
      <c r="A3030" t="s">
        <v>48</v>
      </c>
      <c r="B3030" t="s">
        <v>549</v>
      </c>
      <c r="C3030" t="s">
        <v>893</v>
      </c>
      <c r="D3030" t="s">
        <v>894</v>
      </c>
      <c r="E3030" t="s">
        <v>900</v>
      </c>
      <c r="F3030" s="220" t="s">
        <v>53</v>
      </c>
      <c r="G3030" s="220">
        <v>45167</v>
      </c>
      <c r="H3030" t="s">
        <v>97</v>
      </c>
      <c r="I3030" t="s">
        <v>55</v>
      </c>
      <c r="J3030" t="s">
        <v>98</v>
      </c>
      <c r="K3030" t="s">
        <v>99</v>
      </c>
      <c r="L3030" s="230" t="s">
        <v>100</v>
      </c>
      <c r="M3030">
        <v>3</v>
      </c>
      <c r="N3030">
        <v>0</v>
      </c>
      <c r="O3030" s="240">
        <v>20.03</v>
      </c>
      <c r="P3030" s="240">
        <v>60.09</v>
      </c>
      <c r="Q3030" s="240">
        <v>5736.9</v>
      </c>
      <c r="R3030" s="240">
        <v>13.11</v>
      </c>
      <c r="S3030" s="231" t="str">
        <f>VLOOKUP(U3030,'Cross ref'!I:J,2,0)</f>
        <v>SCL</v>
      </c>
      <c r="T3030" s="231">
        <f t="shared" si="282"/>
        <v>60.09</v>
      </c>
      <c r="U3030" s="231">
        <f>VLOOKUP(VALUE(C3030),'Cross ref'!G:I,3,0)</f>
        <v>7401</v>
      </c>
      <c r="V3030" s="231">
        <f>IFERROR(VLOOKUP(J3030,'Item List (2)'!C:D,2,0),VLOOKUP(K3030,'Item List (2)'!C:D,2,0))</f>
        <v>50007</v>
      </c>
      <c r="W3030" s="231">
        <f>IFERROR(VLOOKUP(J3030,'Item List (2)'!C:E,3,0),VLOOKUP(K3030,'Item List (2)'!C:E,3,0))</f>
        <v>100</v>
      </c>
      <c r="X3030" s="231">
        <f t="shared" si="283"/>
        <v>0</v>
      </c>
      <c r="Y3030" s="231" t="str">
        <f t="shared" si="284"/>
        <v>SAUCE, BBQ SWEET &amp; BOLD CUP</v>
      </c>
      <c r="AA3030" s="232">
        <f t="shared" si="285"/>
        <v>60.09</v>
      </c>
      <c r="AB3030" s="232" t="str">
        <f>VLOOKUP(W3030,'Item List (2)'!$H:$J,2,0)</f>
        <v>Food</v>
      </c>
      <c r="AC3030" s="232">
        <f t="shared" si="286"/>
        <v>7401</v>
      </c>
      <c r="AD3030" s="232" t="str">
        <f t="shared" si="287"/>
        <v>7401-Food</v>
      </c>
    </row>
    <row r="3031" spans="1:30">
      <c r="A3031" t="s">
        <v>48</v>
      </c>
      <c r="B3031" t="s">
        <v>549</v>
      </c>
      <c r="C3031" t="s">
        <v>893</v>
      </c>
      <c r="D3031" t="s">
        <v>894</v>
      </c>
      <c r="E3031" t="s">
        <v>900</v>
      </c>
      <c r="F3031" s="220" t="s">
        <v>53</v>
      </c>
      <c r="G3031" s="220">
        <v>45167</v>
      </c>
      <c r="H3031" t="s">
        <v>304</v>
      </c>
      <c r="I3031" t="s">
        <v>55</v>
      </c>
      <c r="J3031" t="s">
        <v>305</v>
      </c>
      <c r="K3031" t="s">
        <v>306</v>
      </c>
      <c r="L3031" s="230" t="s">
        <v>100</v>
      </c>
      <c r="M3031">
        <v>1</v>
      </c>
      <c r="N3031">
        <v>0</v>
      </c>
      <c r="O3031" s="240">
        <v>30.8</v>
      </c>
      <c r="P3031" s="240">
        <v>30.8</v>
      </c>
      <c r="Q3031" s="240">
        <v>5736.9</v>
      </c>
      <c r="R3031" s="240">
        <v>13.11</v>
      </c>
      <c r="S3031" s="231" t="str">
        <f>VLOOKUP(U3031,'Cross ref'!I:J,2,0)</f>
        <v>SCL</v>
      </c>
      <c r="T3031" s="231">
        <f t="shared" si="282"/>
        <v>30.8</v>
      </c>
      <c r="U3031" s="231">
        <f>VLOOKUP(VALUE(C3031),'Cross ref'!G:I,3,0)</f>
        <v>7401</v>
      </c>
      <c r="V3031" s="231">
        <f>IFERROR(VLOOKUP(J3031,'Item List (2)'!C:D,2,0),VLOOKUP(K3031,'Item List (2)'!C:D,2,0))</f>
        <v>50007</v>
      </c>
      <c r="W3031" s="231">
        <f>IFERROR(VLOOKUP(J3031,'Item List (2)'!C:E,3,0),VLOOKUP(K3031,'Item List (2)'!C:E,3,0))</f>
        <v>100</v>
      </c>
      <c r="X3031" s="231">
        <f t="shared" si="283"/>
        <v>0</v>
      </c>
      <c r="Y3031" s="231" t="str">
        <f t="shared" si="284"/>
        <v>SAUCE, HNY MUST CUP</v>
      </c>
      <c r="AA3031" s="232">
        <f t="shared" si="285"/>
        <v>30.8</v>
      </c>
      <c r="AB3031" s="232" t="str">
        <f>VLOOKUP(W3031,'Item List (2)'!$H:$J,2,0)</f>
        <v>Food</v>
      </c>
      <c r="AC3031" s="232">
        <f t="shared" si="286"/>
        <v>7401</v>
      </c>
      <c r="AD3031" s="232" t="str">
        <f t="shared" si="287"/>
        <v>7401-Food</v>
      </c>
    </row>
    <row r="3032" spans="1:30">
      <c r="A3032" t="s">
        <v>48</v>
      </c>
      <c r="B3032" t="s">
        <v>549</v>
      </c>
      <c r="C3032" t="s">
        <v>893</v>
      </c>
      <c r="D3032" t="s">
        <v>894</v>
      </c>
      <c r="E3032" t="s">
        <v>900</v>
      </c>
      <c r="F3032" s="220" t="s">
        <v>53</v>
      </c>
      <c r="G3032" s="220">
        <v>45167</v>
      </c>
      <c r="H3032" t="s">
        <v>104</v>
      </c>
      <c r="I3032" t="s">
        <v>55</v>
      </c>
      <c r="J3032" t="s">
        <v>105</v>
      </c>
      <c r="K3032" t="s">
        <v>106</v>
      </c>
      <c r="L3032" s="230" t="s">
        <v>107</v>
      </c>
      <c r="M3032">
        <v>1</v>
      </c>
      <c r="N3032">
        <v>0</v>
      </c>
      <c r="O3032" s="240">
        <v>9.54</v>
      </c>
      <c r="P3032" s="240">
        <v>9.54</v>
      </c>
      <c r="Q3032" s="240">
        <v>5736.9</v>
      </c>
      <c r="R3032" s="240">
        <v>13.11</v>
      </c>
      <c r="S3032" s="231" t="str">
        <f>VLOOKUP(U3032,'Cross ref'!I:J,2,0)</f>
        <v>SCL</v>
      </c>
      <c r="T3032" s="231">
        <f t="shared" si="282"/>
        <v>9.54</v>
      </c>
      <c r="U3032" s="231">
        <f>VLOOKUP(VALUE(C3032),'Cross ref'!G:I,3,0)</f>
        <v>7401</v>
      </c>
      <c r="V3032" s="231">
        <f>IFERROR(VLOOKUP(J3032,'Item List (2)'!C:D,2,0),VLOOKUP(K3032,'Item List (2)'!C:D,2,0))</f>
        <v>50007</v>
      </c>
      <c r="W3032" s="231">
        <f>IFERROR(VLOOKUP(J3032,'Item List (2)'!C:E,3,0),VLOOKUP(K3032,'Item List (2)'!C:E,3,0))</f>
        <v>100</v>
      </c>
      <c r="X3032" s="231">
        <f t="shared" si="283"/>
        <v>0</v>
      </c>
      <c r="Y3032" s="231" t="str">
        <f t="shared" si="284"/>
        <v>MILK, 1%</v>
      </c>
      <c r="AA3032" s="232">
        <f t="shared" si="285"/>
        <v>9.54</v>
      </c>
      <c r="AB3032" s="232" t="str">
        <f>VLOOKUP(W3032,'Item List (2)'!$H:$J,2,0)</f>
        <v>Food</v>
      </c>
      <c r="AC3032" s="232">
        <f t="shared" si="286"/>
        <v>7401</v>
      </c>
      <c r="AD3032" s="232" t="str">
        <f t="shared" si="287"/>
        <v>7401-Food</v>
      </c>
    </row>
    <row r="3033" spans="1:30">
      <c r="A3033" t="s">
        <v>48</v>
      </c>
      <c r="B3033" t="s">
        <v>549</v>
      </c>
      <c r="C3033" t="s">
        <v>893</v>
      </c>
      <c r="D3033" t="s">
        <v>894</v>
      </c>
      <c r="E3033" t="s">
        <v>900</v>
      </c>
      <c r="F3033" s="220" t="s">
        <v>53</v>
      </c>
      <c r="G3033" s="220">
        <v>45167</v>
      </c>
      <c r="H3033" t="s">
        <v>116</v>
      </c>
      <c r="I3033" t="s">
        <v>55</v>
      </c>
      <c r="J3033" t="s">
        <v>117</v>
      </c>
      <c r="K3033" t="s">
        <v>118</v>
      </c>
      <c r="L3033" s="230" t="s">
        <v>119</v>
      </c>
      <c r="M3033">
        <v>16</v>
      </c>
      <c r="N3033">
        <v>0</v>
      </c>
      <c r="O3033" s="240">
        <v>76.78</v>
      </c>
      <c r="P3033" s="240">
        <v>1228.48</v>
      </c>
      <c r="Q3033" s="240">
        <v>5736.9</v>
      </c>
      <c r="R3033" s="240">
        <v>13.11</v>
      </c>
      <c r="S3033" s="231" t="str">
        <f>VLOOKUP(U3033,'Cross ref'!I:J,2,0)</f>
        <v>SCL</v>
      </c>
      <c r="T3033" s="231">
        <f t="shared" si="282"/>
        <v>1228.48</v>
      </c>
      <c r="U3033" s="231">
        <f>VLOOKUP(VALUE(C3033),'Cross ref'!G:I,3,0)</f>
        <v>7401</v>
      </c>
      <c r="V3033" s="231">
        <f>IFERROR(VLOOKUP(J3033,'Item List (2)'!C:D,2,0),VLOOKUP(K3033,'Item List (2)'!C:D,2,0))</f>
        <v>50007</v>
      </c>
      <c r="W3033" s="231">
        <f>IFERROR(VLOOKUP(J3033,'Item List (2)'!C:E,3,0),VLOOKUP(K3033,'Item List (2)'!C:E,3,0))</f>
        <v>100</v>
      </c>
      <c r="X3033" s="231">
        <f t="shared" si="283"/>
        <v>0</v>
      </c>
      <c r="Y3033" s="231" t="str">
        <f t="shared" si="284"/>
        <v>BEEF, GRND PTY 3.5Z</v>
      </c>
      <c r="AA3033" s="232">
        <f t="shared" si="285"/>
        <v>1228.48</v>
      </c>
      <c r="AB3033" s="232" t="str">
        <f>VLOOKUP(W3033,'Item List (2)'!$H:$J,2,0)</f>
        <v>Food</v>
      </c>
      <c r="AC3033" s="232">
        <f t="shared" si="286"/>
        <v>7401</v>
      </c>
      <c r="AD3033" s="232" t="str">
        <f t="shared" si="287"/>
        <v>7401-Food</v>
      </c>
    </row>
    <row r="3034" spans="1:30">
      <c r="A3034" t="s">
        <v>48</v>
      </c>
      <c r="B3034" t="s">
        <v>549</v>
      </c>
      <c r="C3034" t="s">
        <v>893</v>
      </c>
      <c r="D3034" t="s">
        <v>894</v>
      </c>
      <c r="E3034" t="s">
        <v>900</v>
      </c>
      <c r="F3034" s="220" t="s">
        <v>53</v>
      </c>
      <c r="G3034" s="220">
        <v>45167</v>
      </c>
      <c r="H3034" t="s">
        <v>709</v>
      </c>
      <c r="I3034" t="s">
        <v>55</v>
      </c>
      <c r="J3034" t="s">
        <v>710</v>
      </c>
      <c r="K3034" t="s">
        <v>711</v>
      </c>
      <c r="L3034" s="230" t="s">
        <v>712</v>
      </c>
      <c r="M3034">
        <v>1</v>
      </c>
      <c r="N3034">
        <v>0</v>
      </c>
      <c r="O3034" s="240">
        <v>44.39</v>
      </c>
      <c r="P3034" s="240">
        <v>44.39</v>
      </c>
      <c r="Q3034" s="240">
        <v>5736.9</v>
      </c>
      <c r="R3034" s="240">
        <v>13.11</v>
      </c>
      <c r="S3034" s="231" t="str">
        <f>VLOOKUP(U3034,'Cross ref'!I:J,2,0)</f>
        <v>SCL</v>
      </c>
      <c r="T3034" s="231">
        <f t="shared" si="282"/>
        <v>44.39</v>
      </c>
      <c r="U3034" s="231">
        <f>VLOOKUP(VALUE(C3034),'Cross ref'!G:I,3,0)</f>
        <v>7401</v>
      </c>
      <c r="V3034" s="231">
        <f>IFERROR(VLOOKUP(J3034,'Item List (2)'!C:D,2,0),VLOOKUP(K3034,'Item List (2)'!C:D,2,0))</f>
        <v>50007</v>
      </c>
      <c r="W3034" s="231">
        <f>IFERROR(VLOOKUP(J3034,'Item List (2)'!C:E,3,0),VLOOKUP(K3034,'Item List (2)'!C:E,3,0))</f>
        <v>100</v>
      </c>
      <c r="X3034" s="231">
        <f t="shared" si="283"/>
        <v>0</v>
      </c>
      <c r="Y3034" s="231" t="str">
        <f t="shared" si="284"/>
        <v>TEA, BLK CLASSIC BLND .9Z</v>
      </c>
      <c r="AA3034" s="232">
        <f t="shared" si="285"/>
        <v>44.39</v>
      </c>
      <c r="AB3034" s="232" t="str">
        <f>VLOOKUP(W3034,'Item List (2)'!$H:$J,2,0)</f>
        <v>Food</v>
      </c>
      <c r="AC3034" s="232">
        <f t="shared" si="286"/>
        <v>7401</v>
      </c>
      <c r="AD3034" s="232" t="str">
        <f t="shared" si="287"/>
        <v>7401-Food</v>
      </c>
    </row>
    <row r="3035" spans="1:30">
      <c r="A3035" t="s">
        <v>48</v>
      </c>
      <c r="B3035" t="s">
        <v>549</v>
      </c>
      <c r="C3035" t="s">
        <v>893</v>
      </c>
      <c r="D3035" t="s">
        <v>894</v>
      </c>
      <c r="E3035" t="s">
        <v>900</v>
      </c>
      <c r="F3035" s="220" t="s">
        <v>53</v>
      </c>
      <c r="G3035" s="220">
        <v>45167</v>
      </c>
      <c r="H3035" t="s">
        <v>120</v>
      </c>
      <c r="I3035" t="s">
        <v>55</v>
      </c>
      <c r="J3035" t="s">
        <v>121</v>
      </c>
      <c r="K3035" t="s">
        <v>122</v>
      </c>
      <c r="L3035" s="230" t="s">
        <v>123</v>
      </c>
      <c r="M3035">
        <v>3</v>
      </c>
      <c r="N3035">
        <v>0</v>
      </c>
      <c r="O3035" s="240">
        <v>30.72</v>
      </c>
      <c r="P3035" s="240">
        <v>92.16</v>
      </c>
      <c r="Q3035" s="240">
        <v>5736.9</v>
      </c>
      <c r="R3035" s="240">
        <v>13.11</v>
      </c>
      <c r="S3035" s="231" t="str">
        <f>VLOOKUP(U3035,'Cross ref'!I:J,2,0)</f>
        <v>SCL</v>
      </c>
      <c r="T3035" s="231">
        <f t="shared" si="282"/>
        <v>92.16</v>
      </c>
      <c r="U3035" s="231">
        <f>VLOOKUP(VALUE(C3035),'Cross ref'!G:I,3,0)</f>
        <v>7401</v>
      </c>
      <c r="V3035" s="231">
        <f>IFERROR(VLOOKUP(J3035,'Item List (2)'!C:D,2,0),VLOOKUP(K3035,'Item List (2)'!C:D,2,0))</f>
        <v>50007</v>
      </c>
      <c r="W3035" s="231">
        <f>IFERROR(VLOOKUP(J3035,'Item List (2)'!C:E,3,0),VLOOKUP(K3035,'Item List (2)'!C:E,3,0))</f>
        <v>100</v>
      </c>
      <c r="X3035" s="231">
        <f t="shared" si="283"/>
        <v>0</v>
      </c>
      <c r="Y3035" s="231" t="str">
        <f t="shared" si="284"/>
        <v>APPTZR, ONION RING</v>
      </c>
      <c r="AA3035" s="232">
        <f t="shared" si="285"/>
        <v>92.16</v>
      </c>
      <c r="AB3035" s="232" t="str">
        <f>VLOOKUP(W3035,'Item List (2)'!$H:$J,2,0)</f>
        <v>Food</v>
      </c>
      <c r="AC3035" s="232">
        <f t="shared" si="286"/>
        <v>7401</v>
      </c>
      <c r="AD3035" s="232" t="str">
        <f t="shared" si="287"/>
        <v>7401-Food</v>
      </c>
    </row>
    <row r="3036" spans="1:30">
      <c r="A3036" t="s">
        <v>48</v>
      </c>
      <c r="B3036" t="s">
        <v>549</v>
      </c>
      <c r="C3036" t="s">
        <v>893</v>
      </c>
      <c r="D3036" t="s">
        <v>894</v>
      </c>
      <c r="E3036" t="s">
        <v>900</v>
      </c>
      <c r="F3036" s="220" t="s">
        <v>53</v>
      </c>
      <c r="G3036" s="220">
        <v>45167</v>
      </c>
      <c r="H3036" t="s">
        <v>124</v>
      </c>
      <c r="I3036" t="s">
        <v>55</v>
      </c>
      <c r="J3036" t="s">
        <v>125</v>
      </c>
      <c r="K3036" t="s">
        <v>126</v>
      </c>
      <c r="L3036" s="230" t="s">
        <v>127</v>
      </c>
      <c r="M3036">
        <v>3</v>
      </c>
      <c r="N3036">
        <v>0</v>
      </c>
      <c r="O3036" s="240">
        <v>21.8</v>
      </c>
      <c r="P3036" s="240">
        <v>65.4</v>
      </c>
      <c r="Q3036" s="240">
        <v>5736.9</v>
      </c>
      <c r="R3036" s="240">
        <v>13.11</v>
      </c>
      <c r="S3036" s="231" t="str">
        <f>VLOOKUP(U3036,'Cross ref'!I:J,2,0)</f>
        <v>SCL</v>
      </c>
      <c r="T3036" s="231">
        <f t="shared" si="282"/>
        <v>65.4</v>
      </c>
      <c r="U3036" s="231">
        <f>VLOOKUP(VALUE(C3036),'Cross ref'!G:I,3,0)</f>
        <v>7401</v>
      </c>
      <c r="V3036" s="231">
        <f>IFERROR(VLOOKUP(J3036,'Item List (2)'!C:D,2,0),VLOOKUP(K3036,'Item List (2)'!C:D,2,0))</f>
        <v>50007</v>
      </c>
      <c r="W3036" s="231">
        <f>IFERROR(VLOOKUP(J3036,'Item List (2)'!C:E,3,0),VLOOKUP(K3036,'Item List (2)'!C:E,3,0))</f>
        <v>100</v>
      </c>
      <c r="X3036" s="231">
        <f t="shared" si="283"/>
        <v>0</v>
      </c>
      <c r="Y3036" s="231" t="str">
        <f t="shared" si="284"/>
        <v>KETCHUP, PKT</v>
      </c>
      <c r="AA3036" s="232">
        <f t="shared" si="285"/>
        <v>65.4</v>
      </c>
      <c r="AB3036" s="232" t="str">
        <f>VLOOKUP(W3036,'Item List (2)'!$H:$J,2,0)</f>
        <v>Food</v>
      </c>
      <c r="AC3036" s="232">
        <f t="shared" si="286"/>
        <v>7401</v>
      </c>
      <c r="AD3036" s="232" t="str">
        <f t="shared" si="287"/>
        <v>7401-Food</v>
      </c>
    </row>
    <row r="3037" spans="1:30">
      <c r="A3037" t="s">
        <v>48</v>
      </c>
      <c r="B3037" t="s">
        <v>549</v>
      </c>
      <c r="C3037" t="s">
        <v>893</v>
      </c>
      <c r="D3037" t="s">
        <v>894</v>
      </c>
      <c r="E3037" t="s">
        <v>900</v>
      </c>
      <c r="F3037" s="220" t="s">
        <v>53</v>
      </c>
      <c r="G3037" s="220">
        <v>45167</v>
      </c>
      <c r="H3037" t="s">
        <v>315</v>
      </c>
      <c r="I3037" t="s">
        <v>55</v>
      </c>
      <c r="J3037" t="s">
        <v>316</v>
      </c>
      <c r="K3037" t="s">
        <v>317</v>
      </c>
      <c r="L3037" s="230" t="s">
        <v>212</v>
      </c>
      <c r="M3037">
        <v>1</v>
      </c>
      <c r="N3037">
        <v>0</v>
      </c>
      <c r="O3037" s="240">
        <v>17.15</v>
      </c>
      <c r="P3037" s="240">
        <v>17.15</v>
      </c>
      <c r="Q3037" s="240">
        <v>5736.9</v>
      </c>
      <c r="R3037" s="240">
        <v>13.11</v>
      </c>
      <c r="S3037" s="231" t="str">
        <f>VLOOKUP(U3037,'Cross ref'!I:J,2,0)</f>
        <v>SCL</v>
      </c>
      <c r="T3037" s="231">
        <f t="shared" si="282"/>
        <v>17.15</v>
      </c>
      <c r="U3037" s="231">
        <f>VLOOKUP(VALUE(C3037),'Cross ref'!G:I,3,0)</f>
        <v>7401</v>
      </c>
      <c r="V3037" s="231">
        <f>IFERROR(VLOOKUP(J3037,'Item List (2)'!C:D,2,0),VLOOKUP(K3037,'Item List (2)'!C:D,2,0))</f>
        <v>50007</v>
      </c>
      <c r="W3037" s="231">
        <f>IFERROR(VLOOKUP(J3037,'Item List (2)'!C:E,3,0),VLOOKUP(K3037,'Item List (2)'!C:E,3,0))</f>
        <v>100</v>
      </c>
      <c r="X3037" s="231">
        <f t="shared" si="283"/>
        <v>0</v>
      </c>
      <c r="Y3037" s="231" t="str">
        <f t="shared" si="284"/>
        <v>BREADING, CHICK TNDR</v>
      </c>
      <c r="AA3037" s="232">
        <f t="shared" si="285"/>
        <v>17.15</v>
      </c>
      <c r="AB3037" s="232" t="str">
        <f>VLOOKUP(W3037,'Item List (2)'!$H:$J,2,0)</f>
        <v>Food</v>
      </c>
      <c r="AC3037" s="232">
        <f t="shared" si="286"/>
        <v>7401</v>
      </c>
      <c r="AD3037" s="232" t="str">
        <f t="shared" si="287"/>
        <v>7401-Food</v>
      </c>
    </row>
    <row r="3038" spans="1:30">
      <c r="A3038" t="s">
        <v>48</v>
      </c>
      <c r="B3038" t="s">
        <v>549</v>
      </c>
      <c r="C3038" t="s">
        <v>893</v>
      </c>
      <c r="D3038" t="s">
        <v>894</v>
      </c>
      <c r="E3038" t="s">
        <v>900</v>
      </c>
      <c r="F3038" s="220" t="s">
        <v>53</v>
      </c>
      <c r="G3038" s="220">
        <v>45167</v>
      </c>
      <c r="H3038" t="s">
        <v>318</v>
      </c>
      <c r="I3038" t="s">
        <v>201</v>
      </c>
      <c r="J3038" t="s">
        <v>319</v>
      </c>
      <c r="K3038" t="s">
        <v>320</v>
      </c>
      <c r="L3038" s="230" t="s">
        <v>321</v>
      </c>
      <c r="M3038">
        <v>1</v>
      </c>
      <c r="N3038">
        <v>0</v>
      </c>
      <c r="O3038" s="240">
        <v>27.22</v>
      </c>
      <c r="P3038" s="240">
        <v>27.22</v>
      </c>
      <c r="Q3038" s="240">
        <v>5736.9</v>
      </c>
      <c r="R3038" s="240">
        <v>13.11</v>
      </c>
      <c r="S3038" s="231" t="str">
        <f>VLOOKUP(U3038,'Cross ref'!I:J,2,0)</f>
        <v>SCL</v>
      </c>
      <c r="T3038" s="231">
        <f t="shared" si="282"/>
        <v>27.22</v>
      </c>
      <c r="U3038" s="231">
        <f>VLOOKUP(VALUE(C3038),'Cross ref'!G:I,3,0)</f>
        <v>7401</v>
      </c>
      <c r="V3038" s="231">
        <f>IFERROR(VLOOKUP(J3038,'Item List (2)'!C:D,2,0),VLOOKUP(K3038,'Item List (2)'!C:D,2,0))</f>
        <v>51001</v>
      </c>
      <c r="W3038" s="231">
        <f>IFERROR(VLOOKUP(J3038,'Item List (2)'!C:E,3,0),VLOOKUP(K3038,'Item List (2)'!C:E,3,0))</f>
        <v>1000</v>
      </c>
      <c r="X3038" s="231">
        <f t="shared" si="283"/>
        <v>0</v>
      </c>
      <c r="Y3038" s="231" t="str">
        <f t="shared" si="284"/>
        <v>CARRIER, 4-CUP</v>
      </c>
      <c r="AA3038" s="232">
        <f t="shared" si="285"/>
        <v>27.22</v>
      </c>
      <c r="AB3038" s="232" t="str">
        <f>VLOOKUP(W3038,'Item List (2)'!$H:$J,2,0)</f>
        <v>Paper</v>
      </c>
      <c r="AC3038" s="232">
        <f t="shared" si="286"/>
        <v>7401</v>
      </c>
      <c r="AD3038" s="232" t="str">
        <f t="shared" si="287"/>
        <v>7401-Paper</v>
      </c>
    </row>
    <row r="3039" spans="1:30">
      <c r="A3039" t="s">
        <v>48</v>
      </c>
      <c r="B3039" t="s">
        <v>549</v>
      </c>
      <c r="C3039" t="s">
        <v>893</v>
      </c>
      <c r="D3039" t="s">
        <v>894</v>
      </c>
      <c r="E3039" t="s">
        <v>900</v>
      </c>
      <c r="F3039" s="220" t="s">
        <v>53</v>
      </c>
      <c r="G3039" s="220">
        <v>45167</v>
      </c>
      <c r="H3039" t="s">
        <v>128</v>
      </c>
      <c r="I3039" t="s">
        <v>55</v>
      </c>
      <c r="J3039" t="s">
        <v>129</v>
      </c>
      <c r="K3039" t="s">
        <v>130</v>
      </c>
      <c r="L3039" s="230" t="s">
        <v>131</v>
      </c>
      <c r="M3039">
        <v>1</v>
      </c>
      <c r="N3039">
        <v>0</v>
      </c>
      <c r="O3039" s="240">
        <v>33.38</v>
      </c>
      <c r="P3039" s="240">
        <v>33.38</v>
      </c>
      <c r="Q3039" s="240">
        <v>5736.9</v>
      </c>
      <c r="R3039" s="240">
        <v>13.11</v>
      </c>
      <c r="S3039" s="231" t="str">
        <f>VLOOKUP(U3039,'Cross ref'!I:J,2,0)</f>
        <v>SCL</v>
      </c>
      <c r="T3039" s="231">
        <f t="shared" si="282"/>
        <v>33.38</v>
      </c>
      <c r="U3039" s="231">
        <f>VLOOKUP(VALUE(C3039),'Cross ref'!G:I,3,0)</f>
        <v>7401</v>
      </c>
      <c r="V3039" s="231">
        <f>IFERROR(VLOOKUP(J3039,'Item List (2)'!C:D,2,0),VLOOKUP(K3039,'Item List (2)'!C:D,2,0))</f>
        <v>50007</v>
      </c>
      <c r="W3039" s="231">
        <f>IFERROR(VLOOKUP(J3039,'Item List (2)'!C:E,3,0),VLOOKUP(K3039,'Item List (2)'!C:E,3,0))</f>
        <v>100</v>
      </c>
      <c r="X3039" s="231">
        <f t="shared" si="283"/>
        <v>0</v>
      </c>
      <c r="Y3039" s="231" t="str">
        <f t="shared" si="284"/>
        <v>HASHBROWN, RND ZTF</v>
      </c>
      <c r="AA3039" s="232">
        <f t="shared" si="285"/>
        <v>33.38</v>
      </c>
      <c r="AB3039" s="232" t="str">
        <f>VLOOKUP(W3039,'Item List (2)'!$H:$J,2,0)</f>
        <v>Food</v>
      </c>
      <c r="AC3039" s="232">
        <f t="shared" si="286"/>
        <v>7401</v>
      </c>
      <c r="AD3039" s="232" t="str">
        <f t="shared" si="287"/>
        <v>7401-Food</v>
      </c>
    </row>
    <row r="3040" spans="1:30">
      <c r="A3040" t="s">
        <v>48</v>
      </c>
      <c r="B3040" t="s">
        <v>549</v>
      </c>
      <c r="C3040" t="s">
        <v>893</v>
      </c>
      <c r="D3040" t="s">
        <v>894</v>
      </c>
      <c r="E3040" t="s">
        <v>900</v>
      </c>
      <c r="F3040" s="220" t="s">
        <v>53</v>
      </c>
      <c r="G3040" s="220">
        <v>45167</v>
      </c>
      <c r="H3040" t="s">
        <v>132</v>
      </c>
      <c r="I3040" t="s">
        <v>55</v>
      </c>
      <c r="J3040" t="s">
        <v>129</v>
      </c>
      <c r="K3040" t="s">
        <v>133</v>
      </c>
      <c r="L3040" s="230" t="s">
        <v>131</v>
      </c>
      <c r="M3040">
        <v>4</v>
      </c>
      <c r="N3040">
        <v>0</v>
      </c>
      <c r="O3040" s="240">
        <v>33.38</v>
      </c>
      <c r="P3040" s="240">
        <v>133.52</v>
      </c>
      <c r="Q3040" s="240">
        <v>5736.9</v>
      </c>
      <c r="R3040" s="240">
        <v>13.11</v>
      </c>
      <c r="S3040" s="231" t="str">
        <f>VLOOKUP(U3040,'Cross ref'!I:J,2,0)</f>
        <v>SCL</v>
      </c>
      <c r="T3040" s="231">
        <f t="shared" si="282"/>
        <v>133.52</v>
      </c>
      <c r="U3040" s="231">
        <f>VLOOKUP(VALUE(C3040),'Cross ref'!G:I,3,0)</f>
        <v>7401</v>
      </c>
      <c r="V3040" s="231">
        <f>IFERROR(VLOOKUP(J3040,'Item List (2)'!C:D,2,0),VLOOKUP(K3040,'Item List (2)'!C:D,2,0))</f>
        <v>50007</v>
      </c>
      <c r="W3040" s="231">
        <f>IFERROR(VLOOKUP(J3040,'Item List (2)'!C:E,3,0),VLOOKUP(K3040,'Item List (2)'!C:E,3,0))</f>
        <v>100</v>
      </c>
      <c r="X3040" s="231">
        <f t="shared" si="283"/>
        <v>0</v>
      </c>
      <c r="Y3040" s="231" t="str">
        <f t="shared" si="284"/>
        <v>FRIES, CRISS CUT SEASN</v>
      </c>
      <c r="AA3040" s="232">
        <f t="shared" si="285"/>
        <v>133.52</v>
      </c>
      <c r="AB3040" s="232" t="str">
        <f>VLOOKUP(W3040,'Item List (2)'!$H:$J,2,0)</f>
        <v>Food</v>
      </c>
      <c r="AC3040" s="232">
        <f t="shared" si="286"/>
        <v>7401</v>
      </c>
      <c r="AD3040" s="232" t="str">
        <f t="shared" si="287"/>
        <v>7401-Food</v>
      </c>
    </row>
    <row r="3041" spans="1:30">
      <c r="A3041" t="s">
        <v>48</v>
      </c>
      <c r="B3041" t="s">
        <v>549</v>
      </c>
      <c r="C3041" t="s">
        <v>893</v>
      </c>
      <c r="D3041" t="s">
        <v>894</v>
      </c>
      <c r="E3041" t="s">
        <v>900</v>
      </c>
      <c r="F3041" s="220" t="s">
        <v>53</v>
      </c>
      <c r="G3041" s="220">
        <v>45167</v>
      </c>
      <c r="H3041" t="s">
        <v>134</v>
      </c>
      <c r="I3041" t="s">
        <v>55</v>
      </c>
      <c r="J3041" t="s">
        <v>129</v>
      </c>
      <c r="K3041" t="s">
        <v>135</v>
      </c>
      <c r="L3041" s="230" t="s">
        <v>136</v>
      </c>
      <c r="M3041">
        <v>16</v>
      </c>
      <c r="N3041">
        <v>0</v>
      </c>
      <c r="O3041" s="240">
        <v>35.28</v>
      </c>
      <c r="P3041" s="240">
        <v>564.48</v>
      </c>
      <c r="Q3041" s="240">
        <v>5736.9</v>
      </c>
      <c r="R3041" s="240">
        <v>13.11</v>
      </c>
      <c r="S3041" s="231" t="str">
        <f>VLOOKUP(U3041,'Cross ref'!I:J,2,0)</f>
        <v>SCL</v>
      </c>
      <c r="T3041" s="231">
        <f t="shared" si="282"/>
        <v>564.48</v>
      </c>
      <c r="U3041" s="231">
        <f>VLOOKUP(VALUE(C3041),'Cross ref'!G:I,3,0)</f>
        <v>7401</v>
      </c>
      <c r="V3041" s="231">
        <f>IFERROR(VLOOKUP(J3041,'Item List (2)'!C:D,2,0),VLOOKUP(K3041,'Item List (2)'!C:D,2,0))</f>
        <v>50007</v>
      </c>
      <c r="W3041" s="231">
        <f>IFERROR(VLOOKUP(J3041,'Item List (2)'!C:E,3,0),VLOOKUP(K3041,'Item List (2)'!C:E,3,0))</f>
        <v>100</v>
      </c>
      <c r="X3041" s="231">
        <f t="shared" si="283"/>
        <v>0</v>
      </c>
      <c r="Y3041" s="231" t="str">
        <f t="shared" si="284"/>
        <v>FRIES, SS SK ON</v>
      </c>
      <c r="AA3041" s="232">
        <f t="shared" si="285"/>
        <v>564.48</v>
      </c>
      <c r="AB3041" s="232" t="str">
        <f>VLOOKUP(W3041,'Item List (2)'!$H:$J,2,0)</f>
        <v>Food</v>
      </c>
      <c r="AC3041" s="232">
        <f t="shared" si="286"/>
        <v>7401</v>
      </c>
      <c r="AD3041" s="232" t="str">
        <f t="shared" si="287"/>
        <v>7401-Food</v>
      </c>
    </row>
    <row r="3042" spans="1:30">
      <c r="A3042" t="s">
        <v>48</v>
      </c>
      <c r="B3042" t="s">
        <v>549</v>
      </c>
      <c r="C3042" t="s">
        <v>893</v>
      </c>
      <c r="D3042" t="s">
        <v>894</v>
      </c>
      <c r="E3042" t="s">
        <v>900</v>
      </c>
      <c r="F3042" s="220" t="s">
        <v>53</v>
      </c>
      <c r="G3042" s="220">
        <v>45167</v>
      </c>
      <c r="H3042" t="s">
        <v>141</v>
      </c>
      <c r="I3042" t="s">
        <v>55</v>
      </c>
      <c r="J3042" t="s">
        <v>142</v>
      </c>
      <c r="K3042" t="s">
        <v>143</v>
      </c>
      <c r="L3042" s="230" t="s">
        <v>144</v>
      </c>
      <c r="M3042">
        <v>1</v>
      </c>
      <c r="N3042">
        <v>0</v>
      </c>
      <c r="O3042" s="240">
        <v>29.7</v>
      </c>
      <c r="P3042" s="240">
        <v>29.7</v>
      </c>
      <c r="Q3042" s="240">
        <v>5736.9</v>
      </c>
      <c r="R3042" s="240">
        <v>13.11</v>
      </c>
      <c r="S3042" s="231" t="str">
        <f>VLOOKUP(U3042,'Cross ref'!I:J,2,0)</f>
        <v>SCL</v>
      </c>
      <c r="T3042" s="231">
        <f t="shared" si="282"/>
        <v>29.7</v>
      </c>
      <c r="U3042" s="231">
        <f>VLOOKUP(VALUE(C3042),'Cross ref'!G:I,3,0)</f>
        <v>7401</v>
      </c>
      <c r="V3042" s="231">
        <f>IFERROR(VLOOKUP(J3042,'Item List (2)'!C:D,2,0),VLOOKUP(K3042,'Item List (2)'!C:D,2,0))</f>
        <v>50007</v>
      </c>
      <c r="W3042" s="231">
        <f>IFERROR(VLOOKUP(J3042,'Item List (2)'!C:E,3,0),VLOOKUP(K3042,'Item List (2)'!C:E,3,0))</f>
        <v>100</v>
      </c>
      <c r="X3042" s="231">
        <f t="shared" si="283"/>
        <v>0</v>
      </c>
      <c r="Y3042" s="231" t="str">
        <f t="shared" si="284"/>
        <v>CAKE, CHOC DOME</v>
      </c>
      <c r="AA3042" s="232">
        <f t="shared" si="285"/>
        <v>29.7</v>
      </c>
      <c r="AB3042" s="232" t="str">
        <f>VLOOKUP(W3042,'Item List (2)'!$H:$J,2,0)</f>
        <v>Food</v>
      </c>
      <c r="AC3042" s="232">
        <f t="shared" si="286"/>
        <v>7401</v>
      </c>
      <c r="AD3042" s="232" t="str">
        <f t="shared" si="287"/>
        <v>7401-Food</v>
      </c>
    </row>
    <row r="3043" spans="1:30">
      <c r="A3043" t="s">
        <v>48</v>
      </c>
      <c r="B3043" t="s">
        <v>549</v>
      </c>
      <c r="C3043" t="s">
        <v>893</v>
      </c>
      <c r="D3043" t="s">
        <v>894</v>
      </c>
      <c r="E3043" t="s">
        <v>900</v>
      </c>
      <c r="F3043" s="220" t="s">
        <v>53</v>
      </c>
      <c r="G3043" s="220">
        <v>45167</v>
      </c>
      <c r="H3043" t="s">
        <v>328</v>
      </c>
      <c r="I3043" t="s">
        <v>66</v>
      </c>
      <c r="J3043" t="s">
        <v>329</v>
      </c>
      <c r="K3043" t="s">
        <v>330</v>
      </c>
      <c r="L3043" s="230" t="s">
        <v>331</v>
      </c>
      <c r="M3043">
        <v>1</v>
      </c>
      <c r="N3043">
        <v>0</v>
      </c>
      <c r="O3043" s="240">
        <v>17.57</v>
      </c>
      <c r="P3043" s="240">
        <v>17.57</v>
      </c>
      <c r="Q3043" s="240">
        <v>5736.9</v>
      </c>
      <c r="R3043" s="240">
        <v>13.11</v>
      </c>
      <c r="S3043" s="231" t="str">
        <f>VLOOKUP(U3043,'Cross ref'!I:J,2,0)</f>
        <v>SCL</v>
      </c>
      <c r="T3043" s="231">
        <f t="shared" si="282"/>
        <v>17.57</v>
      </c>
      <c r="U3043" s="231">
        <f>VLOOKUP(VALUE(C3043),'Cross ref'!G:I,3,0)</f>
        <v>7401</v>
      </c>
      <c r="V3043" s="231">
        <f>IFERROR(VLOOKUP(J3043,'Item List (2)'!C:D,2,0),VLOOKUP(K3043,'Item List (2)'!C:D,2,0))</f>
        <v>60507</v>
      </c>
      <c r="W3043" s="231">
        <f>IFERROR(VLOOKUP(J3043,'Item List (2)'!C:E,3,0),VLOOKUP(K3043,'Item List (2)'!C:E,3,0))</f>
        <v>1200</v>
      </c>
      <c r="X3043" s="231">
        <f t="shared" si="283"/>
        <v>0</v>
      </c>
      <c r="Y3043" s="231" t="str">
        <f t="shared" si="284"/>
        <v>LINER, CAN 38X44 BLK</v>
      </c>
      <c r="AA3043" s="232">
        <f t="shared" si="285"/>
        <v>17.57</v>
      </c>
      <c r="AB3043" s="232" t="str">
        <f>VLOOKUP(W3043,'Item List (2)'!$H:$J,2,0)</f>
        <v>Supplies</v>
      </c>
      <c r="AC3043" s="232">
        <f t="shared" si="286"/>
        <v>7401</v>
      </c>
      <c r="AD3043" s="232" t="str">
        <f t="shared" si="287"/>
        <v>7401-Supplies</v>
      </c>
    </row>
    <row r="3044" spans="1:30">
      <c r="A3044" t="s">
        <v>48</v>
      </c>
      <c r="B3044" t="s">
        <v>549</v>
      </c>
      <c r="C3044" t="s">
        <v>893</v>
      </c>
      <c r="D3044" t="s">
        <v>894</v>
      </c>
      <c r="E3044" t="s">
        <v>900</v>
      </c>
      <c r="F3044" s="220" t="s">
        <v>53</v>
      </c>
      <c r="G3044" s="220">
        <v>45167</v>
      </c>
      <c r="H3044" t="s">
        <v>149</v>
      </c>
      <c r="I3044" t="s">
        <v>55</v>
      </c>
      <c r="J3044" t="s">
        <v>102</v>
      </c>
      <c r="K3044" t="s">
        <v>150</v>
      </c>
      <c r="L3044" s="230" t="s">
        <v>100</v>
      </c>
      <c r="M3044">
        <v>6</v>
      </c>
      <c r="N3044">
        <v>0</v>
      </c>
      <c r="O3044" s="240">
        <v>25.94</v>
      </c>
      <c r="P3044" s="240">
        <v>155.64</v>
      </c>
      <c r="Q3044" s="240">
        <v>5736.9</v>
      </c>
      <c r="R3044" s="240">
        <v>13.11</v>
      </c>
      <c r="S3044" s="231" t="str">
        <f>VLOOKUP(U3044,'Cross ref'!I:J,2,0)</f>
        <v>SCL</v>
      </c>
      <c r="T3044" s="231">
        <f t="shared" si="282"/>
        <v>155.64</v>
      </c>
      <c r="U3044" s="231">
        <f>VLOOKUP(VALUE(C3044),'Cross ref'!G:I,3,0)</f>
        <v>7401</v>
      </c>
      <c r="V3044" s="231">
        <f>IFERROR(VLOOKUP(J3044,'Item List (2)'!C:D,2,0),VLOOKUP(K3044,'Item List (2)'!C:D,2,0))</f>
        <v>50007</v>
      </c>
      <c r="W3044" s="231">
        <f>IFERROR(VLOOKUP(J3044,'Item List (2)'!C:E,3,0),VLOOKUP(K3044,'Item List (2)'!C:E,3,0))</f>
        <v>100</v>
      </c>
      <c r="X3044" s="231">
        <f t="shared" si="283"/>
        <v>0</v>
      </c>
      <c r="Y3044" s="231" t="str">
        <f t="shared" si="284"/>
        <v>SAUCE, BTRMILK RANCH CUP</v>
      </c>
      <c r="AA3044" s="232">
        <f t="shared" si="285"/>
        <v>155.64</v>
      </c>
      <c r="AB3044" s="232" t="str">
        <f>VLOOKUP(W3044,'Item List (2)'!$H:$J,2,0)</f>
        <v>Food</v>
      </c>
      <c r="AC3044" s="232">
        <f t="shared" si="286"/>
        <v>7401</v>
      </c>
      <c r="AD3044" s="232" t="str">
        <f t="shared" si="287"/>
        <v>7401-Food</v>
      </c>
    </row>
    <row r="3045" spans="1:30">
      <c r="A3045" t="s">
        <v>48</v>
      </c>
      <c r="B3045" t="s">
        <v>549</v>
      </c>
      <c r="C3045" t="s">
        <v>893</v>
      </c>
      <c r="D3045" t="s">
        <v>894</v>
      </c>
      <c r="E3045" t="s">
        <v>900</v>
      </c>
      <c r="F3045" s="220" t="s">
        <v>53</v>
      </c>
      <c r="G3045" s="220">
        <v>45167</v>
      </c>
      <c r="H3045" t="s">
        <v>151</v>
      </c>
      <c r="I3045" t="s">
        <v>55</v>
      </c>
      <c r="J3045" t="s">
        <v>152</v>
      </c>
      <c r="K3045" t="s">
        <v>153</v>
      </c>
      <c r="L3045" s="230" t="s">
        <v>154</v>
      </c>
      <c r="M3045">
        <v>1</v>
      </c>
      <c r="N3045">
        <v>0</v>
      </c>
      <c r="O3045" s="240">
        <v>11.66</v>
      </c>
      <c r="P3045" s="240">
        <v>11.66</v>
      </c>
      <c r="Q3045" s="240">
        <v>5736.9</v>
      </c>
      <c r="R3045" s="240">
        <v>13.11</v>
      </c>
      <c r="S3045" s="231" t="str">
        <f>VLOOKUP(U3045,'Cross ref'!I:J,2,0)</f>
        <v>SCL</v>
      </c>
      <c r="T3045" s="231">
        <f t="shared" si="282"/>
        <v>11.66</v>
      </c>
      <c r="U3045" s="231">
        <f>VLOOKUP(VALUE(C3045),'Cross ref'!G:I,3,0)</f>
        <v>7401</v>
      </c>
      <c r="V3045" s="231">
        <f>IFERROR(VLOOKUP(J3045,'Item List (2)'!C:D,2,0),VLOOKUP(K3045,'Item List (2)'!C:D,2,0))</f>
        <v>50007</v>
      </c>
      <c r="W3045" s="231">
        <f>IFERROR(VLOOKUP(J3045,'Item List (2)'!C:E,3,0),VLOOKUP(K3045,'Item List (2)'!C:E,3,0))</f>
        <v>100</v>
      </c>
      <c r="X3045" s="231">
        <f t="shared" si="283"/>
        <v>0</v>
      </c>
      <c r="Y3045" s="231" t="str">
        <f t="shared" si="284"/>
        <v>SAUCE, BUFFALO CUP</v>
      </c>
      <c r="AA3045" s="232">
        <f t="shared" si="285"/>
        <v>11.66</v>
      </c>
      <c r="AB3045" s="232" t="str">
        <f>VLOOKUP(W3045,'Item List (2)'!$H:$J,2,0)</f>
        <v>Food</v>
      </c>
      <c r="AC3045" s="232">
        <f t="shared" si="286"/>
        <v>7401</v>
      </c>
      <c r="AD3045" s="232" t="str">
        <f t="shared" si="287"/>
        <v>7401-Food</v>
      </c>
    </row>
    <row r="3046" spans="1:30">
      <c r="A3046" t="s">
        <v>48</v>
      </c>
      <c r="B3046" t="s">
        <v>549</v>
      </c>
      <c r="C3046" t="s">
        <v>893</v>
      </c>
      <c r="D3046" t="s">
        <v>894</v>
      </c>
      <c r="E3046" t="s">
        <v>900</v>
      </c>
      <c r="F3046" s="220" t="s">
        <v>53</v>
      </c>
      <c r="G3046" s="220">
        <v>45167</v>
      </c>
      <c r="H3046" t="s">
        <v>332</v>
      </c>
      <c r="I3046" t="s">
        <v>55</v>
      </c>
      <c r="J3046" t="s">
        <v>244</v>
      </c>
      <c r="K3046" t="s">
        <v>333</v>
      </c>
      <c r="L3046" s="230" t="s">
        <v>334</v>
      </c>
      <c r="M3046">
        <v>1</v>
      </c>
      <c r="N3046">
        <v>0</v>
      </c>
      <c r="O3046" s="240">
        <v>31.38</v>
      </c>
      <c r="P3046" s="240">
        <v>31.38</v>
      </c>
      <c r="Q3046" s="240">
        <v>5736.9</v>
      </c>
      <c r="R3046" s="240">
        <v>13.11</v>
      </c>
      <c r="S3046" s="231" t="str">
        <f>VLOOKUP(U3046,'Cross ref'!I:J,2,0)</f>
        <v>SCL</v>
      </c>
      <c r="T3046" s="231">
        <f t="shared" si="282"/>
        <v>31.38</v>
      </c>
      <c r="U3046" s="231">
        <f>VLOOKUP(VALUE(C3046),'Cross ref'!G:I,3,0)</f>
        <v>7401</v>
      </c>
      <c r="V3046" s="231">
        <f>IFERROR(VLOOKUP(J3046,'Item List (2)'!C:D,2,0),VLOOKUP(K3046,'Item List (2)'!C:D,2,0))</f>
        <v>50007</v>
      </c>
      <c r="W3046" s="231">
        <f>IFERROR(VLOOKUP(J3046,'Item List (2)'!C:E,3,0),VLOOKUP(K3046,'Item List (2)'!C:E,3,0))</f>
        <v>100</v>
      </c>
      <c r="X3046" s="231">
        <f t="shared" si="283"/>
        <v>0</v>
      </c>
      <c r="Y3046" s="231" t="str">
        <f t="shared" si="284"/>
        <v>WHIP CREAM, AEROSOL 17Z</v>
      </c>
      <c r="AA3046" s="232">
        <f t="shared" si="285"/>
        <v>31.38</v>
      </c>
      <c r="AB3046" s="232" t="str">
        <f>VLOOKUP(W3046,'Item List (2)'!$H:$J,2,0)</f>
        <v>Food</v>
      </c>
      <c r="AC3046" s="232">
        <f t="shared" si="286"/>
        <v>7401</v>
      </c>
      <c r="AD3046" s="232" t="str">
        <f t="shared" si="287"/>
        <v>7401-Food</v>
      </c>
    </row>
    <row r="3047" spans="1:30">
      <c r="A3047" t="s">
        <v>48</v>
      </c>
      <c r="B3047" t="s">
        <v>549</v>
      </c>
      <c r="C3047" t="s">
        <v>893</v>
      </c>
      <c r="D3047" t="s">
        <v>894</v>
      </c>
      <c r="E3047" t="s">
        <v>900</v>
      </c>
      <c r="F3047" s="220" t="s">
        <v>53</v>
      </c>
      <c r="G3047" s="220">
        <v>45167</v>
      </c>
      <c r="H3047" t="s">
        <v>155</v>
      </c>
      <c r="I3047" t="s">
        <v>55</v>
      </c>
      <c r="J3047" t="s">
        <v>156</v>
      </c>
      <c r="K3047" t="s">
        <v>157</v>
      </c>
      <c r="L3047" s="230" t="s">
        <v>158</v>
      </c>
      <c r="M3047">
        <v>4</v>
      </c>
      <c r="N3047">
        <v>0</v>
      </c>
      <c r="O3047">
        <v>19.78</v>
      </c>
      <c r="P3047" s="240">
        <v>79.12</v>
      </c>
      <c r="Q3047" s="240">
        <v>5736.9</v>
      </c>
      <c r="R3047" s="240">
        <v>13.11</v>
      </c>
      <c r="S3047" s="231" t="str">
        <f>VLOOKUP(U3047,'Cross ref'!I:J,2,0)</f>
        <v>SCL</v>
      </c>
      <c r="T3047" s="231">
        <f t="shared" si="282"/>
        <v>79.12</v>
      </c>
      <c r="U3047" s="231">
        <f>VLOOKUP(VALUE(C3047),'Cross ref'!G:I,3,0)</f>
        <v>7401</v>
      </c>
      <c r="V3047" s="231">
        <f>IFERROR(VLOOKUP(J3047,'Item List (2)'!C:D,2,0),VLOOKUP(K3047,'Item List (2)'!C:D,2,0))</f>
        <v>50007</v>
      </c>
      <c r="W3047" s="231">
        <f>IFERROR(VLOOKUP(J3047,'Item List (2)'!C:E,3,0),VLOOKUP(K3047,'Item List (2)'!C:E,3,0))</f>
        <v>100</v>
      </c>
      <c r="X3047" s="231">
        <f t="shared" si="283"/>
        <v>0</v>
      </c>
      <c r="Y3047" s="231" t="str">
        <f t="shared" si="284"/>
        <v>ICE CREAM, VANILLA SLOW MELT</v>
      </c>
      <c r="AA3047" s="232">
        <f t="shared" si="285"/>
        <v>79.12</v>
      </c>
      <c r="AB3047" s="232" t="str">
        <f>VLOOKUP(W3047,'Item List (2)'!$H:$J,2,0)</f>
        <v>Food</v>
      </c>
      <c r="AC3047" s="232">
        <f t="shared" si="286"/>
        <v>7401</v>
      </c>
      <c r="AD3047" s="232" t="str">
        <f t="shared" si="287"/>
        <v>7401-Food</v>
      </c>
    </row>
    <row r="3048" spans="1:30">
      <c r="A3048" t="s">
        <v>48</v>
      </c>
      <c r="B3048" t="s">
        <v>549</v>
      </c>
      <c r="C3048" t="s">
        <v>893</v>
      </c>
      <c r="D3048" t="s">
        <v>894</v>
      </c>
      <c r="E3048" t="s">
        <v>900</v>
      </c>
      <c r="F3048" s="220" t="s">
        <v>53</v>
      </c>
      <c r="G3048" s="220">
        <v>45167</v>
      </c>
      <c r="H3048" t="s">
        <v>159</v>
      </c>
      <c r="I3048" t="s">
        <v>55</v>
      </c>
      <c r="J3048" t="s">
        <v>160</v>
      </c>
      <c r="K3048" t="s">
        <v>161</v>
      </c>
      <c r="L3048" s="230" t="s">
        <v>162</v>
      </c>
      <c r="M3048">
        <v>5</v>
      </c>
      <c r="N3048">
        <v>0</v>
      </c>
      <c r="O3048" s="240">
        <v>36.91</v>
      </c>
      <c r="P3048" s="240">
        <v>184.55</v>
      </c>
      <c r="Q3048" s="240">
        <v>5736.9</v>
      </c>
      <c r="R3048" s="240">
        <v>13.11</v>
      </c>
      <c r="S3048" s="231" t="str">
        <f>VLOOKUP(U3048,'Cross ref'!I:J,2,0)</f>
        <v>SCL</v>
      </c>
      <c r="T3048" s="231">
        <f t="shared" si="282"/>
        <v>184.55</v>
      </c>
      <c r="U3048" s="231">
        <f>VLOOKUP(VALUE(C3048),'Cross ref'!G:I,3,0)</f>
        <v>7401</v>
      </c>
      <c r="V3048" s="231">
        <f>IFERROR(VLOOKUP(J3048,'Item List (2)'!C:D,2,0),VLOOKUP(K3048,'Item List (2)'!C:D,2,0))</f>
        <v>50007</v>
      </c>
      <c r="W3048" s="231">
        <f>IFERROR(VLOOKUP(J3048,'Item List (2)'!C:E,3,0),VLOOKUP(K3048,'Item List (2)'!C:E,3,0))</f>
        <v>100</v>
      </c>
      <c r="X3048" s="231">
        <f t="shared" si="283"/>
        <v>0</v>
      </c>
      <c r="Y3048" s="231" t="str">
        <f t="shared" si="284"/>
        <v>SHORTENING, LIQ FRY PREM</v>
      </c>
      <c r="AA3048" s="232">
        <f t="shared" si="285"/>
        <v>184.55</v>
      </c>
      <c r="AB3048" s="232" t="str">
        <f>VLOOKUP(W3048,'Item List (2)'!$H:$J,2,0)</f>
        <v>Food</v>
      </c>
      <c r="AC3048" s="232">
        <f t="shared" si="286"/>
        <v>7401</v>
      </c>
      <c r="AD3048" s="232" t="str">
        <f t="shared" si="287"/>
        <v>7401-Food</v>
      </c>
    </row>
    <row r="3049" spans="1:30">
      <c r="A3049" t="s">
        <v>48</v>
      </c>
      <c r="B3049" t="s">
        <v>549</v>
      </c>
      <c r="C3049" t="s">
        <v>893</v>
      </c>
      <c r="D3049" t="s">
        <v>894</v>
      </c>
      <c r="E3049" t="s">
        <v>900</v>
      </c>
      <c r="F3049" s="220" t="s">
        <v>53</v>
      </c>
      <c r="G3049" s="220">
        <v>45167</v>
      </c>
      <c r="H3049" t="s">
        <v>163</v>
      </c>
      <c r="I3049" t="s">
        <v>55</v>
      </c>
      <c r="J3049" t="s">
        <v>146</v>
      </c>
      <c r="K3049" t="s">
        <v>164</v>
      </c>
      <c r="L3049" s="230" t="s">
        <v>165</v>
      </c>
      <c r="M3049">
        <v>2</v>
      </c>
      <c r="N3049">
        <v>0</v>
      </c>
      <c r="O3049" s="240">
        <v>37.6</v>
      </c>
      <c r="P3049" s="240">
        <v>75.2</v>
      </c>
      <c r="Q3049" s="240">
        <v>5736.9</v>
      </c>
      <c r="R3049" s="240">
        <v>13.11</v>
      </c>
      <c r="S3049" s="231" t="str">
        <f>VLOOKUP(U3049,'Cross ref'!I:J,2,0)</f>
        <v>SCL</v>
      </c>
      <c r="T3049" s="231">
        <f t="shared" si="282"/>
        <v>75.2</v>
      </c>
      <c r="U3049" s="231">
        <f>VLOOKUP(VALUE(C3049),'Cross ref'!G:I,3,0)</f>
        <v>7401</v>
      </c>
      <c r="V3049" s="231">
        <f>IFERROR(VLOOKUP(J3049,'Item List (2)'!C:D,2,0),VLOOKUP(K3049,'Item List (2)'!C:D,2,0))</f>
        <v>50007</v>
      </c>
      <c r="W3049" s="231">
        <f>IFERROR(VLOOKUP(J3049,'Item List (2)'!C:E,3,0),VLOOKUP(K3049,'Item List (2)'!C:E,3,0))</f>
        <v>100</v>
      </c>
      <c r="X3049" s="231">
        <f t="shared" si="283"/>
        <v>0</v>
      </c>
      <c r="Y3049" s="231" t="str">
        <f t="shared" si="284"/>
        <v>CHICKEN, PTY SPCY 3Z</v>
      </c>
      <c r="AA3049" s="232">
        <f t="shared" si="285"/>
        <v>75.2</v>
      </c>
      <c r="AB3049" s="232" t="str">
        <f>VLOOKUP(W3049,'Item List (2)'!$H:$J,2,0)</f>
        <v>Food</v>
      </c>
      <c r="AC3049" s="232">
        <f t="shared" si="286"/>
        <v>7401</v>
      </c>
      <c r="AD3049" s="232" t="str">
        <f t="shared" si="287"/>
        <v>7401-Food</v>
      </c>
    </row>
    <row r="3050" spans="1:30">
      <c r="A3050" t="s">
        <v>48</v>
      </c>
      <c r="B3050" t="s">
        <v>549</v>
      </c>
      <c r="C3050" t="s">
        <v>893</v>
      </c>
      <c r="D3050" t="s">
        <v>894</v>
      </c>
      <c r="E3050" t="s">
        <v>900</v>
      </c>
      <c r="F3050" s="220" t="s">
        <v>53</v>
      </c>
      <c r="G3050" s="220">
        <v>45167</v>
      </c>
      <c r="H3050" t="s">
        <v>342</v>
      </c>
      <c r="I3050" t="s">
        <v>66</v>
      </c>
      <c r="J3050" t="s">
        <v>109</v>
      </c>
      <c r="K3050" t="s">
        <v>343</v>
      </c>
      <c r="L3050" s="230" t="s">
        <v>111</v>
      </c>
      <c r="M3050">
        <v>2</v>
      </c>
      <c r="N3050">
        <v>0</v>
      </c>
      <c r="O3050" s="240">
        <v>16.79</v>
      </c>
      <c r="P3050" s="240">
        <v>33.58</v>
      </c>
      <c r="Q3050" s="240">
        <v>5736.9</v>
      </c>
      <c r="R3050" s="240">
        <v>13.11</v>
      </c>
      <c r="S3050" s="231" t="str">
        <f>VLOOKUP(U3050,'Cross ref'!I:J,2,0)</f>
        <v>SCL</v>
      </c>
      <c r="T3050" s="231">
        <f t="shared" si="282"/>
        <v>33.58</v>
      </c>
      <c r="U3050" s="231">
        <f>VLOOKUP(VALUE(C3050),'Cross ref'!G:I,3,0)</f>
        <v>7401</v>
      </c>
      <c r="V3050" s="231">
        <f>IFERROR(VLOOKUP(J3050,'Item List (2)'!C:D,2,0),VLOOKUP(K3050,'Item List (2)'!C:D,2,0))</f>
        <v>60507</v>
      </c>
      <c r="W3050" s="231">
        <f>IFERROR(VLOOKUP(J3050,'Item List (2)'!C:E,3,0),VLOOKUP(K3050,'Item List (2)'!C:E,3,0))</f>
        <v>1200</v>
      </c>
      <c r="X3050" s="231">
        <f t="shared" si="283"/>
        <v>0</v>
      </c>
      <c r="Y3050" s="231" t="str">
        <f t="shared" si="284"/>
        <v>GLOVE, SYNTH LG</v>
      </c>
      <c r="AA3050" s="232">
        <f t="shared" si="285"/>
        <v>33.58</v>
      </c>
      <c r="AB3050" s="232" t="str">
        <f>VLOOKUP(W3050,'Item List (2)'!$H:$J,2,0)</f>
        <v>Supplies</v>
      </c>
      <c r="AC3050" s="232">
        <f t="shared" si="286"/>
        <v>7401</v>
      </c>
      <c r="AD3050" s="232" t="str">
        <f t="shared" si="287"/>
        <v>7401-Supplies</v>
      </c>
    </row>
    <row r="3051" spans="1:30">
      <c r="A3051" t="s">
        <v>48</v>
      </c>
      <c r="B3051" t="s">
        <v>549</v>
      </c>
      <c r="C3051" t="s">
        <v>893</v>
      </c>
      <c r="D3051" t="s">
        <v>894</v>
      </c>
      <c r="E3051" t="s">
        <v>900</v>
      </c>
      <c r="F3051" s="220" t="s">
        <v>53</v>
      </c>
      <c r="G3051" s="220">
        <v>45167</v>
      </c>
      <c r="H3051" t="s">
        <v>169</v>
      </c>
      <c r="I3051" t="s">
        <v>55</v>
      </c>
      <c r="J3051" t="s">
        <v>170</v>
      </c>
      <c r="K3051" t="s">
        <v>171</v>
      </c>
      <c r="L3051" s="230" t="s">
        <v>172</v>
      </c>
      <c r="M3051">
        <v>2</v>
      </c>
      <c r="N3051">
        <v>0</v>
      </c>
      <c r="O3051" s="240">
        <v>90.57</v>
      </c>
      <c r="P3051" s="240">
        <v>181.14</v>
      </c>
      <c r="Q3051" s="240">
        <v>5736.9</v>
      </c>
      <c r="R3051" s="240">
        <v>13.11</v>
      </c>
      <c r="S3051" s="231" t="str">
        <f>VLOOKUP(U3051,'Cross ref'!I:J,2,0)</f>
        <v>SCL</v>
      </c>
      <c r="T3051" s="231">
        <f t="shared" si="282"/>
        <v>181.14</v>
      </c>
      <c r="U3051" s="231">
        <f>VLOOKUP(VALUE(C3051),'Cross ref'!G:I,3,0)</f>
        <v>7401</v>
      </c>
      <c r="V3051" s="231">
        <f>IFERROR(VLOOKUP(J3051,'Item List (2)'!C:D,2,0),VLOOKUP(K3051,'Item List (2)'!C:D,2,0))</f>
        <v>50007</v>
      </c>
      <c r="W3051" s="231">
        <f>IFERROR(VLOOKUP(J3051,'Item List (2)'!C:E,3,0),VLOOKUP(K3051,'Item List (2)'!C:E,3,0))</f>
        <v>100</v>
      </c>
      <c r="X3051" s="231">
        <f t="shared" si="283"/>
        <v>0</v>
      </c>
      <c r="Y3051" s="231" t="str">
        <f t="shared" si="284"/>
        <v>BACON, 500 SLICES FC</v>
      </c>
      <c r="AA3051" s="232">
        <f t="shared" si="285"/>
        <v>181.14</v>
      </c>
      <c r="AB3051" s="232" t="str">
        <f>VLOOKUP(W3051,'Item List (2)'!$H:$J,2,0)</f>
        <v>Food</v>
      </c>
      <c r="AC3051" s="232">
        <f t="shared" si="286"/>
        <v>7401</v>
      </c>
      <c r="AD3051" s="232" t="str">
        <f t="shared" si="287"/>
        <v>7401-Food</v>
      </c>
    </row>
    <row r="3052" spans="1:30">
      <c r="A3052" t="s">
        <v>48</v>
      </c>
      <c r="B3052" t="s">
        <v>549</v>
      </c>
      <c r="C3052" t="s">
        <v>893</v>
      </c>
      <c r="D3052" t="s">
        <v>894</v>
      </c>
      <c r="E3052" t="s">
        <v>900</v>
      </c>
      <c r="F3052" s="220" t="s">
        <v>53</v>
      </c>
      <c r="G3052" s="220">
        <v>45167</v>
      </c>
      <c r="H3052" t="s">
        <v>173</v>
      </c>
      <c r="I3052" t="s">
        <v>55</v>
      </c>
      <c r="J3052" t="s">
        <v>117</v>
      </c>
      <c r="K3052" t="s">
        <v>174</v>
      </c>
      <c r="L3052" s="230" t="s">
        <v>175</v>
      </c>
      <c r="M3052">
        <v>1</v>
      </c>
      <c r="N3052">
        <v>0</v>
      </c>
      <c r="O3052" s="240">
        <v>81.59</v>
      </c>
      <c r="P3052" s="240">
        <v>81.59</v>
      </c>
      <c r="Q3052" s="240">
        <v>5736.9</v>
      </c>
      <c r="R3052" s="240">
        <v>13.11</v>
      </c>
      <c r="S3052" s="231" t="str">
        <f>VLOOKUP(U3052,'Cross ref'!I:J,2,0)</f>
        <v>SCL</v>
      </c>
      <c r="T3052" s="231">
        <f t="shared" si="282"/>
        <v>81.59</v>
      </c>
      <c r="U3052" s="231">
        <f>VLOOKUP(VALUE(C3052),'Cross ref'!G:I,3,0)</f>
        <v>7401</v>
      </c>
      <c r="V3052" s="231">
        <f>IFERROR(VLOOKUP(J3052,'Item List (2)'!C:D,2,0),VLOOKUP(K3052,'Item List (2)'!C:D,2,0))</f>
        <v>50007</v>
      </c>
      <c r="W3052" s="231">
        <f>IFERROR(VLOOKUP(J3052,'Item List (2)'!C:E,3,0),VLOOKUP(K3052,'Item List (2)'!C:E,3,0))</f>
        <v>100</v>
      </c>
      <c r="X3052" s="231">
        <f t="shared" si="283"/>
        <v>0</v>
      </c>
      <c r="Y3052" s="231" t="str">
        <f t="shared" si="284"/>
        <v>BEEF, GRND PTY 1.78Z</v>
      </c>
      <c r="AA3052" s="232">
        <f t="shared" si="285"/>
        <v>81.59</v>
      </c>
      <c r="AB3052" s="232" t="str">
        <f>VLOOKUP(W3052,'Item List (2)'!$H:$J,2,0)</f>
        <v>Food</v>
      </c>
      <c r="AC3052" s="232">
        <f t="shared" si="286"/>
        <v>7401</v>
      </c>
      <c r="AD3052" s="232" t="str">
        <f t="shared" si="287"/>
        <v>7401-Food</v>
      </c>
    </row>
    <row r="3053" spans="1:30">
      <c r="A3053" t="s">
        <v>48</v>
      </c>
      <c r="B3053" t="s">
        <v>549</v>
      </c>
      <c r="C3053" t="s">
        <v>893</v>
      </c>
      <c r="D3053" t="s">
        <v>894</v>
      </c>
      <c r="E3053" t="s">
        <v>900</v>
      </c>
      <c r="F3053" s="220" t="s">
        <v>53</v>
      </c>
      <c r="G3053" s="220">
        <v>45167</v>
      </c>
      <c r="H3053" t="s">
        <v>344</v>
      </c>
      <c r="I3053" t="s">
        <v>55</v>
      </c>
      <c r="J3053" t="s">
        <v>345</v>
      </c>
      <c r="K3053" t="s">
        <v>346</v>
      </c>
      <c r="L3053" s="230" t="s">
        <v>347</v>
      </c>
      <c r="M3053">
        <v>1</v>
      </c>
      <c r="N3053">
        <v>0</v>
      </c>
      <c r="O3053" s="240">
        <v>25.95</v>
      </c>
      <c r="P3053" s="240">
        <v>25.95</v>
      </c>
      <c r="Q3053" s="240">
        <v>5736.9</v>
      </c>
      <c r="R3053" s="240">
        <v>13.11</v>
      </c>
      <c r="S3053" s="231" t="str">
        <f>VLOOKUP(U3053,'Cross ref'!I:J,2,0)</f>
        <v>SCL</v>
      </c>
      <c r="T3053" s="231">
        <f t="shared" si="282"/>
        <v>25.95</v>
      </c>
      <c r="U3053" s="231">
        <f>VLOOKUP(VALUE(C3053),'Cross ref'!G:I,3,0)</f>
        <v>7401</v>
      </c>
      <c r="V3053" s="231">
        <f>IFERROR(VLOOKUP(J3053,'Item List (2)'!C:D,2,0),VLOOKUP(K3053,'Item List (2)'!C:D,2,0))</f>
        <v>50007</v>
      </c>
      <c r="W3053" s="231">
        <f>IFERROR(VLOOKUP(J3053,'Item List (2)'!C:E,3,0),VLOOKUP(K3053,'Item List (2)'!C:E,3,0))</f>
        <v>100</v>
      </c>
      <c r="X3053" s="231">
        <f t="shared" si="283"/>
        <v>0</v>
      </c>
      <c r="Y3053" s="231" t="str">
        <f t="shared" si="284"/>
        <v>BREAD, SOURDOUGH THICKER SLI</v>
      </c>
      <c r="AA3053" s="232">
        <f t="shared" si="285"/>
        <v>25.95</v>
      </c>
      <c r="AB3053" s="232" t="str">
        <f>VLOOKUP(W3053,'Item List (2)'!$H:$J,2,0)</f>
        <v>Food</v>
      </c>
      <c r="AC3053" s="232">
        <f t="shared" si="286"/>
        <v>7401</v>
      </c>
      <c r="AD3053" s="232" t="str">
        <f t="shared" si="287"/>
        <v>7401-Food</v>
      </c>
    </row>
    <row r="3054" spans="1:30">
      <c r="A3054" t="s">
        <v>48</v>
      </c>
      <c r="B3054" t="s">
        <v>549</v>
      </c>
      <c r="C3054" t="s">
        <v>893</v>
      </c>
      <c r="D3054" t="s">
        <v>894</v>
      </c>
      <c r="E3054" t="s">
        <v>900</v>
      </c>
      <c r="F3054" s="220" t="s">
        <v>53</v>
      </c>
      <c r="G3054" s="220">
        <v>45167</v>
      </c>
      <c r="H3054" t="s">
        <v>176</v>
      </c>
      <c r="I3054" t="s">
        <v>55</v>
      </c>
      <c r="J3054" t="s">
        <v>76</v>
      </c>
      <c r="K3054" t="s">
        <v>177</v>
      </c>
      <c r="L3054" s="230" t="s">
        <v>78</v>
      </c>
      <c r="M3054">
        <v>1</v>
      </c>
      <c r="N3054">
        <v>0</v>
      </c>
      <c r="O3054">
        <v>99.5</v>
      </c>
      <c r="P3054" s="240">
        <v>99.5</v>
      </c>
      <c r="Q3054" s="240">
        <v>5736.9</v>
      </c>
      <c r="R3054" s="240">
        <v>13.11</v>
      </c>
      <c r="S3054" s="231" t="str">
        <f>VLOOKUP(U3054,'Cross ref'!I:J,2,0)</f>
        <v>SCL</v>
      </c>
      <c r="T3054" s="231">
        <f t="shared" si="282"/>
        <v>99.5</v>
      </c>
      <c r="U3054" s="231">
        <f>VLOOKUP(VALUE(C3054),'Cross ref'!G:I,3,0)</f>
        <v>7401</v>
      </c>
      <c r="V3054" s="231">
        <f>IFERROR(VLOOKUP(J3054,'Item List (2)'!C:D,2,0),VLOOKUP(K3054,'Item List (2)'!C:D,2,0))</f>
        <v>50007</v>
      </c>
      <c r="W3054" s="231">
        <f>IFERROR(VLOOKUP(J3054,'Item List (2)'!C:E,3,0),VLOOKUP(K3054,'Item List (2)'!C:E,3,0))</f>
        <v>100</v>
      </c>
      <c r="X3054" s="231">
        <f t="shared" si="283"/>
        <v>0</v>
      </c>
      <c r="Y3054" s="231" t="str">
        <f t="shared" si="284"/>
        <v>SYRUP, DR PEPPER BIB</v>
      </c>
      <c r="AA3054" s="232">
        <f t="shared" si="285"/>
        <v>99.5</v>
      </c>
      <c r="AB3054" s="232" t="str">
        <f>VLOOKUP(W3054,'Item List (2)'!$H:$J,2,0)</f>
        <v>Food</v>
      </c>
      <c r="AC3054" s="232">
        <f t="shared" si="286"/>
        <v>7401</v>
      </c>
      <c r="AD3054" s="232" t="str">
        <f t="shared" si="287"/>
        <v>7401-Food</v>
      </c>
    </row>
    <row r="3055" spans="1:30">
      <c r="A3055" t="s">
        <v>48</v>
      </c>
      <c r="B3055" t="s">
        <v>549</v>
      </c>
      <c r="C3055" t="s">
        <v>893</v>
      </c>
      <c r="D3055" t="s">
        <v>894</v>
      </c>
      <c r="E3055" t="s">
        <v>900</v>
      </c>
      <c r="F3055" s="220" t="s">
        <v>53</v>
      </c>
      <c r="G3055" s="220">
        <v>45167</v>
      </c>
      <c r="H3055" t="s">
        <v>348</v>
      </c>
      <c r="I3055" t="s">
        <v>55</v>
      </c>
      <c r="J3055" t="s">
        <v>76</v>
      </c>
      <c r="K3055" t="s">
        <v>349</v>
      </c>
      <c r="L3055" s="230" t="s">
        <v>78</v>
      </c>
      <c r="M3055">
        <v>1</v>
      </c>
      <c r="N3055">
        <v>0</v>
      </c>
      <c r="O3055" s="240">
        <v>99.5</v>
      </c>
      <c r="P3055" s="240">
        <v>99.5</v>
      </c>
      <c r="Q3055" s="240">
        <v>5736.9</v>
      </c>
      <c r="R3055" s="240">
        <v>13.11</v>
      </c>
      <c r="S3055" s="231" t="str">
        <f>VLOOKUP(U3055,'Cross ref'!I:J,2,0)</f>
        <v>SCL</v>
      </c>
      <c r="T3055" s="231">
        <f t="shared" si="282"/>
        <v>99.5</v>
      </c>
      <c r="U3055" s="231">
        <f>VLOOKUP(VALUE(C3055),'Cross ref'!G:I,3,0)</f>
        <v>7401</v>
      </c>
      <c r="V3055" s="231">
        <f>IFERROR(VLOOKUP(J3055,'Item List (2)'!C:D,2,0),VLOOKUP(K3055,'Item List (2)'!C:D,2,0))</f>
        <v>50007</v>
      </c>
      <c r="W3055" s="231">
        <f>IFERROR(VLOOKUP(J3055,'Item List (2)'!C:E,3,0),VLOOKUP(K3055,'Item List (2)'!C:E,3,0))</f>
        <v>100</v>
      </c>
      <c r="X3055" s="231">
        <f t="shared" si="283"/>
        <v>0</v>
      </c>
      <c r="Y3055" s="231" t="str">
        <f t="shared" si="284"/>
        <v>SYRUP, ROOT BEER BIB</v>
      </c>
      <c r="AA3055" s="232">
        <f t="shared" si="285"/>
        <v>99.5</v>
      </c>
      <c r="AB3055" s="232" t="str">
        <f>VLOOKUP(W3055,'Item List (2)'!$H:$J,2,0)</f>
        <v>Food</v>
      </c>
      <c r="AC3055" s="232">
        <f t="shared" si="286"/>
        <v>7401</v>
      </c>
      <c r="AD3055" s="232" t="str">
        <f t="shared" si="287"/>
        <v>7401-Food</v>
      </c>
    </row>
    <row r="3056" spans="1:30">
      <c r="A3056" t="s">
        <v>48</v>
      </c>
      <c r="B3056" t="s">
        <v>549</v>
      </c>
      <c r="C3056" t="s">
        <v>893</v>
      </c>
      <c r="D3056" t="s">
        <v>894</v>
      </c>
      <c r="E3056" t="s">
        <v>900</v>
      </c>
      <c r="F3056" s="220" t="s">
        <v>53</v>
      </c>
      <c r="G3056" s="220">
        <v>45167</v>
      </c>
      <c r="H3056" t="s">
        <v>640</v>
      </c>
      <c r="I3056" t="s">
        <v>66</v>
      </c>
      <c r="J3056" t="s">
        <v>535</v>
      </c>
      <c r="K3056" t="s">
        <v>641</v>
      </c>
      <c r="L3056" s="230" t="s">
        <v>642</v>
      </c>
      <c r="M3056">
        <v>1</v>
      </c>
      <c r="N3056">
        <v>0</v>
      </c>
      <c r="O3056" s="240">
        <v>8.15</v>
      </c>
      <c r="P3056" s="240">
        <v>8.15</v>
      </c>
      <c r="Q3056" s="240">
        <v>5736.9</v>
      </c>
      <c r="R3056" s="240">
        <v>13.11</v>
      </c>
      <c r="S3056" s="231" t="str">
        <f>VLOOKUP(U3056,'Cross ref'!I:J,2,0)</f>
        <v>SCL</v>
      </c>
      <c r="T3056" s="231">
        <f t="shared" si="282"/>
        <v>8.15</v>
      </c>
      <c r="U3056" s="231">
        <f>VLOOKUP(VALUE(C3056),'Cross ref'!G:I,3,0)</f>
        <v>7401</v>
      </c>
      <c r="V3056" s="231">
        <f>IFERROR(VLOOKUP(J3056,'Item List (2)'!C:D,2,0),VLOOKUP(K3056,'Item List (2)'!C:D,2,0))</f>
        <v>60507</v>
      </c>
      <c r="W3056" s="231">
        <f>IFERROR(VLOOKUP(J3056,'Item List (2)'!C:E,3,0),VLOOKUP(K3056,'Item List (2)'!C:E,3,0))</f>
        <v>1200</v>
      </c>
      <c r="X3056" s="231">
        <f t="shared" si="283"/>
        <v>0</v>
      </c>
      <c r="Y3056" s="231" t="str">
        <f t="shared" si="284"/>
        <v>PAD, ALCOHOL PREP THERMO-2</v>
      </c>
      <c r="AA3056" s="232">
        <f t="shared" si="285"/>
        <v>8.15</v>
      </c>
      <c r="AB3056" s="232" t="str">
        <f>VLOOKUP(W3056,'Item List (2)'!$H:$J,2,0)</f>
        <v>Supplies</v>
      </c>
      <c r="AC3056" s="232">
        <f t="shared" si="286"/>
        <v>7401</v>
      </c>
      <c r="AD3056" s="232" t="str">
        <f t="shared" si="287"/>
        <v>7401-Supplies</v>
      </c>
    </row>
    <row r="3057" spans="1:30">
      <c r="A3057" t="s">
        <v>48</v>
      </c>
      <c r="B3057" t="s">
        <v>549</v>
      </c>
      <c r="C3057" t="s">
        <v>893</v>
      </c>
      <c r="D3057" t="s">
        <v>894</v>
      </c>
      <c r="E3057" t="s">
        <v>900</v>
      </c>
      <c r="F3057" s="220" t="s">
        <v>53</v>
      </c>
      <c r="G3057" s="220">
        <v>45167</v>
      </c>
      <c r="H3057" t="s">
        <v>181</v>
      </c>
      <c r="I3057" t="s">
        <v>55</v>
      </c>
      <c r="J3057" t="s">
        <v>121</v>
      </c>
      <c r="K3057" t="s">
        <v>182</v>
      </c>
      <c r="L3057" s="230" t="s">
        <v>183</v>
      </c>
      <c r="M3057">
        <v>2</v>
      </c>
      <c r="N3057">
        <v>0</v>
      </c>
      <c r="O3057" s="240">
        <v>39.79</v>
      </c>
      <c r="P3057" s="240">
        <v>79.58</v>
      </c>
      <c r="Q3057" s="240">
        <v>5736.9</v>
      </c>
      <c r="R3057" s="240">
        <v>13.11</v>
      </c>
      <c r="S3057" s="231" t="str">
        <f>VLOOKUP(U3057,'Cross ref'!I:J,2,0)</f>
        <v>SCL</v>
      </c>
      <c r="T3057" s="231">
        <f t="shared" si="282"/>
        <v>79.58</v>
      </c>
      <c r="U3057" s="231">
        <f>VLOOKUP(VALUE(C3057),'Cross ref'!G:I,3,0)</f>
        <v>7401</v>
      </c>
      <c r="V3057" s="231">
        <f>IFERROR(VLOOKUP(J3057,'Item List (2)'!C:D,2,0),VLOOKUP(K3057,'Item List (2)'!C:D,2,0))</f>
        <v>50007</v>
      </c>
      <c r="W3057" s="231">
        <f>IFERROR(VLOOKUP(J3057,'Item List (2)'!C:E,3,0),VLOOKUP(K3057,'Item List (2)'!C:E,3,0))</f>
        <v>100</v>
      </c>
      <c r="X3057" s="231">
        <f t="shared" si="283"/>
        <v>0</v>
      </c>
      <c r="Y3057" s="231" t="str">
        <f t="shared" si="284"/>
        <v>APPTZR, JALAPENO BRD CHSE BITE</v>
      </c>
      <c r="AA3057" s="232">
        <f t="shared" si="285"/>
        <v>79.58</v>
      </c>
      <c r="AB3057" s="232" t="str">
        <f>VLOOKUP(W3057,'Item List (2)'!$H:$J,2,0)</f>
        <v>Food</v>
      </c>
      <c r="AC3057" s="232">
        <f t="shared" si="286"/>
        <v>7401</v>
      </c>
      <c r="AD3057" s="232" t="str">
        <f t="shared" si="287"/>
        <v>7401-Food</v>
      </c>
    </row>
    <row r="3058" spans="1:30">
      <c r="A3058" t="s">
        <v>48</v>
      </c>
      <c r="B3058" t="s">
        <v>549</v>
      </c>
      <c r="C3058" t="s">
        <v>893</v>
      </c>
      <c r="D3058" t="s">
        <v>894</v>
      </c>
      <c r="E3058" t="s">
        <v>900</v>
      </c>
      <c r="F3058" s="220" t="s">
        <v>53</v>
      </c>
      <c r="G3058" s="220">
        <v>45167</v>
      </c>
      <c r="H3058" t="s">
        <v>184</v>
      </c>
      <c r="I3058" t="s">
        <v>55</v>
      </c>
      <c r="J3058" t="s">
        <v>117</v>
      </c>
      <c r="K3058" t="s">
        <v>185</v>
      </c>
      <c r="L3058" s="230" t="s">
        <v>186</v>
      </c>
      <c r="M3058">
        <v>3</v>
      </c>
      <c r="N3058">
        <v>0</v>
      </c>
      <c r="O3058" s="240">
        <v>76.44</v>
      </c>
      <c r="P3058" s="240">
        <v>229.32</v>
      </c>
      <c r="Q3058" s="240">
        <v>5736.9</v>
      </c>
      <c r="R3058" s="240">
        <v>13.11</v>
      </c>
      <c r="S3058" s="231" t="str">
        <f>VLOOKUP(U3058,'Cross ref'!I:J,2,0)</f>
        <v>SCL</v>
      </c>
      <c r="T3058" s="231">
        <f t="shared" si="282"/>
        <v>229.32</v>
      </c>
      <c r="U3058" s="231">
        <f>VLOOKUP(VALUE(C3058),'Cross ref'!G:I,3,0)</f>
        <v>7401</v>
      </c>
      <c r="V3058" s="231">
        <f>IFERROR(VLOOKUP(J3058,'Item List (2)'!C:D,2,0),VLOOKUP(K3058,'Item List (2)'!C:D,2,0))</f>
        <v>50007</v>
      </c>
      <c r="W3058" s="231">
        <f>IFERROR(VLOOKUP(J3058,'Item List (2)'!C:E,3,0),VLOOKUP(K3058,'Item List (2)'!C:E,3,0))</f>
        <v>100</v>
      </c>
      <c r="X3058" s="231">
        <f t="shared" si="283"/>
        <v>0</v>
      </c>
      <c r="Y3058" s="231" t="str">
        <f t="shared" si="284"/>
        <v>BEEF, GRND PTY 5.33Z ANGUS IQF</v>
      </c>
      <c r="AA3058" s="232">
        <f t="shared" si="285"/>
        <v>229.32</v>
      </c>
      <c r="AB3058" s="232" t="str">
        <f>VLOOKUP(W3058,'Item List (2)'!$H:$J,2,0)</f>
        <v>Food</v>
      </c>
      <c r="AC3058" s="232">
        <f t="shared" si="286"/>
        <v>7401</v>
      </c>
      <c r="AD3058" s="232" t="str">
        <f t="shared" si="287"/>
        <v>7401-Food</v>
      </c>
    </row>
    <row r="3059" spans="1:30">
      <c r="A3059" t="s">
        <v>48</v>
      </c>
      <c r="B3059" t="s">
        <v>549</v>
      </c>
      <c r="C3059" t="s">
        <v>893</v>
      </c>
      <c r="D3059" t="s">
        <v>894</v>
      </c>
      <c r="E3059" t="s">
        <v>900</v>
      </c>
      <c r="F3059" s="220" t="s">
        <v>53</v>
      </c>
      <c r="G3059" s="220">
        <v>45167</v>
      </c>
      <c r="H3059" t="s">
        <v>187</v>
      </c>
      <c r="I3059" t="s">
        <v>55</v>
      </c>
      <c r="J3059" t="s">
        <v>146</v>
      </c>
      <c r="K3059" t="s">
        <v>188</v>
      </c>
      <c r="L3059" s="230" t="s">
        <v>189</v>
      </c>
      <c r="M3059">
        <v>3</v>
      </c>
      <c r="N3059">
        <v>0</v>
      </c>
      <c r="O3059" s="240">
        <v>46.88</v>
      </c>
      <c r="P3059" s="240">
        <v>140.64</v>
      </c>
      <c r="Q3059" s="240">
        <v>5736.9</v>
      </c>
      <c r="R3059" s="240">
        <v>13.11</v>
      </c>
      <c r="S3059" s="231" t="str">
        <f>VLOOKUP(U3059,'Cross ref'!I:J,2,0)</f>
        <v>SCL</v>
      </c>
      <c r="T3059" s="231">
        <f t="shared" si="282"/>
        <v>140.64</v>
      </c>
      <c r="U3059" s="231">
        <f>VLOOKUP(VALUE(C3059),'Cross ref'!G:I,3,0)</f>
        <v>7401</v>
      </c>
      <c r="V3059" s="231">
        <f>IFERROR(VLOOKUP(J3059,'Item List (2)'!C:D,2,0),VLOOKUP(K3059,'Item List (2)'!C:D,2,0))</f>
        <v>50007</v>
      </c>
      <c r="W3059" s="231">
        <f>IFERROR(VLOOKUP(J3059,'Item List (2)'!C:E,3,0),VLOOKUP(K3059,'Item List (2)'!C:E,3,0))</f>
        <v>100</v>
      </c>
      <c r="X3059" s="231">
        <f t="shared" si="283"/>
        <v>0</v>
      </c>
      <c r="Y3059" s="231" t="str">
        <f t="shared" si="284"/>
        <v>CHICKEN, NUGGET BRD STAR SHP</v>
      </c>
      <c r="AA3059" s="232">
        <f t="shared" si="285"/>
        <v>140.64</v>
      </c>
      <c r="AB3059" s="232" t="str">
        <f>VLOOKUP(W3059,'Item List (2)'!$H:$J,2,0)</f>
        <v>Food</v>
      </c>
      <c r="AC3059" s="232">
        <f t="shared" si="286"/>
        <v>7401</v>
      </c>
      <c r="AD3059" s="232" t="str">
        <f t="shared" si="287"/>
        <v>7401-Food</v>
      </c>
    </row>
    <row r="3060" spans="1:30">
      <c r="A3060" t="s">
        <v>48</v>
      </c>
      <c r="B3060" t="s">
        <v>549</v>
      </c>
      <c r="C3060" t="s">
        <v>893</v>
      </c>
      <c r="D3060" t="s">
        <v>894</v>
      </c>
      <c r="E3060" t="s">
        <v>900</v>
      </c>
      <c r="F3060" s="220" t="s">
        <v>53</v>
      </c>
      <c r="G3060" s="220">
        <v>45167</v>
      </c>
      <c r="H3060" t="s">
        <v>354</v>
      </c>
      <c r="I3060" t="s">
        <v>201</v>
      </c>
      <c r="J3060" t="s">
        <v>232</v>
      </c>
      <c r="K3060" t="s">
        <v>355</v>
      </c>
      <c r="L3060" s="230" t="s">
        <v>356</v>
      </c>
      <c r="M3060">
        <v>1</v>
      </c>
      <c r="N3060">
        <v>0</v>
      </c>
      <c r="O3060" s="240">
        <v>42.86</v>
      </c>
      <c r="P3060" s="240">
        <v>42.86</v>
      </c>
      <c r="Q3060" s="240">
        <v>5736.9</v>
      </c>
      <c r="R3060" s="240">
        <v>13.11</v>
      </c>
      <c r="S3060" s="231" t="str">
        <f>VLOOKUP(U3060,'Cross ref'!I:J,2,0)</f>
        <v>SCL</v>
      </c>
      <c r="T3060" s="231">
        <f t="shared" si="282"/>
        <v>42.86</v>
      </c>
      <c r="U3060" s="231">
        <f>VLOOKUP(VALUE(C3060),'Cross ref'!G:I,3,0)</f>
        <v>7401</v>
      </c>
      <c r="V3060" s="231">
        <f>IFERROR(VLOOKUP(J3060,'Item List (2)'!C:D,2,0),VLOOKUP(K3060,'Item List (2)'!C:D,2,0))</f>
        <v>51001</v>
      </c>
      <c r="W3060" s="231">
        <f>IFERROR(VLOOKUP(J3060,'Item List (2)'!C:E,3,0),VLOOKUP(K3060,'Item List (2)'!C:E,3,0))</f>
        <v>1000</v>
      </c>
      <c r="X3060" s="231">
        <f t="shared" si="283"/>
        <v>0</v>
      </c>
      <c r="Y3060" s="231" t="str">
        <f t="shared" si="284"/>
        <v>LID, RECLOSEABLE CJ</v>
      </c>
      <c r="AA3060" s="232">
        <f t="shared" si="285"/>
        <v>42.86</v>
      </c>
      <c r="AB3060" s="232" t="str">
        <f>VLOOKUP(W3060,'Item List (2)'!$H:$J,2,0)</f>
        <v>Paper</v>
      </c>
      <c r="AC3060" s="232">
        <f t="shared" si="286"/>
        <v>7401</v>
      </c>
      <c r="AD3060" s="232" t="str">
        <f t="shared" si="287"/>
        <v>7401-Paper</v>
      </c>
    </row>
    <row r="3061" spans="1:30">
      <c r="A3061" t="s">
        <v>48</v>
      </c>
      <c r="B3061" t="s">
        <v>549</v>
      </c>
      <c r="C3061" t="s">
        <v>893</v>
      </c>
      <c r="D3061" t="s">
        <v>894</v>
      </c>
      <c r="E3061" t="s">
        <v>900</v>
      </c>
      <c r="F3061" s="220" t="s">
        <v>53</v>
      </c>
      <c r="G3061" s="220">
        <v>45167</v>
      </c>
      <c r="H3061" t="s">
        <v>194</v>
      </c>
      <c r="I3061" t="s">
        <v>55</v>
      </c>
      <c r="J3061" t="s">
        <v>179</v>
      </c>
      <c r="K3061" t="s">
        <v>195</v>
      </c>
      <c r="L3061" s="230" t="s">
        <v>148</v>
      </c>
      <c r="M3061">
        <v>1</v>
      </c>
      <c r="N3061">
        <v>0</v>
      </c>
      <c r="O3061" s="240">
        <v>77.97</v>
      </c>
      <c r="P3061" s="240">
        <v>77.97</v>
      </c>
      <c r="Q3061" s="240">
        <v>5736.9</v>
      </c>
      <c r="R3061" s="240">
        <v>13.11</v>
      </c>
      <c r="S3061" s="231" t="str">
        <f>VLOOKUP(U3061,'Cross ref'!I:J,2,0)</f>
        <v>SCL</v>
      </c>
      <c r="T3061" s="231">
        <f t="shared" si="282"/>
        <v>77.97</v>
      </c>
      <c r="U3061" s="231">
        <f>VLOOKUP(VALUE(C3061),'Cross ref'!G:I,3,0)</f>
        <v>7401</v>
      </c>
      <c r="V3061" s="231">
        <f>IFERROR(VLOOKUP(J3061,'Item List (2)'!C:D,2,0),VLOOKUP(K3061,'Item List (2)'!C:D,2,0))</f>
        <v>50007</v>
      </c>
      <c r="W3061" s="231">
        <f>IFERROR(VLOOKUP(J3061,'Item List (2)'!C:E,3,0),VLOOKUP(K3061,'Item List (2)'!C:E,3,0))</f>
        <v>100</v>
      </c>
      <c r="X3061" s="231">
        <f t="shared" si="283"/>
        <v>0</v>
      </c>
      <c r="Y3061" s="231" t="str">
        <f t="shared" si="284"/>
        <v>CHEESE, AMER SHRP SLI 200CT SM</v>
      </c>
      <c r="AA3061" s="232">
        <f t="shared" si="285"/>
        <v>77.97</v>
      </c>
      <c r="AB3061" s="232" t="str">
        <f>VLOOKUP(W3061,'Item List (2)'!$H:$J,2,0)</f>
        <v>Food</v>
      </c>
      <c r="AC3061" s="232">
        <f t="shared" si="286"/>
        <v>7401</v>
      </c>
      <c r="AD3061" s="232" t="str">
        <f t="shared" si="287"/>
        <v>7401-Food</v>
      </c>
    </row>
    <row r="3062" spans="1:30">
      <c r="A3062" t="s">
        <v>48</v>
      </c>
      <c r="B3062" t="s">
        <v>549</v>
      </c>
      <c r="C3062" t="s">
        <v>893</v>
      </c>
      <c r="D3062" t="s">
        <v>894</v>
      </c>
      <c r="E3062" t="s">
        <v>900</v>
      </c>
      <c r="F3062" s="220" t="s">
        <v>53</v>
      </c>
      <c r="G3062" s="220">
        <v>45167</v>
      </c>
      <c r="H3062" t="s">
        <v>205</v>
      </c>
      <c r="I3062" t="s">
        <v>55</v>
      </c>
      <c r="J3062" t="s">
        <v>206</v>
      </c>
      <c r="K3062" t="s">
        <v>207</v>
      </c>
      <c r="L3062" s="230" t="s">
        <v>208</v>
      </c>
      <c r="M3062">
        <v>5</v>
      </c>
      <c r="N3062">
        <v>0</v>
      </c>
      <c r="O3062" s="240">
        <v>22.17</v>
      </c>
      <c r="P3062" s="240">
        <v>110.85</v>
      </c>
      <c r="Q3062" s="240">
        <v>5736.9</v>
      </c>
      <c r="R3062" s="240">
        <v>13.11</v>
      </c>
      <c r="S3062" s="231" t="str">
        <f>VLOOKUP(U3062,'Cross ref'!I:J,2,0)</f>
        <v>SCL</v>
      </c>
      <c r="T3062" s="231">
        <f t="shared" si="282"/>
        <v>110.85</v>
      </c>
      <c r="U3062" s="231">
        <f>VLOOKUP(VALUE(C3062),'Cross ref'!G:I,3,0)</f>
        <v>7401</v>
      </c>
      <c r="V3062" s="231">
        <f>IFERROR(VLOOKUP(J3062,'Item List (2)'!C:D,2,0),VLOOKUP(K3062,'Item List (2)'!C:D,2,0))</f>
        <v>50007</v>
      </c>
      <c r="W3062" s="231">
        <f>IFERROR(VLOOKUP(J3062,'Item List (2)'!C:E,3,0),VLOOKUP(K3062,'Item List (2)'!C:E,3,0))</f>
        <v>100</v>
      </c>
      <c r="X3062" s="231">
        <f t="shared" si="283"/>
        <v>0</v>
      </c>
      <c r="Y3062" s="231" t="str">
        <f t="shared" si="284"/>
        <v>LETTUCE, LINER</v>
      </c>
      <c r="AA3062" s="232">
        <f t="shared" si="285"/>
        <v>110.85</v>
      </c>
      <c r="AB3062" s="232" t="str">
        <f>VLOOKUP(W3062,'Item List (2)'!$H:$J,2,0)</f>
        <v>Food</v>
      </c>
      <c r="AC3062" s="232">
        <f t="shared" si="286"/>
        <v>7401</v>
      </c>
      <c r="AD3062" s="232" t="str">
        <f t="shared" si="287"/>
        <v>7401-Food</v>
      </c>
    </row>
    <row r="3063" spans="1:30">
      <c r="A3063" t="s">
        <v>48</v>
      </c>
      <c r="B3063" t="s">
        <v>549</v>
      </c>
      <c r="C3063" t="s">
        <v>893</v>
      </c>
      <c r="D3063" t="s">
        <v>894</v>
      </c>
      <c r="E3063" t="s">
        <v>900</v>
      </c>
      <c r="F3063" s="220" t="s">
        <v>53</v>
      </c>
      <c r="G3063" s="220">
        <v>45167</v>
      </c>
      <c r="H3063" t="s">
        <v>209</v>
      </c>
      <c r="I3063" t="s">
        <v>55</v>
      </c>
      <c r="J3063" t="s">
        <v>210</v>
      </c>
      <c r="K3063" t="s">
        <v>211</v>
      </c>
      <c r="L3063" s="230" t="s">
        <v>212</v>
      </c>
      <c r="M3063">
        <v>5</v>
      </c>
      <c r="N3063">
        <v>0</v>
      </c>
      <c r="O3063" s="240">
        <v>19.57</v>
      </c>
      <c r="P3063" s="240">
        <v>97.85</v>
      </c>
      <c r="Q3063" s="240">
        <v>5736.9</v>
      </c>
      <c r="R3063" s="240">
        <v>13.11</v>
      </c>
      <c r="S3063" s="231" t="str">
        <f>VLOOKUP(U3063,'Cross ref'!I:J,2,0)</f>
        <v>SCL</v>
      </c>
      <c r="T3063" s="231">
        <f t="shared" si="282"/>
        <v>97.85</v>
      </c>
      <c r="U3063" s="231">
        <f>VLOOKUP(VALUE(C3063),'Cross ref'!G:I,3,0)</f>
        <v>7401</v>
      </c>
      <c r="V3063" s="231">
        <f>IFERROR(VLOOKUP(J3063,'Item List (2)'!C:D,2,0),VLOOKUP(K3063,'Item List (2)'!C:D,2,0))</f>
        <v>50007</v>
      </c>
      <c r="W3063" s="231">
        <f>IFERROR(VLOOKUP(J3063,'Item List (2)'!C:E,3,0),VLOOKUP(K3063,'Item List (2)'!C:E,3,0))</f>
        <v>100</v>
      </c>
      <c r="X3063" s="231">
        <f t="shared" si="283"/>
        <v>0</v>
      </c>
      <c r="Y3063" s="231" t="str">
        <f t="shared" si="284"/>
        <v>TOMATO, RED 5X5 BULK 25LB</v>
      </c>
      <c r="AA3063" s="232">
        <f t="shared" si="285"/>
        <v>97.85</v>
      </c>
      <c r="AB3063" s="232" t="str">
        <f>VLOOKUP(W3063,'Item List (2)'!$H:$J,2,0)</f>
        <v>Food</v>
      </c>
      <c r="AC3063" s="232">
        <f t="shared" si="286"/>
        <v>7401</v>
      </c>
      <c r="AD3063" s="232" t="str">
        <f t="shared" si="287"/>
        <v>7401-Food</v>
      </c>
    </row>
    <row r="3064" spans="1:30">
      <c r="A3064" t="s">
        <v>48</v>
      </c>
      <c r="B3064" t="s">
        <v>549</v>
      </c>
      <c r="C3064" t="s">
        <v>893</v>
      </c>
      <c r="D3064" t="s">
        <v>894</v>
      </c>
      <c r="E3064" t="s">
        <v>900</v>
      </c>
      <c r="F3064" s="220" t="s">
        <v>53</v>
      </c>
      <c r="G3064" s="220">
        <v>45167</v>
      </c>
      <c r="H3064" t="s">
        <v>213</v>
      </c>
      <c r="I3064" t="s">
        <v>55</v>
      </c>
      <c r="J3064" t="s">
        <v>214</v>
      </c>
      <c r="K3064" t="s">
        <v>215</v>
      </c>
      <c r="L3064" s="230" t="s">
        <v>78</v>
      </c>
      <c r="M3064">
        <v>1</v>
      </c>
      <c r="N3064">
        <v>0</v>
      </c>
      <c r="O3064" s="240">
        <v>27.07</v>
      </c>
      <c r="P3064" s="240">
        <v>27.07</v>
      </c>
      <c r="Q3064" s="240">
        <v>5736.9</v>
      </c>
      <c r="R3064" s="240">
        <v>13.11</v>
      </c>
      <c r="S3064" s="231" t="str">
        <f>VLOOKUP(U3064,'Cross ref'!I:J,2,0)</f>
        <v>SCL</v>
      </c>
      <c r="T3064" s="231">
        <f t="shared" si="282"/>
        <v>27.07</v>
      </c>
      <c r="U3064" s="231">
        <f>VLOOKUP(VALUE(C3064),'Cross ref'!G:I,3,0)</f>
        <v>7401</v>
      </c>
      <c r="V3064" s="231">
        <f>IFERROR(VLOOKUP(J3064,'Item List (2)'!C:D,2,0),VLOOKUP(K3064,'Item List (2)'!C:D,2,0))</f>
        <v>50007</v>
      </c>
      <c r="W3064" s="231">
        <f>IFERROR(VLOOKUP(J3064,'Item List (2)'!C:E,3,0),VLOOKUP(K3064,'Item List (2)'!C:E,3,0))</f>
        <v>100</v>
      </c>
      <c r="X3064" s="231">
        <f t="shared" si="283"/>
        <v>0</v>
      </c>
      <c r="Y3064" s="231" t="str">
        <f t="shared" si="284"/>
        <v>PICKLE, CHIP DELI 3/16" CC</v>
      </c>
      <c r="AA3064" s="232">
        <f t="shared" si="285"/>
        <v>27.07</v>
      </c>
      <c r="AB3064" s="232" t="str">
        <f>VLOOKUP(W3064,'Item List (2)'!$H:$J,2,0)</f>
        <v>Food</v>
      </c>
      <c r="AC3064" s="232">
        <f t="shared" si="286"/>
        <v>7401</v>
      </c>
      <c r="AD3064" s="232" t="str">
        <f t="shared" si="287"/>
        <v>7401-Food</v>
      </c>
    </row>
    <row r="3065" spans="1:30">
      <c r="A3065" t="s">
        <v>48</v>
      </c>
      <c r="B3065" t="s">
        <v>549</v>
      </c>
      <c r="C3065" t="s">
        <v>893</v>
      </c>
      <c r="D3065" t="s">
        <v>894</v>
      </c>
      <c r="E3065" t="s">
        <v>900</v>
      </c>
      <c r="F3065" s="220" t="s">
        <v>53</v>
      </c>
      <c r="G3065" s="220">
        <v>45167</v>
      </c>
      <c r="H3065" t="s">
        <v>285</v>
      </c>
      <c r="I3065" t="s">
        <v>55</v>
      </c>
      <c r="J3065" t="s">
        <v>146</v>
      </c>
      <c r="K3065" t="s">
        <v>286</v>
      </c>
      <c r="L3065" s="230" t="s">
        <v>148</v>
      </c>
      <c r="M3065">
        <v>1</v>
      </c>
      <c r="N3065">
        <v>0</v>
      </c>
      <c r="O3065" s="240">
        <v>117.62</v>
      </c>
      <c r="P3065" s="240">
        <v>117.62</v>
      </c>
      <c r="Q3065" s="240">
        <v>5736.9</v>
      </c>
      <c r="R3065" s="240">
        <v>13.11</v>
      </c>
      <c r="S3065" s="231" t="str">
        <f>VLOOKUP(U3065,'Cross ref'!I:J,2,0)</f>
        <v>SCL</v>
      </c>
      <c r="T3065" s="231">
        <f t="shared" si="282"/>
        <v>117.62</v>
      </c>
      <c r="U3065" s="231">
        <f>VLOOKUP(VALUE(C3065),'Cross ref'!G:I,3,0)</f>
        <v>7401</v>
      </c>
      <c r="V3065" s="231">
        <f>IFERROR(VLOOKUP(J3065,'Item List (2)'!C:D,2,0),VLOOKUP(K3065,'Item List (2)'!C:D,2,0))</f>
        <v>50007</v>
      </c>
      <c r="W3065" s="231">
        <f>IFERROR(VLOOKUP(J3065,'Item List (2)'!C:E,3,0),VLOOKUP(K3065,'Item List (2)'!C:E,3,0))</f>
        <v>100</v>
      </c>
      <c r="X3065" s="231">
        <f t="shared" si="283"/>
        <v>0</v>
      </c>
      <c r="Y3065" s="231" t="str">
        <f t="shared" si="284"/>
        <v>CHICKEN, BRST FLT MARNTD 3.5Z FZN</v>
      </c>
      <c r="AA3065" s="232">
        <f t="shared" si="285"/>
        <v>117.62</v>
      </c>
      <c r="AB3065" s="232" t="str">
        <f>VLOOKUP(W3065,'Item List (2)'!$H:$J,2,0)</f>
        <v>Food</v>
      </c>
      <c r="AC3065" s="232">
        <f t="shared" si="286"/>
        <v>7401</v>
      </c>
      <c r="AD3065" s="232" t="str">
        <f t="shared" si="287"/>
        <v>7401-Food</v>
      </c>
    </row>
    <row r="3066" spans="1:30">
      <c r="A3066" t="s">
        <v>48</v>
      </c>
      <c r="B3066" t="s">
        <v>549</v>
      </c>
      <c r="C3066" t="s">
        <v>893</v>
      </c>
      <c r="D3066" t="s">
        <v>894</v>
      </c>
      <c r="E3066" t="s">
        <v>900</v>
      </c>
      <c r="F3066" s="220" t="s">
        <v>53</v>
      </c>
      <c r="G3066" s="220">
        <v>45167</v>
      </c>
      <c r="H3066" t="s">
        <v>375</v>
      </c>
      <c r="I3066" t="s">
        <v>55</v>
      </c>
      <c r="J3066" t="s">
        <v>146</v>
      </c>
      <c r="K3066" t="s">
        <v>376</v>
      </c>
      <c r="L3066" s="230" t="s">
        <v>377</v>
      </c>
      <c r="M3066">
        <v>1</v>
      </c>
      <c r="N3066">
        <v>0</v>
      </c>
      <c r="O3066" s="240">
        <v>175.35</v>
      </c>
      <c r="P3066" s="240">
        <v>175.35</v>
      </c>
      <c r="Q3066" s="240">
        <v>5736.9</v>
      </c>
      <c r="R3066" s="240">
        <v>13.11</v>
      </c>
      <c r="S3066" s="231" t="str">
        <f>VLOOKUP(U3066,'Cross ref'!I:J,2,0)</f>
        <v>SCL</v>
      </c>
      <c r="T3066" s="231">
        <f t="shared" si="282"/>
        <v>175.35</v>
      </c>
      <c r="U3066" s="231">
        <f>VLOOKUP(VALUE(C3066),'Cross ref'!G:I,3,0)</f>
        <v>7401</v>
      </c>
      <c r="V3066" s="231">
        <f>IFERROR(VLOOKUP(J3066,'Item List (2)'!C:D,2,0),VLOOKUP(K3066,'Item List (2)'!C:D,2,0))</f>
        <v>50007</v>
      </c>
      <c r="W3066" s="231">
        <f>IFERROR(VLOOKUP(J3066,'Item List (2)'!C:E,3,0),VLOOKUP(K3066,'Item List (2)'!C:E,3,0))</f>
        <v>100</v>
      </c>
      <c r="X3066" s="231">
        <f t="shared" si="283"/>
        <v>0</v>
      </c>
      <c r="Y3066" s="231" t="str">
        <f t="shared" si="284"/>
        <v>CHICKEN, BRST GR SAVOR 4.25Z CARLS JR</v>
      </c>
      <c r="AA3066" s="232">
        <f t="shared" si="285"/>
        <v>175.35</v>
      </c>
      <c r="AB3066" s="232" t="str">
        <f>VLOOKUP(W3066,'Item List (2)'!$H:$J,2,0)</f>
        <v>Food</v>
      </c>
      <c r="AC3066" s="232">
        <f t="shared" si="286"/>
        <v>7401</v>
      </c>
      <c r="AD3066" s="232" t="str">
        <f t="shared" si="287"/>
        <v>7401-Food</v>
      </c>
    </row>
    <row r="3067" spans="1:30">
      <c r="A3067" t="s">
        <v>48</v>
      </c>
      <c r="B3067" t="s">
        <v>549</v>
      </c>
      <c r="C3067" t="s">
        <v>893</v>
      </c>
      <c r="D3067" t="s">
        <v>894</v>
      </c>
      <c r="E3067" t="s">
        <v>900</v>
      </c>
      <c r="F3067" s="220" t="s">
        <v>53</v>
      </c>
      <c r="G3067" s="220">
        <v>45167</v>
      </c>
      <c r="H3067" t="s">
        <v>223</v>
      </c>
      <c r="I3067" t="s">
        <v>201</v>
      </c>
      <c r="J3067" t="s">
        <v>224</v>
      </c>
      <c r="K3067" t="s">
        <v>225</v>
      </c>
      <c r="L3067" s="230" t="s">
        <v>226</v>
      </c>
      <c r="M3067">
        <v>1</v>
      </c>
      <c r="N3067">
        <v>0</v>
      </c>
      <c r="O3067" s="240">
        <v>12.07</v>
      </c>
      <c r="P3067" s="240">
        <v>12.07</v>
      </c>
      <c r="Q3067" s="240">
        <v>5736.9</v>
      </c>
      <c r="R3067" s="240">
        <v>13.11</v>
      </c>
      <c r="S3067" s="231" t="str">
        <f>VLOOKUP(U3067,'Cross ref'!I:J,2,0)</f>
        <v>SCL</v>
      </c>
      <c r="T3067" s="231">
        <f t="shared" si="282"/>
        <v>12.07</v>
      </c>
      <c r="U3067" s="231">
        <f>VLOOKUP(VALUE(C3067),'Cross ref'!G:I,3,0)</f>
        <v>7401</v>
      </c>
      <c r="V3067" s="231">
        <f>IFERROR(VLOOKUP(J3067,'Item List (2)'!C:D,2,0),VLOOKUP(K3067,'Item List (2)'!C:D,2,0))</f>
        <v>51001</v>
      </c>
      <c r="W3067" s="231">
        <f>IFERROR(VLOOKUP(J3067,'Item List (2)'!C:E,3,0),VLOOKUP(K3067,'Item List (2)'!C:E,3,0))</f>
        <v>1000</v>
      </c>
      <c r="X3067" s="231">
        <f t="shared" si="283"/>
        <v>0</v>
      </c>
      <c r="Y3067" s="231" t="str">
        <f t="shared" si="284"/>
        <v>LABEL, DELIVERY 2.5X8" SECUREIT CARLS JR</v>
      </c>
      <c r="AA3067" s="232">
        <f t="shared" si="285"/>
        <v>12.07</v>
      </c>
      <c r="AB3067" s="232" t="str">
        <f>VLOOKUP(W3067,'Item List (2)'!$H:$J,2,0)</f>
        <v>Paper</v>
      </c>
      <c r="AC3067" s="232">
        <f t="shared" si="286"/>
        <v>7401</v>
      </c>
      <c r="AD3067" s="232" t="str">
        <f t="shared" si="287"/>
        <v>7401-Paper</v>
      </c>
    </row>
    <row r="3068" spans="1:30">
      <c r="A3068" t="s">
        <v>48</v>
      </c>
      <c r="B3068" t="s">
        <v>549</v>
      </c>
      <c r="C3068" t="s">
        <v>893</v>
      </c>
      <c r="D3068" t="s">
        <v>894</v>
      </c>
      <c r="E3068" t="s">
        <v>900</v>
      </c>
      <c r="F3068" s="220" t="s">
        <v>53</v>
      </c>
      <c r="G3068" s="220">
        <v>45167</v>
      </c>
      <c r="H3068" t="s">
        <v>792</v>
      </c>
      <c r="I3068" t="s">
        <v>201</v>
      </c>
      <c r="J3068" t="s">
        <v>224</v>
      </c>
      <c r="K3068" t="s">
        <v>793</v>
      </c>
      <c r="L3068" s="230" t="s">
        <v>425</v>
      </c>
      <c r="M3068">
        <v>1</v>
      </c>
      <c r="N3068">
        <v>0</v>
      </c>
      <c r="O3068" s="240">
        <v>4.7</v>
      </c>
      <c r="P3068" s="240">
        <v>4.7</v>
      </c>
      <c r="Q3068" s="240">
        <v>5736.9</v>
      </c>
      <c r="R3068" s="240">
        <v>13.11</v>
      </c>
      <c r="S3068" s="231" t="str">
        <f>VLOOKUP(U3068,'Cross ref'!I:J,2,0)</f>
        <v>SCL</v>
      </c>
      <c r="T3068" s="231">
        <f t="shared" si="282"/>
        <v>4.7</v>
      </c>
      <c r="U3068" s="231">
        <f>VLOOKUP(VALUE(C3068),'Cross ref'!G:I,3,0)</f>
        <v>7401</v>
      </c>
      <c r="V3068" s="231">
        <f>IFERROR(VLOOKUP(J3068,'Item List (2)'!C:D,2,0),VLOOKUP(K3068,'Item List (2)'!C:D,2,0))</f>
        <v>51001</v>
      </c>
      <c r="W3068" s="231">
        <f>IFERROR(VLOOKUP(J3068,'Item List (2)'!C:E,3,0),VLOOKUP(K3068,'Item List (2)'!C:E,3,0))</f>
        <v>1000</v>
      </c>
      <c r="X3068" s="231">
        <f t="shared" si="283"/>
        <v>0</v>
      </c>
      <c r="Y3068" s="231" t="str">
        <f t="shared" si="284"/>
        <v>LABEL, PROMO CARLS JR</v>
      </c>
      <c r="AA3068" s="232">
        <f t="shared" si="285"/>
        <v>4.7</v>
      </c>
      <c r="AB3068" s="232" t="str">
        <f>VLOOKUP(W3068,'Item List (2)'!$H:$J,2,0)</f>
        <v>Paper</v>
      </c>
      <c r="AC3068" s="232">
        <f t="shared" si="286"/>
        <v>7401</v>
      </c>
      <c r="AD3068" s="232" t="str">
        <f t="shared" si="287"/>
        <v>7401-Paper</v>
      </c>
    </row>
    <row r="3069" spans="1:30">
      <c r="A3069" t="s">
        <v>48</v>
      </c>
      <c r="B3069" t="s">
        <v>549</v>
      </c>
      <c r="C3069" t="s">
        <v>893</v>
      </c>
      <c r="D3069" t="s">
        <v>894</v>
      </c>
      <c r="E3069" t="s">
        <v>900</v>
      </c>
      <c r="F3069" s="220" t="s">
        <v>53</v>
      </c>
      <c r="G3069" s="220">
        <v>45167</v>
      </c>
      <c r="H3069" t="s">
        <v>616</v>
      </c>
      <c r="I3069" t="s">
        <v>201</v>
      </c>
      <c r="J3069" t="s">
        <v>224</v>
      </c>
      <c r="K3069" t="s">
        <v>617</v>
      </c>
      <c r="L3069" s="230" t="s">
        <v>425</v>
      </c>
      <c r="M3069">
        <v>1</v>
      </c>
      <c r="N3069">
        <v>0</v>
      </c>
      <c r="O3069" s="240">
        <v>5.2</v>
      </c>
      <c r="P3069" s="240">
        <v>5.2</v>
      </c>
      <c r="Q3069" s="240">
        <v>5736.9</v>
      </c>
      <c r="R3069" s="240">
        <v>13.11</v>
      </c>
      <c r="S3069" s="231" t="str">
        <f>VLOOKUP(U3069,'Cross ref'!I:J,2,0)</f>
        <v>SCL</v>
      </c>
      <c r="T3069" s="231">
        <f t="shared" si="282"/>
        <v>5.2</v>
      </c>
      <c r="U3069" s="231">
        <f>VLOOKUP(VALUE(C3069),'Cross ref'!G:I,3,0)</f>
        <v>7401</v>
      </c>
      <c r="V3069" s="231">
        <f>IFERROR(VLOOKUP(J3069,'Item List (2)'!C:D,2,0),VLOOKUP(K3069,'Item List (2)'!C:D,2,0))</f>
        <v>51001</v>
      </c>
      <c r="W3069" s="231">
        <f>IFERROR(VLOOKUP(J3069,'Item List (2)'!C:E,3,0),VLOOKUP(K3069,'Item List (2)'!C:E,3,0))</f>
        <v>1000</v>
      </c>
      <c r="X3069" s="231">
        <f t="shared" si="283"/>
        <v>0</v>
      </c>
      <c r="Y3069" s="231" t="str">
        <f t="shared" si="284"/>
        <v>LABEL, SPECIAL CARLS JR</v>
      </c>
      <c r="AA3069" s="232">
        <f t="shared" si="285"/>
        <v>5.2</v>
      </c>
      <c r="AB3069" s="232" t="str">
        <f>VLOOKUP(W3069,'Item List (2)'!$H:$J,2,0)</f>
        <v>Paper</v>
      </c>
      <c r="AC3069" s="232">
        <f t="shared" si="286"/>
        <v>7401</v>
      </c>
      <c r="AD3069" s="232" t="str">
        <f t="shared" si="287"/>
        <v>7401-Paper</v>
      </c>
    </row>
    <row r="3070" spans="1:30">
      <c r="A3070" t="s">
        <v>48</v>
      </c>
      <c r="B3070" t="s">
        <v>549</v>
      </c>
      <c r="C3070" t="s">
        <v>893</v>
      </c>
      <c r="D3070" t="s">
        <v>894</v>
      </c>
      <c r="E3070" t="s">
        <v>900</v>
      </c>
      <c r="F3070" s="220" t="s">
        <v>53</v>
      </c>
      <c r="G3070" s="220">
        <v>45167</v>
      </c>
      <c r="H3070" t="s">
        <v>227</v>
      </c>
      <c r="I3070" t="s">
        <v>55</v>
      </c>
      <c r="J3070" t="s">
        <v>228</v>
      </c>
      <c r="K3070" t="s">
        <v>229</v>
      </c>
      <c r="L3070" s="230" t="s">
        <v>230</v>
      </c>
      <c r="M3070">
        <v>1</v>
      </c>
      <c r="N3070">
        <v>0</v>
      </c>
      <c r="O3070" s="240">
        <v>30.07</v>
      </c>
      <c r="P3070" s="240">
        <v>30.07</v>
      </c>
      <c r="Q3070" s="240">
        <v>5736.9</v>
      </c>
      <c r="R3070" s="240">
        <v>13.11</v>
      </c>
      <c r="S3070" s="231" t="str">
        <f>VLOOKUP(U3070,'Cross ref'!I:J,2,0)</f>
        <v>SCL</v>
      </c>
      <c r="T3070" s="231">
        <f t="shared" si="282"/>
        <v>30.07</v>
      </c>
      <c r="U3070" s="231">
        <f>VLOOKUP(VALUE(C3070),'Cross ref'!G:I,3,0)</f>
        <v>7401</v>
      </c>
      <c r="V3070" s="231">
        <f>IFERROR(VLOOKUP(J3070,'Item List (2)'!C:D,2,0),VLOOKUP(K3070,'Item List (2)'!C:D,2,0))</f>
        <v>50007</v>
      </c>
      <c r="W3070" s="231">
        <f>IFERROR(VLOOKUP(J3070,'Item List (2)'!C:E,3,0),VLOOKUP(K3070,'Item List (2)'!C:E,3,0))</f>
        <v>100</v>
      </c>
      <c r="X3070" s="231">
        <f t="shared" si="283"/>
        <v>0</v>
      </c>
      <c r="Y3070" s="231" t="str">
        <f t="shared" si="284"/>
        <v>ONION, YLW</v>
      </c>
      <c r="AA3070" s="232">
        <f t="shared" si="285"/>
        <v>30.07</v>
      </c>
      <c r="AB3070" s="232" t="str">
        <f>VLOOKUP(W3070,'Item List (2)'!$H:$J,2,0)</f>
        <v>Food</v>
      </c>
      <c r="AC3070" s="232">
        <f t="shared" si="286"/>
        <v>7401</v>
      </c>
      <c r="AD3070" s="232" t="str">
        <f t="shared" si="287"/>
        <v>7401-Food</v>
      </c>
    </row>
    <row r="3071" spans="1:30">
      <c r="A3071" t="s">
        <v>48</v>
      </c>
      <c r="B3071" t="s">
        <v>549</v>
      </c>
      <c r="C3071" t="s">
        <v>893</v>
      </c>
      <c r="D3071" t="s">
        <v>894</v>
      </c>
      <c r="E3071" t="s">
        <v>900</v>
      </c>
      <c r="F3071" s="220" t="s">
        <v>53</v>
      </c>
      <c r="G3071" s="220">
        <v>45167</v>
      </c>
      <c r="H3071" t="s">
        <v>231</v>
      </c>
      <c r="I3071" t="s">
        <v>201</v>
      </c>
      <c r="J3071" t="s">
        <v>232</v>
      </c>
      <c r="K3071" t="s">
        <v>233</v>
      </c>
      <c r="L3071" s="230" t="s">
        <v>234</v>
      </c>
      <c r="M3071">
        <v>1</v>
      </c>
      <c r="N3071">
        <v>0</v>
      </c>
      <c r="O3071" s="240">
        <v>25.97</v>
      </c>
      <c r="P3071" s="240">
        <v>25.97</v>
      </c>
      <c r="Q3071" s="240">
        <v>5736.9</v>
      </c>
      <c r="R3071" s="240">
        <v>13.11</v>
      </c>
      <c r="S3071" s="231" t="str">
        <f>VLOOKUP(U3071,'Cross ref'!I:J,2,0)</f>
        <v>SCL</v>
      </c>
      <c r="T3071" s="231">
        <f t="shared" si="282"/>
        <v>25.97</v>
      </c>
      <c r="U3071" s="231">
        <f>VLOOKUP(VALUE(C3071),'Cross ref'!G:I,3,0)</f>
        <v>7401</v>
      </c>
      <c r="V3071" s="231">
        <f>IFERROR(VLOOKUP(J3071,'Item List (2)'!C:D,2,0),VLOOKUP(K3071,'Item List (2)'!C:D,2,0))</f>
        <v>51001</v>
      </c>
      <c r="W3071" s="231">
        <f>IFERROR(VLOOKUP(J3071,'Item List (2)'!C:E,3,0),VLOOKUP(K3071,'Item List (2)'!C:E,3,0))</f>
        <v>1000</v>
      </c>
      <c r="X3071" s="231">
        <f t="shared" si="283"/>
        <v>0</v>
      </c>
      <c r="Y3071" s="231" t="str">
        <f t="shared" si="284"/>
        <v>LID, 12-24Z</v>
      </c>
      <c r="AA3071" s="232">
        <f t="shared" si="285"/>
        <v>25.97</v>
      </c>
      <c r="AB3071" s="232" t="str">
        <f>VLOOKUP(W3071,'Item List (2)'!$H:$J,2,0)</f>
        <v>Paper</v>
      </c>
      <c r="AC3071" s="232">
        <f t="shared" si="286"/>
        <v>7401</v>
      </c>
      <c r="AD3071" s="232" t="str">
        <f t="shared" si="287"/>
        <v>7401-Paper</v>
      </c>
    </row>
    <row r="3072" spans="1:30">
      <c r="A3072" t="s">
        <v>48</v>
      </c>
      <c r="B3072" t="s">
        <v>549</v>
      </c>
      <c r="C3072" t="s">
        <v>893</v>
      </c>
      <c r="D3072" t="s">
        <v>894</v>
      </c>
      <c r="E3072" t="s">
        <v>900</v>
      </c>
      <c r="F3072" s="220" t="s">
        <v>53</v>
      </c>
      <c r="G3072" s="220">
        <v>45167</v>
      </c>
      <c r="H3072" t="s">
        <v>235</v>
      </c>
      <c r="I3072" t="s">
        <v>201</v>
      </c>
      <c r="J3072" t="s">
        <v>236</v>
      </c>
      <c r="K3072" t="s">
        <v>237</v>
      </c>
      <c r="L3072" s="230" t="s">
        <v>238</v>
      </c>
      <c r="M3072">
        <v>1</v>
      </c>
      <c r="N3072">
        <v>0</v>
      </c>
      <c r="O3072" s="240">
        <v>59.26</v>
      </c>
      <c r="P3072" s="240">
        <v>59.26</v>
      </c>
      <c r="Q3072" s="240">
        <v>5736.9</v>
      </c>
      <c r="R3072" s="240">
        <v>13.11</v>
      </c>
      <c r="S3072" s="231" t="str">
        <f>VLOOKUP(U3072,'Cross ref'!I:J,2,0)</f>
        <v>SCL</v>
      </c>
      <c r="T3072" s="231">
        <f t="shared" si="282"/>
        <v>59.26</v>
      </c>
      <c r="U3072" s="231">
        <f>VLOOKUP(VALUE(C3072),'Cross ref'!G:I,3,0)</f>
        <v>7401</v>
      </c>
      <c r="V3072" s="231">
        <f>IFERROR(VLOOKUP(J3072,'Item List (2)'!C:D,2,0),VLOOKUP(K3072,'Item List (2)'!C:D,2,0))</f>
        <v>51001</v>
      </c>
      <c r="W3072" s="231">
        <f>IFERROR(VLOOKUP(J3072,'Item List (2)'!C:E,3,0),VLOOKUP(K3072,'Item List (2)'!C:E,3,0))</f>
        <v>1000</v>
      </c>
      <c r="X3072" s="231">
        <f t="shared" si="283"/>
        <v>0</v>
      </c>
      <c r="Y3072" s="231" t="str">
        <f t="shared" si="284"/>
        <v>CUP, COLD 20Z FLV TRL</v>
      </c>
      <c r="AA3072" s="232">
        <f t="shared" si="285"/>
        <v>59.26</v>
      </c>
      <c r="AB3072" s="232" t="str">
        <f>VLOOKUP(W3072,'Item List (2)'!$H:$J,2,0)</f>
        <v>Paper</v>
      </c>
      <c r="AC3072" s="232">
        <f t="shared" si="286"/>
        <v>7401</v>
      </c>
      <c r="AD3072" s="232" t="str">
        <f t="shared" si="287"/>
        <v>7401-Paper</v>
      </c>
    </row>
    <row r="3073" spans="1:30">
      <c r="A3073" t="s">
        <v>48</v>
      </c>
      <c r="B3073" t="s">
        <v>549</v>
      </c>
      <c r="C3073" t="s">
        <v>893</v>
      </c>
      <c r="D3073" t="s">
        <v>894</v>
      </c>
      <c r="E3073" t="s">
        <v>900</v>
      </c>
      <c r="F3073" s="220" t="s">
        <v>53</v>
      </c>
      <c r="G3073" s="220">
        <v>45167</v>
      </c>
      <c r="H3073" t="s">
        <v>676</v>
      </c>
      <c r="I3073" t="s">
        <v>201</v>
      </c>
      <c r="J3073" t="s">
        <v>677</v>
      </c>
      <c r="K3073" t="s">
        <v>678</v>
      </c>
      <c r="L3073" s="230" t="s">
        <v>396</v>
      </c>
      <c r="M3073">
        <v>1</v>
      </c>
      <c r="N3073">
        <v>0</v>
      </c>
      <c r="O3073" s="240">
        <v>16.06</v>
      </c>
      <c r="P3073" s="240">
        <v>16.06</v>
      </c>
      <c r="Q3073" s="240">
        <v>5736.9</v>
      </c>
      <c r="R3073" s="240">
        <v>13.11</v>
      </c>
      <c r="S3073" s="231" t="str">
        <f>VLOOKUP(U3073,'Cross ref'!I:J,2,0)</f>
        <v>SCL</v>
      </c>
      <c r="T3073" s="231">
        <f t="shared" si="282"/>
        <v>16.06</v>
      </c>
      <c r="U3073" s="231">
        <f>VLOOKUP(VALUE(C3073),'Cross ref'!G:I,3,0)</f>
        <v>7401</v>
      </c>
      <c r="V3073" s="231">
        <f>IFERROR(VLOOKUP(J3073,'Item List (2)'!C:D,2,0),VLOOKUP(K3073,'Item List (2)'!C:D,2,0))</f>
        <v>51001</v>
      </c>
      <c r="W3073" s="231">
        <f>IFERROR(VLOOKUP(J3073,'Item List (2)'!C:E,3,0),VLOOKUP(K3073,'Item List (2)'!C:E,3,0))</f>
        <v>1000</v>
      </c>
      <c r="X3073" s="231">
        <f t="shared" si="283"/>
        <v>0</v>
      </c>
      <c r="Y3073" s="231" t="str">
        <f t="shared" si="284"/>
        <v>TRAYLINER, FLVR TRAIL CARLS JR</v>
      </c>
      <c r="AA3073" s="232">
        <f t="shared" si="285"/>
        <v>16.06</v>
      </c>
      <c r="AB3073" s="232" t="str">
        <f>VLOOKUP(W3073,'Item List (2)'!$H:$J,2,0)</f>
        <v>Paper</v>
      </c>
      <c r="AC3073" s="232">
        <f t="shared" si="286"/>
        <v>7401</v>
      </c>
      <c r="AD3073" s="232" t="str">
        <f t="shared" si="287"/>
        <v>7401-Paper</v>
      </c>
    </row>
    <row r="3074" spans="1:30">
      <c r="A3074" t="s">
        <v>48</v>
      </c>
      <c r="B3074" t="s">
        <v>549</v>
      </c>
      <c r="C3074" t="s">
        <v>893</v>
      </c>
      <c r="D3074" t="s">
        <v>894</v>
      </c>
      <c r="E3074" t="s">
        <v>900</v>
      </c>
      <c r="F3074" s="220" t="s">
        <v>53</v>
      </c>
      <c r="G3074" s="220">
        <v>45167</v>
      </c>
      <c r="H3074" t="s">
        <v>390</v>
      </c>
      <c r="I3074" t="s">
        <v>201</v>
      </c>
      <c r="J3074" t="s">
        <v>240</v>
      </c>
      <c r="K3074" t="s">
        <v>391</v>
      </c>
      <c r="L3074" s="230" t="s">
        <v>234</v>
      </c>
      <c r="M3074">
        <v>1</v>
      </c>
      <c r="N3074">
        <v>0</v>
      </c>
      <c r="O3074" s="240">
        <v>58.44</v>
      </c>
      <c r="P3074" s="240">
        <v>58.44</v>
      </c>
      <c r="Q3074" s="240">
        <v>5736.9</v>
      </c>
      <c r="R3074" s="240">
        <v>13.11</v>
      </c>
      <c r="S3074" s="231" t="str">
        <f>VLOOKUP(U3074,'Cross ref'!I:J,2,0)</f>
        <v>SCL</v>
      </c>
      <c r="T3074" s="231">
        <f t="shared" ref="T3074:T3137" si="288">P3074</f>
        <v>58.44</v>
      </c>
      <c r="U3074" s="231">
        <f>VLOOKUP(VALUE(C3074),'Cross ref'!G:I,3,0)</f>
        <v>7401</v>
      </c>
      <c r="V3074" s="231">
        <f>IFERROR(VLOOKUP(J3074,'Item List (2)'!C:D,2,0),VLOOKUP(K3074,'Item List (2)'!C:D,2,0))</f>
        <v>51001</v>
      </c>
      <c r="W3074" s="231">
        <f>IFERROR(VLOOKUP(J3074,'Item List (2)'!C:E,3,0),VLOOKUP(K3074,'Item List (2)'!C:E,3,0))</f>
        <v>1000</v>
      </c>
      <c r="X3074" s="231">
        <f t="shared" ref="X3074:X3137" si="289">IF(_xlfn.NUMBERVALUE(O3074),M3074*O3074-P3074,-P3074)</f>
        <v>0</v>
      </c>
      <c r="Y3074" s="231" t="str">
        <f t="shared" ref="Y3074:Y3137" si="290">K3074</f>
        <v>CARTON, FFRY MED FLVR TRAIL</v>
      </c>
      <c r="AA3074" s="232">
        <f t="shared" ref="AA3074:AA3137" si="291">P3074</f>
        <v>58.44</v>
      </c>
      <c r="AB3074" s="232" t="str">
        <f>VLOOKUP(W3074,'Item List (2)'!$H:$J,2,0)</f>
        <v>Paper</v>
      </c>
      <c r="AC3074" s="232">
        <f t="shared" ref="AC3074:AC3137" si="292">U3074</f>
        <v>7401</v>
      </c>
      <c r="AD3074" s="232" t="str">
        <f t="shared" ref="AD3074:AD3137" si="293">AC3074&amp;"-"&amp;AB3074</f>
        <v>7401-Paper</v>
      </c>
    </row>
    <row r="3075" spans="1:30">
      <c r="A3075" t="s">
        <v>48</v>
      </c>
      <c r="B3075" t="s">
        <v>549</v>
      </c>
      <c r="C3075" t="s">
        <v>893</v>
      </c>
      <c r="D3075" t="s">
        <v>894</v>
      </c>
      <c r="E3075" t="s">
        <v>900</v>
      </c>
      <c r="F3075" s="220" t="s">
        <v>53</v>
      </c>
      <c r="G3075" s="220">
        <v>45167</v>
      </c>
      <c r="H3075" t="s">
        <v>247</v>
      </c>
      <c r="I3075" t="s">
        <v>201</v>
      </c>
      <c r="J3075" t="s">
        <v>240</v>
      </c>
      <c r="K3075" t="s">
        <v>248</v>
      </c>
      <c r="L3075" s="230" t="s">
        <v>249</v>
      </c>
      <c r="M3075">
        <v>1</v>
      </c>
      <c r="N3075">
        <v>0</v>
      </c>
      <c r="O3075" s="240">
        <v>16.89</v>
      </c>
      <c r="P3075" s="240">
        <v>16.89</v>
      </c>
      <c r="Q3075" s="240">
        <v>5736.9</v>
      </c>
      <c r="R3075" s="240">
        <v>13.11</v>
      </c>
      <c r="S3075" s="231" t="str">
        <f>VLOOKUP(U3075,'Cross ref'!I:J,2,0)</f>
        <v>SCL</v>
      </c>
      <c r="T3075" s="231">
        <f t="shared" si="288"/>
        <v>16.89</v>
      </c>
      <c r="U3075" s="231">
        <f>VLOOKUP(VALUE(C3075),'Cross ref'!G:I,3,0)</f>
        <v>7401</v>
      </c>
      <c r="V3075" s="231">
        <f>IFERROR(VLOOKUP(J3075,'Item List (2)'!C:D,2,0),VLOOKUP(K3075,'Item List (2)'!C:D,2,0))</f>
        <v>51001</v>
      </c>
      <c r="W3075" s="231">
        <f>IFERROR(VLOOKUP(J3075,'Item List (2)'!C:E,3,0),VLOOKUP(K3075,'Item List (2)'!C:E,3,0))</f>
        <v>1000</v>
      </c>
      <c r="X3075" s="231">
        <f t="shared" si="289"/>
        <v>0</v>
      </c>
      <c r="Y3075" s="231" t="str">
        <f t="shared" si="290"/>
        <v>BAG, #12 FVLR TRAILS</v>
      </c>
      <c r="AA3075" s="232">
        <f t="shared" si="291"/>
        <v>16.89</v>
      </c>
      <c r="AB3075" s="232" t="str">
        <f>VLOOKUP(W3075,'Item List (2)'!$H:$J,2,0)</f>
        <v>Paper</v>
      </c>
      <c r="AC3075" s="232">
        <f t="shared" si="292"/>
        <v>7401</v>
      </c>
      <c r="AD3075" s="232" t="str">
        <f t="shared" si="293"/>
        <v>7401-Paper</v>
      </c>
    </row>
    <row r="3076" spans="1:30">
      <c r="A3076" t="s">
        <v>48</v>
      </c>
      <c r="B3076" t="s">
        <v>549</v>
      </c>
      <c r="C3076" t="s">
        <v>893</v>
      </c>
      <c r="D3076" t="s">
        <v>894</v>
      </c>
      <c r="E3076" t="s">
        <v>900</v>
      </c>
      <c r="F3076" s="220" t="s">
        <v>53</v>
      </c>
      <c r="G3076" s="220">
        <v>45167</v>
      </c>
      <c r="H3076" t="s">
        <v>250</v>
      </c>
      <c r="I3076" t="s">
        <v>201</v>
      </c>
      <c r="J3076" t="s">
        <v>240</v>
      </c>
      <c r="K3076" t="s">
        <v>251</v>
      </c>
      <c r="L3076" s="230" t="s">
        <v>252</v>
      </c>
      <c r="M3076">
        <v>1</v>
      </c>
      <c r="N3076">
        <v>0</v>
      </c>
      <c r="O3076" s="240">
        <v>26.37</v>
      </c>
      <c r="P3076" s="240">
        <v>26.37</v>
      </c>
      <c r="Q3076" s="240">
        <v>5736.9</v>
      </c>
      <c r="R3076" s="240">
        <v>13.11</v>
      </c>
      <c r="S3076" s="231" t="str">
        <f>VLOOKUP(U3076,'Cross ref'!I:J,2,0)</f>
        <v>SCL</v>
      </c>
      <c r="T3076" s="231">
        <f t="shared" si="288"/>
        <v>26.37</v>
      </c>
      <c r="U3076" s="231">
        <f>VLOOKUP(VALUE(C3076),'Cross ref'!G:I,3,0)</f>
        <v>7401</v>
      </c>
      <c r="V3076" s="231">
        <f>IFERROR(VLOOKUP(J3076,'Item List (2)'!C:D,2,0),VLOOKUP(K3076,'Item List (2)'!C:D,2,0))</f>
        <v>51001</v>
      </c>
      <c r="W3076" s="231">
        <f>IFERROR(VLOOKUP(J3076,'Item List (2)'!C:E,3,0),VLOOKUP(K3076,'Item List (2)'!C:E,3,0))</f>
        <v>1000</v>
      </c>
      <c r="X3076" s="231">
        <f t="shared" si="289"/>
        <v>0</v>
      </c>
      <c r="Y3076" s="231" t="str">
        <f t="shared" si="290"/>
        <v>BAG, #8 FLVR TRAILS</v>
      </c>
      <c r="AA3076" s="232">
        <f t="shared" si="291"/>
        <v>26.37</v>
      </c>
      <c r="AB3076" s="232" t="str">
        <f>VLOOKUP(W3076,'Item List (2)'!$H:$J,2,0)</f>
        <v>Paper</v>
      </c>
      <c r="AC3076" s="232">
        <f t="shared" si="292"/>
        <v>7401</v>
      </c>
      <c r="AD3076" s="232" t="str">
        <f t="shared" si="293"/>
        <v>7401-Paper</v>
      </c>
    </row>
    <row r="3077" spans="1:30">
      <c r="A3077" t="s">
        <v>48</v>
      </c>
      <c r="B3077" t="s">
        <v>549</v>
      </c>
      <c r="C3077" t="s">
        <v>893</v>
      </c>
      <c r="D3077" t="s">
        <v>894</v>
      </c>
      <c r="E3077" t="s">
        <v>900</v>
      </c>
      <c r="F3077" s="220" t="s">
        <v>53</v>
      </c>
      <c r="G3077" s="220">
        <v>45167</v>
      </c>
      <c r="H3077" t="s">
        <v>253</v>
      </c>
      <c r="I3077" t="s">
        <v>201</v>
      </c>
      <c r="J3077" t="s">
        <v>240</v>
      </c>
      <c r="K3077" t="s">
        <v>254</v>
      </c>
      <c r="L3077" s="230" t="s">
        <v>249</v>
      </c>
      <c r="M3077">
        <v>1</v>
      </c>
      <c r="N3077">
        <v>0</v>
      </c>
      <c r="O3077" s="240">
        <v>10.7</v>
      </c>
      <c r="P3077" s="240">
        <v>10.7</v>
      </c>
      <c r="Q3077" s="240">
        <v>5736.9</v>
      </c>
      <c r="R3077" s="240">
        <v>13.11</v>
      </c>
      <c r="S3077" s="231" t="str">
        <f>VLOOKUP(U3077,'Cross ref'!I:J,2,0)</f>
        <v>SCL</v>
      </c>
      <c r="T3077" s="231">
        <f t="shared" si="288"/>
        <v>10.7</v>
      </c>
      <c r="U3077" s="231">
        <f>VLOOKUP(VALUE(C3077),'Cross ref'!G:I,3,0)</f>
        <v>7401</v>
      </c>
      <c r="V3077" s="231">
        <f>IFERROR(VLOOKUP(J3077,'Item List (2)'!C:D,2,0),VLOOKUP(K3077,'Item List (2)'!C:D,2,0))</f>
        <v>51001</v>
      </c>
      <c r="W3077" s="231">
        <f>IFERROR(VLOOKUP(J3077,'Item List (2)'!C:E,3,0),VLOOKUP(K3077,'Item List (2)'!C:E,3,0))</f>
        <v>1000</v>
      </c>
      <c r="X3077" s="231">
        <f t="shared" si="289"/>
        <v>0</v>
      </c>
      <c r="Y3077" s="231" t="str">
        <f t="shared" si="290"/>
        <v>BAG, #4 FLVR TRAILS</v>
      </c>
      <c r="AA3077" s="232">
        <f t="shared" si="291"/>
        <v>10.7</v>
      </c>
      <c r="AB3077" s="232" t="str">
        <f>VLOOKUP(W3077,'Item List (2)'!$H:$J,2,0)</f>
        <v>Paper</v>
      </c>
      <c r="AC3077" s="232">
        <f t="shared" si="292"/>
        <v>7401</v>
      </c>
      <c r="AD3077" s="232" t="str">
        <f t="shared" si="293"/>
        <v>7401-Paper</v>
      </c>
    </row>
    <row r="3078" spans="1:30">
      <c r="A3078" t="s">
        <v>48</v>
      </c>
      <c r="B3078" t="s">
        <v>549</v>
      </c>
      <c r="C3078" t="s">
        <v>893</v>
      </c>
      <c r="D3078" t="s">
        <v>894</v>
      </c>
      <c r="E3078" t="s">
        <v>900</v>
      </c>
      <c r="F3078" s="220" t="s">
        <v>53</v>
      </c>
      <c r="G3078" s="220">
        <v>45167</v>
      </c>
      <c r="H3078" t="s">
        <v>255</v>
      </c>
      <c r="I3078" t="s">
        <v>201</v>
      </c>
      <c r="J3078" t="s">
        <v>236</v>
      </c>
      <c r="K3078" t="s">
        <v>256</v>
      </c>
      <c r="L3078" s="230" t="s">
        <v>257</v>
      </c>
      <c r="M3078">
        <v>1</v>
      </c>
      <c r="N3078">
        <v>0</v>
      </c>
      <c r="O3078" s="240">
        <v>66.19</v>
      </c>
      <c r="P3078" s="240">
        <v>66.19</v>
      </c>
      <c r="Q3078" s="240">
        <v>5736.9</v>
      </c>
      <c r="R3078" s="240">
        <v>13.11</v>
      </c>
      <c r="S3078" s="231" t="str">
        <f>VLOOKUP(U3078,'Cross ref'!I:J,2,0)</f>
        <v>SCL</v>
      </c>
      <c r="T3078" s="231">
        <f t="shared" si="288"/>
        <v>66.19</v>
      </c>
      <c r="U3078" s="231">
        <f>VLOOKUP(VALUE(C3078),'Cross ref'!G:I,3,0)</f>
        <v>7401</v>
      </c>
      <c r="V3078" s="231">
        <f>IFERROR(VLOOKUP(J3078,'Item List (2)'!C:D,2,0),VLOOKUP(K3078,'Item List (2)'!C:D,2,0))</f>
        <v>51001</v>
      </c>
      <c r="W3078" s="231">
        <f>IFERROR(VLOOKUP(J3078,'Item List (2)'!C:E,3,0),VLOOKUP(K3078,'Item List (2)'!C:E,3,0))</f>
        <v>1000</v>
      </c>
      <c r="X3078" s="231">
        <f t="shared" si="289"/>
        <v>0</v>
      </c>
      <c r="Y3078" s="231" t="str">
        <f t="shared" si="290"/>
        <v>CUP, COLD 24Z FLVR TRAIL</v>
      </c>
      <c r="AA3078" s="232">
        <f t="shared" si="291"/>
        <v>66.19</v>
      </c>
      <c r="AB3078" s="232" t="str">
        <f>VLOOKUP(W3078,'Item List (2)'!$H:$J,2,0)</f>
        <v>Paper</v>
      </c>
      <c r="AC3078" s="232">
        <f t="shared" si="292"/>
        <v>7401</v>
      </c>
      <c r="AD3078" s="232" t="str">
        <f t="shared" si="293"/>
        <v>7401-Paper</v>
      </c>
    </row>
    <row r="3079" spans="1:30">
      <c r="A3079" t="s">
        <v>48</v>
      </c>
      <c r="B3079" t="s">
        <v>549</v>
      </c>
      <c r="C3079" t="s">
        <v>893</v>
      </c>
      <c r="D3079" t="s">
        <v>894</v>
      </c>
      <c r="E3079" t="s">
        <v>900</v>
      </c>
      <c r="F3079" s="220" t="s">
        <v>53</v>
      </c>
      <c r="G3079" s="220">
        <v>45167</v>
      </c>
      <c r="H3079" t="s">
        <v>258</v>
      </c>
      <c r="I3079" t="s">
        <v>201</v>
      </c>
      <c r="J3079" t="s">
        <v>236</v>
      </c>
      <c r="K3079" t="s">
        <v>259</v>
      </c>
      <c r="L3079" s="230" t="s">
        <v>260</v>
      </c>
      <c r="M3079">
        <v>1</v>
      </c>
      <c r="N3079">
        <v>0</v>
      </c>
      <c r="O3079" s="240">
        <v>30.68</v>
      </c>
      <c r="P3079" s="240">
        <v>30.68</v>
      </c>
      <c r="Q3079" s="240">
        <v>5736.9</v>
      </c>
      <c r="R3079" s="240">
        <v>13.11</v>
      </c>
      <c r="S3079" s="231" t="str">
        <f>VLOOKUP(U3079,'Cross ref'!I:J,2,0)</f>
        <v>SCL</v>
      </c>
      <c r="T3079" s="231">
        <f t="shared" si="288"/>
        <v>30.68</v>
      </c>
      <c r="U3079" s="231">
        <f>VLOOKUP(VALUE(C3079),'Cross ref'!G:I,3,0)</f>
        <v>7401</v>
      </c>
      <c r="V3079" s="231">
        <f>IFERROR(VLOOKUP(J3079,'Item List (2)'!C:D,2,0),VLOOKUP(K3079,'Item List (2)'!C:D,2,0))</f>
        <v>51001</v>
      </c>
      <c r="W3079" s="231">
        <f>IFERROR(VLOOKUP(J3079,'Item List (2)'!C:E,3,0),VLOOKUP(K3079,'Item List (2)'!C:E,3,0))</f>
        <v>1000</v>
      </c>
      <c r="X3079" s="231">
        <f t="shared" si="289"/>
        <v>0</v>
      </c>
      <c r="Y3079" s="231" t="str">
        <f t="shared" si="290"/>
        <v>CUP, PLS COLD 32Z FLVR TRAIL</v>
      </c>
      <c r="AA3079" s="232">
        <f t="shared" si="291"/>
        <v>30.68</v>
      </c>
      <c r="AB3079" s="232" t="str">
        <f>VLOOKUP(W3079,'Item List (2)'!$H:$J,2,0)</f>
        <v>Paper</v>
      </c>
      <c r="AC3079" s="232">
        <f t="shared" si="292"/>
        <v>7401</v>
      </c>
      <c r="AD3079" s="232" t="str">
        <f t="shared" si="293"/>
        <v>7401-Paper</v>
      </c>
    </row>
    <row r="3080" spans="1:30">
      <c r="A3080" t="s">
        <v>48</v>
      </c>
      <c r="B3080" t="s">
        <v>549</v>
      </c>
      <c r="C3080" t="s">
        <v>893</v>
      </c>
      <c r="D3080" t="s">
        <v>894</v>
      </c>
      <c r="E3080" t="s">
        <v>900</v>
      </c>
      <c r="F3080" s="220" t="s">
        <v>53</v>
      </c>
      <c r="G3080" s="220">
        <v>45167</v>
      </c>
      <c r="H3080" t="s">
        <v>397</v>
      </c>
      <c r="I3080" t="s">
        <v>55</v>
      </c>
      <c r="J3080" t="s">
        <v>179</v>
      </c>
      <c r="K3080" t="s">
        <v>398</v>
      </c>
      <c r="L3080" s="230" t="s">
        <v>123</v>
      </c>
      <c r="M3080">
        <v>1</v>
      </c>
      <c r="N3080">
        <v>0</v>
      </c>
      <c r="O3080" s="240">
        <v>43.47</v>
      </c>
      <c r="P3080" s="240">
        <v>43.47</v>
      </c>
      <c r="Q3080" s="240">
        <v>5736.9</v>
      </c>
      <c r="R3080" s="240">
        <v>13.11</v>
      </c>
      <c r="S3080" s="231" t="str">
        <f>VLOOKUP(U3080,'Cross ref'!I:J,2,0)</f>
        <v>SCL</v>
      </c>
      <c r="T3080" s="231">
        <f t="shared" si="288"/>
        <v>43.47</v>
      </c>
      <c r="U3080" s="231">
        <f>VLOOKUP(VALUE(C3080),'Cross ref'!G:I,3,0)</f>
        <v>7401</v>
      </c>
      <c r="V3080" s="231">
        <f>IFERROR(VLOOKUP(J3080,'Item List (2)'!C:D,2,0),VLOOKUP(K3080,'Item List (2)'!C:D,2,0))</f>
        <v>50007</v>
      </c>
      <c r="W3080" s="231">
        <f>IFERROR(VLOOKUP(J3080,'Item List (2)'!C:E,3,0),VLOOKUP(K3080,'Item List (2)'!C:E,3,0))</f>
        <v>100</v>
      </c>
      <c r="X3080" s="231">
        <f t="shared" si="289"/>
        <v>0</v>
      </c>
      <c r="Y3080" s="231" t="str">
        <f t="shared" si="290"/>
        <v>CHEESE, PEPPERJACK 160CT</v>
      </c>
      <c r="AA3080" s="232">
        <f t="shared" si="291"/>
        <v>43.47</v>
      </c>
      <c r="AB3080" s="232" t="str">
        <f>VLOOKUP(W3080,'Item List (2)'!$H:$J,2,0)</f>
        <v>Food</v>
      </c>
      <c r="AC3080" s="232">
        <f t="shared" si="292"/>
        <v>7401</v>
      </c>
      <c r="AD3080" s="232" t="str">
        <f t="shared" si="293"/>
        <v>7401-Food</v>
      </c>
    </row>
    <row r="3081" spans="1:30">
      <c r="A3081" t="s">
        <v>48</v>
      </c>
      <c r="B3081" t="s">
        <v>549</v>
      </c>
      <c r="C3081" t="s">
        <v>893</v>
      </c>
      <c r="D3081" t="s">
        <v>894</v>
      </c>
      <c r="E3081" t="s">
        <v>900</v>
      </c>
      <c r="F3081" s="220" t="s">
        <v>53</v>
      </c>
      <c r="G3081" s="220">
        <v>45167</v>
      </c>
      <c r="H3081" t="s">
        <v>621</v>
      </c>
      <c r="I3081" t="s">
        <v>201</v>
      </c>
      <c r="J3081" t="s">
        <v>493</v>
      </c>
      <c r="K3081" t="s">
        <v>622</v>
      </c>
      <c r="L3081" s="230" t="s">
        <v>623</v>
      </c>
      <c r="M3081">
        <v>1</v>
      </c>
      <c r="N3081">
        <v>0</v>
      </c>
      <c r="O3081" s="240">
        <v>47.57</v>
      </c>
      <c r="P3081" s="240">
        <v>47.57</v>
      </c>
      <c r="Q3081" s="240">
        <v>5736.9</v>
      </c>
      <c r="R3081" s="240">
        <v>13.11</v>
      </c>
      <c r="S3081" s="231" t="str">
        <f>VLOOKUP(U3081,'Cross ref'!I:J,2,0)</f>
        <v>SCL</v>
      </c>
      <c r="T3081" s="231">
        <f t="shared" si="288"/>
        <v>47.57</v>
      </c>
      <c r="U3081" s="231">
        <f>VLOOKUP(VALUE(C3081),'Cross ref'!G:I,3,0)</f>
        <v>7401</v>
      </c>
      <c r="V3081" s="231">
        <f>IFERROR(VLOOKUP(J3081,'Item List (2)'!C:D,2,0),VLOOKUP(K3081,'Item List (2)'!C:D,2,0))</f>
        <v>51001</v>
      </c>
      <c r="W3081" s="231">
        <f>IFERROR(VLOOKUP(J3081,'Item List (2)'!C:E,3,0),VLOOKUP(K3081,'Item List (2)'!C:E,3,0))</f>
        <v>1000</v>
      </c>
      <c r="X3081" s="231">
        <f t="shared" si="289"/>
        <v>0</v>
      </c>
      <c r="Y3081" s="231" t="str">
        <f t="shared" si="290"/>
        <v>CARTON, FINGER FOOD FLVR TRAIL</v>
      </c>
      <c r="AA3081" s="232">
        <f t="shared" si="291"/>
        <v>47.57</v>
      </c>
      <c r="AB3081" s="232" t="str">
        <f>VLOOKUP(W3081,'Item List (2)'!$H:$J,2,0)</f>
        <v>Paper</v>
      </c>
      <c r="AC3081" s="232">
        <f t="shared" si="292"/>
        <v>7401</v>
      </c>
      <c r="AD3081" s="232" t="str">
        <f t="shared" si="293"/>
        <v>7401-Paper</v>
      </c>
    </row>
    <row r="3082" spans="1:30">
      <c r="A3082" t="s">
        <v>48</v>
      </c>
      <c r="B3082" t="s">
        <v>549</v>
      </c>
      <c r="C3082" t="s">
        <v>893</v>
      </c>
      <c r="D3082" t="s">
        <v>894</v>
      </c>
      <c r="E3082" t="s">
        <v>900</v>
      </c>
      <c r="F3082" s="220" t="s">
        <v>53</v>
      </c>
      <c r="G3082" s="220">
        <v>45167</v>
      </c>
      <c r="H3082" t="s">
        <v>261</v>
      </c>
      <c r="I3082" t="s">
        <v>55</v>
      </c>
      <c r="J3082" t="s">
        <v>98</v>
      </c>
      <c r="K3082" t="s">
        <v>262</v>
      </c>
      <c r="L3082" s="230" t="s">
        <v>263</v>
      </c>
      <c r="M3082">
        <v>1</v>
      </c>
      <c r="N3082">
        <v>0</v>
      </c>
      <c r="O3082" s="240">
        <v>22.91</v>
      </c>
      <c r="P3082" s="240">
        <v>22.91</v>
      </c>
      <c r="Q3082" s="240">
        <v>5736.9</v>
      </c>
      <c r="R3082" s="240">
        <v>13.11</v>
      </c>
      <c r="S3082" s="231" t="str">
        <f>VLOOKUP(U3082,'Cross ref'!I:J,2,0)</f>
        <v>SCL</v>
      </c>
      <c r="T3082" s="231">
        <f t="shared" si="288"/>
        <v>22.91</v>
      </c>
      <c r="U3082" s="231">
        <f>VLOOKUP(VALUE(C3082),'Cross ref'!G:I,3,0)</f>
        <v>7401</v>
      </c>
      <c r="V3082" s="231">
        <f>IFERROR(VLOOKUP(J3082,'Item List (2)'!C:D,2,0),VLOOKUP(K3082,'Item List (2)'!C:D,2,0))</f>
        <v>50007</v>
      </c>
      <c r="W3082" s="231">
        <f>IFERROR(VLOOKUP(J3082,'Item List (2)'!C:E,3,0),VLOOKUP(K3082,'Item List (2)'!C:E,3,0))</f>
        <v>100</v>
      </c>
      <c r="X3082" s="231">
        <f t="shared" si="289"/>
        <v>0</v>
      </c>
      <c r="Y3082" s="231" t="str">
        <f t="shared" si="290"/>
        <v>SAUCE, BBQ</v>
      </c>
      <c r="AA3082" s="232">
        <f t="shared" si="291"/>
        <v>22.91</v>
      </c>
      <c r="AB3082" s="232" t="str">
        <f>VLOOKUP(W3082,'Item List (2)'!$H:$J,2,0)</f>
        <v>Food</v>
      </c>
      <c r="AC3082" s="232">
        <f t="shared" si="292"/>
        <v>7401</v>
      </c>
      <c r="AD3082" s="232" t="str">
        <f t="shared" si="293"/>
        <v>7401-Food</v>
      </c>
    </row>
    <row r="3083" spans="1:30">
      <c r="A3083" t="s">
        <v>48</v>
      </c>
      <c r="B3083" t="s">
        <v>549</v>
      </c>
      <c r="C3083" t="s">
        <v>893</v>
      </c>
      <c r="D3083" t="s">
        <v>894</v>
      </c>
      <c r="E3083" t="s">
        <v>900</v>
      </c>
      <c r="F3083" s="220" t="s">
        <v>53</v>
      </c>
      <c r="G3083" s="220">
        <v>45167</v>
      </c>
      <c r="H3083" t="s">
        <v>264</v>
      </c>
      <c r="I3083" t="s">
        <v>55</v>
      </c>
      <c r="J3083" t="s">
        <v>265</v>
      </c>
      <c r="K3083" t="s">
        <v>266</v>
      </c>
      <c r="L3083" s="230" t="s">
        <v>263</v>
      </c>
      <c r="M3083">
        <v>1</v>
      </c>
      <c r="N3083">
        <v>0</v>
      </c>
      <c r="O3083" s="240">
        <v>23.87</v>
      </c>
      <c r="P3083" s="240">
        <v>23.87</v>
      </c>
      <c r="Q3083" s="240">
        <v>5736.9</v>
      </c>
      <c r="R3083" s="240">
        <v>13.11</v>
      </c>
      <c r="S3083" s="231" t="str">
        <f>VLOOKUP(U3083,'Cross ref'!I:J,2,0)</f>
        <v>SCL</v>
      </c>
      <c r="T3083" s="231">
        <f t="shared" si="288"/>
        <v>23.87</v>
      </c>
      <c r="U3083" s="231">
        <f>VLOOKUP(VALUE(C3083),'Cross ref'!G:I,3,0)</f>
        <v>7401</v>
      </c>
      <c r="V3083" s="231">
        <f>IFERROR(VLOOKUP(J3083,'Item List (2)'!C:D,2,0),VLOOKUP(K3083,'Item List (2)'!C:D,2,0))</f>
        <v>50007</v>
      </c>
      <c r="W3083" s="231">
        <f>IFERROR(VLOOKUP(J3083,'Item List (2)'!C:E,3,0),VLOOKUP(K3083,'Item List (2)'!C:E,3,0))</f>
        <v>100</v>
      </c>
      <c r="X3083" s="231">
        <f t="shared" si="289"/>
        <v>0</v>
      </c>
      <c r="Y3083" s="231" t="str">
        <f t="shared" si="290"/>
        <v>SAUCE, SPECIAL</v>
      </c>
      <c r="AA3083" s="232">
        <f t="shared" si="291"/>
        <v>23.87</v>
      </c>
      <c r="AB3083" s="232" t="str">
        <f>VLOOKUP(W3083,'Item List (2)'!$H:$J,2,0)</f>
        <v>Food</v>
      </c>
      <c r="AC3083" s="232">
        <f t="shared" si="292"/>
        <v>7401</v>
      </c>
      <c r="AD3083" s="232" t="str">
        <f t="shared" si="293"/>
        <v>7401-Food</v>
      </c>
    </row>
    <row r="3084" spans="1:30">
      <c r="A3084" t="s">
        <v>48</v>
      </c>
      <c r="B3084" t="s">
        <v>549</v>
      </c>
      <c r="C3084" t="s">
        <v>893</v>
      </c>
      <c r="D3084" t="s">
        <v>894</v>
      </c>
      <c r="E3084" t="s">
        <v>900</v>
      </c>
      <c r="F3084" s="220" t="s">
        <v>53</v>
      </c>
      <c r="G3084" s="220">
        <v>45167</v>
      </c>
      <c r="H3084" t="s">
        <v>267</v>
      </c>
      <c r="I3084" t="s">
        <v>55</v>
      </c>
      <c r="J3084" t="s">
        <v>268</v>
      </c>
      <c r="K3084" t="s">
        <v>269</v>
      </c>
      <c r="L3084" s="230" t="s">
        <v>270</v>
      </c>
      <c r="M3084">
        <v>2</v>
      </c>
      <c r="N3084">
        <v>0</v>
      </c>
      <c r="O3084" s="240">
        <v>47.11</v>
      </c>
      <c r="P3084" s="240">
        <v>94.22</v>
      </c>
      <c r="Q3084" s="240">
        <v>5736.9</v>
      </c>
      <c r="R3084" s="240">
        <v>13.11</v>
      </c>
      <c r="S3084" s="231" t="str">
        <f>VLOOKUP(U3084,'Cross ref'!I:J,2,0)</f>
        <v>SCL</v>
      </c>
      <c r="T3084" s="231">
        <f t="shared" si="288"/>
        <v>94.22</v>
      </c>
      <c r="U3084" s="231">
        <f>VLOOKUP(VALUE(C3084),'Cross ref'!G:I,3,0)</f>
        <v>7401</v>
      </c>
      <c r="V3084" s="231">
        <f>IFERROR(VLOOKUP(J3084,'Item List (2)'!C:D,2,0),VLOOKUP(K3084,'Item List (2)'!C:D,2,0))</f>
        <v>50007</v>
      </c>
      <c r="W3084" s="231">
        <f>IFERROR(VLOOKUP(J3084,'Item List (2)'!C:E,3,0),VLOOKUP(K3084,'Item List (2)'!C:E,3,0))</f>
        <v>100</v>
      </c>
      <c r="X3084" s="231">
        <f t="shared" si="289"/>
        <v>0</v>
      </c>
      <c r="Y3084" s="231" t="str">
        <f t="shared" si="290"/>
        <v>MAYONNAISE, 64Z</v>
      </c>
      <c r="AA3084" s="232">
        <f t="shared" si="291"/>
        <v>94.22</v>
      </c>
      <c r="AB3084" s="232" t="str">
        <f>VLOOKUP(W3084,'Item List (2)'!$H:$J,2,0)</f>
        <v>Food</v>
      </c>
      <c r="AC3084" s="232">
        <f t="shared" si="292"/>
        <v>7401</v>
      </c>
      <c r="AD3084" s="232" t="str">
        <f t="shared" si="293"/>
        <v>7401-Food</v>
      </c>
    </row>
    <row r="3085" spans="1:30">
      <c r="A3085" t="s">
        <v>48</v>
      </c>
      <c r="B3085" t="s">
        <v>549</v>
      </c>
      <c r="C3085" t="s">
        <v>893</v>
      </c>
      <c r="D3085" t="s">
        <v>894</v>
      </c>
      <c r="E3085" t="s">
        <v>900</v>
      </c>
      <c r="F3085" s="220" t="s">
        <v>53</v>
      </c>
      <c r="G3085" s="220">
        <v>45167</v>
      </c>
      <c r="H3085" t="s">
        <v>399</v>
      </c>
      <c r="I3085" t="s">
        <v>201</v>
      </c>
      <c r="J3085" t="s">
        <v>400</v>
      </c>
      <c r="K3085" t="s">
        <v>401</v>
      </c>
      <c r="L3085" s="230" t="s">
        <v>402</v>
      </c>
      <c r="M3085">
        <v>1</v>
      </c>
      <c r="N3085">
        <v>0</v>
      </c>
      <c r="O3085" s="240">
        <v>45.4</v>
      </c>
      <c r="P3085" s="240">
        <v>45.4</v>
      </c>
      <c r="Q3085" s="240">
        <v>5736.9</v>
      </c>
      <c r="R3085" s="240">
        <v>13.11</v>
      </c>
      <c r="S3085" s="231" t="str">
        <f>VLOOKUP(U3085,'Cross ref'!I:J,2,0)</f>
        <v>SCL</v>
      </c>
      <c r="T3085" s="231">
        <f t="shared" si="288"/>
        <v>45.4</v>
      </c>
      <c r="U3085" s="231">
        <f>VLOOKUP(VALUE(C3085),'Cross ref'!G:I,3,0)</f>
        <v>7401</v>
      </c>
      <c r="V3085" s="231">
        <f>IFERROR(VLOOKUP(J3085,'Item List (2)'!C:D,2,0),VLOOKUP(K3085,'Item List (2)'!C:D,2,0))</f>
        <v>51001</v>
      </c>
      <c r="W3085" s="231">
        <f>IFERROR(VLOOKUP(J3085,'Item List (2)'!C:E,3,0),VLOOKUP(K3085,'Item List (2)'!C:E,3,0))</f>
        <v>1000</v>
      </c>
      <c r="X3085" s="231">
        <f t="shared" si="289"/>
        <v>0</v>
      </c>
      <c r="Y3085" s="231" t="str">
        <f t="shared" si="290"/>
        <v>NAPKIN, 13X8.5 BRN</v>
      </c>
      <c r="AA3085" s="232">
        <f t="shared" si="291"/>
        <v>45.4</v>
      </c>
      <c r="AB3085" s="232" t="str">
        <f>VLOOKUP(W3085,'Item List (2)'!$H:$J,2,0)</f>
        <v>Paper</v>
      </c>
      <c r="AC3085" s="232">
        <f t="shared" si="292"/>
        <v>7401</v>
      </c>
      <c r="AD3085" s="232" t="str">
        <f t="shared" si="293"/>
        <v>7401-Paper</v>
      </c>
    </row>
    <row r="3086" spans="1:30">
      <c r="A3086" t="s">
        <v>48</v>
      </c>
      <c r="B3086" t="s">
        <v>549</v>
      </c>
      <c r="C3086" t="s">
        <v>893</v>
      </c>
      <c r="D3086" t="s">
        <v>894</v>
      </c>
      <c r="E3086" t="s">
        <v>900</v>
      </c>
      <c r="F3086" s="220" t="s">
        <v>53</v>
      </c>
      <c r="G3086" s="220">
        <v>45167</v>
      </c>
      <c r="H3086" t="s">
        <v>275</v>
      </c>
      <c r="I3086" t="s">
        <v>71</v>
      </c>
      <c r="J3086" t="s">
        <v>276</v>
      </c>
      <c r="K3086" t="s">
        <v>277</v>
      </c>
      <c r="L3086" s="230" t="s">
        <v>74</v>
      </c>
      <c r="M3086">
        <v>1</v>
      </c>
      <c r="N3086">
        <v>0</v>
      </c>
      <c r="O3086" s="240">
        <v>0</v>
      </c>
      <c r="P3086" s="240">
        <v>38.57</v>
      </c>
      <c r="Q3086" s="240">
        <v>5736.9</v>
      </c>
      <c r="R3086" s="240">
        <v>13.11</v>
      </c>
      <c r="S3086" s="231" t="str">
        <f>VLOOKUP(U3086,'Cross ref'!I:J,2,0)</f>
        <v>SCL</v>
      </c>
      <c r="T3086" s="231">
        <f t="shared" si="288"/>
        <v>38.57</v>
      </c>
      <c r="U3086" s="231">
        <f>VLOOKUP(VALUE(C3086),'Cross ref'!G:I,3,0)</f>
        <v>7401</v>
      </c>
      <c r="V3086" s="231">
        <f>IFERROR(VLOOKUP(J3086,'Item List (2)'!C:D,2,0),VLOOKUP(K3086,'Item List (2)'!C:D,2,0))</f>
        <v>50007</v>
      </c>
      <c r="W3086" s="231">
        <f>IFERROR(VLOOKUP(J3086,'Item List (2)'!C:E,3,0),VLOOKUP(K3086,'Item List (2)'!C:E,3,0))</f>
        <v>100</v>
      </c>
      <c r="X3086" s="231">
        <f t="shared" si="289"/>
        <v>-38.57</v>
      </c>
      <c r="Y3086" s="231" t="str">
        <f t="shared" si="290"/>
        <v>SURCHARGE, FUEL</v>
      </c>
      <c r="AA3086" s="232">
        <f t="shared" si="291"/>
        <v>38.57</v>
      </c>
      <c r="AB3086" s="232" t="str">
        <f>VLOOKUP(W3086,'Item List (2)'!$H:$J,2,0)</f>
        <v>Food</v>
      </c>
      <c r="AC3086" s="232">
        <f t="shared" si="292"/>
        <v>7401</v>
      </c>
      <c r="AD3086" s="232" t="str">
        <f t="shared" si="293"/>
        <v>7401-Food</v>
      </c>
    </row>
    <row r="3087" spans="1:30">
      <c r="A3087" t="s">
        <v>48</v>
      </c>
      <c r="B3087" t="s">
        <v>549</v>
      </c>
      <c r="C3087" t="s">
        <v>901</v>
      </c>
      <c r="D3087" t="s">
        <v>902</v>
      </c>
      <c r="E3087" t="s">
        <v>903</v>
      </c>
      <c r="F3087" s="220" t="s">
        <v>53</v>
      </c>
      <c r="G3087" s="220">
        <v>45170</v>
      </c>
      <c r="H3087" t="s">
        <v>70</v>
      </c>
      <c r="I3087" t="s">
        <v>71</v>
      </c>
      <c r="J3087" t="s">
        <v>72</v>
      </c>
      <c r="K3087" t="s">
        <v>73</v>
      </c>
      <c r="L3087" s="230" t="s">
        <v>74</v>
      </c>
      <c r="M3087">
        <v>1</v>
      </c>
      <c r="N3087">
        <v>0</v>
      </c>
      <c r="O3087" s="240">
        <v>0</v>
      </c>
      <c r="P3087" s="240">
        <v>0.03</v>
      </c>
      <c r="Q3087" s="240">
        <v>68.92</v>
      </c>
      <c r="R3087" s="240">
        <v>0</v>
      </c>
      <c r="S3087" s="231" t="str">
        <f>VLOOKUP(U3087,'Cross ref'!I:J,2,0)</f>
        <v>SCL</v>
      </c>
      <c r="T3087" s="231">
        <f t="shared" si="288"/>
        <v>0.03</v>
      </c>
      <c r="U3087" s="231">
        <f>VLOOKUP(VALUE(C3087),'Cross ref'!G:I,3,0)</f>
        <v>7402</v>
      </c>
      <c r="V3087" s="231">
        <f>IFERROR(VLOOKUP(J3087,'Item List (2)'!C:D,2,0),VLOOKUP(K3087,'Item List (2)'!C:D,2,0))</f>
        <v>50007</v>
      </c>
      <c r="W3087" s="231">
        <f>IFERROR(VLOOKUP(J3087,'Item List (2)'!C:E,3,0),VLOOKUP(K3087,'Item List (2)'!C:E,3,0))</f>
        <v>100</v>
      </c>
      <c r="X3087" s="231">
        <f t="shared" si="289"/>
        <v>-0.03</v>
      </c>
      <c r="Y3087" s="231" t="str">
        <f t="shared" si="290"/>
        <v>SERVICE - PAYMENT TERMS</v>
      </c>
      <c r="AA3087" s="232">
        <f t="shared" si="291"/>
        <v>0.03</v>
      </c>
      <c r="AB3087" s="232" t="str">
        <f>VLOOKUP(W3087,'Item List (2)'!$H:$J,2,0)</f>
        <v>Food</v>
      </c>
      <c r="AC3087" s="232">
        <f t="shared" si="292"/>
        <v>7402</v>
      </c>
      <c r="AD3087" s="232" t="str">
        <f t="shared" si="293"/>
        <v>7402-Food</v>
      </c>
    </row>
    <row r="3088" spans="1:30">
      <c r="A3088" t="s">
        <v>48</v>
      </c>
      <c r="B3088" t="s">
        <v>549</v>
      </c>
      <c r="C3088" t="s">
        <v>901</v>
      </c>
      <c r="D3088" t="s">
        <v>902</v>
      </c>
      <c r="E3088" t="s">
        <v>903</v>
      </c>
      <c r="F3088" s="220" t="s">
        <v>53</v>
      </c>
      <c r="G3088" s="220">
        <v>45170</v>
      </c>
      <c r="H3088" t="s">
        <v>456</v>
      </c>
      <c r="I3088" t="s">
        <v>55</v>
      </c>
      <c r="J3088" t="s">
        <v>457</v>
      </c>
      <c r="K3088" t="s">
        <v>458</v>
      </c>
      <c r="L3088" s="230" t="s">
        <v>459</v>
      </c>
      <c r="M3088">
        <v>1</v>
      </c>
      <c r="N3088">
        <v>0</v>
      </c>
      <c r="O3088" s="240">
        <v>68.6</v>
      </c>
      <c r="P3088" s="240">
        <v>68.6</v>
      </c>
      <c r="Q3088" s="240">
        <v>68.92</v>
      </c>
      <c r="R3088" s="240">
        <v>0</v>
      </c>
      <c r="S3088" s="231" t="str">
        <f>VLOOKUP(U3088,'Cross ref'!I:J,2,0)</f>
        <v>SCL</v>
      </c>
      <c r="T3088" s="231">
        <f t="shared" si="288"/>
        <v>68.6</v>
      </c>
      <c r="U3088" s="231">
        <f>VLOOKUP(VALUE(C3088),'Cross ref'!G:I,3,0)</f>
        <v>7402</v>
      </c>
      <c r="V3088" s="231">
        <f>IFERROR(VLOOKUP(J3088,'Item List (2)'!C:D,2,0),VLOOKUP(K3088,'Item List (2)'!C:D,2,0))</f>
        <v>50007</v>
      </c>
      <c r="W3088" s="231">
        <f>IFERROR(VLOOKUP(J3088,'Item List (2)'!C:E,3,0),VLOOKUP(K3088,'Item List (2)'!C:E,3,0))</f>
        <v>100</v>
      </c>
      <c r="X3088" s="231">
        <f t="shared" si="289"/>
        <v>0</v>
      </c>
      <c r="Y3088" s="231" t="str">
        <f t="shared" si="290"/>
        <v>COOKIE, CHOC CHIP THWSRV 1.25Z</v>
      </c>
      <c r="AA3088" s="232">
        <f t="shared" si="291"/>
        <v>68.6</v>
      </c>
      <c r="AB3088" s="232" t="str">
        <f>VLOOKUP(W3088,'Item List (2)'!$H:$J,2,0)</f>
        <v>Food</v>
      </c>
      <c r="AC3088" s="232">
        <f t="shared" si="292"/>
        <v>7402</v>
      </c>
      <c r="AD3088" s="232" t="str">
        <f t="shared" si="293"/>
        <v>7402-Food</v>
      </c>
    </row>
    <row r="3089" spans="1:30">
      <c r="A3089" t="s">
        <v>48</v>
      </c>
      <c r="B3089" t="s">
        <v>549</v>
      </c>
      <c r="C3089" t="s">
        <v>901</v>
      </c>
      <c r="D3089" t="s">
        <v>902</v>
      </c>
      <c r="E3089" t="s">
        <v>903</v>
      </c>
      <c r="F3089" s="220" t="s">
        <v>53</v>
      </c>
      <c r="G3089" s="220">
        <v>45170</v>
      </c>
      <c r="H3089" t="s">
        <v>275</v>
      </c>
      <c r="I3089" t="s">
        <v>71</v>
      </c>
      <c r="J3089" t="s">
        <v>276</v>
      </c>
      <c r="K3089" t="s">
        <v>277</v>
      </c>
      <c r="L3089" s="230" t="s">
        <v>74</v>
      </c>
      <c r="M3089">
        <v>1</v>
      </c>
      <c r="N3089">
        <v>0</v>
      </c>
      <c r="O3089" s="240">
        <v>0</v>
      </c>
      <c r="P3089" s="240">
        <v>0.29</v>
      </c>
      <c r="Q3089" s="240">
        <v>68.92</v>
      </c>
      <c r="R3089" s="240">
        <v>0</v>
      </c>
      <c r="S3089" s="231" t="str">
        <f>VLOOKUP(U3089,'Cross ref'!I:J,2,0)</f>
        <v>SCL</v>
      </c>
      <c r="T3089" s="231">
        <f t="shared" si="288"/>
        <v>0.29</v>
      </c>
      <c r="U3089" s="231">
        <f>VLOOKUP(VALUE(C3089),'Cross ref'!G:I,3,0)</f>
        <v>7402</v>
      </c>
      <c r="V3089" s="231">
        <f>IFERROR(VLOOKUP(J3089,'Item List (2)'!C:D,2,0),VLOOKUP(K3089,'Item List (2)'!C:D,2,0))</f>
        <v>50007</v>
      </c>
      <c r="W3089" s="231">
        <f>IFERROR(VLOOKUP(J3089,'Item List (2)'!C:E,3,0),VLOOKUP(K3089,'Item List (2)'!C:E,3,0))</f>
        <v>100</v>
      </c>
      <c r="X3089" s="231">
        <f t="shared" si="289"/>
        <v>-0.29</v>
      </c>
      <c r="Y3089" s="231" t="str">
        <f t="shared" si="290"/>
        <v>SURCHARGE, FUEL</v>
      </c>
      <c r="AA3089" s="232">
        <f t="shared" si="291"/>
        <v>0.29</v>
      </c>
      <c r="AB3089" s="232" t="str">
        <f>VLOOKUP(W3089,'Item List (2)'!$H:$J,2,0)</f>
        <v>Food</v>
      </c>
      <c r="AC3089" s="232">
        <f t="shared" si="292"/>
        <v>7402</v>
      </c>
      <c r="AD3089" s="232" t="str">
        <f t="shared" si="293"/>
        <v>7402-Food</v>
      </c>
    </row>
    <row r="3090" spans="1:30">
      <c r="A3090" t="s">
        <v>48</v>
      </c>
      <c r="B3090" t="s">
        <v>549</v>
      </c>
      <c r="C3090" t="s">
        <v>901</v>
      </c>
      <c r="D3090" t="s">
        <v>902</v>
      </c>
      <c r="E3090" t="s">
        <v>904</v>
      </c>
      <c r="F3090" s="220" t="s">
        <v>53</v>
      </c>
      <c r="G3090" s="220">
        <v>45170</v>
      </c>
      <c r="H3090" t="s">
        <v>413</v>
      </c>
      <c r="I3090" t="s">
        <v>55</v>
      </c>
      <c r="J3090" t="s">
        <v>414</v>
      </c>
      <c r="K3090" t="s">
        <v>415</v>
      </c>
      <c r="L3090" s="230" t="s">
        <v>84</v>
      </c>
      <c r="M3090">
        <v>1</v>
      </c>
      <c r="N3090">
        <v>0</v>
      </c>
      <c r="O3090" s="240">
        <v>51.9</v>
      </c>
      <c r="P3090" s="240">
        <v>51.9</v>
      </c>
      <c r="Q3090" s="240">
        <v>7780.13</v>
      </c>
      <c r="R3090" s="240">
        <v>30.11</v>
      </c>
      <c r="S3090" s="231" t="str">
        <f>VLOOKUP(U3090,'Cross ref'!I:J,2,0)</f>
        <v>SCL</v>
      </c>
      <c r="T3090" s="231">
        <f t="shared" si="288"/>
        <v>51.9</v>
      </c>
      <c r="U3090" s="231">
        <f>VLOOKUP(VALUE(C3090),'Cross ref'!G:I,3,0)</f>
        <v>7402</v>
      </c>
      <c r="V3090" s="231">
        <f>IFERROR(VLOOKUP(J3090,'Item List (2)'!C:D,2,0),VLOOKUP(K3090,'Item List (2)'!C:D,2,0))</f>
        <v>50007</v>
      </c>
      <c r="W3090" s="231">
        <f>IFERROR(VLOOKUP(J3090,'Item List (2)'!C:E,3,0),VLOOKUP(K3090,'Item List (2)'!C:E,3,0))</f>
        <v>100</v>
      </c>
      <c r="X3090" s="231">
        <f t="shared" si="289"/>
        <v>0</v>
      </c>
      <c r="Y3090" s="231" t="str">
        <f t="shared" si="290"/>
        <v>SYRUP, FLASHIN FRUIT PUNCH 2.5GL BIB</v>
      </c>
      <c r="AA3090" s="232">
        <f t="shared" si="291"/>
        <v>51.9</v>
      </c>
      <c r="AB3090" s="232" t="str">
        <f>VLOOKUP(W3090,'Item List (2)'!$H:$J,2,0)</f>
        <v>Food</v>
      </c>
      <c r="AC3090" s="232">
        <f t="shared" si="292"/>
        <v>7402</v>
      </c>
      <c r="AD3090" s="232" t="str">
        <f t="shared" si="293"/>
        <v>7402-Food</v>
      </c>
    </row>
    <row r="3091" spans="1:30">
      <c r="A3091" t="s">
        <v>48</v>
      </c>
      <c r="B3091" t="s">
        <v>549</v>
      </c>
      <c r="C3091" t="s">
        <v>901</v>
      </c>
      <c r="D3091" t="s">
        <v>902</v>
      </c>
      <c r="E3091" t="s">
        <v>904</v>
      </c>
      <c r="F3091" s="220" t="s">
        <v>53</v>
      </c>
      <c r="G3091" s="220">
        <v>45170</v>
      </c>
      <c r="H3091" t="s">
        <v>65</v>
      </c>
      <c r="I3091" t="s">
        <v>66</v>
      </c>
      <c r="J3091" t="s">
        <v>67</v>
      </c>
      <c r="K3091" t="s">
        <v>68</v>
      </c>
      <c r="L3091" s="230" t="s">
        <v>69</v>
      </c>
      <c r="M3091">
        <v>2</v>
      </c>
      <c r="N3091">
        <v>0</v>
      </c>
      <c r="O3091" s="240">
        <v>3.44</v>
      </c>
      <c r="P3091" s="240">
        <v>6.88</v>
      </c>
      <c r="Q3091" s="240">
        <v>7780.13</v>
      </c>
      <c r="R3091" s="240">
        <v>30.11</v>
      </c>
      <c r="S3091" s="231" t="str">
        <f>VLOOKUP(U3091,'Cross ref'!I:J,2,0)</f>
        <v>SCL</v>
      </c>
      <c r="T3091" s="231">
        <f t="shared" si="288"/>
        <v>6.88</v>
      </c>
      <c r="U3091" s="231">
        <f>VLOOKUP(VALUE(C3091),'Cross ref'!G:I,3,0)</f>
        <v>7402</v>
      </c>
      <c r="V3091" s="231">
        <f>IFERROR(VLOOKUP(J3091,'Item List (2)'!C:D,2,0),VLOOKUP(K3091,'Item List (2)'!C:D,2,0))</f>
        <v>60507</v>
      </c>
      <c r="W3091" s="231">
        <f>IFERROR(VLOOKUP(J3091,'Item List (2)'!C:E,3,0),VLOOKUP(K3091,'Item List (2)'!C:E,3,0))</f>
        <v>1200</v>
      </c>
      <c r="X3091" s="231">
        <f t="shared" si="289"/>
        <v>0</v>
      </c>
      <c r="Y3091" s="231" t="str">
        <f t="shared" si="290"/>
        <v>SEAT COVER, PAPER PERSONAL 1/2 FOLD</v>
      </c>
      <c r="AA3091" s="232">
        <f t="shared" si="291"/>
        <v>6.88</v>
      </c>
      <c r="AB3091" s="232" t="str">
        <f>VLOOKUP(W3091,'Item List (2)'!$H:$J,2,0)</f>
        <v>Supplies</v>
      </c>
      <c r="AC3091" s="232">
        <f t="shared" si="292"/>
        <v>7402</v>
      </c>
      <c r="AD3091" s="232" t="str">
        <f t="shared" si="293"/>
        <v>7402-Supplies</v>
      </c>
    </row>
    <row r="3092" spans="1:30">
      <c r="A3092" t="s">
        <v>48</v>
      </c>
      <c r="B3092" t="s">
        <v>549</v>
      </c>
      <c r="C3092" t="s">
        <v>901</v>
      </c>
      <c r="D3092" t="s">
        <v>902</v>
      </c>
      <c r="E3092" t="s">
        <v>904</v>
      </c>
      <c r="F3092" s="220" t="s">
        <v>53</v>
      </c>
      <c r="G3092" s="220">
        <v>45170</v>
      </c>
      <c r="H3092" t="s">
        <v>429</v>
      </c>
      <c r="I3092" t="s">
        <v>66</v>
      </c>
      <c r="J3092" t="s">
        <v>430</v>
      </c>
      <c r="K3092" t="s">
        <v>431</v>
      </c>
      <c r="L3092" s="230" t="s">
        <v>107</v>
      </c>
      <c r="M3092">
        <v>1</v>
      </c>
      <c r="N3092">
        <v>0</v>
      </c>
      <c r="O3092" s="240">
        <v>27.2</v>
      </c>
      <c r="P3092" s="240">
        <v>27.2</v>
      </c>
      <c r="Q3092" s="240">
        <v>7780.13</v>
      </c>
      <c r="R3092" s="240">
        <v>30.11</v>
      </c>
      <c r="S3092" s="231" t="str">
        <f>VLOOKUP(U3092,'Cross ref'!I:J,2,0)</f>
        <v>SCL</v>
      </c>
      <c r="T3092" s="231">
        <f t="shared" si="288"/>
        <v>27.2</v>
      </c>
      <c r="U3092" s="231">
        <f>VLOOKUP(VALUE(C3092),'Cross ref'!G:I,3,0)</f>
        <v>7402</v>
      </c>
      <c r="V3092" s="231">
        <f>IFERROR(VLOOKUP(J3092,'Item List (2)'!C:D,2,0),VLOOKUP(K3092,'Item List (2)'!C:D,2,0))</f>
        <v>60507</v>
      </c>
      <c r="W3092" s="231">
        <f>IFERROR(VLOOKUP(J3092,'Item List (2)'!C:E,3,0),VLOOKUP(K3092,'Item List (2)'!C:E,3,0))</f>
        <v>1200</v>
      </c>
      <c r="X3092" s="231">
        <f t="shared" si="289"/>
        <v>0</v>
      </c>
      <c r="Y3092" s="231" t="str">
        <f t="shared" si="290"/>
        <v>DETERGENT, DISH SUPER RAVE</v>
      </c>
      <c r="AA3092" s="232">
        <f t="shared" si="291"/>
        <v>27.2</v>
      </c>
      <c r="AB3092" s="232" t="str">
        <f>VLOOKUP(W3092,'Item List (2)'!$H:$J,2,0)</f>
        <v>Supplies</v>
      </c>
      <c r="AC3092" s="232">
        <f t="shared" si="292"/>
        <v>7402</v>
      </c>
      <c r="AD3092" s="232" t="str">
        <f t="shared" si="293"/>
        <v>7402-Supplies</v>
      </c>
    </row>
    <row r="3093" spans="1:30">
      <c r="A3093" t="s">
        <v>48</v>
      </c>
      <c r="B3093" t="s">
        <v>549</v>
      </c>
      <c r="C3093" t="s">
        <v>901</v>
      </c>
      <c r="D3093" t="s">
        <v>902</v>
      </c>
      <c r="E3093" t="s">
        <v>904</v>
      </c>
      <c r="F3093" s="220" t="s">
        <v>53</v>
      </c>
      <c r="G3093" s="220">
        <v>45170</v>
      </c>
      <c r="H3093" t="s">
        <v>70</v>
      </c>
      <c r="I3093" t="s">
        <v>71</v>
      </c>
      <c r="J3093" t="s">
        <v>72</v>
      </c>
      <c r="K3093" t="s">
        <v>73</v>
      </c>
      <c r="L3093" s="230" t="s">
        <v>74</v>
      </c>
      <c r="M3093">
        <v>1</v>
      </c>
      <c r="N3093">
        <v>0</v>
      </c>
      <c r="O3093" s="240">
        <v>0</v>
      </c>
      <c r="P3093" s="240">
        <v>5.1</v>
      </c>
      <c r="Q3093" s="240">
        <v>7780.13</v>
      </c>
      <c r="R3093" s="240">
        <v>30.11</v>
      </c>
      <c r="S3093" s="231" t="str">
        <f>VLOOKUP(U3093,'Cross ref'!I:J,2,0)</f>
        <v>SCL</v>
      </c>
      <c r="T3093" s="231">
        <f t="shared" si="288"/>
        <v>5.1</v>
      </c>
      <c r="U3093" s="231">
        <f>VLOOKUP(VALUE(C3093),'Cross ref'!G:I,3,0)</f>
        <v>7402</v>
      </c>
      <c r="V3093" s="231">
        <f>IFERROR(VLOOKUP(J3093,'Item List (2)'!C:D,2,0),VLOOKUP(K3093,'Item List (2)'!C:D,2,0))</f>
        <v>50007</v>
      </c>
      <c r="W3093" s="231">
        <f>IFERROR(VLOOKUP(J3093,'Item List (2)'!C:E,3,0),VLOOKUP(K3093,'Item List (2)'!C:E,3,0))</f>
        <v>100</v>
      </c>
      <c r="X3093" s="231">
        <f t="shared" si="289"/>
        <v>-5.1</v>
      </c>
      <c r="Y3093" s="231" t="str">
        <f t="shared" si="290"/>
        <v>SERVICE - PAYMENT TERMS</v>
      </c>
      <c r="AA3093" s="232">
        <f t="shared" si="291"/>
        <v>5.1</v>
      </c>
      <c r="AB3093" s="232" t="str">
        <f>VLOOKUP(W3093,'Item List (2)'!$H:$J,2,0)</f>
        <v>Food</v>
      </c>
      <c r="AC3093" s="232">
        <f t="shared" si="292"/>
        <v>7402</v>
      </c>
      <c r="AD3093" s="232" t="str">
        <f t="shared" si="293"/>
        <v>7402-Food</v>
      </c>
    </row>
    <row r="3094" spans="1:30">
      <c r="A3094" t="s">
        <v>48</v>
      </c>
      <c r="B3094" t="s">
        <v>549</v>
      </c>
      <c r="C3094" t="s">
        <v>901</v>
      </c>
      <c r="D3094" t="s">
        <v>902</v>
      </c>
      <c r="E3094" t="s">
        <v>904</v>
      </c>
      <c r="F3094" s="220" t="s">
        <v>53</v>
      </c>
      <c r="G3094" s="220">
        <v>45170</v>
      </c>
      <c r="H3094" t="s">
        <v>288</v>
      </c>
      <c r="I3094" t="s">
        <v>55</v>
      </c>
      <c r="J3094" t="s">
        <v>152</v>
      </c>
      <c r="K3094" t="s">
        <v>289</v>
      </c>
      <c r="L3094" s="230" t="s">
        <v>290</v>
      </c>
      <c r="M3094">
        <v>1</v>
      </c>
      <c r="N3094">
        <v>0</v>
      </c>
      <c r="O3094" s="240">
        <v>13.17</v>
      </c>
      <c r="P3094" s="240">
        <v>13.17</v>
      </c>
      <c r="Q3094" s="240">
        <v>7780.13</v>
      </c>
      <c r="R3094" s="240">
        <v>30.11</v>
      </c>
      <c r="S3094" s="231" t="str">
        <f>VLOOKUP(U3094,'Cross ref'!I:J,2,0)</f>
        <v>SCL</v>
      </c>
      <c r="T3094" s="231">
        <f t="shared" si="288"/>
        <v>13.17</v>
      </c>
      <c r="U3094" s="231">
        <f>VLOOKUP(VALUE(C3094),'Cross ref'!G:I,3,0)</f>
        <v>7402</v>
      </c>
      <c r="V3094" s="231">
        <f>IFERROR(VLOOKUP(J3094,'Item List (2)'!C:D,2,0),VLOOKUP(K3094,'Item List (2)'!C:D,2,0))</f>
        <v>50007</v>
      </c>
      <c r="W3094" s="231">
        <f>IFERROR(VLOOKUP(J3094,'Item List (2)'!C:E,3,0),VLOOKUP(K3094,'Item List (2)'!C:E,3,0))</f>
        <v>100</v>
      </c>
      <c r="X3094" s="231">
        <f t="shared" si="289"/>
        <v>0</v>
      </c>
      <c r="Y3094" s="231" t="str">
        <f t="shared" si="290"/>
        <v>SAUCE, HOT MEX PC</v>
      </c>
      <c r="AA3094" s="232">
        <f t="shared" si="291"/>
        <v>13.17</v>
      </c>
      <c r="AB3094" s="232" t="str">
        <f>VLOOKUP(W3094,'Item List (2)'!$H:$J,2,0)</f>
        <v>Food</v>
      </c>
      <c r="AC3094" s="232">
        <f t="shared" si="292"/>
        <v>7402</v>
      </c>
      <c r="AD3094" s="232" t="str">
        <f t="shared" si="293"/>
        <v>7402-Food</v>
      </c>
    </row>
    <row r="3095" spans="1:30">
      <c r="A3095" t="s">
        <v>48</v>
      </c>
      <c r="B3095" t="s">
        <v>549</v>
      </c>
      <c r="C3095" t="s">
        <v>901</v>
      </c>
      <c r="D3095" t="s">
        <v>902</v>
      </c>
      <c r="E3095" t="s">
        <v>904</v>
      </c>
      <c r="F3095" s="220" t="s">
        <v>53</v>
      </c>
      <c r="G3095" s="220">
        <v>45170</v>
      </c>
      <c r="H3095" t="s">
        <v>534</v>
      </c>
      <c r="I3095" t="s">
        <v>66</v>
      </c>
      <c r="J3095" t="s">
        <v>535</v>
      </c>
      <c r="K3095" t="s">
        <v>536</v>
      </c>
      <c r="L3095" s="230" t="s">
        <v>107</v>
      </c>
      <c r="M3095">
        <v>1</v>
      </c>
      <c r="N3095">
        <v>0</v>
      </c>
      <c r="O3095" s="240">
        <v>37.29</v>
      </c>
      <c r="P3095" s="240">
        <v>37.29</v>
      </c>
      <c r="Q3095" s="240">
        <v>7780.13</v>
      </c>
      <c r="R3095" s="240">
        <v>30.11</v>
      </c>
      <c r="S3095" s="231" t="str">
        <f>VLOOKUP(U3095,'Cross ref'!I:J,2,0)</f>
        <v>SCL</v>
      </c>
      <c r="T3095" s="231">
        <f t="shared" si="288"/>
        <v>37.29</v>
      </c>
      <c r="U3095" s="231">
        <f>VLOOKUP(VALUE(C3095),'Cross ref'!G:I,3,0)</f>
        <v>7402</v>
      </c>
      <c r="V3095" s="231">
        <f>IFERROR(VLOOKUP(J3095,'Item List (2)'!C:D,2,0),VLOOKUP(K3095,'Item List (2)'!C:D,2,0))</f>
        <v>60507</v>
      </c>
      <c r="W3095" s="231">
        <f>IFERROR(VLOOKUP(J3095,'Item List (2)'!C:E,3,0),VLOOKUP(K3095,'Item List (2)'!C:E,3,0))</f>
        <v>1200</v>
      </c>
      <c r="X3095" s="231">
        <f t="shared" si="289"/>
        <v>0</v>
      </c>
      <c r="Y3095" s="231" t="str">
        <f t="shared" si="290"/>
        <v>SANITIZER, SUPER-SAN</v>
      </c>
      <c r="AA3095" s="232">
        <f t="shared" si="291"/>
        <v>37.29</v>
      </c>
      <c r="AB3095" s="232" t="str">
        <f>VLOOKUP(W3095,'Item List (2)'!$H:$J,2,0)</f>
        <v>Supplies</v>
      </c>
      <c r="AC3095" s="232">
        <f t="shared" si="292"/>
        <v>7402</v>
      </c>
      <c r="AD3095" s="232" t="str">
        <f t="shared" si="293"/>
        <v>7402-Supplies</v>
      </c>
    </row>
    <row r="3096" spans="1:30">
      <c r="A3096" t="s">
        <v>48</v>
      </c>
      <c r="B3096" t="s">
        <v>549</v>
      </c>
      <c r="C3096" t="s">
        <v>901</v>
      </c>
      <c r="D3096" t="s">
        <v>902</v>
      </c>
      <c r="E3096" t="s">
        <v>904</v>
      </c>
      <c r="F3096" s="220" t="s">
        <v>53</v>
      </c>
      <c r="G3096" s="220">
        <v>45170</v>
      </c>
      <c r="H3096" t="s">
        <v>79</v>
      </c>
      <c r="I3096" t="s">
        <v>55</v>
      </c>
      <c r="J3096" t="s">
        <v>80</v>
      </c>
      <c r="K3096" t="s">
        <v>81</v>
      </c>
      <c r="L3096" s="230" t="s">
        <v>78</v>
      </c>
      <c r="M3096">
        <v>1</v>
      </c>
      <c r="N3096">
        <v>0</v>
      </c>
      <c r="O3096" s="240">
        <v>99.5</v>
      </c>
      <c r="P3096" s="240">
        <v>99.5</v>
      </c>
      <c r="Q3096" s="240">
        <v>7780.13</v>
      </c>
      <c r="R3096" s="240">
        <v>30.11</v>
      </c>
      <c r="S3096" s="231" t="str">
        <f>VLOOKUP(U3096,'Cross ref'!I:J,2,0)</f>
        <v>SCL</v>
      </c>
      <c r="T3096" s="231">
        <f t="shared" si="288"/>
        <v>99.5</v>
      </c>
      <c r="U3096" s="231">
        <f>VLOOKUP(VALUE(C3096),'Cross ref'!G:I,3,0)</f>
        <v>7402</v>
      </c>
      <c r="V3096" s="231">
        <f>IFERROR(VLOOKUP(J3096,'Item List (2)'!C:D,2,0),VLOOKUP(K3096,'Item List (2)'!C:D,2,0))</f>
        <v>50007</v>
      </c>
      <c r="W3096" s="231">
        <f>IFERROR(VLOOKUP(J3096,'Item List (2)'!C:E,3,0),VLOOKUP(K3096,'Item List (2)'!C:E,3,0))</f>
        <v>100</v>
      </c>
      <c r="X3096" s="231">
        <f t="shared" si="289"/>
        <v>0</v>
      </c>
      <c r="Y3096" s="231" t="str">
        <f t="shared" si="290"/>
        <v>SYRUP, POWERADE MTN BLAST BIB</v>
      </c>
      <c r="AA3096" s="232">
        <f t="shared" si="291"/>
        <v>99.5</v>
      </c>
      <c r="AB3096" s="232" t="str">
        <f>VLOOKUP(W3096,'Item List (2)'!$H:$J,2,0)</f>
        <v>Food</v>
      </c>
      <c r="AC3096" s="232">
        <f t="shared" si="292"/>
        <v>7402</v>
      </c>
      <c r="AD3096" s="232" t="str">
        <f t="shared" si="293"/>
        <v>7402-Food</v>
      </c>
    </row>
    <row r="3097" spans="1:30">
      <c r="A3097" t="s">
        <v>48</v>
      </c>
      <c r="B3097" t="s">
        <v>549</v>
      </c>
      <c r="C3097" t="s">
        <v>901</v>
      </c>
      <c r="D3097" t="s">
        <v>902</v>
      </c>
      <c r="E3097" t="s">
        <v>904</v>
      </c>
      <c r="F3097" s="220" t="s">
        <v>53</v>
      </c>
      <c r="G3097" s="220">
        <v>45170</v>
      </c>
      <c r="H3097" t="s">
        <v>82</v>
      </c>
      <c r="I3097" t="s">
        <v>55</v>
      </c>
      <c r="J3097" t="s">
        <v>76</v>
      </c>
      <c r="K3097" t="s">
        <v>83</v>
      </c>
      <c r="L3097" s="230" t="s">
        <v>84</v>
      </c>
      <c r="M3097">
        <v>1</v>
      </c>
      <c r="N3097">
        <v>0</v>
      </c>
      <c r="O3097" s="240">
        <v>51.9</v>
      </c>
      <c r="P3097" s="240">
        <v>51.9</v>
      </c>
      <c r="Q3097" s="240">
        <v>7780.13</v>
      </c>
      <c r="R3097" s="240">
        <v>30.11</v>
      </c>
      <c r="S3097" s="231" t="str">
        <f>VLOOKUP(U3097,'Cross ref'!I:J,2,0)</f>
        <v>SCL</v>
      </c>
      <c r="T3097" s="231">
        <f t="shared" si="288"/>
        <v>51.9</v>
      </c>
      <c r="U3097" s="231">
        <f>VLOOKUP(VALUE(C3097),'Cross ref'!G:I,3,0)</f>
        <v>7402</v>
      </c>
      <c r="V3097" s="231">
        <f>IFERROR(VLOOKUP(J3097,'Item List (2)'!C:D,2,0),VLOOKUP(K3097,'Item List (2)'!C:D,2,0))</f>
        <v>50007</v>
      </c>
      <c r="W3097" s="231">
        <f>IFERROR(VLOOKUP(J3097,'Item List (2)'!C:E,3,0),VLOOKUP(K3097,'Item List (2)'!C:E,3,0))</f>
        <v>100</v>
      </c>
      <c r="X3097" s="231">
        <f t="shared" si="289"/>
        <v>0</v>
      </c>
      <c r="Y3097" s="231" t="str">
        <f t="shared" si="290"/>
        <v>SYRUP, COKE ZERO SUGAR BIB</v>
      </c>
      <c r="AA3097" s="232">
        <f t="shared" si="291"/>
        <v>51.9</v>
      </c>
      <c r="AB3097" s="232" t="str">
        <f>VLOOKUP(W3097,'Item List (2)'!$H:$J,2,0)</f>
        <v>Food</v>
      </c>
      <c r="AC3097" s="232">
        <f t="shared" si="292"/>
        <v>7402</v>
      </c>
      <c r="AD3097" s="232" t="str">
        <f t="shared" si="293"/>
        <v>7402-Food</v>
      </c>
    </row>
    <row r="3098" spans="1:30">
      <c r="A3098" t="s">
        <v>48</v>
      </c>
      <c r="B3098" t="s">
        <v>549</v>
      </c>
      <c r="C3098" t="s">
        <v>901</v>
      </c>
      <c r="D3098" t="s">
        <v>902</v>
      </c>
      <c r="E3098" t="s">
        <v>904</v>
      </c>
      <c r="F3098" s="220" t="s">
        <v>53</v>
      </c>
      <c r="G3098" s="220">
        <v>45170</v>
      </c>
      <c r="H3098" t="s">
        <v>658</v>
      </c>
      <c r="I3098" t="s">
        <v>201</v>
      </c>
      <c r="J3098" t="s">
        <v>232</v>
      </c>
      <c r="K3098" t="s">
        <v>659</v>
      </c>
      <c r="L3098" s="230" t="s">
        <v>455</v>
      </c>
      <c r="M3098">
        <v>1</v>
      </c>
      <c r="N3098">
        <v>0</v>
      </c>
      <c r="O3098" s="240">
        <v>30.27</v>
      </c>
      <c r="P3098" s="240">
        <v>30.27</v>
      </c>
      <c r="Q3098" s="240">
        <v>7780.13</v>
      </c>
      <c r="R3098" s="240">
        <v>30.11</v>
      </c>
      <c r="S3098" s="231" t="str">
        <f>VLOOKUP(U3098,'Cross ref'!I:J,2,0)</f>
        <v>SCL</v>
      </c>
      <c r="T3098" s="231">
        <f t="shared" si="288"/>
        <v>30.27</v>
      </c>
      <c r="U3098" s="231">
        <f>VLOOKUP(VALUE(C3098),'Cross ref'!G:I,3,0)</f>
        <v>7402</v>
      </c>
      <c r="V3098" s="231">
        <f>IFERROR(VLOOKUP(J3098,'Item List (2)'!C:D,2,0),VLOOKUP(K3098,'Item List (2)'!C:D,2,0))</f>
        <v>51001</v>
      </c>
      <c r="W3098" s="231">
        <f>IFERROR(VLOOKUP(J3098,'Item List (2)'!C:E,3,0),VLOOKUP(K3098,'Item List (2)'!C:E,3,0))</f>
        <v>1000</v>
      </c>
      <c r="X3098" s="231">
        <f t="shared" si="289"/>
        <v>0</v>
      </c>
      <c r="Y3098" s="231" t="str">
        <f t="shared" si="290"/>
        <v>LID, PLS SLOT 16-24Z CLR</v>
      </c>
      <c r="AA3098" s="232">
        <f t="shared" si="291"/>
        <v>30.27</v>
      </c>
      <c r="AB3098" s="232" t="str">
        <f>VLOOKUP(W3098,'Item List (2)'!$H:$J,2,0)</f>
        <v>Paper</v>
      </c>
      <c r="AC3098" s="232">
        <f t="shared" si="292"/>
        <v>7402</v>
      </c>
      <c r="AD3098" s="232" t="str">
        <f t="shared" si="293"/>
        <v>7402-Paper</v>
      </c>
    </row>
    <row r="3099" spans="1:30">
      <c r="A3099" t="s">
        <v>48</v>
      </c>
      <c r="B3099" t="s">
        <v>549</v>
      </c>
      <c r="C3099" t="s">
        <v>901</v>
      </c>
      <c r="D3099" t="s">
        <v>902</v>
      </c>
      <c r="E3099" t="s">
        <v>904</v>
      </c>
      <c r="F3099" s="220" t="s">
        <v>53</v>
      </c>
      <c r="G3099" s="220">
        <v>45170</v>
      </c>
      <c r="H3099" t="s">
        <v>85</v>
      </c>
      <c r="I3099" t="s">
        <v>55</v>
      </c>
      <c r="J3099" t="s">
        <v>76</v>
      </c>
      <c r="K3099" t="s">
        <v>86</v>
      </c>
      <c r="L3099" s="230" t="s">
        <v>78</v>
      </c>
      <c r="M3099">
        <v>1</v>
      </c>
      <c r="N3099">
        <v>0</v>
      </c>
      <c r="O3099" s="240">
        <v>145.42</v>
      </c>
      <c r="P3099" s="240">
        <v>145.42</v>
      </c>
      <c r="Q3099" s="240">
        <v>7780.13</v>
      </c>
      <c r="R3099" s="240">
        <v>30.11</v>
      </c>
      <c r="S3099" s="231" t="str">
        <f>VLOOKUP(U3099,'Cross ref'!I:J,2,0)</f>
        <v>SCL</v>
      </c>
      <c r="T3099" s="231">
        <f t="shared" si="288"/>
        <v>145.42</v>
      </c>
      <c r="U3099" s="231">
        <f>VLOOKUP(VALUE(C3099),'Cross ref'!G:I,3,0)</f>
        <v>7402</v>
      </c>
      <c r="V3099" s="231">
        <f>IFERROR(VLOOKUP(J3099,'Item List (2)'!C:D,2,0),VLOOKUP(K3099,'Item List (2)'!C:D,2,0))</f>
        <v>50007</v>
      </c>
      <c r="W3099" s="231">
        <f>IFERROR(VLOOKUP(J3099,'Item List (2)'!C:E,3,0),VLOOKUP(K3099,'Item List (2)'!C:E,3,0))</f>
        <v>100</v>
      </c>
      <c r="X3099" s="231">
        <f t="shared" si="289"/>
        <v>0</v>
      </c>
      <c r="Y3099" s="231" t="str">
        <f t="shared" si="290"/>
        <v>SYRUP, COKE DIET HIYLD BIB</v>
      </c>
      <c r="AA3099" s="232">
        <f t="shared" si="291"/>
        <v>145.42</v>
      </c>
      <c r="AB3099" s="232" t="str">
        <f>VLOOKUP(W3099,'Item List (2)'!$H:$J,2,0)</f>
        <v>Food</v>
      </c>
      <c r="AC3099" s="232">
        <f t="shared" si="292"/>
        <v>7402</v>
      </c>
      <c r="AD3099" s="232" t="str">
        <f t="shared" si="293"/>
        <v>7402-Food</v>
      </c>
    </row>
    <row r="3100" spans="1:30">
      <c r="A3100" t="s">
        <v>48</v>
      </c>
      <c r="B3100" t="s">
        <v>549</v>
      </c>
      <c r="C3100" t="s">
        <v>901</v>
      </c>
      <c r="D3100" t="s">
        <v>902</v>
      </c>
      <c r="E3100" t="s">
        <v>904</v>
      </c>
      <c r="F3100" s="220" t="s">
        <v>53</v>
      </c>
      <c r="G3100" s="220">
        <v>45170</v>
      </c>
      <c r="H3100" t="s">
        <v>87</v>
      </c>
      <c r="I3100" t="s">
        <v>55</v>
      </c>
      <c r="J3100" t="s">
        <v>76</v>
      </c>
      <c r="K3100" t="s">
        <v>88</v>
      </c>
      <c r="L3100" s="230" t="s">
        <v>78</v>
      </c>
      <c r="M3100">
        <v>3</v>
      </c>
      <c r="N3100">
        <v>0</v>
      </c>
      <c r="O3100" s="240">
        <v>112.77</v>
      </c>
      <c r="P3100" s="240">
        <v>338.31</v>
      </c>
      <c r="Q3100" s="240">
        <v>7780.13</v>
      </c>
      <c r="R3100" s="240">
        <v>30.11</v>
      </c>
      <c r="S3100" s="231" t="str">
        <f>VLOOKUP(U3100,'Cross ref'!I:J,2,0)</f>
        <v>SCL</v>
      </c>
      <c r="T3100" s="231">
        <f t="shared" si="288"/>
        <v>338.31</v>
      </c>
      <c r="U3100" s="231">
        <f>VLOOKUP(VALUE(C3100),'Cross ref'!G:I,3,0)</f>
        <v>7402</v>
      </c>
      <c r="V3100" s="231">
        <f>IFERROR(VLOOKUP(J3100,'Item List (2)'!C:D,2,0),VLOOKUP(K3100,'Item List (2)'!C:D,2,0))</f>
        <v>50007</v>
      </c>
      <c r="W3100" s="231">
        <f>IFERROR(VLOOKUP(J3100,'Item List (2)'!C:E,3,0),VLOOKUP(K3100,'Item List (2)'!C:E,3,0))</f>
        <v>100</v>
      </c>
      <c r="X3100" s="231">
        <f t="shared" si="289"/>
        <v>0</v>
      </c>
      <c r="Y3100" s="231" t="str">
        <f t="shared" si="290"/>
        <v>SYRUP, COKE CLASC BIB (HYCS)</v>
      </c>
      <c r="AA3100" s="232">
        <f t="shared" si="291"/>
        <v>338.31</v>
      </c>
      <c r="AB3100" s="232" t="str">
        <f>VLOOKUP(W3100,'Item List (2)'!$H:$J,2,0)</f>
        <v>Food</v>
      </c>
      <c r="AC3100" s="232">
        <f t="shared" si="292"/>
        <v>7402</v>
      </c>
      <c r="AD3100" s="232" t="str">
        <f t="shared" si="293"/>
        <v>7402-Food</v>
      </c>
    </row>
    <row r="3101" spans="1:30">
      <c r="A3101" t="s">
        <v>48</v>
      </c>
      <c r="B3101" t="s">
        <v>549</v>
      </c>
      <c r="C3101" t="s">
        <v>901</v>
      </c>
      <c r="D3101" t="s">
        <v>902</v>
      </c>
      <c r="E3101" t="s">
        <v>904</v>
      </c>
      <c r="F3101" s="220" t="s">
        <v>53</v>
      </c>
      <c r="G3101" s="220">
        <v>45170</v>
      </c>
      <c r="H3101" t="s">
        <v>293</v>
      </c>
      <c r="I3101" t="s">
        <v>55</v>
      </c>
      <c r="J3101" t="s">
        <v>76</v>
      </c>
      <c r="K3101" t="s">
        <v>294</v>
      </c>
      <c r="L3101" s="230" t="s">
        <v>78</v>
      </c>
      <c r="M3101">
        <v>1</v>
      </c>
      <c r="N3101">
        <v>0</v>
      </c>
      <c r="O3101" s="240">
        <v>116.08</v>
      </c>
      <c r="P3101" s="240">
        <v>116.08</v>
      </c>
      <c r="Q3101" s="240">
        <v>7780.13</v>
      </c>
      <c r="R3101" s="240">
        <v>30.11</v>
      </c>
      <c r="S3101" s="231" t="str">
        <f>VLOOKUP(U3101,'Cross ref'!I:J,2,0)</f>
        <v>SCL</v>
      </c>
      <c r="T3101" s="231">
        <f t="shared" si="288"/>
        <v>116.08</v>
      </c>
      <c r="U3101" s="231">
        <f>VLOOKUP(VALUE(C3101),'Cross ref'!G:I,3,0)</f>
        <v>7402</v>
      </c>
      <c r="V3101" s="231">
        <f>IFERROR(VLOOKUP(J3101,'Item List (2)'!C:D,2,0),VLOOKUP(K3101,'Item List (2)'!C:D,2,0))</f>
        <v>50007</v>
      </c>
      <c r="W3101" s="231">
        <f>IFERROR(VLOOKUP(J3101,'Item List (2)'!C:E,3,0),VLOOKUP(K3101,'Item List (2)'!C:E,3,0))</f>
        <v>100</v>
      </c>
      <c r="X3101" s="231">
        <f t="shared" si="289"/>
        <v>0</v>
      </c>
      <c r="Y3101" s="231" t="str">
        <f t="shared" si="290"/>
        <v>SYRUP, SPRITE BIB (HYCS)</v>
      </c>
      <c r="AA3101" s="232">
        <f t="shared" si="291"/>
        <v>116.08</v>
      </c>
      <c r="AB3101" s="232" t="str">
        <f>VLOOKUP(W3101,'Item List (2)'!$H:$J,2,0)</f>
        <v>Food</v>
      </c>
      <c r="AC3101" s="232">
        <f t="shared" si="292"/>
        <v>7402</v>
      </c>
      <c r="AD3101" s="232" t="str">
        <f t="shared" si="293"/>
        <v>7402-Food</v>
      </c>
    </row>
    <row r="3102" spans="1:30">
      <c r="A3102" t="s">
        <v>48</v>
      </c>
      <c r="B3102" t="s">
        <v>549</v>
      </c>
      <c r="C3102" t="s">
        <v>901</v>
      </c>
      <c r="D3102" t="s">
        <v>902</v>
      </c>
      <c r="E3102" t="s">
        <v>904</v>
      </c>
      <c r="F3102" s="220" t="s">
        <v>53</v>
      </c>
      <c r="G3102" s="220">
        <v>45170</v>
      </c>
      <c r="H3102" t="s">
        <v>905</v>
      </c>
      <c r="I3102" t="s">
        <v>201</v>
      </c>
      <c r="J3102" t="s">
        <v>906</v>
      </c>
      <c r="K3102" t="s">
        <v>907</v>
      </c>
      <c r="L3102" s="230" t="s">
        <v>140</v>
      </c>
      <c r="M3102">
        <v>1</v>
      </c>
      <c r="N3102">
        <v>0</v>
      </c>
      <c r="O3102" s="240">
        <v>26.11</v>
      </c>
      <c r="P3102" s="240">
        <v>26.11</v>
      </c>
      <c r="Q3102" s="240">
        <v>7780.13</v>
      </c>
      <c r="R3102" s="240">
        <v>30.11</v>
      </c>
      <c r="S3102" s="231" t="str">
        <f>VLOOKUP(U3102,'Cross ref'!I:J,2,0)</f>
        <v>SCL</v>
      </c>
      <c r="T3102" s="231">
        <f t="shared" si="288"/>
        <v>26.11</v>
      </c>
      <c r="U3102" s="231">
        <f>VLOOKUP(VALUE(C3102),'Cross ref'!G:I,3,0)</f>
        <v>7402</v>
      </c>
      <c r="V3102" s="231">
        <f>IFERROR(VLOOKUP(J3102,'Item List (2)'!C:D,2,0),VLOOKUP(K3102,'Item List (2)'!C:D,2,0))</f>
        <v>60507</v>
      </c>
      <c r="W3102" s="231">
        <f>IFERROR(VLOOKUP(J3102,'Item List (2)'!C:E,3,0),VLOOKUP(K3102,'Item List (2)'!C:E,3,0))</f>
        <v>1200</v>
      </c>
      <c r="X3102" s="231">
        <f t="shared" si="289"/>
        <v>0</v>
      </c>
      <c r="Y3102" s="231" t="str">
        <f t="shared" si="290"/>
        <v>STRIKE BACK CONCRETE CLEANER</v>
      </c>
      <c r="AA3102" s="232">
        <f t="shared" si="291"/>
        <v>26.11</v>
      </c>
      <c r="AB3102" s="232" t="str">
        <f>VLOOKUP(W3102,'Item List (2)'!$H:$J,2,0)</f>
        <v>Supplies</v>
      </c>
      <c r="AC3102" s="232">
        <f t="shared" si="292"/>
        <v>7402</v>
      </c>
      <c r="AD3102" s="232" t="str">
        <f t="shared" si="293"/>
        <v>7402-Supplies</v>
      </c>
    </row>
    <row r="3103" spans="1:30">
      <c r="A3103" t="s">
        <v>48</v>
      </c>
      <c r="B3103" t="s">
        <v>549</v>
      </c>
      <c r="C3103" t="s">
        <v>901</v>
      </c>
      <c r="D3103" t="s">
        <v>902</v>
      </c>
      <c r="E3103" t="s">
        <v>904</v>
      </c>
      <c r="F3103" s="220" t="s">
        <v>53</v>
      </c>
      <c r="G3103" s="220">
        <v>45170</v>
      </c>
      <c r="H3103" t="s">
        <v>908</v>
      </c>
      <c r="I3103" t="s">
        <v>66</v>
      </c>
      <c r="J3103" t="s">
        <v>439</v>
      </c>
      <c r="K3103" t="s">
        <v>909</v>
      </c>
      <c r="L3103" s="230" t="s">
        <v>586</v>
      </c>
      <c r="M3103">
        <v>1</v>
      </c>
      <c r="N3103">
        <v>0</v>
      </c>
      <c r="O3103" s="240">
        <v>55.74</v>
      </c>
      <c r="P3103" s="240">
        <v>55.74</v>
      </c>
      <c r="Q3103" s="240">
        <v>7780.13</v>
      </c>
      <c r="R3103" s="240">
        <v>30.11</v>
      </c>
      <c r="S3103" s="231" t="str">
        <f>VLOOKUP(U3103,'Cross ref'!I:J,2,0)</f>
        <v>SCL</v>
      </c>
      <c r="T3103" s="231">
        <f t="shared" si="288"/>
        <v>55.74</v>
      </c>
      <c r="U3103" s="231">
        <f>VLOOKUP(VALUE(C3103),'Cross ref'!G:I,3,0)</f>
        <v>7402</v>
      </c>
      <c r="V3103" s="231">
        <f>IFERROR(VLOOKUP(J3103,'Item List (2)'!C:D,2,0),VLOOKUP(K3103,'Item List (2)'!C:D,2,0))</f>
        <v>60507</v>
      </c>
      <c r="W3103" s="231">
        <f>IFERROR(VLOOKUP(J3103,'Item List (2)'!C:E,3,0),VLOOKUP(K3103,'Item List (2)'!C:E,3,0))</f>
        <v>1200</v>
      </c>
      <c r="X3103" s="231">
        <f t="shared" si="289"/>
        <v>0</v>
      </c>
      <c r="Y3103" s="231" t="str">
        <f t="shared" si="290"/>
        <v>TOWEL, PAPER ROLL BRN</v>
      </c>
      <c r="AA3103" s="232">
        <f t="shared" si="291"/>
        <v>55.74</v>
      </c>
      <c r="AB3103" s="232" t="str">
        <f>VLOOKUP(W3103,'Item List (2)'!$H:$J,2,0)</f>
        <v>Supplies</v>
      </c>
      <c r="AC3103" s="232">
        <f t="shared" si="292"/>
        <v>7402</v>
      </c>
      <c r="AD3103" s="232" t="str">
        <f t="shared" si="293"/>
        <v>7402-Supplies</v>
      </c>
    </row>
    <row r="3104" spans="1:30">
      <c r="A3104" t="s">
        <v>48</v>
      </c>
      <c r="B3104" t="s">
        <v>549</v>
      </c>
      <c r="C3104" t="s">
        <v>901</v>
      </c>
      <c r="D3104" t="s">
        <v>902</v>
      </c>
      <c r="E3104" t="s">
        <v>904</v>
      </c>
      <c r="F3104" s="220" t="s">
        <v>53</v>
      </c>
      <c r="G3104" s="220">
        <v>45170</v>
      </c>
      <c r="H3104" t="s">
        <v>445</v>
      </c>
      <c r="I3104" t="s">
        <v>55</v>
      </c>
      <c r="J3104" t="s">
        <v>370</v>
      </c>
      <c r="K3104" t="s">
        <v>446</v>
      </c>
      <c r="L3104" s="230" t="s">
        <v>447</v>
      </c>
      <c r="M3104">
        <v>1</v>
      </c>
      <c r="N3104">
        <v>0</v>
      </c>
      <c r="O3104" s="240">
        <v>71.31</v>
      </c>
      <c r="P3104" s="240">
        <v>71.31</v>
      </c>
      <c r="Q3104" s="240">
        <v>7780.13</v>
      </c>
      <c r="R3104" s="240">
        <v>30.11</v>
      </c>
      <c r="S3104" s="231" t="str">
        <f>VLOOKUP(U3104,'Cross ref'!I:J,2,0)</f>
        <v>SCL</v>
      </c>
      <c r="T3104" s="231">
        <f t="shared" si="288"/>
        <v>71.31</v>
      </c>
      <c r="U3104" s="231">
        <f>VLOOKUP(VALUE(C3104),'Cross ref'!G:I,3,0)</f>
        <v>7402</v>
      </c>
      <c r="V3104" s="231">
        <f>IFERROR(VLOOKUP(J3104,'Item List (2)'!C:D,2,0),VLOOKUP(K3104,'Item List (2)'!C:D,2,0))</f>
        <v>50007</v>
      </c>
      <c r="W3104" s="231">
        <f>IFERROR(VLOOKUP(J3104,'Item List (2)'!C:E,3,0),VLOOKUP(K3104,'Item List (2)'!C:E,3,0))</f>
        <v>100</v>
      </c>
      <c r="X3104" s="231">
        <f t="shared" si="289"/>
        <v>0</v>
      </c>
      <c r="Y3104" s="231" t="str">
        <f t="shared" si="290"/>
        <v>TOPPING, OREO CRUMBLE 24LB</v>
      </c>
      <c r="AA3104" s="232">
        <f t="shared" si="291"/>
        <v>71.31</v>
      </c>
      <c r="AB3104" s="232" t="str">
        <f>VLOOKUP(W3104,'Item List (2)'!$H:$J,2,0)</f>
        <v>Food</v>
      </c>
      <c r="AC3104" s="232">
        <f t="shared" si="292"/>
        <v>7402</v>
      </c>
      <c r="AD3104" s="232" t="str">
        <f t="shared" si="293"/>
        <v>7402-Food</v>
      </c>
    </row>
    <row r="3105" spans="1:30">
      <c r="A3105" t="s">
        <v>48</v>
      </c>
      <c r="B3105" t="s">
        <v>549</v>
      </c>
      <c r="C3105" t="s">
        <v>901</v>
      </c>
      <c r="D3105" t="s">
        <v>902</v>
      </c>
      <c r="E3105" t="s">
        <v>904</v>
      </c>
      <c r="F3105" s="220" t="s">
        <v>53</v>
      </c>
      <c r="G3105" s="220">
        <v>45170</v>
      </c>
      <c r="H3105" t="s">
        <v>474</v>
      </c>
      <c r="I3105" t="s">
        <v>66</v>
      </c>
      <c r="J3105" t="s">
        <v>475</v>
      </c>
      <c r="K3105" t="s">
        <v>476</v>
      </c>
      <c r="L3105" s="230" t="s">
        <v>477</v>
      </c>
      <c r="M3105">
        <v>1</v>
      </c>
      <c r="N3105">
        <v>0</v>
      </c>
      <c r="O3105" s="240">
        <v>20.1</v>
      </c>
      <c r="P3105" s="240">
        <v>20.1</v>
      </c>
      <c r="Q3105" s="240">
        <v>7780.13</v>
      </c>
      <c r="R3105" s="240">
        <v>30.11</v>
      </c>
      <c r="S3105" s="231" t="str">
        <f>VLOOKUP(U3105,'Cross ref'!I:J,2,0)</f>
        <v>SCL</v>
      </c>
      <c r="T3105" s="231">
        <f t="shared" si="288"/>
        <v>20.1</v>
      </c>
      <c r="U3105" s="231">
        <f>VLOOKUP(VALUE(C3105),'Cross ref'!G:I,3,0)</f>
        <v>7402</v>
      </c>
      <c r="V3105" s="231">
        <f>IFERROR(VLOOKUP(J3105,'Item List (2)'!C:D,2,0),VLOOKUP(K3105,'Item List (2)'!C:D,2,0))</f>
        <v>60507</v>
      </c>
      <c r="W3105" s="231">
        <f>IFERROR(VLOOKUP(J3105,'Item List (2)'!C:E,3,0),VLOOKUP(K3105,'Item List (2)'!C:E,3,0))</f>
        <v>1200</v>
      </c>
      <c r="X3105" s="231">
        <f t="shared" si="289"/>
        <v>0</v>
      </c>
      <c r="Y3105" s="231" t="str">
        <f t="shared" si="290"/>
        <v>CLEANER, RESTROOM CONTENDER</v>
      </c>
      <c r="AA3105" s="232">
        <f t="shared" si="291"/>
        <v>20.1</v>
      </c>
      <c r="AB3105" s="232" t="str">
        <f>VLOOKUP(W3105,'Item List (2)'!$H:$J,2,0)</f>
        <v>Supplies</v>
      </c>
      <c r="AC3105" s="232">
        <f t="shared" si="292"/>
        <v>7402</v>
      </c>
      <c r="AD3105" s="232" t="str">
        <f t="shared" si="293"/>
        <v>7402-Supplies</v>
      </c>
    </row>
    <row r="3106" spans="1:30">
      <c r="A3106" t="s">
        <v>48</v>
      </c>
      <c r="B3106" t="s">
        <v>549</v>
      </c>
      <c r="C3106" t="s">
        <v>901</v>
      </c>
      <c r="D3106" t="s">
        <v>902</v>
      </c>
      <c r="E3106" t="s">
        <v>904</v>
      </c>
      <c r="F3106" s="220" t="s">
        <v>53</v>
      </c>
      <c r="G3106" s="220">
        <v>45170</v>
      </c>
      <c r="H3106" t="s">
        <v>93</v>
      </c>
      <c r="I3106" t="s">
        <v>55</v>
      </c>
      <c r="J3106" t="s">
        <v>94</v>
      </c>
      <c r="K3106" t="s">
        <v>95</v>
      </c>
      <c r="L3106" s="230" t="s">
        <v>96</v>
      </c>
      <c r="M3106">
        <v>2</v>
      </c>
      <c r="N3106">
        <v>0</v>
      </c>
      <c r="O3106" s="240">
        <v>26.21</v>
      </c>
      <c r="P3106" s="240">
        <v>52.42</v>
      </c>
      <c r="Q3106" s="240">
        <v>7780.13</v>
      </c>
      <c r="R3106" s="240">
        <v>30.11</v>
      </c>
      <c r="S3106" s="231" t="str">
        <f>VLOOKUP(U3106,'Cross ref'!I:J,2,0)</f>
        <v>SCL</v>
      </c>
      <c r="T3106" s="231">
        <f t="shared" si="288"/>
        <v>52.42</v>
      </c>
      <c r="U3106" s="231">
        <f>VLOOKUP(VALUE(C3106),'Cross ref'!G:I,3,0)</f>
        <v>7402</v>
      </c>
      <c r="V3106" s="231">
        <f>IFERROR(VLOOKUP(J3106,'Item List (2)'!C:D,2,0),VLOOKUP(K3106,'Item List (2)'!C:D,2,0))</f>
        <v>50007</v>
      </c>
      <c r="W3106" s="231">
        <f>IFERROR(VLOOKUP(J3106,'Item List (2)'!C:E,3,0),VLOOKUP(K3106,'Item List (2)'!C:E,3,0))</f>
        <v>100</v>
      </c>
      <c r="X3106" s="231">
        <f t="shared" si="289"/>
        <v>0</v>
      </c>
      <c r="Y3106" s="231" t="str">
        <f t="shared" si="290"/>
        <v>JUICE, ORANGE ORIG SIMPLY</v>
      </c>
      <c r="AA3106" s="232">
        <f t="shared" si="291"/>
        <v>52.42</v>
      </c>
      <c r="AB3106" s="232" t="str">
        <f>VLOOKUP(W3106,'Item List (2)'!$H:$J,2,0)</f>
        <v>Food</v>
      </c>
      <c r="AC3106" s="232">
        <f t="shared" si="292"/>
        <v>7402</v>
      </c>
      <c r="AD3106" s="232" t="str">
        <f t="shared" si="293"/>
        <v>7402-Food</v>
      </c>
    </row>
    <row r="3107" spans="1:30">
      <c r="A3107" t="s">
        <v>48</v>
      </c>
      <c r="B3107" t="s">
        <v>549</v>
      </c>
      <c r="C3107" t="s">
        <v>901</v>
      </c>
      <c r="D3107" t="s">
        <v>902</v>
      </c>
      <c r="E3107" t="s">
        <v>904</v>
      </c>
      <c r="F3107" s="220" t="s">
        <v>53</v>
      </c>
      <c r="G3107" s="220">
        <v>45170</v>
      </c>
      <c r="H3107" t="s">
        <v>97</v>
      </c>
      <c r="I3107" t="s">
        <v>55</v>
      </c>
      <c r="J3107" t="s">
        <v>98</v>
      </c>
      <c r="K3107" t="s">
        <v>99</v>
      </c>
      <c r="L3107" s="230" t="s">
        <v>100</v>
      </c>
      <c r="M3107">
        <v>4</v>
      </c>
      <c r="N3107">
        <v>0</v>
      </c>
      <c r="O3107" s="240">
        <v>20.03</v>
      </c>
      <c r="P3107" s="240">
        <v>80.12</v>
      </c>
      <c r="Q3107" s="240">
        <v>7780.13</v>
      </c>
      <c r="R3107" s="240">
        <v>30.11</v>
      </c>
      <c r="S3107" s="231" t="str">
        <f>VLOOKUP(U3107,'Cross ref'!I:J,2,0)</f>
        <v>SCL</v>
      </c>
      <c r="T3107" s="231">
        <f t="shared" si="288"/>
        <v>80.12</v>
      </c>
      <c r="U3107" s="231">
        <f>VLOOKUP(VALUE(C3107),'Cross ref'!G:I,3,0)</f>
        <v>7402</v>
      </c>
      <c r="V3107" s="231">
        <f>IFERROR(VLOOKUP(J3107,'Item List (2)'!C:D,2,0),VLOOKUP(K3107,'Item List (2)'!C:D,2,0))</f>
        <v>50007</v>
      </c>
      <c r="W3107" s="231">
        <f>IFERROR(VLOOKUP(J3107,'Item List (2)'!C:E,3,0),VLOOKUP(K3107,'Item List (2)'!C:E,3,0))</f>
        <v>100</v>
      </c>
      <c r="X3107" s="231">
        <f t="shared" si="289"/>
        <v>0</v>
      </c>
      <c r="Y3107" s="231" t="str">
        <f t="shared" si="290"/>
        <v>SAUCE, BBQ SWEET &amp; BOLD CUP</v>
      </c>
      <c r="AA3107" s="232">
        <f t="shared" si="291"/>
        <v>80.12</v>
      </c>
      <c r="AB3107" s="232" t="str">
        <f>VLOOKUP(W3107,'Item List (2)'!$H:$J,2,0)</f>
        <v>Food</v>
      </c>
      <c r="AC3107" s="232">
        <f t="shared" si="292"/>
        <v>7402</v>
      </c>
      <c r="AD3107" s="232" t="str">
        <f t="shared" si="293"/>
        <v>7402-Food</v>
      </c>
    </row>
    <row r="3108" spans="1:30">
      <c r="A3108" t="s">
        <v>48</v>
      </c>
      <c r="B3108" t="s">
        <v>549</v>
      </c>
      <c r="C3108" t="s">
        <v>901</v>
      </c>
      <c r="D3108" t="s">
        <v>902</v>
      </c>
      <c r="E3108" t="s">
        <v>904</v>
      </c>
      <c r="F3108" s="220" t="s">
        <v>53</v>
      </c>
      <c r="G3108" s="220">
        <v>45170</v>
      </c>
      <c r="H3108" t="s">
        <v>304</v>
      </c>
      <c r="I3108" t="s">
        <v>55</v>
      </c>
      <c r="J3108" t="s">
        <v>305</v>
      </c>
      <c r="K3108" t="s">
        <v>306</v>
      </c>
      <c r="L3108" s="230" t="s">
        <v>100</v>
      </c>
      <c r="M3108">
        <v>1</v>
      </c>
      <c r="N3108">
        <v>0</v>
      </c>
      <c r="O3108" s="240">
        <v>30.8</v>
      </c>
      <c r="P3108" s="240">
        <v>30.8</v>
      </c>
      <c r="Q3108" s="240">
        <v>7780.13</v>
      </c>
      <c r="R3108" s="240">
        <v>30.11</v>
      </c>
      <c r="S3108" s="231" t="str">
        <f>VLOOKUP(U3108,'Cross ref'!I:J,2,0)</f>
        <v>SCL</v>
      </c>
      <c r="T3108" s="231">
        <f t="shared" si="288"/>
        <v>30.8</v>
      </c>
      <c r="U3108" s="231">
        <f>VLOOKUP(VALUE(C3108),'Cross ref'!G:I,3,0)</f>
        <v>7402</v>
      </c>
      <c r="V3108" s="231">
        <f>IFERROR(VLOOKUP(J3108,'Item List (2)'!C:D,2,0),VLOOKUP(K3108,'Item List (2)'!C:D,2,0))</f>
        <v>50007</v>
      </c>
      <c r="W3108" s="231">
        <f>IFERROR(VLOOKUP(J3108,'Item List (2)'!C:E,3,0),VLOOKUP(K3108,'Item List (2)'!C:E,3,0))</f>
        <v>100</v>
      </c>
      <c r="X3108" s="231">
        <f t="shared" si="289"/>
        <v>0</v>
      </c>
      <c r="Y3108" s="231" t="str">
        <f t="shared" si="290"/>
        <v>SAUCE, HNY MUST CUP</v>
      </c>
      <c r="AA3108" s="232">
        <f t="shared" si="291"/>
        <v>30.8</v>
      </c>
      <c r="AB3108" s="232" t="str">
        <f>VLOOKUP(W3108,'Item List (2)'!$H:$J,2,0)</f>
        <v>Food</v>
      </c>
      <c r="AC3108" s="232">
        <f t="shared" si="292"/>
        <v>7402</v>
      </c>
      <c r="AD3108" s="232" t="str">
        <f t="shared" si="293"/>
        <v>7402-Food</v>
      </c>
    </row>
    <row r="3109" spans="1:30">
      <c r="A3109" t="s">
        <v>48</v>
      </c>
      <c r="B3109" t="s">
        <v>549</v>
      </c>
      <c r="C3109" t="s">
        <v>901</v>
      </c>
      <c r="D3109" t="s">
        <v>902</v>
      </c>
      <c r="E3109" t="s">
        <v>904</v>
      </c>
      <c r="F3109" s="220" t="s">
        <v>53</v>
      </c>
      <c r="G3109" s="220">
        <v>45170</v>
      </c>
      <c r="H3109" t="s">
        <v>478</v>
      </c>
      <c r="I3109" t="s">
        <v>55</v>
      </c>
      <c r="J3109" t="s">
        <v>170</v>
      </c>
      <c r="K3109" t="s">
        <v>479</v>
      </c>
      <c r="L3109" s="230" t="s">
        <v>480</v>
      </c>
      <c r="M3109">
        <v>1</v>
      </c>
      <c r="N3109">
        <v>0</v>
      </c>
      <c r="O3109" s="240">
        <v>83.54</v>
      </c>
      <c r="P3109" s="240">
        <v>83.54</v>
      </c>
      <c r="Q3109" s="240">
        <v>7780.13</v>
      </c>
      <c r="R3109" s="240">
        <v>30.11</v>
      </c>
      <c r="S3109" s="231" t="str">
        <f>VLOOKUP(U3109,'Cross ref'!I:J,2,0)</f>
        <v>SCL</v>
      </c>
      <c r="T3109" s="231">
        <f t="shared" si="288"/>
        <v>83.54</v>
      </c>
      <c r="U3109" s="231">
        <f>VLOOKUP(VALUE(C3109),'Cross ref'!G:I,3,0)</f>
        <v>7402</v>
      </c>
      <c r="V3109" s="231">
        <f>IFERROR(VLOOKUP(J3109,'Item List (2)'!C:D,2,0),VLOOKUP(K3109,'Item List (2)'!C:D,2,0))</f>
        <v>50007</v>
      </c>
      <c r="W3109" s="231">
        <f>IFERROR(VLOOKUP(J3109,'Item List (2)'!C:E,3,0),VLOOKUP(K3109,'Item List (2)'!C:E,3,0))</f>
        <v>100</v>
      </c>
      <c r="X3109" s="231">
        <f t="shared" si="289"/>
        <v>0</v>
      </c>
      <c r="Y3109" s="231" t="str">
        <f t="shared" si="290"/>
        <v>SAUSAGE, PTY</v>
      </c>
      <c r="AA3109" s="232">
        <f t="shared" si="291"/>
        <v>83.54</v>
      </c>
      <c r="AB3109" s="232" t="str">
        <f>VLOOKUP(W3109,'Item List (2)'!$H:$J,2,0)</f>
        <v>Food</v>
      </c>
      <c r="AC3109" s="232">
        <f t="shared" si="292"/>
        <v>7402</v>
      </c>
      <c r="AD3109" s="232" t="str">
        <f t="shared" si="293"/>
        <v>7402-Food</v>
      </c>
    </row>
    <row r="3110" spans="1:30">
      <c r="A3110" t="s">
        <v>48</v>
      </c>
      <c r="B3110" t="s">
        <v>549</v>
      </c>
      <c r="C3110" t="s">
        <v>901</v>
      </c>
      <c r="D3110" t="s">
        <v>902</v>
      </c>
      <c r="E3110" t="s">
        <v>904</v>
      </c>
      <c r="F3110" s="220" t="s">
        <v>53</v>
      </c>
      <c r="G3110" s="220">
        <v>45170</v>
      </c>
      <c r="H3110" t="s">
        <v>104</v>
      </c>
      <c r="I3110" t="s">
        <v>55</v>
      </c>
      <c r="J3110" t="s">
        <v>105</v>
      </c>
      <c r="K3110" t="s">
        <v>106</v>
      </c>
      <c r="L3110" s="230" t="s">
        <v>107</v>
      </c>
      <c r="M3110">
        <v>2</v>
      </c>
      <c r="N3110">
        <v>0</v>
      </c>
      <c r="O3110" s="240">
        <v>9.54</v>
      </c>
      <c r="P3110" s="240">
        <v>19.08</v>
      </c>
      <c r="Q3110" s="240">
        <v>7780.13</v>
      </c>
      <c r="R3110" s="240">
        <v>30.11</v>
      </c>
      <c r="S3110" s="231" t="str">
        <f>VLOOKUP(U3110,'Cross ref'!I:J,2,0)</f>
        <v>SCL</v>
      </c>
      <c r="T3110" s="231">
        <f t="shared" si="288"/>
        <v>19.08</v>
      </c>
      <c r="U3110" s="231">
        <f>VLOOKUP(VALUE(C3110),'Cross ref'!G:I,3,0)</f>
        <v>7402</v>
      </c>
      <c r="V3110" s="231">
        <f>IFERROR(VLOOKUP(J3110,'Item List (2)'!C:D,2,0),VLOOKUP(K3110,'Item List (2)'!C:D,2,0))</f>
        <v>50007</v>
      </c>
      <c r="W3110" s="231">
        <f>IFERROR(VLOOKUP(J3110,'Item List (2)'!C:E,3,0),VLOOKUP(K3110,'Item List (2)'!C:E,3,0))</f>
        <v>100</v>
      </c>
      <c r="X3110" s="231">
        <f t="shared" si="289"/>
        <v>0</v>
      </c>
      <c r="Y3110" s="231" t="str">
        <f t="shared" si="290"/>
        <v>MILK, 1%</v>
      </c>
      <c r="AA3110" s="232">
        <f t="shared" si="291"/>
        <v>19.08</v>
      </c>
      <c r="AB3110" s="232" t="str">
        <f>VLOOKUP(W3110,'Item List (2)'!$H:$J,2,0)</f>
        <v>Food</v>
      </c>
      <c r="AC3110" s="232">
        <f t="shared" si="292"/>
        <v>7402</v>
      </c>
      <c r="AD3110" s="232" t="str">
        <f t="shared" si="293"/>
        <v>7402-Food</v>
      </c>
    </row>
    <row r="3111" spans="1:30">
      <c r="A3111" t="s">
        <v>48</v>
      </c>
      <c r="B3111" t="s">
        <v>549</v>
      </c>
      <c r="C3111" t="s">
        <v>901</v>
      </c>
      <c r="D3111" t="s">
        <v>902</v>
      </c>
      <c r="E3111" t="s">
        <v>904</v>
      </c>
      <c r="F3111" s="220" t="s">
        <v>53</v>
      </c>
      <c r="G3111" s="220">
        <v>45170</v>
      </c>
      <c r="H3111" t="s">
        <v>572</v>
      </c>
      <c r="I3111" t="s">
        <v>66</v>
      </c>
      <c r="J3111" t="s">
        <v>109</v>
      </c>
      <c r="K3111" t="s">
        <v>110</v>
      </c>
      <c r="L3111" s="230" t="s">
        <v>111</v>
      </c>
      <c r="M3111">
        <v>1</v>
      </c>
      <c r="N3111">
        <v>0</v>
      </c>
      <c r="O3111" s="240">
        <v>3.85</v>
      </c>
      <c r="P3111" s="240">
        <v>3.85</v>
      </c>
      <c r="Q3111" s="240">
        <v>7780.13</v>
      </c>
      <c r="R3111" s="240">
        <v>30.11</v>
      </c>
      <c r="S3111" s="231" t="str">
        <f>VLOOKUP(U3111,'Cross ref'!I:J,2,0)</f>
        <v>SCL</v>
      </c>
      <c r="T3111" s="231">
        <f t="shared" si="288"/>
        <v>3.85</v>
      </c>
      <c r="U3111" s="231">
        <f>VLOOKUP(VALUE(C3111),'Cross ref'!G:I,3,0)</f>
        <v>7402</v>
      </c>
      <c r="V3111" s="231">
        <f>IFERROR(VLOOKUP(J3111,'Item List (2)'!C:D,2,0),VLOOKUP(K3111,'Item List (2)'!C:D,2,0))</f>
        <v>60507</v>
      </c>
      <c r="W3111" s="231">
        <f>IFERROR(VLOOKUP(J3111,'Item List (2)'!C:E,3,0),VLOOKUP(K3111,'Item List (2)'!C:E,3,0))</f>
        <v>1200</v>
      </c>
      <c r="X3111" s="231">
        <f t="shared" si="289"/>
        <v>0</v>
      </c>
      <c r="Y3111" s="231" t="str">
        <f t="shared" si="290"/>
        <v>GLOVE, SYNTH MED</v>
      </c>
      <c r="AA3111" s="232">
        <f t="shared" si="291"/>
        <v>3.85</v>
      </c>
      <c r="AB3111" s="232" t="str">
        <f>VLOOKUP(W3111,'Item List (2)'!$H:$J,2,0)</f>
        <v>Supplies</v>
      </c>
      <c r="AC3111" s="232">
        <f t="shared" si="292"/>
        <v>7402</v>
      </c>
      <c r="AD3111" s="232" t="str">
        <f t="shared" si="293"/>
        <v>7402-Supplies</v>
      </c>
    </row>
    <row r="3112" spans="1:30">
      <c r="A3112" t="s">
        <v>48</v>
      </c>
      <c r="B3112" t="s">
        <v>549</v>
      </c>
      <c r="C3112" t="s">
        <v>901</v>
      </c>
      <c r="D3112" t="s">
        <v>902</v>
      </c>
      <c r="E3112" t="s">
        <v>904</v>
      </c>
      <c r="F3112" s="220" t="s">
        <v>53</v>
      </c>
      <c r="G3112" s="220">
        <v>45170</v>
      </c>
      <c r="H3112" t="s">
        <v>481</v>
      </c>
      <c r="I3112" t="s">
        <v>66</v>
      </c>
      <c r="J3112" t="s">
        <v>109</v>
      </c>
      <c r="K3112" t="s">
        <v>308</v>
      </c>
      <c r="L3112" s="230" t="s">
        <v>111</v>
      </c>
      <c r="M3112">
        <v>1</v>
      </c>
      <c r="N3112">
        <v>0</v>
      </c>
      <c r="O3112" s="240">
        <v>3.85</v>
      </c>
      <c r="P3112" s="240">
        <v>3.85</v>
      </c>
      <c r="Q3112" s="240">
        <v>7780.13</v>
      </c>
      <c r="R3112" s="240">
        <v>30.11</v>
      </c>
      <c r="S3112" s="231" t="str">
        <f>VLOOKUP(U3112,'Cross ref'!I:J,2,0)</f>
        <v>SCL</v>
      </c>
      <c r="T3112" s="231">
        <f t="shared" si="288"/>
        <v>3.85</v>
      </c>
      <c r="U3112" s="231">
        <f>VLOOKUP(VALUE(C3112),'Cross ref'!G:I,3,0)</f>
        <v>7402</v>
      </c>
      <c r="V3112" s="231">
        <f>IFERROR(VLOOKUP(J3112,'Item List (2)'!C:D,2,0),VLOOKUP(K3112,'Item List (2)'!C:D,2,0))</f>
        <v>60507</v>
      </c>
      <c r="W3112" s="231">
        <f>IFERROR(VLOOKUP(J3112,'Item List (2)'!C:E,3,0),VLOOKUP(K3112,'Item List (2)'!C:E,3,0))</f>
        <v>1200</v>
      </c>
      <c r="X3112" s="231">
        <f t="shared" si="289"/>
        <v>0</v>
      </c>
      <c r="Y3112" s="231" t="str">
        <f t="shared" si="290"/>
        <v>GLOVE, SYNTH XLG</v>
      </c>
      <c r="AA3112" s="232">
        <f t="shared" si="291"/>
        <v>3.85</v>
      </c>
      <c r="AB3112" s="232" t="str">
        <f>VLOOKUP(W3112,'Item List (2)'!$H:$J,2,0)</f>
        <v>Supplies</v>
      </c>
      <c r="AC3112" s="232">
        <f t="shared" si="292"/>
        <v>7402</v>
      </c>
      <c r="AD3112" s="232" t="str">
        <f t="shared" si="293"/>
        <v>7402-Supplies</v>
      </c>
    </row>
    <row r="3113" spans="1:30">
      <c r="A3113" t="s">
        <v>48</v>
      </c>
      <c r="B3113" t="s">
        <v>549</v>
      </c>
      <c r="C3113" t="s">
        <v>901</v>
      </c>
      <c r="D3113" t="s">
        <v>902</v>
      </c>
      <c r="E3113" t="s">
        <v>904</v>
      </c>
      <c r="F3113" s="220" t="s">
        <v>53</v>
      </c>
      <c r="G3113" s="220">
        <v>45170</v>
      </c>
      <c r="H3113" t="s">
        <v>54</v>
      </c>
      <c r="I3113" t="s">
        <v>55</v>
      </c>
      <c r="J3113" t="s">
        <v>56</v>
      </c>
      <c r="K3113" t="s">
        <v>57</v>
      </c>
      <c r="L3113" s="230" t="s">
        <v>58</v>
      </c>
      <c r="M3113">
        <v>1</v>
      </c>
      <c r="N3113">
        <v>0</v>
      </c>
      <c r="O3113" s="240">
        <v>42.61</v>
      </c>
      <c r="P3113" s="240">
        <v>42.61</v>
      </c>
      <c r="Q3113" s="240">
        <v>7780.13</v>
      </c>
      <c r="R3113" s="240">
        <v>30.11</v>
      </c>
      <c r="S3113" s="231" t="str">
        <f>VLOOKUP(U3113,'Cross ref'!I:J,2,0)</f>
        <v>SCL</v>
      </c>
      <c r="T3113" s="231">
        <f t="shared" si="288"/>
        <v>42.61</v>
      </c>
      <c r="U3113" s="231">
        <f>VLOOKUP(VALUE(C3113),'Cross ref'!G:I,3,0)</f>
        <v>7402</v>
      </c>
      <c r="V3113" s="231">
        <f>IFERROR(VLOOKUP(J3113,'Item List (2)'!C:D,2,0),VLOOKUP(K3113,'Item List (2)'!C:D,2,0))</f>
        <v>50007</v>
      </c>
      <c r="W3113" s="231">
        <f>IFERROR(VLOOKUP(J3113,'Item List (2)'!C:E,3,0),VLOOKUP(K3113,'Item List (2)'!C:E,3,0))</f>
        <v>100</v>
      </c>
      <c r="X3113" s="231">
        <f t="shared" si="289"/>
        <v>0</v>
      </c>
      <c r="Y3113" s="231" t="str">
        <f t="shared" si="290"/>
        <v>PEPPER, CHILE GRN STRIP</v>
      </c>
      <c r="AA3113" s="232">
        <f t="shared" si="291"/>
        <v>42.61</v>
      </c>
      <c r="AB3113" s="232" t="str">
        <f>VLOOKUP(W3113,'Item List (2)'!$H:$J,2,0)</f>
        <v>Food</v>
      </c>
      <c r="AC3113" s="232">
        <f t="shared" si="292"/>
        <v>7402</v>
      </c>
      <c r="AD3113" s="232" t="str">
        <f t="shared" si="293"/>
        <v>7402-Food</v>
      </c>
    </row>
    <row r="3114" spans="1:30">
      <c r="A3114" t="s">
        <v>48</v>
      </c>
      <c r="B3114" t="s">
        <v>549</v>
      </c>
      <c r="C3114" t="s">
        <v>901</v>
      </c>
      <c r="D3114" t="s">
        <v>902</v>
      </c>
      <c r="E3114" t="s">
        <v>904</v>
      </c>
      <c r="F3114" s="220" t="s">
        <v>53</v>
      </c>
      <c r="G3114" s="220">
        <v>45170</v>
      </c>
      <c r="H3114" t="s">
        <v>116</v>
      </c>
      <c r="I3114" t="s">
        <v>55</v>
      </c>
      <c r="J3114" t="s">
        <v>117</v>
      </c>
      <c r="K3114" t="s">
        <v>118</v>
      </c>
      <c r="L3114" s="230" t="s">
        <v>119</v>
      </c>
      <c r="M3114">
        <v>18</v>
      </c>
      <c r="N3114">
        <v>0</v>
      </c>
      <c r="O3114" s="240">
        <v>76.78</v>
      </c>
      <c r="P3114" s="240">
        <v>1382.04</v>
      </c>
      <c r="Q3114" s="240">
        <v>7780.13</v>
      </c>
      <c r="R3114" s="240">
        <v>30.11</v>
      </c>
      <c r="S3114" s="231" t="str">
        <f>VLOOKUP(U3114,'Cross ref'!I:J,2,0)</f>
        <v>SCL</v>
      </c>
      <c r="T3114" s="231">
        <f t="shared" si="288"/>
        <v>1382.04</v>
      </c>
      <c r="U3114" s="231">
        <f>VLOOKUP(VALUE(C3114),'Cross ref'!G:I,3,0)</f>
        <v>7402</v>
      </c>
      <c r="V3114" s="231">
        <f>IFERROR(VLOOKUP(J3114,'Item List (2)'!C:D,2,0),VLOOKUP(K3114,'Item List (2)'!C:D,2,0))</f>
        <v>50007</v>
      </c>
      <c r="W3114" s="231">
        <f>IFERROR(VLOOKUP(J3114,'Item List (2)'!C:E,3,0),VLOOKUP(K3114,'Item List (2)'!C:E,3,0))</f>
        <v>100</v>
      </c>
      <c r="X3114" s="231">
        <f t="shared" si="289"/>
        <v>0</v>
      </c>
      <c r="Y3114" s="231" t="str">
        <f t="shared" si="290"/>
        <v>BEEF, GRND PTY 3.5Z</v>
      </c>
      <c r="AA3114" s="232">
        <f t="shared" si="291"/>
        <v>1382.04</v>
      </c>
      <c r="AB3114" s="232" t="str">
        <f>VLOOKUP(W3114,'Item List (2)'!$H:$J,2,0)</f>
        <v>Food</v>
      </c>
      <c r="AC3114" s="232">
        <f t="shared" si="292"/>
        <v>7402</v>
      </c>
      <c r="AD3114" s="232" t="str">
        <f t="shared" si="293"/>
        <v>7402-Food</v>
      </c>
    </row>
    <row r="3115" spans="1:30">
      <c r="A3115" t="s">
        <v>48</v>
      </c>
      <c r="B3115" t="s">
        <v>549</v>
      </c>
      <c r="C3115" t="s">
        <v>901</v>
      </c>
      <c r="D3115" t="s">
        <v>902</v>
      </c>
      <c r="E3115" t="s">
        <v>904</v>
      </c>
      <c r="F3115" s="220" t="s">
        <v>53</v>
      </c>
      <c r="G3115" s="220">
        <v>45170</v>
      </c>
      <c r="H3115" t="s">
        <v>309</v>
      </c>
      <c r="I3115" t="s">
        <v>55</v>
      </c>
      <c r="J3115" t="s">
        <v>310</v>
      </c>
      <c r="K3115" t="s">
        <v>311</v>
      </c>
      <c r="L3115" s="230" t="s">
        <v>312</v>
      </c>
      <c r="M3115">
        <v>1</v>
      </c>
      <c r="N3115">
        <v>0</v>
      </c>
      <c r="O3115" s="240">
        <v>11.6</v>
      </c>
      <c r="P3115" s="240">
        <v>11.6</v>
      </c>
      <c r="Q3115" s="240">
        <v>7780.13</v>
      </c>
      <c r="R3115" s="240">
        <v>30.11</v>
      </c>
      <c r="S3115" s="231" t="str">
        <f>VLOOKUP(U3115,'Cross ref'!I:J,2,0)</f>
        <v>SCL</v>
      </c>
      <c r="T3115" s="231">
        <f t="shared" si="288"/>
        <v>11.6</v>
      </c>
      <c r="U3115" s="231">
        <f>VLOOKUP(VALUE(C3115),'Cross ref'!G:I,3,0)</f>
        <v>7402</v>
      </c>
      <c r="V3115" s="231">
        <f>IFERROR(VLOOKUP(J3115,'Item List (2)'!C:D,2,0),VLOOKUP(K3115,'Item List (2)'!C:D,2,0))</f>
        <v>50007</v>
      </c>
      <c r="W3115" s="231">
        <f>IFERROR(VLOOKUP(J3115,'Item List (2)'!C:E,3,0),VLOOKUP(K3115,'Item List (2)'!C:E,3,0))</f>
        <v>100</v>
      </c>
      <c r="X3115" s="231">
        <f t="shared" si="289"/>
        <v>0</v>
      </c>
      <c r="Y3115" s="231" t="str">
        <f t="shared" si="290"/>
        <v>SALSA, PCH .43Z</v>
      </c>
      <c r="AA3115" s="232">
        <f t="shared" si="291"/>
        <v>11.6</v>
      </c>
      <c r="AB3115" s="232" t="str">
        <f>VLOOKUP(W3115,'Item List (2)'!$H:$J,2,0)</f>
        <v>Food</v>
      </c>
      <c r="AC3115" s="232">
        <f t="shared" si="292"/>
        <v>7402</v>
      </c>
      <c r="AD3115" s="232" t="str">
        <f t="shared" si="293"/>
        <v>7402-Food</v>
      </c>
    </row>
    <row r="3116" spans="1:30">
      <c r="A3116" t="s">
        <v>48</v>
      </c>
      <c r="B3116" t="s">
        <v>549</v>
      </c>
      <c r="C3116" t="s">
        <v>901</v>
      </c>
      <c r="D3116" t="s">
        <v>902</v>
      </c>
      <c r="E3116" t="s">
        <v>904</v>
      </c>
      <c r="F3116" s="220" t="s">
        <v>53</v>
      </c>
      <c r="G3116" s="220">
        <v>45170</v>
      </c>
      <c r="H3116" t="s">
        <v>120</v>
      </c>
      <c r="I3116" t="s">
        <v>55</v>
      </c>
      <c r="J3116" t="s">
        <v>121</v>
      </c>
      <c r="K3116" t="s">
        <v>122</v>
      </c>
      <c r="L3116" s="230" t="s">
        <v>123</v>
      </c>
      <c r="M3116">
        <v>3</v>
      </c>
      <c r="N3116">
        <v>0</v>
      </c>
      <c r="O3116" s="240">
        <v>30.72</v>
      </c>
      <c r="P3116" s="240">
        <v>92.16</v>
      </c>
      <c r="Q3116" s="240">
        <v>7780.13</v>
      </c>
      <c r="R3116" s="240">
        <v>30.11</v>
      </c>
      <c r="S3116" s="231" t="str">
        <f>VLOOKUP(U3116,'Cross ref'!I:J,2,0)</f>
        <v>SCL</v>
      </c>
      <c r="T3116" s="231">
        <f t="shared" si="288"/>
        <v>92.16</v>
      </c>
      <c r="U3116" s="231">
        <f>VLOOKUP(VALUE(C3116),'Cross ref'!G:I,3,0)</f>
        <v>7402</v>
      </c>
      <c r="V3116" s="231">
        <f>IFERROR(VLOOKUP(J3116,'Item List (2)'!C:D,2,0),VLOOKUP(K3116,'Item List (2)'!C:D,2,0))</f>
        <v>50007</v>
      </c>
      <c r="W3116" s="231">
        <f>IFERROR(VLOOKUP(J3116,'Item List (2)'!C:E,3,0),VLOOKUP(K3116,'Item List (2)'!C:E,3,0))</f>
        <v>100</v>
      </c>
      <c r="X3116" s="231">
        <f t="shared" si="289"/>
        <v>0</v>
      </c>
      <c r="Y3116" s="231" t="str">
        <f t="shared" si="290"/>
        <v>APPTZR, ONION RING</v>
      </c>
      <c r="AA3116" s="232">
        <f t="shared" si="291"/>
        <v>92.16</v>
      </c>
      <c r="AB3116" s="232" t="str">
        <f>VLOOKUP(W3116,'Item List (2)'!$H:$J,2,0)</f>
        <v>Food</v>
      </c>
      <c r="AC3116" s="232">
        <f t="shared" si="292"/>
        <v>7402</v>
      </c>
      <c r="AD3116" s="232" t="str">
        <f t="shared" si="293"/>
        <v>7402-Food</v>
      </c>
    </row>
    <row r="3117" spans="1:30">
      <c r="A3117" t="s">
        <v>48</v>
      </c>
      <c r="B3117" t="s">
        <v>549</v>
      </c>
      <c r="C3117" t="s">
        <v>901</v>
      </c>
      <c r="D3117" t="s">
        <v>902</v>
      </c>
      <c r="E3117" t="s">
        <v>904</v>
      </c>
      <c r="F3117" s="220" t="s">
        <v>53</v>
      </c>
      <c r="G3117" s="220">
        <v>45170</v>
      </c>
      <c r="H3117" t="s">
        <v>124</v>
      </c>
      <c r="I3117" t="s">
        <v>55</v>
      </c>
      <c r="J3117" t="s">
        <v>125</v>
      </c>
      <c r="K3117" t="s">
        <v>126</v>
      </c>
      <c r="L3117" s="230" t="s">
        <v>127</v>
      </c>
      <c r="M3117">
        <v>3</v>
      </c>
      <c r="N3117">
        <v>0</v>
      </c>
      <c r="O3117" s="240">
        <v>21.8</v>
      </c>
      <c r="P3117" s="240">
        <v>65.4</v>
      </c>
      <c r="Q3117" s="240">
        <v>7780.13</v>
      </c>
      <c r="R3117" s="240">
        <v>30.11</v>
      </c>
      <c r="S3117" s="231" t="str">
        <f>VLOOKUP(U3117,'Cross ref'!I:J,2,0)</f>
        <v>SCL</v>
      </c>
      <c r="T3117" s="231">
        <f t="shared" si="288"/>
        <v>65.4</v>
      </c>
      <c r="U3117" s="231">
        <f>VLOOKUP(VALUE(C3117),'Cross ref'!G:I,3,0)</f>
        <v>7402</v>
      </c>
      <c r="V3117" s="231">
        <f>IFERROR(VLOOKUP(J3117,'Item List (2)'!C:D,2,0),VLOOKUP(K3117,'Item List (2)'!C:D,2,0))</f>
        <v>50007</v>
      </c>
      <c r="W3117" s="231">
        <f>IFERROR(VLOOKUP(J3117,'Item List (2)'!C:E,3,0),VLOOKUP(K3117,'Item List (2)'!C:E,3,0))</f>
        <v>100</v>
      </c>
      <c r="X3117" s="231">
        <f t="shared" si="289"/>
        <v>0</v>
      </c>
      <c r="Y3117" s="231" t="str">
        <f t="shared" si="290"/>
        <v>KETCHUP, PKT</v>
      </c>
      <c r="AA3117" s="232">
        <f t="shared" si="291"/>
        <v>65.4</v>
      </c>
      <c r="AB3117" s="232" t="str">
        <f>VLOOKUP(W3117,'Item List (2)'!$H:$J,2,0)</f>
        <v>Food</v>
      </c>
      <c r="AC3117" s="232">
        <f t="shared" si="292"/>
        <v>7402</v>
      </c>
      <c r="AD3117" s="232" t="str">
        <f t="shared" si="293"/>
        <v>7402-Food</v>
      </c>
    </row>
    <row r="3118" spans="1:30">
      <c r="A3118" t="s">
        <v>48</v>
      </c>
      <c r="B3118" t="s">
        <v>549</v>
      </c>
      <c r="C3118" t="s">
        <v>901</v>
      </c>
      <c r="D3118" t="s">
        <v>902</v>
      </c>
      <c r="E3118" t="s">
        <v>904</v>
      </c>
      <c r="F3118" s="220" t="s">
        <v>53</v>
      </c>
      <c r="G3118" s="220">
        <v>45170</v>
      </c>
      <c r="H3118" t="s">
        <v>315</v>
      </c>
      <c r="I3118" t="s">
        <v>55</v>
      </c>
      <c r="J3118" t="s">
        <v>316</v>
      </c>
      <c r="K3118" t="s">
        <v>317</v>
      </c>
      <c r="L3118" s="230" t="s">
        <v>212</v>
      </c>
      <c r="M3118">
        <v>1</v>
      </c>
      <c r="N3118">
        <v>0</v>
      </c>
      <c r="O3118" s="240">
        <v>17.15</v>
      </c>
      <c r="P3118" s="240">
        <v>17.15</v>
      </c>
      <c r="Q3118" s="240">
        <v>7780.13</v>
      </c>
      <c r="R3118" s="240">
        <v>30.11</v>
      </c>
      <c r="S3118" s="231" t="str">
        <f>VLOOKUP(U3118,'Cross ref'!I:J,2,0)</f>
        <v>SCL</v>
      </c>
      <c r="T3118" s="231">
        <f t="shared" si="288"/>
        <v>17.15</v>
      </c>
      <c r="U3118" s="231">
        <f>VLOOKUP(VALUE(C3118),'Cross ref'!G:I,3,0)</f>
        <v>7402</v>
      </c>
      <c r="V3118" s="231">
        <f>IFERROR(VLOOKUP(J3118,'Item List (2)'!C:D,2,0),VLOOKUP(K3118,'Item List (2)'!C:D,2,0))</f>
        <v>50007</v>
      </c>
      <c r="W3118" s="231">
        <f>IFERROR(VLOOKUP(J3118,'Item List (2)'!C:E,3,0),VLOOKUP(K3118,'Item List (2)'!C:E,3,0))</f>
        <v>100</v>
      </c>
      <c r="X3118" s="231">
        <f t="shared" si="289"/>
        <v>0</v>
      </c>
      <c r="Y3118" s="231" t="str">
        <f t="shared" si="290"/>
        <v>BREADING, CHICK TNDR</v>
      </c>
      <c r="AA3118" s="232">
        <f t="shared" si="291"/>
        <v>17.15</v>
      </c>
      <c r="AB3118" s="232" t="str">
        <f>VLOOKUP(W3118,'Item List (2)'!$H:$J,2,0)</f>
        <v>Food</v>
      </c>
      <c r="AC3118" s="232">
        <f t="shared" si="292"/>
        <v>7402</v>
      </c>
      <c r="AD3118" s="232" t="str">
        <f t="shared" si="293"/>
        <v>7402-Food</v>
      </c>
    </row>
    <row r="3119" spans="1:30">
      <c r="A3119" t="s">
        <v>48</v>
      </c>
      <c r="B3119" t="s">
        <v>549</v>
      </c>
      <c r="C3119" t="s">
        <v>901</v>
      </c>
      <c r="D3119" t="s">
        <v>902</v>
      </c>
      <c r="E3119" t="s">
        <v>904</v>
      </c>
      <c r="F3119" s="220" t="s">
        <v>53</v>
      </c>
      <c r="G3119" s="220">
        <v>45170</v>
      </c>
      <c r="H3119" t="s">
        <v>318</v>
      </c>
      <c r="I3119" t="s">
        <v>201</v>
      </c>
      <c r="J3119" t="s">
        <v>319</v>
      </c>
      <c r="K3119" t="s">
        <v>320</v>
      </c>
      <c r="L3119" s="230" t="s">
        <v>321</v>
      </c>
      <c r="M3119">
        <v>1</v>
      </c>
      <c r="N3119">
        <v>0</v>
      </c>
      <c r="O3119" s="240">
        <v>26.2</v>
      </c>
      <c r="P3119" s="240">
        <v>26.2</v>
      </c>
      <c r="Q3119" s="240">
        <v>7780.13</v>
      </c>
      <c r="R3119" s="240">
        <v>30.11</v>
      </c>
      <c r="S3119" s="231" t="str">
        <f>VLOOKUP(U3119,'Cross ref'!I:J,2,0)</f>
        <v>SCL</v>
      </c>
      <c r="T3119" s="231">
        <f t="shared" si="288"/>
        <v>26.2</v>
      </c>
      <c r="U3119" s="231">
        <f>VLOOKUP(VALUE(C3119),'Cross ref'!G:I,3,0)</f>
        <v>7402</v>
      </c>
      <c r="V3119" s="231">
        <f>IFERROR(VLOOKUP(J3119,'Item List (2)'!C:D,2,0),VLOOKUP(K3119,'Item List (2)'!C:D,2,0))</f>
        <v>51001</v>
      </c>
      <c r="W3119" s="231">
        <f>IFERROR(VLOOKUP(J3119,'Item List (2)'!C:E,3,0),VLOOKUP(K3119,'Item List (2)'!C:E,3,0))</f>
        <v>1000</v>
      </c>
      <c r="X3119" s="231">
        <f t="shared" si="289"/>
        <v>0</v>
      </c>
      <c r="Y3119" s="231" t="str">
        <f t="shared" si="290"/>
        <v>CARRIER, 4-CUP</v>
      </c>
      <c r="AA3119" s="232">
        <f t="shared" si="291"/>
        <v>26.2</v>
      </c>
      <c r="AB3119" s="232" t="str">
        <f>VLOOKUP(W3119,'Item List (2)'!$H:$J,2,0)</f>
        <v>Paper</v>
      </c>
      <c r="AC3119" s="232">
        <f t="shared" si="292"/>
        <v>7402</v>
      </c>
      <c r="AD3119" s="232" t="str">
        <f t="shared" si="293"/>
        <v>7402-Paper</v>
      </c>
    </row>
    <row r="3120" spans="1:30">
      <c r="A3120" t="s">
        <v>48</v>
      </c>
      <c r="B3120" t="s">
        <v>549</v>
      </c>
      <c r="C3120" t="s">
        <v>901</v>
      </c>
      <c r="D3120" t="s">
        <v>902</v>
      </c>
      <c r="E3120" t="s">
        <v>904</v>
      </c>
      <c r="F3120" s="220" t="s">
        <v>53</v>
      </c>
      <c r="G3120" s="220">
        <v>45170</v>
      </c>
      <c r="H3120" t="s">
        <v>128</v>
      </c>
      <c r="I3120" t="s">
        <v>55</v>
      </c>
      <c r="J3120" t="s">
        <v>129</v>
      </c>
      <c r="K3120" t="s">
        <v>130</v>
      </c>
      <c r="L3120" s="230" t="s">
        <v>131</v>
      </c>
      <c r="M3120">
        <v>3</v>
      </c>
      <c r="N3120">
        <v>0</v>
      </c>
      <c r="O3120" s="240">
        <v>33.38</v>
      </c>
      <c r="P3120" s="240">
        <v>100.14</v>
      </c>
      <c r="Q3120" s="240">
        <v>7780.13</v>
      </c>
      <c r="R3120" s="240">
        <v>30.11</v>
      </c>
      <c r="S3120" s="231" t="str">
        <f>VLOOKUP(U3120,'Cross ref'!I:J,2,0)</f>
        <v>SCL</v>
      </c>
      <c r="T3120" s="231">
        <f t="shared" si="288"/>
        <v>100.14</v>
      </c>
      <c r="U3120" s="231">
        <f>VLOOKUP(VALUE(C3120),'Cross ref'!G:I,3,0)</f>
        <v>7402</v>
      </c>
      <c r="V3120" s="231">
        <f>IFERROR(VLOOKUP(J3120,'Item List (2)'!C:D,2,0),VLOOKUP(K3120,'Item List (2)'!C:D,2,0))</f>
        <v>50007</v>
      </c>
      <c r="W3120" s="231">
        <f>IFERROR(VLOOKUP(J3120,'Item List (2)'!C:E,3,0),VLOOKUP(K3120,'Item List (2)'!C:E,3,0))</f>
        <v>100</v>
      </c>
      <c r="X3120" s="231">
        <f t="shared" si="289"/>
        <v>0</v>
      </c>
      <c r="Y3120" s="231" t="str">
        <f t="shared" si="290"/>
        <v>HASHBROWN, RND ZTF</v>
      </c>
      <c r="AA3120" s="232">
        <f t="shared" si="291"/>
        <v>100.14</v>
      </c>
      <c r="AB3120" s="232" t="str">
        <f>VLOOKUP(W3120,'Item List (2)'!$H:$J,2,0)</f>
        <v>Food</v>
      </c>
      <c r="AC3120" s="232">
        <f t="shared" si="292"/>
        <v>7402</v>
      </c>
      <c r="AD3120" s="232" t="str">
        <f t="shared" si="293"/>
        <v>7402-Food</v>
      </c>
    </row>
    <row r="3121" spans="1:30">
      <c r="A3121" t="s">
        <v>48</v>
      </c>
      <c r="B3121" t="s">
        <v>549</v>
      </c>
      <c r="C3121" t="s">
        <v>901</v>
      </c>
      <c r="D3121" t="s">
        <v>902</v>
      </c>
      <c r="E3121" t="s">
        <v>904</v>
      </c>
      <c r="F3121" s="220" t="s">
        <v>53</v>
      </c>
      <c r="G3121" s="220">
        <v>45170</v>
      </c>
      <c r="H3121" t="s">
        <v>132</v>
      </c>
      <c r="I3121" t="s">
        <v>55</v>
      </c>
      <c r="J3121" t="s">
        <v>129</v>
      </c>
      <c r="K3121" t="s">
        <v>133</v>
      </c>
      <c r="L3121" s="230" t="s">
        <v>131</v>
      </c>
      <c r="M3121">
        <v>2</v>
      </c>
      <c r="N3121">
        <v>0</v>
      </c>
      <c r="O3121" s="240">
        <v>33.38</v>
      </c>
      <c r="P3121" s="240">
        <v>66.76</v>
      </c>
      <c r="Q3121" s="240">
        <v>7780.13</v>
      </c>
      <c r="R3121" s="240">
        <v>30.11</v>
      </c>
      <c r="S3121" s="231" t="str">
        <f>VLOOKUP(U3121,'Cross ref'!I:J,2,0)</f>
        <v>SCL</v>
      </c>
      <c r="T3121" s="231">
        <f t="shared" si="288"/>
        <v>66.76</v>
      </c>
      <c r="U3121" s="231">
        <f>VLOOKUP(VALUE(C3121),'Cross ref'!G:I,3,0)</f>
        <v>7402</v>
      </c>
      <c r="V3121" s="231">
        <f>IFERROR(VLOOKUP(J3121,'Item List (2)'!C:D,2,0),VLOOKUP(K3121,'Item List (2)'!C:D,2,0))</f>
        <v>50007</v>
      </c>
      <c r="W3121" s="231">
        <f>IFERROR(VLOOKUP(J3121,'Item List (2)'!C:E,3,0),VLOOKUP(K3121,'Item List (2)'!C:E,3,0))</f>
        <v>100</v>
      </c>
      <c r="X3121" s="231">
        <f t="shared" si="289"/>
        <v>0</v>
      </c>
      <c r="Y3121" s="231" t="str">
        <f t="shared" si="290"/>
        <v>FRIES, CRISS CUT SEASN</v>
      </c>
      <c r="AA3121" s="232">
        <f t="shared" si="291"/>
        <v>66.76</v>
      </c>
      <c r="AB3121" s="232" t="str">
        <f>VLOOKUP(W3121,'Item List (2)'!$H:$J,2,0)</f>
        <v>Food</v>
      </c>
      <c r="AC3121" s="232">
        <f t="shared" si="292"/>
        <v>7402</v>
      </c>
      <c r="AD3121" s="232" t="str">
        <f t="shared" si="293"/>
        <v>7402-Food</v>
      </c>
    </row>
    <row r="3122" spans="1:30">
      <c r="A3122" t="s">
        <v>48</v>
      </c>
      <c r="B3122" t="s">
        <v>549</v>
      </c>
      <c r="C3122" t="s">
        <v>901</v>
      </c>
      <c r="D3122" t="s">
        <v>902</v>
      </c>
      <c r="E3122" t="s">
        <v>904</v>
      </c>
      <c r="F3122" s="220" t="s">
        <v>53</v>
      </c>
      <c r="G3122" s="220">
        <v>45170</v>
      </c>
      <c r="H3122" t="s">
        <v>134</v>
      </c>
      <c r="I3122" t="s">
        <v>55</v>
      </c>
      <c r="J3122" t="s">
        <v>129</v>
      </c>
      <c r="K3122" t="s">
        <v>135</v>
      </c>
      <c r="L3122" s="230" t="s">
        <v>136</v>
      </c>
      <c r="M3122">
        <v>16</v>
      </c>
      <c r="N3122">
        <v>0</v>
      </c>
      <c r="O3122" s="240">
        <v>35.28</v>
      </c>
      <c r="P3122" s="240">
        <v>564.48</v>
      </c>
      <c r="Q3122" s="240">
        <v>7780.13</v>
      </c>
      <c r="R3122" s="240">
        <v>30.11</v>
      </c>
      <c r="S3122" s="231" t="str">
        <f>VLOOKUP(U3122,'Cross ref'!I:J,2,0)</f>
        <v>SCL</v>
      </c>
      <c r="T3122" s="231">
        <f t="shared" si="288"/>
        <v>564.48</v>
      </c>
      <c r="U3122" s="231">
        <f>VLOOKUP(VALUE(C3122),'Cross ref'!G:I,3,0)</f>
        <v>7402</v>
      </c>
      <c r="V3122" s="231">
        <f>IFERROR(VLOOKUP(J3122,'Item List (2)'!C:D,2,0),VLOOKUP(K3122,'Item List (2)'!C:D,2,0))</f>
        <v>50007</v>
      </c>
      <c r="W3122" s="231">
        <f>IFERROR(VLOOKUP(J3122,'Item List (2)'!C:E,3,0),VLOOKUP(K3122,'Item List (2)'!C:E,3,0))</f>
        <v>100</v>
      </c>
      <c r="X3122" s="231">
        <f t="shared" si="289"/>
        <v>0</v>
      </c>
      <c r="Y3122" s="231" t="str">
        <f t="shared" si="290"/>
        <v>FRIES, SS SK ON</v>
      </c>
      <c r="AA3122" s="232">
        <f t="shared" si="291"/>
        <v>564.48</v>
      </c>
      <c r="AB3122" s="232" t="str">
        <f>VLOOKUP(W3122,'Item List (2)'!$H:$J,2,0)</f>
        <v>Food</v>
      </c>
      <c r="AC3122" s="232">
        <f t="shared" si="292"/>
        <v>7402</v>
      </c>
      <c r="AD3122" s="232" t="str">
        <f t="shared" si="293"/>
        <v>7402-Food</v>
      </c>
    </row>
    <row r="3123" spans="1:30">
      <c r="A3123" t="s">
        <v>48</v>
      </c>
      <c r="B3123" t="s">
        <v>549</v>
      </c>
      <c r="C3123" t="s">
        <v>901</v>
      </c>
      <c r="D3123" t="s">
        <v>902</v>
      </c>
      <c r="E3123" t="s">
        <v>904</v>
      </c>
      <c r="F3123" s="220" t="s">
        <v>53</v>
      </c>
      <c r="G3123" s="220">
        <v>45170</v>
      </c>
      <c r="H3123" t="s">
        <v>137</v>
      </c>
      <c r="I3123" t="s">
        <v>55</v>
      </c>
      <c r="J3123" t="s">
        <v>138</v>
      </c>
      <c r="K3123" t="s">
        <v>139</v>
      </c>
      <c r="L3123" s="230" t="s">
        <v>140</v>
      </c>
      <c r="M3123">
        <v>1</v>
      </c>
      <c r="N3123">
        <v>0</v>
      </c>
      <c r="O3123" s="240">
        <v>32.57</v>
      </c>
      <c r="P3123" s="240">
        <v>32.57</v>
      </c>
      <c r="Q3123" s="240">
        <v>7780.13</v>
      </c>
      <c r="R3123" s="240">
        <v>30.11</v>
      </c>
      <c r="S3123" s="231" t="str">
        <f>VLOOKUP(U3123,'Cross ref'!I:J,2,0)</f>
        <v>SCL</v>
      </c>
      <c r="T3123" s="231">
        <f t="shared" si="288"/>
        <v>32.57</v>
      </c>
      <c r="U3123" s="231">
        <f>VLOOKUP(VALUE(C3123),'Cross ref'!G:I,3,0)</f>
        <v>7402</v>
      </c>
      <c r="V3123" s="231">
        <f>IFERROR(VLOOKUP(J3123,'Item List (2)'!C:D,2,0),VLOOKUP(K3123,'Item List (2)'!C:D,2,0))</f>
        <v>50007</v>
      </c>
      <c r="W3123" s="231">
        <f>IFERROR(VLOOKUP(J3123,'Item List (2)'!C:E,3,0),VLOOKUP(K3123,'Item List (2)'!C:E,3,0))</f>
        <v>100</v>
      </c>
      <c r="X3123" s="231">
        <f t="shared" si="289"/>
        <v>0</v>
      </c>
      <c r="Y3123" s="231" t="str">
        <f t="shared" si="290"/>
        <v>SYRUP, SHAKE STRAWBRY</v>
      </c>
      <c r="AA3123" s="232">
        <f t="shared" si="291"/>
        <v>32.57</v>
      </c>
      <c r="AB3123" s="232" t="str">
        <f>VLOOKUP(W3123,'Item List (2)'!$H:$J,2,0)</f>
        <v>Food</v>
      </c>
      <c r="AC3123" s="232">
        <f t="shared" si="292"/>
        <v>7402</v>
      </c>
      <c r="AD3123" s="232" t="str">
        <f t="shared" si="293"/>
        <v>7402-Food</v>
      </c>
    </row>
    <row r="3124" spans="1:30">
      <c r="A3124" t="s">
        <v>48</v>
      </c>
      <c r="B3124" t="s">
        <v>549</v>
      </c>
      <c r="C3124" t="s">
        <v>901</v>
      </c>
      <c r="D3124" t="s">
        <v>902</v>
      </c>
      <c r="E3124" t="s">
        <v>904</v>
      </c>
      <c r="F3124" s="220" t="s">
        <v>53</v>
      </c>
      <c r="G3124" s="220">
        <v>45170</v>
      </c>
      <c r="H3124" t="s">
        <v>324</v>
      </c>
      <c r="I3124" t="s">
        <v>55</v>
      </c>
      <c r="J3124" t="s">
        <v>325</v>
      </c>
      <c r="K3124" t="s">
        <v>326</v>
      </c>
      <c r="L3124" s="230" t="s">
        <v>327</v>
      </c>
      <c r="M3124">
        <v>1</v>
      </c>
      <c r="N3124">
        <v>0</v>
      </c>
      <c r="O3124" s="240">
        <v>31.31</v>
      </c>
      <c r="P3124" s="240">
        <v>31.31</v>
      </c>
      <c r="Q3124" s="240">
        <v>7780.13</v>
      </c>
      <c r="R3124" s="240">
        <v>30.11</v>
      </c>
      <c r="S3124" s="231" t="str">
        <f>VLOOKUP(U3124,'Cross ref'!I:J,2,0)</f>
        <v>SCL</v>
      </c>
      <c r="T3124" s="231">
        <f t="shared" si="288"/>
        <v>31.31</v>
      </c>
      <c r="U3124" s="231">
        <f>VLOOKUP(VALUE(C3124),'Cross ref'!G:I,3,0)</f>
        <v>7402</v>
      </c>
      <c r="V3124" s="231">
        <f>IFERROR(VLOOKUP(J3124,'Item List (2)'!C:D,2,0),VLOOKUP(K3124,'Item List (2)'!C:D,2,0))</f>
        <v>50007</v>
      </c>
      <c r="W3124" s="231">
        <f>IFERROR(VLOOKUP(J3124,'Item List (2)'!C:E,3,0),VLOOKUP(K3124,'Item List (2)'!C:E,3,0))</f>
        <v>100</v>
      </c>
      <c r="X3124" s="231">
        <f t="shared" si="289"/>
        <v>0</v>
      </c>
      <c r="Y3124" s="231" t="str">
        <f t="shared" si="290"/>
        <v>TORTILLA, FLOUR 10" FZN</v>
      </c>
      <c r="AA3124" s="232">
        <f t="shared" si="291"/>
        <v>31.31</v>
      </c>
      <c r="AB3124" s="232" t="str">
        <f>VLOOKUP(W3124,'Item List (2)'!$H:$J,2,0)</f>
        <v>Food</v>
      </c>
      <c r="AC3124" s="232">
        <f t="shared" si="292"/>
        <v>7402</v>
      </c>
      <c r="AD3124" s="232" t="str">
        <f t="shared" si="293"/>
        <v>7402-Food</v>
      </c>
    </row>
    <row r="3125" spans="1:30">
      <c r="A3125" t="s">
        <v>48</v>
      </c>
      <c r="B3125" t="s">
        <v>549</v>
      </c>
      <c r="C3125" t="s">
        <v>901</v>
      </c>
      <c r="D3125" t="s">
        <v>902</v>
      </c>
      <c r="E3125" t="s">
        <v>904</v>
      </c>
      <c r="F3125" s="220" t="s">
        <v>53</v>
      </c>
      <c r="G3125" s="220">
        <v>45170</v>
      </c>
      <c r="H3125" t="s">
        <v>145</v>
      </c>
      <c r="I3125" t="s">
        <v>55</v>
      </c>
      <c r="J3125" t="s">
        <v>146</v>
      </c>
      <c r="K3125" t="s">
        <v>147</v>
      </c>
      <c r="L3125" s="230" t="s">
        <v>148</v>
      </c>
      <c r="M3125">
        <v>2</v>
      </c>
      <c r="N3125">
        <v>0</v>
      </c>
      <c r="O3125" s="240">
        <v>112.38</v>
      </c>
      <c r="P3125" s="240">
        <v>224.76</v>
      </c>
      <c r="Q3125" s="240">
        <v>7780.13</v>
      </c>
      <c r="R3125" s="240">
        <v>30.11</v>
      </c>
      <c r="S3125" s="231" t="str">
        <f>VLOOKUP(U3125,'Cross ref'!I:J,2,0)</f>
        <v>SCL</v>
      </c>
      <c r="T3125" s="231">
        <f t="shared" si="288"/>
        <v>224.76</v>
      </c>
      <c r="U3125" s="231">
        <f>VLOOKUP(VALUE(C3125),'Cross ref'!G:I,3,0)</f>
        <v>7402</v>
      </c>
      <c r="V3125" s="231">
        <f>IFERROR(VLOOKUP(J3125,'Item List (2)'!C:D,2,0),VLOOKUP(K3125,'Item List (2)'!C:D,2,0))</f>
        <v>50007</v>
      </c>
      <c r="W3125" s="231">
        <f>IFERROR(VLOOKUP(J3125,'Item List (2)'!C:E,3,0),VLOOKUP(K3125,'Item List (2)'!C:E,3,0))</f>
        <v>100</v>
      </c>
      <c r="X3125" s="231">
        <f t="shared" si="289"/>
        <v>0</v>
      </c>
      <c r="Y3125" s="231" t="str">
        <f t="shared" si="290"/>
        <v>CHICKEN, TNDRLOIN STRIP 1.5Z</v>
      </c>
      <c r="AA3125" s="232">
        <f t="shared" si="291"/>
        <v>224.76</v>
      </c>
      <c r="AB3125" s="232" t="str">
        <f>VLOOKUP(W3125,'Item List (2)'!$H:$J,2,0)</f>
        <v>Food</v>
      </c>
      <c r="AC3125" s="232">
        <f t="shared" si="292"/>
        <v>7402</v>
      </c>
      <c r="AD3125" s="232" t="str">
        <f t="shared" si="293"/>
        <v>7402-Food</v>
      </c>
    </row>
    <row r="3126" spans="1:30">
      <c r="A3126" t="s">
        <v>48</v>
      </c>
      <c r="B3126" t="s">
        <v>549</v>
      </c>
      <c r="C3126" t="s">
        <v>901</v>
      </c>
      <c r="D3126" t="s">
        <v>902</v>
      </c>
      <c r="E3126" t="s">
        <v>904</v>
      </c>
      <c r="F3126" s="220" t="s">
        <v>53</v>
      </c>
      <c r="G3126" s="220">
        <v>45170</v>
      </c>
      <c r="H3126" t="s">
        <v>328</v>
      </c>
      <c r="I3126" t="s">
        <v>66</v>
      </c>
      <c r="J3126" t="s">
        <v>329</v>
      </c>
      <c r="K3126" t="s">
        <v>330</v>
      </c>
      <c r="L3126" s="230" t="s">
        <v>331</v>
      </c>
      <c r="M3126">
        <v>1</v>
      </c>
      <c r="N3126">
        <v>0</v>
      </c>
      <c r="O3126" s="240">
        <v>17.57</v>
      </c>
      <c r="P3126" s="240">
        <v>17.57</v>
      </c>
      <c r="Q3126" s="240">
        <v>7780.13</v>
      </c>
      <c r="R3126" s="240">
        <v>30.11</v>
      </c>
      <c r="S3126" s="231" t="str">
        <f>VLOOKUP(U3126,'Cross ref'!I:J,2,0)</f>
        <v>SCL</v>
      </c>
      <c r="T3126" s="231">
        <f t="shared" si="288"/>
        <v>17.57</v>
      </c>
      <c r="U3126" s="231">
        <f>VLOOKUP(VALUE(C3126),'Cross ref'!G:I,3,0)</f>
        <v>7402</v>
      </c>
      <c r="V3126" s="231">
        <f>IFERROR(VLOOKUP(J3126,'Item List (2)'!C:D,2,0),VLOOKUP(K3126,'Item List (2)'!C:D,2,0))</f>
        <v>60507</v>
      </c>
      <c r="W3126" s="231">
        <f>IFERROR(VLOOKUP(J3126,'Item List (2)'!C:E,3,0),VLOOKUP(K3126,'Item List (2)'!C:E,3,0))</f>
        <v>1200</v>
      </c>
      <c r="X3126" s="231">
        <f t="shared" si="289"/>
        <v>0</v>
      </c>
      <c r="Y3126" s="231" t="str">
        <f t="shared" si="290"/>
        <v>LINER, CAN 38X44 BLK</v>
      </c>
      <c r="AA3126" s="232">
        <f t="shared" si="291"/>
        <v>17.57</v>
      </c>
      <c r="AB3126" s="232" t="str">
        <f>VLOOKUP(W3126,'Item List (2)'!$H:$J,2,0)</f>
        <v>Supplies</v>
      </c>
      <c r="AC3126" s="232">
        <f t="shared" si="292"/>
        <v>7402</v>
      </c>
      <c r="AD3126" s="232" t="str">
        <f t="shared" si="293"/>
        <v>7402-Supplies</v>
      </c>
    </row>
    <row r="3127" spans="1:30">
      <c r="A3127" t="s">
        <v>48</v>
      </c>
      <c r="B3127" t="s">
        <v>549</v>
      </c>
      <c r="C3127" t="s">
        <v>901</v>
      </c>
      <c r="D3127" t="s">
        <v>902</v>
      </c>
      <c r="E3127" t="s">
        <v>904</v>
      </c>
      <c r="F3127" s="220" t="s">
        <v>53</v>
      </c>
      <c r="G3127" s="220">
        <v>45170</v>
      </c>
      <c r="H3127" t="s">
        <v>149</v>
      </c>
      <c r="I3127" t="s">
        <v>55</v>
      </c>
      <c r="J3127" t="s">
        <v>102</v>
      </c>
      <c r="K3127" t="s">
        <v>150</v>
      </c>
      <c r="L3127" s="230" t="s">
        <v>100</v>
      </c>
      <c r="M3127">
        <v>6</v>
      </c>
      <c r="N3127">
        <v>0</v>
      </c>
      <c r="O3127" s="240">
        <v>25.94</v>
      </c>
      <c r="P3127" s="240">
        <v>155.64</v>
      </c>
      <c r="Q3127" s="240">
        <v>7780.13</v>
      </c>
      <c r="R3127" s="240">
        <v>30.11</v>
      </c>
      <c r="S3127" s="231" t="str">
        <f>VLOOKUP(U3127,'Cross ref'!I:J,2,0)</f>
        <v>SCL</v>
      </c>
      <c r="T3127" s="231">
        <f t="shared" si="288"/>
        <v>155.64</v>
      </c>
      <c r="U3127" s="231">
        <f>VLOOKUP(VALUE(C3127),'Cross ref'!G:I,3,0)</f>
        <v>7402</v>
      </c>
      <c r="V3127" s="231">
        <f>IFERROR(VLOOKUP(J3127,'Item List (2)'!C:D,2,0),VLOOKUP(K3127,'Item List (2)'!C:D,2,0))</f>
        <v>50007</v>
      </c>
      <c r="W3127" s="231">
        <f>IFERROR(VLOOKUP(J3127,'Item List (2)'!C:E,3,0),VLOOKUP(K3127,'Item List (2)'!C:E,3,0))</f>
        <v>100</v>
      </c>
      <c r="X3127" s="231">
        <f t="shared" si="289"/>
        <v>0</v>
      </c>
      <c r="Y3127" s="231" t="str">
        <f t="shared" si="290"/>
        <v>SAUCE, BTRMILK RANCH CUP</v>
      </c>
      <c r="AA3127" s="232">
        <f t="shared" si="291"/>
        <v>155.64</v>
      </c>
      <c r="AB3127" s="232" t="str">
        <f>VLOOKUP(W3127,'Item List (2)'!$H:$J,2,0)</f>
        <v>Food</v>
      </c>
      <c r="AC3127" s="232">
        <f t="shared" si="292"/>
        <v>7402</v>
      </c>
      <c r="AD3127" s="232" t="str">
        <f t="shared" si="293"/>
        <v>7402-Food</v>
      </c>
    </row>
    <row r="3128" spans="1:30">
      <c r="A3128" t="s">
        <v>48</v>
      </c>
      <c r="B3128" t="s">
        <v>549</v>
      </c>
      <c r="C3128" t="s">
        <v>901</v>
      </c>
      <c r="D3128" t="s">
        <v>902</v>
      </c>
      <c r="E3128" t="s">
        <v>904</v>
      </c>
      <c r="F3128" s="220" t="s">
        <v>53</v>
      </c>
      <c r="G3128" s="220">
        <v>45170</v>
      </c>
      <c r="H3128" t="s">
        <v>151</v>
      </c>
      <c r="I3128" t="s">
        <v>55</v>
      </c>
      <c r="J3128" t="s">
        <v>152</v>
      </c>
      <c r="K3128" t="s">
        <v>153</v>
      </c>
      <c r="L3128" s="230" t="s">
        <v>154</v>
      </c>
      <c r="M3128">
        <v>2</v>
      </c>
      <c r="N3128">
        <v>0</v>
      </c>
      <c r="O3128" s="240">
        <v>11.66</v>
      </c>
      <c r="P3128" s="240">
        <v>23.32</v>
      </c>
      <c r="Q3128" s="240">
        <v>7780.13</v>
      </c>
      <c r="R3128" s="240">
        <v>30.11</v>
      </c>
      <c r="S3128" s="231" t="str">
        <f>VLOOKUP(U3128,'Cross ref'!I:J,2,0)</f>
        <v>SCL</v>
      </c>
      <c r="T3128" s="231">
        <f t="shared" si="288"/>
        <v>23.32</v>
      </c>
      <c r="U3128" s="231">
        <f>VLOOKUP(VALUE(C3128),'Cross ref'!G:I,3,0)</f>
        <v>7402</v>
      </c>
      <c r="V3128" s="231">
        <f>IFERROR(VLOOKUP(J3128,'Item List (2)'!C:D,2,0),VLOOKUP(K3128,'Item List (2)'!C:D,2,0))</f>
        <v>50007</v>
      </c>
      <c r="W3128" s="231">
        <f>IFERROR(VLOOKUP(J3128,'Item List (2)'!C:E,3,0),VLOOKUP(K3128,'Item List (2)'!C:E,3,0))</f>
        <v>100</v>
      </c>
      <c r="X3128" s="231">
        <f t="shared" si="289"/>
        <v>0</v>
      </c>
      <c r="Y3128" s="231" t="str">
        <f t="shared" si="290"/>
        <v>SAUCE, BUFFALO CUP</v>
      </c>
      <c r="AA3128" s="232">
        <f t="shared" si="291"/>
        <v>23.32</v>
      </c>
      <c r="AB3128" s="232" t="str">
        <f>VLOOKUP(W3128,'Item List (2)'!$H:$J,2,0)</f>
        <v>Food</v>
      </c>
      <c r="AC3128" s="232">
        <f t="shared" si="292"/>
        <v>7402</v>
      </c>
      <c r="AD3128" s="232" t="str">
        <f t="shared" si="293"/>
        <v>7402-Food</v>
      </c>
    </row>
    <row r="3129" spans="1:30">
      <c r="A3129" t="s">
        <v>48</v>
      </c>
      <c r="B3129" t="s">
        <v>549</v>
      </c>
      <c r="C3129" t="s">
        <v>901</v>
      </c>
      <c r="D3129" t="s">
        <v>902</v>
      </c>
      <c r="E3129" t="s">
        <v>904</v>
      </c>
      <c r="F3129" s="220" t="s">
        <v>53</v>
      </c>
      <c r="G3129" s="220">
        <v>45170</v>
      </c>
      <c r="H3129" t="s">
        <v>332</v>
      </c>
      <c r="I3129" t="s">
        <v>55</v>
      </c>
      <c r="J3129" t="s">
        <v>244</v>
      </c>
      <c r="K3129" t="s">
        <v>333</v>
      </c>
      <c r="L3129" s="230" t="s">
        <v>334</v>
      </c>
      <c r="M3129">
        <v>1</v>
      </c>
      <c r="N3129">
        <v>0</v>
      </c>
      <c r="O3129" s="240">
        <v>31.38</v>
      </c>
      <c r="P3129" s="240">
        <v>31.38</v>
      </c>
      <c r="Q3129" s="240">
        <v>7780.13</v>
      </c>
      <c r="R3129" s="240">
        <v>30.11</v>
      </c>
      <c r="S3129" s="231" t="str">
        <f>VLOOKUP(U3129,'Cross ref'!I:J,2,0)</f>
        <v>SCL</v>
      </c>
      <c r="T3129" s="231">
        <f t="shared" si="288"/>
        <v>31.38</v>
      </c>
      <c r="U3129" s="231">
        <f>VLOOKUP(VALUE(C3129),'Cross ref'!G:I,3,0)</f>
        <v>7402</v>
      </c>
      <c r="V3129" s="231">
        <f>IFERROR(VLOOKUP(J3129,'Item List (2)'!C:D,2,0),VLOOKUP(K3129,'Item List (2)'!C:D,2,0))</f>
        <v>50007</v>
      </c>
      <c r="W3129" s="231">
        <f>IFERROR(VLOOKUP(J3129,'Item List (2)'!C:E,3,0),VLOOKUP(K3129,'Item List (2)'!C:E,3,0))</f>
        <v>100</v>
      </c>
      <c r="X3129" s="231">
        <f t="shared" si="289"/>
        <v>0</v>
      </c>
      <c r="Y3129" s="231" t="str">
        <f t="shared" si="290"/>
        <v>WHIP CREAM, AEROSOL 17Z</v>
      </c>
      <c r="AA3129" s="232">
        <f t="shared" si="291"/>
        <v>31.38</v>
      </c>
      <c r="AB3129" s="232" t="str">
        <f>VLOOKUP(W3129,'Item List (2)'!$H:$J,2,0)</f>
        <v>Food</v>
      </c>
      <c r="AC3129" s="232">
        <f t="shared" si="292"/>
        <v>7402</v>
      </c>
      <c r="AD3129" s="232" t="str">
        <f t="shared" si="293"/>
        <v>7402-Food</v>
      </c>
    </row>
    <row r="3130" spans="1:30">
      <c r="A3130" t="s">
        <v>48</v>
      </c>
      <c r="B3130" t="s">
        <v>549</v>
      </c>
      <c r="C3130" t="s">
        <v>901</v>
      </c>
      <c r="D3130" t="s">
        <v>902</v>
      </c>
      <c r="E3130" t="s">
        <v>904</v>
      </c>
      <c r="F3130" s="220" t="s">
        <v>53</v>
      </c>
      <c r="G3130" s="220">
        <v>45170</v>
      </c>
      <c r="H3130" t="s">
        <v>155</v>
      </c>
      <c r="I3130" t="s">
        <v>55</v>
      </c>
      <c r="J3130" t="s">
        <v>156</v>
      </c>
      <c r="K3130" t="s">
        <v>157</v>
      </c>
      <c r="L3130" s="230" t="s">
        <v>158</v>
      </c>
      <c r="M3130">
        <v>6</v>
      </c>
      <c r="N3130">
        <v>0</v>
      </c>
      <c r="O3130" s="240">
        <v>19.78</v>
      </c>
      <c r="P3130" s="240">
        <v>118.68</v>
      </c>
      <c r="Q3130" s="240">
        <v>7780.13</v>
      </c>
      <c r="R3130" s="240">
        <v>30.11</v>
      </c>
      <c r="S3130" s="231" t="str">
        <f>VLOOKUP(U3130,'Cross ref'!I:J,2,0)</f>
        <v>SCL</v>
      </c>
      <c r="T3130" s="231">
        <f t="shared" si="288"/>
        <v>118.68</v>
      </c>
      <c r="U3130" s="231">
        <f>VLOOKUP(VALUE(C3130),'Cross ref'!G:I,3,0)</f>
        <v>7402</v>
      </c>
      <c r="V3130" s="231">
        <f>IFERROR(VLOOKUP(J3130,'Item List (2)'!C:D,2,0),VLOOKUP(K3130,'Item List (2)'!C:D,2,0))</f>
        <v>50007</v>
      </c>
      <c r="W3130" s="231">
        <f>IFERROR(VLOOKUP(J3130,'Item List (2)'!C:E,3,0),VLOOKUP(K3130,'Item List (2)'!C:E,3,0))</f>
        <v>100</v>
      </c>
      <c r="X3130" s="231">
        <f t="shared" si="289"/>
        <v>0</v>
      </c>
      <c r="Y3130" s="231" t="str">
        <f t="shared" si="290"/>
        <v>ICE CREAM, VANILLA SLOW MELT</v>
      </c>
      <c r="AA3130" s="232">
        <f t="shared" si="291"/>
        <v>118.68</v>
      </c>
      <c r="AB3130" s="232" t="str">
        <f>VLOOKUP(W3130,'Item List (2)'!$H:$J,2,0)</f>
        <v>Food</v>
      </c>
      <c r="AC3130" s="232">
        <f t="shared" si="292"/>
        <v>7402</v>
      </c>
      <c r="AD3130" s="232" t="str">
        <f t="shared" si="293"/>
        <v>7402-Food</v>
      </c>
    </row>
    <row r="3131" spans="1:30">
      <c r="A3131" t="s">
        <v>48</v>
      </c>
      <c r="B3131" t="s">
        <v>549</v>
      </c>
      <c r="C3131" t="s">
        <v>901</v>
      </c>
      <c r="D3131" t="s">
        <v>902</v>
      </c>
      <c r="E3131" t="s">
        <v>904</v>
      </c>
      <c r="F3131" s="220" t="s">
        <v>53</v>
      </c>
      <c r="G3131" s="220">
        <v>45170</v>
      </c>
      <c r="H3131" t="s">
        <v>159</v>
      </c>
      <c r="I3131" t="s">
        <v>55</v>
      </c>
      <c r="J3131" t="s">
        <v>160</v>
      </c>
      <c r="K3131" t="s">
        <v>161</v>
      </c>
      <c r="L3131" s="230" t="s">
        <v>162</v>
      </c>
      <c r="M3131">
        <v>6</v>
      </c>
      <c r="N3131">
        <v>0</v>
      </c>
      <c r="O3131" s="240">
        <v>36.5</v>
      </c>
      <c r="P3131" s="240">
        <v>219</v>
      </c>
      <c r="Q3131" s="240">
        <v>7780.13</v>
      </c>
      <c r="R3131" s="240">
        <v>30.11</v>
      </c>
      <c r="S3131" s="231" t="str">
        <f>VLOOKUP(U3131,'Cross ref'!I:J,2,0)</f>
        <v>SCL</v>
      </c>
      <c r="T3131" s="231">
        <f t="shared" si="288"/>
        <v>219</v>
      </c>
      <c r="U3131" s="231">
        <f>VLOOKUP(VALUE(C3131),'Cross ref'!G:I,3,0)</f>
        <v>7402</v>
      </c>
      <c r="V3131" s="231">
        <f>IFERROR(VLOOKUP(J3131,'Item List (2)'!C:D,2,0),VLOOKUP(K3131,'Item List (2)'!C:D,2,0))</f>
        <v>50007</v>
      </c>
      <c r="W3131" s="231">
        <f>IFERROR(VLOOKUP(J3131,'Item List (2)'!C:E,3,0),VLOOKUP(K3131,'Item List (2)'!C:E,3,0))</f>
        <v>100</v>
      </c>
      <c r="X3131" s="231">
        <f t="shared" si="289"/>
        <v>0</v>
      </c>
      <c r="Y3131" s="231" t="str">
        <f t="shared" si="290"/>
        <v>SHORTENING, LIQ FRY PREM</v>
      </c>
      <c r="AA3131" s="232">
        <f t="shared" si="291"/>
        <v>219</v>
      </c>
      <c r="AB3131" s="232" t="str">
        <f>VLOOKUP(W3131,'Item List (2)'!$H:$J,2,0)</f>
        <v>Food</v>
      </c>
      <c r="AC3131" s="232">
        <f t="shared" si="292"/>
        <v>7402</v>
      </c>
      <c r="AD3131" s="232" t="str">
        <f t="shared" si="293"/>
        <v>7402-Food</v>
      </c>
    </row>
    <row r="3132" spans="1:30">
      <c r="A3132" t="s">
        <v>48</v>
      </c>
      <c r="B3132" t="s">
        <v>549</v>
      </c>
      <c r="C3132" t="s">
        <v>901</v>
      </c>
      <c r="D3132" t="s">
        <v>902</v>
      </c>
      <c r="E3132" t="s">
        <v>904</v>
      </c>
      <c r="F3132" s="220" t="s">
        <v>53</v>
      </c>
      <c r="G3132" s="220">
        <v>45170</v>
      </c>
      <c r="H3132" t="s">
        <v>339</v>
      </c>
      <c r="I3132" t="s">
        <v>201</v>
      </c>
      <c r="J3132" t="s">
        <v>232</v>
      </c>
      <c r="K3132" t="s">
        <v>340</v>
      </c>
      <c r="L3132" s="230" t="s">
        <v>341</v>
      </c>
      <c r="M3132">
        <v>2</v>
      </c>
      <c r="N3132">
        <v>0</v>
      </c>
      <c r="O3132" s="240">
        <v>28.75</v>
      </c>
      <c r="P3132" s="240">
        <v>57.5</v>
      </c>
      <c r="Q3132" s="240">
        <v>7780.13</v>
      </c>
      <c r="R3132" s="240">
        <v>30.11</v>
      </c>
      <c r="S3132" s="231" t="str">
        <f>VLOOKUP(U3132,'Cross ref'!I:J,2,0)</f>
        <v>SCL</v>
      </c>
      <c r="T3132" s="231">
        <f t="shared" si="288"/>
        <v>57.5</v>
      </c>
      <c r="U3132" s="231">
        <f>VLOOKUP(VALUE(C3132),'Cross ref'!G:I,3,0)</f>
        <v>7402</v>
      </c>
      <c r="V3132" s="231">
        <f>IFERROR(VLOOKUP(J3132,'Item List (2)'!C:D,2,0),VLOOKUP(K3132,'Item List (2)'!C:D,2,0))</f>
        <v>51001</v>
      </c>
      <c r="W3132" s="231">
        <f>IFERROR(VLOOKUP(J3132,'Item List (2)'!C:E,3,0),VLOOKUP(K3132,'Item List (2)'!C:E,3,0))</f>
        <v>1000</v>
      </c>
      <c r="X3132" s="231">
        <f t="shared" si="289"/>
        <v>0</v>
      </c>
      <c r="Y3132" s="231" t="str">
        <f t="shared" si="290"/>
        <v>LID, CUP CRUISER 32Z</v>
      </c>
      <c r="AA3132" s="232">
        <f t="shared" si="291"/>
        <v>57.5</v>
      </c>
      <c r="AB3132" s="232" t="str">
        <f>VLOOKUP(W3132,'Item List (2)'!$H:$J,2,0)</f>
        <v>Paper</v>
      </c>
      <c r="AC3132" s="232">
        <f t="shared" si="292"/>
        <v>7402</v>
      </c>
      <c r="AD3132" s="232" t="str">
        <f t="shared" si="293"/>
        <v>7402-Paper</v>
      </c>
    </row>
    <row r="3133" spans="1:30">
      <c r="A3133" t="s">
        <v>48</v>
      </c>
      <c r="B3133" t="s">
        <v>549</v>
      </c>
      <c r="C3133" t="s">
        <v>901</v>
      </c>
      <c r="D3133" t="s">
        <v>902</v>
      </c>
      <c r="E3133" t="s">
        <v>904</v>
      </c>
      <c r="F3133" s="220" t="s">
        <v>53</v>
      </c>
      <c r="G3133" s="220">
        <v>45170</v>
      </c>
      <c r="H3133" t="s">
        <v>420</v>
      </c>
      <c r="I3133" t="s">
        <v>55</v>
      </c>
      <c r="J3133" t="s">
        <v>421</v>
      </c>
      <c r="K3133" t="s">
        <v>422</v>
      </c>
      <c r="L3133" s="230" t="s">
        <v>263</v>
      </c>
      <c r="M3133">
        <v>1</v>
      </c>
      <c r="N3133">
        <v>0</v>
      </c>
      <c r="O3133">
        <v>69.22</v>
      </c>
      <c r="P3133" s="240">
        <v>69.22</v>
      </c>
      <c r="Q3133" s="240">
        <v>7780.13</v>
      </c>
      <c r="R3133" s="240">
        <v>30.11</v>
      </c>
      <c r="S3133" s="231" t="str">
        <f>VLOOKUP(U3133,'Cross ref'!I:J,2,0)</f>
        <v>SCL</v>
      </c>
      <c r="T3133" s="231">
        <f t="shared" si="288"/>
        <v>69.22</v>
      </c>
      <c r="U3133" s="231">
        <f>VLOOKUP(VALUE(C3133),'Cross ref'!G:I,3,0)</f>
        <v>7402</v>
      </c>
      <c r="V3133" s="231">
        <f>IFERROR(VLOOKUP(J3133,'Item List (2)'!C:D,2,0),VLOOKUP(K3133,'Item List (2)'!C:D,2,0))</f>
        <v>50007</v>
      </c>
      <c r="W3133" s="231">
        <f>IFERROR(VLOOKUP(J3133,'Item List (2)'!C:E,3,0),VLOOKUP(K3133,'Item List (2)'!C:E,3,0))</f>
        <v>100</v>
      </c>
      <c r="X3133" s="231">
        <f t="shared" si="289"/>
        <v>0</v>
      </c>
      <c r="Y3133" s="231" t="str">
        <f t="shared" si="290"/>
        <v>LEMONADE, FZN</v>
      </c>
      <c r="AA3133" s="232">
        <f t="shared" si="291"/>
        <v>69.22</v>
      </c>
      <c r="AB3133" s="232" t="str">
        <f>VLOOKUP(W3133,'Item List (2)'!$H:$J,2,0)</f>
        <v>Food</v>
      </c>
      <c r="AC3133" s="232">
        <f t="shared" si="292"/>
        <v>7402</v>
      </c>
      <c r="AD3133" s="232" t="str">
        <f t="shared" si="293"/>
        <v>7402-Food</v>
      </c>
    </row>
    <row r="3134" spans="1:30">
      <c r="A3134" t="s">
        <v>48</v>
      </c>
      <c r="B3134" t="s">
        <v>549</v>
      </c>
      <c r="C3134" t="s">
        <v>901</v>
      </c>
      <c r="D3134" t="s">
        <v>902</v>
      </c>
      <c r="E3134" t="s">
        <v>904</v>
      </c>
      <c r="F3134" s="220" t="s">
        <v>53</v>
      </c>
      <c r="G3134" s="220">
        <v>45170</v>
      </c>
      <c r="H3134" t="s">
        <v>163</v>
      </c>
      <c r="I3134" t="s">
        <v>55</v>
      </c>
      <c r="J3134" t="s">
        <v>146</v>
      </c>
      <c r="K3134" t="s">
        <v>164</v>
      </c>
      <c r="L3134" s="230" t="s">
        <v>165</v>
      </c>
      <c r="M3134">
        <v>2</v>
      </c>
      <c r="N3134">
        <v>0</v>
      </c>
      <c r="O3134" s="240">
        <v>37.6</v>
      </c>
      <c r="P3134" s="240">
        <v>75.2</v>
      </c>
      <c r="Q3134" s="240">
        <v>7780.13</v>
      </c>
      <c r="R3134" s="240">
        <v>30.11</v>
      </c>
      <c r="S3134" s="231" t="str">
        <f>VLOOKUP(U3134,'Cross ref'!I:J,2,0)</f>
        <v>SCL</v>
      </c>
      <c r="T3134" s="231">
        <f t="shared" si="288"/>
        <v>75.2</v>
      </c>
      <c r="U3134" s="231">
        <f>VLOOKUP(VALUE(C3134),'Cross ref'!G:I,3,0)</f>
        <v>7402</v>
      </c>
      <c r="V3134" s="231">
        <f>IFERROR(VLOOKUP(J3134,'Item List (2)'!C:D,2,0),VLOOKUP(K3134,'Item List (2)'!C:D,2,0))</f>
        <v>50007</v>
      </c>
      <c r="W3134" s="231">
        <f>IFERROR(VLOOKUP(J3134,'Item List (2)'!C:E,3,0),VLOOKUP(K3134,'Item List (2)'!C:E,3,0))</f>
        <v>100</v>
      </c>
      <c r="X3134" s="231">
        <f t="shared" si="289"/>
        <v>0</v>
      </c>
      <c r="Y3134" s="231" t="str">
        <f t="shared" si="290"/>
        <v>CHICKEN, PTY SPCY 3Z</v>
      </c>
      <c r="AA3134" s="232">
        <f t="shared" si="291"/>
        <v>75.2</v>
      </c>
      <c r="AB3134" s="232" t="str">
        <f>VLOOKUP(W3134,'Item List (2)'!$H:$J,2,0)</f>
        <v>Food</v>
      </c>
      <c r="AC3134" s="232">
        <f t="shared" si="292"/>
        <v>7402</v>
      </c>
      <c r="AD3134" s="232" t="str">
        <f t="shared" si="293"/>
        <v>7402-Food</v>
      </c>
    </row>
    <row r="3135" spans="1:30">
      <c r="A3135" t="s">
        <v>48</v>
      </c>
      <c r="B3135" t="s">
        <v>549</v>
      </c>
      <c r="C3135" t="s">
        <v>901</v>
      </c>
      <c r="D3135" t="s">
        <v>902</v>
      </c>
      <c r="E3135" t="s">
        <v>904</v>
      </c>
      <c r="F3135" s="220" t="s">
        <v>53</v>
      </c>
      <c r="G3135" s="220">
        <v>45170</v>
      </c>
      <c r="H3135" t="s">
        <v>488</v>
      </c>
      <c r="I3135" t="s">
        <v>66</v>
      </c>
      <c r="J3135" t="s">
        <v>109</v>
      </c>
      <c r="K3135" t="s">
        <v>343</v>
      </c>
      <c r="L3135" s="230" t="s">
        <v>111</v>
      </c>
      <c r="M3135">
        <v>4</v>
      </c>
      <c r="N3135">
        <v>0</v>
      </c>
      <c r="O3135" s="240">
        <v>3.84</v>
      </c>
      <c r="P3135" s="240">
        <v>15.36</v>
      </c>
      <c r="Q3135" s="240">
        <v>7780.13</v>
      </c>
      <c r="R3135" s="240">
        <v>30.11</v>
      </c>
      <c r="S3135" s="231" t="str">
        <f>VLOOKUP(U3135,'Cross ref'!I:J,2,0)</f>
        <v>SCL</v>
      </c>
      <c r="T3135" s="231">
        <f t="shared" si="288"/>
        <v>15.36</v>
      </c>
      <c r="U3135" s="231">
        <f>VLOOKUP(VALUE(C3135),'Cross ref'!G:I,3,0)</f>
        <v>7402</v>
      </c>
      <c r="V3135" s="231">
        <f>IFERROR(VLOOKUP(J3135,'Item List (2)'!C:D,2,0),VLOOKUP(K3135,'Item List (2)'!C:D,2,0))</f>
        <v>60507</v>
      </c>
      <c r="W3135" s="231">
        <f>IFERROR(VLOOKUP(J3135,'Item List (2)'!C:E,3,0),VLOOKUP(K3135,'Item List (2)'!C:E,3,0))</f>
        <v>1200</v>
      </c>
      <c r="X3135" s="231">
        <f t="shared" si="289"/>
        <v>0</v>
      </c>
      <c r="Y3135" s="231" t="str">
        <f t="shared" si="290"/>
        <v>GLOVE, SYNTH LG</v>
      </c>
      <c r="AA3135" s="232">
        <f t="shared" si="291"/>
        <v>15.36</v>
      </c>
      <c r="AB3135" s="232" t="str">
        <f>VLOOKUP(W3135,'Item List (2)'!$H:$J,2,0)</f>
        <v>Supplies</v>
      </c>
      <c r="AC3135" s="232">
        <f t="shared" si="292"/>
        <v>7402</v>
      </c>
      <c r="AD3135" s="232" t="str">
        <f t="shared" si="293"/>
        <v>7402-Supplies</v>
      </c>
    </row>
    <row r="3136" spans="1:30">
      <c r="A3136" t="s">
        <v>48</v>
      </c>
      <c r="B3136" t="s">
        <v>549</v>
      </c>
      <c r="C3136" t="s">
        <v>901</v>
      </c>
      <c r="D3136" t="s">
        <v>902</v>
      </c>
      <c r="E3136" t="s">
        <v>904</v>
      </c>
      <c r="F3136" s="220" t="s">
        <v>53</v>
      </c>
      <c r="G3136" s="220">
        <v>45170</v>
      </c>
      <c r="H3136" t="s">
        <v>169</v>
      </c>
      <c r="I3136" t="s">
        <v>55</v>
      </c>
      <c r="J3136" t="s">
        <v>170</v>
      </c>
      <c r="K3136" t="s">
        <v>171</v>
      </c>
      <c r="L3136" s="230" t="s">
        <v>172</v>
      </c>
      <c r="M3136">
        <v>3</v>
      </c>
      <c r="N3136">
        <v>0</v>
      </c>
      <c r="O3136" s="240">
        <v>90.57</v>
      </c>
      <c r="P3136" s="240">
        <v>271.71</v>
      </c>
      <c r="Q3136" s="240">
        <v>7780.13</v>
      </c>
      <c r="R3136" s="240">
        <v>30.11</v>
      </c>
      <c r="S3136" s="231" t="str">
        <f>VLOOKUP(U3136,'Cross ref'!I:J,2,0)</f>
        <v>SCL</v>
      </c>
      <c r="T3136" s="231">
        <f t="shared" si="288"/>
        <v>271.71</v>
      </c>
      <c r="U3136" s="231">
        <f>VLOOKUP(VALUE(C3136),'Cross ref'!G:I,3,0)</f>
        <v>7402</v>
      </c>
      <c r="V3136" s="231">
        <f>IFERROR(VLOOKUP(J3136,'Item List (2)'!C:D,2,0),VLOOKUP(K3136,'Item List (2)'!C:D,2,0))</f>
        <v>50007</v>
      </c>
      <c r="W3136" s="231">
        <f>IFERROR(VLOOKUP(J3136,'Item List (2)'!C:E,3,0),VLOOKUP(K3136,'Item List (2)'!C:E,3,0))</f>
        <v>100</v>
      </c>
      <c r="X3136" s="231">
        <f t="shared" si="289"/>
        <v>0</v>
      </c>
      <c r="Y3136" s="231" t="str">
        <f t="shared" si="290"/>
        <v>BACON, 500 SLICES FC</v>
      </c>
      <c r="AA3136" s="232">
        <f t="shared" si="291"/>
        <v>271.71</v>
      </c>
      <c r="AB3136" s="232" t="str">
        <f>VLOOKUP(W3136,'Item List (2)'!$H:$J,2,0)</f>
        <v>Food</v>
      </c>
      <c r="AC3136" s="232">
        <f t="shared" si="292"/>
        <v>7402</v>
      </c>
      <c r="AD3136" s="232" t="str">
        <f t="shared" si="293"/>
        <v>7402-Food</v>
      </c>
    </row>
    <row r="3137" spans="1:30">
      <c r="A3137" t="s">
        <v>48</v>
      </c>
      <c r="B3137" t="s">
        <v>549</v>
      </c>
      <c r="C3137" t="s">
        <v>901</v>
      </c>
      <c r="D3137" t="s">
        <v>902</v>
      </c>
      <c r="E3137" t="s">
        <v>904</v>
      </c>
      <c r="F3137" s="220" t="s">
        <v>53</v>
      </c>
      <c r="G3137" s="220">
        <v>45170</v>
      </c>
      <c r="H3137" t="s">
        <v>173</v>
      </c>
      <c r="I3137" t="s">
        <v>55</v>
      </c>
      <c r="J3137" t="s">
        <v>117</v>
      </c>
      <c r="K3137" t="s">
        <v>174</v>
      </c>
      <c r="L3137" s="230" t="s">
        <v>175</v>
      </c>
      <c r="M3137">
        <v>3</v>
      </c>
      <c r="N3137">
        <v>0</v>
      </c>
      <c r="O3137" s="240">
        <v>81.59</v>
      </c>
      <c r="P3137" s="240">
        <v>244.77</v>
      </c>
      <c r="Q3137" s="240">
        <v>7780.13</v>
      </c>
      <c r="R3137" s="240">
        <v>30.11</v>
      </c>
      <c r="S3137" s="231" t="str">
        <f>VLOOKUP(U3137,'Cross ref'!I:J,2,0)</f>
        <v>SCL</v>
      </c>
      <c r="T3137" s="231">
        <f t="shared" si="288"/>
        <v>244.77</v>
      </c>
      <c r="U3137" s="231">
        <f>VLOOKUP(VALUE(C3137),'Cross ref'!G:I,3,0)</f>
        <v>7402</v>
      </c>
      <c r="V3137" s="231">
        <f>IFERROR(VLOOKUP(J3137,'Item List (2)'!C:D,2,0),VLOOKUP(K3137,'Item List (2)'!C:D,2,0))</f>
        <v>50007</v>
      </c>
      <c r="W3137" s="231">
        <f>IFERROR(VLOOKUP(J3137,'Item List (2)'!C:E,3,0),VLOOKUP(K3137,'Item List (2)'!C:E,3,0))</f>
        <v>100</v>
      </c>
      <c r="X3137" s="231">
        <f t="shared" si="289"/>
        <v>0</v>
      </c>
      <c r="Y3137" s="231" t="str">
        <f t="shared" si="290"/>
        <v>BEEF, GRND PTY 1.78Z</v>
      </c>
      <c r="AA3137" s="232">
        <f t="shared" si="291"/>
        <v>244.77</v>
      </c>
      <c r="AB3137" s="232" t="str">
        <f>VLOOKUP(W3137,'Item List (2)'!$H:$J,2,0)</f>
        <v>Food</v>
      </c>
      <c r="AC3137" s="232">
        <f t="shared" si="292"/>
        <v>7402</v>
      </c>
      <c r="AD3137" s="232" t="str">
        <f t="shared" si="293"/>
        <v>7402-Food</v>
      </c>
    </row>
    <row r="3138" spans="1:30">
      <c r="A3138" t="s">
        <v>48</v>
      </c>
      <c r="B3138" t="s">
        <v>549</v>
      </c>
      <c r="C3138" t="s">
        <v>901</v>
      </c>
      <c r="D3138" t="s">
        <v>902</v>
      </c>
      <c r="E3138" t="s">
        <v>904</v>
      </c>
      <c r="F3138" s="220" t="s">
        <v>53</v>
      </c>
      <c r="G3138" s="220">
        <v>45170</v>
      </c>
      <c r="H3138" t="s">
        <v>176</v>
      </c>
      <c r="I3138" t="s">
        <v>55</v>
      </c>
      <c r="J3138" t="s">
        <v>76</v>
      </c>
      <c r="K3138" t="s">
        <v>177</v>
      </c>
      <c r="L3138" s="230" t="s">
        <v>78</v>
      </c>
      <c r="M3138">
        <v>1</v>
      </c>
      <c r="N3138">
        <v>0</v>
      </c>
      <c r="O3138" s="240">
        <v>99.5</v>
      </c>
      <c r="P3138" s="240">
        <v>99.5</v>
      </c>
      <c r="Q3138" s="240">
        <v>7780.13</v>
      </c>
      <c r="R3138" s="240">
        <v>30.11</v>
      </c>
      <c r="S3138" s="231" t="str">
        <f>VLOOKUP(U3138,'Cross ref'!I:J,2,0)</f>
        <v>SCL</v>
      </c>
      <c r="T3138" s="231">
        <f t="shared" ref="T3138:T3201" si="294">P3138</f>
        <v>99.5</v>
      </c>
      <c r="U3138" s="231">
        <f>VLOOKUP(VALUE(C3138),'Cross ref'!G:I,3,0)</f>
        <v>7402</v>
      </c>
      <c r="V3138" s="231">
        <f>IFERROR(VLOOKUP(J3138,'Item List (2)'!C:D,2,0),VLOOKUP(K3138,'Item List (2)'!C:D,2,0))</f>
        <v>50007</v>
      </c>
      <c r="W3138" s="231">
        <f>IFERROR(VLOOKUP(J3138,'Item List (2)'!C:E,3,0),VLOOKUP(K3138,'Item List (2)'!C:E,3,0))</f>
        <v>100</v>
      </c>
      <c r="X3138" s="231">
        <f t="shared" ref="X3138:X3201" si="295">IF(_xlfn.NUMBERVALUE(O3138),M3138*O3138-P3138,-P3138)</f>
        <v>0</v>
      </c>
      <c r="Y3138" s="231" t="str">
        <f t="shared" ref="Y3138:Y3201" si="296">K3138</f>
        <v>SYRUP, DR PEPPER BIB</v>
      </c>
      <c r="AA3138" s="232">
        <f t="shared" ref="AA3138:AA3201" si="297">P3138</f>
        <v>99.5</v>
      </c>
      <c r="AB3138" s="232" t="str">
        <f>VLOOKUP(W3138,'Item List (2)'!$H:$J,2,0)</f>
        <v>Food</v>
      </c>
      <c r="AC3138" s="232">
        <f t="shared" ref="AC3138:AC3201" si="298">U3138</f>
        <v>7402</v>
      </c>
      <c r="AD3138" s="232" t="str">
        <f t="shared" ref="AD3138:AD3201" si="299">AC3138&amp;"-"&amp;AB3138</f>
        <v>7402-Food</v>
      </c>
    </row>
    <row r="3139" spans="1:30">
      <c r="A3139" t="s">
        <v>48</v>
      </c>
      <c r="B3139" t="s">
        <v>549</v>
      </c>
      <c r="C3139" t="s">
        <v>901</v>
      </c>
      <c r="D3139" t="s">
        <v>902</v>
      </c>
      <c r="E3139" t="s">
        <v>904</v>
      </c>
      <c r="F3139" s="220" t="s">
        <v>53</v>
      </c>
      <c r="G3139" s="220">
        <v>45170</v>
      </c>
      <c r="H3139" t="s">
        <v>181</v>
      </c>
      <c r="I3139" t="s">
        <v>55</v>
      </c>
      <c r="J3139" t="s">
        <v>121</v>
      </c>
      <c r="K3139" t="s">
        <v>182</v>
      </c>
      <c r="L3139" s="230" t="s">
        <v>183</v>
      </c>
      <c r="M3139">
        <v>3</v>
      </c>
      <c r="N3139">
        <v>0</v>
      </c>
      <c r="O3139">
        <v>39.79</v>
      </c>
      <c r="P3139" s="240">
        <v>119.37</v>
      </c>
      <c r="Q3139" s="240">
        <v>7780.13</v>
      </c>
      <c r="R3139" s="240">
        <v>30.11</v>
      </c>
      <c r="S3139" s="231" t="str">
        <f>VLOOKUP(U3139,'Cross ref'!I:J,2,0)</f>
        <v>SCL</v>
      </c>
      <c r="T3139" s="231">
        <f t="shared" si="294"/>
        <v>119.37</v>
      </c>
      <c r="U3139" s="231">
        <f>VLOOKUP(VALUE(C3139),'Cross ref'!G:I,3,0)</f>
        <v>7402</v>
      </c>
      <c r="V3139" s="231">
        <f>IFERROR(VLOOKUP(J3139,'Item List (2)'!C:D,2,0),VLOOKUP(K3139,'Item List (2)'!C:D,2,0))</f>
        <v>50007</v>
      </c>
      <c r="W3139" s="231">
        <f>IFERROR(VLOOKUP(J3139,'Item List (2)'!C:E,3,0),VLOOKUP(K3139,'Item List (2)'!C:E,3,0))</f>
        <v>100</v>
      </c>
      <c r="X3139" s="231">
        <f t="shared" si="295"/>
        <v>0</v>
      </c>
      <c r="Y3139" s="231" t="str">
        <f t="shared" si="296"/>
        <v>APPTZR, JALAPENO BRD CHSE BITE</v>
      </c>
      <c r="AA3139" s="232">
        <f t="shared" si="297"/>
        <v>119.37</v>
      </c>
      <c r="AB3139" s="232" t="str">
        <f>VLOOKUP(W3139,'Item List (2)'!$H:$J,2,0)</f>
        <v>Food</v>
      </c>
      <c r="AC3139" s="232">
        <f t="shared" si="298"/>
        <v>7402</v>
      </c>
      <c r="AD3139" s="232" t="str">
        <f t="shared" si="299"/>
        <v>7402-Food</v>
      </c>
    </row>
    <row r="3140" spans="1:30">
      <c r="A3140" t="s">
        <v>48</v>
      </c>
      <c r="B3140" t="s">
        <v>549</v>
      </c>
      <c r="C3140" t="s">
        <v>901</v>
      </c>
      <c r="D3140" t="s">
        <v>902</v>
      </c>
      <c r="E3140" t="s">
        <v>904</v>
      </c>
      <c r="F3140" s="220" t="s">
        <v>53</v>
      </c>
      <c r="G3140" s="220">
        <v>45170</v>
      </c>
      <c r="H3140" t="s">
        <v>184</v>
      </c>
      <c r="I3140" t="s">
        <v>55</v>
      </c>
      <c r="J3140" t="s">
        <v>117</v>
      </c>
      <c r="K3140" t="s">
        <v>185</v>
      </c>
      <c r="L3140" s="230" t="s">
        <v>186</v>
      </c>
      <c r="M3140">
        <v>2</v>
      </c>
      <c r="N3140">
        <v>0</v>
      </c>
      <c r="O3140" s="240">
        <v>76.44</v>
      </c>
      <c r="P3140" s="240">
        <v>152.88</v>
      </c>
      <c r="Q3140" s="240">
        <v>7780.13</v>
      </c>
      <c r="R3140" s="240">
        <v>30.11</v>
      </c>
      <c r="S3140" s="231" t="str">
        <f>VLOOKUP(U3140,'Cross ref'!I:J,2,0)</f>
        <v>SCL</v>
      </c>
      <c r="T3140" s="231">
        <f t="shared" si="294"/>
        <v>152.88</v>
      </c>
      <c r="U3140" s="231">
        <f>VLOOKUP(VALUE(C3140),'Cross ref'!G:I,3,0)</f>
        <v>7402</v>
      </c>
      <c r="V3140" s="231">
        <f>IFERROR(VLOOKUP(J3140,'Item List (2)'!C:D,2,0),VLOOKUP(K3140,'Item List (2)'!C:D,2,0))</f>
        <v>50007</v>
      </c>
      <c r="W3140" s="231">
        <f>IFERROR(VLOOKUP(J3140,'Item List (2)'!C:E,3,0),VLOOKUP(K3140,'Item List (2)'!C:E,3,0))</f>
        <v>100</v>
      </c>
      <c r="X3140" s="231">
        <f t="shared" si="295"/>
        <v>0</v>
      </c>
      <c r="Y3140" s="231" t="str">
        <f t="shared" si="296"/>
        <v>BEEF, GRND PTY 5.33Z ANGUS IQF</v>
      </c>
      <c r="AA3140" s="232">
        <f t="shared" si="297"/>
        <v>152.88</v>
      </c>
      <c r="AB3140" s="232" t="str">
        <f>VLOOKUP(W3140,'Item List (2)'!$H:$J,2,0)</f>
        <v>Food</v>
      </c>
      <c r="AC3140" s="232">
        <f t="shared" si="298"/>
        <v>7402</v>
      </c>
      <c r="AD3140" s="232" t="str">
        <f t="shared" si="299"/>
        <v>7402-Food</v>
      </c>
    </row>
    <row r="3141" spans="1:30">
      <c r="A3141" t="s">
        <v>48</v>
      </c>
      <c r="B3141" t="s">
        <v>549</v>
      </c>
      <c r="C3141" t="s">
        <v>901</v>
      </c>
      <c r="D3141" t="s">
        <v>902</v>
      </c>
      <c r="E3141" t="s">
        <v>904</v>
      </c>
      <c r="F3141" s="220" t="s">
        <v>53</v>
      </c>
      <c r="G3141" s="220">
        <v>45170</v>
      </c>
      <c r="H3141" t="s">
        <v>187</v>
      </c>
      <c r="I3141" t="s">
        <v>55</v>
      </c>
      <c r="J3141" t="s">
        <v>146</v>
      </c>
      <c r="K3141" t="s">
        <v>188</v>
      </c>
      <c r="L3141" s="230" t="s">
        <v>189</v>
      </c>
      <c r="M3141">
        <v>6</v>
      </c>
      <c r="N3141">
        <v>0</v>
      </c>
      <c r="O3141" s="240">
        <v>46.88</v>
      </c>
      <c r="P3141" s="240">
        <v>281.28</v>
      </c>
      <c r="Q3141" s="240">
        <v>7780.13</v>
      </c>
      <c r="R3141" s="240">
        <v>30.11</v>
      </c>
      <c r="S3141" s="231" t="str">
        <f>VLOOKUP(U3141,'Cross ref'!I:J,2,0)</f>
        <v>SCL</v>
      </c>
      <c r="T3141" s="231">
        <f t="shared" si="294"/>
        <v>281.28</v>
      </c>
      <c r="U3141" s="231">
        <f>VLOOKUP(VALUE(C3141),'Cross ref'!G:I,3,0)</f>
        <v>7402</v>
      </c>
      <c r="V3141" s="231">
        <f>IFERROR(VLOOKUP(J3141,'Item List (2)'!C:D,2,0),VLOOKUP(K3141,'Item List (2)'!C:D,2,0))</f>
        <v>50007</v>
      </c>
      <c r="W3141" s="231">
        <f>IFERROR(VLOOKUP(J3141,'Item List (2)'!C:E,3,0),VLOOKUP(K3141,'Item List (2)'!C:E,3,0))</f>
        <v>100</v>
      </c>
      <c r="X3141" s="231">
        <f t="shared" si="295"/>
        <v>0</v>
      </c>
      <c r="Y3141" s="231" t="str">
        <f t="shared" si="296"/>
        <v>CHICKEN, NUGGET BRD STAR SHP</v>
      </c>
      <c r="AA3141" s="232">
        <f t="shared" si="297"/>
        <v>281.28</v>
      </c>
      <c r="AB3141" s="232" t="str">
        <f>VLOOKUP(W3141,'Item List (2)'!$H:$J,2,0)</f>
        <v>Food</v>
      </c>
      <c r="AC3141" s="232">
        <f t="shared" si="298"/>
        <v>7402</v>
      </c>
      <c r="AD3141" s="232" t="str">
        <f t="shared" si="299"/>
        <v>7402-Food</v>
      </c>
    </row>
    <row r="3142" spans="1:30">
      <c r="A3142" t="s">
        <v>48</v>
      </c>
      <c r="B3142" t="s">
        <v>549</v>
      </c>
      <c r="C3142" t="s">
        <v>901</v>
      </c>
      <c r="D3142" t="s">
        <v>902</v>
      </c>
      <c r="E3142" t="s">
        <v>904</v>
      </c>
      <c r="F3142" s="220" t="s">
        <v>53</v>
      </c>
      <c r="G3142" s="220">
        <v>45170</v>
      </c>
      <c r="H3142" t="s">
        <v>489</v>
      </c>
      <c r="I3142" t="s">
        <v>66</v>
      </c>
      <c r="J3142" t="s">
        <v>490</v>
      </c>
      <c r="K3142" t="s">
        <v>491</v>
      </c>
      <c r="L3142" s="230" t="s">
        <v>107</v>
      </c>
      <c r="M3142">
        <v>1</v>
      </c>
      <c r="N3142">
        <v>0</v>
      </c>
      <c r="O3142" s="240">
        <v>38.76</v>
      </c>
      <c r="P3142" s="240">
        <v>38.76</v>
      </c>
      <c r="Q3142" s="240">
        <v>7780.13</v>
      </c>
      <c r="R3142" s="240">
        <v>30.11</v>
      </c>
      <c r="S3142" s="231" t="str">
        <f>VLOOKUP(U3142,'Cross ref'!I:J,2,0)</f>
        <v>SCL</v>
      </c>
      <c r="T3142" s="231">
        <f t="shared" si="294"/>
        <v>38.76</v>
      </c>
      <c r="U3142" s="231">
        <f>VLOOKUP(VALUE(C3142),'Cross ref'!G:I,3,0)</f>
        <v>7402</v>
      </c>
      <c r="V3142" s="231">
        <f>IFERROR(VLOOKUP(J3142,'Item List (2)'!C:D,2,0),VLOOKUP(K3142,'Item List (2)'!C:D,2,0))</f>
        <v>60507</v>
      </c>
      <c r="W3142" s="231">
        <f>IFERROR(VLOOKUP(J3142,'Item List (2)'!C:E,3,0),VLOOKUP(K3142,'Item List (2)'!C:E,3,0))</f>
        <v>1200</v>
      </c>
      <c r="X3142" s="231">
        <f t="shared" si="295"/>
        <v>0</v>
      </c>
      <c r="Y3142" s="231" t="str">
        <f t="shared" si="296"/>
        <v>DEGREASER, REMOVE PLUS NTF</v>
      </c>
      <c r="AA3142" s="232">
        <f t="shared" si="297"/>
        <v>38.76</v>
      </c>
      <c r="AB3142" s="232" t="str">
        <f>VLOOKUP(W3142,'Item List (2)'!$H:$J,2,0)</f>
        <v>Supplies</v>
      </c>
      <c r="AC3142" s="232">
        <f t="shared" si="298"/>
        <v>7402</v>
      </c>
      <c r="AD3142" s="232" t="str">
        <f t="shared" si="299"/>
        <v>7402-Supplies</v>
      </c>
    </row>
    <row r="3143" spans="1:30">
      <c r="A3143" t="s">
        <v>48</v>
      </c>
      <c r="B3143" t="s">
        <v>549</v>
      </c>
      <c r="C3143" t="s">
        <v>901</v>
      </c>
      <c r="D3143" t="s">
        <v>902</v>
      </c>
      <c r="E3143" t="s">
        <v>904</v>
      </c>
      <c r="F3143" s="220" t="s">
        <v>53</v>
      </c>
      <c r="G3143" s="220">
        <v>45170</v>
      </c>
      <c r="H3143" t="s">
        <v>282</v>
      </c>
      <c r="I3143" t="s">
        <v>55</v>
      </c>
      <c r="J3143" t="s">
        <v>105</v>
      </c>
      <c r="K3143" t="s">
        <v>283</v>
      </c>
      <c r="L3143" s="230" t="s">
        <v>284</v>
      </c>
      <c r="M3143">
        <v>1</v>
      </c>
      <c r="N3143">
        <v>0</v>
      </c>
      <c r="O3143" s="240">
        <v>12.91</v>
      </c>
      <c r="P3143" s="240">
        <v>12.91</v>
      </c>
      <c r="Q3143" s="240">
        <v>7780.13</v>
      </c>
      <c r="R3143" s="240">
        <v>30.11</v>
      </c>
      <c r="S3143" s="231" t="str">
        <f>VLOOKUP(U3143,'Cross ref'!I:J,2,0)</f>
        <v>SCL</v>
      </c>
      <c r="T3143" s="231">
        <f t="shared" si="294"/>
        <v>12.91</v>
      </c>
      <c r="U3143" s="231">
        <f>VLOOKUP(VALUE(C3143),'Cross ref'!G:I,3,0)</f>
        <v>7402</v>
      </c>
      <c r="V3143" s="231">
        <f>IFERROR(VLOOKUP(J3143,'Item List (2)'!C:D,2,0),VLOOKUP(K3143,'Item List (2)'!C:D,2,0))</f>
        <v>50007</v>
      </c>
      <c r="W3143" s="231">
        <f>IFERROR(VLOOKUP(J3143,'Item List (2)'!C:E,3,0),VLOOKUP(K3143,'Item List (2)'!C:E,3,0))</f>
        <v>100</v>
      </c>
      <c r="X3143" s="231">
        <f t="shared" si="295"/>
        <v>0</v>
      </c>
      <c r="Y3143" s="231" t="str">
        <f t="shared" si="296"/>
        <v>BUTTERMILK, 1% LF</v>
      </c>
      <c r="AA3143" s="232">
        <f t="shared" si="297"/>
        <v>12.91</v>
      </c>
      <c r="AB3143" s="232" t="str">
        <f>VLOOKUP(W3143,'Item List (2)'!$H:$J,2,0)</f>
        <v>Food</v>
      </c>
      <c r="AC3143" s="232">
        <f t="shared" si="298"/>
        <v>7402</v>
      </c>
      <c r="AD3143" s="232" t="str">
        <f t="shared" si="299"/>
        <v>7402-Food</v>
      </c>
    </row>
    <row r="3144" spans="1:30">
      <c r="A3144" t="s">
        <v>48</v>
      </c>
      <c r="B3144" t="s">
        <v>549</v>
      </c>
      <c r="C3144" t="s">
        <v>901</v>
      </c>
      <c r="D3144" t="s">
        <v>902</v>
      </c>
      <c r="E3144" t="s">
        <v>904</v>
      </c>
      <c r="F3144" s="220" t="s">
        <v>53</v>
      </c>
      <c r="G3144" s="220">
        <v>45170</v>
      </c>
      <c r="H3144" t="s">
        <v>194</v>
      </c>
      <c r="I3144" t="s">
        <v>55</v>
      </c>
      <c r="J3144" t="s">
        <v>179</v>
      </c>
      <c r="K3144" t="s">
        <v>195</v>
      </c>
      <c r="L3144" s="230" t="s">
        <v>148</v>
      </c>
      <c r="M3144">
        <v>1</v>
      </c>
      <c r="N3144">
        <v>0</v>
      </c>
      <c r="O3144" s="240">
        <v>88.31</v>
      </c>
      <c r="P3144" s="240">
        <v>88.31</v>
      </c>
      <c r="Q3144" s="240">
        <v>7780.13</v>
      </c>
      <c r="R3144" s="240">
        <v>30.11</v>
      </c>
      <c r="S3144" s="231" t="str">
        <f>VLOOKUP(U3144,'Cross ref'!I:J,2,0)</f>
        <v>SCL</v>
      </c>
      <c r="T3144" s="231">
        <f t="shared" si="294"/>
        <v>88.31</v>
      </c>
      <c r="U3144" s="231">
        <f>VLOOKUP(VALUE(C3144),'Cross ref'!G:I,3,0)</f>
        <v>7402</v>
      </c>
      <c r="V3144" s="231">
        <f>IFERROR(VLOOKUP(J3144,'Item List (2)'!C:D,2,0),VLOOKUP(K3144,'Item List (2)'!C:D,2,0))</f>
        <v>50007</v>
      </c>
      <c r="W3144" s="231">
        <f>IFERROR(VLOOKUP(J3144,'Item List (2)'!C:E,3,0),VLOOKUP(K3144,'Item List (2)'!C:E,3,0))</f>
        <v>100</v>
      </c>
      <c r="X3144" s="231">
        <f t="shared" si="295"/>
        <v>0</v>
      </c>
      <c r="Y3144" s="231" t="str">
        <f t="shared" si="296"/>
        <v>CHEESE, AMER SHRP SLI 200CT SM</v>
      </c>
      <c r="AA3144" s="232">
        <f t="shared" si="297"/>
        <v>88.31</v>
      </c>
      <c r="AB3144" s="232" t="str">
        <f>VLOOKUP(W3144,'Item List (2)'!$H:$J,2,0)</f>
        <v>Food</v>
      </c>
      <c r="AC3144" s="232">
        <f t="shared" si="298"/>
        <v>7402</v>
      </c>
      <c r="AD3144" s="232" t="str">
        <f t="shared" si="299"/>
        <v>7402-Food</v>
      </c>
    </row>
    <row r="3145" spans="1:30">
      <c r="A3145" t="s">
        <v>48</v>
      </c>
      <c r="B3145" t="s">
        <v>549</v>
      </c>
      <c r="C3145" t="s">
        <v>901</v>
      </c>
      <c r="D3145" t="s">
        <v>902</v>
      </c>
      <c r="E3145" t="s">
        <v>904</v>
      </c>
      <c r="F3145" s="220" t="s">
        <v>53</v>
      </c>
      <c r="G3145" s="220">
        <v>45170</v>
      </c>
      <c r="H3145" t="s">
        <v>196</v>
      </c>
      <c r="I3145" t="s">
        <v>55</v>
      </c>
      <c r="J3145" t="s">
        <v>197</v>
      </c>
      <c r="K3145" t="s">
        <v>198</v>
      </c>
      <c r="L3145" s="230" t="s">
        <v>199</v>
      </c>
      <c r="M3145">
        <v>1</v>
      </c>
      <c r="N3145">
        <v>0</v>
      </c>
      <c r="O3145" s="240">
        <v>63.46</v>
      </c>
      <c r="P3145" s="240">
        <v>63.46</v>
      </c>
      <c r="Q3145" s="240">
        <v>7780.13</v>
      </c>
      <c r="R3145" s="240">
        <v>30.11</v>
      </c>
      <c r="S3145" s="231" t="str">
        <f>VLOOKUP(U3145,'Cross ref'!I:J,2,0)</f>
        <v>SCL</v>
      </c>
      <c r="T3145" s="231">
        <f t="shared" si="294"/>
        <v>63.46</v>
      </c>
      <c r="U3145" s="231">
        <f>VLOOKUP(VALUE(C3145),'Cross ref'!G:I,3,0)</f>
        <v>7402</v>
      </c>
      <c r="V3145" s="231">
        <f>IFERROR(VLOOKUP(J3145,'Item List (2)'!C:D,2,0),VLOOKUP(K3145,'Item List (2)'!C:D,2,0))</f>
        <v>50007</v>
      </c>
      <c r="W3145" s="231">
        <f>IFERROR(VLOOKUP(J3145,'Item List (2)'!C:E,3,0),VLOOKUP(K3145,'Item List (2)'!C:E,3,0))</f>
        <v>100</v>
      </c>
      <c r="X3145" s="231">
        <f t="shared" si="295"/>
        <v>0</v>
      </c>
      <c r="Y3145" s="231" t="str">
        <f t="shared" si="296"/>
        <v>ROLL, CINN</v>
      </c>
      <c r="AA3145" s="232">
        <f t="shared" si="297"/>
        <v>63.46</v>
      </c>
      <c r="AB3145" s="232" t="str">
        <f>VLOOKUP(W3145,'Item List (2)'!$H:$J,2,0)</f>
        <v>Food</v>
      </c>
      <c r="AC3145" s="232">
        <f t="shared" si="298"/>
        <v>7402</v>
      </c>
      <c r="AD3145" s="232" t="str">
        <f t="shared" si="299"/>
        <v>7402-Food</v>
      </c>
    </row>
    <row r="3146" spans="1:30">
      <c r="A3146" t="s">
        <v>48</v>
      </c>
      <c r="B3146" t="s">
        <v>549</v>
      </c>
      <c r="C3146" t="s">
        <v>901</v>
      </c>
      <c r="D3146" t="s">
        <v>902</v>
      </c>
      <c r="E3146" t="s">
        <v>904</v>
      </c>
      <c r="F3146" s="220" t="s">
        <v>53</v>
      </c>
      <c r="G3146" s="220">
        <v>45170</v>
      </c>
      <c r="H3146" t="s">
        <v>200</v>
      </c>
      <c r="I3146" t="s">
        <v>201</v>
      </c>
      <c r="J3146" t="s">
        <v>202</v>
      </c>
      <c r="K3146" t="s">
        <v>203</v>
      </c>
      <c r="L3146" s="230" t="s">
        <v>204</v>
      </c>
      <c r="M3146">
        <v>1</v>
      </c>
      <c r="N3146">
        <v>0</v>
      </c>
      <c r="O3146" s="240">
        <v>70.17</v>
      </c>
      <c r="P3146" s="240">
        <v>70.17</v>
      </c>
      <c r="Q3146" s="240">
        <v>7780.13</v>
      </c>
      <c r="R3146" s="240">
        <v>30.11</v>
      </c>
      <c r="S3146" s="231" t="str">
        <f>VLOOKUP(U3146,'Cross ref'!I:J,2,0)</f>
        <v>SCL</v>
      </c>
      <c r="T3146" s="231">
        <f t="shared" si="294"/>
        <v>70.17</v>
      </c>
      <c r="U3146" s="231">
        <f>VLOOKUP(VALUE(C3146),'Cross ref'!G:I,3,0)</f>
        <v>7402</v>
      </c>
      <c r="V3146" s="231">
        <f>IFERROR(VLOOKUP(J3146,'Item List (2)'!C:D,2,0),VLOOKUP(K3146,'Item List (2)'!C:D,2,0))</f>
        <v>51001</v>
      </c>
      <c r="W3146" s="231">
        <f>IFERROR(VLOOKUP(J3146,'Item List (2)'!C:E,3,0),VLOOKUP(K3146,'Item List (2)'!C:E,3,0))</f>
        <v>1000</v>
      </c>
      <c r="X3146" s="231">
        <f t="shared" si="295"/>
        <v>0</v>
      </c>
      <c r="Y3146" s="231" t="str">
        <f t="shared" si="296"/>
        <v>WRAP, WESTERN SUPER 4 WAY</v>
      </c>
      <c r="AA3146" s="232">
        <f t="shared" si="297"/>
        <v>70.17</v>
      </c>
      <c r="AB3146" s="232" t="str">
        <f>VLOOKUP(W3146,'Item List (2)'!$H:$J,2,0)</f>
        <v>Paper</v>
      </c>
      <c r="AC3146" s="232">
        <f t="shared" si="298"/>
        <v>7402</v>
      </c>
      <c r="AD3146" s="232" t="str">
        <f t="shared" si="299"/>
        <v>7402-Paper</v>
      </c>
    </row>
    <row r="3147" spans="1:30">
      <c r="A3147" t="s">
        <v>48</v>
      </c>
      <c r="B3147" t="s">
        <v>549</v>
      </c>
      <c r="C3147" t="s">
        <v>901</v>
      </c>
      <c r="D3147" t="s">
        <v>902</v>
      </c>
      <c r="E3147" t="s">
        <v>904</v>
      </c>
      <c r="F3147" s="220" t="s">
        <v>53</v>
      </c>
      <c r="G3147" s="220">
        <v>45170</v>
      </c>
      <c r="H3147" t="s">
        <v>758</v>
      </c>
      <c r="I3147" t="s">
        <v>201</v>
      </c>
      <c r="J3147" t="s">
        <v>240</v>
      </c>
      <c r="K3147" t="s">
        <v>759</v>
      </c>
      <c r="L3147" s="230" t="s">
        <v>396</v>
      </c>
      <c r="M3147">
        <v>1</v>
      </c>
      <c r="N3147">
        <v>0</v>
      </c>
      <c r="O3147" s="240">
        <v>14.36</v>
      </c>
      <c r="P3147" s="240">
        <v>14.36</v>
      </c>
      <c r="Q3147" s="240">
        <v>7780.13</v>
      </c>
      <c r="R3147" s="240">
        <v>30.11</v>
      </c>
      <c r="S3147" s="231" t="str">
        <f>VLOOKUP(U3147,'Cross ref'!I:J,2,0)</f>
        <v>SCL</v>
      </c>
      <c r="T3147" s="231">
        <f t="shared" si="294"/>
        <v>14.36</v>
      </c>
      <c r="U3147" s="231">
        <f>VLOOKUP(VALUE(C3147),'Cross ref'!G:I,3,0)</f>
        <v>7402</v>
      </c>
      <c r="V3147" s="231">
        <f>IFERROR(VLOOKUP(J3147,'Item List (2)'!C:D,2,0),VLOOKUP(K3147,'Item List (2)'!C:D,2,0))</f>
        <v>51001</v>
      </c>
      <c r="W3147" s="231">
        <f>IFERROR(VLOOKUP(J3147,'Item List (2)'!C:E,3,0),VLOOKUP(K3147,'Item List (2)'!C:E,3,0))</f>
        <v>1000</v>
      </c>
      <c r="X3147" s="231">
        <f t="shared" si="295"/>
        <v>0</v>
      </c>
      <c r="Y3147" s="231" t="str">
        <f t="shared" si="296"/>
        <v>BAG, FRY FOOD STORY</v>
      </c>
      <c r="AA3147" s="232">
        <f t="shared" si="297"/>
        <v>14.36</v>
      </c>
      <c r="AB3147" s="232" t="str">
        <f>VLOOKUP(W3147,'Item List (2)'!$H:$J,2,0)</f>
        <v>Paper</v>
      </c>
      <c r="AC3147" s="232">
        <f t="shared" si="298"/>
        <v>7402</v>
      </c>
      <c r="AD3147" s="232" t="str">
        <f t="shared" si="299"/>
        <v>7402-Paper</v>
      </c>
    </row>
    <row r="3148" spans="1:30">
      <c r="A3148" t="s">
        <v>48</v>
      </c>
      <c r="B3148" t="s">
        <v>549</v>
      </c>
      <c r="C3148" t="s">
        <v>901</v>
      </c>
      <c r="D3148" t="s">
        <v>902</v>
      </c>
      <c r="E3148" t="s">
        <v>904</v>
      </c>
      <c r="F3148" s="220" t="s">
        <v>53</v>
      </c>
      <c r="G3148" s="220">
        <v>45170</v>
      </c>
      <c r="H3148" t="s">
        <v>910</v>
      </c>
      <c r="I3148" t="s">
        <v>201</v>
      </c>
      <c r="J3148" t="s">
        <v>202</v>
      </c>
      <c r="K3148" t="s">
        <v>911</v>
      </c>
      <c r="L3148" s="230" t="s">
        <v>204</v>
      </c>
      <c r="M3148">
        <v>1</v>
      </c>
      <c r="N3148">
        <v>0</v>
      </c>
      <c r="O3148" s="240">
        <v>19.33</v>
      </c>
      <c r="P3148" s="240">
        <v>19.33</v>
      </c>
      <c r="Q3148" s="240">
        <v>7780.13</v>
      </c>
      <c r="R3148" s="240">
        <v>30.11</v>
      </c>
      <c r="S3148" s="231" t="str">
        <f>VLOOKUP(U3148,'Cross ref'!I:J,2,0)</f>
        <v>SCL</v>
      </c>
      <c r="T3148" s="231">
        <f t="shared" si="294"/>
        <v>19.33</v>
      </c>
      <c r="U3148" s="231">
        <f>VLOOKUP(VALUE(C3148),'Cross ref'!G:I,3,0)</f>
        <v>7402</v>
      </c>
      <c r="V3148" s="231">
        <f>IFERROR(VLOOKUP(J3148,'Item List (2)'!C:D,2,0),VLOOKUP(K3148,'Item List (2)'!C:D,2,0))</f>
        <v>51001</v>
      </c>
      <c r="W3148" s="231">
        <f>IFERROR(VLOOKUP(J3148,'Item List (2)'!C:E,3,0),VLOOKUP(K3148,'Item List (2)'!C:E,3,0))</f>
        <v>1000</v>
      </c>
      <c r="X3148" s="231">
        <f t="shared" si="295"/>
        <v>0</v>
      </c>
      <c r="Y3148" s="231" t="str">
        <f t="shared" si="296"/>
        <v>WRAP, PAPR SOURDOUGH TERIYAKI</v>
      </c>
      <c r="AA3148" s="232">
        <f t="shared" si="297"/>
        <v>19.33</v>
      </c>
      <c r="AB3148" s="232" t="str">
        <f>VLOOKUP(W3148,'Item List (2)'!$H:$J,2,0)</f>
        <v>Paper</v>
      </c>
      <c r="AC3148" s="232">
        <f t="shared" si="298"/>
        <v>7402</v>
      </c>
      <c r="AD3148" s="232" t="str">
        <f t="shared" si="299"/>
        <v>7402-Paper</v>
      </c>
    </row>
    <row r="3149" spans="1:30">
      <c r="A3149" t="s">
        <v>48</v>
      </c>
      <c r="B3149" t="s">
        <v>549</v>
      </c>
      <c r="C3149" t="s">
        <v>901</v>
      </c>
      <c r="D3149" t="s">
        <v>902</v>
      </c>
      <c r="E3149" t="s">
        <v>904</v>
      </c>
      <c r="F3149" s="220" t="s">
        <v>53</v>
      </c>
      <c r="G3149" s="220">
        <v>45170</v>
      </c>
      <c r="H3149" t="s">
        <v>543</v>
      </c>
      <c r="I3149" t="s">
        <v>201</v>
      </c>
      <c r="J3149" t="s">
        <v>202</v>
      </c>
      <c r="K3149" t="s">
        <v>544</v>
      </c>
      <c r="L3149" s="230" t="s">
        <v>500</v>
      </c>
      <c r="M3149">
        <v>1</v>
      </c>
      <c r="N3149">
        <v>0</v>
      </c>
      <c r="O3149" s="240">
        <v>71.87</v>
      </c>
      <c r="P3149" s="240">
        <v>71.87</v>
      </c>
      <c r="Q3149" s="240">
        <v>7780.13</v>
      </c>
      <c r="R3149" s="240">
        <v>30.11</v>
      </c>
      <c r="S3149" s="231" t="str">
        <f>VLOOKUP(U3149,'Cross ref'!I:J,2,0)</f>
        <v>SCL</v>
      </c>
      <c r="T3149" s="231">
        <f t="shared" si="294"/>
        <v>71.87</v>
      </c>
      <c r="U3149" s="231">
        <f>VLOOKUP(VALUE(C3149),'Cross ref'!G:I,3,0)</f>
        <v>7402</v>
      </c>
      <c r="V3149" s="231">
        <f>IFERROR(VLOOKUP(J3149,'Item List (2)'!C:D,2,0),VLOOKUP(K3149,'Item List (2)'!C:D,2,0))</f>
        <v>51001</v>
      </c>
      <c r="W3149" s="231">
        <f>IFERROR(VLOOKUP(J3149,'Item List (2)'!C:E,3,0),VLOOKUP(K3149,'Item List (2)'!C:E,3,0))</f>
        <v>1000</v>
      </c>
      <c r="X3149" s="231">
        <f t="shared" si="295"/>
        <v>0</v>
      </c>
      <c r="Y3149" s="231" t="str">
        <f t="shared" si="296"/>
        <v>WRAP, PAPR FAMOUS BIG 4</v>
      </c>
      <c r="AA3149" s="232">
        <f t="shared" si="297"/>
        <v>71.87</v>
      </c>
      <c r="AB3149" s="232" t="str">
        <f>VLOOKUP(W3149,'Item List (2)'!$H:$J,2,0)</f>
        <v>Paper</v>
      </c>
      <c r="AC3149" s="232">
        <f t="shared" si="298"/>
        <v>7402</v>
      </c>
      <c r="AD3149" s="232" t="str">
        <f t="shared" si="299"/>
        <v>7402-Paper</v>
      </c>
    </row>
    <row r="3150" spans="1:30">
      <c r="A3150" t="s">
        <v>48</v>
      </c>
      <c r="B3150" t="s">
        <v>549</v>
      </c>
      <c r="C3150" t="s">
        <v>901</v>
      </c>
      <c r="D3150" t="s">
        <v>902</v>
      </c>
      <c r="E3150" t="s">
        <v>904</v>
      </c>
      <c r="F3150" s="220" t="s">
        <v>53</v>
      </c>
      <c r="G3150" s="220">
        <v>45170</v>
      </c>
      <c r="H3150" t="s">
        <v>205</v>
      </c>
      <c r="I3150" t="s">
        <v>55</v>
      </c>
      <c r="J3150" t="s">
        <v>206</v>
      </c>
      <c r="K3150" t="s">
        <v>207</v>
      </c>
      <c r="L3150" s="230" t="s">
        <v>208</v>
      </c>
      <c r="M3150">
        <v>3</v>
      </c>
      <c r="N3150">
        <v>0</v>
      </c>
      <c r="O3150" s="240">
        <v>22.17</v>
      </c>
      <c r="P3150" s="240">
        <v>66.51</v>
      </c>
      <c r="Q3150" s="240">
        <v>7780.13</v>
      </c>
      <c r="R3150" s="240">
        <v>30.11</v>
      </c>
      <c r="S3150" s="231" t="str">
        <f>VLOOKUP(U3150,'Cross ref'!I:J,2,0)</f>
        <v>SCL</v>
      </c>
      <c r="T3150" s="231">
        <f t="shared" si="294"/>
        <v>66.51</v>
      </c>
      <c r="U3150" s="231">
        <f>VLOOKUP(VALUE(C3150),'Cross ref'!G:I,3,0)</f>
        <v>7402</v>
      </c>
      <c r="V3150" s="231">
        <f>IFERROR(VLOOKUP(J3150,'Item List (2)'!C:D,2,0),VLOOKUP(K3150,'Item List (2)'!C:D,2,0))</f>
        <v>50007</v>
      </c>
      <c r="W3150" s="231">
        <f>IFERROR(VLOOKUP(J3150,'Item List (2)'!C:E,3,0),VLOOKUP(K3150,'Item List (2)'!C:E,3,0))</f>
        <v>100</v>
      </c>
      <c r="X3150" s="231">
        <f t="shared" si="295"/>
        <v>0</v>
      </c>
      <c r="Y3150" s="231" t="str">
        <f t="shared" si="296"/>
        <v>LETTUCE, LINER</v>
      </c>
      <c r="AA3150" s="232">
        <f t="shared" si="297"/>
        <v>66.51</v>
      </c>
      <c r="AB3150" s="232" t="str">
        <f>VLOOKUP(W3150,'Item List (2)'!$H:$J,2,0)</f>
        <v>Food</v>
      </c>
      <c r="AC3150" s="232">
        <f t="shared" si="298"/>
        <v>7402</v>
      </c>
      <c r="AD3150" s="232" t="str">
        <f t="shared" si="299"/>
        <v>7402-Food</v>
      </c>
    </row>
    <row r="3151" spans="1:30">
      <c r="A3151" t="s">
        <v>48</v>
      </c>
      <c r="B3151" t="s">
        <v>549</v>
      </c>
      <c r="C3151" t="s">
        <v>901</v>
      </c>
      <c r="D3151" t="s">
        <v>902</v>
      </c>
      <c r="E3151" t="s">
        <v>904</v>
      </c>
      <c r="F3151" s="220" t="s">
        <v>53</v>
      </c>
      <c r="G3151" s="220">
        <v>45170</v>
      </c>
      <c r="H3151" t="s">
        <v>209</v>
      </c>
      <c r="I3151" t="s">
        <v>55</v>
      </c>
      <c r="J3151" t="s">
        <v>210</v>
      </c>
      <c r="K3151" t="s">
        <v>211</v>
      </c>
      <c r="L3151" s="230" t="s">
        <v>212</v>
      </c>
      <c r="M3151">
        <v>2</v>
      </c>
      <c r="N3151">
        <v>0</v>
      </c>
      <c r="O3151" s="240">
        <v>19.57</v>
      </c>
      <c r="P3151" s="240">
        <v>39.14</v>
      </c>
      <c r="Q3151" s="240">
        <v>7780.13</v>
      </c>
      <c r="R3151" s="240">
        <v>30.11</v>
      </c>
      <c r="S3151" s="231" t="str">
        <f>VLOOKUP(U3151,'Cross ref'!I:J,2,0)</f>
        <v>SCL</v>
      </c>
      <c r="T3151" s="231">
        <f t="shared" si="294"/>
        <v>39.14</v>
      </c>
      <c r="U3151" s="231">
        <f>VLOOKUP(VALUE(C3151),'Cross ref'!G:I,3,0)</f>
        <v>7402</v>
      </c>
      <c r="V3151" s="231">
        <f>IFERROR(VLOOKUP(J3151,'Item List (2)'!C:D,2,0),VLOOKUP(K3151,'Item List (2)'!C:D,2,0))</f>
        <v>50007</v>
      </c>
      <c r="W3151" s="231">
        <f>IFERROR(VLOOKUP(J3151,'Item List (2)'!C:E,3,0),VLOOKUP(K3151,'Item List (2)'!C:E,3,0))</f>
        <v>100</v>
      </c>
      <c r="X3151" s="231">
        <f t="shared" si="295"/>
        <v>0</v>
      </c>
      <c r="Y3151" s="231" t="str">
        <f t="shared" si="296"/>
        <v>TOMATO, RED 5X5 BULK 25LB</v>
      </c>
      <c r="AA3151" s="232">
        <f t="shared" si="297"/>
        <v>39.14</v>
      </c>
      <c r="AB3151" s="232" t="str">
        <f>VLOOKUP(W3151,'Item List (2)'!$H:$J,2,0)</f>
        <v>Food</v>
      </c>
      <c r="AC3151" s="232">
        <f t="shared" si="298"/>
        <v>7402</v>
      </c>
      <c r="AD3151" s="232" t="str">
        <f t="shared" si="299"/>
        <v>7402-Food</v>
      </c>
    </row>
    <row r="3152" spans="1:30">
      <c r="A3152" t="s">
        <v>48</v>
      </c>
      <c r="B3152" t="s">
        <v>549</v>
      </c>
      <c r="C3152" t="s">
        <v>901</v>
      </c>
      <c r="D3152" t="s">
        <v>902</v>
      </c>
      <c r="E3152" t="s">
        <v>904</v>
      </c>
      <c r="F3152" s="220" t="s">
        <v>53</v>
      </c>
      <c r="G3152" s="220">
        <v>45170</v>
      </c>
      <c r="H3152" t="s">
        <v>369</v>
      </c>
      <c r="I3152" t="s">
        <v>55</v>
      </c>
      <c r="J3152" t="s">
        <v>370</v>
      </c>
      <c r="K3152" t="s">
        <v>371</v>
      </c>
      <c r="L3152" s="230" t="s">
        <v>372</v>
      </c>
      <c r="M3152">
        <v>1</v>
      </c>
      <c r="N3152">
        <v>0</v>
      </c>
      <c r="O3152" s="240">
        <v>38.47</v>
      </c>
      <c r="P3152" s="240">
        <v>38.47</v>
      </c>
      <c r="Q3152" s="240">
        <v>7780.13</v>
      </c>
      <c r="R3152" s="240">
        <v>30.11</v>
      </c>
      <c r="S3152" s="231" t="str">
        <f>VLOOKUP(U3152,'Cross ref'!I:J,2,0)</f>
        <v>SCL</v>
      </c>
      <c r="T3152" s="231">
        <f t="shared" si="294"/>
        <v>38.47</v>
      </c>
      <c r="U3152" s="231">
        <f>VLOOKUP(VALUE(C3152),'Cross ref'!G:I,3,0)</f>
        <v>7402</v>
      </c>
      <c r="V3152" s="231">
        <f>IFERROR(VLOOKUP(J3152,'Item List (2)'!C:D,2,0),VLOOKUP(K3152,'Item List (2)'!C:D,2,0))</f>
        <v>50007</v>
      </c>
      <c r="W3152" s="231">
        <f>IFERROR(VLOOKUP(J3152,'Item List (2)'!C:E,3,0),VLOOKUP(K3152,'Item List (2)'!C:E,3,0))</f>
        <v>100</v>
      </c>
      <c r="X3152" s="231">
        <f t="shared" si="295"/>
        <v>0</v>
      </c>
      <c r="Y3152" s="231" t="str">
        <f t="shared" si="296"/>
        <v>SYRUP, MAPLE FLVR CUP PC</v>
      </c>
      <c r="AA3152" s="232">
        <f t="shared" si="297"/>
        <v>38.47</v>
      </c>
      <c r="AB3152" s="232" t="str">
        <f>VLOOKUP(W3152,'Item List (2)'!$H:$J,2,0)</f>
        <v>Food</v>
      </c>
      <c r="AC3152" s="232">
        <f t="shared" si="298"/>
        <v>7402</v>
      </c>
      <c r="AD3152" s="232" t="str">
        <f t="shared" si="299"/>
        <v>7402-Food</v>
      </c>
    </row>
    <row r="3153" spans="1:30">
      <c r="A3153" t="s">
        <v>48</v>
      </c>
      <c r="B3153" t="s">
        <v>549</v>
      </c>
      <c r="C3153" t="s">
        <v>901</v>
      </c>
      <c r="D3153" t="s">
        <v>902</v>
      </c>
      <c r="E3153" t="s">
        <v>904</v>
      </c>
      <c r="F3153" s="220" t="s">
        <v>53</v>
      </c>
      <c r="G3153" s="220">
        <v>45170</v>
      </c>
      <c r="H3153" t="s">
        <v>456</v>
      </c>
      <c r="I3153" t="s">
        <v>55</v>
      </c>
      <c r="J3153" t="s">
        <v>457</v>
      </c>
      <c r="K3153" t="s">
        <v>458</v>
      </c>
      <c r="L3153" s="230" t="s">
        <v>459</v>
      </c>
      <c r="M3153">
        <v>1</v>
      </c>
      <c r="N3153">
        <v>0</v>
      </c>
      <c r="O3153" s="240">
        <v>68.6</v>
      </c>
      <c r="P3153" s="240">
        <v>68.6</v>
      </c>
      <c r="Q3153" s="240">
        <v>7780.13</v>
      </c>
      <c r="R3153" s="240">
        <v>30.11</v>
      </c>
      <c r="S3153" s="231" t="str">
        <f>VLOOKUP(U3153,'Cross ref'!I:J,2,0)</f>
        <v>SCL</v>
      </c>
      <c r="T3153" s="231">
        <f t="shared" si="294"/>
        <v>68.6</v>
      </c>
      <c r="U3153" s="231">
        <f>VLOOKUP(VALUE(C3153),'Cross ref'!G:I,3,0)</f>
        <v>7402</v>
      </c>
      <c r="V3153" s="231">
        <f>IFERROR(VLOOKUP(J3153,'Item List (2)'!C:D,2,0),VLOOKUP(K3153,'Item List (2)'!C:D,2,0))</f>
        <v>50007</v>
      </c>
      <c r="W3153" s="231">
        <f>IFERROR(VLOOKUP(J3153,'Item List (2)'!C:E,3,0),VLOOKUP(K3153,'Item List (2)'!C:E,3,0))</f>
        <v>100</v>
      </c>
      <c r="X3153" s="231">
        <f t="shared" si="295"/>
        <v>0</v>
      </c>
      <c r="Y3153" s="231" t="str">
        <f t="shared" si="296"/>
        <v>COOKIE, CHOC CHIP THWSRV 1.25Z</v>
      </c>
      <c r="AA3153" s="232">
        <f t="shared" si="297"/>
        <v>68.6</v>
      </c>
      <c r="AB3153" s="232" t="str">
        <f>VLOOKUP(W3153,'Item List (2)'!$H:$J,2,0)</f>
        <v>Food</v>
      </c>
      <c r="AC3153" s="232">
        <f t="shared" si="298"/>
        <v>7402</v>
      </c>
      <c r="AD3153" s="232" t="str">
        <f t="shared" si="299"/>
        <v>7402-Food</v>
      </c>
    </row>
    <row r="3154" spans="1:30">
      <c r="A3154" t="s">
        <v>48</v>
      </c>
      <c r="B3154" t="s">
        <v>549</v>
      </c>
      <c r="C3154" t="s">
        <v>901</v>
      </c>
      <c r="D3154" t="s">
        <v>902</v>
      </c>
      <c r="E3154" t="s">
        <v>904</v>
      </c>
      <c r="F3154" s="220" t="s">
        <v>53</v>
      </c>
      <c r="G3154" s="220">
        <v>45170</v>
      </c>
      <c r="H3154" t="s">
        <v>213</v>
      </c>
      <c r="I3154" t="s">
        <v>55</v>
      </c>
      <c r="J3154" t="s">
        <v>214</v>
      </c>
      <c r="K3154" t="s">
        <v>215</v>
      </c>
      <c r="L3154" s="230" t="s">
        <v>78</v>
      </c>
      <c r="M3154">
        <v>1</v>
      </c>
      <c r="N3154">
        <v>0</v>
      </c>
      <c r="O3154" s="240">
        <v>27.07</v>
      </c>
      <c r="P3154" s="240">
        <v>27.07</v>
      </c>
      <c r="Q3154" s="240">
        <v>7780.13</v>
      </c>
      <c r="R3154" s="240">
        <v>30.11</v>
      </c>
      <c r="S3154" s="231" t="str">
        <f>VLOOKUP(U3154,'Cross ref'!I:J,2,0)</f>
        <v>SCL</v>
      </c>
      <c r="T3154" s="231">
        <f t="shared" si="294"/>
        <v>27.07</v>
      </c>
      <c r="U3154" s="231">
        <f>VLOOKUP(VALUE(C3154),'Cross ref'!G:I,3,0)</f>
        <v>7402</v>
      </c>
      <c r="V3154" s="231">
        <f>IFERROR(VLOOKUP(J3154,'Item List (2)'!C:D,2,0),VLOOKUP(K3154,'Item List (2)'!C:D,2,0))</f>
        <v>50007</v>
      </c>
      <c r="W3154" s="231">
        <f>IFERROR(VLOOKUP(J3154,'Item List (2)'!C:E,3,0),VLOOKUP(K3154,'Item List (2)'!C:E,3,0))</f>
        <v>100</v>
      </c>
      <c r="X3154" s="231">
        <f t="shared" si="295"/>
        <v>0</v>
      </c>
      <c r="Y3154" s="231" t="str">
        <f t="shared" si="296"/>
        <v>PICKLE, CHIP DELI 3/16" CC</v>
      </c>
      <c r="AA3154" s="232">
        <f t="shared" si="297"/>
        <v>27.07</v>
      </c>
      <c r="AB3154" s="232" t="str">
        <f>VLOOKUP(W3154,'Item List (2)'!$H:$J,2,0)</f>
        <v>Food</v>
      </c>
      <c r="AC3154" s="232">
        <f t="shared" si="298"/>
        <v>7402</v>
      </c>
      <c r="AD3154" s="232" t="str">
        <f t="shared" si="299"/>
        <v>7402-Food</v>
      </c>
    </row>
    <row r="3155" spans="1:30">
      <c r="A3155" t="s">
        <v>48</v>
      </c>
      <c r="B3155" t="s">
        <v>549</v>
      </c>
      <c r="C3155" t="s">
        <v>901</v>
      </c>
      <c r="D3155" t="s">
        <v>902</v>
      </c>
      <c r="E3155" t="s">
        <v>904</v>
      </c>
      <c r="F3155" s="220" t="s">
        <v>53</v>
      </c>
      <c r="G3155" s="220">
        <v>45170</v>
      </c>
      <c r="H3155" t="s">
        <v>375</v>
      </c>
      <c r="I3155" t="s">
        <v>55</v>
      </c>
      <c r="J3155" t="s">
        <v>146</v>
      </c>
      <c r="K3155" t="s">
        <v>376</v>
      </c>
      <c r="L3155" s="230" t="s">
        <v>377</v>
      </c>
      <c r="M3155">
        <v>1</v>
      </c>
      <c r="N3155">
        <v>0</v>
      </c>
      <c r="O3155" s="240">
        <v>175.35</v>
      </c>
      <c r="P3155" s="240">
        <v>175.35</v>
      </c>
      <c r="Q3155" s="240">
        <v>7780.13</v>
      </c>
      <c r="R3155" s="240">
        <v>30.11</v>
      </c>
      <c r="S3155" s="231" t="str">
        <f>VLOOKUP(U3155,'Cross ref'!I:J,2,0)</f>
        <v>SCL</v>
      </c>
      <c r="T3155" s="231">
        <f t="shared" si="294"/>
        <v>175.35</v>
      </c>
      <c r="U3155" s="231">
        <f>VLOOKUP(VALUE(C3155),'Cross ref'!G:I,3,0)</f>
        <v>7402</v>
      </c>
      <c r="V3155" s="231">
        <f>IFERROR(VLOOKUP(J3155,'Item List (2)'!C:D,2,0),VLOOKUP(K3155,'Item List (2)'!C:D,2,0))</f>
        <v>50007</v>
      </c>
      <c r="W3155" s="231">
        <f>IFERROR(VLOOKUP(J3155,'Item List (2)'!C:E,3,0),VLOOKUP(K3155,'Item List (2)'!C:E,3,0))</f>
        <v>100</v>
      </c>
      <c r="X3155" s="231">
        <f t="shared" si="295"/>
        <v>0</v>
      </c>
      <c r="Y3155" s="231" t="str">
        <f t="shared" si="296"/>
        <v>CHICKEN, BRST GR SAVOR 4.25Z CARLS JR</v>
      </c>
      <c r="AA3155" s="232">
        <f t="shared" si="297"/>
        <v>175.35</v>
      </c>
      <c r="AB3155" s="232" t="str">
        <f>VLOOKUP(W3155,'Item List (2)'!$H:$J,2,0)</f>
        <v>Food</v>
      </c>
      <c r="AC3155" s="232">
        <f t="shared" si="298"/>
        <v>7402</v>
      </c>
      <c r="AD3155" s="232" t="str">
        <f t="shared" si="299"/>
        <v>7402-Food</v>
      </c>
    </row>
    <row r="3156" spans="1:30">
      <c r="A3156" t="s">
        <v>48</v>
      </c>
      <c r="B3156" t="s">
        <v>549</v>
      </c>
      <c r="C3156" t="s">
        <v>901</v>
      </c>
      <c r="D3156" t="s">
        <v>902</v>
      </c>
      <c r="E3156" t="s">
        <v>904</v>
      </c>
      <c r="F3156" s="220" t="s">
        <v>53</v>
      </c>
      <c r="G3156" s="220">
        <v>45170</v>
      </c>
      <c r="H3156" t="s">
        <v>219</v>
      </c>
      <c r="I3156" t="s">
        <v>55</v>
      </c>
      <c r="J3156" t="s">
        <v>220</v>
      </c>
      <c r="K3156" t="s">
        <v>221</v>
      </c>
      <c r="L3156" s="230" t="s">
        <v>222</v>
      </c>
      <c r="M3156">
        <v>1</v>
      </c>
      <c r="N3156">
        <v>0</v>
      </c>
      <c r="O3156" s="240">
        <v>13.66</v>
      </c>
      <c r="P3156" s="240">
        <v>13.66</v>
      </c>
      <c r="Q3156" s="240">
        <v>7780.13</v>
      </c>
      <c r="R3156" s="240">
        <v>30.11</v>
      </c>
      <c r="S3156" s="231" t="str">
        <f>VLOOKUP(U3156,'Cross ref'!I:J,2,0)</f>
        <v>SCL</v>
      </c>
      <c r="T3156" s="231">
        <f t="shared" si="294"/>
        <v>13.66</v>
      </c>
      <c r="U3156" s="231">
        <f>VLOOKUP(VALUE(C3156),'Cross ref'!G:I,3,0)</f>
        <v>7402</v>
      </c>
      <c r="V3156" s="231">
        <f>IFERROR(VLOOKUP(J3156,'Item List (2)'!C:D,2,0),VLOOKUP(K3156,'Item List (2)'!C:D,2,0))</f>
        <v>50007</v>
      </c>
      <c r="W3156" s="231">
        <f>IFERROR(VLOOKUP(J3156,'Item List (2)'!C:E,3,0),VLOOKUP(K3156,'Item List (2)'!C:E,3,0))</f>
        <v>100</v>
      </c>
      <c r="X3156" s="231">
        <f t="shared" si="295"/>
        <v>0</v>
      </c>
      <c r="Y3156" s="231" t="str">
        <f t="shared" si="296"/>
        <v>WATER, PURIFIED 16.9Z DASANI</v>
      </c>
      <c r="AA3156" s="232">
        <f t="shared" si="297"/>
        <v>13.66</v>
      </c>
      <c r="AB3156" s="232" t="str">
        <f>VLOOKUP(W3156,'Item List (2)'!$H:$J,2,0)</f>
        <v>Food</v>
      </c>
      <c r="AC3156" s="232">
        <f t="shared" si="298"/>
        <v>7402</v>
      </c>
      <c r="AD3156" s="232" t="str">
        <f t="shared" si="299"/>
        <v>7402-Food</v>
      </c>
    </row>
    <row r="3157" spans="1:30">
      <c r="A3157" t="s">
        <v>48</v>
      </c>
      <c r="B3157" t="s">
        <v>549</v>
      </c>
      <c r="C3157" t="s">
        <v>901</v>
      </c>
      <c r="D3157" t="s">
        <v>902</v>
      </c>
      <c r="E3157" t="s">
        <v>904</v>
      </c>
      <c r="F3157" s="220" t="s">
        <v>53</v>
      </c>
      <c r="G3157" s="220">
        <v>45170</v>
      </c>
      <c r="H3157" t="s">
        <v>223</v>
      </c>
      <c r="I3157" t="s">
        <v>201</v>
      </c>
      <c r="J3157" t="s">
        <v>224</v>
      </c>
      <c r="K3157" t="s">
        <v>225</v>
      </c>
      <c r="L3157" s="230" t="s">
        <v>226</v>
      </c>
      <c r="M3157">
        <v>1</v>
      </c>
      <c r="N3157">
        <v>0</v>
      </c>
      <c r="O3157" s="240">
        <v>12.07</v>
      </c>
      <c r="P3157" s="240">
        <v>12.07</v>
      </c>
      <c r="Q3157" s="240">
        <v>7780.13</v>
      </c>
      <c r="R3157" s="240">
        <v>30.11</v>
      </c>
      <c r="S3157" s="231" t="str">
        <f>VLOOKUP(U3157,'Cross ref'!I:J,2,0)</f>
        <v>SCL</v>
      </c>
      <c r="T3157" s="231">
        <f t="shared" si="294"/>
        <v>12.07</v>
      </c>
      <c r="U3157" s="231">
        <f>VLOOKUP(VALUE(C3157),'Cross ref'!G:I,3,0)</f>
        <v>7402</v>
      </c>
      <c r="V3157" s="231">
        <f>IFERROR(VLOOKUP(J3157,'Item List (2)'!C:D,2,0),VLOOKUP(K3157,'Item List (2)'!C:D,2,0))</f>
        <v>51001</v>
      </c>
      <c r="W3157" s="231">
        <f>IFERROR(VLOOKUP(J3157,'Item List (2)'!C:E,3,0),VLOOKUP(K3157,'Item List (2)'!C:E,3,0))</f>
        <v>1000</v>
      </c>
      <c r="X3157" s="231">
        <f t="shared" si="295"/>
        <v>0</v>
      </c>
      <c r="Y3157" s="231" t="str">
        <f t="shared" si="296"/>
        <v>LABEL, DELIVERY 2.5X8" SECUREIT CARLS JR</v>
      </c>
      <c r="AA3157" s="232">
        <f t="shared" si="297"/>
        <v>12.07</v>
      </c>
      <c r="AB3157" s="232" t="str">
        <f>VLOOKUP(W3157,'Item List (2)'!$H:$J,2,0)</f>
        <v>Paper</v>
      </c>
      <c r="AC3157" s="232">
        <f t="shared" si="298"/>
        <v>7402</v>
      </c>
      <c r="AD3157" s="232" t="str">
        <f t="shared" si="299"/>
        <v>7402-Paper</v>
      </c>
    </row>
    <row r="3158" spans="1:30">
      <c r="A3158" t="s">
        <v>48</v>
      </c>
      <c r="B3158" t="s">
        <v>549</v>
      </c>
      <c r="C3158" t="s">
        <v>901</v>
      </c>
      <c r="D3158" t="s">
        <v>902</v>
      </c>
      <c r="E3158" t="s">
        <v>904</v>
      </c>
      <c r="F3158" s="220" t="s">
        <v>53</v>
      </c>
      <c r="G3158" s="220">
        <v>45170</v>
      </c>
      <c r="H3158" t="s">
        <v>527</v>
      </c>
      <c r="I3158" t="s">
        <v>201</v>
      </c>
      <c r="J3158" t="s">
        <v>224</v>
      </c>
      <c r="K3158" t="s">
        <v>528</v>
      </c>
      <c r="L3158" s="230" t="s">
        <v>529</v>
      </c>
      <c r="M3158">
        <v>1</v>
      </c>
      <c r="N3158">
        <v>0</v>
      </c>
      <c r="O3158" s="240">
        <v>5.2</v>
      </c>
      <c r="P3158" s="240">
        <v>5.2</v>
      </c>
      <c r="Q3158" s="240">
        <v>7780.13</v>
      </c>
      <c r="R3158" s="240">
        <v>30.11</v>
      </c>
      <c r="S3158" s="231" t="str">
        <f>VLOOKUP(U3158,'Cross ref'!I:J,2,0)</f>
        <v>SCL</v>
      </c>
      <c r="T3158" s="231">
        <f t="shared" si="294"/>
        <v>5.2</v>
      </c>
      <c r="U3158" s="231">
        <f>VLOOKUP(VALUE(C3158),'Cross ref'!G:I,3,0)</f>
        <v>7402</v>
      </c>
      <c r="V3158" s="231">
        <f>IFERROR(VLOOKUP(J3158,'Item List (2)'!C:D,2,0),VLOOKUP(K3158,'Item List (2)'!C:D,2,0))</f>
        <v>51001</v>
      </c>
      <c r="W3158" s="231">
        <f>IFERROR(VLOOKUP(J3158,'Item List (2)'!C:E,3,0),VLOOKUP(K3158,'Item List (2)'!C:E,3,0))</f>
        <v>1000</v>
      </c>
      <c r="X3158" s="231">
        <f t="shared" si="295"/>
        <v>0</v>
      </c>
      <c r="Y3158" s="231" t="str">
        <f t="shared" si="296"/>
        <v>LABEL, NO ONION CARLS JR</v>
      </c>
      <c r="AA3158" s="232">
        <f t="shared" si="297"/>
        <v>5.2</v>
      </c>
      <c r="AB3158" s="232" t="str">
        <f>VLOOKUP(W3158,'Item List (2)'!$H:$J,2,0)</f>
        <v>Paper</v>
      </c>
      <c r="AC3158" s="232">
        <f t="shared" si="298"/>
        <v>7402</v>
      </c>
      <c r="AD3158" s="232" t="str">
        <f t="shared" si="299"/>
        <v>7402-Paper</v>
      </c>
    </row>
    <row r="3159" spans="1:30">
      <c r="A3159" t="s">
        <v>48</v>
      </c>
      <c r="B3159" t="s">
        <v>549</v>
      </c>
      <c r="C3159" t="s">
        <v>901</v>
      </c>
      <c r="D3159" t="s">
        <v>902</v>
      </c>
      <c r="E3159" t="s">
        <v>904</v>
      </c>
      <c r="F3159" s="220" t="s">
        <v>53</v>
      </c>
      <c r="G3159" s="220">
        <v>45170</v>
      </c>
      <c r="H3159" t="s">
        <v>235</v>
      </c>
      <c r="I3159" t="s">
        <v>201</v>
      </c>
      <c r="J3159" t="s">
        <v>236</v>
      </c>
      <c r="K3159" t="s">
        <v>237</v>
      </c>
      <c r="L3159" s="230" t="s">
        <v>238</v>
      </c>
      <c r="M3159">
        <v>1</v>
      </c>
      <c r="N3159">
        <v>0</v>
      </c>
      <c r="O3159" s="240">
        <v>59.08</v>
      </c>
      <c r="P3159" s="240">
        <v>59.08</v>
      </c>
      <c r="Q3159" s="240">
        <v>7780.13</v>
      </c>
      <c r="R3159" s="240">
        <v>30.11</v>
      </c>
      <c r="S3159" s="231" t="str">
        <f>VLOOKUP(U3159,'Cross ref'!I:J,2,0)</f>
        <v>SCL</v>
      </c>
      <c r="T3159" s="231">
        <f t="shared" si="294"/>
        <v>59.08</v>
      </c>
      <c r="U3159" s="231">
        <f>VLOOKUP(VALUE(C3159),'Cross ref'!G:I,3,0)</f>
        <v>7402</v>
      </c>
      <c r="V3159" s="231">
        <f>IFERROR(VLOOKUP(J3159,'Item List (2)'!C:D,2,0),VLOOKUP(K3159,'Item List (2)'!C:D,2,0))</f>
        <v>51001</v>
      </c>
      <c r="W3159" s="231">
        <f>IFERROR(VLOOKUP(J3159,'Item List (2)'!C:E,3,0),VLOOKUP(K3159,'Item List (2)'!C:E,3,0))</f>
        <v>1000</v>
      </c>
      <c r="X3159" s="231">
        <f t="shared" si="295"/>
        <v>0</v>
      </c>
      <c r="Y3159" s="231" t="str">
        <f t="shared" si="296"/>
        <v>CUP, COLD 20Z FLV TRL</v>
      </c>
      <c r="AA3159" s="232">
        <f t="shared" si="297"/>
        <v>59.08</v>
      </c>
      <c r="AB3159" s="232" t="str">
        <f>VLOOKUP(W3159,'Item List (2)'!$H:$J,2,0)</f>
        <v>Paper</v>
      </c>
      <c r="AC3159" s="232">
        <f t="shared" si="298"/>
        <v>7402</v>
      </c>
      <c r="AD3159" s="232" t="str">
        <f t="shared" si="299"/>
        <v>7402-Paper</v>
      </c>
    </row>
    <row r="3160" spans="1:30">
      <c r="A3160" t="s">
        <v>48</v>
      </c>
      <c r="B3160" t="s">
        <v>549</v>
      </c>
      <c r="C3160" t="s">
        <v>901</v>
      </c>
      <c r="D3160" t="s">
        <v>902</v>
      </c>
      <c r="E3160" t="s">
        <v>904</v>
      </c>
      <c r="F3160" s="220" t="s">
        <v>53</v>
      </c>
      <c r="G3160" s="220">
        <v>45170</v>
      </c>
      <c r="H3160" t="s">
        <v>387</v>
      </c>
      <c r="I3160" t="s">
        <v>201</v>
      </c>
      <c r="J3160" t="s">
        <v>240</v>
      </c>
      <c r="K3160" t="s">
        <v>388</v>
      </c>
      <c r="L3160" s="230" t="s">
        <v>389</v>
      </c>
      <c r="M3160">
        <v>1</v>
      </c>
      <c r="N3160">
        <v>0</v>
      </c>
      <c r="O3160" s="240">
        <v>46.14</v>
      </c>
      <c r="P3160" s="240">
        <v>46.14</v>
      </c>
      <c r="Q3160" s="240">
        <v>7780.13</v>
      </c>
      <c r="R3160" s="240">
        <v>30.11</v>
      </c>
      <c r="S3160" s="231" t="str">
        <f>VLOOKUP(U3160,'Cross ref'!I:J,2,0)</f>
        <v>SCL</v>
      </c>
      <c r="T3160" s="231">
        <f t="shared" si="294"/>
        <v>46.14</v>
      </c>
      <c r="U3160" s="231">
        <f>VLOOKUP(VALUE(C3160),'Cross ref'!G:I,3,0)</f>
        <v>7402</v>
      </c>
      <c r="V3160" s="231">
        <f>IFERROR(VLOOKUP(J3160,'Item List (2)'!C:D,2,0),VLOOKUP(K3160,'Item List (2)'!C:D,2,0))</f>
        <v>51001</v>
      </c>
      <c r="W3160" s="231">
        <f>IFERROR(VLOOKUP(J3160,'Item List (2)'!C:E,3,0),VLOOKUP(K3160,'Item List (2)'!C:E,3,0))</f>
        <v>1000</v>
      </c>
      <c r="X3160" s="231">
        <f t="shared" si="295"/>
        <v>0</v>
      </c>
      <c r="Y3160" s="231" t="str">
        <f t="shared" si="296"/>
        <v>CARTON, FFRY LG FLVR TRAIL</v>
      </c>
      <c r="AA3160" s="232">
        <f t="shared" si="297"/>
        <v>46.14</v>
      </c>
      <c r="AB3160" s="232" t="str">
        <f>VLOOKUP(W3160,'Item List (2)'!$H:$J,2,0)</f>
        <v>Paper</v>
      </c>
      <c r="AC3160" s="232">
        <f t="shared" si="298"/>
        <v>7402</v>
      </c>
      <c r="AD3160" s="232" t="str">
        <f t="shared" si="299"/>
        <v>7402-Paper</v>
      </c>
    </row>
    <row r="3161" spans="1:30">
      <c r="A3161" t="s">
        <v>48</v>
      </c>
      <c r="B3161" t="s">
        <v>549</v>
      </c>
      <c r="C3161" t="s">
        <v>901</v>
      </c>
      <c r="D3161" t="s">
        <v>902</v>
      </c>
      <c r="E3161" t="s">
        <v>904</v>
      </c>
      <c r="F3161" s="220" t="s">
        <v>53</v>
      </c>
      <c r="G3161" s="220">
        <v>45170</v>
      </c>
      <c r="H3161" t="s">
        <v>239</v>
      </c>
      <c r="I3161" t="s">
        <v>201</v>
      </c>
      <c r="J3161" t="s">
        <v>240</v>
      </c>
      <c r="K3161" t="s">
        <v>241</v>
      </c>
      <c r="L3161" s="230" t="s">
        <v>242</v>
      </c>
      <c r="M3161">
        <v>1</v>
      </c>
      <c r="N3161">
        <v>0</v>
      </c>
      <c r="O3161" s="240">
        <v>47.64</v>
      </c>
      <c r="P3161" s="240">
        <v>47.64</v>
      </c>
      <c r="Q3161" s="240">
        <v>7780.13</v>
      </c>
      <c r="R3161" s="240">
        <v>30.11</v>
      </c>
      <c r="S3161" s="231" t="str">
        <f>VLOOKUP(U3161,'Cross ref'!I:J,2,0)</f>
        <v>SCL</v>
      </c>
      <c r="T3161" s="231">
        <f t="shared" si="294"/>
        <v>47.64</v>
      </c>
      <c r="U3161" s="231">
        <f>VLOOKUP(VALUE(C3161),'Cross ref'!G:I,3,0)</f>
        <v>7402</v>
      </c>
      <c r="V3161" s="231">
        <f>IFERROR(VLOOKUP(J3161,'Item List (2)'!C:D,2,0),VLOOKUP(K3161,'Item List (2)'!C:D,2,0))</f>
        <v>51001</v>
      </c>
      <c r="W3161" s="231">
        <f>IFERROR(VLOOKUP(J3161,'Item List (2)'!C:E,3,0),VLOOKUP(K3161,'Item List (2)'!C:E,3,0))</f>
        <v>1000</v>
      </c>
      <c r="X3161" s="231">
        <f t="shared" si="295"/>
        <v>0</v>
      </c>
      <c r="Y3161" s="231" t="str">
        <f t="shared" si="296"/>
        <v>CARTON, FFRY SM FLVR TRAIL</v>
      </c>
      <c r="AA3161" s="232">
        <f t="shared" si="297"/>
        <v>47.64</v>
      </c>
      <c r="AB3161" s="232" t="str">
        <f>VLOOKUP(W3161,'Item List (2)'!$H:$J,2,0)</f>
        <v>Paper</v>
      </c>
      <c r="AC3161" s="232">
        <f t="shared" si="298"/>
        <v>7402</v>
      </c>
      <c r="AD3161" s="232" t="str">
        <f t="shared" si="299"/>
        <v>7402-Paper</v>
      </c>
    </row>
    <row r="3162" spans="1:30">
      <c r="A3162" t="s">
        <v>48</v>
      </c>
      <c r="B3162" t="s">
        <v>549</v>
      </c>
      <c r="C3162" t="s">
        <v>901</v>
      </c>
      <c r="D3162" t="s">
        <v>902</v>
      </c>
      <c r="E3162" t="s">
        <v>904</v>
      </c>
      <c r="F3162" s="220" t="s">
        <v>53</v>
      </c>
      <c r="G3162" s="220">
        <v>45170</v>
      </c>
      <c r="H3162" t="s">
        <v>390</v>
      </c>
      <c r="I3162" t="s">
        <v>201</v>
      </c>
      <c r="J3162" t="s">
        <v>240</v>
      </c>
      <c r="K3162" t="s">
        <v>391</v>
      </c>
      <c r="L3162" s="230" t="s">
        <v>234</v>
      </c>
      <c r="M3162">
        <v>1</v>
      </c>
      <c r="N3162">
        <v>0</v>
      </c>
      <c r="O3162" s="240">
        <v>59.09</v>
      </c>
      <c r="P3162" s="240">
        <v>59.09</v>
      </c>
      <c r="Q3162" s="240">
        <v>7780.13</v>
      </c>
      <c r="R3162" s="240">
        <v>30.11</v>
      </c>
      <c r="S3162" s="231" t="str">
        <f>VLOOKUP(U3162,'Cross ref'!I:J,2,0)</f>
        <v>SCL</v>
      </c>
      <c r="T3162" s="231">
        <f t="shared" si="294"/>
        <v>59.09</v>
      </c>
      <c r="U3162" s="231">
        <f>VLOOKUP(VALUE(C3162),'Cross ref'!G:I,3,0)</f>
        <v>7402</v>
      </c>
      <c r="V3162" s="231">
        <f>IFERROR(VLOOKUP(J3162,'Item List (2)'!C:D,2,0),VLOOKUP(K3162,'Item List (2)'!C:D,2,0))</f>
        <v>51001</v>
      </c>
      <c r="W3162" s="231">
        <f>IFERROR(VLOOKUP(J3162,'Item List (2)'!C:E,3,0),VLOOKUP(K3162,'Item List (2)'!C:E,3,0))</f>
        <v>1000</v>
      </c>
      <c r="X3162" s="231">
        <f t="shared" si="295"/>
        <v>0</v>
      </c>
      <c r="Y3162" s="231" t="str">
        <f t="shared" si="296"/>
        <v>CARTON, FFRY MED FLVR TRAIL</v>
      </c>
      <c r="AA3162" s="232">
        <f t="shared" si="297"/>
        <v>59.09</v>
      </c>
      <c r="AB3162" s="232" t="str">
        <f>VLOOKUP(W3162,'Item List (2)'!$H:$J,2,0)</f>
        <v>Paper</v>
      </c>
      <c r="AC3162" s="232">
        <f t="shared" si="298"/>
        <v>7402</v>
      </c>
      <c r="AD3162" s="232" t="str">
        <f t="shared" si="299"/>
        <v>7402-Paper</v>
      </c>
    </row>
    <row r="3163" spans="1:30">
      <c r="A3163" t="s">
        <v>48</v>
      </c>
      <c r="B3163" t="s">
        <v>549</v>
      </c>
      <c r="C3163" t="s">
        <v>901</v>
      </c>
      <c r="D3163" t="s">
        <v>902</v>
      </c>
      <c r="E3163" t="s">
        <v>904</v>
      </c>
      <c r="F3163" s="220" t="s">
        <v>53</v>
      </c>
      <c r="G3163" s="220">
        <v>45170</v>
      </c>
      <c r="H3163" t="s">
        <v>492</v>
      </c>
      <c r="I3163" t="s">
        <v>201</v>
      </c>
      <c r="J3163" t="s">
        <v>493</v>
      </c>
      <c r="K3163" t="s">
        <v>494</v>
      </c>
      <c r="L3163" s="230" t="s">
        <v>495</v>
      </c>
      <c r="M3163">
        <v>1</v>
      </c>
      <c r="N3163">
        <v>0</v>
      </c>
      <c r="O3163" s="240">
        <v>48.78</v>
      </c>
      <c r="P3163" s="240">
        <v>48.78</v>
      </c>
      <c r="Q3163" s="240">
        <v>7780.13</v>
      </c>
      <c r="R3163" s="240">
        <v>30.11</v>
      </c>
      <c r="S3163" s="231" t="str">
        <f>VLOOKUP(U3163,'Cross ref'!I:J,2,0)</f>
        <v>SCL</v>
      </c>
      <c r="T3163" s="231">
        <f t="shared" si="294"/>
        <v>48.78</v>
      </c>
      <c r="U3163" s="231">
        <f>VLOOKUP(VALUE(C3163),'Cross ref'!G:I,3,0)</f>
        <v>7402</v>
      </c>
      <c r="V3163" s="231">
        <f>IFERROR(VLOOKUP(J3163,'Item List (2)'!C:D,2,0),VLOOKUP(K3163,'Item List (2)'!C:D,2,0))</f>
        <v>51001</v>
      </c>
      <c r="W3163" s="231">
        <f>IFERROR(VLOOKUP(J3163,'Item List (2)'!C:E,3,0),VLOOKUP(K3163,'Item List (2)'!C:E,3,0))</f>
        <v>1000</v>
      </c>
      <c r="X3163" s="231">
        <f t="shared" si="295"/>
        <v>0</v>
      </c>
      <c r="Y3163" s="231" t="str">
        <f t="shared" si="296"/>
        <v>CONTAINER, CLAMSHELL DUAL SIDED</v>
      </c>
      <c r="AA3163" s="232">
        <f t="shared" si="297"/>
        <v>48.78</v>
      </c>
      <c r="AB3163" s="232" t="str">
        <f>VLOOKUP(W3163,'Item List (2)'!$H:$J,2,0)</f>
        <v>Paper</v>
      </c>
      <c r="AC3163" s="232">
        <f t="shared" si="298"/>
        <v>7402</v>
      </c>
      <c r="AD3163" s="232" t="str">
        <f t="shared" si="299"/>
        <v>7402-Paper</v>
      </c>
    </row>
    <row r="3164" spans="1:30">
      <c r="A3164" t="s">
        <v>48</v>
      </c>
      <c r="B3164" t="s">
        <v>549</v>
      </c>
      <c r="C3164" t="s">
        <v>901</v>
      </c>
      <c r="D3164" t="s">
        <v>902</v>
      </c>
      <c r="E3164" t="s">
        <v>904</v>
      </c>
      <c r="F3164" s="220" t="s">
        <v>53</v>
      </c>
      <c r="G3164" s="220">
        <v>45170</v>
      </c>
      <c r="H3164" t="s">
        <v>243</v>
      </c>
      <c r="I3164" t="s">
        <v>55</v>
      </c>
      <c r="J3164" t="s">
        <v>244</v>
      </c>
      <c r="K3164" t="s">
        <v>245</v>
      </c>
      <c r="L3164" s="230" t="s">
        <v>246</v>
      </c>
      <c r="M3164">
        <v>1</v>
      </c>
      <c r="N3164">
        <v>0</v>
      </c>
      <c r="O3164" s="240">
        <v>19.99</v>
      </c>
      <c r="P3164" s="240">
        <v>19.99</v>
      </c>
      <c r="Q3164" s="240">
        <v>7780.13</v>
      </c>
      <c r="R3164" s="240">
        <v>30.11</v>
      </c>
      <c r="S3164" s="231" t="str">
        <f>VLOOKUP(U3164,'Cross ref'!I:J,2,0)</f>
        <v>SCL</v>
      </c>
      <c r="T3164" s="231">
        <f t="shared" si="294"/>
        <v>19.99</v>
      </c>
      <c r="U3164" s="231">
        <f>VLOOKUP(VALUE(C3164),'Cross ref'!G:I,3,0)</f>
        <v>7402</v>
      </c>
      <c r="V3164" s="231">
        <f>IFERROR(VLOOKUP(J3164,'Item List (2)'!C:D,2,0),VLOOKUP(K3164,'Item List (2)'!C:D,2,0))</f>
        <v>50007</v>
      </c>
      <c r="W3164" s="231">
        <f>IFERROR(VLOOKUP(J3164,'Item List (2)'!C:E,3,0),VLOOKUP(K3164,'Item List (2)'!C:E,3,0))</f>
        <v>100</v>
      </c>
      <c r="X3164" s="231">
        <f t="shared" si="295"/>
        <v>0</v>
      </c>
      <c r="Y3164" s="231" t="str">
        <f t="shared" si="296"/>
        <v>CREAMER, HALF &amp; HALF</v>
      </c>
      <c r="AA3164" s="232">
        <f t="shared" si="297"/>
        <v>19.99</v>
      </c>
      <c r="AB3164" s="232" t="str">
        <f>VLOOKUP(W3164,'Item List (2)'!$H:$J,2,0)</f>
        <v>Food</v>
      </c>
      <c r="AC3164" s="232">
        <f t="shared" si="298"/>
        <v>7402</v>
      </c>
      <c r="AD3164" s="232" t="str">
        <f t="shared" si="299"/>
        <v>7402-Food</v>
      </c>
    </row>
    <row r="3165" spans="1:30">
      <c r="A3165" t="s">
        <v>48</v>
      </c>
      <c r="B3165" t="s">
        <v>549</v>
      </c>
      <c r="C3165" t="s">
        <v>901</v>
      </c>
      <c r="D3165" t="s">
        <v>902</v>
      </c>
      <c r="E3165" t="s">
        <v>904</v>
      </c>
      <c r="F3165" s="220" t="s">
        <v>53</v>
      </c>
      <c r="G3165" s="220">
        <v>45170</v>
      </c>
      <c r="H3165" t="s">
        <v>498</v>
      </c>
      <c r="I3165" t="s">
        <v>201</v>
      </c>
      <c r="J3165" t="s">
        <v>202</v>
      </c>
      <c r="K3165" t="s">
        <v>499</v>
      </c>
      <c r="L3165" s="230" t="s">
        <v>500</v>
      </c>
      <c r="M3165">
        <v>1</v>
      </c>
      <c r="N3165">
        <v>0</v>
      </c>
      <c r="O3165" s="240">
        <v>56.84</v>
      </c>
      <c r="P3165" s="240">
        <v>56.84</v>
      </c>
      <c r="Q3165" s="240">
        <v>7780.13</v>
      </c>
      <c r="R3165" s="240">
        <v>30.11</v>
      </c>
      <c r="S3165" s="231" t="str">
        <f>VLOOKUP(U3165,'Cross ref'!I:J,2,0)</f>
        <v>SCL</v>
      </c>
      <c r="T3165" s="231">
        <f t="shared" si="294"/>
        <v>56.84</v>
      </c>
      <c r="U3165" s="231">
        <f>VLOOKUP(VALUE(C3165),'Cross ref'!G:I,3,0)</f>
        <v>7402</v>
      </c>
      <c r="V3165" s="231">
        <f>IFERROR(VLOOKUP(J3165,'Item List (2)'!C:D,2,0),VLOOKUP(K3165,'Item List (2)'!C:D,2,0))</f>
        <v>51001</v>
      </c>
      <c r="W3165" s="231">
        <f>IFERROR(VLOOKUP(J3165,'Item List (2)'!C:E,3,0),VLOOKUP(K3165,'Item List (2)'!C:E,3,0))</f>
        <v>1000</v>
      </c>
      <c r="X3165" s="231">
        <f t="shared" si="295"/>
        <v>0</v>
      </c>
      <c r="Y3165" s="231" t="str">
        <f t="shared" si="296"/>
        <v>WRAP, QUICK HAPPY STAR</v>
      </c>
      <c r="AA3165" s="232">
        <f t="shared" si="297"/>
        <v>56.84</v>
      </c>
      <c r="AB3165" s="232" t="str">
        <f>VLOOKUP(W3165,'Item List (2)'!$H:$J,2,0)</f>
        <v>Paper</v>
      </c>
      <c r="AC3165" s="232">
        <f t="shared" si="298"/>
        <v>7402</v>
      </c>
      <c r="AD3165" s="232" t="str">
        <f t="shared" si="299"/>
        <v>7402-Paper</v>
      </c>
    </row>
    <row r="3166" spans="1:30">
      <c r="A3166" t="s">
        <v>48</v>
      </c>
      <c r="B3166" t="s">
        <v>549</v>
      </c>
      <c r="C3166" t="s">
        <v>901</v>
      </c>
      <c r="D3166" t="s">
        <v>902</v>
      </c>
      <c r="E3166" t="s">
        <v>904</v>
      </c>
      <c r="F3166" s="220" t="s">
        <v>53</v>
      </c>
      <c r="G3166" s="220">
        <v>45170</v>
      </c>
      <c r="H3166" t="s">
        <v>247</v>
      </c>
      <c r="I3166" t="s">
        <v>201</v>
      </c>
      <c r="J3166" t="s">
        <v>240</v>
      </c>
      <c r="K3166" t="s">
        <v>248</v>
      </c>
      <c r="L3166" s="230" t="s">
        <v>249</v>
      </c>
      <c r="M3166">
        <v>1</v>
      </c>
      <c r="N3166">
        <v>0</v>
      </c>
      <c r="O3166" s="240">
        <v>16.89</v>
      </c>
      <c r="P3166" s="240">
        <v>16.89</v>
      </c>
      <c r="Q3166" s="240">
        <v>7780.13</v>
      </c>
      <c r="R3166" s="240">
        <v>30.11</v>
      </c>
      <c r="S3166" s="231" t="str">
        <f>VLOOKUP(U3166,'Cross ref'!I:J,2,0)</f>
        <v>SCL</v>
      </c>
      <c r="T3166" s="231">
        <f t="shared" si="294"/>
        <v>16.89</v>
      </c>
      <c r="U3166" s="231">
        <f>VLOOKUP(VALUE(C3166),'Cross ref'!G:I,3,0)</f>
        <v>7402</v>
      </c>
      <c r="V3166" s="231">
        <f>IFERROR(VLOOKUP(J3166,'Item List (2)'!C:D,2,0),VLOOKUP(K3166,'Item List (2)'!C:D,2,0))</f>
        <v>51001</v>
      </c>
      <c r="W3166" s="231">
        <f>IFERROR(VLOOKUP(J3166,'Item List (2)'!C:E,3,0),VLOOKUP(K3166,'Item List (2)'!C:E,3,0))</f>
        <v>1000</v>
      </c>
      <c r="X3166" s="231">
        <f t="shared" si="295"/>
        <v>0</v>
      </c>
      <c r="Y3166" s="231" t="str">
        <f t="shared" si="296"/>
        <v>BAG, #12 FVLR TRAILS</v>
      </c>
      <c r="AA3166" s="232">
        <f t="shared" si="297"/>
        <v>16.89</v>
      </c>
      <c r="AB3166" s="232" t="str">
        <f>VLOOKUP(W3166,'Item List (2)'!$H:$J,2,0)</f>
        <v>Paper</v>
      </c>
      <c r="AC3166" s="232">
        <f t="shared" si="298"/>
        <v>7402</v>
      </c>
      <c r="AD3166" s="232" t="str">
        <f t="shared" si="299"/>
        <v>7402-Paper</v>
      </c>
    </row>
    <row r="3167" spans="1:30">
      <c r="A3167" t="s">
        <v>48</v>
      </c>
      <c r="B3167" t="s">
        <v>549</v>
      </c>
      <c r="C3167" t="s">
        <v>901</v>
      </c>
      <c r="D3167" t="s">
        <v>902</v>
      </c>
      <c r="E3167" t="s">
        <v>904</v>
      </c>
      <c r="F3167" s="220" t="s">
        <v>53</v>
      </c>
      <c r="G3167" s="220">
        <v>45170</v>
      </c>
      <c r="H3167" t="s">
        <v>250</v>
      </c>
      <c r="I3167" t="s">
        <v>201</v>
      </c>
      <c r="J3167" t="s">
        <v>240</v>
      </c>
      <c r="K3167" t="s">
        <v>251</v>
      </c>
      <c r="L3167" s="230" t="s">
        <v>252</v>
      </c>
      <c r="M3167">
        <v>1</v>
      </c>
      <c r="N3167">
        <v>0</v>
      </c>
      <c r="O3167" s="240">
        <v>26.37</v>
      </c>
      <c r="P3167" s="240">
        <v>26.37</v>
      </c>
      <c r="Q3167" s="240">
        <v>7780.13</v>
      </c>
      <c r="R3167" s="240">
        <v>30.11</v>
      </c>
      <c r="S3167" s="231" t="str">
        <f>VLOOKUP(U3167,'Cross ref'!I:J,2,0)</f>
        <v>SCL</v>
      </c>
      <c r="T3167" s="231">
        <f t="shared" si="294"/>
        <v>26.37</v>
      </c>
      <c r="U3167" s="231">
        <f>VLOOKUP(VALUE(C3167),'Cross ref'!G:I,3,0)</f>
        <v>7402</v>
      </c>
      <c r="V3167" s="231">
        <f>IFERROR(VLOOKUP(J3167,'Item List (2)'!C:D,2,0),VLOOKUP(K3167,'Item List (2)'!C:D,2,0))</f>
        <v>51001</v>
      </c>
      <c r="W3167" s="231">
        <f>IFERROR(VLOOKUP(J3167,'Item List (2)'!C:E,3,0),VLOOKUP(K3167,'Item List (2)'!C:E,3,0))</f>
        <v>1000</v>
      </c>
      <c r="X3167" s="231">
        <f t="shared" si="295"/>
        <v>0</v>
      </c>
      <c r="Y3167" s="231" t="str">
        <f t="shared" si="296"/>
        <v>BAG, #8 FLVR TRAILS</v>
      </c>
      <c r="AA3167" s="232">
        <f t="shared" si="297"/>
        <v>26.37</v>
      </c>
      <c r="AB3167" s="232" t="str">
        <f>VLOOKUP(W3167,'Item List (2)'!$H:$J,2,0)</f>
        <v>Paper</v>
      </c>
      <c r="AC3167" s="232">
        <f t="shared" si="298"/>
        <v>7402</v>
      </c>
      <c r="AD3167" s="232" t="str">
        <f t="shared" si="299"/>
        <v>7402-Paper</v>
      </c>
    </row>
    <row r="3168" spans="1:30">
      <c r="A3168" t="s">
        <v>48</v>
      </c>
      <c r="B3168" t="s">
        <v>549</v>
      </c>
      <c r="C3168" t="s">
        <v>901</v>
      </c>
      <c r="D3168" t="s">
        <v>902</v>
      </c>
      <c r="E3168" t="s">
        <v>904</v>
      </c>
      <c r="F3168" s="220" t="s">
        <v>53</v>
      </c>
      <c r="G3168" s="220">
        <v>45170</v>
      </c>
      <c r="H3168" t="s">
        <v>253</v>
      </c>
      <c r="I3168" t="s">
        <v>201</v>
      </c>
      <c r="J3168" t="s">
        <v>240</v>
      </c>
      <c r="K3168" t="s">
        <v>254</v>
      </c>
      <c r="L3168" s="230" t="s">
        <v>249</v>
      </c>
      <c r="M3168">
        <v>1</v>
      </c>
      <c r="N3168">
        <v>0</v>
      </c>
      <c r="O3168" s="240">
        <v>10.7</v>
      </c>
      <c r="P3168" s="240">
        <v>10.7</v>
      </c>
      <c r="Q3168" s="240">
        <v>7780.13</v>
      </c>
      <c r="R3168" s="240">
        <v>30.11</v>
      </c>
      <c r="S3168" s="231" t="str">
        <f>VLOOKUP(U3168,'Cross ref'!I:J,2,0)</f>
        <v>SCL</v>
      </c>
      <c r="T3168" s="231">
        <f t="shared" si="294"/>
        <v>10.7</v>
      </c>
      <c r="U3168" s="231">
        <f>VLOOKUP(VALUE(C3168),'Cross ref'!G:I,3,0)</f>
        <v>7402</v>
      </c>
      <c r="V3168" s="231">
        <f>IFERROR(VLOOKUP(J3168,'Item List (2)'!C:D,2,0),VLOOKUP(K3168,'Item List (2)'!C:D,2,0))</f>
        <v>51001</v>
      </c>
      <c r="W3168" s="231">
        <f>IFERROR(VLOOKUP(J3168,'Item List (2)'!C:E,3,0),VLOOKUP(K3168,'Item List (2)'!C:E,3,0))</f>
        <v>1000</v>
      </c>
      <c r="X3168" s="231">
        <f t="shared" si="295"/>
        <v>0</v>
      </c>
      <c r="Y3168" s="231" t="str">
        <f t="shared" si="296"/>
        <v>BAG, #4 FLVR TRAILS</v>
      </c>
      <c r="AA3168" s="232">
        <f t="shared" si="297"/>
        <v>10.7</v>
      </c>
      <c r="AB3168" s="232" t="str">
        <f>VLOOKUP(W3168,'Item List (2)'!$H:$J,2,0)</f>
        <v>Paper</v>
      </c>
      <c r="AC3168" s="232">
        <f t="shared" si="298"/>
        <v>7402</v>
      </c>
      <c r="AD3168" s="232" t="str">
        <f t="shared" si="299"/>
        <v>7402-Paper</v>
      </c>
    </row>
    <row r="3169" spans="1:30">
      <c r="A3169" t="s">
        <v>48</v>
      </c>
      <c r="B3169" t="s">
        <v>549</v>
      </c>
      <c r="C3169" t="s">
        <v>901</v>
      </c>
      <c r="D3169" t="s">
        <v>902</v>
      </c>
      <c r="E3169" t="s">
        <v>904</v>
      </c>
      <c r="F3169" s="220" t="s">
        <v>53</v>
      </c>
      <c r="G3169" s="220">
        <v>45170</v>
      </c>
      <c r="H3169" t="s">
        <v>255</v>
      </c>
      <c r="I3169" t="s">
        <v>201</v>
      </c>
      <c r="J3169" t="s">
        <v>236</v>
      </c>
      <c r="K3169" t="s">
        <v>256</v>
      </c>
      <c r="L3169" s="230" t="s">
        <v>257</v>
      </c>
      <c r="M3169">
        <v>1</v>
      </c>
      <c r="N3169">
        <v>0</v>
      </c>
      <c r="O3169" s="240">
        <v>66.01</v>
      </c>
      <c r="P3169" s="240">
        <v>66.01</v>
      </c>
      <c r="Q3169" s="240">
        <v>7780.13</v>
      </c>
      <c r="R3169" s="240">
        <v>30.11</v>
      </c>
      <c r="S3169" s="231" t="str">
        <f>VLOOKUP(U3169,'Cross ref'!I:J,2,0)</f>
        <v>SCL</v>
      </c>
      <c r="T3169" s="231">
        <f t="shared" si="294"/>
        <v>66.01</v>
      </c>
      <c r="U3169" s="231">
        <f>VLOOKUP(VALUE(C3169),'Cross ref'!G:I,3,0)</f>
        <v>7402</v>
      </c>
      <c r="V3169" s="231">
        <f>IFERROR(VLOOKUP(J3169,'Item List (2)'!C:D,2,0),VLOOKUP(K3169,'Item List (2)'!C:D,2,0))</f>
        <v>51001</v>
      </c>
      <c r="W3169" s="231">
        <f>IFERROR(VLOOKUP(J3169,'Item List (2)'!C:E,3,0),VLOOKUP(K3169,'Item List (2)'!C:E,3,0))</f>
        <v>1000</v>
      </c>
      <c r="X3169" s="231">
        <f t="shared" si="295"/>
        <v>0</v>
      </c>
      <c r="Y3169" s="231" t="str">
        <f t="shared" si="296"/>
        <v>CUP, COLD 24Z FLVR TRAIL</v>
      </c>
      <c r="AA3169" s="232">
        <f t="shared" si="297"/>
        <v>66.01</v>
      </c>
      <c r="AB3169" s="232" t="str">
        <f>VLOOKUP(W3169,'Item List (2)'!$H:$J,2,0)</f>
        <v>Paper</v>
      </c>
      <c r="AC3169" s="232">
        <f t="shared" si="298"/>
        <v>7402</v>
      </c>
      <c r="AD3169" s="232" t="str">
        <f t="shared" si="299"/>
        <v>7402-Paper</v>
      </c>
    </row>
    <row r="3170" spans="1:30">
      <c r="A3170" t="s">
        <v>48</v>
      </c>
      <c r="B3170" t="s">
        <v>549</v>
      </c>
      <c r="C3170" t="s">
        <v>901</v>
      </c>
      <c r="D3170" t="s">
        <v>902</v>
      </c>
      <c r="E3170" t="s">
        <v>904</v>
      </c>
      <c r="F3170" s="220" t="s">
        <v>53</v>
      </c>
      <c r="G3170" s="220">
        <v>45170</v>
      </c>
      <c r="H3170" t="s">
        <v>258</v>
      </c>
      <c r="I3170" t="s">
        <v>201</v>
      </c>
      <c r="J3170" t="s">
        <v>236</v>
      </c>
      <c r="K3170" t="s">
        <v>259</v>
      </c>
      <c r="L3170" s="230" t="s">
        <v>260</v>
      </c>
      <c r="M3170">
        <v>3</v>
      </c>
      <c r="N3170">
        <v>0</v>
      </c>
      <c r="O3170" s="240">
        <v>30.68</v>
      </c>
      <c r="P3170" s="240">
        <v>92.04</v>
      </c>
      <c r="Q3170" s="240">
        <v>7780.13</v>
      </c>
      <c r="R3170" s="240">
        <v>30.11</v>
      </c>
      <c r="S3170" s="231" t="str">
        <f>VLOOKUP(U3170,'Cross ref'!I:J,2,0)</f>
        <v>SCL</v>
      </c>
      <c r="T3170" s="231">
        <f t="shared" si="294"/>
        <v>92.04</v>
      </c>
      <c r="U3170" s="231">
        <f>VLOOKUP(VALUE(C3170),'Cross ref'!G:I,3,0)</f>
        <v>7402</v>
      </c>
      <c r="V3170" s="231">
        <f>IFERROR(VLOOKUP(J3170,'Item List (2)'!C:D,2,0),VLOOKUP(K3170,'Item List (2)'!C:D,2,0))</f>
        <v>51001</v>
      </c>
      <c r="W3170" s="231">
        <f>IFERROR(VLOOKUP(J3170,'Item List (2)'!C:E,3,0),VLOOKUP(K3170,'Item List (2)'!C:E,3,0))</f>
        <v>1000</v>
      </c>
      <c r="X3170" s="231">
        <f t="shared" si="295"/>
        <v>0</v>
      </c>
      <c r="Y3170" s="231" t="str">
        <f t="shared" si="296"/>
        <v>CUP, PLS COLD 32Z FLVR TRAIL</v>
      </c>
      <c r="AA3170" s="232">
        <f t="shared" si="297"/>
        <v>92.04</v>
      </c>
      <c r="AB3170" s="232" t="str">
        <f>VLOOKUP(W3170,'Item List (2)'!$H:$J,2,0)</f>
        <v>Paper</v>
      </c>
      <c r="AC3170" s="232">
        <f t="shared" si="298"/>
        <v>7402</v>
      </c>
      <c r="AD3170" s="232" t="str">
        <f t="shared" si="299"/>
        <v>7402-Paper</v>
      </c>
    </row>
    <row r="3171" spans="1:30">
      <c r="A3171" t="s">
        <v>48</v>
      </c>
      <c r="B3171" t="s">
        <v>549</v>
      </c>
      <c r="C3171" t="s">
        <v>901</v>
      </c>
      <c r="D3171" t="s">
        <v>902</v>
      </c>
      <c r="E3171" t="s">
        <v>904</v>
      </c>
      <c r="F3171" s="220" t="s">
        <v>53</v>
      </c>
      <c r="G3171" s="220">
        <v>45170</v>
      </c>
      <c r="H3171" t="s">
        <v>261</v>
      </c>
      <c r="I3171" t="s">
        <v>55</v>
      </c>
      <c r="J3171" t="s">
        <v>98</v>
      </c>
      <c r="K3171" t="s">
        <v>262</v>
      </c>
      <c r="L3171" s="230" t="s">
        <v>263</v>
      </c>
      <c r="M3171">
        <v>3</v>
      </c>
      <c r="N3171">
        <v>0</v>
      </c>
      <c r="O3171" s="240">
        <v>22.91</v>
      </c>
      <c r="P3171" s="240">
        <v>68.73</v>
      </c>
      <c r="Q3171" s="240">
        <v>7780.13</v>
      </c>
      <c r="R3171" s="240">
        <v>30.11</v>
      </c>
      <c r="S3171" s="231" t="str">
        <f>VLOOKUP(U3171,'Cross ref'!I:J,2,0)</f>
        <v>SCL</v>
      </c>
      <c r="T3171" s="231">
        <f t="shared" si="294"/>
        <v>68.73</v>
      </c>
      <c r="U3171" s="231">
        <f>VLOOKUP(VALUE(C3171),'Cross ref'!G:I,3,0)</f>
        <v>7402</v>
      </c>
      <c r="V3171" s="231">
        <f>IFERROR(VLOOKUP(J3171,'Item List (2)'!C:D,2,0),VLOOKUP(K3171,'Item List (2)'!C:D,2,0))</f>
        <v>50007</v>
      </c>
      <c r="W3171" s="231">
        <f>IFERROR(VLOOKUP(J3171,'Item List (2)'!C:E,3,0),VLOOKUP(K3171,'Item List (2)'!C:E,3,0))</f>
        <v>100</v>
      </c>
      <c r="X3171" s="231">
        <f t="shared" si="295"/>
        <v>0</v>
      </c>
      <c r="Y3171" s="231" t="str">
        <f t="shared" si="296"/>
        <v>SAUCE, BBQ</v>
      </c>
      <c r="AA3171" s="232">
        <f t="shared" si="297"/>
        <v>68.73</v>
      </c>
      <c r="AB3171" s="232" t="str">
        <f>VLOOKUP(W3171,'Item List (2)'!$H:$J,2,0)</f>
        <v>Food</v>
      </c>
      <c r="AC3171" s="232">
        <f t="shared" si="298"/>
        <v>7402</v>
      </c>
      <c r="AD3171" s="232" t="str">
        <f t="shared" si="299"/>
        <v>7402-Food</v>
      </c>
    </row>
    <row r="3172" spans="1:30">
      <c r="A3172" t="s">
        <v>48</v>
      </c>
      <c r="B3172" t="s">
        <v>549</v>
      </c>
      <c r="C3172" t="s">
        <v>901</v>
      </c>
      <c r="D3172" t="s">
        <v>902</v>
      </c>
      <c r="E3172" t="s">
        <v>904</v>
      </c>
      <c r="F3172" s="220" t="s">
        <v>53</v>
      </c>
      <c r="G3172" s="220">
        <v>45170</v>
      </c>
      <c r="H3172" t="s">
        <v>264</v>
      </c>
      <c r="I3172" t="s">
        <v>55</v>
      </c>
      <c r="J3172" t="s">
        <v>265</v>
      </c>
      <c r="K3172" t="s">
        <v>266</v>
      </c>
      <c r="L3172" s="230" t="s">
        <v>263</v>
      </c>
      <c r="M3172">
        <v>2</v>
      </c>
      <c r="N3172">
        <v>0</v>
      </c>
      <c r="O3172" s="240">
        <v>23.87</v>
      </c>
      <c r="P3172" s="240">
        <v>47.74</v>
      </c>
      <c r="Q3172" s="240">
        <v>7780.13</v>
      </c>
      <c r="R3172" s="240">
        <v>30.11</v>
      </c>
      <c r="S3172" s="231" t="str">
        <f>VLOOKUP(U3172,'Cross ref'!I:J,2,0)</f>
        <v>SCL</v>
      </c>
      <c r="T3172" s="231">
        <f t="shared" si="294"/>
        <v>47.74</v>
      </c>
      <c r="U3172" s="231">
        <f>VLOOKUP(VALUE(C3172),'Cross ref'!G:I,3,0)</f>
        <v>7402</v>
      </c>
      <c r="V3172" s="231">
        <f>IFERROR(VLOOKUP(J3172,'Item List (2)'!C:D,2,0),VLOOKUP(K3172,'Item List (2)'!C:D,2,0))</f>
        <v>50007</v>
      </c>
      <c r="W3172" s="231">
        <f>IFERROR(VLOOKUP(J3172,'Item List (2)'!C:E,3,0),VLOOKUP(K3172,'Item List (2)'!C:E,3,0))</f>
        <v>100</v>
      </c>
      <c r="X3172" s="231">
        <f t="shared" si="295"/>
        <v>0</v>
      </c>
      <c r="Y3172" s="231" t="str">
        <f t="shared" si="296"/>
        <v>SAUCE, SPECIAL</v>
      </c>
      <c r="AA3172" s="232">
        <f t="shared" si="297"/>
        <v>47.74</v>
      </c>
      <c r="AB3172" s="232" t="str">
        <f>VLOOKUP(W3172,'Item List (2)'!$H:$J,2,0)</f>
        <v>Food</v>
      </c>
      <c r="AC3172" s="232">
        <f t="shared" si="298"/>
        <v>7402</v>
      </c>
      <c r="AD3172" s="232" t="str">
        <f t="shared" si="299"/>
        <v>7402-Food</v>
      </c>
    </row>
    <row r="3173" spans="1:30">
      <c r="A3173" t="s">
        <v>48</v>
      </c>
      <c r="B3173" t="s">
        <v>549</v>
      </c>
      <c r="C3173" t="s">
        <v>901</v>
      </c>
      <c r="D3173" t="s">
        <v>902</v>
      </c>
      <c r="E3173" t="s">
        <v>904</v>
      </c>
      <c r="F3173" s="220" t="s">
        <v>53</v>
      </c>
      <c r="G3173" s="220">
        <v>45170</v>
      </c>
      <c r="H3173" t="s">
        <v>267</v>
      </c>
      <c r="I3173" t="s">
        <v>55</v>
      </c>
      <c r="J3173" t="s">
        <v>268</v>
      </c>
      <c r="K3173" t="s">
        <v>269</v>
      </c>
      <c r="L3173" s="230" t="s">
        <v>270</v>
      </c>
      <c r="M3173">
        <v>2</v>
      </c>
      <c r="N3173">
        <v>0</v>
      </c>
      <c r="O3173" s="240">
        <v>44.7</v>
      </c>
      <c r="P3173" s="240">
        <v>89.4</v>
      </c>
      <c r="Q3173" s="240">
        <v>7780.13</v>
      </c>
      <c r="R3173" s="240">
        <v>30.11</v>
      </c>
      <c r="S3173" s="231" t="str">
        <f>VLOOKUP(U3173,'Cross ref'!I:J,2,0)</f>
        <v>SCL</v>
      </c>
      <c r="T3173" s="231">
        <f t="shared" si="294"/>
        <v>89.4</v>
      </c>
      <c r="U3173" s="231">
        <f>VLOOKUP(VALUE(C3173),'Cross ref'!G:I,3,0)</f>
        <v>7402</v>
      </c>
      <c r="V3173" s="231">
        <f>IFERROR(VLOOKUP(J3173,'Item List (2)'!C:D,2,0),VLOOKUP(K3173,'Item List (2)'!C:D,2,0))</f>
        <v>50007</v>
      </c>
      <c r="W3173" s="231">
        <f>IFERROR(VLOOKUP(J3173,'Item List (2)'!C:E,3,0),VLOOKUP(K3173,'Item List (2)'!C:E,3,0))</f>
        <v>100</v>
      </c>
      <c r="X3173" s="231">
        <f t="shared" si="295"/>
        <v>0</v>
      </c>
      <c r="Y3173" s="231" t="str">
        <f t="shared" si="296"/>
        <v>MAYONNAISE, 64Z</v>
      </c>
      <c r="AA3173" s="232">
        <f t="shared" si="297"/>
        <v>89.4</v>
      </c>
      <c r="AB3173" s="232" t="str">
        <f>VLOOKUP(W3173,'Item List (2)'!$H:$J,2,0)</f>
        <v>Food</v>
      </c>
      <c r="AC3173" s="232">
        <f t="shared" si="298"/>
        <v>7402</v>
      </c>
      <c r="AD3173" s="232" t="str">
        <f t="shared" si="299"/>
        <v>7402-Food</v>
      </c>
    </row>
    <row r="3174" spans="1:30">
      <c r="A3174" t="s">
        <v>48</v>
      </c>
      <c r="B3174" t="s">
        <v>549</v>
      </c>
      <c r="C3174" t="s">
        <v>901</v>
      </c>
      <c r="D3174" t="s">
        <v>902</v>
      </c>
      <c r="E3174" t="s">
        <v>904</v>
      </c>
      <c r="F3174" s="220" t="s">
        <v>53</v>
      </c>
      <c r="G3174" s="220">
        <v>45170</v>
      </c>
      <c r="H3174" t="s">
        <v>399</v>
      </c>
      <c r="I3174" t="s">
        <v>201</v>
      </c>
      <c r="J3174" t="s">
        <v>400</v>
      </c>
      <c r="K3174" t="s">
        <v>401</v>
      </c>
      <c r="L3174" s="230" t="s">
        <v>402</v>
      </c>
      <c r="M3174">
        <v>1</v>
      </c>
      <c r="N3174">
        <v>0</v>
      </c>
      <c r="O3174" s="240">
        <v>45.4</v>
      </c>
      <c r="P3174" s="240">
        <v>45.4</v>
      </c>
      <c r="Q3174" s="240">
        <v>7780.13</v>
      </c>
      <c r="R3174" s="240">
        <v>30.11</v>
      </c>
      <c r="S3174" s="231" t="str">
        <f>VLOOKUP(U3174,'Cross ref'!I:J,2,0)</f>
        <v>SCL</v>
      </c>
      <c r="T3174" s="231">
        <f t="shared" si="294"/>
        <v>45.4</v>
      </c>
      <c r="U3174" s="231">
        <f>VLOOKUP(VALUE(C3174),'Cross ref'!G:I,3,0)</f>
        <v>7402</v>
      </c>
      <c r="V3174" s="231">
        <f>IFERROR(VLOOKUP(J3174,'Item List (2)'!C:D,2,0),VLOOKUP(K3174,'Item List (2)'!C:D,2,0))</f>
        <v>51001</v>
      </c>
      <c r="W3174" s="231">
        <f>IFERROR(VLOOKUP(J3174,'Item List (2)'!C:E,3,0),VLOOKUP(K3174,'Item List (2)'!C:E,3,0))</f>
        <v>1000</v>
      </c>
      <c r="X3174" s="231">
        <f t="shared" si="295"/>
        <v>0</v>
      </c>
      <c r="Y3174" s="231" t="str">
        <f t="shared" si="296"/>
        <v>NAPKIN, 13X8.5 BRN</v>
      </c>
      <c r="AA3174" s="232">
        <f t="shared" si="297"/>
        <v>45.4</v>
      </c>
      <c r="AB3174" s="232" t="str">
        <f>VLOOKUP(W3174,'Item List (2)'!$H:$J,2,0)</f>
        <v>Paper</v>
      </c>
      <c r="AC3174" s="232">
        <f t="shared" si="298"/>
        <v>7402</v>
      </c>
      <c r="AD3174" s="232" t="str">
        <f t="shared" si="299"/>
        <v>7402-Paper</v>
      </c>
    </row>
    <row r="3175" spans="1:30">
      <c r="A3175" t="s">
        <v>48</v>
      </c>
      <c r="B3175" t="s">
        <v>549</v>
      </c>
      <c r="C3175" t="s">
        <v>901</v>
      </c>
      <c r="D3175" t="s">
        <v>902</v>
      </c>
      <c r="E3175" t="s">
        <v>904</v>
      </c>
      <c r="F3175" s="220" t="s">
        <v>53</v>
      </c>
      <c r="G3175" s="220">
        <v>45170</v>
      </c>
      <c r="H3175" t="s">
        <v>624</v>
      </c>
      <c r="I3175" t="s">
        <v>201</v>
      </c>
      <c r="J3175" t="s">
        <v>625</v>
      </c>
      <c r="K3175" t="s">
        <v>626</v>
      </c>
      <c r="L3175" s="230" t="s">
        <v>627</v>
      </c>
      <c r="M3175">
        <v>1</v>
      </c>
      <c r="N3175">
        <v>0</v>
      </c>
      <c r="O3175" s="240">
        <v>48.42</v>
      </c>
      <c r="P3175" s="240">
        <v>48.42</v>
      </c>
      <c r="Q3175" s="240">
        <v>7780.13</v>
      </c>
      <c r="R3175" s="240">
        <v>30.11</v>
      </c>
      <c r="S3175" s="231" t="str">
        <f>VLOOKUP(U3175,'Cross ref'!I:J,2,0)</f>
        <v>SCL</v>
      </c>
      <c r="T3175" s="231">
        <f t="shared" si="294"/>
        <v>48.42</v>
      </c>
      <c r="U3175" s="231">
        <f>VLOOKUP(VALUE(C3175),'Cross ref'!G:I,3,0)</f>
        <v>7402</v>
      </c>
      <c r="V3175" s="231">
        <f>IFERROR(VLOOKUP(J3175,'Item List (2)'!C:D,2,0),VLOOKUP(K3175,'Item List (2)'!C:D,2,0))</f>
        <v>51001</v>
      </c>
      <c r="W3175" s="231">
        <f>IFERROR(VLOOKUP(J3175,'Item List (2)'!C:E,3,0),VLOOKUP(K3175,'Item List (2)'!C:E,3,0))</f>
        <v>1000</v>
      </c>
      <c r="X3175" s="231">
        <f t="shared" si="295"/>
        <v>0</v>
      </c>
      <c r="Y3175" s="231" t="str">
        <f t="shared" si="296"/>
        <v>STRAW, WRPD 8.5" RED</v>
      </c>
      <c r="AA3175" s="232">
        <f t="shared" si="297"/>
        <v>48.42</v>
      </c>
      <c r="AB3175" s="232" t="str">
        <f>VLOOKUP(W3175,'Item List (2)'!$H:$J,2,0)</f>
        <v>Paper</v>
      </c>
      <c r="AC3175" s="232">
        <f t="shared" si="298"/>
        <v>7402</v>
      </c>
      <c r="AD3175" s="232" t="str">
        <f t="shared" si="299"/>
        <v>7402-Paper</v>
      </c>
    </row>
    <row r="3176" spans="1:30">
      <c r="A3176" t="s">
        <v>48</v>
      </c>
      <c r="B3176" t="s">
        <v>549</v>
      </c>
      <c r="C3176" t="s">
        <v>901</v>
      </c>
      <c r="D3176" t="s">
        <v>902</v>
      </c>
      <c r="E3176" t="s">
        <v>904</v>
      </c>
      <c r="F3176" s="220" t="s">
        <v>53</v>
      </c>
      <c r="G3176" s="220">
        <v>45170</v>
      </c>
      <c r="H3176" t="s">
        <v>271</v>
      </c>
      <c r="I3176" t="s">
        <v>55</v>
      </c>
      <c r="J3176" t="s">
        <v>272</v>
      </c>
      <c r="K3176" t="s">
        <v>273</v>
      </c>
      <c r="L3176" s="230" t="s">
        <v>274</v>
      </c>
      <c r="M3176">
        <v>1</v>
      </c>
      <c r="N3176">
        <v>0</v>
      </c>
      <c r="O3176" s="240">
        <v>39.82</v>
      </c>
      <c r="P3176" s="240">
        <v>39.82</v>
      </c>
      <c r="Q3176" s="240">
        <v>7780.13</v>
      </c>
      <c r="R3176" s="240">
        <v>30.11</v>
      </c>
      <c r="S3176" s="231" t="str">
        <f>VLOOKUP(U3176,'Cross ref'!I:J,2,0)</f>
        <v>SCL</v>
      </c>
      <c r="T3176" s="231">
        <f t="shared" si="294"/>
        <v>39.82</v>
      </c>
      <c r="U3176" s="231">
        <f>VLOOKUP(VALUE(C3176),'Cross ref'!G:I,3,0)</f>
        <v>7402</v>
      </c>
      <c r="V3176" s="231">
        <f>IFERROR(VLOOKUP(J3176,'Item List (2)'!C:D,2,0),VLOOKUP(K3176,'Item List (2)'!C:D,2,0))</f>
        <v>50007</v>
      </c>
      <c r="W3176" s="231">
        <f>IFERROR(VLOOKUP(J3176,'Item List (2)'!C:E,3,0),VLOOKUP(K3176,'Item List (2)'!C:E,3,0))</f>
        <v>100</v>
      </c>
      <c r="X3176" s="231">
        <f t="shared" si="295"/>
        <v>0</v>
      </c>
      <c r="Y3176" s="231" t="str">
        <f t="shared" si="296"/>
        <v>FRENCH TOAST, STICK ORIGINAL CARLS JR</v>
      </c>
      <c r="AA3176" s="232">
        <f t="shared" si="297"/>
        <v>39.82</v>
      </c>
      <c r="AB3176" s="232" t="str">
        <f>VLOOKUP(W3176,'Item List (2)'!$H:$J,2,0)</f>
        <v>Food</v>
      </c>
      <c r="AC3176" s="232">
        <f t="shared" si="298"/>
        <v>7402</v>
      </c>
      <c r="AD3176" s="232" t="str">
        <f t="shared" si="299"/>
        <v>7402-Food</v>
      </c>
    </row>
    <row r="3177" spans="1:30">
      <c r="A3177" t="s">
        <v>48</v>
      </c>
      <c r="B3177" t="s">
        <v>549</v>
      </c>
      <c r="C3177" t="s">
        <v>901</v>
      </c>
      <c r="D3177" t="s">
        <v>902</v>
      </c>
      <c r="E3177" t="s">
        <v>904</v>
      </c>
      <c r="F3177" s="220" t="s">
        <v>53</v>
      </c>
      <c r="G3177" s="220">
        <v>45170</v>
      </c>
      <c r="H3177" t="s">
        <v>275</v>
      </c>
      <c r="I3177" t="s">
        <v>71</v>
      </c>
      <c r="J3177" t="s">
        <v>276</v>
      </c>
      <c r="K3177" t="s">
        <v>277</v>
      </c>
      <c r="L3177" s="230" t="s">
        <v>74</v>
      </c>
      <c r="M3177">
        <v>1</v>
      </c>
      <c r="N3177">
        <v>0</v>
      </c>
      <c r="O3177" s="240">
        <v>0</v>
      </c>
      <c r="P3177" s="240">
        <v>51.33</v>
      </c>
      <c r="Q3177" s="240">
        <v>7780.13</v>
      </c>
      <c r="R3177" s="240">
        <v>30.11</v>
      </c>
      <c r="S3177" s="231" t="str">
        <f>VLOOKUP(U3177,'Cross ref'!I:J,2,0)</f>
        <v>SCL</v>
      </c>
      <c r="T3177" s="231">
        <f t="shared" si="294"/>
        <v>51.33</v>
      </c>
      <c r="U3177" s="231">
        <f>VLOOKUP(VALUE(C3177),'Cross ref'!G:I,3,0)</f>
        <v>7402</v>
      </c>
      <c r="V3177" s="231">
        <f>IFERROR(VLOOKUP(J3177,'Item List (2)'!C:D,2,0),VLOOKUP(K3177,'Item List (2)'!C:D,2,0))</f>
        <v>50007</v>
      </c>
      <c r="W3177" s="231">
        <f>IFERROR(VLOOKUP(J3177,'Item List (2)'!C:E,3,0),VLOOKUP(K3177,'Item List (2)'!C:E,3,0))</f>
        <v>100</v>
      </c>
      <c r="X3177" s="231">
        <f t="shared" si="295"/>
        <v>-51.33</v>
      </c>
      <c r="Y3177" s="231" t="str">
        <f t="shared" si="296"/>
        <v>SURCHARGE, FUEL</v>
      </c>
      <c r="AA3177" s="232">
        <f t="shared" si="297"/>
        <v>51.33</v>
      </c>
      <c r="AB3177" s="232" t="str">
        <f>VLOOKUP(W3177,'Item List (2)'!$H:$J,2,0)</f>
        <v>Food</v>
      </c>
      <c r="AC3177" s="232">
        <f t="shared" si="298"/>
        <v>7402</v>
      </c>
      <c r="AD3177" s="232" t="str">
        <f t="shared" si="299"/>
        <v>7402-Food</v>
      </c>
    </row>
    <row r="3178" spans="1:30">
      <c r="A3178" t="s">
        <v>48</v>
      </c>
      <c r="B3178" t="s">
        <v>549</v>
      </c>
      <c r="C3178" t="s">
        <v>901</v>
      </c>
      <c r="D3178" t="s">
        <v>902</v>
      </c>
      <c r="E3178" t="s">
        <v>904</v>
      </c>
      <c r="F3178" s="220" t="s">
        <v>53</v>
      </c>
      <c r="G3178" s="220">
        <v>45170</v>
      </c>
      <c r="H3178" t="s">
        <v>530</v>
      </c>
      <c r="I3178" t="s">
        <v>66</v>
      </c>
      <c r="J3178" t="s">
        <v>531</v>
      </c>
      <c r="K3178" t="s">
        <v>532</v>
      </c>
      <c r="L3178" s="230" t="s">
        <v>533</v>
      </c>
      <c r="M3178">
        <v>1</v>
      </c>
      <c r="N3178">
        <v>0</v>
      </c>
      <c r="O3178" s="240">
        <v>4.87</v>
      </c>
      <c r="P3178" s="240">
        <v>4.87</v>
      </c>
      <c r="Q3178" s="240">
        <v>7780.13</v>
      </c>
      <c r="R3178" s="240">
        <v>30.11</v>
      </c>
      <c r="S3178" s="231" t="str">
        <f>VLOOKUP(U3178,'Cross ref'!I:J,2,0)</f>
        <v>SCL</v>
      </c>
      <c r="T3178" s="231">
        <f t="shared" si="294"/>
        <v>4.87</v>
      </c>
      <c r="U3178" s="231">
        <f>VLOOKUP(VALUE(C3178),'Cross ref'!G:I,3,0)</f>
        <v>7402</v>
      </c>
      <c r="V3178" s="231">
        <f>IFERROR(VLOOKUP(J3178,'Item List (2)'!C:D,2,0),VLOOKUP(K3178,'Item List (2)'!C:D,2,0))</f>
        <v>60507</v>
      </c>
      <c r="W3178" s="231">
        <f>IFERROR(VLOOKUP(J3178,'Item List (2)'!C:E,3,0),VLOOKUP(K3178,'Item List (2)'!C:E,3,0))</f>
        <v>1200</v>
      </c>
      <c r="X3178" s="231">
        <f t="shared" si="295"/>
        <v>0</v>
      </c>
      <c r="Y3178" s="231" t="str">
        <f t="shared" si="296"/>
        <v>GRIDDLE SCREEN, 4X5.5" SCOTCH-BRITE</v>
      </c>
      <c r="AA3178" s="232">
        <f t="shared" si="297"/>
        <v>4.87</v>
      </c>
      <c r="AB3178" s="232" t="str">
        <f>VLOOKUP(W3178,'Item List (2)'!$H:$J,2,0)</f>
        <v>Supplies</v>
      </c>
      <c r="AC3178" s="232">
        <f t="shared" si="298"/>
        <v>7402</v>
      </c>
      <c r="AD3178" s="232" t="str">
        <f t="shared" si="299"/>
        <v>7402-Supplies</v>
      </c>
    </row>
    <row r="3179" spans="1:30">
      <c r="A3179" t="s">
        <v>48</v>
      </c>
      <c r="B3179" t="s">
        <v>549</v>
      </c>
      <c r="C3179" t="s">
        <v>912</v>
      </c>
      <c r="D3179" t="s">
        <v>913</v>
      </c>
      <c r="E3179" t="s">
        <v>914</v>
      </c>
      <c r="F3179" s="220" t="s">
        <v>53</v>
      </c>
      <c r="G3179" s="220">
        <v>45167</v>
      </c>
      <c r="H3179" t="s">
        <v>60</v>
      </c>
      <c r="I3179" t="s">
        <v>61</v>
      </c>
      <c r="J3179" t="s">
        <v>62</v>
      </c>
      <c r="K3179" t="s">
        <v>63</v>
      </c>
      <c r="L3179" s="230" t="s">
        <v>64</v>
      </c>
      <c r="M3179">
        <v>1</v>
      </c>
      <c r="N3179">
        <v>0</v>
      </c>
      <c r="O3179" s="240">
        <v>116.52</v>
      </c>
      <c r="P3179" s="240">
        <v>116.52</v>
      </c>
      <c r="Q3179" s="240">
        <v>6561.33</v>
      </c>
      <c r="R3179" s="240">
        <v>10.59</v>
      </c>
      <c r="S3179" s="231" t="str">
        <f>VLOOKUP(U3179,'Cross ref'!I:J,2,0)</f>
        <v>SCL</v>
      </c>
      <c r="T3179" s="231">
        <f t="shared" si="294"/>
        <v>116.52</v>
      </c>
      <c r="U3179" s="231">
        <f>VLOOKUP(VALUE(C3179),'Cross ref'!G:I,3,0)</f>
        <v>7403</v>
      </c>
      <c r="V3179" s="231">
        <f>IFERROR(VLOOKUP(J3179,'Item List (2)'!C:D,2,0),VLOOKUP(K3179,'Item List (2)'!C:D,2,0))</f>
        <v>51001</v>
      </c>
      <c r="W3179" s="231">
        <f>IFERROR(VLOOKUP(J3179,'Item List (2)'!C:E,3,0),VLOOKUP(K3179,'Item List (2)'!C:E,3,0))</f>
        <v>1000</v>
      </c>
      <c r="X3179" s="231">
        <f t="shared" si="295"/>
        <v>0</v>
      </c>
      <c r="Y3179" s="231" t="str">
        <f t="shared" si="296"/>
        <v>PREMIUM, TOY KIDS MEAL LOONEY TUNES</v>
      </c>
      <c r="AA3179" s="232">
        <f t="shared" si="297"/>
        <v>116.52</v>
      </c>
      <c r="AB3179" s="232" t="str">
        <f>VLOOKUP(W3179,'Item List (2)'!$H:$J,2,0)</f>
        <v>Paper</v>
      </c>
      <c r="AC3179" s="232">
        <f t="shared" si="298"/>
        <v>7403</v>
      </c>
      <c r="AD3179" s="232" t="str">
        <f t="shared" si="299"/>
        <v>7403-Paper</v>
      </c>
    </row>
    <row r="3180" spans="1:30">
      <c r="A3180" t="s">
        <v>48</v>
      </c>
      <c r="B3180" t="s">
        <v>549</v>
      </c>
      <c r="C3180" t="s">
        <v>912</v>
      </c>
      <c r="D3180" t="s">
        <v>913</v>
      </c>
      <c r="E3180" t="s">
        <v>914</v>
      </c>
      <c r="F3180" s="220" t="s">
        <v>53</v>
      </c>
      <c r="G3180" s="220">
        <v>45167</v>
      </c>
      <c r="H3180" t="s">
        <v>518</v>
      </c>
      <c r="I3180" t="s">
        <v>55</v>
      </c>
      <c r="J3180" t="s">
        <v>76</v>
      </c>
      <c r="K3180" t="s">
        <v>519</v>
      </c>
      <c r="L3180" s="230" t="s">
        <v>78</v>
      </c>
      <c r="M3180">
        <v>1</v>
      </c>
      <c r="N3180">
        <v>0</v>
      </c>
      <c r="O3180" s="240">
        <v>99.5</v>
      </c>
      <c r="P3180" s="240">
        <v>99.5</v>
      </c>
      <c r="Q3180" s="240">
        <v>6561.33</v>
      </c>
      <c r="R3180" s="240">
        <v>10.59</v>
      </c>
      <c r="S3180" s="231" t="str">
        <f>VLOOKUP(U3180,'Cross ref'!I:J,2,0)</f>
        <v>SCL</v>
      </c>
      <c r="T3180" s="231">
        <f t="shared" si="294"/>
        <v>99.5</v>
      </c>
      <c r="U3180" s="231">
        <f>VLOOKUP(VALUE(C3180),'Cross ref'!G:I,3,0)</f>
        <v>7403</v>
      </c>
      <c r="V3180" s="231">
        <f>IFERROR(VLOOKUP(J3180,'Item List (2)'!C:D,2,0),VLOOKUP(K3180,'Item List (2)'!C:D,2,0))</f>
        <v>50007</v>
      </c>
      <c r="W3180" s="231">
        <f>IFERROR(VLOOKUP(J3180,'Item List (2)'!C:E,3,0),VLOOKUP(K3180,'Item List (2)'!C:E,3,0))</f>
        <v>100</v>
      </c>
      <c r="X3180" s="231">
        <f t="shared" si="295"/>
        <v>0</v>
      </c>
      <c r="Y3180" s="231" t="str">
        <f t="shared" si="296"/>
        <v>SYRUP, FANTA ORANGE</v>
      </c>
      <c r="AA3180" s="232">
        <f t="shared" si="297"/>
        <v>99.5</v>
      </c>
      <c r="AB3180" s="232" t="str">
        <f>VLOOKUP(W3180,'Item List (2)'!$H:$J,2,0)</f>
        <v>Food</v>
      </c>
      <c r="AC3180" s="232">
        <f t="shared" si="298"/>
        <v>7403</v>
      </c>
      <c r="AD3180" s="232" t="str">
        <f t="shared" si="299"/>
        <v>7403-Food</v>
      </c>
    </row>
    <row r="3181" spans="1:30">
      <c r="A3181" t="s">
        <v>48</v>
      </c>
      <c r="B3181" t="s">
        <v>549</v>
      </c>
      <c r="C3181" t="s">
        <v>912</v>
      </c>
      <c r="D3181" t="s">
        <v>913</v>
      </c>
      <c r="E3181" t="s">
        <v>914</v>
      </c>
      <c r="F3181" s="220" t="s">
        <v>53</v>
      </c>
      <c r="G3181" s="220">
        <v>45167</v>
      </c>
      <c r="H3181" t="s">
        <v>413</v>
      </c>
      <c r="I3181" t="s">
        <v>55</v>
      </c>
      <c r="J3181" t="s">
        <v>414</v>
      </c>
      <c r="K3181" t="s">
        <v>415</v>
      </c>
      <c r="L3181" s="230" t="s">
        <v>84</v>
      </c>
      <c r="M3181">
        <v>1</v>
      </c>
      <c r="N3181">
        <v>0</v>
      </c>
      <c r="O3181" s="240">
        <v>51.9</v>
      </c>
      <c r="P3181" s="240">
        <v>51.9</v>
      </c>
      <c r="Q3181" s="240">
        <v>6561.33</v>
      </c>
      <c r="R3181" s="240">
        <v>10.59</v>
      </c>
      <c r="S3181" s="231" t="str">
        <f>VLOOKUP(U3181,'Cross ref'!I:J,2,0)</f>
        <v>SCL</v>
      </c>
      <c r="T3181" s="231">
        <f t="shared" si="294"/>
        <v>51.9</v>
      </c>
      <c r="U3181" s="231">
        <f>VLOOKUP(VALUE(C3181),'Cross ref'!G:I,3,0)</f>
        <v>7403</v>
      </c>
      <c r="V3181" s="231">
        <f>IFERROR(VLOOKUP(J3181,'Item List (2)'!C:D,2,0),VLOOKUP(K3181,'Item List (2)'!C:D,2,0))</f>
        <v>50007</v>
      </c>
      <c r="W3181" s="231">
        <f>IFERROR(VLOOKUP(J3181,'Item List (2)'!C:E,3,0),VLOOKUP(K3181,'Item List (2)'!C:E,3,0))</f>
        <v>100</v>
      </c>
      <c r="X3181" s="231">
        <f t="shared" si="295"/>
        <v>0</v>
      </c>
      <c r="Y3181" s="231" t="str">
        <f t="shared" si="296"/>
        <v>SYRUP, FLASHIN FRUIT PUNCH 2.5GL BIB</v>
      </c>
      <c r="AA3181" s="232">
        <f t="shared" si="297"/>
        <v>51.9</v>
      </c>
      <c r="AB3181" s="232" t="str">
        <f>VLOOKUP(W3181,'Item List (2)'!$H:$J,2,0)</f>
        <v>Food</v>
      </c>
      <c r="AC3181" s="232">
        <f t="shared" si="298"/>
        <v>7403</v>
      </c>
      <c r="AD3181" s="232" t="str">
        <f t="shared" si="299"/>
        <v>7403-Food</v>
      </c>
    </row>
    <row r="3182" spans="1:30">
      <c r="A3182" t="s">
        <v>48</v>
      </c>
      <c r="B3182" t="s">
        <v>549</v>
      </c>
      <c r="C3182" t="s">
        <v>912</v>
      </c>
      <c r="D3182" t="s">
        <v>913</v>
      </c>
      <c r="E3182" t="s">
        <v>914</v>
      </c>
      <c r="F3182" s="220" t="s">
        <v>53</v>
      </c>
      <c r="G3182" s="220">
        <v>45167</v>
      </c>
      <c r="H3182" t="s">
        <v>65</v>
      </c>
      <c r="I3182" t="s">
        <v>66</v>
      </c>
      <c r="J3182" t="s">
        <v>67</v>
      </c>
      <c r="K3182" t="s">
        <v>68</v>
      </c>
      <c r="L3182" s="230" t="s">
        <v>69</v>
      </c>
      <c r="M3182">
        <v>3</v>
      </c>
      <c r="N3182">
        <v>0</v>
      </c>
      <c r="O3182" s="240">
        <v>3.44</v>
      </c>
      <c r="P3182" s="240">
        <v>10.32</v>
      </c>
      <c r="Q3182" s="240">
        <v>6561.33</v>
      </c>
      <c r="R3182" s="240">
        <v>10.59</v>
      </c>
      <c r="S3182" s="231" t="str">
        <f>VLOOKUP(U3182,'Cross ref'!I:J,2,0)</f>
        <v>SCL</v>
      </c>
      <c r="T3182" s="231">
        <f t="shared" si="294"/>
        <v>10.32</v>
      </c>
      <c r="U3182" s="231">
        <f>VLOOKUP(VALUE(C3182),'Cross ref'!G:I,3,0)</f>
        <v>7403</v>
      </c>
      <c r="V3182" s="231">
        <f>IFERROR(VLOOKUP(J3182,'Item List (2)'!C:D,2,0),VLOOKUP(K3182,'Item List (2)'!C:D,2,0))</f>
        <v>60507</v>
      </c>
      <c r="W3182" s="231">
        <f>IFERROR(VLOOKUP(J3182,'Item List (2)'!C:E,3,0),VLOOKUP(K3182,'Item List (2)'!C:E,3,0))</f>
        <v>1200</v>
      </c>
      <c r="X3182" s="231">
        <f t="shared" si="295"/>
        <v>0</v>
      </c>
      <c r="Y3182" s="231" t="str">
        <f t="shared" si="296"/>
        <v>SEAT COVER, PAPER PERSONAL 1/2 FOLD</v>
      </c>
      <c r="AA3182" s="232">
        <f t="shared" si="297"/>
        <v>10.32</v>
      </c>
      <c r="AB3182" s="232" t="str">
        <f>VLOOKUP(W3182,'Item List (2)'!$H:$J,2,0)</f>
        <v>Supplies</v>
      </c>
      <c r="AC3182" s="232">
        <f t="shared" si="298"/>
        <v>7403</v>
      </c>
      <c r="AD3182" s="232" t="str">
        <f t="shared" si="299"/>
        <v>7403-Supplies</v>
      </c>
    </row>
    <row r="3183" spans="1:30">
      <c r="A3183" t="s">
        <v>48</v>
      </c>
      <c r="B3183" t="s">
        <v>549</v>
      </c>
      <c r="C3183" t="s">
        <v>912</v>
      </c>
      <c r="D3183" t="s">
        <v>913</v>
      </c>
      <c r="E3183" t="s">
        <v>914</v>
      </c>
      <c r="F3183" s="220" t="s">
        <v>53</v>
      </c>
      <c r="G3183" s="220">
        <v>45167</v>
      </c>
      <c r="H3183" t="s">
        <v>70</v>
      </c>
      <c r="I3183" t="s">
        <v>71</v>
      </c>
      <c r="J3183" t="s">
        <v>72</v>
      </c>
      <c r="K3183" t="s">
        <v>73</v>
      </c>
      <c r="L3183" s="230" t="s">
        <v>74</v>
      </c>
      <c r="M3183">
        <v>1</v>
      </c>
      <c r="N3183">
        <v>0</v>
      </c>
      <c r="O3183" s="240">
        <v>0</v>
      </c>
      <c r="P3183" s="240">
        <v>4.2</v>
      </c>
      <c r="Q3183" s="240">
        <v>6561.33</v>
      </c>
      <c r="R3183" s="240">
        <v>10.59</v>
      </c>
      <c r="S3183" s="231" t="str">
        <f>VLOOKUP(U3183,'Cross ref'!I:J,2,0)</f>
        <v>SCL</v>
      </c>
      <c r="T3183" s="231">
        <f t="shared" si="294"/>
        <v>4.2</v>
      </c>
      <c r="U3183" s="231">
        <f>VLOOKUP(VALUE(C3183),'Cross ref'!G:I,3,0)</f>
        <v>7403</v>
      </c>
      <c r="V3183" s="231">
        <f>IFERROR(VLOOKUP(J3183,'Item List (2)'!C:D,2,0),VLOOKUP(K3183,'Item List (2)'!C:D,2,0))</f>
        <v>50007</v>
      </c>
      <c r="W3183" s="231">
        <f>IFERROR(VLOOKUP(J3183,'Item List (2)'!C:E,3,0),VLOOKUP(K3183,'Item List (2)'!C:E,3,0))</f>
        <v>100</v>
      </c>
      <c r="X3183" s="231">
        <f t="shared" si="295"/>
        <v>-4.2</v>
      </c>
      <c r="Y3183" s="231" t="str">
        <f t="shared" si="296"/>
        <v>SERVICE - PAYMENT TERMS</v>
      </c>
      <c r="AA3183" s="232">
        <f t="shared" si="297"/>
        <v>4.2</v>
      </c>
      <c r="AB3183" s="232" t="str">
        <f>VLOOKUP(W3183,'Item List (2)'!$H:$J,2,0)</f>
        <v>Food</v>
      </c>
      <c r="AC3183" s="232">
        <f t="shared" si="298"/>
        <v>7403</v>
      </c>
      <c r="AD3183" s="232" t="str">
        <f t="shared" si="299"/>
        <v>7403-Food</v>
      </c>
    </row>
    <row r="3184" spans="1:30">
      <c r="A3184" t="s">
        <v>48</v>
      </c>
      <c r="B3184" t="s">
        <v>549</v>
      </c>
      <c r="C3184" t="s">
        <v>912</v>
      </c>
      <c r="D3184" t="s">
        <v>913</v>
      </c>
      <c r="E3184" t="s">
        <v>914</v>
      </c>
      <c r="F3184" s="220" t="s">
        <v>53</v>
      </c>
      <c r="G3184" s="220">
        <v>45167</v>
      </c>
      <c r="H3184" t="s">
        <v>288</v>
      </c>
      <c r="I3184" t="s">
        <v>55</v>
      </c>
      <c r="J3184" t="s">
        <v>152</v>
      </c>
      <c r="K3184" t="s">
        <v>289</v>
      </c>
      <c r="L3184" s="230" t="s">
        <v>290</v>
      </c>
      <c r="M3184">
        <v>1</v>
      </c>
      <c r="N3184">
        <v>0</v>
      </c>
      <c r="O3184" s="240">
        <v>13.17</v>
      </c>
      <c r="P3184" s="240">
        <v>13.17</v>
      </c>
      <c r="Q3184" s="240">
        <v>6561.33</v>
      </c>
      <c r="R3184" s="240">
        <v>10.59</v>
      </c>
      <c r="S3184" s="231" t="str">
        <f>VLOOKUP(U3184,'Cross ref'!I:J,2,0)</f>
        <v>SCL</v>
      </c>
      <c r="T3184" s="231">
        <f t="shared" si="294"/>
        <v>13.17</v>
      </c>
      <c r="U3184" s="231">
        <f>VLOOKUP(VALUE(C3184),'Cross ref'!G:I,3,0)</f>
        <v>7403</v>
      </c>
      <c r="V3184" s="231">
        <f>IFERROR(VLOOKUP(J3184,'Item List (2)'!C:D,2,0),VLOOKUP(K3184,'Item List (2)'!C:D,2,0))</f>
        <v>50007</v>
      </c>
      <c r="W3184" s="231">
        <f>IFERROR(VLOOKUP(J3184,'Item List (2)'!C:E,3,0),VLOOKUP(K3184,'Item List (2)'!C:E,3,0))</f>
        <v>100</v>
      </c>
      <c r="X3184" s="231">
        <f t="shared" si="295"/>
        <v>0</v>
      </c>
      <c r="Y3184" s="231" t="str">
        <f t="shared" si="296"/>
        <v>SAUCE, HOT MEX PC</v>
      </c>
      <c r="AA3184" s="232">
        <f t="shared" si="297"/>
        <v>13.17</v>
      </c>
      <c r="AB3184" s="232" t="str">
        <f>VLOOKUP(W3184,'Item List (2)'!$H:$J,2,0)</f>
        <v>Food</v>
      </c>
      <c r="AC3184" s="232">
        <f t="shared" si="298"/>
        <v>7403</v>
      </c>
      <c r="AD3184" s="232" t="str">
        <f t="shared" si="299"/>
        <v>7403-Food</v>
      </c>
    </row>
    <row r="3185" spans="1:30">
      <c r="A3185" t="s">
        <v>48</v>
      </c>
      <c r="B3185" t="s">
        <v>549</v>
      </c>
      <c r="C3185" t="s">
        <v>912</v>
      </c>
      <c r="D3185" t="s">
        <v>913</v>
      </c>
      <c r="E3185" t="s">
        <v>914</v>
      </c>
      <c r="F3185" s="220" t="s">
        <v>53</v>
      </c>
      <c r="G3185" s="220">
        <v>45167</v>
      </c>
      <c r="H3185" t="s">
        <v>79</v>
      </c>
      <c r="I3185" t="s">
        <v>55</v>
      </c>
      <c r="J3185" t="s">
        <v>80</v>
      </c>
      <c r="K3185" t="s">
        <v>81</v>
      </c>
      <c r="L3185" s="230" t="s">
        <v>78</v>
      </c>
      <c r="M3185">
        <v>1</v>
      </c>
      <c r="N3185">
        <v>0</v>
      </c>
      <c r="O3185" s="240">
        <v>99.5</v>
      </c>
      <c r="P3185" s="240">
        <v>99.5</v>
      </c>
      <c r="Q3185" s="240">
        <v>6561.33</v>
      </c>
      <c r="R3185" s="240">
        <v>10.59</v>
      </c>
      <c r="S3185" s="231" t="str">
        <f>VLOOKUP(U3185,'Cross ref'!I:J,2,0)</f>
        <v>SCL</v>
      </c>
      <c r="T3185" s="231">
        <f t="shared" si="294"/>
        <v>99.5</v>
      </c>
      <c r="U3185" s="231">
        <f>VLOOKUP(VALUE(C3185),'Cross ref'!G:I,3,0)</f>
        <v>7403</v>
      </c>
      <c r="V3185" s="231">
        <f>IFERROR(VLOOKUP(J3185,'Item List (2)'!C:D,2,0),VLOOKUP(K3185,'Item List (2)'!C:D,2,0))</f>
        <v>50007</v>
      </c>
      <c r="W3185" s="231">
        <f>IFERROR(VLOOKUP(J3185,'Item List (2)'!C:E,3,0),VLOOKUP(K3185,'Item List (2)'!C:E,3,0))</f>
        <v>100</v>
      </c>
      <c r="X3185" s="231">
        <f t="shared" si="295"/>
        <v>0</v>
      </c>
      <c r="Y3185" s="231" t="str">
        <f t="shared" si="296"/>
        <v>SYRUP, POWERADE MTN BLAST BIB</v>
      </c>
      <c r="AA3185" s="232">
        <f t="shared" si="297"/>
        <v>99.5</v>
      </c>
      <c r="AB3185" s="232" t="str">
        <f>VLOOKUP(W3185,'Item List (2)'!$H:$J,2,0)</f>
        <v>Food</v>
      </c>
      <c r="AC3185" s="232">
        <f t="shared" si="298"/>
        <v>7403</v>
      </c>
      <c r="AD3185" s="232" t="str">
        <f t="shared" si="299"/>
        <v>7403-Food</v>
      </c>
    </row>
    <row r="3186" spans="1:30">
      <c r="A3186" t="s">
        <v>48</v>
      </c>
      <c r="B3186" t="s">
        <v>549</v>
      </c>
      <c r="C3186" t="s">
        <v>912</v>
      </c>
      <c r="D3186" t="s">
        <v>913</v>
      </c>
      <c r="E3186" t="s">
        <v>914</v>
      </c>
      <c r="F3186" s="220" t="s">
        <v>53</v>
      </c>
      <c r="G3186" s="220">
        <v>45167</v>
      </c>
      <c r="H3186" t="s">
        <v>608</v>
      </c>
      <c r="I3186" t="s">
        <v>66</v>
      </c>
      <c r="J3186" t="s">
        <v>609</v>
      </c>
      <c r="K3186" t="s">
        <v>610</v>
      </c>
      <c r="L3186" s="230" t="s">
        <v>303</v>
      </c>
      <c r="M3186">
        <v>1</v>
      </c>
      <c r="N3186">
        <v>0</v>
      </c>
      <c r="O3186" s="240">
        <v>5.59</v>
      </c>
      <c r="P3186" s="240">
        <v>5.59</v>
      </c>
      <c r="Q3186" s="240">
        <v>6561.33</v>
      </c>
      <c r="R3186" s="240">
        <v>10.59</v>
      </c>
      <c r="S3186" s="231" t="str">
        <f>VLOOKUP(U3186,'Cross ref'!I:J,2,0)</f>
        <v>SCL</v>
      </c>
      <c r="T3186" s="231">
        <f t="shared" si="294"/>
        <v>5.59</v>
      </c>
      <c r="U3186" s="231">
        <f>VLOOKUP(VALUE(C3186),'Cross ref'!G:I,3,0)</f>
        <v>7403</v>
      </c>
      <c r="V3186" s="231">
        <f>IFERROR(VLOOKUP(J3186,'Item List (2)'!C:D,2,0),VLOOKUP(K3186,'Item List (2)'!C:D,2,0))</f>
        <v>60507</v>
      </c>
      <c r="W3186" s="231">
        <f>IFERROR(VLOOKUP(J3186,'Item List (2)'!C:E,3,0),VLOOKUP(K3186,'Item List (2)'!C:E,3,0))</f>
        <v>1200</v>
      </c>
      <c r="X3186" s="231">
        <f t="shared" si="295"/>
        <v>0</v>
      </c>
      <c r="Y3186" s="231" t="str">
        <f t="shared" si="296"/>
        <v>TEST STRIP, QUATENARY</v>
      </c>
      <c r="AA3186" s="232">
        <f t="shared" si="297"/>
        <v>5.59</v>
      </c>
      <c r="AB3186" s="232" t="str">
        <f>VLOOKUP(W3186,'Item List (2)'!$H:$J,2,0)</f>
        <v>Supplies</v>
      </c>
      <c r="AC3186" s="232">
        <f t="shared" si="298"/>
        <v>7403</v>
      </c>
      <c r="AD3186" s="232" t="str">
        <f t="shared" si="299"/>
        <v>7403-Supplies</v>
      </c>
    </row>
    <row r="3187" spans="1:30">
      <c r="A3187" t="s">
        <v>48</v>
      </c>
      <c r="B3187" t="s">
        <v>549</v>
      </c>
      <c r="C3187" t="s">
        <v>912</v>
      </c>
      <c r="D3187" t="s">
        <v>913</v>
      </c>
      <c r="E3187" t="s">
        <v>914</v>
      </c>
      <c r="F3187" s="220" t="s">
        <v>53</v>
      </c>
      <c r="G3187" s="220">
        <v>45167</v>
      </c>
      <c r="H3187" t="s">
        <v>87</v>
      </c>
      <c r="I3187" t="s">
        <v>55</v>
      </c>
      <c r="J3187" t="s">
        <v>76</v>
      </c>
      <c r="K3187" t="s">
        <v>88</v>
      </c>
      <c r="L3187" s="230" t="s">
        <v>78</v>
      </c>
      <c r="M3187">
        <v>3</v>
      </c>
      <c r="N3187">
        <v>0</v>
      </c>
      <c r="O3187" s="240">
        <v>112.77</v>
      </c>
      <c r="P3187" s="240">
        <v>338.31</v>
      </c>
      <c r="Q3187" s="240">
        <v>6561.33</v>
      </c>
      <c r="R3187" s="240">
        <v>10.59</v>
      </c>
      <c r="S3187" s="231" t="str">
        <f>VLOOKUP(U3187,'Cross ref'!I:J,2,0)</f>
        <v>SCL</v>
      </c>
      <c r="T3187" s="231">
        <f t="shared" si="294"/>
        <v>338.31</v>
      </c>
      <c r="U3187" s="231">
        <f>VLOOKUP(VALUE(C3187),'Cross ref'!G:I,3,0)</f>
        <v>7403</v>
      </c>
      <c r="V3187" s="231">
        <f>IFERROR(VLOOKUP(J3187,'Item List (2)'!C:D,2,0),VLOOKUP(K3187,'Item List (2)'!C:D,2,0))</f>
        <v>50007</v>
      </c>
      <c r="W3187" s="231">
        <f>IFERROR(VLOOKUP(J3187,'Item List (2)'!C:E,3,0),VLOOKUP(K3187,'Item List (2)'!C:E,3,0))</f>
        <v>100</v>
      </c>
      <c r="X3187" s="231">
        <f t="shared" si="295"/>
        <v>0</v>
      </c>
      <c r="Y3187" s="231" t="str">
        <f t="shared" si="296"/>
        <v>SYRUP, COKE CLASC BIB (HYCS)</v>
      </c>
      <c r="AA3187" s="232">
        <f t="shared" si="297"/>
        <v>338.31</v>
      </c>
      <c r="AB3187" s="232" t="str">
        <f>VLOOKUP(W3187,'Item List (2)'!$H:$J,2,0)</f>
        <v>Food</v>
      </c>
      <c r="AC3187" s="232">
        <f t="shared" si="298"/>
        <v>7403</v>
      </c>
      <c r="AD3187" s="232" t="str">
        <f t="shared" si="299"/>
        <v>7403-Food</v>
      </c>
    </row>
    <row r="3188" spans="1:30">
      <c r="A3188" t="s">
        <v>48</v>
      </c>
      <c r="B3188" t="s">
        <v>549</v>
      </c>
      <c r="C3188" t="s">
        <v>912</v>
      </c>
      <c r="D3188" t="s">
        <v>913</v>
      </c>
      <c r="E3188" t="s">
        <v>914</v>
      </c>
      <c r="F3188" s="220" t="s">
        <v>53</v>
      </c>
      <c r="G3188" s="220">
        <v>45167</v>
      </c>
      <c r="H3188" t="s">
        <v>293</v>
      </c>
      <c r="I3188" t="s">
        <v>55</v>
      </c>
      <c r="J3188" t="s">
        <v>76</v>
      </c>
      <c r="K3188" t="s">
        <v>294</v>
      </c>
      <c r="L3188" s="230" t="s">
        <v>78</v>
      </c>
      <c r="M3188">
        <v>1</v>
      </c>
      <c r="N3188">
        <v>0</v>
      </c>
      <c r="O3188" s="240">
        <v>116.08</v>
      </c>
      <c r="P3188" s="240">
        <v>116.08</v>
      </c>
      <c r="Q3188" s="240">
        <v>6561.33</v>
      </c>
      <c r="R3188" s="240">
        <v>10.59</v>
      </c>
      <c r="S3188" s="231" t="str">
        <f>VLOOKUP(U3188,'Cross ref'!I:J,2,0)</f>
        <v>SCL</v>
      </c>
      <c r="T3188" s="231">
        <f t="shared" si="294"/>
        <v>116.08</v>
      </c>
      <c r="U3188" s="231">
        <f>VLOOKUP(VALUE(C3188),'Cross ref'!G:I,3,0)</f>
        <v>7403</v>
      </c>
      <c r="V3188" s="231">
        <f>IFERROR(VLOOKUP(J3188,'Item List (2)'!C:D,2,0),VLOOKUP(K3188,'Item List (2)'!C:D,2,0))</f>
        <v>50007</v>
      </c>
      <c r="W3188" s="231">
        <f>IFERROR(VLOOKUP(J3188,'Item List (2)'!C:E,3,0),VLOOKUP(K3188,'Item List (2)'!C:E,3,0))</f>
        <v>100</v>
      </c>
      <c r="X3188" s="231">
        <f t="shared" si="295"/>
        <v>0</v>
      </c>
      <c r="Y3188" s="231" t="str">
        <f t="shared" si="296"/>
        <v>SYRUP, SPRITE BIB (HYCS)</v>
      </c>
      <c r="AA3188" s="232">
        <f t="shared" si="297"/>
        <v>116.08</v>
      </c>
      <c r="AB3188" s="232" t="str">
        <f>VLOOKUP(W3188,'Item List (2)'!$H:$J,2,0)</f>
        <v>Food</v>
      </c>
      <c r="AC3188" s="232">
        <f t="shared" si="298"/>
        <v>7403</v>
      </c>
      <c r="AD3188" s="232" t="str">
        <f t="shared" si="299"/>
        <v>7403-Food</v>
      </c>
    </row>
    <row r="3189" spans="1:30">
      <c r="A3189" t="s">
        <v>48</v>
      </c>
      <c r="B3189" t="s">
        <v>549</v>
      </c>
      <c r="C3189" t="s">
        <v>912</v>
      </c>
      <c r="D3189" t="s">
        <v>913</v>
      </c>
      <c r="E3189" t="s">
        <v>914</v>
      </c>
      <c r="F3189" s="220" t="s">
        <v>53</v>
      </c>
      <c r="G3189" s="220">
        <v>45167</v>
      </c>
      <c r="H3189" t="s">
        <v>295</v>
      </c>
      <c r="I3189" t="s">
        <v>55</v>
      </c>
      <c r="J3189" t="s">
        <v>105</v>
      </c>
      <c r="K3189" t="s">
        <v>296</v>
      </c>
      <c r="L3189" s="230" t="s">
        <v>297</v>
      </c>
      <c r="M3189">
        <v>1</v>
      </c>
      <c r="N3189">
        <v>0</v>
      </c>
      <c r="O3189" s="240">
        <v>16.22</v>
      </c>
      <c r="P3189" s="240">
        <v>16.22</v>
      </c>
      <c r="Q3189" s="240">
        <v>6561.33</v>
      </c>
      <c r="R3189" s="240">
        <v>10.59</v>
      </c>
      <c r="S3189" s="231" t="str">
        <f>VLOOKUP(U3189,'Cross ref'!I:J,2,0)</f>
        <v>SCL</v>
      </c>
      <c r="T3189" s="231">
        <f t="shared" si="294"/>
        <v>16.22</v>
      </c>
      <c r="U3189" s="231">
        <f>VLOOKUP(VALUE(C3189),'Cross ref'!G:I,3,0)</f>
        <v>7403</v>
      </c>
      <c r="V3189" s="231">
        <f>IFERROR(VLOOKUP(J3189,'Item List (2)'!C:D,2,0),VLOOKUP(K3189,'Item List (2)'!C:D,2,0))</f>
        <v>50007</v>
      </c>
      <c r="W3189" s="231">
        <f>IFERROR(VLOOKUP(J3189,'Item List (2)'!C:E,3,0),VLOOKUP(K3189,'Item List (2)'!C:E,3,0))</f>
        <v>100</v>
      </c>
      <c r="X3189" s="231">
        <f t="shared" si="295"/>
        <v>0</v>
      </c>
      <c r="Y3189" s="231" t="str">
        <f t="shared" si="296"/>
        <v>MILK, 1% LF ESL</v>
      </c>
      <c r="AA3189" s="232">
        <f t="shared" si="297"/>
        <v>16.22</v>
      </c>
      <c r="AB3189" s="232" t="str">
        <f>VLOOKUP(W3189,'Item List (2)'!$H:$J,2,0)</f>
        <v>Food</v>
      </c>
      <c r="AC3189" s="232">
        <f t="shared" si="298"/>
        <v>7403</v>
      </c>
      <c r="AD3189" s="232" t="str">
        <f t="shared" si="299"/>
        <v>7403-Food</v>
      </c>
    </row>
    <row r="3190" spans="1:30">
      <c r="A3190" t="s">
        <v>48</v>
      </c>
      <c r="B3190" t="s">
        <v>549</v>
      </c>
      <c r="C3190" t="s">
        <v>912</v>
      </c>
      <c r="D3190" t="s">
        <v>913</v>
      </c>
      <c r="E3190" t="s">
        <v>914</v>
      </c>
      <c r="F3190" s="220" t="s">
        <v>53</v>
      </c>
      <c r="G3190" s="220">
        <v>45167</v>
      </c>
      <c r="H3190" t="s">
        <v>474</v>
      </c>
      <c r="I3190" t="s">
        <v>66</v>
      </c>
      <c r="J3190" t="s">
        <v>475</v>
      </c>
      <c r="K3190" t="s">
        <v>476</v>
      </c>
      <c r="L3190" s="230" t="s">
        <v>477</v>
      </c>
      <c r="M3190">
        <v>1</v>
      </c>
      <c r="N3190">
        <v>0</v>
      </c>
      <c r="O3190" s="240">
        <v>20.1</v>
      </c>
      <c r="P3190" s="240">
        <v>20.1</v>
      </c>
      <c r="Q3190" s="240">
        <v>6561.33</v>
      </c>
      <c r="R3190" s="240">
        <v>10.59</v>
      </c>
      <c r="S3190" s="231" t="str">
        <f>VLOOKUP(U3190,'Cross ref'!I:J,2,0)</f>
        <v>SCL</v>
      </c>
      <c r="T3190" s="231">
        <f t="shared" si="294"/>
        <v>20.1</v>
      </c>
      <c r="U3190" s="231">
        <f>VLOOKUP(VALUE(C3190),'Cross ref'!G:I,3,0)</f>
        <v>7403</v>
      </c>
      <c r="V3190" s="231">
        <f>IFERROR(VLOOKUP(J3190,'Item List (2)'!C:D,2,0),VLOOKUP(K3190,'Item List (2)'!C:D,2,0))</f>
        <v>60507</v>
      </c>
      <c r="W3190" s="231">
        <f>IFERROR(VLOOKUP(J3190,'Item List (2)'!C:E,3,0),VLOOKUP(K3190,'Item List (2)'!C:E,3,0))</f>
        <v>1200</v>
      </c>
      <c r="X3190" s="231">
        <f t="shared" si="295"/>
        <v>0</v>
      </c>
      <c r="Y3190" s="231" t="str">
        <f t="shared" si="296"/>
        <v>CLEANER, RESTROOM CONTENDER</v>
      </c>
      <c r="AA3190" s="232">
        <f t="shared" si="297"/>
        <v>20.1</v>
      </c>
      <c r="AB3190" s="232" t="str">
        <f>VLOOKUP(W3190,'Item List (2)'!$H:$J,2,0)</f>
        <v>Supplies</v>
      </c>
      <c r="AC3190" s="232">
        <f t="shared" si="298"/>
        <v>7403</v>
      </c>
      <c r="AD3190" s="232" t="str">
        <f t="shared" si="299"/>
        <v>7403-Supplies</v>
      </c>
    </row>
    <row r="3191" spans="1:30">
      <c r="A3191" t="s">
        <v>48</v>
      </c>
      <c r="B3191" t="s">
        <v>549</v>
      </c>
      <c r="C3191" t="s">
        <v>912</v>
      </c>
      <c r="D3191" t="s">
        <v>913</v>
      </c>
      <c r="E3191" t="s">
        <v>914</v>
      </c>
      <c r="F3191" s="220" t="s">
        <v>53</v>
      </c>
      <c r="G3191" s="220">
        <v>45167</v>
      </c>
      <c r="H3191" t="s">
        <v>89</v>
      </c>
      <c r="I3191" t="s">
        <v>55</v>
      </c>
      <c r="J3191" t="s">
        <v>90</v>
      </c>
      <c r="K3191" t="s">
        <v>91</v>
      </c>
      <c r="L3191" s="230" t="s">
        <v>92</v>
      </c>
      <c r="M3191">
        <v>1</v>
      </c>
      <c r="N3191">
        <v>0</v>
      </c>
      <c r="O3191" s="240">
        <v>58.17</v>
      </c>
      <c r="P3191" s="240">
        <v>58.17</v>
      </c>
      <c r="Q3191" s="240">
        <v>6561.33</v>
      </c>
      <c r="R3191" s="240">
        <v>10.59</v>
      </c>
      <c r="S3191" s="231" t="str">
        <f>VLOOKUP(U3191,'Cross ref'!I:J,2,0)</f>
        <v>SCL</v>
      </c>
      <c r="T3191" s="231">
        <f t="shared" si="294"/>
        <v>58.17</v>
      </c>
      <c r="U3191" s="231">
        <f>VLOOKUP(VALUE(C3191),'Cross ref'!G:I,3,0)</f>
        <v>7403</v>
      </c>
      <c r="V3191" s="231">
        <f>IFERROR(VLOOKUP(J3191,'Item List (2)'!C:D,2,0),VLOOKUP(K3191,'Item List (2)'!C:D,2,0))</f>
        <v>50007</v>
      </c>
      <c r="W3191" s="231">
        <f>IFERROR(VLOOKUP(J3191,'Item List (2)'!C:E,3,0),VLOOKUP(K3191,'Item List (2)'!C:E,3,0))</f>
        <v>100</v>
      </c>
      <c r="X3191" s="231">
        <f t="shared" si="295"/>
        <v>0</v>
      </c>
      <c r="Y3191" s="231" t="str">
        <f t="shared" si="296"/>
        <v>EGG, LIQ WHL CAGE FREE P12CE</v>
      </c>
      <c r="AA3191" s="232">
        <f t="shared" si="297"/>
        <v>58.17</v>
      </c>
      <c r="AB3191" s="232" t="str">
        <f>VLOOKUP(W3191,'Item List (2)'!$H:$J,2,0)</f>
        <v>Food</v>
      </c>
      <c r="AC3191" s="232">
        <f t="shared" si="298"/>
        <v>7403</v>
      </c>
      <c r="AD3191" s="232" t="str">
        <f t="shared" si="299"/>
        <v>7403-Food</v>
      </c>
    </row>
    <row r="3192" spans="1:30">
      <c r="A3192" t="s">
        <v>48</v>
      </c>
      <c r="B3192" t="s">
        <v>549</v>
      </c>
      <c r="C3192" t="s">
        <v>912</v>
      </c>
      <c r="D3192" t="s">
        <v>913</v>
      </c>
      <c r="E3192" t="s">
        <v>914</v>
      </c>
      <c r="F3192" s="220" t="s">
        <v>53</v>
      </c>
      <c r="G3192" s="220">
        <v>45167</v>
      </c>
      <c r="H3192" t="s">
        <v>93</v>
      </c>
      <c r="I3192" t="s">
        <v>55</v>
      </c>
      <c r="J3192" t="s">
        <v>94</v>
      </c>
      <c r="K3192" t="s">
        <v>95</v>
      </c>
      <c r="L3192" s="230" t="s">
        <v>96</v>
      </c>
      <c r="M3192">
        <v>1</v>
      </c>
      <c r="N3192">
        <v>0</v>
      </c>
      <c r="O3192" s="240">
        <v>26.21</v>
      </c>
      <c r="P3192" s="240">
        <v>26.21</v>
      </c>
      <c r="Q3192" s="240">
        <v>6561.33</v>
      </c>
      <c r="R3192" s="240">
        <v>10.59</v>
      </c>
      <c r="S3192" s="231" t="str">
        <f>VLOOKUP(U3192,'Cross ref'!I:J,2,0)</f>
        <v>SCL</v>
      </c>
      <c r="T3192" s="231">
        <f t="shared" si="294"/>
        <v>26.21</v>
      </c>
      <c r="U3192" s="231">
        <f>VLOOKUP(VALUE(C3192),'Cross ref'!G:I,3,0)</f>
        <v>7403</v>
      </c>
      <c r="V3192" s="231">
        <f>IFERROR(VLOOKUP(J3192,'Item List (2)'!C:D,2,0),VLOOKUP(K3192,'Item List (2)'!C:D,2,0))</f>
        <v>50007</v>
      </c>
      <c r="W3192" s="231">
        <f>IFERROR(VLOOKUP(J3192,'Item List (2)'!C:E,3,0),VLOOKUP(K3192,'Item List (2)'!C:E,3,0))</f>
        <v>100</v>
      </c>
      <c r="X3192" s="231">
        <f t="shared" si="295"/>
        <v>0</v>
      </c>
      <c r="Y3192" s="231" t="str">
        <f t="shared" si="296"/>
        <v>JUICE, ORANGE ORIG SIMPLY</v>
      </c>
      <c r="AA3192" s="232">
        <f t="shared" si="297"/>
        <v>26.21</v>
      </c>
      <c r="AB3192" s="232" t="str">
        <f>VLOOKUP(W3192,'Item List (2)'!$H:$J,2,0)</f>
        <v>Food</v>
      </c>
      <c r="AC3192" s="232">
        <f t="shared" si="298"/>
        <v>7403</v>
      </c>
      <c r="AD3192" s="232" t="str">
        <f t="shared" si="299"/>
        <v>7403-Food</v>
      </c>
    </row>
    <row r="3193" spans="1:30">
      <c r="A3193" t="s">
        <v>48</v>
      </c>
      <c r="B3193" t="s">
        <v>549</v>
      </c>
      <c r="C3193" t="s">
        <v>912</v>
      </c>
      <c r="D3193" t="s">
        <v>913</v>
      </c>
      <c r="E3193" t="s">
        <v>914</v>
      </c>
      <c r="F3193" s="220" t="s">
        <v>53</v>
      </c>
      <c r="G3193" s="220">
        <v>45167</v>
      </c>
      <c r="H3193" t="s">
        <v>97</v>
      </c>
      <c r="I3193" t="s">
        <v>55</v>
      </c>
      <c r="J3193" t="s">
        <v>98</v>
      </c>
      <c r="K3193" t="s">
        <v>99</v>
      </c>
      <c r="L3193" s="230" t="s">
        <v>100</v>
      </c>
      <c r="M3193">
        <v>3</v>
      </c>
      <c r="N3193">
        <v>0</v>
      </c>
      <c r="O3193" s="240">
        <v>20.03</v>
      </c>
      <c r="P3193" s="240">
        <v>60.09</v>
      </c>
      <c r="Q3193" s="240">
        <v>6561.33</v>
      </c>
      <c r="R3193" s="240">
        <v>10.59</v>
      </c>
      <c r="S3193" s="231" t="str">
        <f>VLOOKUP(U3193,'Cross ref'!I:J,2,0)</f>
        <v>SCL</v>
      </c>
      <c r="T3193" s="231">
        <f t="shared" si="294"/>
        <v>60.09</v>
      </c>
      <c r="U3193" s="231">
        <f>VLOOKUP(VALUE(C3193),'Cross ref'!G:I,3,0)</f>
        <v>7403</v>
      </c>
      <c r="V3193" s="231">
        <f>IFERROR(VLOOKUP(J3193,'Item List (2)'!C:D,2,0),VLOOKUP(K3193,'Item List (2)'!C:D,2,0))</f>
        <v>50007</v>
      </c>
      <c r="W3193" s="231">
        <f>IFERROR(VLOOKUP(J3193,'Item List (2)'!C:E,3,0),VLOOKUP(K3193,'Item List (2)'!C:E,3,0))</f>
        <v>100</v>
      </c>
      <c r="X3193" s="231">
        <f t="shared" si="295"/>
        <v>0</v>
      </c>
      <c r="Y3193" s="231" t="str">
        <f t="shared" si="296"/>
        <v>SAUCE, BBQ SWEET &amp; BOLD CUP</v>
      </c>
      <c r="AA3193" s="232">
        <f t="shared" si="297"/>
        <v>60.09</v>
      </c>
      <c r="AB3193" s="232" t="str">
        <f>VLOOKUP(W3193,'Item List (2)'!$H:$J,2,0)</f>
        <v>Food</v>
      </c>
      <c r="AC3193" s="232">
        <f t="shared" si="298"/>
        <v>7403</v>
      </c>
      <c r="AD3193" s="232" t="str">
        <f t="shared" si="299"/>
        <v>7403-Food</v>
      </c>
    </row>
    <row r="3194" spans="1:30">
      <c r="A3194" t="s">
        <v>48</v>
      </c>
      <c r="B3194" t="s">
        <v>549</v>
      </c>
      <c r="C3194" t="s">
        <v>912</v>
      </c>
      <c r="D3194" t="s">
        <v>913</v>
      </c>
      <c r="E3194" t="s">
        <v>914</v>
      </c>
      <c r="F3194" s="220" t="s">
        <v>53</v>
      </c>
      <c r="G3194" s="220">
        <v>45167</v>
      </c>
      <c r="H3194" t="s">
        <v>304</v>
      </c>
      <c r="I3194" t="s">
        <v>55</v>
      </c>
      <c r="J3194" t="s">
        <v>305</v>
      </c>
      <c r="K3194" t="s">
        <v>306</v>
      </c>
      <c r="L3194" s="230" t="s">
        <v>100</v>
      </c>
      <c r="M3194">
        <v>1</v>
      </c>
      <c r="N3194">
        <v>0</v>
      </c>
      <c r="O3194" s="240">
        <v>30.8</v>
      </c>
      <c r="P3194" s="240">
        <v>30.8</v>
      </c>
      <c r="Q3194" s="240">
        <v>6561.33</v>
      </c>
      <c r="R3194" s="240">
        <v>10.59</v>
      </c>
      <c r="S3194" s="231" t="str">
        <f>VLOOKUP(U3194,'Cross ref'!I:J,2,0)</f>
        <v>SCL</v>
      </c>
      <c r="T3194" s="231">
        <f t="shared" si="294"/>
        <v>30.8</v>
      </c>
      <c r="U3194" s="231">
        <f>VLOOKUP(VALUE(C3194),'Cross ref'!G:I,3,0)</f>
        <v>7403</v>
      </c>
      <c r="V3194" s="231">
        <f>IFERROR(VLOOKUP(J3194,'Item List (2)'!C:D,2,0),VLOOKUP(K3194,'Item List (2)'!C:D,2,0))</f>
        <v>50007</v>
      </c>
      <c r="W3194" s="231">
        <f>IFERROR(VLOOKUP(J3194,'Item List (2)'!C:E,3,0),VLOOKUP(K3194,'Item List (2)'!C:E,3,0))</f>
        <v>100</v>
      </c>
      <c r="X3194" s="231">
        <f t="shared" si="295"/>
        <v>0</v>
      </c>
      <c r="Y3194" s="231" t="str">
        <f t="shared" si="296"/>
        <v>SAUCE, HNY MUST CUP</v>
      </c>
      <c r="AA3194" s="232">
        <f t="shared" si="297"/>
        <v>30.8</v>
      </c>
      <c r="AB3194" s="232" t="str">
        <f>VLOOKUP(W3194,'Item List (2)'!$H:$J,2,0)</f>
        <v>Food</v>
      </c>
      <c r="AC3194" s="232">
        <f t="shared" si="298"/>
        <v>7403</v>
      </c>
      <c r="AD3194" s="232" t="str">
        <f t="shared" si="299"/>
        <v>7403-Food</v>
      </c>
    </row>
    <row r="3195" spans="1:30">
      <c r="A3195" t="s">
        <v>48</v>
      </c>
      <c r="B3195" t="s">
        <v>549</v>
      </c>
      <c r="C3195" t="s">
        <v>912</v>
      </c>
      <c r="D3195" t="s">
        <v>913</v>
      </c>
      <c r="E3195" t="s">
        <v>914</v>
      </c>
      <c r="F3195" s="220" t="s">
        <v>53</v>
      </c>
      <c r="G3195" s="220">
        <v>45167</v>
      </c>
      <c r="H3195" t="s">
        <v>478</v>
      </c>
      <c r="I3195" t="s">
        <v>55</v>
      </c>
      <c r="J3195" t="s">
        <v>170</v>
      </c>
      <c r="K3195" t="s">
        <v>479</v>
      </c>
      <c r="L3195" s="230" t="s">
        <v>480</v>
      </c>
      <c r="M3195">
        <v>1</v>
      </c>
      <c r="N3195">
        <v>0</v>
      </c>
      <c r="O3195" s="240">
        <v>83.54</v>
      </c>
      <c r="P3195" s="240">
        <v>83.54</v>
      </c>
      <c r="Q3195" s="240">
        <v>6561.33</v>
      </c>
      <c r="R3195" s="240">
        <v>10.59</v>
      </c>
      <c r="S3195" s="231" t="str">
        <f>VLOOKUP(U3195,'Cross ref'!I:J,2,0)</f>
        <v>SCL</v>
      </c>
      <c r="T3195" s="231">
        <f t="shared" si="294"/>
        <v>83.54</v>
      </c>
      <c r="U3195" s="231">
        <f>VLOOKUP(VALUE(C3195),'Cross ref'!G:I,3,0)</f>
        <v>7403</v>
      </c>
      <c r="V3195" s="231">
        <f>IFERROR(VLOOKUP(J3195,'Item List (2)'!C:D,2,0),VLOOKUP(K3195,'Item List (2)'!C:D,2,0))</f>
        <v>50007</v>
      </c>
      <c r="W3195" s="231">
        <f>IFERROR(VLOOKUP(J3195,'Item List (2)'!C:E,3,0),VLOOKUP(K3195,'Item List (2)'!C:E,3,0))</f>
        <v>100</v>
      </c>
      <c r="X3195" s="231">
        <f t="shared" si="295"/>
        <v>0</v>
      </c>
      <c r="Y3195" s="231" t="str">
        <f t="shared" si="296"/>
        <v>SAUSAGE, PTY</v>
      </c>
      <c r="AA3195" s="232">
        <f t="shared" si="297"/>
        <v>83.54</v>
      </c>
      <c r="AB3195" s="232" t="str">
        <f>VLOOKUP(W3195,'Item List (2)'!$H:$J,2,0)</f>
        <v>Food</v>
      </c>
      <c r="AC3195" s="232">
        <f t="shared" si="298"/>
        <v>7403</v>
      </c>
      <c r="AD3195" s="232" t="str">
        <f t="shared" si="299"/>
        <v>7403-Food</v>
      </c>
    </row>
    <row r="3196" spans="1:30">
      <c r="A3196" t="s">
        <v>48</v>
      </c>
      <c r="B3196" t="s">
        <v>549</v>
      </c>
      <c r="C3196" t="s">
        <v>912</v>
      </c>
      <c r="D3196" t="s">
        <v>913</v>
      </c>
      <c r="E3196" t="s">
        <v>914</v>
      </c>
      <c r="F3196" s="220" t="s">
        <v>53</v>
      </c>
      <c r="G3196" s="220">
        <v>45167</v>
      </c>
      <c r="H3196" t="s">
        <v>104</v>
      </c>
      <c r="I3196" t="s">
        <v>55</v>
      </c>
      <c r="J3196" t="s">
        <v>105</v>
      </c>
      <c r="K3196" t="s">
        <v>106</v>
      </c>
      <c r="L3196" s="230" t="s">
        <v>107</v>
      </c>
      <c r="M3196">
        <v>2</v>
      </c>
      <c r="N3196">
        <v>0</v>
      </c>
      <c r="O3196" s="240">
        <v>9.54</v>
      </c>
      <c r="P3196" s="240">
        <v>19.08</v>
      </c>
      <c r="Q3196" s="240">
        <v>6561.33</v>
      </c>
      <c r="R3196" s="240">
        <v>10.59</v>
      </c>
      <c r="S3196" s="231" t="str">
        <f>VLOOKUP(U3196,'Cross ref'!I:J,2,0)</f>
        <v>SCL</v>
      </c>
      <c r="T3196" s="231">
        <f t="shared" si="294"/>
        <v>19.08</v>
      </c>
      <c r="U3196" s="231">
        <f>VLOOKUP(VALUE(C3196),'Cross ref'!G:I,3,0)</f>
        <v>7403</v>
      </c>
      <c r="V3196" s="231">
        <f>IFERROR(VLOOKUP(J3196,'Item List (2)'!C:D,2,0),VLOOKUP(K3196,'Item List (2)'!C:D,2,0))</f>
        <v>50007</v>
      </c>
      <c r="W3196" s="231">
        <f>IFERROR(VLOOKUP(J3196,'Item List (2)'!C:E,3,0),VLOOKUP(K3196,'Item List (2)'!C:E,3,0))</f>
        <v>100</v>
      </c>
      <c r="X3196" s="231">
        <f t="shared" si="295"/>
        <v>0</v>
      </c>
      <c r="Y3196" s="231" t="str">
        <f t="shared" si="296"/>
        <v>MILK, 1%</v>
      </c>
      <c r="AA3196" s="232">
        <f t="shared" si="297"/>
        <v>19.08</v>
      </c>
      <c r="AB3196" s="232" t="str">
        <f>VLOOKUP(W3196,'Item List (2)'!$H:$J,2,0)</f>
        <v>Food</v>
      </c>
      <c r="AC3196" s="232">
        <f t="shared" si="298"/>
        <v>7403</v>
      </c>
      <c r="AD3196" s="232" t="str">
        <f t="shared" si="299"/>
        <v>7403-Food</v>
      </c>
    </row>
    <row r="3197" spans="1:30">
      <c r="A3197" t="s">
        <v>48</v>
      </c>
      <c r="B3197" t="s">
        <v>549</v>
      </c>
      <c r="C3197" t="s">
        <v>912</v>
      </c>
      <c r="D3197" t="s">
        <v>913</v>
      </c>
      <c r="E3197" t="s">
        <v>914</v>
      </c>
      <c r="F3197" s="220" t="s">
        <v>53</v>
      </c>
      <c r="G3197" s="220">
        <v>45167</v>
      </c>
      <c r="H3197" t="s">
        <v>307</v>
      </c>
      <c r="I3197" t="s">
        <v>66</v>
      </c>
      <c r="J3197" t="s">
        <v>109</v>
      </c>
      <c r="K3197" t="s">
        <v>308</v>
      </c>
      <c r="L3197" s="230" t="s">
        <v>111</v>
      </c>
      <c r="M3197">
        <v>1</v>
      </c>
      <c r="N3197">
        <v>0</v>
      </c>
      <c r="O3197" s="240">
        <v>16.79</v>
      </c>
      <c r="P3197" s="240">
        <v>16.79</v>
      </c>
      <c r="Q3197" s="240">
        <v>6561.33</v>
      </c>
      <c r="R3197" s="240">
        <v>10.59</v>
      </c>
      <c r="S3197" s="231" t="str">
        <f>VLOOKUP(U3197,'Cross ref'!I:J,2,0)</f>
        <v>SCL</v>
      </c>
      <c r="T3197" s="231">
        <f t="shared" si="294"/>
        <v>16.79</v>
      </c>
      <c r="U3197" s="231">
        <f>VLOOKUP(VALUE(C3197),'Cross ref'!G:I,3,0)</f>
        <v>7403</v>
      </c>
      <c r="V3197" s="231">
        <f>IFERROR(VLOOKUP(J3197,'Item List (2)'!C:D,2,0),VLOOKUP(K3197,'Item List (2)'!C:D,2,0))</f>
        <v>60507</v>
      </c>
      <c r="W3197" s="231">
        <f>IFERROR(VLOOKUP(J3197,'Item List (2)'!C:E,3,0),VLOOKUP(K3197,'Item List (2)'!C:E,3,0))</f>
        <v>1200</v>
      </c>
      <c r="X3197" s="231">
        <f t="shared" si="295"/>
        <v>0</v>
      </c>
      <c r="Y3197" s="231" t="str">
        <f t="shared" si="296"/>
        <v>GLOVE, SYNTH XLG</v>
      </c>
      <c r="AA3197" s="232">
        <f t="shared" si="297"/>
        <v>16.79</v>
      </c>
      <c r="AB3197" s="232" t="str">
        <f>VLOOKUP(W3197,'Item List (2)'!$H:$J,2,0)</f>
        <v>Supplies</v>
      </c>
      <c r="AC3197" s="232">
        <f t="shared" si="298"/>
        <v>7403</v>
      </c>
      <c r="AD3197" s="232" t="str">
        <f t="shared" si="299"/>
        <v>7403-Supplies</v>
      </c>
    </row>
    <row r="3198" spans="1:30">
      <c r="A3198" t="s">
        <v>48</v>
      </c>
      <c r="B3198" t="s">
        <v>549</v>
      </c>
      <c r="C3198" t="s">
        <v>912</v>
      </c>
      <c r="D3198" t="s">
        <v>913</v>
      </c>
      <c r="E3198" t="s">
        <v>914</v>
      </c>
      <c r="F3198" s="220" t="s">
        <v>53</v>
      </c>
      <c r="G3198" s="220">
        <v>45167</v>
      </c>
      <c r="H3198" t="s">
        <v>116</v>
      </c>
      <c r="I3198" t="s">
        <v>55</v>
      </c>
      <c r="J3198" t="s">
        <v>117</v>
      </c>
      <c r="K3198" t="s">
        <v>118</v>
      </c>
      <c r="L3198" s="230" t="s">
        <v>119</v>
      </c>
      <c r="M3198">
        <v>16</v>
      </c>
      <c r="N3198">
        <v>0</v>
      </c>
      <c r="O3198" s="240">
        <v>76.78</v>
      </c>
      <c r="P3198" s="240">
        <v>1228.48</v>
      </c>
      <c r="Q3198" s="240">
        <v>6561.33</v>
      </c>
      <c r="R3198" s="240">
        <v>10.59</v>
      </c>
      <c r="S3198" s="231" t="str">
        <f>VLOOKUP(U3198,'Cross ref'!I:J,2,0)</f>
        <v>SCL</v>
      </c>
      <c r="T3198" s="231">
        <f t="shared" si="294"/>
        <v>1228.48</v>
      </c>
      <c r="U3198" s="231">
        <f>VLOOKUP(VALUE(C3198),'Cross ref'!G:I,3,0)</f>
        <v>7403</v>
      </c>
      <c r="V3198" s="231">
        <f>IFERROR(VLOOKUP(J3198,'Item List (2)'!C:D,2,0),VLOOKUP(K3198,'Item List (2)'!C:D,2,0))</f>
        <v>50007</v>
      </c>
      <c r="W3198" s="231">
        <f>IFERROR(VLOOKUP(J3198,'Item List (2)'!C:E,3,0),VLOOKUP(K3198,'Item List (2)'!C:E,3,0))</f>
        <v>100</v>
      </c>
      <c r="X3198" s="231">
        <f t="shared" si="295"/>
        <v>0</v>
      </c>
      <c r="Y3198" s="231" t="str">
        <f t="shared" si="296"/>
        <v>BEEF, GRND PTY 3.5Z</v>
      </c>
      <c r="AA3198" s="232">
        <f t="shared" si="297"/>
        <v>1228.48</v>
      </c>
      <c r="AB3198" s="232" t="str">
        <f>VLOOKUP(W3198,'Item List (2)'!$H:$J,2,0)</f>
        <v>Food</v>
      </c>
      <c r="AC3198" s="232">
        <f t="shared" si="298"/>
        <v>7403</v>
      </c>
      <c r="AD3198" s="232" t="str">
        <f t="shared" si="299"/>
        <v>7403-Food</v>
      </c>
    </row>
    <row r="3199" spans="1:30">
      <c r="A3199" t="s">
        <v>48</v>
      </c>
      <c r="B3199" t="s">
        <v>549</v>
      </c>
      <c r="C3199" t="s">
        <v>912</v>
      </c>
      <c r="D3199" t="s">
        <v>913</v>
      </c>
      <c r="E3199" t="s">
        <v>914</v>
      </c>
      <c r="F3199" s="220" t="s">
        <v>53</v>
      </c>
      <c r="G3199" s="220">
        <v>45167</v>
      </c>
      <c r="H3199" t="s">
        <v>309</v>
      </c>
      <c r="I3199" t="s">
        <v>55</v>
      </c>
      <c r="J3199" t="s">
        <v>310</v>
      </c>
      <c r="K3199" t="s">
        <v>311</v>
      </c>
      <c r="L3199" s="230" t="s">
        <v>312</v>
      </c>
      <c r="M3199">
        <v>1</v>
      </c>
      <c r="N3199">
        <v>0</v>
      </c>
      <c r="O3199" s="240">
        <v>11.6</v>
      </c>
      <c r="P3199" s="240">
        <v>11.6</v>
      </c>
      <c r="Q3199" s="240">
        <v>6561.33</v>
      </c>
      <c r="R3199" s="240">
        <v>10.59</v>
      </c>
      <c r="S3199" s="231" t="str">
        <f>VLOOKUP(U3199,'Cross ref'!I:J,2,0)</f>
        <v>SCL</v>
      </c>
      <c r="T3199" s="231">
        <f t="shared" si="294"/>
        <v>11.6</v>
      </c>
      <c r="U3199" s="231">
        <f>VLOOKUP(VALUE(C3199),'Cross ref'!G:I,3,0)</f>
        <v>7403</v>
      </c>
      <c r="V3199" s="231">
        <f>IFERROR(VLOOKUP(J3199,'Item List (2)'!C:D,2,0),VLOOKUP(K3199,'Item List (2)'!C:D,2,0))</f>
        <v>50007</v>
      </c>
      <c r="W3199" s="231">
        <f>IFERROR(VLOOKUP(J3199,'Item List (2)'!C:E,3,0),VLOOKUP(K3199,'Item List (2)'!C:E,3,0))</f>
        <v>100</v>
      </c>
      <c r="X3199" s="231">
        <f t="shared" si="295"/>
        <v>0</v>
      </c>
      <c r="Y3199" s="231" t="str">
        <f t="shared" si="296"/>
        <v>SALSA, PCH .43Z</v>
      </c>
      <c r="AA3199" s="232">
        <f t="shared" si="297"/>
        <v>11.6</v>
      </c>
      <c r="AB3199" s="232" t="str">
        <f>VLOOKUP(W3199,'Item List (2)'!$H:$J,2,0)</f>
        <v>Food</v>
      </c>
      <c r="AC3199" s="232">
        <f t="shared" si="298"/>
        <v>7403</v>
      </c>
      <c r="AD3199" s="232" t="str">
        <f t="shared" si="299"/>
        <v>7403-Food</v>
      </c>
    </row>
    <row r="3200" spans="1:30">
      <c r="A3200" t="s">
        <v>48</v>
      </c>
      <c r="B3200" t="s">
        <v>549</v>
      </c>
      <c r="C3200" t="s">
        <v>912</v>
      </c>
      <c r="D3200" t="s">
        <v>913</v>
      </c>
      <c r="E3200" t="s">
        <v>914</v>
      </c>
      <c r="F3200" s="220" t="s">
        <v>53</v>
      </c>
      <c r="G3200" s="220">
        <v>45167</v>
      </c>
      <c r="H3200" t="s">
        <v>120</v>
      </c>
      <c r="I3200" t="s">
        <v>55</v>
      </c>
      <c r="J3200" t="s">
        <v>121</v>
      </c>
      <c r="K3200" t="s">
        <v>122</v>
      </c>
      <c r="L3200" s="230" t="s">
        <v>123</v>
      </c>
      <c r="M3200">
        <v>3</v>
      </c>
      <c r="N3200">
        <v>0</v>
      </c>
      <c r="O3200" s="240">
        <v>30.72</v>
      </c>
      <c r="P3200" s="240">
        <v>92.16</v>
      </c>
      <c r="Q3200" s="240">
        <v>6561.33</v>
      </c>
      <c r="R3200" s="240">
        <v>10.59</v>
      </c>
      <c r="S3200" s="231" t="str">
        <f>VLOOKUP(U3200,'Cross ref'!I:J,2,0)</f>
        <v>SCL</v>
      </c>
      <c r="T3200" s="231">
        <f t="shared" si="294"/>
        <v>92.16</v>
      </c>
      <c r="U3200" s="231">
        <f>VLOOKUP(VALUE(C3200),'Cross ref'!G:I,3,0)</f>
        <v>7403</v>
      </c>
      <c r="V3200" s="231">
        <f>IFERROR(VLOOKUP(J3200,'Item List (2)'!C:D,2,0),VLOOKUP(K3200,'Item List (2)'!C:D,2,0))</f>
        <v>50007</v>
      </c>
      <c r="W3200" s="231">
        <f>IFERROR(VLOOKUP(J3200,'Item List (2)'!C:E,3,0),VLOOKUP(K3200,'Item List (2)'!C:E,3,0))</f>
        <v>100</v>
      </c>
      <c r="X3200" s="231">
        <f t="shared" si="295"/>
        <v>0</v>
      </c>
      <c r="Y3200" s="231" t="str">
        <f t="shared" si="296"/>
        <v>APPTZR, ONION RING</v>
      </c>
      <c r="AA3200" s="232">
        <f t="shared" si="297"/>
        <v>92.16</v>
      </c>
      <c r="AB3200" s="232" t="str">
        <f>VLOOKUP(W3200,'Item List (2)'!$H:$J,2,0)</f>
        <v>Food</v>
      </c>
      <c r="AC3200" s="232">
        <f t="shared" si="298"/>
        <v>7403</v>
      </c>
      <c r="AD3200" s="232" t="str">
        <f t="shared" si="299"/>
        <v>7403-Food</v>
      </c>
    </row>
    <row r="3201" spans="1:30">
      <c r="A3201" t="s">
        <v>48</v>
      </c>
      <c r="B3201" t="s">
        <v>549</v>
      </c>
      <c r="C3201" t="s">
        <v>912</v>
      </c>
      <c r="D3201" t="s">
        <v>913</v>
      </c>
      <c r="E3201" t="s">
        <v>914</v>
      </c>
      <c r="F3201" s="220" t="s">
        <v>53</v>
      </c>
      <c r="G3201" s="220">
        <v>45167</v>
      </c>
      <c r="H3201" t="s">
        <v>313</v>
      </c>
      <c r="I3201" t="s">
        <v>55</v>
      </c>
      <c r="J3201" t="s">
        <v>125</v>
      </c>
      <c r="K3201" t="s">
        <v>314</v>
      </c>
      <c r="L3201" s="230" t="s">
        <v>158</v>
      </c>
      <c r="M3201">
        <v>1</v>
      </c>
      <c r="N3201">
        <v>0</v>
      </c>
      <c r="O3201" s="240">
        <v>15.31</v>
      </c>
      <c r="P3201" s="240">
        <v>15.31</v>
      </c>
      <c r="Q3201" s="240">
        <v>6561.33</v>
      </c>
      <c r="R3201" s="240">
        <v>10.59</v>
      </c>
      <c r="S3201" s="231" t="str">
        <f>VLOOKUP(U3201,'Cross ref'!I:J,2,0)</f>
        <v>SCL</v>
      </c>
      <c r="T3201" s="231">
        <f t="shared" si="294"/>
        <v>15.31</v>
      </c>
      <c r="U3201" s="231">
        <f>VLOOKUP(VALUE(C3201),'Cross ref'!G:I,3,0)</f>
        <v>7403</v>
      </c>
      <c r="V3201" s="231">
        <f>IFERROR(VLOOKUP(J3201,'Item List (2)'!C:D,2,0),VLOOKUP(K3201,'Item List (2)'!C:D,2,0))</f>
        <v>50007</v>
      </c>
      <c r="W3201" s="231">
        <f>IFERROR(VLOOKUP(J3201,'Item List (2)'!C:E,3,0),VLOOKUP(K3201,'Item List (2)'!C:E,3,0))</f>
        <v>100</v>
      </c>
      <c r="X3201" s="231">
        <f t="shared" si="295"/>
        <v>0</v>
      </c>
      <c r="Y3201" s="231" t="str">
        <f t="shared" si="296"/>
        <v>KETCHUP, VOLPAK</v>
      </c>
      <c r="AA3201" s="232">
        <f t="shared" si="297"/>
        <v>15.31</v>
      </c>
      <c r="AB3201" s="232" t="str">
        <f>VLOOKUP(W3201,'Item List (2)'!$H:$J,2,0)</f>
        <v>Food</v>
      </c>
      <c r="AC3201" s="232">
        <f t="shared" si="298"/>
        <v>7403</v>
      </c>
      <c r="AD3201" s="232" t="str">
        <f t="shared" si="299"/>
        <v>7403-Food</v>
      </c>
    </row>
    <row r="3202" spans="1:30">
      <c r="A3202" t="s">
        <v>48</v>
      </c>
      <c r="B3202" t="s">
        <v>549</v>
      </c>
      <c r="C3202" t="s">
        <v>912</v>
      </c>
      <c r="D3202" t="s">
        <v>913</v>
      </c>
      <c r="E3202" t="s">
        <v>914</v>
      </c>
      <c r="F3202" s="220" t="s">
        <v>53</v>
      </c>
      <c r="G3202" s="220">
        <v>45167</v>
      </c>
      <c r="H3202" t="s">
        <v>124</v>
      </c>
      <c r="I3202" t="s">
        <v>55</v>
      </c>
      <c r="J3202" t="s">
        <v>125</v>
      </c>
      <c r="K3202" t="s">
        <v>126</v>
      </c>
      <c r="L3202" s="230" t="s">
        <v>127</v>
      </c>
      <c r="M3202">
        <v>3</v>
      </c>
      <c r="N3202">
        <v>0</v>
      </c>
      <c r="O3202" s="240">
        <v>21.8</v>
      </c>
      <c r="P3202" s="240">
        <v>65.4</v>
      </c>
      <c r="Q3202" s="240">
        <v>6561.33</v>
      </c>
      <c r="R3202" s="240">
        <v>10.59</v>
      </c>
      <c r="S3202" s="231" t="str">
        <f>VLOOKUP(U3202,'Cross ref'!I:J,2,0)</f>
        <v>SCL</v>
      </c>
      <c r="T3202" s="231">
        <f t="shared" ref="T3202:T3265" si="300">P3202</f>
        <v>65.4</v>
      </c>
      <c r="U3202" s="231">
        <f>VLOOKUP(VALUE(C3202),'Cross ref'!G:I,3,0)</f>
        <v>7403</v>
      </c>
      <c r="V3202" s="231">
        <f>IFERROR(VLOOKUP(J3202,'Item List (2)'!C:D,2,0),VLOOKUP(K3202,'Item List (2)'!C:D,2,0))</f>
        <v>50007</v>
      </c>
      <c r="W3202" s="231">
        <f>IFERROR(VLOOKUP(J3202,'Item List (2)'!C:E,3,0),VLOOKUP(K3202,'Item List (2)'!C:E,3,0))</f>
        <v>100</v>
      </c>
      <c r="X3202" s="231">
        <f t="shared" ref="X3202:X3265" si="301">IF(_xlfn.NUMBERVALUE(O3202),M3202*O3202-P3202,-P3202)</f>
        <v>0</v>
      </c>
      <c r="Y3202" s="231" t="str">
        <f t="shared" ref="Y3202:Y3265" si="302">K3202</f>
        <v>KETCHUP, PKT</v>
      </c>
      <c r="AA3202" s="232">
        <f t="shared" ref="AA3202:AA3265" si="303">P3202</f>
        <v>65.4</v>
      </c>
      <c r="AB3202" s="232" t="str">
        <f>VLOOKUP(W3202,'Item List (2)'!$H:$J,2,0)</f>
        <v>Food</v>
      </c>
      <c r="AC3202" s="232">
        <f t="shared" ref="AC3202:AC3265" si="304">U3202</f>
        <v>7403</v>
      </c>
      <c r="AD3202" s="232" t="str">
        <f t="shared" ref="AD3202:AD3265" si="305">AC3202&amp;"-"&amp;AB3202</f>
        <v>7403-Food</v>
      </c>
    </row>
    <row r="3203" spans="1:30">
      <c r="A3203" t="s">
        <v>48</v>
      </c>
      <c r="B3203" t="s">
        <v>549</v>
      </c>
      <c r="C3203" t="s">
        <v>912</v>
      </c>
      <c r="D3203" t="s">
        <v>913</v>
      </c>
      <c r="E3203" t="s">
        <v>914</v>
      </c>
      <c r="F3203" s="220" t="s">
        <v>53</v>
      </c>
      <c r="G3203" s="220">
        <v>45167</v>
      </c>
      <c r="H3203" t="s">
        <v>315</v>
      </c>
      <c r="I3203" t="s">
        <v>55</v>
      </c>
      <c r="J3203" t="s">
        <v>316</v>
      </c>
      <c r="K3203" t="s">
        <v>317</v>
      </c>
      <c r="L3203" s="230" t="s">
        <v>212</v>
      </c>
      <c r="M3203">
        <v>1</v>
      </c>
      <c r="N3203">
        <v>0</v>
      </c>
      <c r="O3203" s="240">
        <v>17.15</v>
      </c>
      <c r="P3203" s="240">
        <v>17.15</v>
      </c>
      <c r="Q3203" s="240">
        <v>6561.33</v>
      </c>
      <c r="R3203" s="240">
        <v>10.59</v>
      </c>
      <c r="S3203" s="231" t="str">
        <f>VLOOKUP(U3203,'Cross ref'!I:J,2,0)</f>
        <v>SCL</v>
      </c>
      <c r="T3203" s="231">
        <f t="shared" si="300"/>
        <v>17.15</v>
      </c>
      <c r="U3203" s="231">
        <f>VLOOKUP(VALUE(C3203),'Cross ref'!G:I,3,0)</f>
        <v>7403</v>
      </c>
      <c r="V3203" s="231">
        <f>IFERROR(VLOOKUP(J3203,'Item List (2)'!C:D,2,0),VLOOKUP(K3203,'Item List (2)'!C:D,2,0))</f>
        <v>50007</v>
      </c>
      <c r="W3203" s="231">
        <f>IFERROR(VLOOKUP(J3203,'Item List (2)'!C:E,3,0),VLOOKUP(K3203,'Item List (2)'!C:E,3,0))</f>
        <v>100</v>
      </c>
      <c r="X3203" s="231">
        <f t="shared" si="301"/>
        <v>0</v>
      </c>
      <c r="Y3203" s="231" t="str">
        <f t="shared" si="302"/>
        <v>BREADING, CHICK TNDR</v>
      </c>
      <c r="AA3203" s="232">
        <f t="shared" si="303"/>
        <v>17.15</v>
      </c>
      <c r="AB3203" s="232" t="str">
        <f>VLOOKUP(W3203,'Item List (2)'!$H:$J,2,0)</f>
        <v>Food</v>
      </c>
      <c r="AC3203" s="232">
        <f t="shared" si="304"/>
        <v>7403</v>
      </c>
      <c r="AD3203" s="232" t="str">
        <f t="shared" si="305"/>
        <v>7403-Food</v>
      </c>
    </row>
    <row r="3204" spans="1:30">
      <c r="A3204" t="s">
        <v>48</v>
      </c>
      <c r="B3204" t="s">
        <v>549</v>
      </c>
      <c r="C3204" t="s">
        <v>912</v>
      </c>
      <c r="D3204" t="s">
        <v>913</v>
      </c>
      <c r="E3204" t="s">
        <v>914</v>
      </c>
      <c r="F3204" s="220" t="s">
        <v>53</v>
      </c>
      <c r="G3204" s="220">
        <v>45167</v>
      </c>
      <c r="H3204" t="s">
        <v>318</v>
      </c>
      <c r="I3204" t="s">
        <v>201</v>
      </c>
      <c r="J3204" t="s">
        <v>319</v>
      </c>
      <c r="K3204" t="s">
        <v>320</v>
      </c>
      <c r="L3204" s="230" t="s">
        <v>321</v>
      </c>
      <c r="M3204">
        <v>1</v>
      </c>
      <c r="N3204">
        <v>0</v>
      </c>
      <c r="O3204" s="240">
        <v>27.22</v>
      </c>
      <c r="P3204" s="240">
        <v>27.22</v>
      </c>
      <c r="Q3204" s="240">
        <v>6561.33</v>
      </c>
      <c r="R3204" s="240">
        <v>10.59</v>
      </c>
      <c r="S3204" s="231" t="str">
        <f>VLOOKUP(U3204,'Cross ref'!I:J,2,0)</f>
        <v>SCL</v>
      </c>
      <c r="T3204" s="231">
        <f t="shared" si="300"/>
        <v>27.22</v>
      </c>
      <c r="U3204" s="231">
        <f>VLOOKUP(VALUE(C3204),'Cross ref'!G:I,3,0)</f>
        <v>7403</v>
      </c>
      <c r="V3204" s="231">
        <f>IFERROR(VLOOKUP(J3204,'Item List (2)'!C:D,2,0),VLOOKUP(K3204,'Item List (2)'!C:D,2,0))</f>
        <v>51001</v>
      </c>
      <c r="W3204" s="231">
        <f>IFERROR(VLOOKUP(J3204,'Item List (2)'!C:E,3,0),VLOOKUP(K3204,'Item List (2)'!C:E,3,0))</f>
        <v>1000</v>
      </c>
      <c r="X3204" s="231">
        <f t="shared" si="301"/>
        <v>0</v>
      </c>
      <c r="Y3204" s="231" t="str">
        <f t="shared" si="302"/>
        <v>CARRIER, 4-CUP</v>
      </c>
      <c r="AA3204" s="232">
        <f t="shared" si="303"/>
        <v>27.22</v>
      </c>
      <c r="AB3204" s="232" t="str">
        <f>VLOOKUP(W3204,'Item List (2)'!$H:$J,2,0)</f>
        <v>Paper</v>
      </c>
      <c r="AC3204" s="232">
        <f t="shared" si="304"/>
        <v>7403</v>
      </c>
      <c r="AD3204" s="232" t="str">
        <f t="shared" si="305"/>
        <v>7403-Paper</v>
      </c>
    </row>
    <row r="3205" spans="1:30">
      <c r="A3205" t="s">
        <v>48</v>
      </c>
      <c r="B3205" t="s">
        <v>549</v>
      </c>
      <c r="C3205" t="s">
        <v>912</v>
      </c>
      <c r="D3205" t="s">
        <v>913</v>
      </c>
      <c r="E3205" t="s">
        <v>914</v>
      </c>
      <c r="F3205" s="220" t="s">
        <v>53</v>
      </c>
      <c r="G3205" s="220">
        <v>45167</v>
      </c>
      <c r="H3205" t="s">
        <v>128</v>
      </c>
      <c r="I3205" t="s">
        <v>55</v>
      </c>
      <c r="J3205" t="s">
        <v>129</v>
      </c>
      <c r="K3205" t="s">
        <v>130</v>
      </c>
      <c r="L3205" s="230" t="s">
        <v>131</v>
      </c>
      <c r="M3205">
        <v>2</v>
      </c>
      <c r="N3205">
        <v>0</v>
      </c>
      <c r="O3205">
        <v>33.38</v>
      </c>
      <c r="P3205" s="240">
        <v>66.76</v>
      </c>
      <c r="Q3205" s="240">
        <v>6561.33</v>
      </c>
      <c r="R3205" s="240">
        <v>10.59</v>
      </c>
      <c r="S3205" s="231" t="str">
        <f>VLOOKUP(U3205,'Cross ref'!I:J,2,0)</f>
        <v>SCL</v>
      </c>
      <c r="T3205" s="231">
        <f t="shared" si="300"/>
        <v>66.76</v>
      </c>
      <c r="U3205" s="231">
        <f>VLOOKUP(VALUE(C3205),'Cross ref'!G:I,3,0)</f>
        <v>7403</v>
      </c>
      <c r="V3205" s="231">
        <f>IFERROR(VLOOKUP(J3205,'Item List (2)'!C:D,2,0),VLOOKUP(K3205,'Item List (2)'!C:D,2,0))</f>
        <v>50007</v>
      </c>
      <c r="W3205" s="231">
        <f>IFERROR(VLOOKUP(J3205,'Item List (2)'!C:E,3,0),VLOOKUP(K3205,'Item List (2)'!C:E,3,0))</f>
        <v>100</v>
      </c>
      <c r="X3205" s="231">
        <f t="shared" si="301"/>
        <v>0</v>
      </c>
      <c r="Y3205" s="231" t="str">
        <f t="shared" si="302"/>
        <v>HASHBROWN, RND ZTF</v>
      </c>
      <c r="AA3205" s="232">
        <f t="shared" si="303"/>
        <v>66.76</v>
      </c>
      <c r="AB3205" s="232" t="str">
        <f>VLOOKUP(W3205,'Item List (2)'!$H:$J,2,0)</f>
        <v>Food</v>
      </c>
      <c r="AC3205" s="232">
        <f t="shared" si="304"/>
        <v>7403</v>
      </c>
      <c r="AD3205" s="232" t="str">
        <f t="shared" si="305"/>
        <v>7403-Food</v>
      </c>
    </row>
    <row r="3206" spans="1:30">
      <c r="A3206" t="s">
        <v>48</v>
      </c>
      <c r="B3206" t="s">
        <v>549</v>
      </c>
      <c r="C3206" t="s">
        <v>912</v>
      </c>
      <c r="D3206" t="s">
        <v>913</v>
      </c>
      <c r="E3206" t="s">
        <v>914</v>
      </c>
      <c r="F3206" s="220" t="s">
        <v>53</v>
      </c>
      <c r="G3206" s="220">
        <v>45167</v>
      </c>
      <c r="H3206" t="s">
        <v>132</v>
      </c>
      <c r="I3206" t="s">
        <v>55</v>
      </c>
      <c r="J3206" t="s">
        <v>129</v>
      </c>
      <c r="K3206" t="s">
        <v>133</v>
      </c>
      <c r="L3206" s="230" t="s">
        <v>131</v>
      </c>
      <c r="M3206">
        <v>3</v>
      </c>
      <c r="N3206">
        <v>0</v>
      </c>
      <c r="O3206" s="240">
        <v>33.38</v>
      </c>
      <c r="P3206" s="240">
        <v>100.14</v>
      </c>
      <c r="Q3206" s="240">
        <v>6561.33</v>
      </c>
      <c r="R3206" s="240">
        <v>10.59</v>
      </c>
      <c r="S3206" s="231" t="str">
        <f>VLOOKUP(U3206,'Cross ref'!I:J,2,0)</f>
        <v>SCL</v>
      </c>
      <c r="T3206" s="231">
        <f t="shared" si="300"/>
        <v>100.14</v>
      </c>
      <c r="U3206" s="231">
        <f>VLOOKUP(VALUE(C3206),'Cross ref'!G:I,3,0)</f>
        <v>7403</v>
      </c>
      <c r="V3206" s="231">
        <f>IFERROR(VLOOKUP(J3206,'Item List (2)'!C:D,2,0),VLOOKUP(K3206,'Item List (2)'!C:D,2,0))</f>
        <v>50007</v>
      </c>
      <c r="W3206" s="231">
        <f>IFERROR(VLOOKUP(J3206,'Item List (2)'!C:E,3,0),VLOOKUP(K3206,'Item List (2)'!C:E,3,0))</f>
        <v>100</v>
      </c>
      <c r="X3206" s="231">
        <f t="shared" si="301"/>
        <v>0</v>
      </c>
      <c r="Y3206" s="231" t="str">
        <f t="shared" si="302"/>
        <v>FRIES, CRISS CUT SEASN</v>
      </c>
      <c r="AA3206" s="232">
        <f t="shared" si="303"/>
        <v>100.14</v>
      </c>
      <c r="AB3206" s="232" t="str">
        <f>VLOOKUP(W3206,'Item List (2)'!$H:$J,2,0)</f>
        <v>Food</v>
      </c>
      <c r="AC3206" s="232">
        <f t="shared" si="304"/>
        <v>7403</v>
      </c>
      <c r="AD3206" s="232" t="str">
        <f t="shared" si="305"/>
        <v>7403-Food</v>
      </c>
    </row>
    <row r="3207" spans="1:30">
      <c r="A3207" t="s">
        <v>48</v>
      </c>
      <c r="B3207" t="s">
        <v>549</v>
      </c>
      <c r="C3207" t="s">
        <v>912</v>
      </c>
      <c r="D3207" t="s">
        <v>913</v>
      </c>
      <c r="E3207" t="s">
        <v>914</v>
      </c>
      <c r="F3207" s="220" t="s">
        <v>53</v>
      </c>
      <c r="G3207" s="220">
        <v>45167</v>
      </c>
      <c r="H3207" t="s">
        <v>134</v>
      </c>
      <c r="I3207" t="s">
        <v>55</v>
      </c>
      <c r="J3207" t="s">
        <v>129</v>
      </c>
      <c r="K3207" t="s">
        <v>135</v>
      </c>
      <c r="L3207" s="230" t="s">
        <v>136</v>
      </c>
      <c r="M3207">
        <v>16</v>
      </c>
      <c r="N3207">
        <v>0</v>
      </c>
      <c r="O3207" s="240">
        <v>35.28</v>
      </c>
      <c r="P3207" s="240">
        <v>564.48</v>
      </c>
      <c r="Q3207" s="240">
        <v>6561.33</v>
      </c>
      <c r="R3207" s="240">
        <v>10.59</v>
      </c>
      <c r="S3207" s="231" t="str">
        <f>VLOOKUP(U3207,'Cross ref'!I:J,2,0)</f>
        <v>SCL</v>
      </c>
      <c r="T3207" s="231">
        <f t="shared" si="300"/>
        <v>564.48</v>
      </c>
      <c r="U3207" s="231">
        <f>VLOOKUP(VALUE(C3207),'Cross ref'!G:I,3,0)</f>
        <v>7403</v>
      </c>
      <c r="V3207" s="231">
        <f>IFERROR(VLOOKUP(J3207,'Item List (2)'!C:D,2,0),VLOOKUP(K3207,'Item List (2)'!C:D,2,0))</f>
        <v>50007</v>
      </c>
      <c r="W3207" s="231">
        <f>IFERROR(VLOOKUP(J3207,'Item List (2)'!C:E,3,0),VLOOKUP(K3207,'Item List (2)'!C:E,3,0))</f>
        <v>100</v>
      </c>
      <c r="X3207" s="231">
        <f t="shared" si="301"/>
        <v>0</v>
      </c>
      <c r="Y3207" s="231" t="str">
        <f t="shared" si="302"/>
        <v>FRIES, SS SK ON</v>
      </c>
      <c r="AA3207" s="232">
        <f t="shared" si="303"/>
        <v>564.48</v>
      </c>
      <c r="AB3207" s="232" t="str">
        <f>VLOOKUP(W3207,'Item List (2)'!$H:$J,2,0)</f>
        <v>Food</v>
      </c>
      <c r="AC3207" s="232">
        <f t="shared" si="304"/>
        <v>7403</v>
      </c>
      <c r="AD3207" s="232" t="str">
        <f t="shared" si="305"/>
        <v>7403-Food</v>
      </c>
    </row>
    <row r="3208" spans="1:30">
      <c r="A3208" t="s">
        <v>48</v>
      </c>
      <c r="B3208" t="s">
        <v>549</v>
      </c>
      <c r="C3208" t="s">
        <v>912</v>
      </c>
      <c r="D3208" t="s">
        <v>913</v>
      </c>
      <c r="E3208" t="s">
        <v>914</v>
      </c>
      <c r="F3208" s="220" t="s">
        <v>53</v>
      </c>
      <c r="G3208" s="220">
        <v>45167</v>
      </c>
      <c r="H3208" t="s">
        <v>324</v>
      </c>
      <c r="I3208" t="s">
        <v>55</v>
      </c>
      <c r="J3208" t="s">
        <v>325</v>
      </c>
      <c r="K3208" t="s">
        <v>326</v>
      </c>
      <c r="L3208" s="230" t="s">
        <v>327</v>
      </c>
      <c r="M3208">
        <v>1</v>
      </c>
      <c r="N3208">
        <v>0</v>
      </c>
      <c r="O3208">
        <v>31.31</v>
      </c>
      <c r="P3208" s="240">
        <v>31.31</v>
      </c>
      <c r="Q3208" s="240">
        <v>6561.33</v>
      </c>
      <c r="R3208" s="240">
        <v>10.59</v>
      </c>
      <c r="S3208" s="231" t="str">
        <f>VLOOKUP(U3208,'Cross ref'!I:J,2,0)</f>
        <v>SCL</v>
      </c>
      <c r="T3208" s="231">
        <f t="shared" si="300"/>
        <v>31.31</v>
      </c>
      <c r="U3208" s="231">
        <f>VLOOKUP(VALUE(C3208),'Cross ref'!G:I,3,0)</f>
        <v>7403</v>
      </c>
      <c r="V3208" s="231">
        <f>IFERROR(VLOOKUP(J3208,'Item List (2)'!C:D,2,0),VLOOKUP(K3208,'Item List (2)'!C:D,2,0))</f>
        <v>50007</v>
      </c>
      <c r="W3208" s="231">
        <f>IFERROR(VLOOKUP(J3208,'Item List (2)'!C:E,3,0),VLOOKUP(K3208,'Item List (2)'!C:E,3,0))</f>
        <v>100</v>
      </c>
      <c r="X3208" s="231">
        <f t="shared" si="301"/>
        <v>0</v>
      </c>
      <c r="Y3208" s="231" t="str">
        <f t="shared" si="302"/>
        <v>TORTILLA, FLOUR 10" FZN</v>
      </c>
      <c r="AA3208" s="232">
        <f t="shared" si="303"/>
        <v>31.31</v>
      </c>
      <c r="AB3208" s="232" t="str">
        <f>VLOOKUP(W3208,'Item List (2)'!$H:$J,2,0)</f>
        <v>Food</v>
      </c>
      <c r="AC3208" s="232">
        <f t="shared" si="304"/>
        <v>7403</v>
      </c>
      <c r="AD3208" s="232" t="str">
        <f t="shared" si="305"/>
        <v>7403-Food</v>
      </c>
    </row>
    <row r="3209" spans="1:30">
      <c r="A3209" t="s">
        <v>48</v>
      </c>
      <c r="B3209" t="s">
        <v>549</v>
      </c>
      <c r="C3209" t="s">
        <v>912</v>
      </c>
      <c r="D3209" t="s">
        <v>913</v>
      </c>
      <c r="E3209" t="s">
        <v>914</v>
      </c>
      <c r="F3209" s="220" t="s">
        <v>53</v>
      </c>
      <c r="G3209" s="220">
        <v>45167</v>
      </c>
      <c r="H3209" t="s">
        <v>145</v>
      </c>
      <c r="I3209" t="s">
        <v>55</v>
      </c>
      <c r="J3209" t="s">
        <v>146</v>
      </c>
      <c r="K3209" t="s">
        <v>147</v>
      </c>
      <c r="L3209" s="230" t="s">
        <v>148</v>
      </c>
      <c r="M3209">
        <v>1</v>
      </c>
      <c r="N3209">
        <v>0</v>
      </c>
      <c r="O3209" s="240">
        <v>111.01</v>
      </c>
      <c r="P3209" s="240">
        <v>111.01</v>
      </c>
      <c r="Q3209" s="240">
        <v>6561.33</v>
      </c>
      <c r="R3209" s="240">
        <v>10.59</v>
      </c>
      <c r="S3209" s="231" t="str">
        <f>VLOOKUP(U3209,'Cross ref'!I:J,2,0)</f>
        <v>SCL</v>
      </c>
      <c r="T3209" s="231">
        <f t="shared" si="300"/>
        <v>111.01</v>
      </c>
      <c r="U3209" s="231">
        <f>VLOOKUP(VALUE(C3209),'Cross ref'!G:I,3,0)</f>
        <v>7403</v>
      </c>
      <c r="V3209" s="231">
        <f>IFERROR(VLOOKUP(J3209,'Item List (2)'!C:D,2,0),VLOOKUP(K3209,'Item List (2)'!C:D,2,0))</f>
        <v>50007</v>
      </c>
      <c r="W3209" s="231">
        <f>IFERROR(VLOOKUP(J3209,'Item List (2)'!C:E,3,0),VLOOKUP(K3209,'Item List (2)'!C:E,3,0))</f>
        <v>100</v>
      </c>
      <c r="X3209" s="231">
        <f t="shared" si="301"/>
        <v>0</v>
      </c>
      <c r="Y3209" s="231" t="str">
        <f t="shared" si="302"/>
        <v>CHICKEN, TNDRLOIN STRIP 1.5Z</v>
      </c>
      <c r="AA3209" s="232">
        <f t="shared" si="303"/>
        <v>111.01</v>
      </c>
      <c r="AB3209" s="232" t="str">
        <f>VLOOKUP(W3209,'Item List (2)'!$H:$J,2,0)</f>
        <v>Food</v>
      </c>
      <c r="AC3209" s="232">
        <f t="shared" si="304"/>
        <v>7403</v>
      </c>
      <c r="AD3209" s="232" t="str">
        <f t="shared" si="305"/>
        <v>7403-Food</v>
      </c>
    </row>
    <row r="3210" spans="1:30">
      <c r="A3210" t="s">
        <v>48</v>
      </c>
      <c r="B3210" t="s">
        <v>549</v>
      </c>
      <c r="C3210" t="s">
        <v>912</v>
      </c>
      <c r="D3210" t="s">
        <v>913</v>
      </c>
      <c r="E3210" t="s">
        <v>914</v>
      </c>
      <c r="F3210" s="220" t="s">
        <v>53</v>
      </c>
      <c r="G3210" s="220">
        <v>45167</v>
      </c>
      <c r="H3210" t="s">
        <v>149</v>
      </c>
      <c r="I3210" t="s">
        <v>55</v>
      </c>
      <c r="J3210" t="s">
        <v>102</v>
      </c>
      <c r="K3210" t="s">
        <v>150</v>
      </c>
      <c r="L3210" s="230" t="s">
        <v>100</v>
      </c>
      <c r="M3210">
        <v>6</v>
      </c>
      <c r="N3210">
        <v>0</v>
      </c>
      <c r="O3210" s="240">
        <v>25.94</v>
      </c>
      <c r="P3210" s="240">
        <v>155.64</v>
      </c>
      <c r="Q3210" s="240">
        <v>6561.33</v>
      </c>
      <c r="R3210" s="240">
        <v>10.59</v>
      </c>
      <c r="S3210" s="231" t="str">
        <f>VLOOKUP(U3210,'Cross ref'!I:J,2,0)</f>
        <v>SCL</v>
      </c>
      <c r="T3210" s="231">
        <f t="shared" si="300"/>
        <v>155.64</v>
      </c>
      <c r="U3210" s="231">
        <f>VLOOKUP(VALUE(C3210),'Cross ref'!G:I,3,0)</f>
        <v>7403</v>
      </c>
      <c r="V3210" s="231">
        <f>IFERROR(VLOOKUP(J3210,'Item List (2)'!C:D,2,0),VLOOKUP(K3210,'Item List (2)'!C:D,2,0))</f>
        <v>50007</v>
      </c>
      <c r="W3210" s="231">
        <f>IFERROR(VLOOKUP(J3210,'Item List (2)'!C:E,3,0),VLOOKUP(K3210,'Item List (2)'!C:E,3,0))</f>
        <v>100</v>
      </c>
      <c r="X3210" s="231">
        <f t="shared" si="301"/>
        <v>0</v>
      </c>
      <c r="Y3210" s="231" t="str">
        <f t="shared" si="302"/>
        <v>SAUCE, BTRMILK RANCH CUP</v>
      </c>
      <c r="AA3210" s="232">
        <f t="shared" si="303"/>
        <v>155.64</v>
      </c>
      <c r="AB3210" s="232" t="str">
        <f>VLOOKUP(W3210,'Item List (2)'!$H:$J,2,0)</f>
        <v>Food</v>
      </c>
      <c r="AC3210" s="232">
        <f t="shared" si="304"/>
        <v>7403</v>
      </c>
      <c r="AD3210" s="232" t="str">
        <f t="shared" si="305"/>
        <v>7403-Food</v>
      </c>
    </row>
    <row r="3211" spans="1:30">
      <c r="A3211" t="s">
        <v>48</v>
      </c>
      <c r="B3211" t="s">
        <v>549</v>
      </c>
      <c r="C3211" t="s">
        <v>912</v>
      </c>
      <c r="D3211" t="s">
        <v>913</v>
      </c>
      <c r="E3211" t="s">
        <v>914</v>
      </c>
      <c r="F3211" s="220" t="s">
        <v>53</v>
      </c>
      <c r="G3211" s="220">
        <v>45167</v>
      </c>
      <c r="H3211" t="s">
        <v>151</v>
      </c>
      <c r="I3211" t="s">
        <v>55</v>
      </c>
      <c r="J3211" t="s">
        <v>152</v>
      </c>
      <c r="K3211" t="s">
        <v>153</v>
      </c>
      <c r="L3211" s="230" t="s">
        <v>154</v>
      </c>
      <c r="M3211">
        <v>2</v>
      </c>
      <c r="N3211">
        <v>0</v>
      </c>
      <c r="O3211" s="240">
        <v>11.66</v>
      </c>
      <c r="P3211" s="240">
        <v>23.32</v>
      </c>
      <c r="Q3211" s="240">
        <v>6561.33</v>
      </c>
      <c r="R3211" s="240">
        <v>10.59</v>
      </c>
      <c r="S3211" s="231" t="str">
        <f>VLOOKUP(U3211,'Cross ref'!I:J,2,0)</f>
        <v>SCL</v>
      </c>
      <c r="T3211" s="231">
        <f t="shared" si="300"/>
        <v>23.32</v>
      </c>
      <c r="U3211" s="231">
        <f>VLOOKUP(VALUE(C3211),'Cross ref'!G:I,3,0)</f>
        <v>7403</v>
      </c>
      <c r="V3211" s="231">
        <f>IFERROR(VLOOKUP(J3211,'Item List (2)'!C:D,2,0),VLOOKUP(K3211,'Item List (2)'!C:D,2,0))</f>
        <v>50007</v>
      </c>
      <c r="W3211" s="231">
        <f>IFERROR(VLOOKUP(J3211,'Item List (2)'!C:E,3,0),VLOOKUP(K3211,'Item List (2)'!C:E,3,0))</f>
        <v>100</v>
      </c>
      <c r="X3211" s="231">
        <f t="shared" si="301"/>
        <v>0</v>
      </c>
      <c r="Y3211" s="231" t="str">
        <f t="shared" si="302"/>
        <v>SAUCE, BUFFALO CUP</v>
      </c>
      <c r="AA3211" s="232">
        <f t="shared" si="303"/>
        <v>23.32</v>
      </c>
      <c r="AB3211" s="232" t="str">
        <f>VLOOKUP(W3211,'Item List (2)'!$H:$J,2,0)</f>
        <v>Food</v>
      </c>
      <c r="AC3211" s="232">
        <f t="shared" si="304"/>
        <v>7403</v>
      </c>
      <c r="AD3211" s="232" t="str">
        <f t="shared" si="305"/>
        <v>7403-Food</v>
      </c>
    </row>
    <row r="3212" spans="1:30">
      <c r="A3212" t="s">
        <v>48</v>
      </c>
      <c r="B3212" t="s">
        <v>549</v>
      </c>
      <c r="C3212" t="s">
        <v>912</v>
      </c>
      <c r="D3212" t="s">
        <v>913</v>
      </c>
      <c r="E3212" t="s">
        <v>914</v>
      </c>
      <c r="F3212" s="220" t="s">
        <v>53</v>
      </c>
      <c r="G3212" s="220">
        <v>45167</v>
      </c>
      <c r="H3212" t="s">
        <v>332</v>
      </c>
      <c r="I3212" t="s">
        <v>55</v>
      </c>
      <c r="J3212" t="s">
        <v>244</v>
      </c>
      <c r="K3212" t="s">
        <v>333</v>
      </c>
      <c r="L3212" s="230" t="s">
        <v>334</v>
      </c>
      <c r="M3212">
        <v>1</v>
      </c>
      <c r="N3212">
        <v>0</v>
      </c>
      <c r="O3212" s="240">
        <v>31.38</v>
      </c>
      <c r="P3212" s="240">
        <v>31.38</v>
      </c>
      <c r="Q3212" s="240">
        <v>6561.33</v>
      </c>
      <c r="R3212" s="240">
        <v>10.59</v>
      </c>
      <c r="S3212" s="231" t="str">
        <f>VLOOKUP(U3212,'Cross ref'!I:J,2,0)</f>
        <v>SCL</v>
      </c>
      <c r="T3212" s="231">
        <f t="shared" si="300"/>
        <v>31.38</v>
      </c>
      <c r="U3212" s="231">
        <f>VLOOKUP(VALUE(C3212),'Cross ref'!G:I,3,0)</f>
        <v>7403</v>
      </c>
      <c r="V3212" s="231">
        <f>IFERROR(VLOOKUP(J3212,'Item List (2)'!C:D,2,0),VLOOKUP(K3212,'Item List (2)'!C:D,2,0))</f>
        <v>50007</v>
      </c>
      <c r="W3212" s="231">
        <f>IFERROR(VLOOKUP(J3212,'Item List (2)'!C:E,3,0),VLOOKUP(K3212,'Item List (2)'!C:E,3,0))</f>
        <v>100</v>
      </c>
      <c r="X3212" s="231">
        <f t="shared" si="301"/>
        <v>0</v>
      </c>
      <c r="Y3212" s="231" t="str">
        <f t="shared" si="302"/>
        <v>WHIP CREAM, AEROSOL 17Z</v>
      </c>
      <c r="AA3212" s="232">
        <f t="shared" si="303"/>
        <v>31.38</v>
      </c>
      <c r="AB3212" s="232" t="str">
        <f>VLOOKUP(W3212,'Item List (2)'!$H:$J,2,0)</f>
        <v>Food</v>
      </c>
      <c r="AC3212" s="232">
        <f t="shared" si="304"/>
        <v>7403</v>
      </c>
      <c r="AD3212" s="232" t="str">
        <f t="shared" si="305"/>
        <v>7403-Food</v>
      </c>
    </row>
    <row r="3213" spans="1:30">
      <c r="A3213" t="s">
        <v>48</v>
      </c>
      <c r="B3213" t="s">
        <v>549</v>
      </c>
      <c r="C3213" t="s">
        <v>912</v>
      </c>
      <c r="D3213" t="s">
        <v>913</v>
      </c>
      <c r="E3213" t="s">
        <v>914</v>
      </c>
      <c r="F3213" s="220" t="s">
        <v>53</v>
      </c>
      <c r="G3213" s="220">
        <v>45167</v>
      </c>
      <c r="H3213" t="s">
        <v>155</v>
      </c>
      <c r="I3213" t="s">
        <v>55</v>
      </c>
      <c r="J3213" t="s">
        <v>156</v>
      </c>
      <c r="K3213" t="s">
        <v>157</v>
      </c>
      <c r="L3213" s="230" t="s">
        <v>158</v>
      </c>
      <c r="M3213">
        <v>3</v>
      </c>
      <c r="N3213">
        <v>0</v>
      </c>
      <c r="O3213" s="240">
        <v>19.78</v>
      </c>
      <c r="P3213" s="240">
        <v>59.34</v>
      </c>
      <c r="Q3213" s="240">
        <v>6561.33</v>
      </c>
      <c r="R3213" s="240">
        <v>10.59</v>
      </c>
      <c r="S3213" s="231" t="str">
        <f>VLOOKUP(U3213,'Cross ref'!I:J,2,0)</f>
        <v>SCL</v>
      </c>
      <c r="T3213" s="231">
        <f t="shared" si="300"/>
        <v>59.34</v>
      </c>
      <c r="U3213" s="231">
        <f>VLOOKUP(VALUE(C3213),'Cross ref'!G:I,3,0)</f>
        <v>7403</v>
      </c>
      <c r="V3213" s="231">
        <f>IFERROR(VLOOKUP(J3213,'Item List (2)'!C:D,2,0),VLOOKUP(K3213,'Item List (2)'!C:D,2,0))</f>
        <v>50007</v>
      </c>
      <c r="W3213" s="231">
        <f>IFERROR(VLOOKUP(J3213,'Item List (2)'!C:E,3,0),VLOOKUP(K3213,'Item List (2)'!C:E,3,0))</f>
        <v>100</v>
      </c>
      <c r="X3213" s="231">
        <f t="shared" si="301"/>
        <v>0</v>
      </c>
      <c r="Y3213" s="231" t="str">
        <f t="shared" si="302"/>
        <v>ICE CREAM, VANILLA SLOW MELT</v>
      </c>
      <c r="AA3213" s="232">
        <f t="shared" si="303"/>
        <v>59.34</v>
      </c>
      <c r="AB3213" s="232" t="str">
        <f>VLOOKUP(W3213,'Item List (2)'!$H:$J,2,0)</f>
        <v>Food</v>
      </c>
      <c r="AC3213" s="232">
        <f t="shared" si="304"/>
        <v>7403</v>
      </c>
      <c r="AD3213" s="232" t="str">
        <f t="shared" si="305"/>
        <v>7403-Food</v>
      </c>
    </row>
    <row r="3214" spans="1:30">
      <c r="A3214" t="s">
        <v>48</v>
      </c>
      <c r="B3214" t="s">
        <v>549</v>
      </c>
      <c r="C3214" t="s">
        <v>912</v>
      </c>
      <c r="D3214" t="s">
        <v>913</v>
      </c>
      <c r="E3214" t="s">
        <v>914</v>
      </c>
      <c r="F3214" s="220" t="s">
        <v>53</v>
      </c>
      <c r="G3214" s="220">
        <v>45167</v>
      </c>
      <c r="H3214" t="s">
        <v>159</v>
      </c>
      <c r="I3214" t="s">
        <v>55</v>
      </c>
      <c r="J3214" t="s">
        <v>160</v>
      </c>
      <c r="K3214" t="s">
        <v>161</v>
      </c>
      <c r="L3214" s="230" t="s">
        <v>162</v>
      </c>
      <c r="M3214">
        <v>5</v>
      </c>
      <c r="N3214">
        <v>0</v>
      </c>
      <c r="O3214" s="240">
        <v>36.91</v>
      </c>
      <c r="P3214" s="240">
        <v>184.55</v>
      </c>
      <c r="Q3214" s="240">
        <v>6561.33</v>
      </c>
      <c r="R3214" s="240">
        <v>10.59</v>
      </c>
      <c r="S3214" s="231" t="str">
        <f>VLOOKUP(U3214,'Cross ref'!I:J,2,0)</f>
        <v>SCL</v>
      </c>
      <c r="T3214" s="231">
        <f t="shared" si="300"/>
        <v>184.55</v>
      </c>
      <c r="U3214" s="231">
        <f>VLOOKUP(VALUE(C3214),'Cross ref'!G:I,3,0)</f>
        <v>7403</v>
      </c>
      <c r="V3214" s="231">
        <f>IFERROR(VLOOKUP(J3214,'Item List (2)'!C:D,2,0),VLOOKUP(K3214,'Item List (2)'!C:D,2,0))</f>
        <v>50007</v>
      </c>
      <c r="W3214" s="231">
        <f>IFERROR(VLOOKUP(J3214,'Item List (2)'!C:E,3,0),VLOOKUP(K3214,'Item List (2)'!C:E,3,0))</f>
        <v>100</v>
      </c>
      <c r="X3214" s="231">
        <f t="shared" si="301"/>
        <v>0</v>
      </c>
      <c r="Y3214" s="231" t="str">
        <f t="shared" si="302"/>
        <v>SHORTENING, LIQ FRY PREM</v>
      </c>
      <c r="AA3214" s="232">
        <f t="shared" si="303"/>
        <v>184.55</v>
      </c>
      <c r="AB3214" s="232" t="str">
        <f>VLOOKUP(W3214,'Item List (2)'!$H:$J,2,0)</f>
        <v>Food</v>
      </c>
      <c r="AC3214" s="232">
        <f t="shared" si="304"/>
        <v>7403</v>
      </c>
      <c r="AD3214" s="232" t="str">
        <f t="shared" si="305"/>
        <v>7403-Food</v>
      </c>
    </row>
    <row r="3215" spans="1:30">
      <c r="A3215" t="s">
        <v>48</v>
      </c>
      <c r="B3215" t="s">
        <v>549</v>
      </c>
      <c r="C3215" t="s">
        <v>912</v>
      </c>
      <c r="D3215" t="s">
        <v>913</v>
      </c>
      <c r="E3215" t="s">
        <v>914</v>
      </c>
      <c r="F3215" s="220" t="s">
        <v>53</v>
      </c>
      <c r="G3215" s="220">
        <v>45167</v>
      </c>
      <c r="H3215" t="s">
        <v>450</v>
      </c>
      <c r="I3215" t="s">
        <v>55</v>
      </c>
      <c r="J3215" t="s">
        <v>117</v>
      </c>
      <c r="K3215" t="s">
        <v>451</v>
      </c>
      <c r="L3215" s="230" t="s">
        <v>452</v>
      </c>
      <c r="M3215">
        <v>1</v>
      </c>
      <c r="N3215">
        <v>0</v>
      </c>
      <c r="O3215" s="240">
        <v>166.32</v>
      </c>
      <c r="P3215" s="240">
        <v>166.32</v>
      </c>
      <c r="Q3215" s="240">
        <v>6561.33</v>
      </c>
      <c r="R3215" s="240">
        <v>10.59</v>
      </c>
      <c r="S3215" s="231" t="str">
        <f>VLOOKUP(U3215,'Cross ref'!I:J,2,0)</f>
        <v>SCL</v>
      </c>
      <c r="T3215" s="231">
        <f t="shared" si="300"/>
        <v>166.32</v>
      </c>
      <c r="U3215" s="231">
        <f>VLOOKUP(VALUE(C3215),'Cross ref'!G:I,3,0)</f>
        <v>7403</v>
      </c>
      <c r="V3215" s="231">
        <f>IFERROR(VLOOKUP(J3215,'Item List (2)'!C:D,2,0),VLOOKUP(K3215,'Item List (2)'!C:D,2,0))</f>
        <v>50007</v>
      </c>
      <c r="W3215" s="231">
        <f>IFERROR(VLOOKUP(J3215,'Item List (2)'!C:E,3,0),VLOOKUP(K3215,'Item List (2)'!C:E,3,0))</f>
        <v>100</v>
      </c>
      <c r="X3215" s="231">
        <f t="shared" si="301"/>
        <v>0</v>
      </c>
      <c r="Y3215" s="231" t="str">
        <f t="shared" si="302"/>
        <v>BEEF, STEAK FC</v>
      </c>
      <c r="AA3215" s="232">
        <f t="shared" si="303"/>
        <v>166.32</v>
      </c>
      <c r="AB3215" s="232" t="str">
        <f>VLOOKUP(W3215,'Item List (2)'!$H:$J,2,0)</f>
        <v>Food</v>
      </c>
      <c r="AC3215" s="232">
        <f t="shared" si="304"/>
        <v>7403</v>
      </c>
      <c r="AD3215" s="232" t="str">
        <f t="shared" si="305"/>
        <v>7403-Food</v>
      </c>
    </row>
    <row r="3216" spans="1:30">
      <c r="A3216" t="s">
        <v>48</v>
      </c>
      <c r="B3216" t="s">
        <v>549</v>
      </c>
      <c r="C3216" t="s">
        <v>912</v>
      </c>
      <c r="D3216" t="s">
        <v>913</v>
      </c>
      <c r="E3216" t="s">
        <v>914</v>
      </c>
      <c r="F3216" s="220" t="s">
        <v>53</v>
      </c>
      <c r="G3216" s="220">
        <v>45167</v>
      </c>
      <c r="H3216" t="s">
        <v>636</v>
      </c>
      <c r="I3216" t="s">
        <v>66</v>
      </c>
      <c r="J3216" t="s">
        <v>637</v>
      </c>
      <c r="K3216" t="s">
        <v>638</v>
      </c>
      <c r="L3216" s="230" t="s">
        <v>639</v>
      </c>
      <c r="M3216">
        <v>1</v>
      </c>
      <c r="N3216">
        <v>0</v>
      </c>
      <c r="O3216" s="240">
        <v>8.79</v>
      </c>
      <c r="P3216" s="240">
        <v>8.79</v>
      </c>
      <c r="Q3216" s="240">
        <v>6561.33</v>
      </c>
      <c r="R3216" s="240">
        <v>10.59</v>
      </c>
      <c r="S3216" s="231" t="str">
        <f>VLOOKUP(U3216,'Cross ref'!I:J,2,0)</f>
        <v>SCL</v>
      </c>
      <c r="T3216" s="231">
        <f t="shared" si="300"/>
        <v>8.79</v>
      </c>
      <c r="U3216" s="231">
        <f>VLOOKUP(VALUE(C3216),'Cross ref'!G:I,3,0)</f>
        <v>7403</v>
      </c>
      <c r="V3216" s="231">
        <f>IFERROR(VLOOKUP(J3216,'Item List (2)'!C:D,2,0),VLOOKUP(K3216,'Item List (2)'!C:D,2,0))</f>
        <v>60507</v>
      </c>
      <c r="W3216" s="231">
        <f>IFERROR(VLOOKUP(J3216,'Item List (2)'!C:E,3,0),VLOOKUP(K3216,'Item List (2)'!C:E,3,0))</f>
        <v>1200</v>
      </c>
      <c r="X3216" s="231">
        <f t="shared" si="301"/>
        <v>0</v>
      </c>
      <c r="Y3216" s="231" t="str">
        <f t="shared" si="302"/>
        <v>BROOM, HEAD LOBBY 9" BLUE</v>
      </c>
      <c r="AA3216" s="232">
        <f t="shared" si="303"/>
        <v>8.79</v>
      </c>
      <c r="AB3216" s="232" t="str">
        <f>VLOOKUP(W3216,'Item List (2)'!$H:$J,2,0)</f>
        <v>Supplies</v>
      </c>
      <c r="AC3216" s="232">
        <f t="shared" si="304"/>
        <v>7403</v>
      </c>
      <c r="AD3216" s="232" t="str">
        <f t="shared" si="305"/>
        <v>7403-Supplies</v>
      </c>
    </row>
    <row r="3217" spans="1:30">
      <c r="A3217" t="s">
        <v>48</v>
      </c>
      <c r="B3217" t="s">
        <v>549</v>
      </c>
      <c r="C3217" t="s">
        <v>912</v>
      </c>
      <c r="D3217" t="s">
        <v>913</v>
      </c>
      <c r="E3217" t="s">
        <v>914</v>
      </c>
      <c r="F3217" s="220" t="s">
        <v>53</v>
      </c>
      <c r="G3217" s="220">
        <v>45167</v>
      </c>
      <c r="H3217" t="s">
        <v>915</v>
      </c>
      <c r="I3217" t="s">
        <v>66</v>
      </c>
      <c r="J3217" t="s">
        <v>916</v>
      </c>
      <c r="K3217" t="s">
        <v>917</v>
      </c>
      <c r="L3217" s="230" t="s">
        <v>303</v>
      </c>
      <c r="M3217">
        <v>1</v>
      </c>
      <c r="N3217">
        <v>0.15</v>
      </c>
      <c r="O3217" s="240">
        <v>3.82</v>
      </c>
      <c r="P3217" s="240">
        <v>3.82</v>
      </c>
      <c r="Q3217" s="240">
        <v>6561.33</v>
      </c>
      <c r="R3217" s="240">
        <v>10.59</v>
      </c>
      <c r="S3217" s="231" t="str">
        <f>VLOOKUP(U3217,'Cross ref'!I:J,2,0)</f>
        <v>SCL</v>
      </c>
      <c r="T3217" s="231">
        <f t="shared" si="300"/>
        <v>3.82</v>
      </c>
      <c r="U3217" s="231">
        <f>VLOOKUP(VALUE(C3217),'Cross ref'!G:I,3,0)</f>
        <v>7403</v>
      </c>
      <c r="V3217" s="231">
        <f>IFERROR(VLOOKUP(J3217,'Item List (2)'!C:D,2,0),VLOOKUP(K3217,'Item List (2)'!C:D,2,0))</f>
        <v>60507</v>
      </c>
      <c r="W3217" s="231">
        <f>IFERROR(VLOOKUP(J3217,'Item List (2)'!C:E,3,0),VLOOKUP(K3217,'Item List (2)'!C:E,3,0))</f>
        <v>1200</v>
      </c>
      <c r="X3217" s="231">
        <f t="shared" si="301"/>
        <v>0</v>
      </c>
      <c r="Y3217" s="231" t="str">
        <f t="shared" si="302"/>
        <v>BOTTLE, W-SPRAY NOZZLE</v>
      </c>
      <c r="AA3217" s="232">
        <f t="shared" si="303"/>
        <v>3.82</v>
      </c>
      <c r="AB3217" s="232" t="str">
        <f>VLOOKUP(W3217,'Item List (2)'!$H:$J,2,0)</f>
        <v>Supplies</v>
      </c>
      <c r="AC3217" s="232">
        <f t="shared" si="304"/>
        <v>7403</v>
      </c>
      <c r="AD3217" s="232" t="str">
        <f t="shared" si="305"/>
        <v>7403-Supplies</v>
      </c>
    </row>
    <row r="3218" spans="1:30">
      <c r="A3218" t="s">
        <v>48</v>
      </c>
      <c r="B3218" t="s">
        <v>549</v>
      </c>
      <c r="C3218" t="s">
        <v>912</v>
      </c>
      <c r="D3218" t="s">
        <v>913</v>
      </c>
      <c r="E3218" t="s">
        <v>914</v>
      </c>
      <c r="F3218" s="220" t="s">
        <v>53</v>
      </c>
      <c r="G3218" s="220">
        <v>45167</v>
      </c>
      <c r="H3218" t="s">
        <v>163</v>
      </c>
      <c r="I3218" t="s">
        <v>55</v>
      </c>
      <c r="J3218" t="s">
        <v>146</v>
      </c>
      <c r="K3218" t="s">
        <v>164</v>
      </c>
      <c r="L3218" s="230" t="s">
        <v>165</v>
      </c>
      <c r="M3218">
        <v>3</v>
      </c>
      <c r="N3218">
        <v>0</v>
      </c>
      <c r="O3218" s="240">
        <v>37.6</v>
      </c>
      <c r="P3218" s="240">
        <v>112.8</v>
      </c>
      <c r="Q3218" s="240">
        <v>6561.33</v>
      </c>
      <c r="R3218" s="240">
        <v>10.59</v>
      </c>
      <c r="S3218" s="231" t="str">
        <f>VLOOKUP(U3218,'Cross ref'!I:J,2,0)</f>
        <v>SCL</v>
      </c>
      <c r="T3218" s="231">
        <f t="shared" si="300"/>
        <v>112.8</v>
      </c>
      <c r="U3218" s="231">
        <f>VLOOKUP(VALUE(C3218),'Cross ref'!G:I,3,0)</f>
        <v>7403</v>
      </c>
      <c r="V3218" s="231">
        <f>IFERROR(VLOOKUP(J3218,'Item List (2)'!C:D,2,0),VLOOKUP(K3218,'Item List (2)'!C:D,2,0))</f>
        <v>50007</v>
      </c>
      <c r="W3218" s="231">
        <f>IFERROR(VLOOKUP(J3218,'Item List (2)'!C:E,3,0),VLOOKUP(K3218,'Item List (2)'!C:E,3,0))</f>
        <v>100</v>
      </c>
      <c r="X3218" s="231">
        <f t="shared" si="301"/>
        <v>0</v>
      </c>
      <c r="Y3218" s="231" t="str">
        <f t="shared" si="302"/>
        <v>CHICKEN, PTY SPCY 3Z</v>
      </c>
      <c r="AA3218" s="232">
        <f t="shared" si="303"/>
        <v>112.8</v>
      </c>
      <c r="AB3218" s="232" t="str">
        <f>VLOOKUP(W3218,'Item List (2)'!$H:$J,2,0)</f>
        <v>Food</v>
      </c>
      <c r="AC3218" s="232">
        <f t="shared" si="304"/>
        <v>7403</v>
      </c>
      <c r="AD3218" s="232" t="str">
        <f t="shared" si="305"/>
        <v>7403-Food</v>
      </c>
    </row>
    <row r="3219" spans="1:30">
      <c r="A3219" t="s">
        <v>48</v>
      </c>
      <c r="B3219" t="s">
        <v>549</v>
      </c>
      <c r="C3219" t="s">
        <v>912</v>
      </c>
      <c r="D3219" t="s">
        <v>913</v>
      </c>
      <c r="E3219" t="s">
        <v>914</v>
      </c>
      <c r="F3219" s="220" t="s">
        <v>53</v>
      </c>
      <c r="G3219" s="220">
        <v>45167</v>
      </c>
      <c r="H3219" t="s">
        <v>488</v>
      </c>
      <c r="I3219" t="s">
        <v>66</v>
      </c>
      <c r="J3219" t="s">
        <v>109</v>
      </c>
      <c r="K3219" t="s">
        <v>343</v>
      </c>
      <c r="L3219" s="230" t="s">
        <v>111</v>
      </c>
      <c r="M3219">
        <v>2</v>
      </c>
      <c r="N3219">
        <v>0</v>
      </c>
      <c r="O3219" s="240">
        <v>3.84</v>
      </c>
      <c r="P3219" s="240">
        <v>7.68</v>
      </c>
      <c r="Q3219" s="240">
        <v>6561.33</v>
      </c>
      <c r="R3219" s="240">
        <v>10.59</v>
      </c>
      <c r="S3219" s="231" t="str">
        <f>VLOOKUP(U3219,'Cross ref'!I:J,2,0)</f>
        <v>SCL</v>
      </c>
      <c r="T3219" s="231">
        <f t="shared" si="300"/>
        <v>7.68</v>
      </c>
      <c r="U3219" s="231">
        <f>VLOOKUP(VALUE(C3219),'Cross ref'!G:I,3,0)</f>
        <v>7403</v>
      </c>
      <c r="V3219" s="231">
        <f>IFERROR(VLOOKUP(J3219,'Item List (2)'!C:D,2,0),VLOOKUP(K3219,'Item List (2)'!C:D,2,0))</f>
        <v>60507</v>
      </c>
      <c r="W3219" s="231">
        <f>IFERROR(VLOOKUP(J3219,'Item List (2)'!C:E,3,0),VLOOKUP(K3219,'Item List (2)'!C:E,3,0))</f>
        <v>1200</v>
      </c>
      <c r="X3219" s="231">
        <f t="shared" si="301"/>
        <v>0</v>
      </c>
      <c r="Y3219" s="231" t="str">
        <f t="shared" si="302"/>
        <v>GLOVE, SYNTH LG</v>
      </c>
      <c r="AA3219" s="232">
        <f t="shared" si="303"/>
        <v>7.68</v>
      </c>
      <c r="AB3219" s="232" t="str">
        <f>VLOOKUP(W3219,'Item List (2)'!$H:$J,2,0)</f>
        <v>Supplies</v>
      </c>
      <c r="AC3219" s="232">
        <f t="shared" si="304"/>
        <v>7403</v>
      </c>
      <c r="AD3219" s="232" t="str">
        <f t="shared" si="305"/>
        <v>7403-Supplies</v>
      </c>
    </row>
    <row r="3220" spans="1:30">
      <c r="A3220" t="s">
        <v>48</v>
      </c>
      <c r="B3220" t="s">
        <v>549</v>
      </c>
      <c r="C3220" t="s">
        <v>912</v>
      </c>
      <c r="D3220" t="s">
        <v>913</v>
      </c>
      <c r="E3220" t="s">
        <v>914</v>
      </c>
      <c r="F3220" s="220" t="s">
        <v>53</v>
      </c>
      <c r="G3220" s="220">
        <v>45167</v>
      </c>
      <c r="H3220" t="s">
        <v>169</v>
      </c>
      <c r="I3220" t="s">
        <v>55</v>
      </c>
      <c r="J3220" t="s">
        <v>170</v>
      </c>
      <c r="K3220" t="s">
        <v>171</v>
      </c>
      <c r="L3220" s="230" t="s">
        <v>172</v>
      </c>
      <c r="M3220">
        <v>4</v>
      </c>
      <c r="N3220">
        <v>0</v>
      </c>
      <c r="O3220" s="240">
        <v>90.57</v>
      </c>
      <c r="P3220" s="240">
        <v>362.28</v>
      </c>
      <c r="Q3220" s="240">
        <v>6561.33</v>
      </c>
      <c r="R3220" s="240">
        <v>10.59</v>
      </c>
      <c r="S3220" s="231" t="str">
        <f>VLOOKUP(U3220,'Cross ref'!I:J,2,0)</f>
        <v>SCL</v>
      </c>
      <c r="T3220" s="231">
        <f t="shared" si="300"/>
        <v>362.28</v>
      </c>
      <c r="U3220" s="231">
        <f>VLOOKUP(VALUE(C3220),'Cross ref'!G:I,3,0)</f>
        <v>7403</v>
      </c>
      <c r="V3220" s="231">
        <f>IFERROR(VLOOKUP(J3220,'Item List (2)'!C:D,2,0),VLOOKUP(K3220,'Item List (2)'!C:D,2,0))</f>
        <v>50007</v>
      </c>
      <c r="W3220" s="231">
        <f>IFERROR(VLOOKUP(J3220,'Item List (2)'!C:E,3,0),VLOOKUP(K3220,'Item List (2)'!C:E,3,0))</f>
        <v>100</v>
      </c>
      <c r="X3220" s="231">
        <f t="shared" si="301"/>
        <v>0</v>
      </c>
      <c r="Y3220" s="231" t="str">
        <f t="shared" si="302"/>
        <v>BACON, 500 SLICES FC</v>
      </c>
      <c r="AA3220" s="232">
        <f t="shared" si="303"/>
        <v>362.28</v>
      </c>
      <c r="AB3220" s="232" t="str">
        <f>VLOOKUP(W3220,'Item List (2)'!$H:$J,2,0)</f>
        <v>Food</v>
      </c>
      <c r="AC3220" s="232">
        <f t="shared" si="304"/>
        <v>7403</v>
      </c>
      <c r="AD3220" s="232" t="str">
        <f t="shared" si="305"/>
        <v>7403-Food</v>
      </c>
    </row>
    <row r="3221" spans="1:30">
      <c r="A3221" t="s">
        <v>48</v>
      </c>
      <c r="B3221" t="s">
        <v>549</v>
      </c>
      <c r="C3221" t="s">
        <v>912</v>
      </c>
      <c r="D3221" t="s">
        <v>913</v>
      </c>
      <c r="E3221" t="s">
        <v>914</v>
      </c>
      <c r="F3221" s="220" t="s">
        <v>53</v>
      </c>
      <c r="G3221" s="220">
        <v>45167</v>
      </c>
      <c r="H3221" t="s">
        <v>176</v>
      </c>
      <c r="I3221" t="s">
        <v>55</v>
      </c>
      <c r="J3221" t="s">
        <v>76</v>
      </c>
      <c r="K3221" t="s">
        <v>177</v>
      </c>
      <c r="L3221" s="230" t="s">
        <v>78</v>
      </c>
      <c r="M3221">
        <v>1</v>
      </c>
      <c r="N3221">
        <v>0</v>
      </c>
      <c r="O3221" s="240">
        <v>99.5</v>
      </c>
      <c r="P3221" s="240">
        <v>99.5</v>
      </c>
      <c r="Q3221" s="240">
        <v>6561.33</v>
      </c>
      <c r="R3221" s="240">
        <v>10.59</v>
      </c>
      <c r="S3221" s="231" t="str">
        <f>VLOOKUP(U3221,'Cross ref'!I:J,2,0)</f>
        <v>SCL</v>
      </c>
      <c r="T3221" s="231">
        <f t="shared" si="300"/>
        <v>99.5</v>
      </c>
      <c r="U3221" s="231">
        <f>VLOOKUP(VALUE(C3221),'Cross ref'!G:I,3,0)</f>
        <v>7403</v>
      </c>
      <c r="V3221" s="231">
        <f>IFERROR(VLOOKUP(J3221,'Item List (2)'!C:D,2,0),VLOOKUP(K3221,'Item List (2)'!C:D,2,0))</f>
        <v>50007</v>
      </c>
      <c r="W3221" s="231">
        <f>IFERROR(VLOOKUP(J3221,'Item List (2)'!C:E,3,0),VLOOKUP(K3221,'Item List (2)'!C:E,3,0))</f>
        <v>100</v>
      </c>
      <c r="X3221" s="231">
        <f t="shared" si="301"/>
        <v>0</v>
      </c>
      <c r="Y3221" s="231" t="str">
        <f t="shared" si="302"/>
        <v>SYRUP, DR PEPPER BIB</v>
      </c>
      <c r="AA3221" s="232">
        <f t="shared" si="303"/>
        <v>99.5</v>
      </c>
      <c r="AB3221" s="232" t="str">
        <f>VLOOKUP(W3221,'Item List (2)'!$H:$J,2,0)</f>
        <v>Food</v>
      </c>
      <c r="AC3221" s="232">
        <f t="shared" si="304"/>
        <v>7403</v>
      </c>
      <c r="AD3221" s="232" t="str">
        <f t="shared" si="305"/>
        <v>7403-Food</v>
      </c>
    </row>
    <row r="3222" spans="1:30">
      <c r="A3222" t="s">
        <v>48</v>
      </c>
      <c r="B3222" t="s">
        <v>549</v>
      </c>
      <c r="C3222" t="s">
        <v>912</v>
      </c>
      <c r="D3222" t="s">
        <v>913</v>
      </c>
      <c r="E3222" t="s">
        <v>914</v>
      </c>
      <c r="F3222" s="220" t="s">
        <v>53</v>
      </c>
      <c r="G3222" s="220">
        <v>45167</v>
      </c>
      <c r="H3222" t="s">
        <v>178</v>
      </c>
      <c r="I3222" t="s">
        <v>55</v>
      </c>
      <c r="J3222" t="s">
        <v>179</v>
      </c>
      <c r="K3222" t="s">
        <v>180</v>
      </c>
      <c r="L3222" s="230" t="s">
        <v>148</v>
      </c>
      <c r="M3222">
        <v>1</v>
      </c>
      <c r="N3222">
        <v>0</v>
      </c>
      <c r="O3222" s="240">
        <v>77.57</v>
      </c>
      <c r="P3222" s="240">
        <v>77.57</v>
      </c>
      <c r="Q3222" s="240">
        <v>6561.33</v>
      </c>
      <c r="R3222" s="240">
        <v>10.59</v>
      </c>
      <c r="S3222" s="231" t="str">
        <f>VLOOKUP(U3222,'Cross ref'!I:J,2,0)</f>
        <v>SCL</v>
      </c>
      <c r="T3222" s="231">
        <f t="shared" si="300"/>
        <v>77.57</v>
      </c>
      <c r="U3222" s="231">
        <f>VLOOKUP(VALUE(C3222),'Cross ref'!G:I,3,0)</f>
        <v>7403</v>
      </c>
      <c r="V3222" s="231">
        <f>IFERROR(VLOOKUP(J3222,'Item List (2)'!C:D,2,0),VLOOKUP(K3222,'Item List (2)'!C:D,2,0))</f>
        <v>50007</v>
      </c>
      <c r="W3222" s="231">
        <f>IFERROR(VLOOKUP(J3222,'Item List (2)'!C:E,3,0),VLOOKUP(K3222,'Item List (2)'!C:E,3,0))</f>
        <v>100</v>
      </c>
      <c r="X3222" s="231">
        <f t="shared" si="301"/>
        <v>0</v>
      </c>
      <c r="Y3222" s="231" t="str">
        <f t="shared" si="302"/>
        <v>CHEESE, AMER SHRP SLI 144CT</v>
      </c>
      <c r="AA3222" s="232">
        <f t="shared" si="303"/>
        <v>77.57</v>
      </c>
      <c r="AB3222" s="232" t="str">
        <f>VLOOKUP(W3222,'Item List (2)'!$H:$J,2,0)</f>
        <v>Food</v>
      </c>
      <c r="AC3222" s="232">
        <f t="shared" si="304"/>
        <v>7403</v>
      </c>
      <c r="AD3222" s="232" t="str">
        <f t="shared" si="305"/>
        <v>7403-Food</v>
      </c>
    </row>
    <row r="3223" spans="1:30">
      <c r="A3223" t="s">
        <v>48</v>
      </c>
      <c r="B3223" t="s">
        <v>549</v>
      </c>
      <c r="C3223" t="s">
        <v>912</v>
      </c>
      <c r="D3223" t="s">
        <v>913</v>
      </c>
      <c r="E3223" t="s">
        <v>914</v>
      </c>
      <c r="F3223" s="220" t="s">
        <v>53</v>
      </c>
      <c r="G3223" s="220">
        <v>45167</v>
      </c>
      <c r="H3223" t="s">
        <v>181</v>
      </c>
      <c r="I3223" t="s">
        <v>55</v>
      </c>
      <c r="J3223" t="s">
        <v>121</v>
      </c>
      <c r="K3223" t="s">
        <v>182</v>
      </c>
      <c r="L3223" s="230" t="s">
        <v>183</v>
      </c>
      <c r="M3223">
        <v>3</v>
      </c>
      <c r="N3223">
        <v>0</v>
      </c>
      <c r="O3223" s="240">
        <v>39.79</v>
      </c>
      <c r="P3223" s="240">
        <v>119.37</v>
      </c>
      <c r="Q3223" s="240">
        <v>6561.33</v>
      </c>
      <c r="R3223" s="240">
        <v>10.59</v>
      </c>
      <c r="S3223" s="231" t="str">
        <f>VLOOKUP(U3223,'Cross ref'!I:J,2,0)</f>
        <v>SCL</v>
      </c>
      <c r="T3223" s="231">
        <f t="shared" si="300"/>
        <v>119.37</v>
      </c>
      <c r="U3223" s="231">
        <f>VLOOKUP(VALUE(C3223),'Cross ref'!G:I,3,0)</f>
        <v>7403</v>
      </c>
      <c r="V3223" s="231">
        <f>IFERROR(VLOOKUP(J3223,'Item List (2)'!C:D,2,0),VLOOKUP(K3223,'Item List (2)'!C:D,2,0))</f>
        <v>50007</v>
      </c>
      <c r="W3223" s="231">
        <f>IFERROR(VLOOKUP(J3223,'Item List (2)'!C:E,3,0),VLOOKUP(K3223,'Item List (2)'!C:E,3,0))</f>
        <v>100</v>
      </c>
      <c r="X3223" s="231">
        <f t="shared" si="301"/>
        <v>0</v>
      </c>
      <c r="Y3223" s="231" t="str">
        <f t="shared" si="302"/>
        <v>APPTZR, JALAPENO BRD CHSE BITE</v>
      </c>
      <c r="AA3223" s="232">
        <f t="shared" si="303"/>
        <v>119.37</v>
      </c>
      <c r="AB3223" s="232" t="str">
        <f>VLOOKUP(W3223,'Item List (2)'!$H:$J,2,0)</f>
        <v>Food</v>
      </c>
      <c r="AC3223" s="232">
        <f t="shared" si="304"/>
        <v>7403</v>
      </c>
      <c r="AD3223" s="232" t="str">
        <f t="shared" si="305"/>
        <v>7403-Food</v>
      </c>
    </row>
    <row r="3224" spans="1:30">
      <c r="A3224" t="s">
        <v>48</v>
      </c>
      <c r="B3224" t="s">
        <v>549</v>
      </c>
      <c r="C3224" t="s">
        <v>912</v>
      </c>
      <c r="D3224" t="s">
        <v>913</v>
      </c>
      <c r="E3224" t="s">
        <v>914</v>
      </c>
      <c r="F3224" s="220" t="s">
        <v>53</v>
      </c>
      <c r="G3224" s="220">
        <v>45167</v>
      </c>
      <c r="H3224" t="s">
        <v>184</v>
      </c>
      <c r="I3224" t="s">
        <v>55</v>
      </c>
      <c r="J3224" t="s">
        <v>117</v>
      </c>
      <c r="K3224" t="s">
        <v>185</v>
      </c>
      <c r="L3224" s="230" t="s">
        <v>186</v>
      </c>
      <c r="M3224">
        <v>2</v>
      </c>
      <c r="N3224">
        <v>0</v>
      </c>
      <c r="O3224" s="240">
        <v>76.44</v>
      </c>
      <c r="P3224" s="240">
        <v>152.88</v>
      </c>
      <c r="Q3224" s="240">
        <v>6561.33</v>
      </c>
      <c r="R3224" s="240">
        <v>10.59</v>
      </c>
      <c r="S3224" s="231" t="str">
        <f>VLOOKUP(U3224,'Cross ref'!I:J,2,0)</f>
        <v>SCL</v>
      </c>
      <c r="T3224" s="231">
        <f t="shared" si="300"/>
        <v>152.88</v>
      </c>
      <c r="U3224" s="231">
        <f>VLOOKUP(VALUE(C3224),'Cross ref'!G:I,3,0)</f>
        <v>7403</v>
      </c>
      <c r="V3224" s="231">
        <f>IFERROR(VLOOKUP(J3224,'Item List (2)'!C:D,2,0),VLOOKUP(K3224,'Item List (2)'!C:D,2,0))</f>
        <v>50007</v>
      </c>
      <c r="W3224" s="231">
        <f>IFERROR(VLOOKUP(J3224,'Item List (2)'!C:E,3,0),VLOOKUP(K3224,'Item List (2)'!C:E,3,0))</f>
        <v>100</v>
      </c>
      <c r="X3224" s="231">
        <f t="shared" si="301"/>
        <v>0</v>
      </c>
      <c r="Y3224" s="231" t="str">
        <f t="shared" si="302"/>
        <v>BEEF, GRND PTY 5.33Z ANGUS IQF</v>
      </c>
      <c r="AA3224" s="232">
        <f t="shared" si="303"/>
        <v>152.88</v>
      </c>
      <c r="AB3224" s="232" t="str">
        <f>VLOOKUP(W3224,'Item List (2)'!$H:$J,2,0)</f>
        <v>Food</v>
      </c>
      <c r="AC3224" s="232">
        <f t="shared" si="304"/>
        <v>7403</v>
      </c>
      <c r="AD3224" s="232" t="str">
        <f t="shared" si="305"/>
        <v>7403-Food</v>
      </c>
    </row>
    <row r="3225" spans="1:30">
      <c r="A3225" t="s">
        <v>48</v>
      </c>
      <c r="B3225" t="s">
        <v>549</v>
      </c>
      <c r="C3225" t="s">
        <v>912</v>
      </c>
      <c r="D3225" t="s">
        <v>913</v>
      </c>
      <c r="E3225" t="s">
        <v>914</v>
      </c>
      <c r="F3225" s="220" t="s">
        <v>53</v>
      </c>
      <c r="G3225" s="220">
        <v>45167</v>
      </c>
      <c r="H3225" t="s">
        <v>187</v>
      </c>
      <c r="I3225" t="s">
        <v>55</v>
      </c>
      <c r="J3225" t="s">
        <v>146</v>
      </c>
      <c r="K3225" t="s">
        <v>188</v>
      </c>
      <c r="L3225" s="230" t="s">
        <v>189</v>
      </c>
      <c r="M3225">
        <v>3</v>
      </c>
      <c r="N3225">
        <v>0</v>
      </c>
      <c r="O3225" s="240">
        <v>46.88</v>
      </c>
      <c r="P3225" s="240">
        <v>140.64</v>
      </c>
      <c r="Q3225" s="240">
        <v>6561.33</v>
      </c>
      <c r="R3225" s="240">
        <v>10.59</v>
      </c>
      <c r="S3225" s="231" t="str">
        <f>VLOOKUP(U3225,'Cross ref'!I:J,2,0)</f>
        <v>SCL</v>
      </c>
      <c r="T3225" s="231">
        <f t="shared" si="300"/>
        <v>140.64</v>
      </c>
      <c r="U3225" s="231">
        <f>VLOOKUP(VALUE(C3225),'Cross ref'!G:I,3,0)</f>
        <v>7403</v>
      </c>
      <c r="V3225" s="231">
        <f>IFERROR(VLOOKUP(J3225,'Item List (2)'!C:D,2,0),VLOOKUP(K3225,'Item List (2)'!C:D,2,0))</f>
        <v>50007</v>
      </c>
      <c r="W3225" s="231">
        <f>IFERROR(VLOOKUP(J3225,'Item List (2)'!C:E,3,0),VLOOKUP(K3225,'Item List (2)'!C:E,3,0))</f>
        <v>100</v>
      </c>
      <c r="X3225" s="231">
        <f t="shared" si="301"/>
        <v>0</v>
      </c>
      <c r="Y3225" s="231" t="str">
        <f t="shared" si="302"/>
        <v>CHICKEN, NUGGET BRD STAR SHP</v>
      </c>
      <c r="AA3225" s="232">
        <f t="shared" si="303"/>
        <v>140.64</v>
      </c>
      <c r="AB3225" s="232" t="str">
        <f>VLOOKUP(W3225,'Item List (2)'!$H:$J,2,0)</f>
        <v>Food</v>
      </c>
      <c r="AC3225" s="232">
        <f t="shared" si="304"/>
        <v>7403</v>
      </c>
      <c r="AD3225" s="232" t="str">
        <f t="shared" si="305"/>
        <v>7403-Food</v>
      </c>
    </row>
    <row r="3226" spans="1:30">
      <c r="A3226" t="s">
        <v>48</v>
      </c>
      <c r="B3226" t="s">
        <v>549</v>
      </c>
      <c r="C3226" t="s">
        <v>912</v>
      </c>
      <c r="D3226" t="s">
        <v>913</v>
      </c>
      <c r="E3226" t="s">
        <v>914</v>
      </c>
      <c r="F3226" s="220" t="s">
        <v>53</v>
      </c>
      <c r="G3226" s="220">
        <v>45167</v>
      </c>
      <c r="H3226" t="s">
        <v>357</v>
      </c>
      <c r="I3226" t="s">
        <v>55</v>
      </c>
      <c r="J3226" t="s">
        <v>358</v>
      </c>
      <c r="K3226" t="s">
        <v>359</v>
      </c>
      <c r="L3226" s="230" t="s">
        <v>360</v>
      </c>
      <c r="M3226">
        <v>1</v>
      </c>
      <c r="N3226">
        <v>0</v>
      </c>
      <c r="O3226" s="240">
        <v>24.1</v>
      </c>
      <c r="P3226" s="240">
        <v>24.1</v>
      </c>
      <c r="Q3226" s="240">
        <v>6561.33</v>
      </c>
      <c r="R3226" s="240">
        <v>10.59</v>
      </c>
      <c r="S3226" s="231" t="str">
        <f>VLOOKUP(U3226,'Cross ref'!I:J,2,0)</f>
        <v>SCL</v>
      </c>
      <c r="T3226" s="231">
        <f t="shared" si="300"/>
        <v>24.1</v>
      </c>
      <c r="U3226" s="231">
        <f>VLOOKUP(VALUE(C3226),'Cross ref'!G:I,3,0)</f>
        <v>7403</v>
      </c>
      <c r="V3226" s="231">
        <f>IFERROR(VLOOKUP(J3226,'Item List (2)'!C:D,2,0),VLOOKUP(K3226,'Item List (2)'!C:D,2,0))</f>
        <v>50007</v>
      </c>
      <c r="W3226" s="231">
        <f>IFERROR(VLOOKUP(J3226,'Item List (2)'!C:E,3,0),VLOOKUP(K3226,'Item List (2)'!C:E,3,0))</f>
        <v>100</v>
      </c>
      <c r="X3226" s="231">
        <f t="shared" si="301"/>
        <v>0</v>
      </c>
      <c r="Y3226" s="231" t="str">
        <f t="shared" si="302"/>
        <v>BISCUIT, BUTTERMILK PARBKD</v>
      </c>
      <c r="AA3226" s="232">
        <f t="shared" si="303"/>
        <v>24.1</v>
      </c>
      <c r="AB3226" s="232" t="str">
        <f>VLOOKUP(W3226,'Item List (2)'!$H:$J,2,0)</f>
        <v>Food</v>
      </c>
      <c r="AC3226" s="232">
        <f t="shared" si="304"/>
        <v>7403</v>
      </c>
      <c r="AD3226" s="232" t="str">
        <f t="shared" si="305"/>
        <v>7403-Food</v>
      </c>
    </row>
    <row r="3227" spans="1:30">
      <c r="A3227" t="s">
        <v>48</v>
      </c>
      <c r="B3227" t="s">
        <v>549</v>
      </c>
      <c r="C3227" t="s">
        <v>912</v>
      </c>
      <c r="D3227" t="s">
        <v>913</v>
      </c>
      <c r="E3227" t="s">
        <v>914</v>
      </c>
      <c r="F3227" s="220" t="s">
        <v>53</v>
      </c>
      <c r="G3227" s="220">
        <v>45167</v>
      </c>
      <c r="H3227" t="s">
        <v>194</v>
      </c>
      <c r="I3227" t="s">
        <v>55</v>
      </c>
      <c r="J3227" t="s">
        <v>179</v>
      </c>
      <c r="K3227" t="s">
        <v>195</v>
      </c>
      <c r="L3227" s="230" t="s">
        <v>148</v>
      </c>
      <c r="M3227">
        <v>1</v>
      </c>
      <c r="N3227">
        <v>0</v>
      </c>
      <c r="O3227" s="240">
        <v>77.97</v>
      </c>
      <c r="P3227" s="240">
        <v>77.97</v>
      </c>
      <c r="Q3227" s="240">
        <v>6561.33</v>
      </c>
      <c r="R3227" s="240">
        <v>10.59</v>
      </c>
      <c r="S3227" s="231" t="str">
        <f>VLOOKUP(U3227,'Cross ref'!I:J,2,0)</f>
        <v>SCL</v>
      </c>
      <c r="T3227" s="231">
        <f t="shared" si="300"/>
        <v>77.97</v>
      </c>
      <c r="U3227" s="231">
        <f>VLOOKUP(VALUE(C3227),'Cross ref'!G:I,3,0)</f>
        <v>7403</v>
      </c>
      <c r="V3227" s="231">
        <f>IFERROR(VLOOKUP(J3227,'Item List (2)'!C:D,2,0),VLOOKUP(K3227,'Item List (2)'!C:D,2,0))</f>
        <v>50007</v>
      </c>
      <c r="W3227" s="231">
        <f>IFERROR(VLOOKUP(J3227,'Item List (2)'!C:E,3,0),VLOOKUP(K3227,'Item List (2)'!C:E,3,0))</f>
        <v>100</v>
      </c>
      <c r="X3227" s="231">
        <f t="shared" si="301"/>
        <v>0</v>
      </c>
      <c r="Y3227" s="231" t="str">
        <f t="shared" si="302"/>
        <v>CHEESE, AMER SHRP SLI 200CT SM</v>
      </c>
      <c r="AA3227" s="232">
        <f t="shared" si="303"/>
        <v>77.97</v>
      </c>
      <c r="AB3227" s="232" t="str">
        <f>VLOOKUP(W3227,'Item List (2)'!$H:$J,2,0)</f>
        <v>Food</v>
      </c>
      <c r="AC3227" s="232">
        <f t="shared" si="304"/>
        <v>7403</v>
      </c>
      <c r="AD3227" s="232" t="str">
        <f t="shared" si="305"/>
        <v>7403-Food</v>
      </c>
    </row>
    <row r="3228" spans="1:30">
      <c r="A3228" t="s">
        <v>48</v>
      </c>
      <c r="B3228" t="s">
        <v>549</v>
      </c>
      <c r="C3228" t="s">
        <v>912</v>
      </c>
      <c r="D3228" t="s">
        <v>913</v>
      </c>
      <c r="E3228" t="s">
        <v>914</v>
      </c>
      <c r="F3228" s="220" t="s">
        <v>53</v>
      </c>
      <c r="G3228" s="220">
        <v>45167</v>
      </c>
      <c r="H3228" t="s">
        <v>361</v>
      </c>
      <c r="I3228" t="s">
        <v>55</v>
      </c>
      <c r="J3228" t="s">
        <v>362</v>
      </c>
      <c r="K3228" t="s">
        <v>363</v>
      </c>
      <c r="L3228" s="230" t="s">
        <v>364</v>
      </c>
      <c r="M3228">
        <v>1</v>
      </c>
      <c r="N3228">
        <v>0</v>
      </c>
      <c r="O3228" s="240">
        <v>107.29</v>
      </c>
      <c r="P3228" s="240">
        <v>107.29</v>
      </c>
      <c r="Q3228" s="240">
        <v>6561.33</v>
      </c>
      <c r="R3228" s="240">
        <v>10.59</v>
      </c>
      <c r="S3228" s="231" t="str">
        <f>VLOOKUP(U3228,'Cross ref'!I:J,2,0)</f>
        <v>SCL</v>
      </c>
      <c r="T3228" s="231">
        <f t="shared" si="300"/>
        <v>107.29</v>
      </c>
      <c r="U3228" s="231">
        <f>VLOOKUP(VALUE(C3228),'Cross ref'!G:I,3,0)</f>
        <v>7403</v>
      </c>
      <c r="V3228" s="231">
        <f>IFERROR(VLOOKUP(J3228,'Item List (2)'!C:D,2,0),VLOOKUP(K3228,'Item List (2)'!C:D,2,0))</f>
        <v>50007</v>
      </c>
      <c r="W3228" s="231">
        <f>IFERROR(VLOOKUP(J3228,'Item List (2)'!C:E,3,0),VLOOKUP(K3228,'Item List (2)'!C:E,3,0))</f>
        <v>100</v>
      </c>
      <c r="X3228" s="231">
        <f t="shared" si="301"/>
        <v>0</v>
      </c>
      <c r="Y3228" s="231" t="str">
        <f t="shared" si="302"/>
        <v>BURGER, BEYOND MEAT 3.7Z</v>
      </c>
      <c r="AA3228" s="232">
        <f t="shared" si="303"/>
        <v>107.29</v>
      </c>
      <c r="AB3228" s="232" t="str">
        <f>VLOOKUP(W3228,'Item List (2)'!$H:$J,2,0)</f>
        <v>Food</v>
      </c>
      <c r="AC3228" s="232">
        <f t="shared" si="304"/>
        <v>7403</v>
      </c>
      <c r="AD3228" s="232" t="str">
        <f t="shared" si="305"/>
        <v>7403-Food</v>
      </c>
    </row>
    <row r="3229" spans="1:30">
      <c r="A3229" t="s">
        <v>48</v>
      </c>
      <c r="B3229" t="s">
        <v>549</v>
      </c>
      <c r="C3229" t="s">
        <v>912</v>
      </c>
      <c r="D3229" t="s">
        <v>913</v>
      </c>
      <c r="E3229" t="s">
        <v>914</v>
      </c>
      <c r="F3229" s="220" t="s">
        <v>53</v>
      </c>
      <c r="G3229" s="220">
        <v>45167</v>
      </c>
      <c r="H3229" t="s">
        <v>205</v>
      </c>
      <c r="I3229" t="s">
        <v>55</v>
      </c>
      <c r="J3229" t="s">
        <v>206</v>
      </c>
      <c r="K3229" t="s">
        <v>207</v>
      </c>
      <c r="L3229" s="230" t="s">
        <v>208</v>
      </c>
      <c r="M3229">
        <v>3</v>
      </c>
      <c r="N3229">
        <v>0</v>
      </c>
      <c r="O3229" s="240">
        <v>22.17</v>
      </c>
      <c r="P3229" s="240">
        <v>66.51</v>
      </c>
      <c r="Q3229" s="240">
        <v>6561.33</v>
      </c>
      <c r="R3229" s="240">
        <v>10.59</v>
      </c>
      <c r="S3229" s="231" t="str">
        <f>VLOOKUP(U3229,'Cross ref'!I:J,2,0)</f>
        <v>SCL</v>
      </c>
      <c r="T3229" s="231">
        <f t="shared" si="300"/>
        <v>66.51</v>
      </c>
      <c r="U3229" s="231">
        <f>VLOOKUP(VALUE(C3229),'Cross ref'!G:I,3,0)</f>
        <v>7403</v>
      </c>
      <c r="V3229" s="231">
        <f>IFERROR(VLOOKUP(J3229,'Item List (2)'!C:D,2,0),VLOOKUP(K3229,'Item List (2)'!C:D,2,0))</f>
        <v>50007</v>
      </c>
      <c r="W3229" s="231">
        <f>IFERROR(VLOOKUP(J3229,'Item List (2)'!C:E,3,0),VLOOKUP(K3229,'Item List (2)'!C:E,3,0))</f>
        <v>100</v>
      </c>
      <c r="X3229" s="231">
        <f t="shared" si="301"/>
        <v>0</v>
      </c>
      <c r="Y3229" s="231" t="str">
        <f t="shared" si="302"/>
        <v>LETTUCE, LINER</v>
      </c>
      <c r="AA3229" s="232">
        <f t="shared" si="303"/>
        <v>66.51</v>
      </c>
      <c r="AB3229" s="232" t="str">
        <f>VLOOKUP(W3229,'Item List (2)'!$H:$J,2,0)</f>
        <v>Food</v>
      </c>
      <c r="AC3229" s="232">
        <f t="shared" si="304"/>
        <v>7403</v>
      </c>
      <c r="AD3229" s="232" t="str">
        <f t="shared" si="305"/>
        <v>7403-Food</v>
      </c>
    </row>
    <row r="3230" spans="1:30">
      <c r="A3230" t="s">
        <v>48</v>
      </c>
      <c r="B3230" t="s">
        <v>549</v>
      </c>
      <c r="C3230" t="s">
        <v>912</v>
      </c>
      <c r="D3230" t="s">
        <v>913</v>
      </c>
      <c r="E3230" t="s">
        <v>914</v>
      </c>
      <c r="F3230" s="220" t="s">
        <v>53</v>
      </c>
      <c r="G3230" s="220">
        <v>45167</v>
      </c>
      <c r="H3230" t="s">
        <v>209</v>
      </c>
      <c r="I3230" t="s">
        <v>55</v>
      </c>
      <c r="J3230" t="s">
        <v>210</v>
      </c>
      <c r="K3230" t="s">
        <v>211</v>
      </c>
      <c r="L3230" s="230" t="s">
        <v>212</v>
      </c>
      <c r="M3230">
        <v>4</v>
      </c>
      <c r="N3230">
        <v>0</v>
      </c>
      <c r="O3230" s="240">
        <v>19.57</v>
      </c>
      <c r="P3230" s="240">
        <v>78.28</v>
      </c>
      <c r="Q3230" s="240">
        <v>6561.33</v>
      </c>
      <c r="R3230" s="240">
        <v>10.59</v>
      </c>
      <c r="S3230" s="231" t="str">
        <f>VLOOKUP(U3230,'Cross ref'!I:J,2,0)</f>
        <v>SCL</v>
      </c>
      <c r="T3230" s="231">
        <f t="shared" si="300"/>
        <v>78.28</v>
      </c>
      <c r="U3230" s="231">
        <f>VLOOKUP(VALUE(C3230),'Cross ref'!G:I,3,0)</f>
        <v>7403</v>
      </c>
      <c r="V3230" s="231">
        <f>IFERROR(VLOOKUP(J3230,'Item List (2)'!C:D,2,0),VLOOKUP(K3230,'Item List (2)'!C:D,2,0))</f>
        <v>50007</v>
      </c>
      <c r="W3230" s="231">
        <f>IFERROR(VLOOKUP(J3230,'Item List (2)'!C:E,3,0),VLOOKUP(K3230,'Item List (2)'!C:E,3,0))</f>
        <v>100</v>
      </c>
      <c r="X3230" s="231">
        <f t="shared" si="301"/>
        <v>0</v>
      </c>
      <c r="Y3230" s="231" t="str">
        <f t="shared" si="302"/>
        <v>TOMATO, RED 5X5 BULK 25LB</v>
      </c>
      <c r="AA3230" s="232">
        <f t="shared" si="303"/>
        <v>78.28</v>
      </c>
      <c r="AB3230" s="232" t="str">
        <f>VLOOKUP(W3230,'Item List (2)'!$H:$J,2,0)</f>
        <v>Food</v>
      </c>
      <c r="AC3230" s="232">
        <f t="shared" si="304"/>
        <v>7403</v>
      </c>
      <c r="AD3230" s="232" t="str">
        <f t="shared" si="305"/>
        <v>7403-Food</v>
      </c>
    </row>
    <row r="3231" spans="1:30">
      <c r="A3231" t="s">
        <v>48</v>
      </c>
      <c r="B3231" t="s">
        <v>549</v>
      </c>
      <c r="C3231" t="s">
        <v>912</v>
      </c>
      <c r="D3231" t="s">
        <v>913</v>
      </c>
      <c r="E3231" t="s">
        <v>914</v>
      </c>
      <c r="F3231" s="220" t="s">
        <v>53</v>
      </c>
      <c r="G3231" s="220">
        <v>45167</v>
      </c>
      <c r="H3231" t="s">
        <v>213</v>
      </c>
      <c r="I3231" t="s">
        <v>55</v>
      </c>
      <c r="J3231" t="s">
        <v>214</v>
      </c>
      <c r="K3231" t="s">
        <v>215</v>
      </c>
      <c r="L3231" s="230" t="s">
        <v>78</v>
      </c>
      <c r="M3231">
        <v>2</v>
      </c>
      <c r="N3231">
        <v>0</v>
      </c>
      <c r="O3231" s="240">
        <v>27.07</v>
      </c>
      <c r="P3231" s="240">
        <v>54.14</v>
      </c>
      <c r="Q3231" s="240">
        <v>6561.33</v>
      </c>
      <c r="R3231" s="240">
        <v>10.59</v>
      </c>
      <c r="S3231" s="231" t="str">
        <f>VLOOKUP(U3231,'Cross ref'!I:J,2,0)</f>
        <v>SCL</v>
      </c>
      <c r="T3231" s="231">
        <f t="shared" si="300"/>
        <v>54.14</v>
      </c>
      <c r="U3231" s="231">
        <f>VLOOKUP(VALUE(C3231),'Cross ref'!G:I,3,0)</f>
        <v>7403</v>
      </c>
      <c r="V3231" s="231">
        <f>IFERROR(VLOOKUP(J3231,'Item List (2)'!C:D,2,0),VLOOKUP(K3231,'Item List (2)'!C:D,2,0))</f>
        <v>50007</v>
      </c>
      <c r="W3231" s="231">
        <f>IFERROR(VLOOKUP(J3231,'Item List (2)'!C:E,3,0),VLOOKUP(K3231,'Item List (2)'!C:E,3,0))</f>
        <v>100</v>
      </c>
      <c r="X3231" s="231">
        <f t="shared" si="301"/>
        <v>0</v>
      </c>
      <c r="Y3231" s="231" t="str">
        <f t="shared" si="302"/>
        <v>PICKLE, CHIP DELI 3/16" CC</v>
      </c>
      <c r="AA3231" s="232">
        <f t="shared" si="303"/>
        <v>54.14</v>
      </c>
      <c r="AB3231" s="232" t="str">
        <f>VLOOKUP(W3231,'Item List (2)'!$H:$J,2,0)</f>
        <v>Food</v>
      </c>
      <c r="AC3231" s="232">
        <f t="shared" si="304"/>
        <v>7403</v>
      </c>
      <c r="AD3231" s="232" t="str">
        <f t="shared" si="305"/>
        <v>7403-Food</v>
      </c>
    </row>
    <row r="3232" spans="1:30">
      <c r="A3232" t="s">
        <v>48</v>
      </c>
      <c r="B3232" t="s">
        <v>549</v>
      </c>
      <c r="C3232" t="s">
        <v>912</v>
      </c>
      <c r="D3232" t="s">
        <v>913</v>
      </c>
      <c r="E3232" t="s">
        <v>914</v>
      </c>
      <c r="F3232" s="220" t="s">
        <v>53</v>
      </c>
      <c r="G3232" s="220">
        <v>45167</v>
      </c>
      <c r="H3232" t="s">
        <v>285</v>
      </c>
      <c r="I3232" t="s">
        <v>55</v>
      </c>
      <c r="J3232" t="s">
        <v>146</v>
      </c>
      <c r="K3232" t="s">
        <v>286</v>
      </c>
      <c r="L3232" s="230" t="s">
        <v>148</v>
      </c>
      <c r="M3232">
        <v>1</v>
      </c>
      <c r="N3232">
        <v>0</v>
      </c>
      <c r="O3232" s="240">
        <v>117.62</v>
      </c>
      <c r="P3232" s="240">
        <v>117.62</v>
      </c>
      <c r="Q3232" s="240">
        <v>6561.33</v>
      </c>
      <c r="R3232" s="240">
        <v>10.59</v>
      </c>
      <c r="S3232" s="231" t="str">
        <f>VLOOKUP(U3232,'Cross ref'!I:J,2,0)</f>
        <v>SCL</v>
      </c>
      <c r="T3232" s="231">
        <f t="shared" si="300"/>
        <v>117.62</v>
      </c>
      <c r="U3232" s="231">
        <f>VLOOKUP(VALUE(C3232),'Cross ref'!G:I,3,0)</f>
        <v>7403</v>
      </c>
      <c r="V3232" s="231">
        <f>IFERROR(VLOOKUP(J3232,'Item List (2)'!C:D,2,0),VLOOKUP(K3232,'Item List (2)'!C:D,2,0))</f>
        <v>50007</v>
      </c>
      <c r="W3232" s="231">
        <f>IFERROR(VLOOKUP(J3232,'Item List (2)'!C:E,3,0),VLOOKUP(K3232,'Item List (2)'!C:E,3,0))</f>
        <v>100</v>
      </c>
      <c r="X3232" s="231">
        <f t="shared" si="301"/>
        <v>0</v>
      </c>
      <c r="Y3232" s="231" t="str">
        <f t="shared" si="302"/>
        <v>CHICKEN, BRST FLT MARNTD 3.5Z FZN</v>
      </c>
      <c r="AA3232" s="232">
        <f t="shared" si="303"/>
        <v>117.62</v>
      </c>
      <c r="AB3232" s="232" t="str">
        <f>VLOOKUP(W3232,'Item List (2)'!$H:$J,2,0)</f>
        <v>Food</v>
      </c>
      <c r="AC3232" s="232">
        <f t="shared" si="304"/>
        <v>7403</v>
      </c>
      <c r="AD3232" s="232" t="str">
        <f t="shared" si="305"/>
        <v>7403-Food</v>
      </c>
    </row>
    <row r="3233" spans="1:30">
      <c r="A3233" t="s">
        <v>48</v>
      </c>
      <c r="B3233" t="s">
        <v>549</v>
      </c>
      <c r="C3233" t="s">
        <v>912</v>
      </c>
      <c r="D3233" t="s">
        <v>913</v>
      </c>
      <c r="E3233" t="s">
        <v>914</v>
      </c>
      <c r="F3233" s="220" t="s">
        <v>53</v>
      </c>
      <c r="G3233" s="220">
        <v>45167</v>
      </c>
      <c r="H3233" t="s">
        <v>375</v>
      </c>
      <c r="I3233" t="s">
        <v>55</v>
      </c>
      <c r="J3233" t="s">
        <v>146</v>
      </c>
      <c r="K3233" t="s">
        <v>376</v>
      </c>
      <c r="L3233" s="230" t="s">
        <v>377</v>
      </c>
      <c r="M3233">
        <v>1</v>
      </c>
      <c r="N3233">
        <v>0</v>
      </c>
      <c r="O3233" s="240">
        <v>175.35</v>
      </c>
      <c r="P3233" s="240">
        <v>175.35</v>
      </c>
      <c r="Q3233" s="240">
        <v>6561.33</v>
      </c>
      <c r="R3233" s="240">
        <v>10.59</v>
      </c>
      <c r="S3233" s="231" t="str">
        <f>VLOOKUP(U3233,'Cross ref'!I:J,2,0)</f>
        <v>SCL</v>
      </c>
      <c r="T3233" s="231">
        <f t="shared" si="300"/>
        <v>175.35</v>
      </c>
      <c r="U3233" s="231">
        <f>VLOOKUP(VALUE(C3233),'Cross ref'!G:I,3,0)</f>
        <v>7403</v>
      </c>
      <c r="V3233" s="231">
        <f>IFERROR(VLOOKUP(J3233,'Item List (2)'!C:D,2,0),VLOOKUP(K3233,'Item List (2)'!C:D,2,0))</f>
        <v>50007</v>
      </c>
      <c r="W3233" s="231">
        <f>IFERROR(VLOOKUP(J3233,'Item List (2)'!C:E,3,0),VLOOKUP(K3233,'Item List (2)'!C:E,3,0))</f>
        <v>100</v>
      </c>
      <c r="X3233" s="231">
        <f t="shared" si="301"/>
        <v>0</v>
      </c>
      <c r="Y3233" s="231" t="str">
        <f t="shared" si="302"/>
        <v>CHICKEN, BRST GR SAVOR 4.25Z CARLS JR</v>
      </c>
      <c r="AA3233" s="232">
        <f t="shared" si="303"/>
        <v>175.35</v>
      </c>
      <c r="AB3233" s="232" t="str">
        <f>VLOOKUP(W3233,'Item List (2)'!$H:$J,2,0)</f>
        <v>Food</v>
      </c>
      <c r="AC3233" s="232">
        <f t="shared" si="304"/>
        <v>7403</v>
      </c>
      <c r="AD3233" s="232" t="str">
        <f t="shared" si="305"/>
        <v>7403-Food</v>
      </c>
    </row>
    <row r="3234" spans="1:30">
      <c r="A3234" t="s">
        <v>48</v>
      </c>
      <c r="B3234" t="s">
        <v>549</v>
      </c>
      <c r="C3234" t="s">
        <v>912</v>
      </c>
      <c r="D3234" t="s">
        <v>913</v>
      </c>
      <c r="E3234" t="s">
        <v>914</v>
      </c>
      <c r="F3234" s="220" t="s">
        <v>53</v>
      </c>
      <c r="G3234" s="220">
        <v>45167</v>
      </c>
      <c r="H3234" t="s">
        <v>219</v>
      </c>
      <c r="I3234" t="s">
        <v>55</v>
      </c>
      <c r="J3234" t="s">
        <v>220</v>
      </c>
      <c r="K3234" t="s">
        <v>221</v>
      </c>
      <c r="L3234" s="230" t="s">
        <v>222</v>
      </c>
      <c r="M3234">
        <v>1</v>
      </c>
      <c r="N3234">
        <v>0</v>
      </c>
      <c r="O3234" s="240">
        <v>13.66</v>
      </c>
      <c r="P3234" s="240">
        <v>13.66</v>
      </c>
      <c r="Q3234" s="240">
        <v>6561.33</v>
      </c>
      <c r="R3234" s="240">
        <v>10.59</v>
      </c>
      <c r="S3234" s="231" t="str">
        <f>VLOOKUP(U3234,'Cross ref'!I:J,2,0)</f>
        <v>SCL</v>
      </c>
      <c r="T3234" s="231">
        <f t="shared" si="300"/>
        <v>13.66</v>
      </c>
      <c r="U3234" s="231">
        <f>VLOOKUP(VALUE(C3234),'Cross ref'!G:I,3,0)</f>
        <v>7403</v>
      </c>
      <c r="V3234" s="231">
        <f>IFERROR(VLOOKUP(J3234,'Item List (2)'!C:D,2,0),VLOOKUP(K3234,'Item List (2)'!C:D,2,0))</f>
        <v>50007</v>
      </c>
      <c r="W3234" s="231">
        <f>IFERROR(VLOOKUP(J3234,'Item List (2)'!C:E,3,0),VLOOKUP(K3234,'Item List (2)'!C:E,3,0))</f>
        <v>100</v>
      </c>
      <c r="X3234" s="231">
        <f t="shared" si="301"/>
        <v>0</v>
      </c>
      <c r="Y3234" s="231" t="str">
        <f t="shared" si="302"/>
        <v>WATER, PURIFIED 16.9Z DASANI</v>
      </c>
      <c r="AA3234" s="232">
        <f t="shared" si="303"/>
        <v>13.66</v>
      </c>
      <c r="AB3234" s="232" t="str">
        <f>VLOOKUP(W3234,'Item List (2)'!$H:$J,2,0)</f>
        <v>Food</v>
      </c>
      <c r="AC3234" s="232">
        <f t="shared" si="304"/>
        <v>7403</v>
      </c>
      <c r="AD3234" s="232" t="str">
        <f t="shared" si="305"/>
        <v>7403-Food</v>
      </c>
    </row>
    <row r="3235" spans="1:30">
      <c r="A3235" t="s">
        <v>48</v>
      </c>
      <c r="B3235" t="s">
        <v>549</v>
      </c>
      <c r="C3235" t="s">
        <v>912</v>
      </c>
      <c r="D3235" t="s">
        <v>913</v>
      </c>
      <c r="E3235" t="s">
        <v>914</v>
      </c>
      <c r="F3235" s="220" t="s">
        <v>53</v>
      </c>
      <c r="G3235" s="220">
        <v>45167</v>
      </c>
      <c r="H3235" t="s">
        <v>235</v>
      </c>
      <c r="I3235" t="s">
        <v>201</v>
      </c>
      <c r="J3235" t="s">
        <v>236</v>
      </c>
      <c r="K3235" t="s">
        <v>237</v>
      </c>
      <c r="L3235" s="230" t="s">
        <v>238</v>
      </c>
      <c r="M3235">
        <v>1</v>
      </c>
      <c r="N3235">
        <v>0</v>
      </c>
      <c r="O3235" s="240">
        <v>59.26</v>
      </c>
      <c r="P3235" s="240">
        <v>59.26</v>
      </c>
      <c r="Q3235" s="240">
        <v>6561.33</v>
      </c>
      <c r="R3235" s="240">
        <v>10.59</v>
      </c>
      <c r="S3235" s="231" t="str">
        <f>VLOOKUP(U3235,'Cross ref'!I:J,2,0)</f>
        <v>SCL</v>
      </c>
      <c r="T3235" s="231">
        <f t="shared" si="300"/>
        <v>59.26</v>
      </c>
      <c r="U3235" s="231">
        <f>VLOOKUP(VALUE(C3235),'Cross ref'!G:I,3,0)</f>
        <v>7403</v>
      </c>
      <c r="V3235" s="231">
        <f>IFERROR(VLOOKUP(J3235,'Item List (2)'!C:D,2,0),VLOOKUP(K3235,'Item List (2)'!C:D,2,0))</f>
        <v>51001</v>
      </c>
      <c r="W3235" s="231">
        <f>IFERROR(VLOOKUP(J3235,'Item List (2)'!C:E,3,0),VLOOKUP(K3235,'Item List (2)'!C:E,3,0))</f>
        <v>1000</v>
      </c>
      <c r="X3235" s="231">
        <f t="shared" si="301"/>
        <v>0</v>
      </c>
      <c r="Y3235" s="231" t="str">
        <f t="shared" si="302"/>
        <v>CUP, COLD 20Z FLV TRL</v>
      </c>
      <c r="AA3235" s="232">
        <f t="shared" si="303"/>
        <v>59.26</v>
      </c>
      <c r="AB3235" s="232" t="str">
        <f>VLOOKUP(W3235,'Item List (2)'!$H:$J,2,0)</f>
        <v>Paper</v>
      </c>
      <c r="AC3235" s="232">
        <f t="shared" si="304"/>
        <v>7403</v>
      </c>
      <c r="AD3235" s="232" t="str">
        <f t="shared" si="305"/>
        <v>7403-Paper</v>
      </c>
    </row>
    <row r="3236" spans="1:30">
      <c r="A3236" t="s">
        <v>48</v>
      </c>
      <c r="B3236" t="s">
        <v>549</v>
      </c>
      <c r="C3236" t="s">
        <v>912</v>
      </c>
      <c r="D3236" t="s">
        <v>913</v>
      </c>
      <c r="E3236" t="s">
        <v>914</v>
      </c>
      <c r="F3236" s="220" t="s">
        <v>53</v>
      </c>
      <c r="G3236" s="220">
        <v>45167</v>
      </c>
      <c r="H3236" t="s">
        <v>243</v>
      </c>
      <c r="I3236" t="s">
        <v>55</v>
      </c>
      <c r="J3236" t="s">
        <v>244</v>
      </c>
      <c r="K3236" t="s">
        <v>245</v>
      </c>
      <c r="L3236" s="230" t="s">
        <v>246</v>
      </c>
      <c r="M3236">
        <v>1</v>
      </c>
      <c r="N3236">
        <v>0</v>
      </c>
      <c r="O3236" s="240">
        <v>19.99</v>
      </c>
      <c r="P3236" s="240">
        <v>19.99</v>
      </c>
      <c r="Q3236" s="240">
        <v>6561.33</v>
      </c>
      <c r="R3236" s="240">
        <v>10.59</v>
      </c>
      <c r="S3236" s="231" t="str">
        <f>VLOOKUP(U3236,'Cross ref'!I:J,2,0)</f>
        <v>SCL</v>
      </c>
      <c r="T3236" s="231">
        <f t="shared" si="300"/>
        <v>19.99</v>
      </c>
      <c r="U3236" s="231">
        <f>VLOOKUP(VALUE(C3236),'Cross ref'!G:I,3,0)</f>
        <v>7403</v>
      </c>
      <c r="V3236" s="231">
        <f>IFERROR(VLOOKUP(J3236,'Item List (2)'!C:D,2,0),VLOOKUP(K3236,'Item List (2)'!C:D,2,0))</f>
        <v>50007</v>
      </c>
      <c r="W3236" s="231">
        <f>IFERROR(VLOOKUP(J3236,'Item List (2)'!C:E,3,0),VLOOKUP(K3236,'Item List (2)'!C:E,3,0))</f>
        <v>100</v>
      </c>
      <c r="X3236" s="231">
        <f t="shared" si="301"/>
        <v>0</v>
      </c>
      <c r="Y3236" s="231" t="str">
        <f t="shared" si="302"/>
        <v>CREAMER, HALF &amp; HALF</v>
      </c>
      <c r="AA3236" s="232">
        <f t="shared" si="303"/>
        <v>19.99</v>
      </c>
      <c r="AB3236" s="232" t="str">
        <f>VLOOKUP(W3236,'Item List (2)'!$H:$J,2,0)</f>
        <v>Food</v>
      </c>
      <c r="AC3236" s="232">
        <f t="shared" si="304"/>
        <v>7403</v>
      </c>
      <c r="AD3236" s="232" t="str">
        <f t="shared" si="305"/>
        <v>7403-Food</v>
      </c>
    </row>
    <row r="3237" spans="1:30">
      <c r="A3237" t="s">
        <v>48</v>
      </c>
      <c r="B3237" t="s">
        <v>549</v>
      </c>
      <c r="C3237" t="s">
        <v>912</v>
      </c>
      <c r="D3237" t="s">
        <v>913</v>
      </c>
      <c r="E3237" t="s">
        <v>914</v>
      </c>
      <c r="F3237" s="220" t="s">
        <v>53</v>
      </c>
      <c r="G3237" s="220">
        <v>45167</v>
      </c>
      <c r="H3237" t="s">
        <v>498</v>
      </c>
      <c r="I3237" t="s">
        <v>201</v>
      </c>
      <c r="J3237" t="s">
        <v>202</v>
      </c>
      <c r="K3237" t="s">
        <v>499</v>
      </c>
      <c r="L3237" s="230" t="s">
        <v>500</v>
      </c>
      <c r="M3237">
        <v>1</v>
      </c>
      <c r="N3237">
        <v>0</v>
      </c>
      <c r="O3237" s="240">
        <v>56.84</v>
      </c>
      <c r="P3237" s="240">
        <v>56.84</v>
      </c>
      <c r="Q3237" s="240">
        <v>6561.33</v>
      </c>
      <c r="R3237" s="240">
        <v>10.59</v>
      </c>
      <c r="S3237" s="231" t="str">
        <f>VLOOKUP(U3237,'Cross ref'!I:J,2,0)</f>
        <v>SCL</v>
      </c>
      <c r="T3237" s="231">
        <f t="shared" si="300"/>
        <v>56.84</v>
      </c>
      <c r="U3237" s="231">
        <f>VLOOKUP(VALUE(C3237),'Cross ref'!G:I,3,0)</f>
        <v>7403</v>
      </c>
      <c r="V3237" s="231">
        <f>IFERROR(VLOOKUP(J3237,'Item List (2)'!C:D,2,0),VLOOKUP(K3237,'Item List (2)'!C:D,2,0))</f>
        <v>51001</v>
      </c>
      <c r="W3237" s="231">
        <f>IFERROR(VLOOKUP(J3237,'Item List (2)'!C:E,3,0),VLOOKUP(K3237,'Item List (2)'!C:E,3,0))</f>
        <v>1000</v>
      </c>
      <c r="X3237" s="231">
        <f t="shared" si="301"/>
        <v>0</v>
      </c>
      <c r="Y3237" s="231" t="str">
        <f t="shared" si="302"/>
        <v>WRAP, QUICK HAPPY STAR</v>
      </c>
      <c r="AA3237" s="232">
        <f t="shared" si="303"/>
        <v>56.84</v>
      </c>
      <c r="AB3237" s="232" t="str">
        <f>VLOOKUP(W3237,'Item List (2)'!$H:$J,2,0)</f>
        <v>Paper</v>
      </c>
      <c r="AC3237" s="232">
        <f t="shared" si="304"/>
        <v>7403</v>
      </c>
      <c r="AD3237" s="232" t="str">
        <f t="shared" si="305"/>
        <v>7403-Paper</v>
      </c>
    </row>
    <row r="3238" spans="1:30">
      <c r="A3238" t="s">
        <v>48</v>
      </c>
      <c r="B3238" t="s">
        <v>549</v>
      </c>
      <c r="C3238" t="s">
        <v>912</v>
      </c>
      <c r="D3238" t="s">
        <v>913</v>
      </c>
      <c r="E3238" t="s">
        <v>914</v>
      </c>
      <c r="F3238" s="220" t="s">
        <v>53</v>
      </c>
      <c r="G3238" s="220">
        <v>45167</v>
      </c>
      <c r="H3238" t="s">
        <v>247</v>
      </c>
      <c r="I3238" t="s">
        <v>201</v>
      </c>
      <c r="J3238" t="s">
        <v>240</v>
      </c>
      <c r="K3238" t="s">
        <v>248</v>
      </c>
      <c r="L3238" s="230" t="s">
        <v>249</v>
      </c>
      <c r="M3238">
        <v>1</v>
      </c>
      <c r="N3238">
        <v>0</v>
      </c>
      <c r="O3238" s="240">
        <v>16.89</v>
      </c>
      <c r="P3238" s="240">
        <v>16.89</v>
      </c>
      <c r="Q3238" s="240">
        <v>6561.33</v>
      </c>
      <c r="R3238" s="240">
        <v>10.59</v>
      </c>
      <c r="S3238" s="231" t="str">
        <f>VLOOKUP(U3238,'Cross ref'!I:J,2,0)</f>
        <v>SCL</v>
      </c>
      <c r="T3238" s="231">
        <f t="shared" si="300"/>
        <v>16.89</v>
      </c>
      <c r="U3238" s="231">
        <f>VLOOKUP(VALUE(C3238),'Cross ref'!G:I,3,0)</f>
        <v>7403</v>
      </c>
      <c r="V3238" s="231">
        <f>IFERROR(VLOOKUP(J3238,'Item List (2)'!C:D,2,0),VLOOKUP(K3238,'Item List (2)'!C:D,2,0))</f>
        <v>51001</v>
      </c>
      <c r="W3238" s="231">
        <f>IFERROR(VLOOKUP(J3238,'Item List (2)'!C:E,3,0),VLOOKUP(K3238,'Item List (2)'!C:E,3,0))</f>
        <v>1000</v>
      </c>
      <c r="X3238" s="231">
        <f t="shared" si="301"/>
        <v>0</v>
      </c>
      <c r="Y3238" s="231" t="str">
        <f t="shared" si="302"/>
        <v>BAG, #12 FVLR TRAILS</v>
      </c>
      <c r="AA3238" s="232">
        <f t="shared" si="303"/>
        <v>16.89</v>
      </c>
      <c r="AB3238" s="232" t="str">
        <f>VLOOKUP(W3238,'Item List (2)'!$H:$J,2,0)</f>
        <v>Paper</v>
      </c>
      <c r="AC3238" s="232">
        <f t="shared" si="304"/>
        <v>7403</v>
      </c>
      <c r="AD3238" s="232" t="str">
        <f t="shared" si="305"/>
        <v>7403-Paper</v>
      </c>
    </row>
    <row r="3239" spans="1:30">
      <c r="A3239" t="s">
        <v>48</v>
      </c>
      <c r="B3239" t="s">
        <v>549</v>
      </c>
      <c r="C3239" t="s">
        <v>912</v>
      </c>
      <c r="D3239" t="s">
        <v>913</v>
      </c>
      <c r="E3239" t="s">
        <v>914</v>
      </c>
      <c r="F3239" s="220" t="s">
        <v>53</v>
      </c>
      <c r="G3239" s="220">
        <v>45167</v>
      </c>
      <c r="H3239" t="s">
        <v>250</v>
      </c>
      <c r="I3239" t="s">
        <v>201</v>
      </c>
      <c r="J3239" t="s">
        <v>240</v>
      </c>
      <c r="K3239" t="s">
        <v>251</v>
      </c>
      <c r="L3239" s="230" t="s">
        <v>252</v>
      </c>
      <c r="M3239">
        <v>1</v>
      </c>
      <c r="N3239">
        <v>0</v>
      </c>
      <c r="O3239" s="240">
        <v>26.37</v>
      </c>
      <c r="P3239" s="240">
        <v>26.37</v>
      </c>
      <c r="Q3239" s="240">
        <v>6561.33</v>
      </c>
      <c r="R3239" s="240">
        <v>10.59</v>
      </c>
      <c r="S3239" s="231" t="str">
        <f>VLOOKUP(U3239,'Cross ref'!I:J,2,0)</f>
        <v>SCL</v>
      </c>
      <c r="T3239" s="231">
        <f t="shared" si="300"/>
        <v>26.37</v>
      </c>
      <c r="U3239" s="231">
        <f>VLOOKUP(VALUE(C3239),'Cross ref'!G:I,3,0)</f>
        <v>7403</v>
      </c>
      <c r="V3239" s="231">
        <f>IFERROR(VLOOKUP(J3239,'Item List (2)'!C:D,2,0),VLOOKUP(K3239,'Item List (2)'!C:D,2,0))</f>
        <v>51001</v>
      </c>
      <c r="W3239" s="231">
        <f>IFERROR(VLOOKUP(J3239,'Item List (2)'!C:E,3,0),VLOOKUP(K3239,'Item List (2)'!C:E,3,0))</f>
        <v>1000</v>
      </c>
      <c r="X3239" s="231">
        <f t="shared" si="301"/>
        <v>0</v>
      </c>
      <c r="Y3239" s="231" t="str">
        <f t="shared" si="302"/>
        <v>BAG, #8 FLVR TRAILS</v>
      </c>
      <c r="AA3239" s="232">
        <f t="shared" si="303"/>
        <v>26.37</v>
      </c>
      <c r="AB3239" s="232" t="str">
        <f>VLOOKUP(W3239,'Item List (2)'!$H:$J,2,0)</f>
        <v>Paper</v>
      </c>
      <c r="AC3239" s="232">
        <f t="shared" si="304"/>
        <v>7403</v>
      </c>
      <c r="AD3239" s="232" t="str">
        <f t="shared" si="305"/>
        <v>7403-Paper</v>
      </c>
    </row>
    <row r="3240" spans="1:30">
      <c r="A3240" t="s">
        <v>48</v>
      </c>
      <c r="B3240" t="s">
        <v>549</v>
      </c>
      <c r="C3240" t="s">
        <v>912</v>
      </c>
      <c r="D3240" t="s">
        <v>913</v>
      </c>
      <c r="E3240" t="s">
        <v>914</v>
      </c>
      <c r="F3240" s="220" t="s">
        <v>53</v>
      </c>
      <c r="G3240" s="220">
        <v>45167</v>
      </c>
      <c r="H3240" t="s">
        <v>253</v>
      </c>
      <c r="I3240" t="s">
        <v>201</v>
      </c>
      <c r="J3240" t="s">
        <v>240</v>
      </c>
      <c r="K3240" t="s">
        <v>254</v>
      </c>
      <c r="L3240" s="230" t="s">
        <v>249</v>
      </c>
      <c r="M3240">
        <v>1</v>
      </c>
      <c r="N3240">
        <v>0</v>
      </c>
      <c r="O3240" s="240">
        <v>10.7</v>
      </c>
      <c r="P3240" s="240">
        <v>10.7</v>
      </c>
      <c r="Q3240" s="240">
        <v>6561.33</v>
      </c>
      <c r="R3240" s="240">
        <v>10.59</v>
      </c>
      <c r="S3240" s="231" t="str">
        <f>VLOOKUP(U3240,'Cross ref'!I:J,2,0)</f>
        <v>SCL</v>
      </c>
      <c r="T3240" s="231">
        <f t="shared" si="300"/>
        <v>10.7</v>
      </c>
      <c r="U3240" s="231">
        <f>VLOOKUP(VALUE(C3240),'Cross ref'!G:I,3,0)</f>
        <v>7403</v>
      </c>
      <c r="V3240" s="231">
        <f>IFERROR(VLOOKUP(J3240,'Item List (2)'!C:D,2,0),VLOOKUP(K3240,'Item List (2)'!C:D,2,0))</f>
        <v>51001</v>
      </c>
      <c r="W3240" s="231">
        <f>IFERROR(VLOOKUP(J3240,'Item List (2)'!C:E,3,0),VLOOKUP(K3240,'Item List (2)'!C:E,3,0))</f>
        <v>1000</v>
      </c>
      <c r="X3240" s="231">
        <f t="shared" si="301"/>
        <v>0</v>
      </c>
      <c r="Y3240" s="231" t="str">
        <f t="shared" si="302"/>
        <v>BAG, #4 FLVR TRAILS</v>
      </c>
      <c r="AA3240" s="232">
        <f t="shared" si="303"/>
        <v>10.7</v>
      </c>
      <c r="AB3240" s="232" t="str">
        <f>VLOOKUP(W3240,'Item List (2)'!$H:$J,2,0)</f>
        <v>Paper</v>
      </c>
      <c r="AC3240" s="232">
        <f t="shared" si="304"/>
        <v>7403</v>
      </c>
      <c r="AD3240" s="232" t="str">
        <f t="shared" si="305"/>
        <v>7403-Paper</v>
      </c>
    </row>
    <row r="3241" spans="1:30">
      <c r="A3241" t="s">
        <v>48</v>
      </c>
      <c r="B3241" t="s">
        <v>549</v>
      </c>
      <c r="C3241" t="s">
        <v>912</v>
      </c>
      <c r="D3241" t="s">
        <v>913</v>
      </c>
      <c r="E3241" t="s">
        <v>914</v>
      </c>
      <c r="F3241" s="220" t="s">
        <v>53</v>
      </c>
      <c r="G3241" s="220">
        <v>45167</v>
      </c>
      <c r="H3241" t="s">
        <v>394</v>
      </c>
      <c r="I3241" t="s">
        <v>201</v>
      </c>
      <c r="J3241" t="s">
        <v>240</v>
      </c>
      <c r="K3241" t="s">
        <v>395</v>
      </c>
      <c r="L3241" s="230" t="s">
        <v>396</v>
      </c>
      <c r="M3241">
        <v>1</v>
      </c>
      <c r="N3241">
        <v>0</v>
      </c>
      <c r="O3241" s="240">
        <v>27.95</v>
      </c>
      <c r="P3241" s="240">
        <v>27.95</v>
      </c>
      <c r="Q3241" s="240">
        <v>6561.33</v>
      </c>
      <c r="R3241" s="240">
        <v>10.59</v>
      </c>
      <c r="S3241" s="231" t="str">
        <f>VLOOKUP(U3241,'Cross ref'!I:J,2,0)</f>
        <v>SCL</v>
      </c>
      <c r="T3241" s="231">
        <f t="shared" si="300"/>
        <v>27.95</v>
      </c>
      <c r="U3241" s="231">
        <f>VLOOKUP(VALUE(C3241),'Cross ref'!G:I,3,0)</f>
        <v>7403</v>
      </c>
      <c r="V3241" s="231">
        <f>IFERROR(VLOOKUP(J3241,'Item List (2)'!C:D,2,0),VLOOKUP(K3241,'Item List (2)'!C:D,2,0))</f>
        <v>51001</v>
      </c>
      <c r="W3241" s="231">
        <f>IFERROR(VLOOKUP(J3241,'Item List (2)'!C:E,3,0),VLOOKUP(K3241,'Item List (2)'!C:E,3,0))</f>
        <v>1000</v>
      </c>
      <c r="X3241" s="231">
        <f t="shared" si="301"/>
        <v>0</v>
      </c>
      <c r="Y3241" s="231" t="str">
        <f t="shared" si="302"/>
        <v>BAG, ALL PURPOSE FLVR TRAILS</v>
      </c>
      <c r="AA3241" s="232">
        <f t="shared" si="303"/>
        <v>27.95</v>
      </c>
      <c r="AB3241" s="232" t="str">
        <f>VLOOKUP(W3241,'Item List (2)'!$H:$J,2,0)</f>
        <v>Paper</v>
      </c>
      <c r="AC3241" s="232">
        <f t="shared" si="304"/>
        <v>7403</v>
      </c>
      <c r="AD3241" s="232" t="str">
        <f t="shared" si="305"/>
        <v>7403-Paper</v>
      </c>
    </row>
    <row r="3242" spans="1:30">
      <c r="A3242" t="s">
        <v>48</v>
      </c>
      <c r="B3242" t="s">
        <v>549</v>
      </c>
      <c r="C3242" t="s">
        <v>912</v>
      </c>
      <c r="D3242" t="s">
        <v>913</v>
      </c>
      <c r="E3242" t="s">
        <v>914</v>
      </c>
      <c r="F3242" s="220" t="s">
        <v>53</v>
      </c>
      <c r="G3242" s="220">
        <v>45167</v>
      </c>
      <c r="H3242" t="s">
        <v>258</v>
      </c>
      <c r="I3242" t="s">
        <v>201</v>
      </c>
      <c r="J3242" t="s">
        <v>236</v>
      </c>
      <c r="K3242" t="s">
        <v>259</v>
      </c>
      <c r="L3242" s="230" t="s">
        <v>260</v>
      </c>
      <c r="M3242">
        <v>2</v>
      </c>
      <c r="N3242">
        <v>0</v>
      </c>
      <c r="O3242" s="240">
        <v>30.68</v>
      </c>
      <c r="P3242" s="240">
        <v>61.36</v>
      </c>
      <c r="Q3242" s="240">
        <v>6561.33</v>
      </c>
      <c r="R3242" s="240">
        <v>10.59</v>
      </c>
      <c r="S3242" s="231" t="str">
        <f>VLOOKUP(U3242,'Cross ref'!I:J,2,0)</f>
        <v>SCL</v>
      </c>
      <c r="T3242" s="231">
        <f t="shared" si="300"/>
        <v>61.36</v>
      </c>
      <c r="U3242" s="231">
        <f>VLOOKUP(VALUE(C3242),'Cross ref'!G:I,3,0)</f>
        <v>7403</v>
      </c>
      <c r="V3242" s="231">
        <f>IFERROR(VLOOKUP(J3242,'Item List (2)'!C:D,2,0),VLOOKUP(K3242,'Item List (2)'!C:D,2,0))</f>
        <v>51001</v>
      </c>
      <c r="W3242" s="231">
        <f>IFERROR(VLOOKUP(J3242,'Item List (2)'!C:E,3,0),VLOOKUP(K3242,'Item List (2)'!C:E,3,0))</f>
        <v>1000</v>
      </c>
      <c r="X3242" s="231">
        <f t="shared" si="301"/>
        <v>0</v>
      </c>
      <c r="Y3242" s="231" t="str">
        <f t="shared" si="302"/>
        <v>CUP, PLS COLD 32Z FLVR TRAIL</v>
      </c>
      <c r="AA3242" s="232">
        <f t="shared" si="303"/>
        <v>61.36</v>
      </c>
      <c r="AB3242" s="232" t="str">
        <f>VLOOKUP(W3242,'Item List (2)'!$H:$J,2,0)</f>
        <v>Paper</v>
      </c>
      <c r="AC3242" s="232">
        <f t="shared" si="304"/>
        <v>7403</v>
      </c>
      <c r="AD3242" s="232" t="str">
        <f t="shared" si="305"/>
        <v>7403-Paper</v>
      </c>
    </row>
    <row r="3243" spans="1:30">
      <c r="A3243" t="s">
        <v>48</v>
      </c>
      <c r="B3243" t="s">
        <v>549</v>
      </c>
      <c r="C3243" t="s">
        <v>912</v>
      </c>
      <c r="D3243" t="s">
        <v>913</v>
      </c>
      <c r="E3243" t="s">
        <v>914</v>
      </c>
      <c r="F3243" s="220" t="s">
        <v>53</v>
      </c>
      <c r="G3243" s="220">
        <v>45167</v>
      </c>
      <c r="H3243" t="s">
        <v>503</v>
      </c>
      <c r="I3243" t="s">
        <v>55</v>
      </c>
      <c r="J3243" t="s">
        <v>265</v>
      </c>
      <c r="K3243" t="s">
        <v>504</v>
      </c>
      <c r="L3243" s="230" t="s">
        <v>263</v>
      </c>
      <c r="M3243">
        <v>1</v>
      </c>
      <c r="N3243">
        <v>0</v>
      </c>
      <c r="O3243" s="240">
        <v>32.25</v>
      </c>
      <c r="P3243" s="240">
        <v>32.25</v>
      </c>
      <c r="Q3243" s="240">
        <v>6561.33</v>
      </c>
      <c r="R3243" s="240">
        <v>10.59</v>
      </c>
      <c r="S3243" s="231" t="str">
        <f>VLOOKUP(U3243,'Cross ref'!I:J,2,0)</f>
        <v>SCL</v>
      </c>
      <c r="T3243" s="231">
        <f t="shared" si="300"/>
        <v>32.25</v>
      </c>
      <c r="U3243" s="231">
        <f>VLOOKUP(VALUE(C3243),'Cross ref'!G:I,3,0)</f>
        <v>7403</v>
      </c>
      <c r="V3243" s="231">
        <f>IFERROR(VLOOKUP(J3243,'Item List (2)'!C:D,2,0),VLOOKUP(K3243,'Item List (2)'!C:D,2,0))</f>
        <v>50007</v>
      </c>
      <c r="W3243" s="231">
        <f>IFERROR(VLOOKUP(J3243,'Item List (2)'!C:E,3,0),VLOOKUP(K3243,'Item List (2)'!C:E,3,0))</f>
        <v>100</v>
      </c>
      <c r="X3243" s="231">
        <f t="shared" si="301"/>
        <v>0</v>
      </c>
      <c r="Y3243" s="231" t="str">
        <f t="shared" si="302"/>
        <v>SAUCE, CLASSIC</v>
      </c>
      <c r="AA3243" s="232">
        <f t="shared" si="303"/>
        <v>32.25</v>
      </c>
      <c r="AB3243" s="232" t="str">
        <f>VLOOKUP(W3243,'Item List (2)'!$H:$J,2,0)</f>
        <v>Food</v>
      </c>
      <c r="AC3243" s="232">
        <f t="shared" si="304"/>
        <v>7403</v>
      </c>
      <c r="AD3243" s="232" t="str">
        <f t="shared" si="305"/>
        <v>7403-Food</v>
      </c>
    </row>
    <row r="3244" spans="1:30">
      <c r="A3244" t="s">
        <v>48</v>
      </c>
      <c r="B3244" t="s">
        <v>549</v>
      </c>
      <c r="C3244" t="s">
        <v>912</v>
      </c>
      <c r="D3244" t="s">
        <v>913</v>
      </c>
      <c r="E3244" t="s">
        <v>914</v>
      </c>
      <c r="F3244" s="220" t="s">
        <v>53</v>
      </c>
      <c r="G3244" s="220">
        <v>45167</v>
      </c>
      <c r="H3244" t="s">
        <v>261</v>
      </c>
      <c r="I3244" t="s">
        <v>55</v>
      </c>
      <c r="J3244" t="s">
        <v>98</v>
      </c>
      <c r="K3244" t="s">
        <v>262</v>
      </c>
      <c r="L3244" s="230" t="s">
        <v>263</v>
      </c>
      <c r="M3244">
        <v>1</v>
      </c>
      <c r="N3244">
        <v>0</v>
      </c>
      <c r="O3244" s="240">
        <v>22.91</v>
      </c>
      <c r="P3244" s="240">
        <v>22.91</v>
      </c>
      <c r="Q3244" s="240">
        <v>6561.33</v>
      </c>
      <c r="R3244" s="240">
        <v>10.59</v>
      </c>
      <c r="S3244" s="231" t="str">
        <f>VLOOKUP(U3244,'Cross ref'!I:J,2,0)</f>
        <v>SCL</v>
      </c>
      <c r="T3244" s="231">
        <f t="shared" si="300"/>
        <v>22.91</v>
      </c>
      <c r="U3244" s="231">
        <f>VLOOKUP(VALUE(C3244),'Cross ref'!G:I,3,0)</f>
        <v>7403</v>
      </c>
      <c r="V3244" s="231">
        <f>IFERROR(VLOOKUP(J3244,'Item List (2)'!C:D,2,0),VLOOKUP(K3244,'Item List (2)'!C:D,2,0))</f>
        <v>50007</v>
      </c>
      <c r="W3244" s="231">
        <f>IFERROR(VLOOKUP(J3244,'Item List (2)'!C:E,3,0),VLOOKUP(K3244,'Item List (2)'!C:E,3,0))</f>
        <v>100</v>
      </c>
      <c r="X3244" s="231">
        <f t="shared" si="301"/>
        <v>0</v>
      </c>
      <c r="Y3244" s="231" t="str">
        <f t="shared" si="302"/>
        <v>SAUCE, BBQ</v>
      </c>
      <c r="AA3244" s="232">
        <f t="shared" si="303"/>
        <v>22.91</v>
      </c>
      <c r="AB3244" s="232" t="str">
        <f>VLOOKUP(W3244,'Item List (2)'!$H:$J,2,0)</f>
        <v>Food</v>
      </c>
      <c r="AC3244" s="232">
        <f t="shared" si="304"/>
        <v>7403</v>
      </c>
      <c r="AD3244" s="232" t="str">
        <f t="shared" si="305"/>
        <v>7403-Food</v>
      </c>
    </row>
    <row r="3245" spans="1:30">
      <c r="A3245" t="s">
        <v>48</v>
      </c>
      <c r="B3245" t="s">
        <v>549</v>
      </c>
      <c r="C3245" t="s">
        <v>912</v>
      </c>
      <c r="D3245" t="s">
        <v>913</v>
      </c>
      <c r="E3245" t="s">
        <v>914</v>
      </c>
      <c r="F3245" s="220" t="s">
        <v>53</v>
      </c>
      <c r="G3245" s="220">
        <v>45167</v>
      </c>
      <c r="H3245" t="s">
        <v>264</v>
      </c>
      <c r="I3245" t="s">
        <v>55</v>
      </c>
      <c r="J3245" t="s">
        <v>265</v>
      </c>
      <c r="K3245" t="s">
        <v>266</v>
      </c>
      <c r="L3245" s="230" t="s">
        <v>263</v>
      </c>
      <c r="M3245">
        <v>2</v>
      </c>
      <c r="N3245">
        <v>0</v>
      </c>
      <c r="O3245" s="240">
        <v>23.87</v>
      </c>
      <c r="P3245" s="240">
        <v>47.74</v>
      </c>
      <c r="Q3245" s="240">
        <v>6561.33</v>
      </c>
      <c r="R3245" s="240">
        <v>10.59</v>
      </c>
      <c r="S3245" s="231" t="str">
        <f>VLOOKUP(U3245,'Cross ref'!I:J,2,0)</f>
        <v>SCL</v>
      </c>
      <c r="T3245" s="231">
        <f t="shared" si="300"/>
        <v>47.74</v>
      </c>
      <c r="U3245" s="231">
        <f>VLOOKUP(VALUE(C3245),'Cross ref'!G:I,3,0)</f>
        <v>7403</v>
      </c>
      <c r="V3245" s="231">
        <f>IFERROR(VLOOKUP(J3245,'Item List (2)'!C:D,2,0),VLOOKUP(K3245,'Item List (2)'!C:D,2,0))</f>
        <v>50007</v>
      </c>
      <c r="W3245" s="231">
        <f>IFERROR(VLOOKUP(J3245,'Item List (2)'!C:E,3,0),VLOOKUP(K3245,'Item List (2)'!C:E,3,0))</f>
        <v>100</v>
      </c>
      <c r="X3245" s="231">
        <f t="shared" si="301"/>
        <v>0</v>
      </c>
      <c r="Y3245" s="231" t="str">
        <f t="shared" si="302"/>
        <v>SAUCE, SPECIAL</v>
      </c>
      <c r="AA3245" s="232">
        <f t="shared" si="303"/>
        <v>47.74</v>
      </c>
      <c r="AB3245" s="232" t="str">
        <f>VLOOKUP(W3245,'Item List (2)'!$H:$J,2,0)</f>
        <v>Food</v>
      </c>
      <c r="AC3245" s="232">
        <f t="shared" si="304"/>
        <v>7403</v>
      </c>
      <c r="AD3245" s="232" t="str">
        <f t="shared" si="305"/>
        <v>7403-Food</v>
      </c>
    </row>
    <row r="3246" spans="1:30">
      <c r="A3246" t="s">
        <v>48</v>
      </c>
      <c r="B3246" t="s">
        <v>549</v>
      </c>
      <c r="C3246" t="s">
        <v>912</v>
      </c>
      <c r="D3246" t="s">
        <v>913</v>
      </c>
      <c r="E3246" t="s">
        <v>914</v>
      </c>
      <c r="F3246" s="220" t="s">
        <v>53</v>
      </c>
      <c r="G3246" s="220">
        <v>45167</v>
      </c>
      <c r="H3246" t="s">
        <v>267</v>
      </c>
      <c r="I3246" t="s">
        <v>55</v>
      </c>
      <c r="J3246" t="s">
        <v>268</v>
      </c>
      <c r="K3246" t="s">
        <v>269</v>
      </c>
      <c r="L3246" s="230" t="s">
        <v>270</v>
      </c>
      <c r="M3246">
        <v>2</v>
      </c>
      <c r="N3246">
        <v>0</v>
      </c>
      <c r="O3246" s="240">
        <v>47.11</v>
      </c>
      <c r="P3246" s="240">
        <v>94.22</v>
      </c>
      <c r="Q3246" s="240">
        <v>6561.33</v>
      </c>
      <c r="R3246" s="240">
        <v>10.59</v>
      </c>
      <c r="S3246" s="231" t="str">
        <f>VLOOKUP(U3246,'Cross ref'!I:J,2,0)</f>
        <v>SCL</v>
      </c>
      <c r="T3246" s="231">
        <f t="shared" si="300"/>
        <v>94.22</v>
      </c>
      <c r="U3246" s="231">
        <f>VLOOKUP(VALUE(C3246),'Cross ref'!G:I,3,0)</f>
        <v>7403</v>
      </c>
      <c r="V3246" s="231">
        <f>IFERROR(VLOOKUP(J3246,'Item List (2)'!C:D,2,0),VLOOKUP(K3246,'Item List (2)'!C:D,2,0))</f>
        <v>50007</v>
      </c>
      <c r="W3246" s="231">
        <f>IFERROR(VLOOKUP(J3246,'Item List (2)'!C:E,3,0),VLOOKUP(K3246,'Item List (2)'!C:E,3,0))</f>
        <v>100</v>
      </c>
      <c r="X3246" s="231">
        <f t="shared" si="301"/>
        <v>0</v>
      </c>
      <c r="Y3246" s="231" t="str">
        <f t="shared" si="302"/>
        <v>MAYONNAISE, 64Z</v>
      </c>
      <c r="AA3246" s="232">
        <f t="shared" si="303"/>
        <v>94.22</v>
      </c>
      <c r="AB3246" s="232" t="str">
        <f>VLOOKUP(W3246,'Item List (2)'!$H:$J,2,0)</f>
        <v>Food</v>
      </c>
      <c r="AC3246" s="232">
        <f t="shared" si="304"/>
        <v>7403</v>
      </c>
      <c r="AD3246" s="232" t="str">
        <f t="shared" si="305"/>
        <v>7403-Food</v>
      </c>
    </row>
    <row r="3247" spans="1:30">
      <c r="A3247" t="s">
        <v>48</v>
      </c>
      <c r="B3247" t="s">
        <v>549</v>
      </c>
      <c r="C3247" t="s">
        <v>912</v>
      </c>
      <c r="D3247" t="s">
        <v>913</v>
      </c>
      <c r="E3247" t="s">
        <v>914</v>
      </c>
      <c r="F3247" s="220" t="s">
        <v>53</v>
      </c>
      <c r="G3247" s="220">
        <v>45167</v>
      </c>
      <c r="H3247" t="s">
        <v>399</v>
      </c>
      <c r="I3247" t="s">
        <v>201</v>
      </c>
      <c r="J3247" t="s">
        <v>400</v>
      </c>
      <c r="K3247" t="s">
        <v>401</v>
      </c>
      <c r="L3247" s="230" t="s">
        <v>402</v>
      </c>
      <c r="M3247">
        <v>1</v>
      </c>
      <c r="N3247">
        <v>0</v>
      </c>
      <c r="O3247" s="240">
        <v>45.4</v>
      </c>
      <c r="P3247" s="240">
        <v>45.4</v>
      </c>
      <c r="Q3247" s="240">
        <v>6561.33</v>
      </c>
      <c r="R3247" s="240">
        <v>10.59</v>
      </c>
      <c r="S3247" s="231" t="str">
        <f>VLOOKUP(U3247,'Cross ref'!I:J,2,0)</f>
        <v>SCL</v>
      </c>
      <c r="T3247" s="231">
        <f t="shared" si="300"/>
        <v>45.4</v>
      </c>
      <c r="U3247" s="231">
        <f>VLOOKUP(VALUE(C3247),'Cross ref'!G:I,3,0)</f>
        <v>7403</v>
      </c>
      <c r="V3247" s="231">
        <f>IFERROR(VLOOKUP(J3247,'Item List (2)'!C:D,2,0),VLOOKUP(K3247,'Item List (2)'!C:D,2,0))</f>
        <v>51001</v>
      </c>
      <c r="W3247" s="231">
        <f>IFERROR(VLOOKUP(J3247,'Item List (2)'!C:E,3,0),VLOOKUP(K3247,'Item List (2)'!C:E,3,0))</f>
        <v>1000</v>
      </c>
      <c r="X3247" s="231">
        <f t="shared" si="301"/>
        <v>0</v>
      </c>
      <c r="Y3247" s="231" t="str">
        <f t="shared" si="302"/>
        <v>NAPKIN, 13X8.5 BRN</v>
      </c>
      <c r="AA3247" s="232">
        <f t="shared" si="303"/>
        <v>45.4</v>
      </c>
      <c r="AB3247" s="232" t="str">
        <f>VLOOKUP(W3247,'Item List (2)'!$H:$J,2,0)</f>
        <v>Paper</v>
      </c>
      <c r="AC3247" s="232">
        <f t="shared" si="304"/>
        <v>7403</v>
      </c>
      <c r="AD3247" s="232" t="str">
        <f t="shared" si="305"/>
        <v>7403-Paper</v>
      </c>
    </row>
    <row r="3248" spans="1:30">
      <c r="A3248" t="s">
        <v>48</v>
      </c>
      <c r="B3248" t="s">
        <v>549</v>
      </c>
      <c r="C3248" t="s">
        <v>912</v>
      </c>
      <c r="D3248" t="s">
        <v>913</v>
      </c>
      <c r="E3248" t="s">
        <v>914</v>
      </c>
      <c r="F3248" s="220" t="s">
        <v>53</v>
      </c>
      <c r="G3248" s="220">
        <v>45167</v>
      </c>
      <c r="H3248" t="s">
        <v>918</v>
      </c>
      <c r="I3248" t="s">
        <v>66</v>
      </c>
      <c r="J3248" t="s">
        <v>637</v>
      </c>
      <c r="K3248" t="s">
        <v>919</v>
      </c>
      <c r="L3248" s="230" t="s">
        <v>303</v>
      </c>
      <c r="M3248">
        <v>1</v>
      </c>
      <c r="N3248">
        <v>0</v>
      </c>
      <c r="O3248" s="240">
        <v>8.79</v>
      </c>
      <c r="P3248" s="240">
        <v>8.79</v>
      </c>
      <c r="Q3248" s="240">
        <v>6561.33</v>
      </c>
      <c r="R3248" s="240">
        <v>10.59</v>
      </c>
      <c r="S3248" s="231" t="str">
        <f>VLOOKUP(U3248,'Cross ref'!I:J,2,0)</f>
        <v>SCL</v>
      </c>
      <c r="T3248" s="231">
        <f t="shared" si="300"/>
        <v>8.79</v>
      </c>
      <c r="U3248" s="231">
        <f>VLOOKUP(VALUE(C3248),'Cross ref'!G:I,3,0)</f>
        <v>7403</v>
      </c>
      <c r="V3248" s="231">
        <f>IFERROR(VLOOKUP(J3248,'Item List (2)'!C:D,2,0),VLOOKUP(K3248,'Item List (2)'!C:D,2,0))</f>
        <v>60507</v>
      </c>
      <c r="W3248" s="231">
        <f>IFERROR(VLOOKUP(J3248,'Item List (2)'!C:E,3,0),VLOOKUP(K3248,'Item List (2)'!C:E,3,0))</f>
        <v>1200</v>
      </c>
      <c r="X3248" s="231">
        <f t="shared" si="301"/>
        <v>0</v>
      </c>
      <c r="Y3248" s="231" t="str">
        <f t="shared" si="302"/>
        <v>BROOM, HEAD RED</v>
      </c>
      <c r="AA3248" s="232">
        <f t="shared" si="303"/>
        <v>8.79</v>
      </c>
      <c r="AB3248" s="232" t="str">
        <f>VLOOKUP(W3248,'Item List (2)'!$H:$J,2,0)</f>
        <v>Supplies</v>
      </c>
      <c r="AC3248" s="232">
        <f t="shared" si="304"/>
        <v>7403</v>
      </c>
      <c r="AD3248" s="232" t="str">
        <f t="shared" si="305"/>
        <v>7403-Supplies</v>
      </c>
    </row>
    <row r="3249" spans="1:30">
      <c r="A3249" t="s">
        <v>48</v>
      </c>
      <c r="B3249" t="s">
        <v>549</v>
      </c>
      <c r="C3249" t="s">
        <v>912</v>
      </c>
      <c r="D3249" t="s">
        <v>913</v>
      </c>
      <c r="E3249" t="s">
        <v>914</v>
      </c>
      <c r="F3249" s="220" t="s">
        <v>53</v>
      </c>
      <c r="G3249" s="220">
        <v>45167</v>
      </c>
      <c r="H3249" t="s">
        <v>271</v>
      </c>
      <c r="I3249" t="s">
        <v>55</v>
      </c>
      <c r="J3249" t="s">
        <v>272</v>
      </c>
      <c r="K3249" t="s">
        <v>273</v>
      </c>
      <c r="L3249" s="230" t="s">
        <v>274</v>
      </c>
      <c r="M3249">
        <v>1</v>
      </c>
      <c r="N3249">
        <v>0</v>
      </c>
      <c r="O3249" s="240">
        <v>39.82</v>
      </c>
      <c r="P3249" s="240">
        <v>39.82</v>
      </c>
      <c r="Q3249" s="240">
        <v>6561.33</v>
      </c>
      <c r="R3249" s="240">
        <v>10.59</v>
      </c>
      <c r="S3249" s="231" t="str">
        <f>VLOOKUP(U3249,'Cross ref'!I:J,2,0)</f>
        <v>SCL</v>
      </c>
      <c r="T3249" s="231">
        <f t="shared" si="300"/>
        <v>39.82</v>
      </c>
      <c r="U3249" s="231">
        <f>VLOOKUP(VALUE(C3249),'Cross ref'!G:I,3,0)</f>
        <v>7403</v>
      </c>
      <c r="V3249" s="231">
        <f>IFERROR(VLOOKUP(J3249,'Item List (2)'!C:D,2,0),VLOOKUP(K3249,'Item List (2)'!C:D,2,0))</f>
        <v>50007</v>
      </c>
      <c r="W3249" s="231">
        <f>IFERROR(VLOOKUP(J3249,'Item List (2)'!C:E,3,0),VLOOKUP(K3249,'Item List (2)'!C:E,3,0))</f>
        <v>100</v>
      </c>
      <c r="X3249" s="231">
        <f t="shared" si="301"/>
        <v>0</v>
      </c>
      <c r="Y3249" s="231" t="str">
        <f t="shared" si="302"/>
        <v>FRENCH TOAST, STICK ORIGINAL CARLS JR</v>
      </c>
      <c r="AA3249" s="232">
        <f t="shared" si="303"/>
        <v>39.82</v>
      </c>
      <c r="AB3249" s="232" t="str">
        <f>VLOOKUP(W3249,'Item List (2)'!$H:$J,2,0)</f>
        <v>Food</v>
      </c>
      <c r="AC3249" s="232">
        <f t="shared" si="304"/>
        <v>7403</v>
      </c>
      <c r="AD3249" s="232" t="str">
        <f t="shared" si="305"/>
        <v>7403-Food</v>
      </c>
    </row>
    <row r="3250" spans="1:30">
      <c r="A3250" t="s">
        <v>48</v>
      </c>
      <c r="B3250" t="s">
        <v>549</v>
      </c>
      <c r="C3250" t="s">
        <v>912</v>
      </c>
      <c r="D3250" t="s">
        <v>913</v>
      </c>
      <c r="E3250" t="s">
        <v>914</v>
      </c>
      <c r="F3250" s="220" t="s">
        <v>53</v>
      </c>
      <c r="G3250" s="220">
        <v>45167</v>
      </c>
      <c r="H3250" t="s">
        <v>275</v>
      </c>
      <c r="I3250" t="s">
        <v>71</v>
      </c>
      <c r="J3250" t="s">
        <v>276</v>
      </c>
      <c r="K3250" t="s">
        <v>277</v>
      </c>
      <c r="L3250" s="230" t="s">
        <v>74</v>
      </c>
      <c r="M3250">
        <v>1</v>
      </c>
      <c r="N3250">
        <v>0</v>
      </c>
      <c r="O3250" s="240">
        <v>0</v>
      </c>
      <c r="P3250" s="240">
        <v>42.34</v>
      </c>
      <c r="Q3250" s="240">
        <v>6561.33</v>
      </c>
      <c r="R3250" s="240">
        <v>10.59</v>
      </c>
      <c r="S3250" s="231" t="str">
        <f>VLOOKUP(U3250,'Cross ref'!I:J,2,0)</f>
        <v>SCL</v>
      </c>
      <c r="T3250" s="231">
        <f t="shared" si="300"/>
        <v>42.34</v>
      </c>
      <c r="U3250" s="231">
        <f>VLOOKUP(VALUE(C3250),'Cross ref'!G:I,3,0)</f>
        <v>7403</v>
      </c>
      <c r="V3250" s="231">
        <f>IFERROR(VLOOKUP(J3250,'Item List (2)'!C:D,2,0),VLOOKUP(K3250,'Item List (2)'!C:D,2,0))</f>
        <v>50007</v>
      </c>
      <c r="W3250" s="231">
        <f>IFERROR(VLOOKUP(J3250,'Item List (2)'!C:E,3,0),VLOOKUP(K3250,'Item List (2)'!C:E,3,0))</f>
        <v>100</v>
      </c>
      <c r="X3250" s="231">
        <f t="shared" si="301"/>
        <v>-42.34</v>
      </c>
      <c r="Y3250" s="231" t="str">
        <f t="shared" si="302"/>
        <v>SURCHARGE, FUEL</v>
      </c>
      <c r="AA3250" s="232">
        <f t="shared" si="303"/>
        <v>42.34</v>
      </c>
      <c r="AB3250" s="232" t="str">
        <f>VLOOKUP(W3250,'Item List (2)'!$H:$J,2,0)</f>
        <v>Food</v>
      </c>
      <c r="AC3250" s="232">
        <f t="shared" si="304"/>
        <v>7403</v>
      </c>
      <c r="AD3250" s="232" t="str">
        <f t="shared" si="305"/>
        <v>7403-Food</v>
      </c>
    </row>
    <row r="3251" spans="1:30">
      <c r="A3251" t="s">
        <v>48</v>
      </c>
      <c r="B3251" t="s">
        <v>549</v>
      </c>
      <c r="C3251" t="s">
        <v>920</v>
      </c>
      <c r="D3251" t="s">
        <v>921</v>
      </c>
      <c r="E3251" t="s">
        <v>922</v>
      </c>
      <c r="F3251" s="220" t="s">
        <v>53</v>
      </c>
      <c r="G3251" s="220">
        <v>45171</v>
      </c>
      <c r="H3251" t="s">
        <v>60</v>
      </c>
      <c r="I3251" t="s">
        <v>61</v>
      </c>
      <c r="J3251" t="s">
        <v>62</v>
      </c>
      <c r="K3251" t="s">
        <v>63</v>
      </c>
      <c r="L3251" s="230" t="s">
        <v>64</v>
      </c>
      <c r="M3251">
        <v>1</v>
      </c>
      <c r="N3251">
        <v>0</v>
      </c>
      <c r="O3251" s="240">
        <v>116.52</v>
      </c>
      <c r="P3251" s="240">
        <v>116.52</v>
      </c>
      <c r="Q3251" s="240">
        <v>10409.42</v>
      </c>
      <c r="R3251" s="240">
        <v>23.54</v>
      </c>
      <c r="S3251" s="231" t="str">
        <f>VLOOKUP(U3251,'Cross ref'!I:J,2,0)</f>
        <v>SCL</v>
      </c>
      <c r="T3251" s="231">
        <f t="shared" si="300"/>
        <v>116.52</v>
      </c>
      <c r="U3251" s="231">
        <f>VLOOKUP(VALUE(C3251),'Cross ref'!G:I,3,0)</f>
        <v>7489</v>
      </c>
      <c r="V3251" s="231">
        <f>IFERROR(VLOOKUP(J3251,'Item List (2)'!C:D,2,0),VLOOKUP(K3251,'Item List (2)'!C:D,2,0))</f>
        <v>51001</v>
      </c>
      <c r="W3251" s="231">
        <f>IFERROR(VLOOKUP(J3251,'Item List (2)'!C:E,3,0),VLOOKUP(K3251,'Item List (2)'!C:E,3,0))</f>
        <v>1000</v>
      </c>
      <c r="X3251" s="231">
        <f t="shared" si="301"/>
        <v>0</v>
      </c>
      <c r="Y3251" s="231" t="str">
        <f t="shared" si="302"/>
        <v>PREMIUM, TOY KIDS MEAL LOONEY TUNES</v>
      </c>
      <c r="AA3251" s="232">
        <f t="shared" si="303"/>
        <v>116.52</v>
      </c>
      <c r="AB3251" s="232" t="str">
        <f>VLOOKUP(W3251,'Item List (2)'!$H:$J,2,0)</f>
        <v>Paper</v>
      </c>
      <c r="AC3251" s="232">
        <f t="shared" si="304"/>
        <v>7489</v>
      </c>
      <c r="AD3251" s="232" t="str">
        <f t="shared" si="305"/>
        <v>7489-Paper</v>
      </c>
    </row>
    <row r="3252" spans="1:30">
      <c r="A3252" t="s">
        <v>48</v>
      </c>
      <c r="B3252" t="s">
        <v>549</v>
      </c>
      <c r="C3252" t="s">
        <v>920</v>
      </c>
      <c r="D3252" t="s">
        <v>921</v>
      </c>
      <c r="E3252" t="s">
        <v>922</v>
      </c>
      <c r="F3252" s="220" t="s">
        <v>53</v>
      </c>
      <c r="G3252" s="220">
        <v>45171</v>
      </c>
      <c r="H3252" t="s">
        <v>413</v>
      </c>
      <c r="I3252" t="s">
        <v>55</v>
      </c>
      <c r="J3252" t="s">
        <v>414</v>
      </c>
      <c r="K3252" t="s">
        <v>415</v>
      </c>
      <c r="L3252" s="230" t="s">
        <v>84</v>
      </c>
      <c r="M3252">
        <v>2</v>
      </c>
      <c r="N3252">
        <v>0</v>
      </c>
      <c r="O3252" s="240">
        <v>51.9</v>
      </c>
      <c r="P3252" s="240">
        <v>103.8</v>
      </c>
      <c r="Q3252" s="240">
        <v>10409.42</v>
      </c>
      <c r="R3252" s="240">
        <v>23.54</v>
      </c>
      <c r="S3252" s="231" t="str">
        <f>VLOOKUP(U3252,'Cross ref'!I:J,2,0)</f>
        <v>SCL</v>
      </c>
      <c r="T3252" s="231">
        <f t="shared" si="300"/>
        <v>103.8</v>
      </c>
      <c r="U3252" s="231">
        <f>VLOOKUP(VALUE(C3252),'Cross ref'!G:I,3,0)</f>
        <v>7489</v>
      </c>
      <c r="V3252" s="231">
        <f>IFERROR(VLOOKUP(J3252,'Item List (2)'!C:D,2,0),VLOOKUP(K3252,'Item List (2)'!C:D,2,0))</f>
        <v>50007</v>
      </c>
      <c r="W3252" s="231">
        <f>IFERROR(VLOOKUP(J3252,'Item List (2)'!C:E,3,0),VLOOKUP(K3252,'Item List (2)'!C:E,3,0))</f>
        <v>100</v>
      </c>
      <c r="X3252" s="231">
        <f t="shared" si="301"/>
        <v>0</v>
      </c>
      <c r="Y3252" s="231" t="str">
        <f t="shared" si="302"/>
        <v>SYRUP, FLASHIN FRUIT PUNCH 2.5GL BIB</v>
      </c>
      <c r="AA3252" s="232">
        <f t="shared" si="303"/>
        <v>103.8</v>
      </c>
      <c r="AB3252" s="232" t="str">
        <f>VLOOKUP(W3252,'Item List (2)'!$H:$J,2,0)</f>
        <v>Food</v>
      </c>
      <c r="AC3252" s="232">
        <f t="shared" si="304"/>
        <v>7489</v>
      </c>
      <c r="AD3252" s="232" t="str">
        <f t="shared" si="305"/>
        <v>7489-Food</v>
      </c>
    </row>
    <row r="3253" spans="1:30">
      <c r="A3253" t="s">
        <v>48</v>
      </c>
      <c r="B3253" t="s">
        <v>549</v>
      </c>
      <c r="C3253" t="s">
        <v>920</v>
      </c>
      <c r="D3253" t="s">
        <v>921</v>
      </c>
      <c r="E3253" t="s">
        <v>922</v>
      </c>
      <c r="F3253" s="220" t="s">
        <v>53</v>
      </c>
      <c r="G3253" s="220">
        <v>45171</v>
      </c>
      <c r="H3253" t="s">
        <v>65</v>
      </c>
      <c r="I3253" t="s">
        <v>66</v>
      </c>
      <c r="J3253" t="s">
        <v>67</v>
      </c>
      <c r="K3253" t="s">
        <v>68</v>
      </c>
      <c r="L3253" s="230" t="s">
        <v>69</v>
      </c>
      <c r="M3253">
        <v>4</v>
      </c>
      <c r="N3253">
        <v>0</v>
      </c>
      <c r="O3253" s="240">
        <v>3.44</v>
      </c>
      <c r="P3253" s="240">
        <v>13.76</v>
      </c>
      <c r="Q3253" s="240">
        <v>10409.42</v>
      </c>
      <c r="R3253" s="240">
        <v>23.54</v>
      </c>
      <c r="S3253" s="231" t="str">
        <f>VLOOKUP(U3253,'Cross ref'!I:J,2,0)</f>
        <v>SCL</v>
      </c>
      <c r="T3253" s="231">
        <f t="shared" si="300"/>
        <v>13.76</v>
      </c>
      <c r="U3253" s="231">
        <f>VLOOKUP(VALUE(C3253),'Cross ref'!G:I,3,0)</f>
        <v>7489</v>
      </c>
      <c r="V3253" s="231">
        <f>IFERROR(VLOOKUP(J3253,'Item List (2)'!C:D,2,0),VLOOKUP(K3253,'Item List (2)'!C:D,2,0))</f>
        <v>60507</v>
      </c>
      <c r="W3253" s="231">
        <f>IFERROR(VLOOKUP(J3253,'Item List (2)'!C:E,3,0),VLOOKUP(K3253,'Item List (2)'!C:E,3,0))</f>
        <v>1200</v>
      </c>
      <c r="X3253" s="231">
        <f t="shared" si="301"/>
        <v>0</v>
      </c>
      <c r="Y3253" s="231" t="str">
        <f t="shared" si="302"/>
        <v>SEAT COVER, PAPER PERSONAL 1/2 FOLD</v>
      </c>
      <c r="AA3253" s="232">
        <f t="shared" si="303"/>
        <v>13.76</v>
      </c>
      <c r="AB3253" s="232" t="str">
        <f>VLOOKUP(W3253,'Item List (2)'!$H:$J,2,0)</f>
        <v>Supplies</v>
      </c>
      <c r="AC3253" s="232">
        <f t="shared" si="304"/>
        <v>7489</v>
      </c>
      <c r="AD3253" s="232" t="str">
        <f t="shared" si="305"/>
        <v>7489-Supplies</v>
      </c>
    </row>
    <row r="3254" spans="1:30">
      <c r="A3254" t="s">
        <v>48</v>
      </c>
      <c r="B3254" t="s">
        <v>549</v>
      </c>
      <c r="C3254" t="s">
        <v>920</v>
      </c>
      <c r="D3254" t="s">
        <v>921</v>
      </c>
      <c r="E3254" t="s">
        <v>922</v>
      </c>
      <c r="F3254" s="220" t="s">
        <v>53</v>
      </c>
      <c r="G3254" s="220">
        <v>45171</v>
      </c>
      <c r="H3254" t="s">
        <v>429</v>
      </c>
      <c r="I3254" t="s">
        <v>66</v>
      </c>
      <c r="J3254" t="s">
        <v>430</v>
      </c>
      <c r="K3254" t="s">
        <v>431</v>
      </c>
      <c r="L3254" s="230" t="s">
        <v>107</v>
      </c>
      <c r="M3254">
        <v>1</v>
      </c>
      <c r="N3254">
        <v>0</v>
      </c>
      <c r="O3254" s="240">
        <v>27.2</v>
      </c>
      <c r="P3254" s="240">
        <v>27.2</v>
      </c>
      <c r="Q3254" s="240">
        <v>10409.42</v>
      </c>
      <c r="R3254" s="240">
        <v>23.54</v>
      </c>
      <c r="S3254" s="231" t="str">
        <f>VLOOKUP(U3254,'Cross ref'!I:J,2,0)</f>
        <v>SCL</v>
      </c>
      <c r="T3254" s="231">
        <f t="shared" si="300"/>
        <v>27.2</v>
      </c>
      <c r="U3254" s="231">
        <f>VLOOKUP(VALUE(C3254),'Cross ref'!G:I,3,0)</f>
        <v>7489</v>
      </c>
      <c r="V3254" s="231">
        <f>IFERROR(VLOOKUP(J3254,'Item List (2)'!C:D,2,0),VLOOKUP(K3254,'Item List (2)'!C:D,2,0))</f>
        <v>60507</v>
      </c>
      <c r="W3254" s="231">
        <f>IFERROR(VLOOKUP(J3254,'Item List (2)'!C:E,3,0),VLOOKUP(K3254,'Item List (2)'!C:E,3,0))</f>
        <v>1200</v>
      </c>
      <c r="X3254" s="231">
        <f t="shared" si="301"/>
        <v>0</v>
      </c>
      <c r="Y3254" s="231" t="str">
        <f t="shared" si="302"/>
        <v>DETERGENT, DISH SUPER RAVE</v>
      </c>
      <c r="AA3254" s="232">
        <f t="shared" si="303"/>
        <v>27.2</v>
      </c>
      <c r="AB3254" s="232" t="str">
        <f>VLOOKUP(W3254,'Item List (2)'!$H:$J,2,0)</f>
        <v>Supplies</v>
      </c>
      <c r="AC3254" s="232">
        <f t="shared" si="304"/>
        <v>7489</v>
      </c>
      <c r="AD3254" s="232" t="str">
        <f t="shared" si="305"/>
        <v>7489-Supplies</v>
      </c>
    </row>
    <row r="3255" spans="1:30">
      <c r="A3255" t="s">
        <v>48</v>
      </c>
      <c r="B3255" t="s">
        <v>549</v>
      </c>
      <c r="C3255" t="s">
        <v>920</v>
      </c>
      <c r="D3255" t="s">
        <v>921</v>
      </c>
      <c r="E3255" t="s">
        <v>922</v>
      </c>
      <c r="F3255" s="220" t="s">
        <v>53</v>
      </c>
      <c r="G3255" s="220">
        <v>45171</v>
      </c>
      <c r="H3255" t="s">
        <v>70</v>
      </c>
      <c r="I3255" t="s">
        <v>71</v>
      </c>
      <c r="J3255" t="s">
        <v>72</v>
      </c>
      <c r="K3255" t="s">
        <v>73</v>
      </c>
      <c r="L3255" s="230" t="s">
        <v>74</v>
      </c>
      <c r="M3255">
        <v>1</v>
      </c>
      <c r="N3255">
        <v>0</v>
      </c>
      <c r="O3255" s="240">
        <v>0</v>
      </c>
      <c r="P3255" s="240">
        <v>6.18</v>
      </c>
      <c r="Q3255" s="240">
        <v>10409.42</v>
      </c>
      <c r="R3255" s="240">
        <v>23.54</v>
      </c>
      <c r="S3255" s="231" t="str">
        <f>VLOOKUP(U3255,'Cross ref'!I:J,2,0)</f>
        <v>SCL</v>
      </c>
      <c r="T3255" s="231">
        <f t="shared" si="300"/>
        <v>6.18</v>
      </c>
      <c r="U3255" s="231">
        <f>VLOOKUP(VALUE(C3255),'Cross ref'!G:I,3,0)</f>
        <v>7489</v>
      </c>
      <c r="V3255" s="231">
        <f>IFERROR(VLOOKUP(J3255,'Item List (2)'!C:D,2,0),VLOOKUP(K3255,'Item List (2)'!C:D,2,0))</f>
        <v>50007</v>
      </c>
      <c r="W3255" s="231">
        <f>IFERROR(VLOOKUP(J3255,'Item List (2)'!C:E,3,0),VLOOKUP(K3255,'Item List (2)'!C:E,3,0))</f>
        <v>100</v>
      </c>
      <c r="X3255" s="231">
        <f t="shared" si="301"/>
        <v>-6.18</v>
      </c>
      <c r="Y3255" s="231" t="str">
        <f t="shared" si="302"/>
        <v>SERVICE - PAYMENT TERMS</v>
      </c>
      <c r="AA3255" s="232">
        <f t="shared" si="303"/>
        <v>6.18</v>
      </c>
      <c r="AB3255" s="232" t="str">
        <f>VLOOKUP(W3255,'Item List (2)'!$H:$J,2,0)</f>
        <v>Food</v>
      </c>
      <c r="AC3255" s="232">
        <f t="shared" si="304"/>
        <v>7489</v>
      </c>
      <c r="AD3255" s="232" t="str">
        <f t="shared" si="305"/>
        <v>7489-Food</v>
      </c>
    </row>
    <row r="3256" spans="1:30">
      <c r="A3256" t="s">
        <v>48</v>
      </c>
      <c r="B3256" t="s">
        <v>549</v>
      </c>
      <c r="C3256" t="s">
        <v>920</v>
      </c>
      <c r="D3256" t="s">
        <v>921</v>
      </c>
      <c r="E3256" t="s">
        <v>922</v>
      </c>
      <c r="F3256" s="220" t="s">
        <v>53</v>
      </c>
      <c r="G3256" s="220">
        <v>45171</v>
      </c>
      <c r="H3256" t="s">
        <v>75</v>
      </c>
      <c r="I3256" t="s">
        <v>55</v>
      </c>
      <c r="J3256" t="s">
        <v>76</v>
      </c>
      <c r="K3256" t="s">
        <v>77</v>
      </c>
      <c r="L3256" s="230" t="s">
        <v>78</v>
      </c>
      <c r="M3256">
        <v>1</v>
      </c>
      <c r="N3256">
        <v>0</v>
      </c>
      <c r="O3256" s="240">
        <v>99.5</v>
      </c>
      <c r="P3256" s="240">
        <v>99.5</v>
      </c>
      <c r="Q3256" s="240">
        <v>10409.42</v>
      </c>
      <c r="R3256" s="240">
        <v>23.54</v>
      </c>
      <c r="S3256" s="231" t="str">
        <f>VLOOKUP(U3256,'Cross ref'!I:J,2,0)</f>
        <v>SCL</v>
      </c>
      <c r="T3256" s="231">
        <f t="shared" si="300"/>
        <v>99.5</v>
      </c>
      <c r="U3256" s="231">
        <f>VLOOKUP(VALUE(C3256),'Cross ref'!G:I,3,0)</f>
        <v>7489</v>
      </c>
      <c r="V3256" s="231">
        <f>IFERROR(VLOOKUP(J3256,'Item List (2)'!C:D,2,0),VLOOKUP(K3256,'Item List (2)'!C:D,2,0))</f>
        <v>50007</v>
      </c>
      <c r="W3256" s="231">
        <f>IFERROR(VLOOKUP(J3256,'Item List (2)'!C:E,3,0),VLOOKUP(K3256,'Item List (2)'!C:E,3,0))</f>
        <v>100</v>
      </c>
      <c r="X3256" s="231">
        <f t="shared" si="301"/>
        <v>0</v>
      </c>
      <c r="Y3256" s="231" t="str">
        <f t="shared" si="302"/>
        <v>SYRUP, SODA CHERRY COKE BIB</v>
      </c>
      <c r="AA3256" s="232">
        <f t="shared" si="303"/>
        <v>99.5</v>
      </c>
      <c r="AB3256" s="232" t="str">
        <f>VLOOKUP(W3256,'Item List (2)'!$H:$J,2,0)</f>
        <v>Food</v>
      </c>
      <c r="AC3256" s="232">
        <f t="shared" si="304"/>
        <v>7489</v>
      </c>
      <c r="AD3256" s="232" t="str">
        <f t="shared" si="305"/>
        <v>7489-Food</v>
      </c>
    </row>
    <row r="3257" spans="1:30">
      <c r="A3257" t="s">
        <v>48</v>
      </c>
      <c r="B3257" t="s">
        <v>549</v>
      </c>
      <c r="C3257" t="s">
        <v>920</v>
      </c>
      <c r="D3257" t="s">
        <v>921</v>
      </c>
      <c r="E3257" t="s">
        <v>922</v>
      </c>
      <c r="F3257" s="220" t="s">
        <v>53</v>
      </c>
      <c r="G3257" s="220">
        <v>45171</v>
      </c>
      <c r="H3257" t="s">
        <v>291</v>
      </c>
      <c r="I3257" t="s">
        <v>55</v>
      </c>
      <c r="J3257" t="s">
        <v>76</v>
      </c>
      <c r="K3257" t="s">
        <v>292</v>
      </c>
      <c r="L3257" s="230" t="s">
        <v>78</v>
      </c>
      <c r="M3257">
        <v>1</v>
      </c>
      <c r="N3257">
        <v>0</v>
      </c>
      <c r="O3257" s="240">
        <v>99.5</v>
      </c>
      <c r="P3257" s="240">
        <v>99.5</v>
      </c>
      <c r="Q3257" s="240">
        <v>10409.42</v>
      </c>
      <c r="R3257" s="240">
        <v>23.54</v>
      </c>
      <c r="S3257" s="231" t="str">
        <f>VLOOKUP(U3257,'Cross ref'!I:J,2,0)</f>
        <v>SCL</v>
      </c>
      <c r="T3257" s="231">
        <f t="shared" si="300"/>
        <v>99.5</v>
      </c>
      <c r="U3257" s="231">
        <f>VLOOKUP(VALUE(C3257),'Cross ref'!G:I,3,0)</f>
        <v>7489</v>
      </c>
      <c r="V3257" s="231">
        <f>IFERROR(VLOOKUP(J3257,'Item List (2)'!C:D,2,0),VLOOKUP(K3257,'Item List (2)'!C:D,2,0))</f>
        <v>50007</v>
      </c>
      <c r="W3257" s="231">
        <f>IFERROR(VLOOKUP(J3257,'Item List (2)'!C:E,3,0),VLOOKUP(K3257,'Item List (2)'!C:E,3,0))</f>
        <v>100</v>
      </c>
      <c r="X3257" s="231">
        <f t="shared" si="301"/>
        <v>0</v>
      </c>
      <c r="Y3257" s="231" t="str">
        <f t="shared" si="302"/>
        <v>SYRUP, DR PEPPER DIET BIB</v>
      </c>
      <c r="AA3257" s="232">
        <f t="shared" si="303"/>
        <v>99.5</v>
      </c>
      <c r="AB3257" s="232" t="str">
        <f>VLOOKUP(W3257,'Item List (2)'!$H:$J,2,0)</f>
        <v>Food</v>
      </c>
      <c r="AC3257" s="232">
        <f t="shared" si="304"/>
        <v>7489</v>
      </c>
      <c r="AD3257" s="232" t="str">
        <f t="shared" si="305"/>
        <v>7489-Food</v>
      </c>
    </row>
    <row r="3258" spans="1:30">
      <c r="A3258" t="s">
        <v>48</v>
      </c>
      <c r="B3258" t="s">
        <v>549</v>
      </c>
      <c r="C3258" t="s">
        <v>920</v>
      </c>
      <c r="D3258" t="s">
        <v>921</v>
      </c>
      <c r="E3258" t="s">
        <v>922</v>
      </c>
      <c r="F3258" s="220" t="s">
        <v>53</v>
      </c>
      <c r="G3258" s="220">
        <v>45171</v>
      </c>
      <c r="H3258" t="s">
        <v>79</v>
      </c>
      <c r="I3258" t="s">
        <v>55</v>
      </c>
      <c r="J3258" t="s">
        <v>80</v>
      </c>
      <c r="K3258" t="s">
        <v>81</v>
      </c>
      <c r="L3258" s="230" t="s">
        <v>78</v>
      </c>
      <c r="M3258">
        <v>1</v>
      </c>
      <c r="N3258">
        <v>0</v>
      </c>
      <c r="O3258" s="240">
        <v>99.5</v>
      </c>
      <c r="P3258" s="240">
        <v>99.5</v>
      </c>
      <c r="Q3258" s="240">
        <v>10409.42</v>
      </c>
      <c r="R3258" s="240">
        <v>23.54</v>
      </c>
      <c r="S3258" s="231" t="str">
        <f>VLOOKUP(U3258,'Cross ref'!I:J,2,0)</f>
        <v>SCL</v>
      </c>
      <c r="T3258" s="231">
        <f t="shared" si="300"/>
        <v>99.5</v>
      </c>
      <c r="U3258" s="231">
        <f>VLOOKUP(VALUE(C3258),'Cross ref'!G:I,3,0)</f>
        <v>7489</v>
      </c>
      <c r="V3258" s="231">
        <f>IFERROR(VLOOKUP(J3258,'Item List (2)'!C:D,2,0),VLOOKUP(K3258,'Item List (2)'!C:D,2,0))</f>
        <v>50007</v>
      </c>
      <c r="W3258" s="231">
        <f>IFERROR(VLOOKUP(J3258,'Item List (2)'!C:E,3,0),VLOOKUP(K3258,'Item List (2)'!C:E,3,0))</f>
        <v>100</v>
      </c>
      <c r="X3258" s="231">
        <f t="shared" si="301"/>
        <v>0</v>
      </c>
      <c r="Y3258" s="231" t="str">
        <f t="shared" si="302"/>
        <v>SYRUP, POWERADE MTN BLAST BIB</v>
      </c>
      <c r="AA3258" s="232">
        <f t="shared" si="303"/>
        <v>99.5</v>
      </c>
      <c r="AB3258" s="232" t="str">
        <f>VLOOKUP(W3258,'Item List (2)'!$H:$J,2,0)</f>
        <v>Food</v>
      </c>
      <c r="AC3258" s="232">
        <f t="shared" si="304"/>
        <v>7489</v>
      </c>
      <c r="AD3258" s="232" t="str">
        <f t="shared" si="305"/>
        <v>7489-Food</v>
      </c>
    </row>
    <row r="3259" spans="1:30">
      <c r="A3259" t="s">
        <v>48</v>
      </c>
      <c r="B3259" t="s">
        <v>549</v>
      </c>
      <c r="C3259" t="s">
        <v>920</v>
      </c>
      <c r="D3259" t="s">
        <v>921</v>
      </c>
      <c r="E3259" t="s">
        <v>922</v>
      </c>
      <c r="F3259" s="220" t="s">
        <v>53</v>
      </c>
      <c r="G3259" s="220">
        <v>45171</v>
      </c>
      <c r="H3259" t="s">
        <v>82</v>
      </c>
      <c r="I3259" t="s">
        <v>55</v>
      </c>
      <c r="J3259" t="s">
        <v>76</v>
      </c>
      <c r="K3259" t="s">
        <v>83</v>
      </c>
      <c r="L3259" s="230" t="s">
        <v>84</v>
      </c>
      <c r="M3259">
        <v>1</v>
      </c>
      <c r="N3259">
        <v>0</v>
      </c>
      <c r="O3259" s="240">
        <v>51.9</v>
      </c>
      <c r="P3259" s="240">
        <v>51.9</v>
      </c>
      <c r="Q3259" s="240">
        <v>10409.42</v>
      </c>
      <c r="R3259" s="240">
        <v>23.54</v>
      </c>
      <c r="S3259" s="231" t="str">
        <f>VLOOKUP(U3259,'Cross ref'!I:J,2,0)</f>
        <v>SCL</v>
      </c>
      <c r="T3259" s="231">
        <f t="shared" si="300"/>
        <v>51.9</v>
      </c>
      <c r="U3259" s="231">
        <f>VLOOKUP(VALUE(C3259),'Cross ref'!G:I,3,0)</f>
        <v>7489</v>
      </c>
      <c r="V3259" s="231">
        <f>IFERROR(VLOOKUP(J3259,'Item List (2)'!C:D,2,0),VLOOKUP(K3259,'Item List (2)'!C:D,2,0))</f>
        <v>50007</v>
      </c>
      <c r="W3259" s="231">
        <f>IFERROR(VLOOKUP(J3259,'Item List (2)'!C:E,3,0),VLOOKUP(K3259,'Item List (2)'!C:E,3,0))</f>
        <v>100</v>
      </c>
      <c r="X3259" s="231">
        <f t="shared" si="301"/>
        <v>0</v>
      </c>
      <c r="Y3259" s="231" t="str">
        <f t="shared" si="302"/>
        <v>SYRUP, COKE ZERO SUGAR BIB</v>
      </c>
      <c r="AA3259" s="232">
        <f t="shared" si="303"/>
        <v>51.9</v>
      </c>
      <c r="AB3259" s="232" t="str">
        <f>VLOOKUP(W3259,'Item List (2)'!$H:$J,2,0)</f>
        <v>Food</v>
      </c>
      <c r="AC3259" s="232">
        <f t="shared" si="304"/>
        <v>7489</v>
      </c>
      <c r="AD3259" s="232" t="str">
        <f t="shared" si="305"/>
        <v>7489-Food</v>
      </c>
    </row>
    <row r="3260" spans="1:30">
      <c r="A3260" t="s">
        <v>48</v>
      </c>
      <c r="B3260" t="s">
        <v>549</v>
      </c>
      <c r="C3260" t="s">
        <v>920</v>
      </c>
      <c r="D3260" t="s">
        <v>921</v>
      </c>
      <c r="E3260" t="s">
        <v>922</v>
      </c>
      <c r="F3260" s="220" t="s">
        <v>53</v>
      </c>
      <c r="G3260" s="220">
        <v>45171</v>
      </c>
      <c r="H3260" t="s">
        <v>85</v>
      </c>
      <c r="I3260" t="s">
        <v>55</v>
      </c>
      <c r="J3260" t="s">
        <v>76</v>
      </c>
      <c r="K3260" t="s">
        <v>86</v>
      </c>
      <c r="L3260" s="230" t="s">
        <v>78</v>
      </c>
      <c r="M3260">
        <v>1</v>
      </c>
      <c r="N3260">
        <v>0</v>
      </c>
      <c r="O3260" s="240">
        <v>145.42</v>
      </c>
      <c r="P3260" s="240">
        <v>145.42</v>
      </c>
      <c r="Q3260" s="240">
        <v>10409.42</v>
      </c>
      <c r="R3260" s="240">
        <v>23.54</v>
      </c>
      <c r="S3260" s="231" t="str">
        <f>VLOOKUP(U3260,'Cross ref'!I:J,2,0)</f>
        <v>SCL</v>
      </c>
      <c r="T3260" s="231">
        <f t="shared" si="300"/>
        <v>145.42</v>
      </c>
      <c r="U3260" s="231">
        <f>VLOOKUP(VALUE(C3260),'Cross ref'!G:I,3,0)</f>
        <v>7489</v>
      </c>
      <c r="V3260" s="231">
        <f>IFERROR(VLOOKUP(J3260,'Item List (2)'!C:D,2,0),VLOOKUP(K3260,'Item List (2)'!C:D,2,0))</f>
        <v>50007</v>
      </c>
      <c r="W3260" s="231">
        <f>IFERROR(VLOOKUP(J3260,'Item List (2)'!C:E,3,0),VLOOKUP(K3260,'Item List (2)'!C:E,3,0))</f>
        <v>100</v>
      </c>
      <c r="X3260" s="231">
        <f t="shared" si="301"/>
        <v>0</v>
      </c>
      <c r="Y3260" s="231" t="str">
        <f t="shared" si="302"/>
        <v>SYRUP, COKE DIET HIYLD BIB</v>
      </c>
      <c r="AA3260" s="232">
        <f t="shared" si="303"/>
        <v>145.42</v>
      </c>
      <c r="AB3260" s="232" t="str">
        <f>VLOOKUP(W3260,'Item List (2)'!$H:$J,2,0)</f>
        <v>Food</v>
      </c>
      <c r="AC3260" s="232">
        <f t="shared" si="304"/>
        <v>7489</v>
      </c>
      <c r="AD3260" s="232" t="str">
        <f t="shared" si="305"/>
        <v>7489-Food</v>
      </c>
    </row>
    <row r="3261" spans="1:30">
      <c r="A3261" t="s">
        <v>48</v>
      </c>
      <c r="B3261" t="s">
        <v>549</v>
      </c>
      <c r="C3261" t="s">
        <v>920</v>
      </c>
      <c r="D3261" t="s">
        <v>921</v>
      </c>
      <c r="E3261" t="s">
        <v>922</v>
      </c>
      <c r="F3261" s="220" t="s">
        <v>53</v>
      </c>
      <c r="G3261" s="220">
        <v>45171</v>
      </c>
      <c r="H3261" t="s">
        <v>87</v>
      </c>
      <c r="I3261" t="s">
        <v>55</v>
      </c>
      <c r="J3261" t="s">
        <v>76</v>
      </c>
      <c r="K3261" t="s">
        <v>88</v>
      </c>
      <c r="L3261" s="230" t="s">
        <v>78</v>
      </c>
      <c r="M3261">
        <v>4</v>
      </c>
      <c r="N3261">
        <v>0</v>
      </c>
      <c r="O3261">
        <v>112.77</v>
      </c>
      <c r="P3261" s="240">
        <v>451.08</v>
      </c>
      <c r="Q3261" s="240">
        <v>10409.42</v>
      </c>
      <c r="R3261" s="240">
        <v>23.54</v>
      </c>
      <c r="S3261" s="231" t="str">
        <f>VLOOKUP(U3261,'Cross ref'!I:J,2,0)</f>
        <v>SCL</v>
      </c>
      <c r="T3261" s="231">
        <f t="shared" si="300"/>
        <v>451.08</v>
      </c>
      <c r="U3261" s="231">
        <f>VLOOKUP(VALUE(C3261),'Cross ref'!G:I,3,0)</f>
        <v>7489</v>
      </c>
      <c r="V3261" s="231">
        <f>IFERROR(VLOOKUP(J3261,'Item List (2)'!C:D,2,0),VLOOKUP(K3261,'Item List (2)'!C:D,2,0))</f>
        <v>50007</v>
      </c>
      <c r="W3261" s="231">
        <f>IFERROR(VLOOKUP(J3261,'Item List (2)'!C:E,3,0),VLOOKUP(K3261,'Item List (2)'!C:E,3,0))</f>
        <v>100</v>
      </c>
      <c r="X3261" s="231">
        <f t="shared" si="301"/>
        <v>0</v>
      </c>
      <c r="Y3261" s="231" t="str">
        <f t="shared" si="302"/>
        <v>SYRUP, COKE CLASC BIB (HYCS)</v>
      </c>
      <c r="AA3261" s="232">
        <f t="shared" si="303"/>
        <v>451.08</v>
      </c>
      <c r="AB3261" s="232" t="str">
        <f>VLOOKUP(W3261,'Item List (2)'!$H:$J,2,0)</f>
        <v>Food</v>
      </c>
      <c r="AC3261" s="232">
        <f t="shared" si="304"/>
        <v>7489</v>
      </c>
      <c r="AD3261" s="232" t="str">
        <f t="shared" si="305"/>
        <v>7489-Food</v>
      </c>
    </row>
    <row r="3262" spans="1:30">
      <c r="A3262" t="s">
        <v>48</v>
      </c>
      <c r="B3262" t="s">
        <v>549</v>
      </c>
      <c r="C3262" t="s">
        <v>920</v>
      </c>
      <c r="D3262" t="s">
        <v>921</v>
      </c>
      <c r="E3262" t="s">
        <v>922</v>
      </c>
      <c r="F3262" s="220" t="s">
        <v>53</v>
      </c>
      <c r="G3262" s="220">
        <v>45171</v>
      </c>
      <c r="H3262" t="s">
        <v>293</v>
      </c>
      <c r="I3262" t="s">
        <v>55</v>
      </c>
      <c r="J3262" t="s">
        <v>76</v>
      </c>
      <c r="K3262" t="s">
        <v>294</v>
      </c>
      <c r="L3262" s="230" t="s">
        <v>78</v>
      </c>
      <c r="M3262">
        <v>1</v>
      </c>
      <c r="N3262">
        <v>0</v>
      </c>
      <c r="O3262" s="240">
        <v>116.08</v>
      </c>
      <c r="P3262" s="240">
        <v>116.08</v>
      </c>
      <c r="Q3262" s="240">
        <v>10409.42</v>
      </c>
      <c r="R3262" s="240">
        <v>23.54</v>
      </c>
      <c r="S3262" s="231" t="str">
        <f>VLOOKUP(U3262,'Cross ref'!I:J,2,0)</f>
        <v>SCL</v>
      </c>
      <c r="T3262" s="231">
        <f t="shared" si="300"/>
        <v>116.08</v>
      </c>
      <c r="U3262" s="231">
        <f>VLOOKUP(VALUE(C3262),'Cross ref'!G:I,3,0)</f>
        <v>7489</v>
      </c>
      <c r="V3262" s="231">
        <f>IFERROR(VLOOKUP(J3262,'Item List (2)'!C:D,2,0),VLOOKUP(K3262,'Item List (2)'!C:D,2,0))</f>
        <v>50007</v>
      </c>
      <c r="W3262" s="231">
        <f>IFERROR(VLOOKUP(J3262,'Item List (2)'!C:E,3,0),VLOOKUP(K3262,'Item List (2)'!C:E,3,0))</f>
        <v>100</v>
      </c>
      <c r="X3262" s="231">
        <f t="shared" si="301"/>
        <v>0</v>
      </c>
      <c r="Y3262" s="231" t="str">
        <f t="shared" si="302"/>
        <v>SYRUP, SPRITE BIB (HYCS)</v>
      </c>
      <c r="AA3262" s="232">
        <f t="shared" si="303"/>
        <v>116.08</v>
      </c>
      <c r="AB3262" s="232" t="str">
        <f>VLOOKUP(W3262,'Item List (2)'!$H:$J,2,0)</f>
        <v>Food</v>
      </c>
      <c r="AC3262" s="232">
        <f t="shared" si="304"/>
        <v>7489</v>
      </c>
      <c r="AD3262" s="232" t="str">
        <f t="shared" si="305"/>
        <v>7489-Food</v>
      </c>
    </row>
    <row r="3263" spans="1:30">
      <c r="A3263" t="s">
        <v>48</v>
      </c>
      <c r="B3263" t="s">
        <v>549</v>
      </c>
      <c r="C3263" t="s">
        <v>920</v>
      </c>
      <c r="D3263" t="s">
        <v>921</v>
      </c>
      <c r="E3263" t="s">
        <v>922</v>
      </c>
      <c r="F3263" s="220" t="s">
        <v>53</v>
      </c>
      <c r="G3263" s="220">
        <v>45171</v>
      </c>
      <c r="H3263" t="s">
        <v>438</v>
      </c>
      <c r="I3263" t="s">
        <v>66</v>
      </c>
      <c r="J3263" t="s">
        <v>439</v>
      </c>
      <c r="K3263" t="s">
        <v>440</v>
      </c>
      <c r="L3263" s="230" t="s">
        <v>441</v>
      </c>
      <c r="M3263">
        <v>1</v>
      </c>
      <c r="N3263">
        <v>0</v>
      </c>
      <c r="O3263" s="240">
        <v>22.14</v>
      </c>
      <c r="P3263" s="240">
        <v>22.14</v>
      </c>
      <c r="Q3263" s="240">
        <v>10409.42</v>
      </c>
      <c r="R3263" s="240">
        <v>23.54</v>
      </c>
      <c r="S3263" s="231" t="str">
        <f>VLOOKUP(U3263,'Cross ref'!I:J,2,0)</f>
        <v>SCL</v>
      </c>
      <c r="T3263" s="231">
        <f t="shared" si="300"/>
        <v>22.14</v>
      </c>
      <c r="U3263" s="231">
        <f>VLOOKUP(VALUE(C3263),'Cross ref'!G:I,3,0)</f>
        <v>7489</v>
      </c>
      <c r="V3263" s="231">
        <f>IFERROR(VLOOKUP(J3263,'Item List (2)'!C:D,2,0),VLOOKUP(K3263,'Item List (2)'!C:D,2,0))</f>
        <v>60507</v>
      </c>
      <c r="W3263" s="231">
        <f>IFERROR(VLOOKUP(J3263,'Item List (2)'!C:E,3,0),VLOOKUP(K3263,'Item List (2)'!C:E,3,0))</f>
        <v>1200</v>
      </c>
      <c r="X3263" s="231">
        <f t="shared" si="301"/>
        <v>0</v>
      </c>
      <c r="Y3263" s="231" t="str">
        <f t="shared" si="302"/>
        <v>TOWEL, PAPER MULTIFOLD BRN EF</v>
      </c>
      <c r="AA3263" s="232">
        <f t="shared" si="303"/>
        <v>22.14</v>
      </c>
      <c r="AB3263" s="232" t="str">
        <f>VLOOKUP(W3263,'Item List (2)'!$H:$J,2,0)</f>
        <v>Supplies</v>
      </c>
      <c r="AC3263" s="232">
        <f t="shared" si="304"/>
        <v>7489</v>
      </c>
      <c r="AD3263" s="232" t="str">
        <f t="shared" si="305"/>
        <v>7489-Supplies</v>
      </c>
    </row>
    <row r="3264" spans="1:30">
      <c r="A3264" t="s">
        <v>48</v>
      </c>
      <c r="B3264" t="s">
        <v>549</v>
      </c>
      <c r="C3264" t="s">
        <v>920</v>
      </c>
      <c r="D3264" t="s">
        <v>921</v>
      </c>
      <c r="E3264" t="s">
        <v>922</v>
      </c>
      <c r="F3264" s="220" t="s">
        <v>53</v>
      </c>
      <c r="G3264" s="220">
        <v>45171</v>
      </c>
      <c r="H3264" t="s">
        <v>295</v>
      </c>
      <c r="I3264" t="s">
        <v>55</v>
      </c>
      <c r="J3264" t="s">
        <v>105</v>
      </c>
      <c r="K3264" t="s">
        <v>296</v>
      </c>
      <c r="L3264" s="230" t="s">
        <v>297</v>
      </c>
      <c r="M3264">
        <v>1</v>
      </c>
      <c r="N3264">
        <v>0</v>
      </c>
      <c r="O3264">
        <v>16.14</v>
      </c>
      <c r="P3264" s="240">
        <v>16.14</v>
      </c>
      <c r="Q3264" s="240">
        <v>10409.42</v>
      </c>
      <c r="R3264" s="240">
        <v>23.54</v>
      </c>
      <c r="S3264" s="231" t="str">
        <f>VLOOKUP(U3264,'Cross ref'!I:J,2,0)</f>
        <v>SCL</v>
      </c>
      <c r="T3264" s="231">
        <f t="shared" si="300"/>
        <v>16.14</v>
      </c>
      <c r="U3264" s="231">
        <f>VLOOKUP(VALUE(C3264),'Cross ref'!G:I,3,0)</f>
        <v>7489</v>
      </c>
      <c r="V3264" s="231">
        <f>IFERROR(VLOOKUP(J3264,'Item List (2)'!C:D,2,0),VLOOKUP(K3264,'Item List (2)'!C:D,2,0))</f>
        <v>50007</v>
      </c>
      <c r="W3264" s="231">
        <f>IFERROR(VLOOKUP(J3264,'Item List (2)'!C:E,3,0),VLOOKUP(K3264,'Item List (2)'!C:E,3,0))</f>
        <v>100</v>
      </c>
      <c r="X3264" s="231">
        <f t="shared" si="301"/>
        <v>0</v>
      </c>
      <c r="Y3264" s="231" t="str">
        <f t="shared" si="302"/>
        <v>MILK, 1% LF ESL</v>
      </c>
      <c r="AA3264" s="232">
        <f t="shared" si="303"/>
        <v>16.14</v>
      </c>
      <c r="AB3264" s="232" t="str">
        <f>VLOOKUP(W3264,'Item List (2)'!$H:$J,2,0)</f>
        <v>Food</v>
      </c>
      <c r="AC3264" s="232">
        <f t="shared" si="304"/>
        <v>7489</v>
      </c>
      <c r="AD3264" s="232" t="str">
        <f t="shared" si="305"/>
        <v>7489-Food</v>
      </c>
    </row>
    <row r="3265" spans="1:30">
      <c r="A3265" t="s">
        <v>48</v>
      </c>
      <c r="B3265" t="s">
        <v>549</v>
      </c>
      <c r="C3265" t="s">
        <v>920</v>
      </c>
      <c r="D3265" t="s">
        <v>921</v>
      </c>
      <c r="E3265" t="s">
        <v>922</v>
      </c>
      <c r="F3265" s="220" t="s">
        <v>53</v>
      </c>
      <c r="G3265" s="220">
        <v>45171</v>
      </c>
      <c r="H3265" t="s">
        <v>89</v>
      </c>
      <c r="I3265" t="s">
        <v>55</v>
      </c>
      <c r="J3265" t="s">
        <v>90</v>
      </c>
      <c r="K3265" t="s">
        <v>91</v>
      </c>
      <c r="L3265" s="230" t="s">
        <v>92</v>
      </c>
      <c r="M3265">
        <v>1</v>
      </c>
      <c r="N3265">
        <v>0</v>
      </c>
      <c r="O3265" s="240">
        <v>58.17</v>
      </c>
      <c r="P3265" s="240">
        <v>58.17</v>
      </c>
      <c r="Q3265" s="240">
        <v>10409.42</v>
      </c>
      <c r="R3265" s="240">
        <v>23.54</v>
      </c>
      <c r="S3265" s="231" t="str">
        <f>VLOOKUP(U3265,'Cross ref'!I:J,2,0)</f>
        <v>SCL</v>
      </c>
      <c r="T3265" s="231">
        <f t="shared" si="300"/>
        <v>58.17</v>
      </c>
      <c r="U3265" s="231">
        <f>VLOOKUP(VALUE(C3265),'Cross ref'!G:I,3,0)</f>
        <v>7489</v>
      </c>
      <c r="V3265" s="231">
        <f>IFERROR(VLOOKUP(J3265,'Item List (2)'!C:D,2,0),VLOOKUP(K3265,'Item List (2)'!C:D,2,0))</f>
        <v>50007</v>
      </c>
      <c r="W3265" s="231">
        <f>IFERROR(VLOOKUP(J3265,'Item List (2)'!C:E,3,0),VLOOKUP(K3265,'Item List (2)'!C:E,3,0))</f>
        <v>100</v>
      </c>
      <c r="X3265" s="231">
        <f t="shared" si="301"/>
        <v>0</v>
      </c>
      <c r="Y3265" s="231" t="str">
        <f t="shared" si="302"/>
        <v>EGG, LIQ WHL CAGE FREE P12CE</v>
      </c>
      <c r="AA3265" s="232">
        <f t="shared" si="303"/>
        <v>58.17</v>
      </c>
      <c r="AB3265" s="232" t="str">
        <f>VLOOKUP(W3265,'Item List (2)'!$H:$J,2,0)</f>
        <v>Food</v>
      </c>
      <c r="AC3265" s="232">
        <f t="shared" si="304"/>
        <v>7489</v>
      </c>
      <c r="AD3265" s="232" t="str">
        <f t="shared" si="305"/>
        <v>7489-Food</v>
      </c>
    </row>
    <row r="3266" spans="1:30">
      <c r="A3266" t="s">
        <v>48</v>
      </c>
      <c r="B3266" t="s">
        <v>549</v>
      </c>
      <c r="C3266" t="s">
        <v>920</v>
      </c>
      <c r="D3266" t="s">
        <v>921</v>
      </c>
      <c r="E3266" t="s">
        <v>922</v>
      </c>
      <c r="F3266" s="220" t="s">
        <v>53</v>
      </c>
      <c r="G3266" s="220">
        <v>45171</v>
      </c>
      <c r="H3266" t="s">
        <v>93</v>
      </c>
      <c r="I3266" t="s">
        <v>55</v>
      </c>
      <c r="J3266" t="s">
        <v>94</v>
      </c>
      <c r="K3266" t="s">
        <v>95</v>
      </c>
      <c r="L3266" s="230" t="s">
        <v>96</v>
      </c>
      <c r="M3266">
        <v>2</v>
      </c>
      <c r="N3266">
        <v>0</v>
      </c>
      <c r="O3266" s="240">
        <v>26.21</v>
      </c>
      <c r="P3266" s="240">
        <v>52.42</v>
      </c>
      <c r="Q3266" s="240">
        <v>10409.42</v>
      </c>
      <c r="R3266" s="240">
        <v>23.54</v>
      </c>
      <c r="S3266" s="231" t="str">
        <f>VLOOKUP(U3266,'Cross ref'!I:J,2,0)</f>
        <v>SCL</v>
      </c>
      <c r="T3266" s="231">
        <f t="shared" ref="T3266:T3329" si="306">P3266</f>
        <v>52.42</v>
      </c>
      <c r="U3266" s="231">
        <f>VLOOKUP(VALUE(C3266),'Cross ref'!G:I,3,0)</f>
        <v>7489</v>
      </c>
      <c r="V3266" s="231">
        <f>IFERROR(VLOOKUP(J3266,'Item List (2)'!C:D,2,0),VLOOKUP(K3266,'Item List (2)'!C:D,2,0))</f>
        <v>50007</v>
      </c>
      <c r="W3266" s="231">
        <f>IFERROR(VLOOKUP(J3266,'Item List (2)'!C:E,3,0),VLOOKUP(K3266,'Item List (2)'!C:E,3,0))</f>
        <v>100</v>
      </c>
      <c r="X3266" s="231">
        <f t="shared" ref="X3266:X3329" si="307">IF(_xlfn.NUMBERVALUE(O3266),M3266*O3266-P3266,-P3266)</f>
        <v>0</v>
      </c>
      <c r="Y3266" s="231" t="str">
        <f t="shared" ref="Y3266:Y3329" si="308">K3266</f>
        <v>JUICE, ORANGE ORIG SIMPLY</v>
      </c>
      <c r="AA3266" s="232">
        <f t="shared" ref="AA3266:AA3329" si="309">P3266</f>
        <v>52.42</v>
      </c>
      <c r="AB3266" s="232" t="str">
        <f>VLOOKUP(W3266,'Item List (2)'!$H:$J,2,0)</f>
        <v>Food</v>
      </c>
      <c r="AC3266" s="232">
        <f t="shared" ref="AC3266:AC3329" si="310">U3266</f>
        <v>7489</v>
      </c>
      <c r="AD3266" s="232" t="str">
        <f t="shared" ref="AD3266:AD3329" si="311">AC3266&amp;"-"&amp;AB3266</f>
        <v>7489-Food</v>
      </c>
    </row>
    <row r="3267" spans="1:30">
      <c r="A3267" t="s">
        <v>48</v>
      </c>
      <c r="B3267" t="s">
        <v>549</v>
      </c>
      <c r="C3267" t="s">
        <v>920</v>
      </c>
      <c r="D3267" t="s">
        <v>921</v>
      </c>
      <c r="E3267" t="s">
        <v>922</v>
      </c>
      <c r="F3267" s="220" t="s">
        <v>53</v>
      </c>
      <c r="G3267" s="220">
        <v>45171</v>
      </c>
      <c r="H3267" t="s">
        <v>97</v>
      </c>
      <c r="I3267" t="s">
        <v>55</v>
      </c>
      <c r="J3267" t="s">
        <v>98</v>
      </c>
      <c r="K3267" t="s">
        <v>99</v>
      </c>
      <c r="L3267" s="230" t="s">
        <v>100</v>
      </c>
      <c r="M3267">
        <v>4</v>
      </c>
      <c r="N3267">
        <v>0</v>
      </c>
      <c r="O3267" s="240">
        <v>20.03</v>
      </c>
      <c r="P3267" s="240">
        <v>80.12</v>
      </c>
      <c r="Q3267" s="240">
        <v>10409.42</v>
      </c>
      <c r="R3267" s="240">
        <v>23.54</v>
      </c>
      <c r="S3267" s="231" t="str">
        <f>VLOOKUP(U3267,'Cross ref'!I:J,2,0)</f>
        <v>SCL</v>
      </c>
      <c r="T3267" s="231">
        <f t="shared" si="306"/>
        <v>80.12</v>
      </c>
      <c r="U3267" s="231">
        <f>VLOOKUP(VALUE(C3267),'Cross ref'!G:I,3,0)</f>
        <v>7489</v>
      </c>
      <c r="V3267" s="231">
        <f>IFERROR(VLOOKUP(J3267,'Item List (2)'!C:D,2,0),VLOOKUP(K3267,'Item List (2)'!C:D,2,0))</f>
        <v>50007</v>
      </c>
      <c r="W3267" s="231">
        <f>IFERROR(VLOOKUP(J3267,'Item List (2)'!C:E,3,0),VLOOKUP(K3267,'Item List (2)'!C:E,3,0))</f>
        <v>100</v>
      </c>
      <c r="X3267" s="231">
        <f t="shared" si="307"/>
        <v>0</v>
      </c>
      <c r="Y3267" s="231" t="str">
        <f t="shared" si="308"/>
        <v>SAUCE, BBQ SWEET &amp; BOLD CUP</v>
      </c>
      <c r="AA3267" s="232">
        <f t="shared" si="309"/>
        <v>80.12</v>
      </c>
      <c r="AB3267" s="232" t="str">
        <f>VLOOKUP(W3267,'Item List (2)'!$H:$J,2,0)</f>
        <v>Food</v>
      </c>
      <c r="AC3267" s="232">
        <f t="shared" si="310"/>
        <v>7489</v>
      </c>
      <c r="AD3267" s="232" t="str">
        <f t="shared" si="311"/>
        <v>7489-Food</v>
      </c>
    </row>
    <row r="3268" spans="1:30">
      <c r="A3268" t="s">
        <v>48</v>
      </c>
      <c r="B3268" t="s">
        <v>549</v>
      </c>
      <c r="C3268" t="s">
        <v>920</v>
      </c>
      <c r="D3268" t="s">
        <v>921</v>
      </c>
      <c r="E3268" t="s">
        <v>922</v>
      </c>
      <c r="F3268" s="220" t="s">
        <v>53</v>
      </c>
      <c r="G3268" s="220">
        <v>45171</v>
      </c>
      <c r="H3268" t="s">
        <v>304</v>
      </c>
      <c r="I3268" t="s">
        <v>55</v>
      </c>
      <c r="J3268" t="s">
        <v>305</v>
      </c>
      <c r="K3268" t="s">
        <v>306</v>
      </c>
      <c r="L3268" s="230" t="s">
        <v>100</v>
      </c>
      <c r="M3268">
        <v>1</v>
      </c>
      <c r="N3268">
        <v>0</v>
      </c>
      <c r="O3268" s="240">
        <v>30.8</v>
      </c>
      <c r="P3268" s="240">
        <v>30.8</v>
      </c>
      <c r="Q3268" s="240">
        <v>10409.42</v>
      </c>
      <c r="R3268" s="240">
        <v>23.54</v>
      </c>
      <c r="S3268" s="231" t="str">
        <f>VLOOKUP(U3268,'Cross ref'!I:J,2,0)</f>
        <v>SCL</v>
      </c>
      <c r="T3268" s="231">
        <f t="shared" si="306"/>
        <v>30.8</v>
      </c>
      <c r="U3268" s="231">
        <f>VLOOKUP(VALUE(C3268),'Cross ref'!G:I,3,0)</f>
        <v>7489</v>
      </c>
      <c r="V3268" s="231">
        <f>IFERROR(VLOOKUP(J3268,'Item List (2)'!C:D,2,0),VLOOKUP(K3268,'Item List (2)'!C:D,2,0))</f>
        <v>50007</v>
      </c>
      <c r="W3268" s="231">
        <f>IFERROR(VLOOKUP(J3268,'Item List (2)'!C:E,3,0),VLOOKUP(K3268,'Item List (2)'!C:E,3,0))</f>
        <v>100</v>
      </c>
      <c r="X3268" s="231">
        <f t="shared" si="307"/>
        <v>0</v>
      </c>
      <c r="Y3268" s="231" t="str">
        <f t="shared" si="308"/>
        <v>SAUCE, HNY MUST CUP</v>
      </c>
      <c r="AA3268" s="232">
        <f t="shared" si="309"/>
        <v>30.8</v>
      </c>
      <c r="AB3268" s="232" t="str">
        <f>VLOOKUP(W3268,'Item List (2)'!$H:$J,2,0)</f>
        <v>Food</v>
      </c>
      <c r="AC3268" s="232">
        <f t="shared" si="310"/>
        <v>7489</v>
      </c>
      <c r="AD3268" s="232" t="str">
        <f t="shared" si="311"/>
        <v>7489-Food</v>
      </c>
    </row>
    <row r="3269" spans="1:30">
      <c r="A3269" t="s">
        <v>48</v>
      </c>
      <c r="B3269" t="s">
        <v>549</v>
      </c>
      <c r="C3269" t="s">
        <v>920</v>
      </c>
      <c r="D3269" t="s">
        <v>921</v>
      </c>
      <c r="E3269" t="s">
        <v>922</v>
      </c>
      <c r="F3269" s="220" t="s">
        <v>53</v>
      </c>
      <c r="G3269" s="220">
        <v>45171</v>
      </c>
      <c r="H3269" t="s">
        <v>478</v>
      </c>
      <c r="I3269" t="s">
        <v>55</v>
      </c>
      <c r="J3269" t="s">
        <v>170</v>
      </c>
      <c r="K3269" t="s">
        <v>479</v>
      </c>
      <c r="L3269" s="230" t="s">
        <v>480</v>
      </c>
      <c r="M3269">
        <v>1</v>
      </c>
      <c r="N3269">
        <v>0</v>
      </c>
      <c r="O3269">
        <v>83.54</v>
      </c>
      <c r="P3269" s="240">
        <v>83.54</v>
      </c>
      <c r="Q3269" s="240">
        <v>10409.42</v>
      </c>
      <c r="R3269" s="240">
        <v>23.54</v>
      </c>
      <c r="S3269" s="231" t="str">
        <f>VLOOKUP(U3269,'Cross ref'!I:J,2,0)</f>
        <v>SCL</v>
      </c>
      <c r="T3269" s="231">
        <f t="shared" si="306"/>
        <v>83.54</v>
      </c>
      <c r="U3269" s="231">
        <f>VLOOKUP(VALUE(C3269),'Cross ref'!G:I,3,0)</f>
        <v>7489</v>
      </c>
      <c r="V3269" s="231">
        <f>IFERROR(VLOOKUP(J3269,'Item List (2)'!C:D,2,0),VLOOKUP(K3269,'Item List (2)'!C:D,2,0))</f>
        <v>50007</v>
      </c>
      <c r="W3269" s="231">
        <f>IFERROR(VLOOKUP(J3269,'Item List (2)'!C:E,3,0),VLOOKUP(K3269,'Item List (2)'!C:E,3,0))</f>
        <v>100</v>
      </c>
      <c r="X3269" s="231">
        <f t="shared" si="307"/>
        <v>0</v>
      </c>
      <c r="Y3269" s="231" t="str">
        <f t="shared" si="308"/>
        <v>SAUSAGE, PTY</v>
      </c>
      <c r="AA3269" s="232">
        <f t="shared" si="309"/>
        <v>83.54</v>
      </c>
      <c r="AB3269" s="232" t="str">
        <f>VLOOKUP(W3269,'Item List (2)'!$H:$J,2,0)</f>
        <v>Food</v>
      </c>
      <c r="AC3269" s="232">
        <f t="shared" si="310"/>
        <v>7489</v>
      </c>
      <c r="AD3269" s="232" t="str">
        <f t="shared" si="311"/>
        <v>7489-Food</v>
      </c>
    </row>
    <row r="3270" spans="1:30">
      <c r="A3270" t="s">
        <v>48</v>
      </c>
      <c r="B3270" t="s">
        <v>549</v>
      </c>
      <c r="C3270" t="s">
        <v>920</v>
      </c>
      <c r="D3270" t="s">
        <v>921</v>
      </c>
      <c r="E3270" t="s">
        <v>922</v>
      </c>
      <c r="F3270" s="220" t="s">
        <v>53</v>
      </c>
      <c r="G3270" s="220">
        <v>45171</v>
      </c>
      <c r="H3270" t="s">
        <v>104</v>
      </c>
      <c r="I3270" t="s">
        <v>55</v>
      </c>
      <c r="J3270" t="s">
        <v>105</v>
      </c>
      <c r="K3270" t="s">
        <v>106</v>
      </c>
      <c r="L3270" s="230" t="s">
        <v>107</v>
      </c>
      <c r="M3270">
        <v>2</v>
      </c>
      <c r="N3270">
        <v>0</v>
      </c>
      <c r="O3270" s="240">
        <v>9.54</v>
      </c>
      <c r="P3270" s="240">
        <v>19.08</v>
      </c>
      <c r="Q3270" s="240">
        <v>10409.42</v>
      </c>
      <c r="R3270" s="240">
        <v>23.54</v>
      </c>
      <c r="S3270" s="231" t="str">
        <f>VLOOKUP(U3270,'Cross ref'!I:J,2,0)</f>
        <v>SCL</v>
      </c>
      <c r="T3270" s="231">
        <f t="shared" si="306"/>
        <v>19.08</v>
      </c>
      <c r="U3270" s="231">
        <f>VLOOKUP(VALUE(C3270),'Cross ref'!G:I,3,0)</f>
        <v>7489</v>
      </c>
      <c r="V3270" s="231">
        <f>IFERROR(VLOOKUP(J3270,'Item List (2)'!C:D,2,0),VLOOKUP(K3270,'Item List (2)'!C:D,2,0))</f>
        <v>50007</v>
      </c>
      <c r="W3270" s="231">
        <f>IFERROR(VLOOKUP(J3270,'Item List (2)'!C:E,3,0),VLOOKUP(K3270,'Item List (2)'!C:E,3,0))</f>
        <v>100</v>
      </c>
      <c r="X3270" s="231">
        <f t="shared" si="307"/>
        <v>0</v>
      </c>
      <c r="Y3270" s="231" t="str">
        <f t="shared" si="308"/>
        <v>MILK, 1%</v>
      </c>
      <c r="AA3270" s="232">
        <f t="shared" si="309"/>
        <v>19.08</v>
      </c>
      <c r="AB3270" s="232" t="str">
        <f>VLOOKUP(W3270,'Item List (2)'!$H:$J,2,0)</f>
        <v>Food</v>
      </c>
      <c r="AC3270" s="232">
        <f t="shared" si="310"/>
        <v>7489</v>
      </c>
      <c r="AD3270" s="232" t="str">
        <f t="shared" si="311"/>
        <v>7489-Food</v>
      </c>
    </row>
    <row r="3271" spans="1:30">
      <c r="A3271" t="s">
        <v>48</v>
      </c>
      <c r="B3271" t="s">
        <v>549</v>
      </c>
      <c r="C3271" t="s">
        <v>920</v>
      </c>
      <c r="D3271" t="s">
        <v>921</v>
      </c>
      <c r="E3271" t="s">
        <v>922</v>
      </c>
      <c r="F3271" s="220" t="s">
        <v>53</v>
      </c>
      <c r="G3271" s="220">
        <v>45171</v>
      </c>
      <c r="H3271" t="s">
        <v>108</v>
      </c>
      <c r="I3271" t="s">
        <v>66</v>
      </c>
      <c r="J3271" t="s">
        <v>109</v>
      </c>
      <c r="K3271" t="s">
        <v>110</v>
      </c>
      <c r="L3271" s="230" t="s">
        <v>111</v>
      </c>
      <c r="M3271">
        <v>1</v>
      </c>
      <c r="N3271">
        <v>0</v>
      </c>
      <c r="O3271" s="240">
        <v>16.79</v>
      </c>
      <c r="P3271" s="240">
        <v>16.79</v>
      </c>
      <c r="Q3271" s="240">
        <v>10409.42</v>
      </c>
      <c r="R3271" s="240">
        <v>23.54</v>
      </c>
      <c r="S3271" s="231" t="str">
        <f>VLOOKUP(U3271,'Cross ref'!I:J,2,0)</f>
        <v>SCL</v>
      </c>
      <c r="T3271" s="231">
        <f t="shared" si="306"/>
        <v>16.79</v>
      </c>
      <c r="U3271" s="231">
        <f>VLOOKUP(VALUE(C3271),'Cross ref'!G:I,3,0)</f>
        <v>7489</v>
      </c>
      <c r="V3271" s="231">
        <f>IFERROR(VLOOKUP(J3271,'Item List (2)'!C:D,2,0),VLOOKUP(K3271,'Item List (2)'!C:D,2,0))</f>
        <v>60507</v>
      </c>
      <c r="W3271" s="231">
        <f>IFERROR(VLOOKUP(J3271,'Item List (2)'!C:E,3,0),VLOOKUP(K3271,'Item List (2)'!C:E,3,0))</f>
        <v>1200</v>
      </c>
      <c r="X3271" s="231">
        <f t="shared" si="307"/>
        <v>0</v>
      </c>
      <c r="Y3271" s="231" t="str">
        <f t="shared" si="308"/>
        <v>GLOVE, SYNTH MED</v>
      </c>
      <c r="AA3271" s="232">
        <f t="shared" si="309"/>
        <v>16.79</v>
      </c>
      <c r="AB3271" s="232" t="str">
        <f>VLOOKUP(W3271,'Item List (2)'!$H:$J,2,0)</f>
        <v>Supplies</v>
      </c>
      <c r="AC3271" s="232">
        <f t="shared" si="310"/>
        <v>7489</v>
      </c>
      <c r="AD3271" s="232" t="str">
        <f t="shared" si="311"/>
        <v>7489-Supplies</v>
      </c>
    </row>
    <row r="3272" spans="1:30">
      <c r="A3272" t="s">
        <v>48</v>
      </c>
      <c r="B3272" t="s">
        <v>549</v>
      </c>
      <c r="C3272" t="s">
        <v>920</v>
      </c>
      <c r="D3272" t="s">
        <v>921</v>
      </c>
      <c r="E3272" t="s">
        <v>922</v>
      </c>
      <c r="F3272" s="220" t="s">
        <v>53</v>
      </c>
      <c r="G3272" s="220">
        <v>45171</v>
      </c>
      <c r="H3272" t="s">
        <v>481</v>
      </c>
      <c r="I3272" t="s">
        <v>66</v>
      </c>
      <c r="J3272" t="s">
        <v>109</v>
      </c>
      <c r="K3272" t="s">
        <v>308</v>
      </c>
      <c r="L3272" s="230" t="s">
        <v>111</v>
      </c>
      <c r="M3272">
        <v>2</v>
      </c>
      <c r="N3272">
        <v>0</v>
      </c>
      <c r="O3272" s="240">
        <v>3.85</v>
      </c>
      <c r="P3272" s="240">
        <v>7.7</v>
      </c>
      <c r="Q3272" s="240">
        <v>10409.42</v>
      </c>
      <c r="R3272" s="240">
        <v>23.54</v>
      </c>
      <c r="S3272" s="231" t="str">
        <f>VLOOKUP(U3272,'Cross ref'!I:J,2,0)</f>
        <v>SCL</v>
      </c>
      <c r="T3272" s="231">
        <f t="shared" si="306"/>
        <v>7.7</v>
      </c>
      <c r="U3272" s="231">
        <f>VLOOKUP(VALUE(C3272),'Cross ref'!G:I,3,0)</f>
        <v>7489</v>
      </c>
      <c r="V3272" s="231">
        <f>IFERROR(VLOOKUP(J3272,'Item List (2)'!C:D,2,0),VLOOKUP(K3272,'Item List (2)'!C:D,2,0))</f>
        <v>60507</v>
      </c>
      <c r="W3272" s="231">
        <f>IFERROR(VLOOKUP(J3272,'Item List (2)'!C:E,3,0),VLOOKUP(K3272,'Item List (2)'!C:E,3,0))</f>
        <v>1200</v>
      </c>
      <c r="X3272" s="231">
        <f t="shared" si="307"/>
        <v>0</v>
      </c>
      <c r="Y3272" s="231" t="str">
        <f t="shared" si="308"/>
        <v>GLOVE, SYNTH XLG</v>
      </c>
      <c r="AA3272" s="232">
        <f t="shared" si="309"/>
        <v>7.7</v>
      </c>
      <c r="AB3272" s="232" t="str">
        <f>VLOOKUP(W3272,'Item List (2)'!$H:$J,2,0)</f>
        <v>Supplies</v>
      </c>
      <c r="AC3272" s="232">
        <f t="shared" si="310"/>
        <v>7489</v>
      </c>
      <c r="AD3272" s="232" t="str">
        <f t="shared" si="311"/>
        <v>7489-Supplies</v>
      </c>
    </row>
    <row r="3273" spans="1:30">
      <c r="A3273" t="s">
        <v>48</v>
      </c>
      <c r="B3273" t="s">
        <v>549</v>
      </c>
      <c r="C3273" t="s">
        <v>920</v>
      </c>
      <c r="D3273" t="s">
        <v>921</v>
      </c>
      <c r="E3273" t="s">
        <v>922</v>
      </c>
      <c r="F3273" s="220" t="s">
        <v>53</v>
      </c>
      <c r="G3273" s="220">
        <v>45171</v>
      </c>
      <c r="H3273" t="s">
        <v>54</v>
      </c>
      <c r="I3273" t="s">
        <v>55</v>
      </c>
      <c r="J3273" t="s">
        <v>56</v>
      </c>
      <c r="K3273" t="s">
        <v>57</v>
      </c>
      <c r="L3273" s="230" t="s">
        <v>58</v>
      </c>
      <c r="M3273">
        <v>1</v>
      </c>
      <c r="N3273">
        <v>0</v>
      </c>
      <c r="O3273" s="240">
        <v>42.61</v>
      </c>
      <c r="P3273" s="240">
        <v>42.61</v>
      </c>
      <c r="Q3273" s="240">
        <v>10409.42</v>
      </c>
      <c r="R3273" s="240">
        <v>23.54</v>
      </c>
      <c r="S3273" s="231" t="str">
        <f>VLOOKUP(U3273,'Cross ref'!I:J,2,0)</f>
        <v>SCL</v>
      </c>
      <c r="T3273" s="231">
        <f t="shared" si="306"/>
        <v>42.61</v>
      </c>
      <c r="U3273" s="231">
        <f>VLOOKUP(VALUE(C3273),'Cross ref'!G:I,3,0)</f>
        <v>7489</v>
      </c>
      <c r="V3273" s="231">
        <f>IFERROR(VLOOKUP(J3273,'Item List (2)'!C:D,2,0),VLOOKUP(K3273,'Item List (2)'!C:D,2,0))</f>
        <v>50007</v>
      </c>
      <c r="W3273" s="231">
        <f>IFERROR(VLOOKUP(J3273,'Item List (2)'!C:E,3,0),VLOOKUP(K3273,'Item List (2)'!C:E,3,0))</f>
        <v>100</v>
      </c>
      <c r="X3273" s="231">
        <f t="shared" si="307"/>
        <v>0</v>
      </c>
      <c r="Y3273" s="231" t="str">
        <f t="shared" si="308"/>
        <v>PEPPER, CHILE GRN STRIP</v>
      </c>
      <c r="AA3273" s="232">
        <f t="shared" si="309"/>
        <v>42.61</v>
      </c>
      <c r="AB3273" s="232" t="str">
        <f>VLOOKUP(W3273,'Item List (2)'!$H:$J,2,0)</f>
        <v>Food</v>
      </c>
      <c r="AC3273" s="232">
        <f t="shared" si="310"/>
        <v>7489</v>
      </c>
      <c r="AD3273" s="232" t="str">
        <f t="shared" si="311"/>
        <v>7489-Food</v>
      </c>
    </row>
    <row r="3274" spans="1:30">
      <c r="A3274" t="s">
        <v>48</v>
      </c>
      <c r="B3274" t="s">
        <v>549</v>
      </c>
      <c r="C3274" t="s">
        <v>920</v>
      </c>
      <c r="D3274" t="s">
        <v>921</v>
      </c>
      <c r="E3274" t="s">
        <v>922</v>
      </c>
      <c r="F3274" s="220" t="s">
        <v>53</v>
      </c>
      <c r="G3274" s="220">
        <v>45171</v>
      </c>
      <c r="H3274" t="s">
        <v>923</v>
      </c>
      <c r="I3274" t="s">
        <v>66</v>
      </c>
      <c r="J3274" t="s">
        <v>924</v>
      </c>
      <c r="K3274" t="s">
        <v>925</v>
      </c>
      <c r="L3274" s="230" t="s">
        <v>926</v>
      </c>
      <c r="M3274">
        <v>1</v>
      </c>
      <c r="N3274">
        <v>0</v>
      </c>
      <c r="O3274" s="240">
        <v>56.85</v>
      </c>
      <c r="P3274" s="240">
        <v>56.85</v>
      </c>
      <c r="Q3274" s="240">
        <v>10409.42</v>
      </c>
      <c r="R3274" s="240">
        <v>23.54</v>
      </c>
      <c r="S3274" s="231" t="str">
        <f>VLOOKUP(U3274,'Cross ref'!I:J,2,0)</f>
        <v>SCL</v>
      </c>
      <c r="T3274" s="231">
        <f t="shared" si="306"/>
        <v>56.85</v>
      </c>
      <c r="U3274" s="231">
        <f>VLOOKUP(VALUE(C3274),'Cross ref'!G:I,3,0)</f>
        <v>7489</v>
      </c>
      <c r="V3274" s="231">
        <f>IFERROR(VLOOKUP(J3274,'Item List (2)'!C:D,2,0),VLOOKUP(K3274,'Item List (2)'!C:D,2,0))</f>
        <v>60507</v>
      </c>
      <c r="W3274" s="231">
        <f>IFERROR(VLOOKUP(J3274,'Item List (2)'!C:E,3,0),VLOOKUP(K3274,'Item List (2)'!C:E,3,0))</f>
        <v>1200</v>
      </c>
      <c r="X3274" s="231">
        <f t="shared" si="307"/>
        <v>0</v>
      </c>
      <c r="Y3274" s="231" t="str">
        <f t="shared" si="308"/>
        <v>FILTER POWDER, MAGNESOL</v>
      </c>
      <c r="AA3274" s="232">
        <f t="shared" si="309"/>
        <v>56.85</v>
      </c>
      <c r="AB3274" s="232" t="str">
        <f>VLOOKUP(W3274,'Item List (2)'!$H:$J,2,0)</f>
        <v>Supplies</v>
      </c>
      <c r="AC3274" s="232">
        <f t="shared" si="310"/>
        <v>7489</v>
      </c>
      <c r="AD3274" s="232" t="str">
        <f t="shared" si="311"/>
        <v>7489-Supplies</v>
      </c>
    </row>
    <row r="3275" spans="1:30">
      <c r="A3275" t="s">
        <v>48</v>
      </c>
      <c r="B3275" t="s">
        <v>549</v>
      </c>
      <c r="C3275" t="s">
        <v>920</v>
      </c>
      <c r="D3275" t="s">
        <v>921</v>
      </c>
      <c r="E3275" t="s">
        <v>922</v>
      </c>
      <c r="F3275" s="220" t="s">
        <v>53</v>
      </c>
      <c r="G3275" s="220">
        <v>45171</v>
      </c>
      <c r="H3275" t="s">
        <v>120</v>
      </c>
      <c r="I3275" t="s">
        <v>55</v>
      </c>
      <c r="J3275" t="s">
        <v>121</v>
      </c>
      <c r="K3275" t="s">
        <v>122</v>
      </c>
      <c r="L3275" s="230" t="s">
        <v>123</v>
      </c>
      <c r="M3275">
        <v>6</v>
      </c>
      <c r="N3275">
        <v>0</v>
      </c>
      <c r="O3275" s="240">
        <v>30.72</v>
      </c>
      <c r="P3275" s="240">
        <v>184.32</v>
      </c>
      <c r="Q3275" s="240">
        <v>10409.42</v>
      </c>
      <c r="R3275" s="240">
        <v>23.54</v>
      </c>
      <c r="S3275" s="231" t="str">
        <f>VLOOKUP(U3275,'Cross ref'!I:J,2,0)</f>
        <v>SCL</v>
      </c>
      <c r="T3275" s="231">
        <f t="shared" si="306"/>
        <v>184.32</v>
      </c>
      <c r="U3275" s="231">
        <f>VLOOKUP(VALUE(C3275),'Cross ref'!G:I,3,0)</f>
        <v>7489</v>
      </c>
      <c r="V3275" s="231">
        <f>IFERROR(VLOOKUP(J3275,'Item List (2)'!C:D,2,0),VLOOKUP(K3275,'Item List (2)'!C:D,2,0))</f>
        <v>50007</v>
      </c>
      <c r="W3275" s="231">
        <f>IFERROR(VLOOKUP(J3275,'Item List (2)'!C:E,3,0),VLOOKUP(K3275,'Item List (2)'!C:E,3,0))</f>
        <v>100</v>
      </c>
      <c r="X3275" s="231">
        <f t="shared" si="307"/>
        <v>0</v>
      </c>
      <c r="Y3275" s="231" t="str">
        <f t="shared" si="308"/>
        <v>APPTZR, ONION RING</v>
      </c>
      <c r="AA3275" s="232">
        <f t="shared" si="309"/>
        <v>184.32</v>
      </c>
      <c r="AB3275" s="232" t="str">
        <f>VLOOKUP(W3275,'Item List (2)'!$H:$J,2,0)</f>
        <v>Food</v>
      </c>
      <c r="AC3275" s="232">
        <f t="shared" si="310"/>
        <v>7489</v>
      </c>
      <c r="AD3275" s="232" t="str">
        <f t="shared" si="311"/>
        <v>7489-Food</v>
      </c>
    </row>
    <row r="3276" spans="1:30">
      <c r="A3276" t="s">
        <v>48</v>
      </c>
      <c r="B3276" t="s">
        <v>549</v>
      </c>
      <c r="C3276" t="s">
        <v>920</v>
      </c>
      <c r="D3276" t="s">
        <v>921</v>
      </c>
      <c r="E3276" t="s">
        <v>922</v>
      </c>
      <c r="F3276" s="220" t="s">
        <v>53</v>
      </c>
      <c r="G3276" s="220">
        <v>45171</v>
      </c>
      <c r="H3276" t="s">
        <v>313</v>
      </c>
      <c r="I3276" t="s">
        <v>55</v>
      </c>
      <c r="J3276" t="s">
        <v>125</v>
      </c>
      <c r="K3276" t="s">
        <v>314</v>
      </c>
      <c r="L3276" s="230" t="s">
        <v>158</v>
      </c>
      <c r="M3276">
        <v>1</v>
      </c>
      <c r="N3276">
        <v>0</v>
      </c>
      <c r="O3276" s="240">
        <v>15.31</v>
      </c>
      <c r="P3276" s="240">
        <v>15.31</v>
      </c>
      <c r="Q3276" s="240">
        <v>10409.42</v>
      </c>
      <c r="R3276" s="240">
        <v>23.54</v>
      </c>
      <c r="S3276" s="231" t="str">
        <f>VLOOKUP(U3276,'Cross ref'!I:J,2,0)</f>
        <v>SCL</v>
      </c>
      <c r="T3276" s="231">
        <f t="shared" si="306"/>
        <v>15.31</v>
      </c>
      <c r="U3276" s="231">
        <f>VLOOKUP(VALUE(C3276),'Cross ref'!G:I,3,0)</f>
        <v>7489</v>
      </c>
      <c r="V3276" s="231">
        <f>IFERROR(VLOOKUP(J3276,'Item List (2)'!C:D,2,0),VLOOKUP(K3276,'Item List (2)'!C:D,2,0))</f>
        <v>50007</v>
      </c>
      <c r="W3276" s="231">
        <f>IFERROR(VLOOKUP(J3276,'Item List (2)'!C:E,3,0),VLOOKUP(K3276,'Item List (2)'!C:E,3,0))</f>
        <v>100</v>
      </c>
      <c r="X3276" s="231">
        <f t="shared" si="307"/>
        <v>0</v>
      </c>
      <c r="Y3276" s="231" t="str">
        <f t="shared" si="308"/>
        <v>KETCHUP, VOLPAK</v>
      </c>
      <c r="AA3276" s="232">
        <f t="shared" si="309"/>
        <v>15.31</v>
      </c>
      <c r="AB3276" s="232" t="str">
        <f>VLOOKUP(W3276,'Item List (2)'!$H:$J,2,0)</f>
        <v>Food</v>
      </c>
      <c r="AC3276" s="232">
        <f t="shared" si="310"/>
        <v>7489</v>
      </c>
      <c r="AD3276" s="232" t="str">
        <f t="shared" si="311"/>
        <v>7489-Food</v>
      </c>
    </row>
    <row r="3277" spans="1:30">
      <c r="A3277" t="s">
        <v>48</v>
      </c>
      <c r="B3277" t="s">
        <v>549</v>
      </c>
      <c r="C3277" t="s">
        <v>920</v>
      </c>
      <c r="D3277" t="s">
        <v>921</v>
      </c>
      <c r="E3277" t="s">
        <v>922</v>
      </c>
      <c r="F3277" s="220" t="s">
        <v>53</v>
      </c>
      <c r="G3277" s="220">
        <v>45171</v>
      </c>
      <c r="H3277" t="s">
        <v>124</v>
      </c>
      <c r="I3277" t="s">
        <v>55</v>
      </c>
      <c r="J3277" t="s">
        <v>125</v>
      </c>
      <c r="K3277" t="s">
        <v>126</v>
      </c>
      <c r="L3277" s="230" t="s">
        <v>127</v>
      </c>
      <c r="M3277">
        <v>4</v>
      </c>
      <c r="N3277">
        <v>0</v>
      </c>
      <c r="O3277" s="240">
        <v>21.8</v>
      </c>
      <c r="P3277" s="240">
        <v>87.2</v>
      </c>
      <c r="Q3277" s="240">
        <v>10409.42</v>
      </c>
      <c r="R3277" s="240">
        <v>23.54</v>
      </c>
      <c r="S3277" s="231" t="str">
        <f>VLOOKUP(U3277,'Cross ref'!I:J,2,0)</f>
        <v>SCL</v>
      </c>
      <c r="T3277" s="231">
        <f t="shared" si="306"/>
        <v>87.2</v>
      </c>
      <c r="U3277" s="231">
        <f>VLOOKUP(VALUE(C3277),'Cross ref'!G:I,3,0)</f>
        <v>7489</v>
      </c>
      <c r="V3277" s="231">
        <f>IFERROR(VLOOKUP(J3277,'Item List (2)'!C:D,2,0),VLOOKUP(K3277,'Item List (2)'!C:D,2,0))</f>
        <v>50007</v>
      </c>
      <c r="W3277" s="231">
        <f>IFERROR(VLOOKUP(J3277,'Item List (2)'!C:E,3,0),VLOOKUP(K3277,'Item List (2)'!C:E,3,0))</f>
        <v>100</v>
      </c>
      <c r="X3277" s="231">
        <f t="shared" si="307"/>
        <v>0</v>
      </c>
      <c r="Y3277" s="231" t="str">
        <f t="shared" si="308"/>
        <v>KETCHUP, PKT</v>
      </c>
      <c r="AA3277" s="232">
        <f t="shared" si="309"/>
        <v>87.2</v>
      </c>
      <c r="AB3277" s="232" t="str">
        <f>VLOOKUP(W3277,'Item List (2)'!$H:$J,2,0)</f>
        <v>Food</v>
      </c>
      <c r="AC3277" s="232">
        <f t="shared" si="310"/>
        <v>7489</v>
      </c>
      <c r="AD3277" s="232" t="str">
        <f t="shared" si="311"/>
        <v>7489-Food</v>
      </c>
    </row>
    <row r="3278" spans="1:30">
      <c r="A3278" t="s">
        <v>48</v>
      </c>
      <c r="B3278" t="s">
        <v>549</v>
      </c>
      <c r="C3278" t="s">
        <v>920</v>
      </c>
      <c r="D3278" t="s">
        <v>921</v>
      </c>
      <c r="E3278" t="s">
        <v>922</v>
      </c>
      <c r="F3278" s="220" t="s">
        <v>53</v>
      </c>
      <c r="G3278" s="220">
        <v>45171</v>
      </c>
      <c r="H3278" t="s">
        <v>315</v>
      </c>
      <c r="I3278" t="s">
        <v>55</v>
      </c>
      <c r="J3278" t="s">
        <v>316</v>
      </c>
      <c r="K3278" t="s">
        <v>317</v>
      </c>
      <c r="L3278" s="230" t="s">
        <v>212</v>
      </c>
      <c r="M3278">
        <v>1</v>
      </c>
      <c r="N3278">
        <v>0</v>
      </c>
      <c r="O3278" s="240">
        <v>17.15</v>
      </c>
      <c r="P3278" s="240">
        <v>17.15</v>
      </c>
      <c r="Q3278" s="240">
        <v>10409.42</v>
      </c>
      <c r="R3278" s="240">
        <v>23.54</v>
      </c>
      <c r="S3278" s="231" t="str">
        <f>VLOOKUP(U3278,'Cross ref'!I:J,2,0)</f>
        <v>SCL</v>
      </c>
      <c r="T3278" s="231">
        <f t="shared" si="306"/>
        <v>17.15</v>
      </c>
      <c r="U3278" s="231">
        <f>VLOOKUP(VALUE(C3278),'Cross ref'!G:I,3,0)</f>
        <v>7489</v>
      </c>
      <c r="V3278" s="231">
        <f>IFERROR(VLOOKUP(J3278,'Item List (2)'!C:D,2,0),VLOOKUP(K3278,'Item List (2)'!C:D,2,0))</f>
        <v>50007</v>
      </c>
      <c r="W3278" s="231">
        <f>IFERROR(VLOOKUP(J3278,'Item List (2)'!C:E,3,0),VLOOKUP(K3278,'Item List (2)'!C:E,3,0))</f>
        <v>100</v>
      </c>
      <c r="X3278" s="231">
        <f t="shared" si="307"/>
        <v>0</v>
      </c>
      <c r="Y3278" s="231" t="str">
        <f t="shared" si="308"/>
        <v>BREADING, CHICK TNDR</v>
      </c>
      <c r="AA3278" s="232">
        <f t="shared" si="309"/>
        <v>17.15</v>
      </c>
      <c r="AB3278" s="232" t="str">
        <f>VLOOKUP(W3278,'Item List (2)'!$H:$J,2,0)</f>
        <v>Food</v>
      </c>
      <c r="AC3278" s="232">
        <f t="shared" si="310"/>
        <v>7489</v>
      </c>
      <c r="AD3278" s="232" t="str">
        <f t="shared" si="311"/>
        <v>7489-Food</v>
      </c>
    </row>
    <row r="3279" spans="1:30">
      <c r="A3279" t="s">
        <v>48</v>
      </c>
      <c r="B3279" t="s">
        <v>549</v>
      </c>
      <c r="C3279" t="s">
        <v>920</v>
      </c>
      <c r="D3279" t="s">
        <v>921</v>
      </c>
      <c r="E3279" t="s">
        <v>922</v>
      </c>
      <c r="F3279" s="220" t="s">
        <v>53</v>
      </c>
      <c r="G3279" s="220">
        <v>45171</v>
      </c>
      <c r="H3279" t="s">
        <v>318</v>
      </c>
      <c r="I3279" t="s">
        <v>201</v>
      </c>
      <c r="J3279" t="s">
        <v>319</v>
      </c>
      <c r="K3279" t="s">
        <v>320</v>
      </c>
      <c r="L3279" s="230" t="s">
        <v>321</v>
      </c>
      <c r="M3279">
        <v>1</v>
      </c>
      <c r="N3279">
        <v>0</v>
      </c>
      <c r="O3279" s="240">
        <v>26.2</v>
      </c>
      <c r="P3279" s="240">
        <v>26.2</v>
      </c>
      <c r="Q3279" s="240">
        <v>10409.42</v>
      </c>
      <c r="R3279" s="240">
        <v>23.54</v>
      </c>
      <c r="S3279" s="231" t="str">
        <f>VLOOKUP(U3279,'Cross ref'!I:J,2,0)</f>
        <v>SCL</v>
      </c>
      <c r="T3279" s="231">
        <f t="shared" si="306"/>
        <v>26.2</v>
      </c>
      <c r="U3279" s="231">
        <f>VLOOKUP(VALUE(C3279),'Cross ref'!G:I,3,0)</f>
        <v>7489</v>
      </c>
      <c r="V3279" s="231">
        <f>IFERROR(VLOOKUP(J3279,'Item List (2)'!C:D,2,0),VLOOKUP(K3279,'Item List (2)'!C:D,2,0))</f>
        <v>51001</v>
      </c>
      <c r="W3279" s="231">
        <f>IFERROR(VLOOKUP(J3279,'Item List (2)'!C:E,3,0),VLOOKUP(K3279,'Item List (2)'!C:E,3,0))</f>
        <v>1000</v>
      </c>
      <c r="X3279" s="231">
        <f t="shared" si="307"/>
        <v>0</v>
      </c>
      <c r="Y3279" s="231" t="str">
        <f t="shared" si="308"/>
        <v>CARRIER, 4-CUP</v>
      </c>
      <c r="AA3279" s="232">
        <f t="shared" si="309"/>
        <v>26.2</v>
      </c>
      <c r="AB3279" s="232" t="str">
        <f>VLOOKUP(W3279,'Item List (2)'!$H:$J,2,0)</f>
        <v>Paper</v>
      </c>
      <c r="AC3279" s="232">
        <f t="shared" si="310"/>
        <v>7489</v>
      </c>
      <c r="AD3279" s="232" t="str">
        <f t="shared" si="311"/>
        <v>7489-Paper</v>
      </c>
    </row>
    <row r="3280" spans="1:30">
      <c r="A3280" t="s">
        <v>48</v>
      </c>
      <c r="B3280" t="s">
        <v>549</v>
      </c>
      <c r="C3280" t="s">
        <v>920</v>
      </c>
      <c r="D3280" t="s">
        <v>921</v>
      </c>
      <c r="E3280" t="s">
        <v>922</v>
      </c>
      <c r="F3280" s="220" t="s">
        <v>53</v>
      </c>
      <c r="G3280" s="220">
        <v>45171</v>
      </c>
      <c r="H3280" t="s">
        <v>128</v>
      </c>
      <c r="I3280" t="s">
        <v>55</v>
      </c>
      <c r="J3280" t="s">
        <v>129</v>
      </c>
      <c r="K3280" t="s">
        <v>130</v>
      </c>
      <c r="L3280" s="230" t="s">
        <v>131</v>
      </c>
      <c r="M3280">
        <v>2</v>
      </c>
      <c r="N3280">
        <v>0</v>
      </c>
      <c r="O3280" s="240">
        <v>33.38</v>
      </c>
      <c r="P3280" s="240">
        <v>66.76</v>
      </c>
      <c r="Q3280" s="240">
        <v>10409.42</v>
      </c>
      <c r="R3280" s="240">
        <v>23.54</v>
      </c>
      <c r="S3280" s="231" t="str">
        <f>VLOOKUP(U3280,'Cross ref'!I:J,2,0)</f>
        <v>SCL</v>
      </c>
      <c r="T3280" s="231">
        <f t="shared" si="306"/>
        <v>66.76</v>
      </c>
      <c r="U3280" s="231">
        <f>VLOOKUP(VALUE(C3280),'Cross ref'!G:I,3,0)</f>
        <v>7489</v>
      </c>
      <c r="V3280" s="231">
        <f>IFERROR(VLOOKUP(J3280,'Item List (2)'!C:D,2,0),VLOOKUP(K3280,'Item List (2)'!C:D,2,0))</f>
        <v>50007</v>
      </c>
      <c r="W3280" s="231">
        <f>IFERROR(VLOOKUP(J3280,'Item List (2)'!C:E,3,0),VLOOKUP(K3280,'Item List (2)'!C:E,3,0))</f>
        <v>100</v>
      </c>
      <c r="X3280" s="231">
        <f t="shared" si="307"/>
        <v>0</v>
      </c>
      <c r="Y3280" s="231" t="str">
        <f t="shared" si="308"/>
        <v>HASHBROWN, RND ZTF</v>
      </c>
      <c r="AA3280" s="232">
        <f t="shared" si="309"/>
        <v>66.76</v>
      </c>
      <c r="AB3280" s="232" t="str">
        <f>VLOOKUP(W3280,'Item List (2)'!$H:$J,2,0)</f>
        <v>Food</v>
      </c>
      <c r="AC3280" s="232">
        <f t="shared" si="310"/>
        <v>7489</v>
      </c>
      <c r="AD3280" s="232" t="str">
        <f t="shared" si="311"/>
        <v>7489-Food</v>
      </c>
    </row>
    <row r="3281" spans="1:30">
      <c r="A3281" t="s">
        <v>48</v>
      </c>
      <c r="B3281" t="s">
        <v>549</v>
      </c>
      <c r="C3281" t="s">
        <v>920</v>
      </c>
      <c r="D3281" t="s">
        <v>921</v>
      </c>
      <c r="E3281" t="s">
        <v>922</v>
      </c>
      <c r="F3281" s="220" t="s">
        <v>53</v>
      </c>
      <c r="G3281" s="220">
        <v>45171</v>
      </c>
      <c r="H3281" t="s">
        <v>132</v>
      </c>
      <c r="I3281" t="s">
        <v>55</v>
      </c>
      <c r="J3281" t="s">
        <v>129</v>
      </c>
      <c r="K3281" t="s">
        <v>133</v>
      </c>
      <c r="L3281" s="230" t="s">
        <v>131</v>
      </c>
      <c r="M3281">
        <v>3</v>
      </c>
      <c r="N3281">
        <v>0</v>
      </c>
      <c r="O3281" s="240">
        <v>33.38</v>
      </c>
      <c r="P3281" s="240">
        <v>100.14</v>
      </c>
      <c r="Q3281" s="240">
        <v>10409.42</v>
      </c>
      <c r="R3281" s="240">
        <v>23.54</v>
      </c>
      <c r="S3281" s="231" t="str">
        <f>VLOOKUP(U3281,'Cross ref'!I:J,2,0)</f>
        <v>SCL</v>
      </c>
      <c r="T3281" s="231">
        <f t="shared" si="306"/>
        <v>100.14</v>
      </c>
      <c r="U3281" s="231">
        <f>VLOOKUP(VALUE(C3281),'Cross ref'!G:I,3,0)</f>
        <v>7489</v>
      </c>
      <c r="V3281" s="231">
        <f>IFERROR(VLOOKUP(J3281,'Item List (2)'!C:D,2,0),VLOOKUP(K3281,'Item List (2)'!C:D,2,0))</f>
        <v>50007</v>
      </c>
      <c r="W3281" s="231">
        <f>IFERROR(VLOOKUP(J3281,'Item List (2)'!C:E,3,0),VLOOKUP(K3281,'Item List (2)'!C:E,3,0))</f>
        <v>100</v>
      </c>
      <c r="X3281" s="231">
        <f t="shared" si="307"/>
        <v>0</v>
      </c>
      <c r="Y3281" s="231" t="str">
        <f t="shared" si="308"/>
        <v>FRIES, CRISS CUT SEASN</v>
      </c>
      <c r="AA3281" s="232">
        <f t="shared" si="309"/>
        <v>100.14</v>
      </c>
      <c r="AB3281" s="232" t="str">
        <f>VLOOKUP(W3281,'Item List (2)'!$H:$J,2,0)</f>
        <v>Food</v>
      </c>
      <c r="AC3281" s="232">
        <f t="shared" si="310"/>
        <v>7489</v>
      </c>
      <c r="AD3281" s="232" t="str">
        <f t="shared" si="311"/>
        <v>7489-Food</v>
      </c>
    </row>
    <row r="3282" spans="1:30">
      <c r="A3282" t="s">
        <v>48</v>
      </c>
      <c r="B3282" t="s">
        <v>549</v>
      </c>
      <c r="C3282" t="s">
        <v>920</v>
      </c>
      <c r="D3282" t="s">
        <v>921</v>
      </c>
      <c r="E3282" t="s">
        <v>922</v>
      </c>
      <c r="F3282" s="220" t="s">
        <v>53</v>
      </c>
      <c r="G3282" s="220">
        <v>45171</v>
      </c>
      <c r="H3282" t="s">
        <v>134</v>
      </c>
      <c r="I3282" t="s">
        <v>55</v>
      </c>
      <c r="J3282" t="s">
        <v>129</v>
      </c>
      <c r="K3282" t="s">
        <v>135</v>
      </c>
      <c r="L3282" s="230" t="s">
        <v>136</v>
      </c>
      <c r="M3282">
        <v>17</v>
      </c>
      <c r="N3282">
        <v>0</v>
      </c>
      <c r="O3282" s="240">
        <v>35.28</v>
      </c>
      <c r="P3282" s="240">
        <v>599.76</v>
      </c>
      <c r="Q3282" s="240">
        <v>10409.42</v>
      </c>
      <c r="R3282" s="240">
        <v>23.54</v>
      </c>
      <c r="S3282" s="231" t="str">
        <f>VLOOKUP(U3282,'Cross ref'!I:J,2,0)</f>
        <v>SCL</v>
      </c>
      <c r="T3282" s="231">
        <f t="shared" si="306"/>
        <v>599.76</v>
      </c>
      <c r="U3282" s="231">
        <f>VLOOKUP(VALUE(C3282),'Cross ref'!G:I,3,0)</f>
        <v>7489</v>
      </c>
      <c r="V3282" s="231">
        <f>IFERROR(VLOOKUP(J3282,'Item List (2)'!C:D,2,0),VLOOKUP(K3282,'Item List (2)'!C:D,2,0))</f>
        <v>50007</v>
      </c>
      <c r="W3282" s="231">
        <f>IFERROR(VLOOKUP(J3282,'Item List (2)'!C:E,3,0),VLOOKUP(K3282,'Item List (2)'!C:E,3,0))</f>
        <v>100</v>
      </c>
      <c r="X3282" s="231">
        <f t="shared" si="307"/>
        <v>0</v>
      </c>
      <c r="Y3282" s="231" t="str">
        <f t="shared" si="308"/>
        <v>FRIES, SS SK ON</v>
      </c>
      <c r="AA3282" s="232">
        <f t="shared" si="309"/>
        <v>599.76</v>
      </c>
      <c r="AB3282" s="232" t="str">
        <f>VLOOKUP(W3282,'Item List (2)'!$H:$J,2,0)</f>
        <v>Food</v>
      </c>
      <c r="AC3282" s="232">
        <f t="shared" si="310"/>
        <v>7489</v>
      </c>
      <c r="AD3282" s="232" t="str">
        <f t="shared" si="311"/>
        <v>7489-Food</v>
      </c>
    </row>
    <row r="3283" spans="1:30">
      <c r="A3283" t="s">
        <v>48</v>
      </c>
      <c r="B3283" t="s">
        <v>549</v>
      </c>
      <c r="C3283" t="s">
        <v>920</v>
      </c>
      <c r="D3283" t="s">
        <v>921</v>
      </c>
      <c r="E3283" t="s">
        <v>922</v>
      </c>
      <c r="F3283" s="220" t="s">
        <v>53</v>
      </c>
      <c r="G3283" s="220">
        <v>45171</v>
      </c>
      <c r="H3283" t="s">
        <v>324</v>
      </c>
      <c r="I3283" t="s">
        <v>55</v>
      </c>
      <c r="J3283" t="s">
        <v>325</v>
      </c>
      <c r="K3283" t="s">
        <v>326</v>
      </c>
      <c r="L3283" s="230" t="s">
        <v>327</v>
      </c>
      <c r="M3283">
        <v>1</v>
      </c>
      <c r="N3283">
        <v>0</v>
      </c>
      <c r="O3283" s="240">
        <v>31.31</v>
      </c>
      <c r="P3283" s="240">
        <v>31.31</v>
      </c>
      <c r="Q3283" s="240">
        <v>10409.42</v>
      </c>
      <c r="R3283" s="240">
        <v>23.54</v>
      </c>
      <c r="S3283" s="231" t="str">
        <f>VLOOKUP(U3283,'Cross ref'!I:J,2,0)</f>
        <v>SCL</v>
      </c>
      <c r="T3283" s="231">
        <f t="shared" si="306"/>
        <v>31.31</v>
      </c>
      <c r="U3283" s="231">
        <f>VLOOKUP(VALUE(C3283),'Cross ref'!G:I,3,0)</f>
        <v>7489</v>
      </c>
      <c r="V3283" s="231">
        <f>IFERROR(VLOOKUP(J3283,'Item List (2)'!C:D,2,0),VLOOKUP(K3283,'Item List (2)'!C:D,2,0))</f>
        <v>50007</v>
      </c>
      <c r="W3283" s="231">
        <f>IFERROR(VLOOKUP(J3283,'Item List (2)'!C:E,3,0),VLOOKUP(K3283,'Item List (2)'!C:E,3,0))</f>
        <v>100</v>
      </c>
      <c r="X3283" s="231">
        <f t="shared" si="307"/>
        <v>0</v>
      </c>
      <c r="Y3283" s="231" t="str">
        <f t="shared" si="308"/>
        <v>TORTILLA, FLOUR 10" FZN</v>
      </c>
      <c r="AA3283" s="232">
        <f t="shared" si="309"/>
        <v>31.31</v>
      </c>
      <c r="AB3283" s="232" t="str">
        <f>VLOOKUP(W3283,'Item List (2)'!$H:$J,2,0)</f>
        <v>Food</v>
      </c>
      <c r="AC3283" s="232">
        <f t="shared" si="310"/>
        <v>7489</v>
      </c>
      <c r="AD3283" s="232" t="str">
        <f t="shared" si="311"/>
        <v>7489-Food</v>
      </c>
    </row>
    <row r="3284" spans="1:30">
      <c r="A3284" t="s">
        <v>48</v>
      </c>
      <c r="B3284" t="s">
        <v>549</v>
      </c>
      <c r="C3284" t="s">
        <v>920</v>
      </c>
      <c r="D3284" t="s">
        <v>921</v>
      </c>
      <c r="E3284" t="s">
        <v>922</v>
      </c>
      <c r="F3284" s="220" t="s">
        <v>53</v>
      </c>
      <c r="G3284" s="220">
        <v>45171</v>
      </c>
      <c r="H3284" t="s">
        <v>141</v>
      </c>
      <c r="I3284" t="s">
        <v>55</v>
      </c>
      <c r="J3284" t="s">
        <v>142</v>
      </c>
      <c r="K3284" t="s">
        <v>143</v>
      </c>
      <c r="L3284" s="230" t="s">
        <v>144</v>
      </c>
      <c r="M3284">
        <v>1</v>
      </c>
      <c r="N3284">
        <v>0</v>
      </c>
      <c r="O3284" s="240">
        <v>29.7</v>
      </c>
      <c r="P3284" s="240">
        <v>29.7</v>
      </c>
      <c r="Q3284" s="240">
        <v>10409.42</v>
      </c>
      <c r="R3284" s="240">
        <v>23.54</v>
      </c>
      <c r="S3284" s="231" t="str">
        <f>VLOOKUP(U3284,'Cross ref'!I:J,2,0)</f>
        <v>SCL</v>
      </c>
      <c r="T3284" s="231">
        <f t="shared" si="306"/>
        <v>29.7</v>
      </c>
      <c r="U3284" s="231">
        <f>VLOOKUP(VALUE(C3284),'Cross ref'!G:I,3,0)</f>
        <v>7489</v>
      </c>
      <c r="V3284" s="231">
        <f>IFERROR(VLOOKUP(J3284,'Item List (2)'!C:D,2,0),VLOOKUP(K3284,'Item List (2)'!C:D,2,0))</f>
        <v>50007</v>
      </c>
      <c r="W3284" s="231">
        <f>IFERROR(VLOOKUP(J3284,'Item List (2)'!C:E,3,0),VLOOKUP(K3284,'Item List (2)'!C:E,3,0))</f>
        <v>100</v>
      </c>
      <c r="X3284" s="231">
        <f t="shared" si="307"/>
        <v>0</v>
      </c>
      <c r="Y3284" s="231" t="str">
        <f t="shared" si="308"/>
        <v>CAKE, CHOC DOME</v>
      </c>
      <c r="AA3284" s="232">
        <f t="shared" si="309"/>
        <v>29.7</v>
      </c>
      <c r="AB3284" s="232" t="str">
        <f>VLOOKUP(W3284,'Item List (2)'!$H:$J,2,0)</f>
        <v>Food</v>
      </c>
      <c r="AC3284" s="232">
        <f t="shared" si="310"/>
        <v>7489</v>
      </c>
      <c r="AD3284" s="232" t="str">
        <f t="shared" si="311"/>
        <v>7489-Food</v>
      </c>
    </row>
    <row r="3285" spans="1:30">
      <c r="A3285" t="s">
        <v>48</v>
      </c>
      <c r="B3285" t="s">
        <v>549</v>
      </c>
      <c r="C3285" t="s">
        <v>920</v>
      </c>
      <c r="D3285" t="s">
        <v>921</v>
      </c>
      <c r="E3285" t="s">
        <v>922</v>
      </c>
      <c r="F3285" s="220" t="s">
        <v>53</v>
      </c>
      <c r="G3285" s="220">
        <v>45171</v>
      </c>
      <c r="H3285" t="s">
        <v>145</v>
      </c>
      <c r="I3285" t="s">
        <v>55</v>
      </c>
      <c r="J3285" t="s">
        <v>146</v>
      </c>
      <c r="K3285" t="s">
        <v>147</v>
      </c>
      <c r="L3285" s="230" t="s">
        <v>148</v>
      </c>
      <c r="M3285">
        <v>1</v>
      </c>
      <c r="N3285">
        <v>0</v>
      </c>
      <c r="O3285" s="240">
        <v>112.38</v>
      </c>
      <c r="P3285" s="240">
        <v>112.38</v>
      </c>
      <c r="Q3285" s="240">
        <v>10409.42</v>
      </c>
      <c r="R3285" s="240">
        <v>23.54</v>
      </c>
      <c r="S3285" s="231" t="str">
        <f>VLOOKUP(U3285,'Cross ref'!I:J,2,0)</f>
        <v>SCL</v>
      </c>
      <c r="T3285" s="231">
        <f t="shared" si="306"/>
        <v>112.38</v>
      </c>
      <c r="U3285" s="231">
        <f>VLOOKUP(VALUE(C3285),'Cross ref'!G:I,3,0)</f>
        <v>7489</v>
      </c>
      <c r="V3285" s="231">
        <f>IFERROR(VLOOKUP(J3285,'Item List (2)'!C:D,2,0),VLOOKUP(K3285,'Item List (2)'!C:D,2,0))</f>
        <v>50007</v>
      </c>
      <c r="W3285" s="231">
        <f>IFERROR(VLOOKUP(J3285,'Item List (2)'!C:E,3,0),VLOOKUP(K3285,'Item List (2)'!C:E,3,0))</f>
        <v>100</v>
      </c>
      <c r="X3285" s="231">
        <f t="shared" si="307"/>
        <v>0</v>
      </c>
      <c r="Y3285" s="231" t="str">
        <f t="shared" si="308"/>
        <v>CHICKEN, TNDRLOIN STRIP 1.5Z</v>
      </c>
      <c r="AA3285" s="232">
        <f t="shared" si="309"/>
        <v>112.38</v>
      </c>
      <c r="AB3285" s="232" t="str">
        <f>VLOOKUP(W3285,'Item List (2)'!$H:$J,2,0)</f>
        <v>Food</v>
      </c>
      <c r="AC3285" s="232">
        <f t="shared" si="310"/>
        <v>7489</v>
      </c>
      <c r="AD3285" s="232" t="str">
        <f t="shared" si="311"/>
        <v>7489-Food</v>
      </c>
    </row>
    <row r="3286" spans="1:30">
      <c r="A3286" t="s">
        <v>48</v>
      </c>
      <c r="B3286" t="s">
        <v>549</v>
      </c>
      <c r="C3286" t="s">
        <v>920</v>
      </c>
      <c r="D3286" t="s">
        <v>921</v>
      </c>
      <c r="E3286" t="s">
        <v>922</v>
      </c>
      <c r="F3286" s="220" t="s">
        <v>53</v>
      </c>
      <c r="G3286" s="220">
        <v>45171</v>
      </c>
      <c r="H3286" t="s">
        <v>149</v>
      </c>
      <c r="I3286" t="s">
        <v>55</v>
      </c>
      <c r="J3286" t="s">
        <v>102</v>
      </c>
      <c r="K3286" t="s">
        <v>150</v>
      </c>
      <c r="L3286" s="230" t="s">
        <v>100</v>
      </c>
      <c r="M3286">
        <v>8</v>
      </c>
      <c r="N3286">
        <v>0</v>
      </c>
      <c r="O3286" s="240">
        <v>25.94</v>
      </c>
      <c r="P3286" s="240">
        <v>207.52</v>
      </c>
      <c r="Q3286" s="240">
        <v>10409.42</v>
      </c>
      <c r="R3286" s="240">
        <v>23.54</v>
      </c>
      <c r="S3286" s="231" t="str">
        <f>VLOOKUP(U3286,'Cross ref'!I:J,2,0)</f>
        <v>SCL</v>
      </c>
      <c r="T3286" s="231">
        <f t="shared" si="306"/>
        <v>207.52</v>
      </c>
      <c r="U3286" s="231">
        <f>VLOOKUP(VALUE(C3286),'Cross ref'!G:I,3,0)</f>
        <v>7489</v>
      </c>
      <c r="V3286" s="231">
        <f>IFERROR(VLOOKUP(J3286,'Item List (2)'!C:D,2,0),VLOOKUP(K3286,'Item List (2)'!C:D,2,0))</f>
        <v>50007</v>
      </c>
      <c r="W3286" s="231">
        <f>IFERROR(VLOOKUP(J3286,'Item List (2)'!C:E,3,0),VLOOKUP(K3286,'Item List (2)'!C:E,3,0))</f>
        <v>100</v>
      </c>
      <c r="X3286" s="231">
        <f t="shared" si="307"/>
        <v>0</v>
      </c>
      <c r="Y3286" s="231" t="str">
        <f t="shared" si="308"/>
        <v>SAUCE, BTRMILK RANCH CUP</v>
      </c>
      <c r="AA3286" s="232">
        <f t="shared" si="309"/>
        <v>207.52</v>
      </c>
      <c r="AB3286" s="232" t="str">
        <f>VLOOKUP(W3286,'Item List (2)'!$H:$J,2,0)</f>
        <v>Food</v>
      </c>
      <c r="AC3286" s="232">
        <f t="shared" si="310"/>
        <v>7489</v>
      </c>
      <c r="AD3286" s="232" t="str">
        <f t="shared" si="311"/>
        <v>7489-Food</v>
      </c>
    </row>
    <row r="3287" spans="1:30">
      <c r="A3287" t="s">
        <v>48</v>
      </c>
      <c r="B3287" t="s">
        <v>549</v>
      </c>
      <c r="C3287" t="s">
        <v>920</v>
      </c>
      <c r="D3287" t="s">
        <v>921</v>
      </c>
      <c r="E3287" t="s">
        <v>922</v>
      </c>
      <c r="F3287" s="220" t="s">
        <v>53</v>
      </c>
      <c r="G3287" s="220">
        <v>45171</v>
      </c>
      <c r="H3287" t="s">
        <v>151</v>
      </c>
      <c r="I3287" t="s">
        <v>55</v>
      </c>
      <c r="J3287" t="s">
        <v>152</v>
      </c>
      <c r="K3287" t="s">
        <v>153</v>
      </c>
      <c r="L3287" s="230" t="s">
        <v>154</v>
      </c>
      <c r="M3287">
        <v>1</v>
      </c>
      <c r="N3287">
        <v>0</v>
      </c>
      <c r="O3287" s="240">
        <v>11.66</v>
      </c>
      <c r="P3287" s="240">
        <v>11.66</v>
      </c>
      <c r="Q3287" s="240">
        <v>10409.42</v>
      </c>
      <c r="R3287" s="240">
        <v>23.54</v>
      </c>
      <c r="S3287" s="231" t="str">
        <f>VLOOKUP(U3287,'Cross ref'!I:J,2,0)</f>
        <v>SCL</v>
      </c>
      <c r="T3287" s="231">
        <f t="shared" si="306"/>
        <v>11.66</v>
      </c>
      <c r="U3287" s="231">
        <f>VLOOKUP(VALUE(C3287),'Cross ref'!G:I,3,0)</f>
        <v>7489</v>
      </c>
      <c r="V3287" s="231">
        <f>IFERROR(VLOOKUP(J3287,'Item List (2)'!C:D,2,0),VLOOKUP(K3287,'Item List (2)'!C:D,2,0))</f>
        <v>50007</v>
      </c>
      <c r="W3287" s="231">
        <f>IFERROR(VLOOKUP(J3287,'Item List (2)'!C:E,3,0),VLOOKUP(K3287,'Item List (2)'!C:E,3,0))</f>
        <v>100</v>
      </c>
      <c r="X3287" s="231">
        <f t="shared" si="307"/>
        <v>0</v>
      </c>
      <c r="Y3287" s="231" t="str">
        <f t="shared" si="308"/>
        <v>SAUCE, BUFFALO CUP</v>
      </c>
      <c r="AA3287" s="232">
        <f t="shared" si="309"/>
        <v>11.66</v>
      </c>
      <c r="AB3287" s="232" t="str">
        <f>VLOOKUP(W3287,'Item List (2)'!$H:$J,2,0)</f>
        <v>Food</v>
      </c>
      <c r="AC3287" s="232">
        <f t="shared" si="310"/>
        <v>7489</v>
      </c>
      <c r="AD3287" s="232" t="str">
        <f t="shared" si="311"/>
        <v>7489-Food</v>
      </c>
    </row>
    <row r="3288" spans="1:30">
      <c r="A3288" t="s">
        <v>48</v>
      </c>
      <c r="B3288" t="s">
        <v>549</v>
      </c>
      <c r="C3288" t="s">
        <v>920</v>
      </c>
      <c r="D3288" t="s">
        <v>921</v>
      </c>
      <c r="E3288" t="s">
        <v>922</v>
      </c>
      <c r="F3288" s="220" t="s">
        <v>53</v>
      </c>
      <c r="G3288" s="220">
        <v>45171</v>
      </c>
      <c r="H3288" t="s">
        <v>332</v>
      </c>
      <c r="I3288" t="s">
        <v>55</v>
      </c>
      <c r="J3288" t="s">
        <v>244</v>
      </c>
      <c r="K3288" t="s">
        <v>333</v>
      </c>
      <c r="L3288" s="230" t="s">
        <v>334</v>
      </c>
      <c r="M3288">
        <v>2</v>
      </c>
      <c r="N3288">
        <v>0</v>
      </c>
      <c r="O3288" s="240">
        <v>31.38</v>
      </c>
      <c r="P3288" s="240">
        <v>62.76</v>
      </c>
      <c r="Q3288" s="240">
        <v>10409.42</v>
      </c>
      <c r="R3288" s="240">
        <v>23.54</v>
      </c>
      <c r="S3288" s="231" t="str">
        <f>VLOOKUP(U3288,'Cross ref'!I:J,2,0)</f>
        <v>SCL</v>
      </c>
      <c r="T3288" s="231">
        <f t="shared" si="306"/>
        <v>62.76</v>
      </c>
      <c r="U3288" s="231">
        <f>VLOOKUP(VALUE(C3288),'Cross ref'!G:I,3,0)</f>
        <v>7489</v>
      </c>
      <c r="V3288" s="231">
        <f>IFERROR(VLOOKUP(J3288,'Item List (2)'!C:D,2,0),VLOOKUP(K3288,'Item List (2)'!C:D,2,0))</f>
        <v>50007</v>
      </c>
      <c r="W3288" s="231">
        <f>IFERROR(VLOOKUP(J3288,'Item List (2)'!C:E,3,0),VLOOKUP(K3288,'Item List (2)'!C:E,3,0))</f>
        <v>100</v>
      </c>
      <c r="X3288" s="231">
        <f t="shared" si="307"/>
        <v>0</v>
      </c>
      <c r="Y3288" s="231" t="str">
        <f t="shared" si="308"/>
        <v>WHIP CREAM, AEROSOL 17Z</v>
      </c>
      <c r="AA3288" s="232">
        <f t="shared" si="309"/>
        <v>62.76</v>
      </c>
      <c r="AB3288" s="232" t="str">
        <f>VLOOKUP(W3288,'Item List (2)'!$H:$J,2,0)</f>
        <v>Food</v>
      </c>
      <c r="AC3288" s="232">
        <f t="shared" si="310"/>
        <v>7489</v>
      </c>
      <c r="AD3288" s="232" t="str">
        <f t="shared" si="311"/>
        <v>7489-Food</v>
      </c>
    </row>
    <row r="3289" spans="1:30">
      <c r="A3289" t="s">
        <v>48</v>
      </c>
      <c r="B3289" t="s">
        <v>549</v>
      </c>
      <c r="C3289" t="s">
        <v>920</v>
      </c>
      <c r="D3289" t="s">
        <v>921</v>
      </c>
      <c r="E3289" t="s">
        <v>922</v>
      </c>
      <c r="F3289" s="220" t="s">
        <v>53</v>
      </c>
      <c r="G3289" s="220">
        <v>45171</v>
      </c>
      <c r="H3289" t="s">
        <v>155</v>
      </c>
      <c r="I3289" t="s">
        <v>55</v>
      </c>
      <c r="J3289" t="s">
        <v>156</v>
      </c>
      <c r="K3289" t="s">
        <v>157</v>
      </c>
      <c r="L3289" s="230" t="s">
        <v>158</v>
      </c>
      <c r="M3289">
        <v>7</v>
      </c>
      <c r="N3289">
        <v>0</v>
      </c>
      <c r="O3289" s="240">
        <v>19.78</v>
      </c>
      <c r="P3289" s="240">
        <v>138.46</v>
      </c>
      <c r="Q3289" s="240">
        <v>10409.42</v>
      </c>
      <c r="R3289" s="240">
        <v>23.54</v>
      </c>
      <c r="S3289" s="231" t="str">
        <f>VLOOKUP(U3289,'Cross ref'!I:J,2,0)</f>
        <v>SCL</v>
      </c>
      <c r="T3289" s="231">
        <f t="shared" si="306"/>
        <v>138.46</v>
      </c>
      <c r="U3289" s="231">
        <f>VLOOKUP(VALUE(C3289),'Cross ref'!G:I,3,0)</f>
        <v>7489</v>
      </c>
      <c r="V3289" s="231">
        <f>IFERROR(VLOOKUP(J3289,'Item List (2)'!C:D,2,0),VLOOKUP(K3289,'Item List (2)'!C:D,2,0))</f>
        <v>50007</v>
      </c>
      <c r="W3289" s="231">
        <f>IFERROR(VLOOKUP(J3289,'Item List (2)'!C:E,3,0),VLOOKUP(K3289,'Item List (2)'!C:E,3,0))</f>
        <v>100</v>
      </c>
      <c r="X3289" s="231">
        <f t="shared" si="307"/>
        <v>0</v>
      </c>
      <c r="Y3289" s="231" t="str">
        <f t="shared" si="308"/>
        <v>ICE CREAM, VANILLA SLOW MELT</v>
      </c>
      <c r="AA3289" s="232">
        <f t="shared" si="309"/>
        <v>138.46</v>
      </c>
      <c r="AB3289" s="232" t="str">
        <f>VLOOKUP(W3289,'Item List (2)'!$H:$J,2,0)</f>
        <v>Food</v>
      </c>
      <c r="AC3289" s="232">
        <f t="shared" si="310"/>
        <v>7489</v>
      </c>
      <c r="AD3289" s="232" t="str">
        <f t="shared" si="311"/>
        <v>7489-Food</v>
      </c>
    </row>
    <row r="3290" spans="1:30">
      <c r="A3290" t="s">
        <v>48</v>
      </c>
      <c r="B3290" t="s">
        <v>549</v>
      </c>
      <c r="C3290" t="s">
        <v>920</v>
      </c>
      <c r="D3290" t="s">
        <v>921</v>
      </c>
      <c r="E3290" t="s">
        <v>922</v>
      </c>
      <c r="F3290" s="220" t="s">
        <v>53</v>
      </c>
      <c r="G3290" s="220">
        <v>45171</v>
      </c>
      <c r="H3290" t="s">
        <v>159</v>
      </c>
      <c r="I3290" t="s">
        <v>55</v>
      </c>
      <c r="J3290" t="s">
        <v>160</v>
      </c>
      <c r="K3290" t="s">
        <v>161</v>
      </c>
      <c r="L3290" s="230" t="s">
        <v>162</v>
      </c>
      <c r="M3290">
        <v>7</v>
      </c>
      <c r="N3290">
        <v>0</v>
      </c>
      <c r="O3290" s="240">
        <v>36.5</v>
      </c>
      <c r="P3290" s="240">
        <v>255.5</v>
      </c>
      <c r="Q3290" s="240">
        <v>10409.42</v>
      </c>
      <c r="R3290" s="240">
        <v>23.54</v>
      </c>
      <c r="S3290" s="231" t="str">
        <f>VLOOKUP(U3290,'Cross ref'!I:J,2,0)</f>
        <v>SCL</v>
      </c>
      <c r="T3290" s="231">
        <f t="shared" si="306"/>
        <v>255.5</v>
      </c>
      <c r="U3290" s="231">
        <f>VLOOKUP(VALUE(C3290),'Cross ref'!G:I,3,0)</f>
        <v>7489</v>
      </c>
      <c r="V3290" s="231">
        <f>IFERROR(VLOOKUP(J3290,'Item List (2)'!C:D,2,0),VLOOKUP(K3290,'Item List (2)'!C:D,2,0))</f>
        <v>50007</v>
      </c>
      <c r="W3290" s="231">
        <f>IFERROR(VLOOKUP(J3290,'Item List (2)'!C:E,3,0),VLOOKUP(K3290,'Item List (2)'!C:E,3,0))</f>
        <v>100</v>
      </c>
      <c r="X3290" s="231">
        <f t="shared" si="307"/>
        <v>0</v>
      </c>
      <c r="Y3290" s="231" t="str">
        <f t="shared" si="308"/>
        <v>SHORTENING, LIQ FRY PREM</v>
      </c>
      <c r="AA3290" s="232">
        <f t="shared" si="309"/>
        <v>255.5</v>
      </c>
      <c r="AB3290" s="232" t="str">
        <f>VLOOKUP(W3290,'Item List (2)'!$H:$J,2,0)</f>
        <v>Food</v>
      </c>
      <c r="AC3290" s="232">
        <f t="shared" si="310"/>
        <v>7489</v>
      </c>
      <c r="AD3290" s="232" t="str">
        <f t="shared" si="311"/>
        <v>7489-Food</v>
      </c>
    </row>
    <row r="3291" spans="1:30">
      <c r="A3291" t="s">
        <v>48</v>
      </c>
      <c r="B3291" t="s">
        <v>549</v>
      </c>
      <c r="C3291" t="s">
        <v>920</v>
      </c>
      <c r="D3291" t="s">
        <v>921</v>
      </c>
      <c r="E3291" t="s">
        <v>922</v>
      </c>
      <c r="F3291" s="220" t="s">
        <v>53</v>
      </c>
      <c r="G3291" s="220">
        <v>45171</v>
      </c>
      <c r="H3291" t="s">
        <v>339</v>
      </c>
      <c r="I3291" t="s">
        <v>201</v>
      </c>
      <c r="J3291" t="s">
        <v>232</v>
      </c>
      <c r="K3291" t="s">
        <v>340</v>
      </c>
      <c r="L3291" s="230" t="s">
        <v>341</v>
      </c>
      <c r="M3291">
        <v>1</v>
      </c>
      <c r="N3291">
        <v>0</v>
      </c>
      <c r="O3291" s="240">
        <v>29.05</v>
      </c>
      <c r="P3291" s="240">
        <v>29.05</v>
      </c>
      <c r="Q3291" s="240">
        <v>10409.42</v>
      </c>
      <c r="R3291" s="240">
        <v>23.54</v>
      </c>
      <c r="S3291" s="231" t="str">
        <f>VLOOKUP(U3291,'Cross ref'!I:J,2,0)</f>
        <v>SCL</v>
      </c>
      <c r="T3291" s="231">
        <f t="shared" si="306"/>
        <v>29.05</v>
      </c>
      <c r="U3291" s="231">
        <f>VLOOKUP(VALUE(C3291),'Cross ref'!G:I,3,0)</f>
        <v>7489</v>
      </c>
      <c r="V3291" s="231">
        <f>IFERROR(VLOOKUP(J3291,'Item List (2)'!C:D,2,0),VLOOKUP(K3291,'Item List (2)'!C:D,2,0))</f>
        <v>51001</v>
      </c>
      <c r="W3291" s="231">
        <f>IFERROR(VLOOKUP(J3291,'Item List (2)'!C:E,3,0),VLOOKUP(K3291,'Item List (2)'!C:E,3,0))</f>
        <v>1000</v>
      </c>
      <c r="X3291" s="231">
        <f t="shared" si="307"/>
        <v>0</v>
      </c>
      <c r="Y3291" s="231" t="str">
        <f t="shared" si="308"/>
        <v>LID, CUP CRUISER 32Z</v>
      </c>
      <c r="AA3291" s="232">
        <f t="shared" si="309"/>
        <v>29.05</v>
      </c>
      <c r="AB3291" s="232" t="str">
        <f>VLOOKUP(W3291,'Item List (2)'!$H:$J,2,0)</f>
        <v>Paper</v>
      </c>
      <c r="AC3291" s="232">
        <f t="shared" si="310"/>
        <v>7489</v>
      </c>
      <c r="AD3291" s="232" t="str">
        <f t="shared" si="311"/>
        <v>7489-Paper</v>
      </c>
    </row>
    <row r="3292" spans="1:30">
      <c r="A3292" t="s">
        <v>48</v>
      </c>
      <c r="B3292" t="s">
        <v>549</v>
      </c>
      <c r="C3292" t="s">
        <v>920</v>
      </c>
      <c r="D3292" t="s">
        <v>921</v>
      </c>
      <c r="E3292" t="s">
        <v>922</v>
      </c>
      <c r="F3292" s="220" t="s">
        <v>53</v>
      </c>
      <c r="G3292" s="220">
        <v>45171</v>
      </c>
      <c r="H3292" t="s">
        <v>420</v>
      </c>
      <c r="I3292" t="s">
        <v>55</v>
      </c>
      <c r="J3292" t="s">
        <v>421</v>
      </c>
      <c r="K3292" t="s">
        <v>422</v>
      </c>
      <c r="L3292" s="230" t="s">
        <v>263</v>
      </c>
      <c r="M3292">
        <v>1</v>
      </c>
      <c r="N3292">
        <v>0</v>
      </c>
      <c r="O3292" s="240">
        <v>69.22</v>
      </c>
      <c r="P3292" s="240">
        <v>69.22</v>
      </c>
      <c r="Q3292" s="240">
        <v>10409.42</v>
      </c>
      <c r="R3292" s="240">
        <v>23.54</v>
      </c>
      <c r="S3292" s="231" t="str">
        <f>VLOOKUP(U3292,'Cross ref'!I:J,2,0)</f>
        <v>SCL</v>
      </c>
      <c r="T3292" s="231">
        <f t="shared" si="306"/>
        <v>69.22</v>
      </c>
      <c r="U3292" s="231">
        <f>VLOOKUP(VALUE(C3292),'Cross ref'!G:I,3,0)</f>
        <v>7489</v>
      </c>
      <c r="V3292" s="231">
        <f>IFERROR(VLOOKUP(J3292,'Item List (2)'!C:D,2,0),VLOOKUP(K3292,'Item List (2)'!C:D,2,0))</f>
        <v>50007</v>
      </c>
      <c r="W3292" s="231">
        <f>IFERROR(VLOOKUP(J3292,'Item List (2)'!C:E,3,0),VLOOKUP(K3292,'Item List (2)'!C:E,3,0))</f>
        <v>100</v>
      </c>
      <c r="X3292" s="231">
        <f t="shared" si="307"/>
        <v>0</v>
      </c>
      <c r="Y3292" s="231" t="str">
        <f t="shared" si="308"/>
        <v>LEMONADE, FZN</v>
      </c>
      <c r="AA3292" s="232">
        <f t="shared" si="309"/>
        <v>69.22</v>
      </c>
      <c r="AB3292" s="232" t="str">
        <f>VLOOKUP(W3292,'Item List (2)'!$H:$J,2,0)</f>
        <v>Food</v>
      </c>
      <c r="AC3292" s="232">
        <f t="shared" si="310"/>
        <v>7489</v>
      </c>
      <c r="AD3292" s="232" t="str">
        <f t="shared" si="311"/>
        <v>7489-Food</v>
      </c>
    </row>
    <row r="3293" spans="1:30">
      <c r="A3293" t="s">
        <v>48</v>
      </c>
      <c r="B3293" t="s">
        <v>549</v>
      </c>
      <c r="C3293" t="s">
        <v>920</v>
      </c>
      <c r="D3293" t="s">
        <v>921</v>
      </c>
      <c r="E3293" t="s">
        <v>922</v>
      </c>
      <c r="F3293" s="220" t="s">
        <v>53</v>
      </c>
      <c r="G3293" s="220">
        <v>45171</v>
      </c>
      <c r="H3293" t="s">
        <v>163</v>
      </c>
      <c r="I3293" t="s">
        <v>55</v>
      </c>
      <c r="J3293" t="s">
        <v>146</v>
      </c>
      <c r="K3293" t="s">
        <v>164</v>
      </c>
      <c r="L3293" s="230" t="s">
        <v>165</v>
      </c>
      <c r="M3293">
        <v>3</v>
      </c>
      <c r="N3293">
        <v>0</v>
      </c>
      <c r="O3293" s="240">
        <v>37.6</v>
      </c>
      <c r="P3293" s="240">
        <v>112.8</v>
      </c>
      <c r="Q3293" s="240">
        <v>10409.42</v>
      </c>
      <c r="R3293" s="240">
        <v>23.54</v>
      </c>
      <c r="S3293" s="231" t="str">
        <f>VLOOKUP(U3293,'Cross ref'!I:J,2,0)</f>
        <v>SCL</v>
      </c>
      <c r="T3293" s="231">
        <f t="shared" si="306"/>
        <v>112.8</v>
      </c>
      <c r="U3293" s="231">
        <f>VLOOKUP(VALUE(C3293),'Cross ref'!G:I,3,0)</f>
        <v>7489</v>
      </c>
      <c r="V3293" s="231">
        <f>IFERROR(VLOOKUP(J3293,'Item List (2)'!C:D,2,0),VLOOKUP(K3293,'Item List (2)'!C:D,2,0))</f>
        <v>50007</v>
      </c>
      <c r="W3293" s="231">
        <f>IFERROR(VLOOKUP(J3293,'Item List (2)'!C:E,3,0),VLOOKUP(K3293,'Item List (2)'!C:E,3,0))</f>
        <v>100</v>
      </c>
      <c r="X3293" s="231">
        <f t="shared" si="307"/>
        <v>0</v>
      </c>
      <c r="Y3293" s="231" t="str">
        <f t="shared" si="308"/>
        <v>CHICKEN, PTY SPCY 3Z</v>
      </c>
      <c r="AA3293" s="232">
        <f t="shared" si="309"/>
        <v>112.8</v>
      </c>
      <c r="AB3293" s="232" t="str">
        <f>VLOOKUP(W3293,'Item List (2)'!$H:$J,2,0)</f>
        <v>Food</v>
      </c>
      <c r="AC3293" s="232">
        <f t="shared" si="310"/>
        <v>7489</v>
      </c>
      <c r="AD3293" s="232" t="str">
        <f t="shared" si="311"/>
        <v>7489-Food</v>
      </c>
    </row>
    <row r="3294" spans="1:30">
      <c r="A3294" t="s">
        <v>48</v>
      </c>
      <c r="B3294" t="s">
        <v>549</v>
      </c>
      <c r="C3294" t="s">
        <v>920</v>
      </c>
      <c r="D3294" t="s">
        <v>921</v>
      </c>
      <c r="E3294" t="s">
        <v>922</v>
      </c>
      <c r="F3294" s="220" t="s">
        <v>53</v>
      </c>
      <c r="G3294" s="220">
        <v>45171</v>
      </c>
      <c r="H3294" t="s">
        <v>342</v>
      </c>
      <c r="I3294" t="s">
        <v>66</v>
      </c>
      <c r="J3294" t="s">
        <v>109</v>
      </c>
      <c r="K3294" t="s">
        <v>343</v>
      </c>
      <c r="L3294" s="230" t="s">
        <v>111</v>
      </c>
      <c r="M3294">
        <v>1</v>
      </c>
      <c r="N3294">
        <v>0</v>
      </c>
      <c r="O3294" s="240">
        <v>16.79</v>
      </c>
      <c r="P3294" s="240">
        <v>16.79</v>
      </c>
      <c r="Q3294" s="240">
        <v>10409.42</v>
      </c>
      <c r="R3294" s="240">
        <v>23.54</v>
      </c>
      <c r="S3294" s="231" t="str">
        <f>VLOOKUP(U3294,'Cross ref'!I:J,2,0)</f>
        <v>SCL</v>
      </c>
      <c r="T3294" s="231">
        <f t="shared" si="306"/>
        <v>16.79</v>
      </c>
      <c r="U3294" s="231">
        <f>VLOOKUP(VALUE(C3294),'Cross ref'!G:I,3,0)</f>
        <v>7489</v>
      </c>
      <c r="V3294" s="231">
        <f>IFERROR(VLOOKUP(J3294,'Item List (2)'!C:D,2,0),VLOOKUP(K3294,'Item List (2)'!C:D,2,0))</f>
        <v>60507</v>
      </c>
      <c r="W3294" s="231">
        <f>IFERROR(VLOOKUP(J3294,'Item List (2)'!C:E,3,0),VLOOKUP(K3294,'Item List (2)'!C:E,3,0))</f>
        <v>1200</v>
      </c>
      <c r="X3294" s="231">
        <f t="shared" si="307"/>
        <v>0</v>
      </c>
      <c r="Y3294" s="231" t="str">
        <f t="shared" si="308"/>
        <v>GLOVE, SYNTH LG</v>
      </c>
      <c r="AA3294" s="232">
        <f t="shared" si="309"/>
        <v>16.79</v>
      </c>
      <c r="AB3294" s="232" t="str">
        <f>VLOOKUP(W3294,'Item List (2)'!$H:$J,2,0)</f>
        <v>Supplies</v>
      </c>
      <c r="AC3294" s="232">
        <f t="shared" si="310"/>
        <v>7489</v>
      </c>
      <c r="AD3294" s="232" t="str">
        <f t="shared" si="311"/>
        <v>7489-Supplies</v>
      </c>
    </row>
    <row r="3295" spans="1:30">
      <c r="A3295" t="s">
        <v>48</v>
      </c>
      <c r="B3295" t="s">
        <v>549</v>
      </c>
      <c r="C3295" t="s">
        <v>920</v>
      </c>
      <c r="D3295" t="s">
        <v>921</v>
      </c>
      <c r="E3295" t="s">
        <v>922</v>
      </c>
      <c r="F3295" s="220" t="s">
        <v>53</v>
      </c>
      <c r="G3295" s="220">
        <v>45171</v>
      </c>
      <c r="H3295" t="s">
        <v>166</v>
      </c>
      <c r="I3295" t="s">
        <v>55</v>
      </c>
      <c r="J3295" t="s">
        <v>121</v>
      </c>
      <c r="K3295" t="s">
        <v>167</v>
      </c>
      <c r="L3295" s="230" t="s">
        <v>168</v>
      </c>
      <c r="M3295">
        <v>0</v>
      </c>
      <c r="N3295">
        <v>0</v>
      </c>
      <c r="O3295" s="240">
        <v>29.39</v>
      </c>
      <c r="P3295" s="240">
        <v>0</v>
      </c>
      <c r="Q3295" s="240">
        <v>10409.42</v>
      </c>
      <c r="R3295" s="240">
        <v>23.54</v>
      </c>
      <c r="S3295" s="231" t="str">
        <f>VLOOKUP(U3295,'Cross ref'!I:J,2,0)</f>
        <v>SCL</v>
      </c>
      <c r="T3295" s="231">
        <f t="shared" si="306"/>
        <v>0</v>
      </c>
      <c r="U3295" s="231">
        <f>VLOOKUP(VALUE(C3295),'Cross ref'!G:I,3,0)</f>
        <v>7489</v>
      </c>
      <c r="V3295" s="231">
        <f>IFERROR(VLOOKUP(J3295,'Item List (2)'!C:D,2,0),VLOOKUP(K3295,'Item List (2)'!C:D,2,0))</f>
        <v>50007</v>
      </c>
      <c r="W3295" s="231">
        <f>IFERROR(VLOOKUP(J3295,'Item List (2)'!C:E,3,0),VLOOKUP(K3295,'Item List (2)'!C:E,3,0))</f>
        <v>100</v>
      </c>
      <c r="X3295" s="231">
        <f t="shared" si="307"/>
        <v>0</v>
      </c>
      <c r="Y3295" s="231" t="str">
        <f t="shared" si="308"/>
        <v>SQUASH, ZUCCHINI BRD SLI</v>
      </c>
      <c r="AA3295" s="232">
        <f t="shared" si="309"/>
        <v>0</v>
      </c>
      <c r="AB3295" s="232" t="str">
        <f>VLOOKUP(W3295,'Item List (2)'!$H:$J,2,0)</f>
        <v>Food</v>
      </c>
      <c r="AC3295" s="232">
        <f t="shared" si="310"/>
        <v>7489</v>
      </c>
      <c r="AD3295" s="232" t="str">
        <f t="shared" si="311"/>
        <v>7489-Food</v>
      </c>
    </row>
    <row r="3296" spans="1:30">
      <c r="A3296" t="s">
        <v>48</v>
      </c>
      <c r="B3296" t="s">
        <v>549</v>
      </c>
      <c r="C3296" t="s">
        <v>920</v>
      </c>
      <c r="D3296" t="s">
        <v>921</v>
      </c>
      <c r="E3296" t="s">
        <v>922</v>
      </c>
      <c r="F3296" s="220" t="s">
        <v>53</v>
      </c>
      <c r="G3296" s="220">
        <v>45171</v>
      </c>
      <c r="H3296" t="s">
        <v>169</v>
      </c>
      <c r="I3296" t="s">
        <v>55</v>
      </c>
      <c r="J3296" t="s">
        <v>170</v>
      </c>
      <c r="K3296" t="s">
        <v>171</v>
      </c>
      <c r="L3296" s="230" t="s">
        <v>172</v>
      </c>
      <c r="M3296">
        <v>5</v>
      </c>
      <c r="N3296">
        <v>0</v>
      </c>
      <c r="O3296" s="240">
        <v>90.57</v>
      </c>
      <c r="P3296" s="240">
        <v>452.85</v>
      </c>
      <c r="Q3296" s="240">
        <v>10409.42</v>
      </c>
      <c r="R3296" s="240">
        <v>23.54</v>
      </c>
      <c r="S3296" s="231" t="str">
        <f>VLOOKUP(U3296,'Cross ref'!I:J,2,0)</f>
        <v>SCL</v>
      </c>
      <c r="T3296" s="231">
        <f t="shared" si="306"/>
        <v>452.85</v>
      </c>
      <c r="U3296" s="231">
        <f>VLOOKUP(VALUE(C3296),'Cross ref'!G:I,3,0)</f>
        <v>7489</v>
      </c>
      <c r="V3296" s="231">
        <f>IFERROR(VLOOKUP(J3296,'Item List (2)'!C:D,2,0),VLOOKUP(K3296,'Item List (2)'!C:D,2,0))</f>
        <v>50007</v>
      </c>
      <c r="W3296" s="231">
        <f>IFERROR(VLOOKUP(J3296,'Item List (2)'!C:E,3,0),VLOOKUP(K3296,'Item List (2)'!C:E,3,0))</f>
        <v>100</v>
      </c>
      <c r="X3296" s="231">
        <f t="shared" si="307"/>
        <v>0</v>
      </c>
      <c r="Y3296" s="231" t="str">
        <f t="shared" si="308"/>
        <v>BACON, 500 SLICES FC</v>
      </c>
      <c r="AA3296" s="232">
        <f t="shared" si="309"/>
        <v>452.85</v>
      </c>
      <c r="AB3296" s="232" t="str">
        <f>VLOOKUP(W3296,'Item List (2)'!$H:$J,2,0)</f>
        <v>Food</v>
      </c>
      <c r="AC3296" s="232">
        <f t="shared" si="310"/>
        <v>7489</v>
      </c>
      <c r="AD3296" s="232" t="str">
        <f t="shared" si="311"/>
        <v>7489-Food</v>
      </c>
    </row>
    <row r="3297" spans="1:30">
      <c r="A3297" t="s">
        <v>48</v>
      </c>
      <c r="B3297" t="s">
        <v>549</v>
      </c>
      <c r="C3297" t="s">
        <v>920</v>
      </c>
      <c r="D3297" t="s">
        <v>921</v>
      </c>
      <c r="E3297" t="s">
        <v>922</v>
      </c>
      <c r="F3297" s="220" t="s">
        <v>53</v>
      </c>
      <c r="G3297" s="220">
        <v>45171</v>
      </c>
      <c r="H3297" t="s">
        <v>173</v>
      </c>
      <c r="I3297" t="s">
        <v>55</v>
      </c>
      <c r="J3297" t="s">
        <v>117</v>
      </c>
      <c r="K3297" t="s">
        <v>174</v>
      </c>
      <c r="L3297" s="230" t="s">
        <v>175</v>
      </c>
      <c r="M3297">
        <v>2</v>
      </c>
      <c r="N3297">
        <v>0</v>
      </c>
      <c r="O3297" s="240">
        <v>81.59</v>
      </c>
      <c r="P3297" s="240">
        <v>163.18</v>
      </c>
      <c r="Q3297" s="240">
        <v>10409.42</v>
      </c>
      <c r="R3297" s="240">
        <v>23.54</v>
      </c>
      <c r="S3297" s="231" t="str">
        <f>VLOOKUP(U3297,'Cross ref'!I:J,2,0)</f>
        <v>SCL</v>
      </c>
      <c r="T3297" s="231">
        <f t="shared" si="306"/>
        <v>163.18</v>
      </c>
      <c r="U3297" s="231">
        <f>VLOOKUP(VALUE(C3297),'Cross ref'!G:I,3,0)</f>
        <v>7489</v>
      </c>
      <c r="V3297" s="231">
        <f>IFERROR(VLOOKUP(J3297,'Item List (2)'!C:D,2,0),VLOOKUP(K3297,'Item List (2)'!C:D,2,0))</f>
        <v>50007</v>
      </c>
      <c r="W3297" s="231">
        <f>IFERROR(VLOOKUP(J3297,'Item List (2)'!C:E,3,0),VLOOKUP(K3297,'Item List (2)'!C:E,3,0))</f>
        <v>100</v>
      </c>
      <c r="X3297" s="231">
        <f t="shared" si="307"/>
        <v>0</v>
      </c>
      <c r="Y3297" s="231" t="str">
        <f t="shared" si="308"/>
        <v>BEEF, GRND PTY 1.78Z</v>
      </c>
      <c r="AA3297" s="232">
        <f t="shared" si="309"/>
        <v>163.18</v>
      </c>
      <c r="AB3297" s="232" t="str">
        <f>VLOOKUP(W3297,'Item List (2)'!$H:$J,2,0)</f>
        <v>Food</v>
      </c>
      <c r="AC3297" s="232">
        <f t="shared" si="310"/>
        <v>7489</v>
      </c>
      <c r="AD3297" s="232" t="str">
        <f t="shared" si="311"/>
        <v>7489-Food</v>
      </c>
    </row>
    <row r="3298" spans="1:30">
      <c r="A3298" t="s">
        <v>48</v>
      </c>
      <c r="B3298" t="s">
        <v>549</v>
      </c>
      <c r="C3298" t="s">
        <v>920</v>
      </c>
      <c r="D3298" t="s">
        <v>921</v>
      </c>
      <c r="E3298" t="s">
        <v>922</v>
      </c>
      <c r="F3298" s="220" t="s">
        <v>53</v>
      </c>
      <c r="G3298" s="220">
        <v>45171</v>
      </c>
      <c r="H3298" t="s">
        <v>344</v>
      </c>
      <c r="I3298" t="s">
        <v>55</v>
      </c>
      <c r="J3298" t="s">
        <v>345</v>
      </c>
      <c r="K3298" t="s">
        <v>346</v>
      </c>
      <c r="L3298" s="230" t="s">
        <v>347</v>
      </c>
      <c r="M3298">
        <v>1</v>
      </c>
      <c r="N3298">
        <v>0</v>
      </c>
      <c r="O3298" s="240">
        <v>25.95</v>
      </c>
      <c r="P3298" s="240">
        <v>25.95</v>
      </c>
      <c r="Q3298" s="240">
        <v>10409.42</v>
      </c>
      <c r="R3298" s="240">
        <v>23.54</v>
      </c>
      <c r="S3298" s="231" t="str">
        <f>VLOOKUP(U3298,'Cross ref'!I:J,2,0)</f>
        <v>SCL</v>
      </c>
      <c r="T3298" s="231">
        <f t="shared" si="306"/>
        <v>25.95</v>
      </c>
      <c r="U3298" s="231">
        <f>VLOOKUP(VALUE(C3298),'Cross ref'!G:I,3,0)</f>
        <v>7489</v>
      </c>
      <c r="V3298" s="231">
        <f>IFERROR(VLOOKUP(J3298,'Item List (2)'!C:D,2,0),VLOOKUP(K3298,'Item List (2)'!C:D,2,0))</f>
        <v>50007</v>
      </c>
      <c r="W3298" s="231">
        <f>IFERROR(VLOOKUP(J3298,'Item List (2)'!C:E,3,0),VLOOKUP(K3298,'Item List (2)'!C:E,3,0))</f>
        <v>100</v>
      </c>
      <c r="X3298" s="231">
        <f t="shared" si="307"/>
        <v>0</v>
      </c>
      <c r="Y3298" s="231" t="str">
        <f t="shared" si="308"/>
        <v>BREAD, SOURDOUGH THICKER SLI</v>
      </c>
      <c r="AA3298" s="232">
        <f t="shared" si="309"/>
        <v>25.95</v>
      </c>
      <c r="AB3298" s="232" t="str">
        <f>VLOOKUP(W3298,'Item List (2)'!$H:$J,2,0)</f>
        <v>Food</v>
      </c>
      <c r="AC3298" s="232">
        <f t="shared" si="310"/>
        <v>7489</v>
      </c>
      <c r="AD3298" s="232" t="str">
        <f t="shared" si="311"/>
        <v>7489-Food</v>
      </c>
    </row>
    <row r="3299" spans="1:30">
      <c r="A3299" t="s">
        <v>48</v>
      </c>
      <c r="B3299" t="s">
        <v>549</v>
      </c>
      <c r="C3299" t="s">
        <v>920</v>
      </c>
      <c r="D3299" t="s">
        <v>921</v>
      </c>
      <c r="E3299" t="s">
        <v>922</v>
      </c>
      <c r="F3299" s="220" t="s">
        <v>53</v>
      </c>
      <c r="G3299" s="220">
        <v>45171</v>
      </c>
      <c r="H3299" t="s">
        <v>176</v>
      </c>
      <c r="I3299" t="s">
        <v>55</v>
      </c>
      <c r="J3299" t="s">
        <v>76</v>
      </c>
      <c r="K3299" t="s">
        <v>177</v>
      </c>
      <c r="L3299" s="230" t="s">
        <v>78</v>
      </c>
      <c r="M3299">
        <v>1</v>
      </c>
      <c r="N3299">
        <v>0</v>
      </c>
      <c r="O3299" s="240">
        <v>99.5</v>
      </c>
      <c r="P3299" s="240">
        <v>99.5</v>
      </c>
      <c r="Q3299" s="240">
        <v>10409.42</v>
      </c>
      <c r="R3299" s="240">
        <v>23.54</v>
      </c>
      <c r="S3299" s="231" t="str">
        <f>VLOOKUP(U3299,'Cross ref'!I:J,2,0)</f>
        <v>SCL</v>
      </c>
      <c r="T3299" s="231">
        <f t="shared" si="306"/>
        <v>99.5</v>
      </c>
      <c r="U3299" s="231">
        <f>VLOOKUP(VALUE(C3299),'Cross ref'!G:I,3,0)</f>
        <v>7489</v>
      </c>
      <c r="V3299" s="231">
        <f>IFERROR(VLOOKUP(J3299,'Item List (2)'!C:D,2,0),VLOOKUP(K3299,'Item List (2)'!C:D,2,0))</f>
        <v>50007</v>
      </c>
      <c r="W3299" s="231">
        <f>IFERROR(VLOOKUP(J3299,'Item List (2)'!C:E,3,0),VLOOKUP(K3299,'Item List (2)'!C:E,3,0))</f>
        <v>100</v>
      </c>
      <c r="X3299" s="231">
        <f t="shared" si="307"/>
        <v>0</v>
      </c>
      <c r="Y3299" s="231" t="str">
        <f t="shared" si="308"/>
        <v>SYRUP, DR PEPPER BIB</v>
      </c>
      <c r="AA3299" s="232">
        <f t="shared" si="309"/>
        <v>99.5</v>
      </c>
      <c r="AB3299" s="232" t="str">
        <f>VLOOKUP(W3299,'Item List (2)'!$H:$J,2,0)</f>
        <v>Food</v>
      </c>
      <c r="AC3299" s="232">
        <f t="shared" si="310"/>
        <v>7489</v>
      </c>
      <c r="AD3299" s="232" t="str">
        <f t="shared" si="311"/>
        <v>7489-Food</v>
      </c>
    </row>
    <row r="3300" spans="1:30">
      <c r="A3300" t="s">
        <v>48</v>
      </c>
      <c r="B3300" t="s">
        <v>549</v>
      </c>
      <c r="C3300" t="s">
        <v>920</v>
      </c>
      <c r="D3300" t="s">
        <v>921</v>
      </c>
      <c r="E3300" t="s">
        <v>922</v>
      </c>
      <c r="F3300" s="220" t="s">
        <v>53</v>
      </c>
      <c r="G3300" s="220">
        <v>45171</v>
      </c>
      <c r="H3300" t="s">
        <v>348</v>
      </c>
      <c r="I3300" t="s">
        <v>55</v>
      </c>
      <c r="J3300" t="s">
        <v>76</v>
      </c>
      <c r="K3300" t="s">
        <v>349</v>
      </c>
      <c r="L3300" s="230" t="s">
        <v>78</v>
      </c>
      <c r="M3300">
        <v>1</v>
      </c>
      <c r="N3300">
        <v>0</v>
      </c>
      <c r="O3300" s="240">
        <v>99.5</v>
      </c>
      <c r="P3300" s="240">
        <v>99.5</v>
      </c>
      <c r="Q3300" s="240">
        <v>10409.42</v>
      </c>
      <c r="R3300" s="240">
        <v>23.54</v>
      </c>
      <c r="S3300" s="231" t="str">
        <f>VLOOKUP(U3300,'Cross ref'!I:J,2,0)</f>
        <v>SCL</v>
      </c>
      <c r="T3300" s="231">
        <f t="shared" si="306"/>
        <v>99.5</v>
      </c>
      <c r="U3300" s="231">
        <f>VLOOKUP(VALUE(C3300),'Cross ref'!G:I,3,0)</f>
        <v>7489</v>
      </c>
      <c r="V3300" s="231">
        <f>IFERROR(VLOOKUP(J3300,'Item List (2)'!C:D,2,0),VLOOKUP(K3300,'Item List (2)'!C:D,2,0))</f>
        <v>50007</v>
      </c>
      <c r="W3300" s="231">
        <f>IFERROR(VLOOKUP(J3300,'Item List (2)'!C:E,3,0),VLOOKUP(K3300,'Item List (2)'!C:E,3,0))</f>
        <v>100</v>
      </c>
      <c r="X3300" s="231">
        <f t="shared" si="307"/>
        <v>0</v>
      </c>
      <c r="Y3300" s="231" t="str">
        <f t="shared" si="308"/>
        <v>SYRUP, ROOT BEER BIB</v>
      </c>
      <c r="AA3300" s="232">
        <f t="shared" si="309"/>
        <v>99.5</v>
      </c>
      <c r="AB3300" s="232" t="str">
        <f>VLOOKUP(W3300,'Item List (2)'!$H:$J,2,0)</f>
        <v>Food</v>
      </c>
      <c r="AC3300" s="232">
        <f t="shared" si="310"/>
        <v>7489</v>
      </c>
      <c r="AD3300" s="232" t="str">
        <f t="shared" si="311"/>
        <v>7489-Food</v>
      </c>
    </row>
    <row r="3301" spans="1:30">
      <c r="A3301" t="s">
        <v>48</v>
      </c>
      <c r="B3301" t="s">
        <v>549</v>
      </c>
      <c r="C3301" t="s">
        <v>920</v>
      </c>
      <c r="D3301" t="s">
        <v>921</v>
      </c>
      <c r="E3301" t="s">
        <v>922</v>
      </c>
      <c r="F3301" s="220" t="s">
        <v>53</v>
      </c>
      <c r="G3301" s="220">
        <v>45171</v>
      </c>
      <c r="H3301" t="s">
        <v>350</v>
      </c>
      <c r="I3301" t="s">
        <v>351</v>
      </c>
      <c r="J3301" t="s">
        <v>352</v>
      </c>
      <c r="K3301" t="s">
        <v>353</v>
      </c>
      <c r="L3301" s="230" t="s">
        <v>351</v>
      </c>
      <c r="M3301">
        <v>25</v>
      </c>
      <c r="N3301">
        <v>0</v>
      </c>
      <c r="O3301" s="240">
        <v>84.67</v>
      </c>
      <c r="P3301" s="240">
        <v>2116.75</v>
      </c>
      <c r="Q3301" s="240">
        <v>10409.42</v>
      </c>
      <c r="R3301" s="240">
        <v>23.54</v>
      </c>
      <c r="S3301" s="231" t="str">
        <f>VLOOKUP(U3301,'Cross ref'!I:J,2,0)</f>
        <v>SCL</v>
      </c>
      <c r="T3301" s="231">
        <f t="shared" si="306"/>
        <v>2116.75</v>
      </c>
      <c r="U3301" s="231">
        <f>VLOOKUP(VALUE(C3301),'Cross ref'!G:I,3,0)</f>
        <v>7489</v>
      </c>
      <c r="V3301" s="231">
        <f>IFERROR(VLOOKUP(J3301,'Item List (2)'!C:D,2,0),VLOOKUP(K3301,'Item List (2)'!C:D,2,0))</f>
        <v>51001</v>
      </c>
      <c r="W3301" s="231">
        <f>IFERROR(VLOOKUP(J3301,'Item List (2)'!C:E,3,0),VLOOKUP(K3301,'Item List (2)'!C:E,3,0))</f>
        <v>1000</v>
      </c>
      <c r="X3301" s="231">
        <f t="shared" si="307"/>
        <v>0</v>
      </c>
      <c r="Y3301" s="231" t="str">
        <f t="shared" si="308"/>
        <v>BEEF, PTY SCALLOPED 3.5Z IQF</v>
      </c>
      <c r="AA3301" s="232">
        <f t="shared" si="309"/>
        <v>2116.75</v>
      </c>
      <c r="AB3301" s="232" t="str">
        <f>VLOOKUP(W3301,'Item List (2)'!$H:$J,2,0)</f>
        <v>Paper</v>
      </c>
      <c r="AC3301" s="232">
        <f t="shared" si="310"/>
        <v>7489</v>
      </c>
      <c r="AD3301" s="232" t="str">
        <f t="shared" si="311"/>
        <v>7489-Paper</v>
      </c>
    </row>
    <row r="3302" spans="1:30">
      <c r="A3302" t="s">
        <v>48</v>
      </c>
      <c r="B3302" t="s">
        <v>549</v>
      </c>
      <c r="C3302" t="s">
        <v>920</v>
      </c>
      <c r="D3302" t="s">
        <v>921</v>
      </c>
      <c r="E3302" t="s">
        <v>922</v>
      </c>
      <c r="F3302" s="220" t="s">
        <v>53</v>
      </c>
      <c r="G3302" s="220">
        <v>45171</v>
      </c>
      <c r="H3302" t="s">
        <v>181</v>
      </c>
      <c r="I3302" t="s">
        <v>55</v>
      </c>
      <c r="J3302" t="s">
        <v>121</v>
      </c>
      <c r="K3302" t="s">
        <v>182</v>
      </c>
      <c r="L3302" s="230" t="s">
        <v>183</v>
      </c>
      <c r="M3302">
        <v>3</v>
      </c>
      <c r="N3302">
        <v>0</v>
      </c>
      <c r="O3302" s="240">
        <v>39.79</v>
      </c>
      <c r="P3302" s="240">
        <v>119.37</v>
      </c>
      <c r="Q3302" s="240">
        <v>10409.42</v>
      </c>
      <c r="R3302" s="240">
        <v>23.54</v>
      </c>
      <c r="S3302" s="231" t="str">
        <f>VLOOKUP(U3302,'Cross ref'!I:J,2,0)</f>
        <v>SCL</v>
      </c>
      <c r="T3302" s="231">
        <f t="shared" si="306"/>
        <v>119.37</v>
      </c>
      <c r="U3302" s="231">
        <f>VLOOKUP(VALUE(C3302),'Cross ref'!G:I,3,0)</f>
        <v>7489</v>
      </c>
      <c r="V3302" s="231">
        <f>IFERROR(VLOOKUP(J3302,'Item List (2)'!C:D,2,0),VLOOKUP(K3302,'Item List (2)'!C:D,2,0))</f>
        <v>50007</v>
      </c>
      <c r="W3302" s="231">
        <f>IFERROR(VLOOKUP(J3302,'Item List (2)'!C:E,3,0),VLOOKUP(K3302,'Item List (2)'!C:E,3,0))</f>
        <v>100</v>
      </c>
      <c r="X3302" s="231">
        <f t="shared" si="307"/>
        <v>0</v>
      </c>
      <c r="Y3302" s="231" t="str">
        <f t="shared" si="308"/>
        <v>APPTZR, JALAPENO BRD CHSE BITE</v>
      </c>
      <c r="AA3302" s="232">
        <f t="shared" si="309"/>
        <v>119.37</v>
      </c>
      <c r="AB3302" s="232" t="str">
        <f>VLOOKUP(W3302,'Item List (2)'!$H:$J,2,0)</f>
        <v>Food</v>
      </c>
      <c r="AC3302" s="232">
        <f t="shared" si="310"/>
        <v>7489</v>
      </c>
      <c r="AD3302" s="232" t="str">
        <f t="shared" si="311"/>
        <v>7489-Food</v>
      </c>
    </row>
    <row r="3303" spans="1:30">
      <c r="A3303" t="s">
        <v>48</v>
      </c>
      <c r="B3303" t="s">
        <v>549</v>
      </c>
      <c r="C3303" t="s">
        <v>920</v>
      </c>
      <c r="D3303" t="s">
        <v>921</v>
      </c>
      <c r="E3303" t="s">
        <v>922</v>
      </c>
      <c r="F3303" s="220" t="s">
        <v>53</v>
      </c>
      <c r="G3303" s="220">
        <v>45171</v>
      </c>
      <c r="H3303" t="s">
        <v>187</v>
      </c>
      <c r="I3303" t="s">
        <v>55</v>
      </c>
      <c r="J3303" t="s">
        <v>146</v>
      </c>
      <c r="K3303" t="s">
        <v>188</v>
      </c>
      <c r="L3303" s="230" t="s">
        <v>189</v>
      </c>
      <c r="M3303">
        <v>10</v>
      </c>
      <c r="N3303">
        <v>0</v>
      </c>
      <c r="O3303" s="240">
        <v>46.88</v>
      </c>
      <c r="P3303" s="240">
        <v>468.8</v>
      </c>
      <c r="Q3303" s="240">
        <v>10409.42</v>
      </c>
      <c r="R3303" s="240">
        <v>23.54</v>
      </c>
      <c r="S3303" s="231" t="str">
        <f>VLOOKUP(U3303,'Cross ref'!I:J,2,0)</f>
        <v>SCL</v>
      </c>
      <c r="T3303" s="231">
        <f t="shared" si="306"/>
        <v>468.8</v>
      </c>
      <c r="U3303" s="231">
        <f>VLOOKUP(VALUE(C3303),'Cross ref'!G:I,3,0)</f>
        <v>7489</v>
      </c>
      <c r="V3303" s="231">
        <f>IFERROR(VLOOKUP(J3303,'Item List (2)'!C:D,2,0),VLOOKUP(K3303,'Item List (2)'!C:D,2,0))</f>
        <v>50007</v>
      </c>
      <c r="W3303" s="231">
        <f>IFERROR(VLOOKUP(J3303,'Item List (2)'!C:E,3,0),VLOOKUP(K3303,'Item List (2)'!C:E,3,0))</f>
        <v>100</v>
      </c>
      <c r="X3303" s="231">
        <f t="shared" si="307"/>
        <v>0</v>
      </c>
      <c r="Y3303" s="231" t="str">
        <f t="shared" si="308"/>
        <v>CHICKEN, NUGGET BRD STAR SHP</v>
      </c>
      <c r="AA3303" s="232">
        <f t="shared" si="309"/>
        <v>468.8</v>
      </c>
      <c r="AB3303" s="232" t="str">
        <f>VLOOKUP(W3303,'Item List (2)'!$H:$J,2,0)</f>
        <v>Food</v>
      </c>
      <c r="AC3303" s="232">
        <f t="shared" si="310"/>
        <v>7489</v>
      </c>
      <c r="AD3303" s="232" t="str">
        <f t="shared" si="311"/>
        <v>7489-Food</v>
      </c>
    </row>
    <row r="3304" spans="1:30">
      <c r="A3304" t="s">
        <v>48</v>
      </c>
      <c r="B3304" t="s">
        <v>549</v>
      </c>
      <c r="C3304" t="s">
        <v>920</v>
      </c>
      <c r="D3304" t="s">
        <v>921</v>
      </c>
      <c r="E3304" t="s">
        <v>922</v>
      </c>
      <c r="F3304" s="220" t="s">
        <v>53</v>
      </c>
      <c r="G3304" s="220">
        <v>45171</v>
      </c>
      <c r="H3304" t="s">
        <v>523</v>
      </c>
      <c r="I3304" t="s">
        <v>66</v>
      </c>
      <c r="J3304" t="s">
        <v>524</v>
      </c>
      <c r="K3304" t="s">
        <v>525</v>
      </c>
      <c r="L3304" s="230" t="s">
        <v>526</v>
      </c>
      <c r="M3304">
        <v>1</v>
      </c>
      <c r="N3304">
        <v>0</v>
      </c>
      <c r="O3304" s="240">
        <v>29.33</v>
      </c>
      <c r="P3304" s="240">
        <v>29.33</v>
      </c>
      <c r="Q3304" s="240">
        <v>10409.42</v>
      </c>
      <c r="R3304" s="240">
        <v>23.54</v>
      </c>
      <c r="S3304" s="231" t="str">
        <f>VLOOKUP(U3304,'Cross ref'!I:J,2,0)</f>
        <v>SCL</v>
      </c>
      <c r="T3304" s="231">
        <f t="shared" si="306"/>
        <v>29.33</v>
      </c>
      <c r="U3304" s="231">
        <f>VLOOKUP(VALUE(C3304),'Cross ref'!G:I,3,0)</f>
        <v>7489</v>
      </c>
      <c r="V3304" s="231">
        <f>IFERROR(VLOOKUP(J3304,'Item List (2)'!C:D,2,0),VLOOKUP(K3304,'Item List (2)'!C:D,2,0))</f>
        <v>60507</v>
      </c>
      <c r="W3304" s="231">
        <f>IFERROR(VLOOKUP(J3304,'Item List (2)'!C:E,3,0),VLOOKUP(K3304,'Item List (2)'!C:E,3,0))</f>
        <v>1200</v>
      </c>
      <c r="X3304" s="231">
        <f t="shared" si="307"/>
        <v>0</v>
      </c>
      <c r="Y3304" s="231" t="str">
        <f t="shared" si="308"/>
        <v>SOAP, HAND MYSTIC NEXA</v>
      </c>
      <c r="AA3304" s="232">
        <f t="shared" si="309"/>
        <v>29.33</v>
      </c>
      <c r="AB3304" s="232" t="str">
        <f>VLOOKUP(W3304,'Item List (2)'!$H:$J,2,0)</f>
        <v>Supplies</v>
      </c>
      <c r="AC3304" s="232">
        <f t="shared" si="310"/>
        <v>7489</v>
      </c>
      <c r="AD3304" s="232" t="str">
        <f t="shared" si="311"/>
        <v>7489-Supplies</v>
      </c>
    </row>
    <row r="3305" spans="1:30">
      <c r="A3305" t="s">
        <v>48</v>
      </c>
      <c r="B3305" t="s">
        <v>549</v>
      </c>
      <c r="C3305" t="s">
        <v>920</v>
      </c>
      <c r="D3305" t="s">
        <v>921</v>
      </c>
      <c r="E3305" t="s">
        <v>922</v>
      </c>
      <c r="F3305" s="220" t="s">
        <v>53</v>
      </c>
      <c r="G3305" s="220">
        <v>45171</v>
      </c>
      <c r="H3305" t="s">
        <v>357</v>
      </c>
      <c r="I3305" t="s">
        <v>55</v>
      </c>
      <c r="J3305" t="s">
        <v>358</v>
      </c>
      <c r="K3305" t="s">
        <v>359</v>
      </c>
      <c r="L3305" s="230" t="s">
        <v>360</v>
      </c>
      <c r="M3305">
        <v>1</v>
      </c>
      <c r="N3305">
        <v>0</v>
      </c>
      <c r="O3305" s="240">
        <v>24.1</v>
      </c>
      <c r="P3305" s="240">
        <v>24.1</v>
      </c>
      <c r="Q3305" s="240">
        <v>10409.42</v>
      </c>
      <c r="R3305" s="240">
        <v>23.54</v>
      </c>
      <c r="S3305" s="231" t="str">
        <f>VLOOKUP(U3305,'Cross ref'!I:J,2,0)</f>
        <v>SCL</v>
      </c>
      <c r="T3305" s="231">
        <f t="shared" si="306"/>
        <v>24.1</v>
      </c>
      <c r="U3305" s="231">
        <f>VLOOKUP(VALUE(C3305),'Cross ref'!G:I,3,0)</f>
        <v>7489</v>
      </c>
      <c r="V3305" s="231">
        <f>IFERROR(VLOOKUP(J3305,'Item List (2)'!C:D,2,0),VLOOKUP(K3305,'Item List (2)'!C:D,2,0))</f>
        <v>50007</v>
      </c>
      <c r="W3305" s="231">
        <f>IFERROR(VLOOKUP(J3305,'Item List (2)'!C:E,3,0),VLOOKUP(K3305,'Item List (2)'!C:E,3,0))</f>
        <v>100</v>
      </c>
      <c r="X3305" s="231">
        <f t="shared" si="307"/>
        <v>0</v>
      </c>
      <c r="Y3305" s="231" t="str">
        <f t="shared" si="308"/>
        <v>BISCUIT, BUTTERMILK PARBKD</v>
      </c>
      <c r="AA3305" s="232">
        <f t="shared" si="309"/>
        <v>24.1</v>
      </c>
      <c r="AB3305" s="232" t="str">
        <f>VLOOKUP(W3305,'Item List (2)'!$H:$J,2,0)</f>
        <v>Food</v>
      </c>
      <c r="AC3305" s="232">
        <f t="shared" si="310"/>
        <v>7489</v>
      </c>
      <c r="AD3305" s="232" t="str">
        <f t="shared" si="311"/>
        <v>7489-Food</v>
      </c>
    </row>
    <row r="3306" spans="1:30">
      <c r="A3306" t="s">
        <v>48</v>
      </c>
      <c r="B3306" t="s">
        <v>549</v>
      </c>
      <c r="C3306" t="s">
        <v>920</v>
      </c>
      <c r="D3306" t="s">
        <v>921</v>
      </c>
      <c r="E3306" t="s">
        <v>922</v>
      </c>
      <c r="F3306" s="220" t="s">
        <v>53</v>
      </c>
      <c r="G3306" s="220">
        <v>45171</v>
      </c>
      <c r="H3306" t="s">
        <v>282</v>
      </c>
      <c r="I3306" t="s">
        <v>55</v>
      </c>
      <c r="J3306" t="s">
        <v>105</v>
      </c>
      <c r="K3306" t="s">
        <v>283</v>
      </c>
      <c r="L3306" s="230" t="s">
        <v>284</v>
      </c>
      <c r="M3306">
        <v>1</v>
      </c>
      <c r="N3306">
        <v>0</v>
      </c>
      <c r="O3306" s="240">
        <v>12.91</v>
      </c>
      <c r="P3306" s="240">
        <v>12.91</v>
      </c>
      <c r="Q3306" s="240">
        <v>10409.42</v>
      </c>
      <c r="R3306" s="240">
        <v>23.54</v>
      </c>
      <c r="S3306" s="231" t="str">
        <f>VLOOKUP(U3306,'Cross ref'!I:J,2,0)</f>
        <v>SCL</v>
      </c>
      <c r="T3306" s="231">
        <f t="shared" si="306"/>
        <v>12.91</v>
      </c>
      <c r="U3306" s="231">
        <f>VLOOKUP(VALUE(C3306),'Cross ref'!G:I,3,0)</f>
        <v>7489</v>
      </c>
      <c r="V3306" s="231">
        <f>IFERROR(VLOOKUP(J3306,'Item List (2)'!C:D,2,0),VLOOKUP(K3306,'Item List (2)'!C:D,2,0))</f>
        <v>50007</v>
      </c>
      <c r="W3306" s="231">
        <f>IFERROR(VLOOKUP(J3306,'Item List (2)'!C:E,3,0),VLOOKUP(K3306,'Item List (2)'!C:E,3,0))</f>
        <v>100</v>
      </c>
      <c r="X3306" s="231">
        <f t="shared" si="307"/>
        <v>0</v>
      </c>
      <c r="Y3306" s="231" t="str">
        <f t="shared" si="308"/>
        <v>BUTTERMILK, 1% LF</v>
      </c>
      <c r="AA3306" s="232">
        <f t="shared" si="309"/>
        <v>12.91</v>
      </c>
      <c r="AB3306" s="232" t="str">
        <f>VLOOKUP(W3306,'Item List (2)'!$H:$J,2,0)</f>
        <v>Food</v>
      </c>
      <c r="AC3306" s="232">
        <f t="shared" si="310"/>
        <v>7489</v>
      </c>
      <c r="AD3306" s="232" t="str">
        <f t="shared" si="311"/>
        <v>7489-Food</v>
      </c>
    </row>
    <row r="3307" spans="1:30">
      <c r="A3307" t="s">
        <v>48</v>
      </c>
      <c r="B3307" t="s">
        <v>549</v>
      </c>
      <c r="C3307" t="s">
        <v>920</v>
      </c>
      <c r="D3307" t="s">
        <v>921</v>
      </c>
      <c r="E3307" t="s">
        <v>922</v>
      </c>
      <c r="F3307" s="220" t="s">
        <v>53</v>
      </c>
      <c r="G3307" s="220">
        <v>45171</v>
      </c>
      <c r="H3307" t="s">
        <v>194</v>
      </c>
      <c r="I3307" t="s">
        <v>55</v>
      </c>
      <c r="J3307" t="s">
        <v>179</v>
      </c>
      <c r="K3307" t="s">
        <v>195</v>
      </c>
      <c r="L3307" s="230" t="s">
        <v>148</v>
      </c>
      <c r="M3307">
        <v>2</v>
      </c>
      <c r="N3307">
        <v>0</v>
      </c>
      <c r="O3307" s="240">
        <v>88.31</v>
      </c>
      <c r="P3307" s="240">
        <v>176.62</v>
      </c>
      <c r="Q3307" s="240">
        <v>10409.42</v>
      </c>
      <c r="R3307" s="240">
        <v>23.54</v>
      </c>
      <c r="S3307" s="231" t="str">
        <f>VLOOKUP(U3307,'Cross ref'!I:J,2,0)</f>
        <v>SCL</v>
      </c>
      <c r="T3307" s="231">
        <f t="shared" si="306"/>
        <v>176.62</v>
      </c>
      <c r="U3307" s="231">
        <f>VLOOKUP(VALUE(C3307),'Cross ref'!G:I,3,0)</f>
        <v>7489</v>
      </c>
      <c r="V3307" s="231">
        <f>IFERROR(VLOOKUP(J3307,'Item List (2)'!C:D,2,0),VLOOKUP(K3307,'Item List (2)'!C:D,2,0))</f>
        <v>50007</v>
      </c>
      <c r="W3307" s="231">
        <f>IFERROR(VLOOKUP(J3307,'Item List (2)'!C:E,3,0),VLOOKUP(K3307,'Item List (2)'!C:E,3,0))</f>
        <v>100</v>
      </c>
      <c r="X3307" s="231">
        <f t="shared" si="307"/>
        <v>0</v>
      </c>
      <c r="Y3307" s="231" t="str">
        <f t="shared" si="308"/>
        <v>CHEESE, AMER SHRP SLI 200CT SM</v>
      </c>
      <c r="AA3307" s="232">
        <f t="shared" si="309"/>
        <v>176.62</v>
      </c>
      <c r="AB3307" s="232" t="str">
        <f>VLOOKUP(W3307,'Item List (2)'!$H:$J,2,0)</f>
        <v>Food</v>
      </c>
      <c r="AC3307" s="232">
        <f t="shared" si="310"/>
        <v>7489</v>
      </c>
      <c r="AD3307" s="232" t="str">
        <f t="shared" si="311"/>
        <v>7489-Food</v>
      </c>
    </row>
    <row r="3308" spans="1:30">
      <c r="A3308" t="s">
        <v>48</v>
      </c>
      <c r="B3308" t="s">
        <v>549</v>
      </c>
      <c r="C3308" t="s">
        <v>920</v>
      </c>
      <c r="D3308" t="s">
        <v>921</v>
      </c>
      <c r="E3308" t="s">
        <v>922</v>
      </c>
      <c r="F3308" s="220" t="s">
        <v>53</v>
      </c>
      <c r="G3308" s="220">
        <v>45171</v>
      </c>
      <c r="H3308" t="s">
        <v>361</v>
      </c>
      <c r="I3308" t="s">
        <v>55</v>
      </c>
      <c r="J3308" t="s">
        <v>362</v>
      </c>
      <c r="K3308" t="s">
        <v>363</v>
      </c>
      <c r="L3308" s="230" t="s">
        <v>364</v>
      </c>
      <c r="M3308">
        <v>1</v>
      </c>
      <c r="N3308">
        <v>0</v>
      </c>
      <c r="O3308" s="240">
        <v>107.29</v>
      </c>
      <c r="P3308" s="240">
        <v>107.29</v>
      </c>
      <c r="Q3308" s="240">
        <v>10409.42</v>
      </c>
      <c r="R3308" s="240">
        <v>23.54</v>
      </c>
      <c r="S3308" s="231" t="str">
        <f>VLOOKUP(U3308,'Cross ref'!I:J,2,0)</f>
        <v>SCL</v>
      </c>
      <c r="T3308" s="231">
        <f t="shared" si="306"/>
        <v>107.29</v>
      </c>
      <c r="U3308" s="231">
        <f>VLOOKUP(VALUE(C3308),'Cross ref'!G:I,3,0)</f>
        <v>7489</v>
      </c>
      <c r="V3308" s="231">
        <f>IFERROR(VLOOKUP(J3308,'Item List (2)'!C:D,2,0),VLOOKUP(K3308,'Item List (2)'!C:D,2,0))</f>
        <v>50007</v>
      </c>
      <c r="W3308" s="231">
        <f>IFERROR(VLOOKUP(J3308,'Item List (2)'!C:E,3,0),VLOOKUP(K3308,'Item List (2)'!C:E,3,0))</f>
        <v>100</v>
      </c>
      <c r="X3308" s="231">
        <f t="shared" si="307"/>
        <v>0</v>
      </c>
      <c r="Y3308" s="231" t="str">
        <f t="shared" si="308"/>
        <v>BURGER, BEYOND MEAT 3.7Z</v>
      </c>
      <c r="AA3308" s="232">
        <f t="shared" si="309"/>
        <v>107.29</v>
      </c>
      <c r="AB3308" s="232" t="str">
        <f>VLOOKUP(W3308,'Item List (2)'!$H:$J,2,0)</f>
        <v>Food</v>
      </c>
      <c r="AC3308" s="232">
        <f t="shared" si="310"/>
        <v>7489</v>
      </c>
      <c r="AD3308" s="232" t="str">
        <f t="shared" si="311"/>
        <v>7489-Food</v>
      </c>
    </row>
    <row r="3309" spans="1:30">
      <c r="A3309" t="s">
        <v>48</v>
      </c>
      <c r="B3309" t="s">
        <v>549</v>
      </c>
      <c r="C3309" t="s">
        <v>920</v>
      </c>
      <c r="D3309" t="s">
        <v>921</v>
      </c>
      <c r="E3309" t="s">
        <v>922</v>
      </c>
      <c r="F3309" s="220" t="s">
        <v>53</v>
      </c>
      <c r="G3309" s="220">
        <v>45171</v>
      </c>
      <c r="H3309" t="s">
        <v>764</v>
      </c>
      <c r="I3309" t="s">
        <v>201</v>
      </c>
      <c r="J3309" t="s">
        <v>761</v>
      </c>
      <c r="K3309" t="s">
        <v>765</v>
      </c>
      <c r="L3309" s="230" t="s">
        <v>425</v>
      </c>
      <c r="M3309">
        <v>1</v>
      </c>
      <c r="N3309">
        <v>0</v>
      </c>
      <c r="O3309" s="240">
        <v>15.48</v>
      </c>
      <c r="P3309" s="240">
        <v>15.48</v>
      </c>
      <c r="Q3309" s="240">
        <v>10409.42</v>
      </c>
      <c r="R3309" s="240">
        <v>23.54</v>
      </c>
      <c r="S3309" s="231" t="str">
        <f>VLOOKUP(U3309,'Cross ref'!I:J,2,0)</f>
        <v>SCL</v>
      </c>
      <c r="T3309" s="231">
        <f t="shared" si="306"/>
        <v>15.48</v>
      </c>
      <c r="U3309" s="231">
        <f>VLOOKUP(VALUE(C3309),'Cross ref'!G:I,3,0)</f>
        <v>7489</v>
      </c>
      <c r="V3309" s="231">
        <f>IFERROR(VLOOKUP(J3309,'Item List (2)'!C:D,2,0),VLOOKUP(K3309,'Item List (2)'!C:D,2,0))</f>
        <v>51001</v>
      </c>
      <c r="W3309" s="231">
        <f>IFERROR(VLOOKUP(J3309,'Item List (2)'!C:E,3,0),VLOOKUP(K3309,'Item List (2)'!C:E,3,0))</f>
        <v>1000</v>
      </c>
      <c r="X3309" s="231">
        <f t="shared" si="307"/>
        <v>0</v>
      </c>
      <c r="Y3309" s="231" t="str">
        <f t="shared" si="308"/>
        <v>KNIFE, WRPD BLK</v>
      </c>
      <c r="AA3309" s="232">
        <f t="shared" si="309"/>
        <v>15.48</v>
      </c>
      <c r="AB3309" s="232" t="str">
        <f>VLOOKUP(W3309,'Item List (2)'!$H:$J,2,0)</f>
        <v>Paper</v>
      </c>
      <c r="AC3309" s="232">
        <f t="shared" si="310"/>
        <v>7489</v>
      </c>
      <c r="AD3309" s="232" t="str">
        <f t="shared" si="311"/>
        <v>7489-Paper</v>
      </c>
    </row>
    <row r="3310" spans="1:30">
      <c r="A3310" t="s">
        <v>48</v>
      </c>
      <c r="B3310" t="s">
        <v>549</v>
      </c>
      <c r="C3310" t="s">
        <v>920</v>
      </c>
      <c r="D3310" t="s">
        <v>921</v>
      </c>
      <c r="E3310" t="s">
        <v>922</v>
      </c>
      <c r="F3310" s="220" t="s">
        <v>53</v>
      </c>
      <c r="G3310" s="220">
        <v>45171</v>
      </c>
      <c r="H3310" t="s">
        <v>205</v>
      </c>
      <c r="I3310" t="s">
        <v>55</v>
      </c>
      <c r="J3310" t="s">
        <v>206</v>
      </c>
      <c r="K3310" t="s">
        <v>207</v>
      </c>
      <c r="L3310" s="230" t="s">
        <v>208</v>
      </c>
      <c r="M3310">
        <v>6</v>
      </c>
      <c r="N3310">
        <v>0</v>
      </c>
      <c r="O3310" s="240">
        <v>22.17</v>
      </c>
      <c r="P3310" s="240">
        <v>133.02</v>
      </c>
      <c r="Q3310" s="240">
        <v>10409.42</v>
      </c>
      <c r="R3310" s="240">
        <v>23.54</v>
      </c>
      <c r="S3310" s="231" t="str">
        <f>VLOOKUP(U3310,'Cross ref'!I:J,2,0)</f>
        <v>SCL</v>
      </c>
      <c r="T3310" s="231">
        <f t="shared" si="306"/>
        <v>133.02</v>
      </c>
      <c r="U3310" s="231">
        <f>VLOOKUP(VALUE(C3310),'Cross ref'!G:I,3,0)</f>
        <v>7489</v>
      </c>
      <c r="V3310" s="231">
        <f>IFERROR(VLOOKUP(J3310,'Item List (2)'!C:D,2,0),VLOOKUP(K3310,'Item List (2)'!C:D,2,0))</f>
        <v>50007</v>
      </c>
      <c r="W3310" s="231">
        <f>IFERROR(VLOOKUP(J3310,'Item List (2)'!C:E,3,0),VLOOKUP(K3310,'Item List (2)'!C:E,3,0))</f>
        <v>100</v>
      </c>
      <c r="X3310" s="231">
        <f t="shared" si="307"/>
        <v>0</v>
      </c>
      <c r="Y3310" s="231" t="str">
        <f t="shared" si="308"/>
        <v>LETTUCE, LINER</v>
      </c>
      <c r="AA3310" s="232">
        <f t="shared" si="309"/>
        <v>133.02</v>
      </c>
      <c r="AB3310" s="232" t="str">
        <f>VLOOKUP(W3310,'Item List (2)'!$H:$J,2,0)</f>
        <v>Food</v>
      </c>
      <c r="AC3310" s="232">
        <f t="shared" si="310"/>
        <v>7489</v>
      </c>
      <c r="AD3310" s="232" t="str">
        <f t="shared" si="311"/>
        <v>7489-Food</v>
      </c>
    </row>
    <row r="3311" spans="1:30">
      <c r="A3311" t="s">
        <v>48</v>
      </c>
      <c r="B3311" t="s">
        <v>549</v>
      </c>
      <c r="C3311" t="s">
        <v>920</v>
      </c>
      <c r="D3311" t="s">
        <v>921</v>
      </c>
      <c r="E3311" t="s">
        <v>922</v>
      </c>
      <c r="F3311" s="220" t="s">
        <v>53</v>
      </c>
      <c r="G3311" s="220">
        <v>45171</v>
      </c>
      <c r="H3311" t="s">
        <v>209</v>
      </c>
      <c r="I3311" t="s">
        <v>55</v>
      </c>
      <c r="J3311" t="s">
        <v>210</v>
      </c>
      <c r="K3311" t="s">
        <v>211</v>
      </c>
      <c r="L3311" s="230" t="s">
        <v>212</v>
      </c>
      <c r="M3311">
        <v>5</v>
      </c>
      <c r="N3311">
        <v>0</v>
      </c>
      <c r="O3311" s="240">
        <v>19.57</v>
      </c>
      <c r="P3311" s="240">
        <v>97.85</v>
      </c>
      <c r="Q3311" s="240">
        <v>10409.42</v>
      </c>
      <c r="R3311" s="240">
        <v>23.54</v>
      </c>
      <c r="S3311" s="231" t="str">
        <f>VLOOKUP(U3311,'Cross ref'!I:J,2,0)</f>
        <v>SCL</v>
      </c>
      <c r="T3311" s="231">
        <f t="shared" si="306"/>
        <v>97.85</v>
      </c>
      <c r="U3311" s="231">
        <f>VLOOKUP(VALUE(C3311),'Cross ref'!G:I,3,0)</f>
        <v>7489</v>
      </c>
      <c r="V3311" s="231">
        <f>IFERROR(VLOOKUP(J3311,'Item List (2)'!C:D,2,0),VLOOKUP(K3311,'Item List (2)'!C:D,2,0))</f>
        <v>50007</v>
      </c>
      <c r="W3311" s="231">
        <f>IFERROR(VLOOKUP(J3311,'Item List (2)'!C:E,3,0),VLOOKUP(K3311,'Item List (2)'!C:E,3,0))</f>
        <v>100</v>
      </c>
      <c r="X3311" s="231">
        <f t="shared" si="307"/>
        <v>0</v>
      </c>
      <c r="Y3311" s="231" t="str">
        <f t="shared" si="308"/>
        <v>TOMATO, RED 5X5 BULK 25LB</v>
      </c>
      <c r="AA3311" s="232">
        <f t="shared" si="309"/>
        <v>97.85</v>
      </c>
      <c r="AB3311" s="232" t="str">
        <f>VLOOKUP(W3311,'Item List (2)'!$H:$J,2,0)</f>
        <v>Food</v>
      </c>
      <c r="AC3311" s="232">
        <f t="shared" si="310"/>
        <v>7489</v>
      </c>
      <c r="AD3311" s="232" t="str">
        <f t="shared" si="311"/>
        <v>7489-Food</v>
      </c>
    </row>
    <row r="3312" spans="1:30">
      <c r="A3312" t="s">
        <v>48</v>
      </c>
      <c r="B3312" t="s">
        <v>549</v>
      </c>
      <c r="C3312" t="s">
        <v>920</v>
      </c>
      <c r="D3312" t="s">
        <v>921</v>
      </c>
      <c r="E3312" t="s">
        <v>922</v>
      </c>
      <c r="F3312" s="220" t="s">
        <v>53</v>
      </c>
      <c r="G3312" s="220">
        <v>45171</v>
      </c>
      <c r="H3312" t="s">
        <v>369</v>
      </c>
      <c r="I3312" t="s">
        <v>55</v>
      </c>
      <c r="J3312" t="s">
        <v>370</v>
      </c>
      <c r="K3312" t="s">
        <v>371</v>
      </c>
      <c r="L3312" s="230" t="s">
        <v>372</v>
      </c>
      <c r="M3312">
        <v>1</v>
      </c>
      <c r="N3312">
        <v>0</v>
      </c>
      <c r="O3312" s="240">
        <v>38.47</v>
      </c>
      <c r="P3312" s="240">
        <v>38.47</v>
      </c>
      <c r="Q3312" s="240">
        <v>10409.42</v>
      </c>
      <c r="R3312" s="240">
        <v>23.54</v>
      </c>
      <c r="S3312" s="231" t="str">
        <f>VLOOKUP(U3312,'Cross ref'!I:J,2,0)</f>
        <v>SCL</v>
      </c>
      <c r="T3312" s="231">
        <f t="shared" si="306"/>
        <v>38.47</v>
      </c>
      <c r="U3312" s="231">
        <f>VLOOKUP(VALUE(C3312),'Cross ref'!G:I,3,0)</f>
        <v>7489</v>
      </c>
      <c r="V3312" s="231">
        <f>IFERROR(VLOOKUP(J3312,'Item List (2)'!C:D,2,0),VLOOKUP(K3312,'Item List (2)'!C:D,2,0))</f>
        <v>50007</v>
      </c>
      <c r="W3312" s="231">
        <f>IFERROR(VLOOKUP(J3312,'Item List (2)'!C:E,3,0),VLOOKUP(K3312,'Item List (2)'!C:E,3,0))</f>
        <v>100</v>
      </c>
      <c r="X3312" s="231">
        <f t="shared" si="307"/>
        <v>0</v>
      </c>
      <c r="Y3312" s="231" t="str">
        <f t="shared" si="308"/>
        <v>SYRUP, MAPLE FLVR CUP PC</v>
      </c>
      <c r="AA3312" s="232">
        <f t="shared" si="309"/>
        <v>38.47</v>
      </c>
      <c r="AB3312" s="232" t="str">
        <f>VLOOKUP(W3312,'Item List (2)'!$H:$J,2,0)</f>
        <v>Food</v>
      </c>
      <c r="AC3312" s="232">
        <f t="shared" si="310"/>
        <v>7489</v>
      </c>
      <c r="AD3312" s="232" t="str">
        <f t="shared" si="311"/>
        <v>7489-Food</v>
      </c>
    </row>
    <row r="3313" spans="1:30">
      <c r="A3313" t="s">
        <v>48</v>
      </c>
      <c r="B3313" t="s">
        <v>549</v>
      </c>
      <c r="C3313" t="s">
        <v>920</v>
      </c>
      <c r="D3313" t="s">
        <v>921</v>
      </c>
      <c r="E3313" t="s">
        <v>922</v>
      </c>
      <c r="F3313" s="220" t="s">
        <v>53</v>
      </c>
      <c r="G3313" s="220">
        <v>45171</v>
      </c>
      <c r="H3313" t="s">
        <v>456</v>
      </c>
      <c r="I3313" t="s">
        <v>55</v>
      </c>
      <c r="J3313" t="s">
        <v>457</v>
      </c>
      <c r="K3313" t="s">
        <v>458</v>
      </c>
      <c r="L3313" s="230" t="s">
        <v>459</v>
      </c>
      <c r="M3313">
        <v>1</v>
      </c>
      <c r="N3313">
        <v>0</v>
      </c>
      <c r="O3313" s="240">
        <v>68.6</v>
      </c>
      <c r="P3313" s="240">
        <v>68.6</v>
      </c>
      <c r="Q3313" s="240">
        <v>10409.42</v>
      </c>
      <c r="R3313" s="240">
        <v>23.54</v>
      </c>
      <c r="S3313" s="231" t="str">
        <f>VLOOKUP(U3313,'Cross ref'!I:J,2,0)</f>
        <v>SCL</v>
      </c>
      <c r="T3313" s="231">
        <f t="shared" si="306"/>
        <v>68.6</v>
      </c>
      <c r="U3313" s="231">
        <f>VLOOKUP(VALUE(C3313),'Cross ref'!G:I,3,0)</f>
        <v>7489</v>
      </c>
      <c r="V3313" s="231">
        <f>IFERROR(VLOOKUP(J3313,'Item List (2)'!C:D,2,0),VLOOKUP(K3313,'Item List (2)'!C:D,2,0))</f>
        <v>50007</v>
      </c>
      <c r="W3313" s="231">
        <f>IFERROR(VLOOKUP(J3313,'Item List (2)'!C:E,3,0),VLOOKUP(K3313,'Item List (2)'!C:E,3,0))</f>
        <v>100</v>
      </c>
      <c r="X3313" s="231">
        <f t="shared" si="307"/>
        <v>0</v>
      </c>
      <c r="Y3313" s="231" t="str">
        <f t="shared" si="308"/>
        <v>COOKIE, CHOC CHIP THWSRV 1.25Z</v>
      </c>
      <c r="AA3313" s="232">
        <f t="shared" si="309"/>
        <v>68.6</v>
      </c>
      <c r="AB3313" s="232" t="str">
        <f>VLOOKUP(W3313,'Item List (2)'!$H:$J,2,0)</f>
        <v>Food</v>
      </c>
      <c r="AC3313" s="232">
        <f t="shared" si="310"/>
        <v>7489</v>
      </c>
      <c r="AD3313" s="232" t="str">
        <f t="shared" si="311"/>
        <v>7489-Food</v>
      </c>
    </row>
    <row r="3314" spans="1:30">
      <c r="A3314" t="s">
        <v>48</v>
      </c>
      <c r="B3314" t="s">
        <v>549</v>
      </c>
      <c r="C3314" t="s">
        <v>920</v>
      </c>
      <c r="D3314" t="s">
        <v>921</v>
      </c>
      <c r="E3314" t="s">
        <v>922</v>
      </c>
      <c r="F3314" s="220" t="s">
        <v>53</v>
      </c>
      <c r="G3314" s="220">
        <v>45171</v>
      </c>
      <c r="H3314" t="s">
        <v>213</v>
      </c>
      <c r="I3314" t="s">
        <v>55</v>
      </c>
      <c r="J3314" t="s">
        <v>214</v>
      </c>
      <c r="K3314" t="s">
        <v>215</v>
      </c>
      <c r="L3314" s="230" t="s">
        <v>78</v>
      </c>
      <c r="M3314">
        <v>3</v>
      </c>
      <c r="N3314">
        <v>0</v>
      </c>
      <c r="O3314" s="240">
        <v>27.07</v>
      </c>
      <c r="P3314" s="240">
        <v>81.21</v>
      </c>
      <c r="Q3314" s="240">
        <v>10409.42</v>
      </c>
      <c r="R3314" s="240">
        <v>23.54</v>
      </c>
      <c r="S3314" s="231" t="str">
        <f>VLOOKUP(U3314,'Cross ref'!I:J,2,0)</f>
        <v>SCL</v>
      </c>
      <c r="T3314" s="231">
        <f t="shared" si="306"/>
        <v>81.21</v>
      </c>
      <c r="U3314" s="231">
        <f>VLOOKUP(VALUE(C3314),'Cross ref'!G:I,3,0)</f>
        <v>7489</v>
      </c>
      <c r="V3314" s="231">
        <f>IFERROR(VLOOKUP(J3314,'Item List (2)'!C:D,2,0),VLOOKUP(K3314,'Item List (2)'!C:D,2,0))</f>
        <v>50007</v>
      </c>
      <c r="W3314" s="231">
        <f>IFERROR(VLOOKUP(J3314,'Item List (2)'!C:E,3,0),VLOOKUP(K3314,'Item List (2)'!C:E,3,0))</f>
        <v>100</v>
      </c>
      <c r="X3314" s="231">
        <f t="shared" si="307"/>
        <v>0</v>
      </c>
      <c r="Y3314" s="231" t="str">
        <f t="shared" si="308"/>
        <v>PICKLE, CHIP DELI 3/16" CC</v>
      </c>
      <c r="AA3314" s="232">
        <f t="shared" si="309"/>
        <v>81.21</v>
      </c>
      <c r="AB3314" s="232" t="str">
        <f>VLOOKUP(W3314,'Item List (2)'!$H:$J,2,0)</f>
        <v>Food</v>
      </c>
      <c r="AC3314" s="232">
        <f t="shared" si="310"/>
        <v>7489</v>
      </c>
      <c r="AD3314" s="232" t="str">
        <f t="shared" si="311"/>
        <v>7489-Food</v>
      </c>
    </row>
    <row r="3315" spans="1:30">
      <c r="A3315" t="s">
        <v>48</v>
      </c>
      <c r="B3315" t="s">
        <v>549</v>
      </c>
      <c r="C3315" t="s">
        <v>920</v>
      </c>
      <c r="D3315" t="s">
        <v>921</v>
      </c>
      <c r="E3315" t="s">
        <v>922</v>
      </c>
      <c r="F3315" s="220" t="s">
        <v>53</v>
      </c>
      <c r="G3315" s="220">
        <v>45171</v>
      </c>
      <c r="H3315" t="s">
        <v>373</v>
      </c>
      <c r="I3315" t="s">
        <v>351</v>
      </c>
      <c r="J3315" t="s">
        <v>352</v>
      </c>
      <c r="K3315" t="s">
        <v>374</v>
      </c>
      <c r="L3315" s="230" t="s">
        <v>351</v>
      </c>
      <c r="M3315">
        <v>4</v>
      </c>
      <c r="N3315">
        <v>0</v>
      </c>
      <c r="O3315" s="240">
        <v>113.12</v>
      </c>
      <c r="P3315" s="240">
        <v>452.48</v>
      </c>
      <c r="Q3315" s="240">
        <v>10409.42</v>
      </c>
      <c r="R3315" s="240">
        <v>23.54</v>
      </c>
      <c r="S3315" s="231" t="str">
        <f>VLOOKUP(U3315,'Cross ref'!I:J,2,0)</f>
        <v>SCL</v>
      </c>
      <c r="T3315" s="231">
        <f t="shared" si="306"/>
        <v>452.48</v>
      </c>
      <c r="U3315" s="231">
        <f>VLOOKUP(VALUE(C3315),'Cross ref'!G:I,3,0)</f>
        <v>7489</v>
      </c>
      <c r="V3315" s="231">
        <f>IFERROR(VLOOKUP(J3315,'Item List (2)'!C:D,2,0),VLOOKUP(K3315,'Item List (2)'!C:D,2,0))</f>
        <v>51001</v>
      </c>
      <c r="W3315" s="231">
        <f>IFERROR(VLOOKUP(J3315,'Item List (2)'!C:E,3,0),VLOOKUP(K3315,'Item List (2)'!C:E,3,0))</f>
        <v>1000</v>
      </c>
      <c r="X3315" s="231">
        <f t="shared" si="307"/>
        <v>0</v>
      </c>
      <c r="Y3315" s="231" t="str">
        <f t="shared" si="308"/>
        <v>BEEF, PTY SCALLOPED ANGUS RAW 5.33Z IQF</v>
      </c>
      <c r="AA3315" s="232">
        <f t="shared" si="309"/>
        <v>452.48</v>
      </c>
      <c r="AB3315" s="232" t="str">
        <f>VLOOKUP(W3315,'Item List (2)'!$H:$J,2,0)</f>
        <v>Paper</v>
      </c>
      <c r="AC3315" s="232">
        <f t="shared" si="310"/>
        <v>7489</v>
      </c>
      <c r="AD3315" s="232" t="str">
        <f t="shared" si="311"/>
        <v>7489-Paper</v>
      </c>
    </row>
    <row r="3316" spans="1:30">
      <c r="A3316" t="s">
        <v>48</v>
      </c>
      <c r="B3316" t="s">
        <v>549</v>
      </c>
      <c r="C3316" t="s">
        <v>920</v>
      </c>
      <c r="D3316" t="s">
        <v>921</v>
      </c>
      <c r="E3316" t="s">
        <v>922</v>
      </c>
      <c r="F3316" s="220" t="s">
        <v>53</v>
      </c>
      <c r="G3316" s="220">
        <v>45171</v>
      </c>
      <c r="H3316" t="s">
        <v>285</v>
      </c>
      <c r="I3316" t="s">
        <v>55</v>
      </c>
      <c r="J3316" t="s">
        <v>146</v>
      </c>
      <c r="K3316" t="s">
        <v>286</v>
      </c>
      <c r="L3316" s="230" t="s">
        <v>148</v>
      </c>
      <c r="M3316">
        <v>1</v>
      </c>
      <c r="N3316">
        <v>0</v>
      </c>
      <c r="O3316" s="240">
        <v>117.62</v>
      </c>
      <c r="P3316" s="240">
        <v>117.62</v>
      </c>
      <c r="Q3316" s="240">
        <v>10409.42</v>
      </c>
      <c r="R3316" s="240">
        <v>23.54</v>
      </c>
      <c r="S3316" s="231" t="str">
        <f>VLOOKUP(U3316,'Cross ref'!I:J,2,0)</f>
        <v>SCL</v>
      </c>
      <c r="T3316" s="231">
        <f t="shared" si="306"/>
        <v>117.62</v>
      </c>
      <c r="U3316" s="231">
        <f>VLOOKUP(VALUE(C3316),'Cross ref'!G:I,3,0)</f>
        <v>7489</v>
      </c>
      <c r="V3316" s="231">
        <f>IFERROR(VLOOKUP(J3316,'Item List (2)'!C:D,2,0),VLOOKUP(K3316,'Item List (2)'!C:D,2,0))</f>
        <v>50007</v>
      </c>
      <c r="W3316" s="231">
        <f>IFERROR(VLOOKUP(J3316,'Item List (2)'!C:E,3,0),VLOOKUP(K3316,'Item List (2)'!C:E,3,0))</f>
        <v>100</v>
      </c>
      <c r="X3316" s="231">
        <f t="shared" si="307"/>
        <v>0</v>
      </c>
      <c r="Y3316" s="231" t="str">
        <f t="shared" si="308"/>
        <v>CHICKEN, BRST FLT MARNTD 3.5Z FZN</v>
      </c>
      <c r="AA3316" s="232">
        <f t="shared" si="309"/>
        <v>117.62</v>
      </c>
      <c r="AB3316" s="232" t="str">
        <f>VLOOKUP(W3316,'Item List (2)'!$H:$J,2,0)</f>
        <v>Food</v>
      </c>
      <c r="AC3316" s="232">
        <f t="shared" si="310"/>
        <v>7489</v>
      </c>
      <c r="AD3316" s="232" t="str">
        <f t="shared" si="311"/>
        <v>7489-Food</v>
      </c>
    </row>
    <row r="3317" spans="1:30">
      <c r="A3317" t="s">
        <v>48</v>
      </c>
      <c r="B3317" t="s">
        <v>549</v>
      </c>
      <c r="C3317" t="s">
        <v>920</v>
      </c>
      <c r="D3317" t="s">
        <v>921</v>
      </c>
      <c r="E3317" t="s">
        <v>922</v>
      </c>
      <c r="F3317" s="220" t="s">
        <v>53</v>
      </c>
      <c r="G3317" s="220">
        <v>45171</v>
      </c>
      <c r="H3317" t="s">
        <v>375</v>
      </c>
      <c r="I3317" t="s">
        <v>55</v>
      </c>
      <c r="J3317" t="s">
        <v>146</v>
      </c>
      <c r="K3317" t="s">
        <v>376</v>
      </c>
      <c r="L3317" s="230" t="s">
        <v>377</v>
      </c>
      <c r="M3317">
        <v>1</v>
      </c>
      <c r="N3317">
        <v>0</v>
      </c>
      <c r="O3317" s="240">
        <v>175.35</v>
      </c>
      <c r="P3317" s="240">
        <v>175.35</v>
      </c>
      <c r="Q3317" s="240">
        <v>10409.42</v>
      </c>
      <c r="R3317" s="240">
        <v>23.54</v>
      </c>
      <c r="S3317" s="231" t="str">
        <f>VLOOKUP(U3317,'Cross ref'!I:J,2,0)</f>
        <v>SCL</v>
      </c>
      <c r="T3317" s="231">
        <f t="shared" si="306"/>
        <v>175.35</v>
      </c>
      <c r="U3317" s="231">
        <f>VLOOKUP(VALUE(C3317),'Cross ref'!G:I,3,0)</f>
        <v>7489</v>
      </c>
      <c r="V3317" s="231">
        <f>IFERROR(VLOOKUP(J3317,'Item List (2)'!C:D,2,0),VLOOKUP(K3317,'Item List (2)'!C:D,2,0))</f>
        <v>50007</v>
      </c>
      <c r="W3317" s="231">
        <f>IFERROR(VLOOKUP(J3317,'Item List (2)'!C:E,3,0),VLOOKUP(K3317,'Item List (2)'!C:E,3,0))</f>
        <v>100</v>
      </c>
      <c r="X3317" s="231">
        <f t="shared" si="307"/>
        <v>0</v>
      </c>
      <c r="Y3317" s="231" t="str">
        <f t="shared" si="308"/>
        <v>CHICKEN, BRST GR SAVOR 4.25Z CARLS JR</v>
      </c>
      <c r="AA3317" s="232">
        <f t="shared" si="309"/>
        <v>175.35</v>
      </c>
      <c r="AB3317" s="232" t="str">
        <f>VLOOKUP(W3317,'Item List (2)'!$H:$J,2,0)</f>
        <v>Food</v>
      </c>
      <c r="AC3317" s="232">
        <f t="shared" si="310"/>
        <v>7489</v>
      </c>
      <c r="AD3317" s="232" t="str">
        <f t="shared" si="311"/>
        <v>7489-Food</v>
      </c>
    </row>
    <row r="3318" spans="1:30">
      <c r="A3318" t="s">
        <v>48</v>
      </c>
      <c r="B3318" t="s">
        <v>549</v>
      </c>
      <c r="C3318" t="s">
        <v>920</v>
      </c>
      <c r="D3318" t="s">
        <v>921</v>
      </c>
      <c r="E3318" t="s">
        <v>922</v>
      </c>
      <c r="F3318" s="220" t="s">
        <v>53</v>
      </c>
      <c r="G3318" s="220">
        <v>45171</v>
      </c>
      <c r="H3318" t="s">
        <v>219</v>
      </c>
      <c r="I3318" t="s">
        <v>55</v>
      </c>
      <c r="J3318" t="s">
        <v>220</v>
      </c>
      <c r="K3318" t="s">
        <v>221</v>
      </c>
      <c r="L3318" s="230" t="s">
        <v>222</v>
      </c>
      <c r="M3318">
        <v>1</v>
      </c>
      <c r="N3318">
        <v>0</v>
      </c>
      <c r="O3318" s="240">
        <v>13.66</v>
      </c>
      <c r="P3318" s="240">
        <v>13.66</v>
      </c>
      <c r="Q3318" s="240">
        <v>10409.42</v>
      </c>
      <c r="R3318" s="240">
        <v>23.54</v>
      </c>
      <c r="S3318" s="231" t="str">
        <f>VLOOKUP(U3318,'Cross ref'!I:J,2,0)</f>
        <v>SCL</v>
      </c>
      <c r="T3318" s="231">
        <f t="shared" si="306"/>
        <v>13.66</v>
      </c>
      <c r="U3318" s="231">
        <f>VLOOKUP(VALUE(C3318),'Cross ref'!G:I,3,0)</f>
        <v>7489</v>
      </c>
      <c r="V3318" s="231">
        <f>IFERROR(VLOOKUP(J3318,'Item List (2)'!C:D,2,0),VLOOKUP(K3318,'Item List (2)'!C:D,2,0))</f>
        <v>50007</v>
      </c>
      <c r="W3318" s="231">
        <f>IFERROR(VLOOKUP(J3318,'Item List (2)'!C:E,3,0),VLOOKUP(K3318,'Item List (2)'!C:E,3,0))</f>
        <v>100</v>
      </c>
      <c r="X3318" s="231">
        <f t="shared" si="307"/>
        <v>0</v>
      </c>
      <c r="Y3318" s="231" t="str">
        <f t="shared" si="308"/>
        <v>WATER, PURIFIED 16.9Z DASANI</v>
      </c>
      <c r="AA3318" s="232">
        <f t="shared" si="309"/>
        <v>13.66</v>
      </c>
      <c r="AB3318" s="232" t="str">
        <f>VLOOKUP(W3318,'Item List (2)'!$H:$J,2,0)</f>
        <v>Food</v>
      </c>
      <c r="AC3318" s="232">
        <f t="shared" si="310"/>
        <v>7489</v>
      </c>
      <c r="AD3318" s="232" t="str">
        <f t="shared" si="311"/>
        <v>7489-Food</v>
      </c>
    </row>
    <row r="3319" spans="1:30">
      <c r="A3319" t="s">
        <v>48</v>
      </c>
      <c r="B3319" t="s">
        <v>549</v>
      </c>
      <c r="C3319" t="s">
        <v>920</v>
      </c>
      <c r="D3319" t="s">
        <v>921</v>
      </c>
      <c r="E3319" t="s">
        <v>922</v>
      </c>
      <c r="F3319" s="220" t="s">
        <v>53</v>
      </c>
      <c r="G3319" s="220">
        <v>45171</v>
      </c>
      <c r="H3319" t="s">
        <v>383</v>
      </c>
      <c r="I3319" t="s">
        <v>55</v>
      </c>
      <c r="J3319" t="s">
        <v>265</v>
      </c>
      <c r="K3319" t="s">
        <v>384</v>
      </c>
      <c r="L3319" s="230" t="s">
        <v>263</v>
      </c>
      <c r="M3319">
        <v>1</v>
      </c>
      <c r="N3319">
        <v>0</v>
      </c>
      <c r="O3319" s="240">
        <v>32.37</v>
      </c>
      <c r="P3319" s="240">
        <v>32.37</v>
      </c>
      <c r="Q3319" s="240">
        <v>10409.42</v>
      </c>
      <c r="R3319" s="240">
        <v>23.54</v>
      </c>
      <c r="S3319" s="231" t="str">
        <f>VLOOKUP(U3319,'Cross ref'!I:J,2,0)</f>
        <v>SCL</v>
      </c>
      <c r="T3319" s="231">
        <f t="shared" si="306"/>
        <v>32.37</v>
      </c>
      <c r="U3319" s="231">
        <f>VLOOKUP(VALUE(C3319),'Cross ref'!G:I,3,0)</f>
        <v>7489</v>
      </c>
      <c r="V3319" s="231">
        <f>IFERROR(VLOOKUP(J3319,'Item List (2)'!C:D,2,0),VLOOKUP(K3319,'Item List (2)'!C:D,2,0))</f>
        <v>50007</v>
      </c>
      <c r="W3319" s="231">
        <f>IFERROR(VLOOKUP(J3319,'Item List (2)'!C:E,3,0),VLOOKUP(K3319,'Item List (2)'!C:E,3,0))</f>
        <v>100</v>
      </c>
      <c r="X3319" s="231">
        <f t="shared" si="307"/>
        <v>0</v>
      </c>
      <c r="Y3319" s="231" t="str">
        <f t="shared" si="308"/>
        <v>SAUCE, SANTA FE W-CAGE FREE EGG</v>
      </c>
      <c r="AA3319" s="232">
        <f t="shared" si="309"/>
        <v>32.37</v>
      </c>
      <c r="AB3319" s="232" t="str">
        <f>VLOOKUP(W3319,'Item List (2)'!$H:$J,2,0)</f>
        <v>Food</v>
      </c>
      <c r="AC3319" s="232">
        <f t="shared" si="310"/>
        <v>7489</v>
      </c>
      <c r="AD3319" s="232" t="str">
        <f t="shared" si="311"/>
        <v>7489-Food</v>
      </c>
    </row>
    <row r="3320" spans="1:30">
      <c r="A3320" t="s">
        <v>48</v>
      </c>
      <c r="B3320" t="s">
        <v>549</v>
      </c>
      <c r="C3320" t="s">
        <v>920</v>
      </c>
      <c r="D3320" t="s">
        <v>921</v>
      </c>
      <c r="E3320" t="s">
        <v>922</v>
      </c>
      <c r="F3320" s="220" t="s">
        <v>53</v>
      </c>
      <c r="G3320" s="220">
        <v>45171</v>
      </c>
      <c r="H3320" t="s">
        <v>227</v>
      </c>
      <c r="I3320" t="s">
        <v>55</v>
      </c>
      <c r="J3320" t="s">
        <v>228</v>
      </c>
      <c r="K3320" t="s">
        <v>229</v>
      </c>
      <c r="L3320" s="230" t="s">
        <v>230</v>
      </c>
      <c r="M3320">
        <v>1</v>
      </c>
      <c r="N3320">
        <v>0</v>
      </c>
      <c r="O3320" s="240">
        <v>23.67</v>
      </c>
      <c r="P3320" s="240">
        <v>23.67</v>
      </c>
      <c r="Q3320" s="240">
        <v>10409.42</v>
      </c>
      <c r="R3320" s="240">
        <v>23.54</v>
      </c>
      <c r="S3320" s="231" t="str">
        <f>VLOOKUP(U3320,'Cross ref'!I:J,2,0)</f>
        <v>SCL</v>
      </c>
      <c r="T3320" s="231">
        <f t="shared" si="306"/>
        <v>23.67</v>
      </c>
      <c r="U3320" s="231">
        <f>VLOOKUP(VALUE(C3320),'Cross ref'!G:I,3,0)</f>
        <v>7489</v>
      </c>
      <c r="V3320" s="231">
        <f>IFERROR(VLOOKUP(J3320,'Item List (2)'!C:D,2,0),VLOOKUP(K3320,'Item List (2)'!C:D,2,0))</f>
        <v>50007</v>
      </c>
      <c r="W3320" s="231">
        <f>IFERROR(VLOOKUP(J3320,'Item List (2)'!C:E,3,0),VLOOKUP(K3320,'Item List (2)'!C:E,3,0))</f>
        <v>100</v>
      </c>
      <c r="X3320" s="231">
        <f t="shared" si="307"/>
        <v>0</v>
      </c>
      <c r="Y3320" s="231" t="str">
        <f t="shared" si="308"/>
        <v>ONION, YLW</v>
      </c>
      <c r="AA3320" s="232">
        <f t="shared" si="309"/>
        <v>23.67</v>
      </c>
      <c r="AB3320" s="232" t="str">
        <f>VLOOKUP(W3320,'Item List (2)'!$H:$J,2,0)</f>
        <v>Food</v>
      </c>
      <c r="AC3320" s="232">
        <f t="shared" si="310"/>
        <v>7489</v>
      </c>
      <c r="AD3320" s="232" t="str">
        <f t="shared" si="311"/>
        <v>7489-Food</v>
      </c>
    </row>
    <row r="3321" spans="1:30">
      <c r="A3321" t="s">
        <v>48</v>
      </c>
      <c r="B3321" t="s">
        <v>549</v>
      </c>
      <c r="C3321" t="s">
        <v>920</v>
      </c>
      <c r="D3321" t="s">
        <v>921</v>
      </c>
      <c r="E3321" t="s">
        <v>922</v>
      </c>
      <c r="F3321" s="220" t="s">
        <v>53</v>
      </c>
      <c r="G3321" s="220">
        <v>45171</v>
      </c>
      <c r="H3321" t="s">
        <v>385</v>
      </c>
      <c r="I3321" t="s">
        <v>201</v>
      </c>
      <c r="J3321" t="s">
        <v>236</v>
      </c>
      <c r="K3321" t="s">
        <v>386</v>
      </c>
      <c r="L3321" s="230" t="s">
        <v>234</v>
      </c>
      <c r="M3321">
        <v>1</v>
      </c>
      <c r="N3321">
        <v>0</v>
      </c>
      <c r="O3321" s="240">
        <v>74.07</v>
      </c>
      <c r="P3321" s="240">
        <v>74.07</v>
      </c>
      <c r="Q3321" s="240">
        <v>10409.42</v>
      </c>
      <c r="R3321" s="240">
        <v>23.54</v>
      </c>
      <c r="S3321" s="231" t="str">
        <f>VLOOKUP(U3321,'Cross ref'!I:J,2,0)</f>
        <v>SCL</v>
      </c>
      <c r="T3321" s="231">
        <f t="shared" si="306"/>
        <v>74.07</v>
      </c>
      <c r="U3321" s="231">
        <f>VLOOKUP(VALUE(C3321),'Cross ref'!G:I,3,0)</f>
        <v>7489</v>
      </c>
      <c r="V3321" s="231">
        <f>IFERROR(VLOOKUP(J3321,'Item List (2)'!C:D,2,0),VLOOKUP(K3321,'Item List (2)'!C:D,2,0))</f>
        <v>51001</v>
      </c>
      <c r="W3321" s="231">
        <f>IFERROR(VLOOKUP(J3321,'Item List (2)'!C:E,3,0),VLOOKUP(K3321,'Item List (2)'!C:E,3,0))</f>
        <v>1000</v>
      </c>
      <c r="X3321" s="231">
        <f t="shared" si="307"/>
        <v>0</v>
      </c>
      <c r="Y3321" s="231" t="str">
        <f t="shared" si="308"/>
        <v>CUP, COLD 12Z FLV TRL</v>
      </c>
      <c r="AA3321" s="232">
        <f t="shared" si="309"/>
        <v>74.07</v>
      </c>
      <c r="AB3321" s="232" t="str">
        <f>VLOOKUP(W3321,'Item List (2)'!$H:$J,2,0)</f>
        <v>Paper</v>
      </c>
      <c r="AC3321" s="232">
        <f t="shared" si="310"/>
        <v>7489</v>
      </c>
      <c r="AD3321" s="232" t="str">
        <f t="shared" si="311"/>
        <v>7489-Paper</v>
      </c>
    </row>
    <row r="3322" spans="1:30">
      <c r="A3322" t="s">
        <v>48</v>
      </c>
      <c r="B3322" t="s">
        <v>549</v>
      </c>
      <c r="C3322" t="s">
        <v>920</v>
      </c>
      <c r="D3322" t="s">
        <v>921</v>
      </c>
      <c r="E3322" t="s">
        <v>922</v>
      </c>
      <c r="F3322" s="220" t="s">
        <v>53</v>
      </c>
      <c r="G3322" s="220">
        <v>45171</v>
      </c>
      <c r="H3322" t="s">
        <v>231</v>
      </c>
      <c r="I3322" t="s">
        <v>201</v>
      </c>
      <c r="J3322" t="s">
        <v>232</v>
      </c>
      <c r="K3322" t="s">
        <v>233</v>
      </c>
      <c r="L3322" s="230" t="s">
        <v>234</v>
      </c>
      <c r="M3322">
        <v>1</v>
      </c>
      <c r="N3322">
        <v>0</v>
      </c>
      <c r="O3322" s="240">
        <v>25.89</v>
      </c>
      <c r="P3322" s="240">
        <v>25.89</v>
      </c>
      <c r="Q3322" s="240">
        <v>10409.42</v>
      </c>
      <c r="R3322" s="240">
        <v>23.54</v>
      </c>
      <c r="S3322" s="231" t="str">
        <f>VLOOKUP(U3322,'Cross ref'!I:J,2,0)</f>
        <v>SCL</v>
      </c>
      <c r="T3322" s="231">
        <f t="shared" si="306"/>
        <v>25.89</v>
      </c>
      <c r="U3322" s="231">
        <f>VLOOKUP(VALUE(C3322),'Cross ref'!G:I,3,0)</f>
        <v>7489</v>
      </c>
      <c r="V3322" s="231">
        <f>IFERROR(VLOOKUP(J3322,'Item List (2)'!C:D,2,0),VLOOKUP(K3322,'Item List (2)'!C:D,2,0))</f>
        <v>51001</v>
      </c>
      <c r="W3322" s="231">
        <f>IFERROR(VLOOKUP(J3322,'Item List (2)'!C:E,3,0),VLOOKUP(K3322,'Item List (2)'!C:E,3,0))</f>
        <v>1000</v>
      </c>
      <c r="X3322" s="231">
        <f t="shared" si="307"/>
        <v>0</v>
      </c>
      <c r="Y3322" s="231" t="str">
        <f t="shared" si="308"/>
        <v>LID, 12-24Z</v>
      </c>
      <c r="AA3322" s="232">
        <f t="shared" si="309"/>
        <v>25.89</v>
      </c>
      <c r="AB3322" s="232" t="str">
        <f>VLOOKUP(W3322,'Item List (2)'!$H:$J,2,0)</f>
        <v>Paper</v>
      </c>
      <c r="AC3322" s="232">
        <f t="shared" si="310"/>
        <v>7489</v>
      </c>
      <c r="AD3322" s="232" t="str">
        <f t="shared" si="311"/>
        <v>7489-Paper</v>
      </c>
    </row>
    <row r="3323" spans="1:30">
      <c r="A3323" t="s">
        <v>48</v>
      </c>
      <c r="B3323" t="s">
        <v>549</v>
      </c>
      <c r="C3323" t="s">
        <v>920</v>
      </c>
      <c r="D3323" t="s">
        <v>921</v>
      </c>
      <c r="E3323" t="s">
        <v>922</v>
      </c>
      <c r="F3323" s="220" t="s">
        <v>53</v>
      </c>
      <c r="G3323" s="220">
        <v>45171</v>
      </c>
      <c r="H3323" t="s">
        <v>235</v>
      </c>
      <c r="I3323" t="s">
        <v>201</v>
      </c>
      <c r="J3323" t="s">
        <v>236</v>
      </c>
      <c r="K3323" t="s">
        <v>237</v>
      </c>
      <c r="L3323" s="230" t="s">
        <v>238</v>
      </c>
      <c r="M3323">
        <v>1</v>
      </c>
      <c r="N3323">
        <v>0</v>
      </c>
      <c r="O3323" s="240">
        <v>59.08</v>
      </c>
      <c r="P3323" s="240">
        <v>59.08</v>
      </c>
      <c r="Q3323" s="240">
        <v>10409.42</v>
      </c>
      <c r="R3323" s="240">
        <v>23.54</v>
      </c>
      <c r="S3323" s="231" t="str">
        <f>VLOOKUP(U3323,'Cross ref'!I:J,2,0)</f>
        <v>SCL</v>
      </c>
      <c r="T3323" s="231">
        <f t="shared" si="306"/>
        <v>59.08</v>
      </c>
      <c r="U3323" s="231">
        <f>VLOOKUP(VALUE(C3323),'Cross ref'!G:I,3,0)</f>
        <v>7489</v>
      </c>
      <c r="V3323" s="231">
        <f>IFERROR(VLOOKUP(J3323,'Item List (2)'!C:D,2,0),VLOOKUP(K3323,'Item List (2)'!C:D,2,0))</f>
        <v>51001</v>
      </c>
      <c r="W3323" s="231">
        <f>IFERROR(VLOOKUP(J3323,'Item List (2)'!C:E,3,0),VLOOKUP(K3323,'Item List (2)'!C:E,3,0))</f>
        <v>1000</v>
      </c>
      <c r="X3323" s="231">
        <f t="shared" si="307"/>
        <v>0</v>
      </c>
      <c r="Y3323" s="231" t="str">
        <f t="shared" si="308"/>
        <v>CUP, COLD 20Z FLV TRL</v>
      </c>
      <c r="AA3323" s="232">
        <f t="shared" si="309"/>
        <v>59.08</v>
      </c>
      <c r="AB3323" s="232" t="str">
        <f>VLOOKUP(W3323,'Item List (2)'!$H:$J,2,0)</f>
        <v>Paper</v>
      </c>
      <c r="AC3323" s="232">
        <f t="shared" si="310"/>
        <v>7489</v>
      </c>
      <c r="AD3323" s="232" t="str">
        <f t="shared" si="311"/>
        <v>7489-Paper</v>
      </c>
    </row>
    <row r="3324" spans="1:30">
      <c r="A3324" t="s">
        <v>48</v>
      </c>
      <c r="B3324" t="s">
        <v>549</v>
      </c>
      <c r="C3324" t="s">
        <v>920</v>
      </c>
      <c r="D3324" t="s">
        <v>921</v>
      </c>
      <c r="E3324" t="s">
        <v>922</v>
      </c>
      <c r="F3324" s="220" t="s">
        <v>53</v>
      </c>
      <c r="G3324" s="220">
        <v>45171</v>
      </c>
      <c r="H3324" t="s">
        <v>676</v>
      </c>
      <c r="I3324" t="s">
        <v>201</v>
      </c>
      <c r="J3324" t="s">
        <v>677</v>
      </c>
      <c r="K3324" t="s">
        <v>678</v>
      </c>
      <c r="L3324" s="230" t="s">
        <v>396</v>
      </c>
      <c r="M3324">
        <v>1</v>
      </c>
      <c r="N3324">
        <v>0</v>
      </c>
      <c r="O3324">
        <v>16.06</v>
      </c>
      <c r="P3324" s="240">
        <v>16.06</v>
      </c>
      <c r="Q3324" s="240">
        <v>10409.42</v>
      </c>
      <c r="R3324" s="240">
        <v>23.54</v>
      </c>
      <c r="S3324" s="231" t="str">
        <f>VLOOKUP(U3324,'Cross ref'!I:J,2,0)</f>
        <v>SCL</v>
      </c>
      <c r="T3324" s="231">
        <f t="shared" si="306"/>
        <v>16.06</v>
      </c>
      <c r="U3324" s="231">
        <f>VLOOKUP(VALUE(C3324),'Cross ref'!G:I,3,0)</f>
        <v>7489</v>
      </c>
      <c r="V3324" s="231">
        <f>IFERROR(VLOOKUP(J3324,'Item List (2)'!C:D,2,0),VLOOKUP(K3324,'Item List (2)'!C:D,2,0))</f>
        <v>51001</v>
      </c>
      <c r="W3324" s="231">
        <f>IFERROR(VLOOKUP(J3324,'Item List (2)'!C:E,3,0),VLOOKUP(K3324,'Item List (2)'!C:E,3,0))</f>
        <v>1000</v>
      </c>
      <c r="X3324" s="231">
        <f t="shared" si="307"/>
        <v>0</v>
      </c>
      <c r="Y3324" s="231" t="str">
        <f t="shared" si="308"/>
        <v>TRAYLINER, FLVR TRAIL CARLS JR</v>
      </c>
      <c r="AA3324" s="232">
        <f t="shared" si="309"/>
        <v>16.06</v>
      </c>
      <c r="AB3324" s="232" t="str">
        <f>VLOOKUP(W3324,'Item List (2)'!$H:$J,2,0)</f>
        <v>Paper</v>
      </c>
      <c r="AC3324" s="232">
        <f t="shared" si="310"/>
        <v>7489</v>
      </c>
      <c r="AD3324" s="232" t="str">
        <f t="shared" si="311"/>
        <v>7489-Paper</v>
      </c>
    </row>
    <row r="3325" spans="1:30">
      <c r="A3325" t="s">
        <v>48</v>
      </c>
      <c r="B3325" t="s">
        <v>549</v>
      </c>
      <c r="C3325" t="s">
        <v>920</v>
      </c>
      <c r="D3325" t="s">
        <v>921</v>
      </c>
      <c r="E3325" t="s">
        <v>922</v>
      </c>
      <c r="F3325" s="220" t="s">
        <v>53</v>
      </c>
      <c r="G3325" s="220">
        <v>45171</v>
      </c>
      <c r="H3325" t="s">
        <v>390</v>
      </c>
      <c r="I3325" t="s">
        <v>201</v>
      </c>
      <c r="J3325" t="s">
        <v>240</v>
      </c>
      <c r="K3325" t="s">
        <v>391</v>
      </c>
      <c r="L3325" s="230" t="s">
        <v>234</v>
      </c>
      <c r="M3325">
        <v>1</v>
      </c>
      <c r="N3325">
        <v>0</v>
      </c>
      <c r="O3325">
        <v>59.09</v>
      </c>
      <c r="P3325" s="240">
        <v>59.09</v>
      </c>
      <c r="Q3325" s="240">
        <v>10409.42</v>
      </c>
      <c r="R3325" s="240">
        <v>23.54</v>
      </c>
      <c r="S3325" s="231" t="str">
        <f>VLOOKUP(U3325,'Cross ref'!I:J,2,0)</f>
        <v>SCL</v>
      </c>
      <c r="T3325" s="231">
        <f t="shared" si="306"/>
        <v>59.09</v>
      </c>
      <c r="U3325" s="231">
        <f>VLOOKUP(VALUE(C3325),'Cross ref'!G:I,3,0)</f>
        <v>7489</v>
      </c>
      <c r="V3325" s="231">
        <f>IFERROR(VLOOKUP(J3325,'Item List (2)'!C:D,2,0),VLOOKUP(K3325,'Item List (2)'!C:D,2,0))</f>
        <v>51001</v>
      </c>
      <c r="W3325" s="231">
        <f>IFERROR(VLOOKUP(J3325,'Item List (2)'!C:E,3,0),VLOOKUP(K3325,'Item List (2)'!C:E,3,0))</f>
        <v>1000</v>
      </c>
      <c r="X3325" s="231">
        <f t="shared" si="307"/>
        <v>0</v>
      </c>
      <c r="Y3325" s="231" t="str">
        <f t="shared" si="308"/>
        <v>CARTON, FFRY MED FLVR TRAIL</v>
      </c>
      <c r="AA3325" s="232">
        <f t="shared" si="309"/>
        <v>59.09</v>
      </c>
      <c r="AB3325" s="232" t="str">
        <f>VLOOKUP(W3325,'Item List (2)'!$H:$J,2,0)</f>
        <v>Paper</v>
      </c>
      <c r="AC3325" s="232">
        <f t="shared" si="310"/>
        <v>7489</v>
      </c>
      <c r="AD3325" s="232" t="str">
        <f t="shared" si="311"/>
        <v>7489-Paper</v>
      </c>
    </row>
    <row r="3326" spans="1:30">
      <c r="A3326" t="s">
        <v>48</v>
      </c>
      <c r="B3326" t="s">
        <v>549</v>
      </c>
      <c r="C3326" t="s">
        <v>920</v>
      </c>
      <c r="D3326" t="s">
        <v>921</v>
      </c>
      <c r="E3326" t="s">
        <v>922</v>
      </c>
      <c r="F3326" s="220" t="s">
        <v>53</v>
      </c>
      <c r="G3326" s="220">
        <v>45171</v>
      </c>
      <c r="H3326" t="s">
        <v>243</v>
      </c>
      <c r="I3326" t="s">
        <v>55</v>
      </c>
      <c r="J3326" t="s">
        <v>244</v>
      </c>
      <c r="K3326" t="s">
        <v>245</v>
      </c>
      <c r="L3326" s="230" t="s">
        <v>246</v>
      </c>
      <c r="M3326">
        <v>1</v>
      </c>
      <c r="N3326">
        <v>0</v>
      </c>
      <c r="O3326" s="240">
        <v>19.99</v>
      </c>
      <c r="P3326" s="240">
        <v>19.99</v>
      </c>
      <c r="Q3326" s="240">
        <v>10409.42</v>
      </c>
      <c r="R3326" s="240">
        <v>23.54</v>
      </c>
      <c r="S3326" s="231" t="str">
        <f>VLOOKUP(U3326,'Cross ref'!I:J,2,0)</f>
        <v>SCL</v>
      </c>
      <c r="T3326" s="231">
        <f t="shared" si="306"/>
        <v>19.99</v>
      </c>
      <c r="U3326" s="231">
        <f>VLOOKUP(VALUE(C3326),'Cross ref'!G:I,3,0)</f>
        <v>7489</v>
      </c>
      <c r="V3326" s="231">
        <f>IFERROR(VLOOKUP(J3326,'Item List (2)'!C:D,2,0),VLOOKUP(K3326,'Item List (2)'!C:D,2,0))</f>
        <v>50007</v>
      </c>
      <c r="W3326" s="231">
        <f>IFERROR(VLOOKUP(J3326,'Item List (2)'!C:E,3,0),VLOOKUP(K3326,'Item List (2)'!C:E,3,0))</f>
        <v>100</v>
      </c>
      <c r="X3326" s="231">
        <f t="shared" si="307"/>
        <v>0</v>
      </c>
      <c r="Y3326" s="231" t="str">
        <f t="shared" si="308"/>
        <v>CREAMER, HALF &amp; HALF</v>
      </c>
      <c r="AA3326" s="232">
        <f t="shared" si="309"/>
        <v>19.99</v>
      </c>
      <c r="AB3326" s="232" t="str">
        <f>VLOOKUP(W3326,'Item List (2)'!$H:$J,2,0)</f>
        <v>Food</v>
      </c>
      <c r="AC3326" s="232">
        <f t="shared" si="310"/>
        <v>7489</v>
      </c>
      <c r="AD3326" s="232" t="str">
        <f t="shared" si="311"/>
        <v>7489-Food</v>
      </c>
    </row>
    <row r="3327" spans="1:30">
      <c r="A3327" t="s">
        <v>48</v>
      </c>
      <c r="B3327" t="s">
        <v>549</v>
      </c>
      <c r="C3327" t="s">
        <v>920</v>
      </c>
      <c r="D3327" t="s">
        <v>921</v>
      </c>
      <c r="E3327" t="s">
        <v>922</v>
      </c>
      <c r="F3327" s="220" t="s">
        <v>53</v>
      </c>
      <c r="G3327" s="220">
        <v>45171</v>
      </c>
      <c r="H3327" t="s">
        <v>498</v>
      </c>
      <c r="I3327" t="s">
        <v>201</v>
      </c>
      <c r="J3327" t="s">
        <v>202</v>
      </c>
      <c r="K3327" t="s">
        <v>499</v>
      </c>
      <c r="L3327" s="230" t="s">
        <v>500</v>
      </c>
      <c r="M3327">
        <v>1</v>
      </c>
      <c r="N3327">
        <v>0</v>
      </c>
      <c r="O3327" s="240">
        <v>56.84</v>
      </c>
      <c r="P3327" s="240">
        <v>56.84</v>
      </c>
      <c r="Q3327" s="240">
        <v>10409.42</v>
      </c>
      <c r="R3327" s="240">
        <v>23.54</v>
      </c>
      <c r="S3327" s="231" t="str">
        <f>VLOOKUP(U3327,'Cross ref'!I:J,2,0)</f>
        <v>SCL</v>
      </c>
      <c r="T3327" s="231">
        <f t="shared" si="306"/>
        <v>56.84</v>
      </c>
      <c r="U3327" s="231">
        <f>VLOOKUP(VALUE(C3327),'Cross ref'!G:I,3,0)</f>
        <v>7489</v>
      </c>
      <c r="V3327" s="231">
        <f>IFERROR(VLOOKUP(J3327,'Item List (2)'!C:D,2,0),VLOOKUP(K3327,'Item List (2)'!C:D,2,0))</f>
        <v>51001</v>
      </c>
      <c r="W3327" s="231">
        <f>IFERROR(VLOOKUP(J3327,'Item List (2)'!C:E,3,0),VLOOKUP(K3327,'Item List (2)'!C:E,3,0))</f>
        <v>1000</v>
      </c>
      <c r="X3327" s="231">
        <f t="shared" si="307"/>
        <v>0</v>
      </c>
      <c r="Y3327" s="231" t="str">
        <f t="shared" si="308"/>
        <v>WRAP, QUICK HAPPY STAR</v>
      </c>
      <c r="AA3327" s="232">
        <f t="shared" si="309"/>
        <v>56.84</v>
      </c>
      <c r="AB3327" s="232" t="str">
        <f>VLOOKUP(W3327,'Item List (2)'!$H:$J,2,0)</f>
        <v>Paper</v>
      </c>
      <c r="AC3327" s="232">
        <f t="shared" si="310"/>
        <v>7489</v>
      </c>
      <c r="AD3327" s="232" t="str">
        <f t="shared" si="311"/>
        <v>7489-Paper</v>
      </c>
    </row>
    <row r="3328" spans="1:30">
      <c r="A3328" t="s">
        <v>48</v>
      </c>
      <c r="B3328" t="s">
        <v>549</v>
      </c>
      <c r="C3328" t="s">
        <v>920</v>
      </c>
      <c r="D3328" t="s">
        <v>921</v>
      </c>
      <c r="E3328" t="s">
        <v>922</v>
      </c>
      <c r="F3328" s="220" t="s">
        <v>53</v>
      </c>
      <c r="G3328" s="220">
        <v>45171</v>
      </c>
      <c r="H3328" t="s">
        <v>247</v>
      </c>
      <c r="I3328" t="s">
        <v>201</v>
      </c>
      <c r="J3328" t="s">
        <v>240</v>
      </c>
      <c r="K3328" t="s">
        <v>248</v>
      </c>
      <c r="L3328" s="230" t="s">
        <v>249</v>
      </c>
      <c r="M3328">
        <v>2</v>
      </c>
      <c r="N3328">
        <v>0</v>
      </c>
      <c r="O3328" s="240">
        <v>16.89</v>
      </c>
      <c r="P3328" s="240">
        <v>33.78</v>
      </c>
      <c r="Q3328" s="240">
        <v>10409.42</v>
      </c>
      <c r="R3328" s="240">
        <v>23.54</v>
      </c>
      <c r="S3328" s="231" t="str">
        <f>VLOOKUP(U3328,'Cross ref'!I:J,2,0)</f>
        <v>SCL</v>
      </c>
      <c r="T3328" s="231">
        <f t="shared" si="306"/>
        <v>33.78</v>
      </c>
      <c r="U3328" s="231">
        <f>VLOOKUP(VALUE(C3328),'Cross ref'!G:I,3,0)</f>
        <v>7489</v>
      </c>
      <c r="V3328" s="231">
        <f>IFERROR(VLOOKUP(J3328,'Item List (2)'!C:D,2,0),VLOOKUP(K3328,'Item List (2)'!C:D,2,0))</f>
        <v>51001</v>
      </c>
      <c r="W3328" s="231">
        <f>IFERROR(VLOOKUP(J3328,'Item List (2)'!C:E,3,0),VLOOKUP(K3328,'Item List (2)'!C:E,3,0))</f>
        <v>1000</v>
      </c>
      <c r="X3328" s="231">
        <f t="shared" si="307"/>
        <v>0</v>
      </c>
      <c r="Y3328" s="231" t="str">
        <f t="shared" si="308"/>
        <v>BAG, #12 FVLR TRAILS</v>
      </c>
      <c r="AA3328" s="232">
        <f t="shared" si="309"/>
        <v>33.78</v>
      </c>
      <c r="AB3328" s="232" t="str">
        <f>VLOOKUP(W3328,'Item List (2)'!$H:$J,2,0)</f>
        <v>Paper</v>
      </c>
      <c r="AC3328" s="232">
        <f t="shared" si="310"/>
        <v>7489</v>
      </c>
      <c r="AD3328" s="232" t="str">
        <f t="shared" si="311"/>
        <v>7489-Paper</v>
      </c>
    </row>
    <row r="3329" spans="1:30">
      <c r="A3329" t="s">
        <v>48</v>
      </c>
      <c r="B3329" t="s">
        <v>549</v>
      </c>
      <c r="C3329" t="s">
        <v>920</v>
      </c>
      <c r="D3329" t="s">
        <v>921</v>
      </c>
      <c r="E3329" t="s">
        <v>922</v>
      </c>
      <c r="F3329" s="220" t="s">
        <v>53</v>
      </c>
      <c r="G3329" s="220">
        <v>45171</v>
      </c>
      <c r="H3329" t="s">
        <v>250</v>
      </c>
      <c r="I3329" t="s">
        <v>201</v>
      </c>
      <c r="J3329" t="s">
        <v>240</v>
      </c>
      <c r="K3329" t="s">
        <v>251</v>
      </c>
      <c r="L3329" s="230" t="s">
        <v>252</v>
      </c>
      <c r="M3329">
        <v>2</v>
      </c>
      <c r="N3329">
        <v>0</v>
      </c>
      <c r="O3329" s="240">
        <v>26.37</v>
      </c>
      <c r="P3329" s="240">
        <v>52.74</v>
      </c>
      <c r="Q3329" s="240">
        <v>10409.42</v>
      </c>
      <c r="R3329" s="240">
        <v>23.54</v>
      </c>
      <c r="S3329" s="231" t="str">
        <f>VLOOKUP(U3329,'Cross ref'!I:J,2,0)</f>
        <v>SCL</v>
      </c>
      <c r="T3329" s="231">
        <f t="shared" si="306"/>
        <v>52.74</v>
      </c>
      <c r="U3329" s="231">
        <f>VLOOKUP(VALUE(C3329),'Cross ref'!G:I,3,0)</f>
        <v>7489</v>
      </c>
      <c r="V3329" s="231">
        <f>IFERROR(VLOOKUP(J3329,'Item List (2)'!C:D,2,0),VLOOKUP(K3329,'Item List (2)'!C:D,2,0))</f>
        <v>51001</v>
      </c>
      <c r="W3329" s="231">
        <f>IFERROR(VLOOKUP(J3329,'Item List (2)'!C:E,3,0),VLOOKUP(K3329,'Item List (2)'!C:E,3,0))</f>
        <v>1000</v>
      </c>
      <c r="X3329" s="231">
        <f t="shared" si="307"/>
        <v>0</v>
      </c>
      <c r="Y3329" s="231" t="str">
        <f t="shared" si="308"/>
        <v>BAG, #8 FLVR TRAILS</v>
      </c>
      <c r="AA3329" s="232">
        <f t="shared" si="309"/>
        <v>52.74</v>
      </c>
      <c r="AB3329" s="232" t="str">
        <f>VLOOKUP(W3329,'Item List (2)'!$H:$J,2,0)</f>
        <v>Paper</v>
      </c>
      <c r="AC3329" s="232">
        <f t="shared" si="310"/>
        <v>7489</v>
      </c>
      <c r="AD3329" s="232" t="str">
        <f t="shared" si="311"/>
        <v>7489-Paper</v>
      </c>
    </row>
    <row r="3330" spans="1:30">
      <c r="A3330" t="s">
        <v>48</v>
      </c>
      <c r="B3330" t="s">
        <v>549</v>
      </c>
      <c r="C3330" t="s">
        <v>920</v>
      </c>
      <c r="D3330" t="s">
        <v>921</v>
      </c>
      <c r="E3330" t="s">
        <v>922</v>
      </c>
      <c r="F3330" s="220" t="s">
        <v>53</v>
      </c>
      <c r="G3330" s="220">
        <v>45171</v>
      </c>
      <c r="H3330" t="s">
        <v>253</v>
      </c>
      <c r="I3330" t="s">
        <v>201</v>
      </c>
      <c r="J3330" t="s">
        <v>240</v>
      </c>
      <c r="K3330" t="s">
        <v>254</v>
      </c>
      <c r="L3330" s="230" t="s">
        <v>249</v>
      </c>
      <c r="M3330">
        <v>2</v>
      </c>
      <c r="N3330">
        <v>0</v>
      </c>
      <c r="O3330">
        <v>10.7</v>
      </c>
      <c r="P3330" s="240">
        <v>21.4</v>
      </c>
      <c r="Q3330" s="240">
        <v>10409.42</v>
      </c>
      <c r="R3330" s="240">
        <v>23.54</v>
      </c>
      <c r="S3330" s="231" t="str">
        <f>VLOOKUP(U3330,'Cross ref'!I:J,2,0)</f>
        <v>SCL</v>
      </c>
      <c r="T3330" s="231">
        <f t="shared" ref="T3330:T3393" si="312">P3330</f>
        <v>21.4</v>
      </c>
      <c r="U3330" s="231">
        <f>VLOOKUP(VALUE(C3330),'Cross ref'!G:I,3,0)</f>
        <v>7489</v>
      </c>
      <c r="V3330" s="231">
        <f>IFERROR(VLOOKUP(J3330,'Item List (2)'!C:D,2,0),VLOOKUP(K3330,'Item List (2)'!C:D,2,0))</f>
        <v>51001</v>
      </c>
      <c r="W3330" s="231">
        <f>IFERROR(VLOOKUP(J3330,'Item List (2)'!C:E,3,0),VLOOKUP(K3330,'Item List (2)'!C:E,3,0))</f>
        <v>1000</v>
      </c>
      <c r="X3330" s="231">
        <f t="shared" ref="X3330:X3393" si="313">IF(_xlfn.NUMBERVALUE(O3330),M3330*O3330-P3330,-P3330)</f>
        <v>0</v>
      </c>
      <c r="Y3330" s="231" t="str">
        <f t="shared" ref="Y3330:Y3393" si="314">K3330</f>
        <v>BAG, #4 FLVR TRAILS</v>
      </c>
      <c r="AA3330" s="232">
        <f t="shared" ref="AA3330:AA3393" si="315">P3330</f>
        <v>21.4</v>
      </c>
      <c r="AB3330" s="232" t="str">
        <f>VLOOKUP(W3330,'Item List (2)'!$H:$J,2,0)</f>
        <v>Paper</v>
      </c>
      <c r="AC3330" s="232">
        <f t="shared" ref="AC3330:AC3393" si="316">U3330</f>
        <v>7489</v>
      </c>
      <c r="AD3330" s="232" t="str">
        <f t="shared" ref="AD3330:AD3393" si="317">AC3330&amp;"-"&amp;AB3330</f>
        <v>7489-Paper</v>
      </c>
    </row>
    <row r="3331" spans="1:30">
      <c r="A3331" t="s">
        <v>48</v>
      </c>
      <c r="B3331" t="s">
        <v>549</v>
      </c>
      <c r="C3331" t="s">
        <v>920</v>
      </c>
      <c r="D3331" t="s">
        <v>921</v>
      </c>
      <c r="E3331" t="s">
        <v>922</v>
      </c>
      <c r="F3331" s="220" t="s">
        <v>53</v>
      </c>
      <c r="G3331" s="220">
        <v>45171</v>
      </c>
      <c r="H3331" t="s">
        <v>255</v>
      </c>
      <c r="I3331" t="s">
        <v>201</v>
      </c>
      <c r="J3331" t="s">
        <v>236</v>
      </c>
      <c r="K3331" t="s">
        <v>256</v>
      </c>
      <c r="L3331" s="230" t="s">
        <v>257</v>
      </c>
      <c r="M3331">
        <v>1</v>
      </c>
      <c r="N3331">
        <v>0</v>
      </c>
      <c r="O3331" s="240">
        <v>66.01</v>
      </c>
      <c r="P3331" s="240">
        <v>66.01</v>
      </c>
      <c r="Q3331" s="240">
        <v>10409.42</v>
      </c>
      <c r="R3331" s="240">
        <v>23.54</v>
      </c>
      <c r="S3331" s="231" t="str">
        <f>VLOOKUP(U3331,'Cross ref'!I:J,2,0)</f>
        <v>SCL</v>
      </c>
      <c r="T3331" s="231">
        <f t="shared" si="312"/>
        <v>66.01</v>
      </c>
      <c r="U3331" s="231">
        <f>VLOOKUP(VALUE(C3331),'Cross ref'!G:I,3,0)</f>
        <v>7489</v>
      </c>
      <c r="V3331" s="231">
        <f>IFERROR(VLOOKUP(J3331,'Item List (2)'!C:D,2,0),VLOOKUP(K3331,'Item List (2)'!C:D,2,0))</f>
        <v>51001</v>
      </c>
      <c r="W3331" s="231">
        <f>IFERROR(VLOOKUP(J3331,'Item List (2)'!C:E,3,0),VLOOKUP(K3331,'Item List (2)'!C:E,3,0))</f>
        <v>1000</v>
      </c>
      <c r="X3331" s="231">
        <f t="shared" si="313"/>
        <v>0</v>
      </c>
      <c r="Y3331" s="231" t="str">
        <f t="shared" si="314"/>
        <v>CUP, COLD 24Z FLVR TRAIL</v>
      </c>
      <c r="AA3331" s="232">
        <f t="shared" si="315"/>
        <v>66.01</v>
      </c>
      <c r="AB3331" s="232" t="str">
        <f>VLOOKUP(W3331,'Item List (2)'!$H:$J,2,0)</f>
        <v>Paper</v>
      </c>
      <c r="AC3331" s="232">
        <f t="shared" si="316"/>
        <v>7489</v>
      </c>
      <c r="AD3331" s="232" t="str">
        <f t="shared" si="317"/>
        <v>7489-Paper</v>
      </c>
    </row>
    <row r="3332" spans="1:30">
      <c r="A3332" t="s">
        <v>48</v>
      </c>
      <c r="B3332" t="s">
        <v>549</v>
      </c>
      <c r="C3332" t="s">
        <v>920</v>
      </c>
      <c r="D3332" t="s">
        <v>921</v>
      </c>
      <c r="E3332" t="s">
        <v>922</v>
      </c>
      <c r="F3332" s="220" t="s">
        <v>53</v>
      </c>
      <c r="G3332" s="220">
        <v>45171</v>
      </c>
      <c r="H3332" t="s">
        <v>394</v>
      </c>
      <c r="I3332" t="s">
        <v>201</v>
      </c>
      <c r="J3332" t="s">
        <v>240</v>
      </c>
      <c r="K3332" t="s">
        <v>395</v>
      </c>
      <c r="L3332" s="230" t="s">
        <v>396</v>
      </c>
      <c r="M3332">
        <v>1</v>
      </c>
      <c r="N3332">
        <v>0</v>
      </c>
      <c r="O3332" s="240">
        <v>27.95</v>
      </c>
      <c r="P3332" s="240">
        <v>27.95</v>
      </c>
      <c r="Q3332" s="240">
        <v>10409.42</v>
      </c>
      <c r="R3332" s="240">
        <v>23.54</v>
      </c>
      <c r="S3332" s="231" t="str">
        <f>VLOOKUP(U3332,'Cross ref'!I:J,2,0)</f>
        <v>SCL</v>
      </c>
      <c r="T3332" s="231">
        <f t="shared" si="312"/>
        <v>27.95</v>
      </c>
      <c r="U3332" s="231">
        <f>VLOOKUP(VALUE(C3332),'Cross ref'!G:I,3,0)</f>
        <v>7489</v>
      </c>
      <c r="V3332" s="231">
        <f>IFERROR(VLOOKUP(J3332,'Item List (2)'!C:D,2,0),VLOOKUP(K3332,'Item List (2)'!C:D,2,0))</f>
        <v>51001</v>
      </c>
      <c r="W3332" s="231">
        <f>IFERROR(VLOOKUP(J3332,'Item List (2)'!C:E,3,0),VLOOKUP(K3332,'Item List (2)'!C:E,3,0))</f>
        <v>1000</v>
      </c>
      <c r="X3332" s="231">
        <f t="shared" si="313"/>
        <v>0</v>
      </c>
      <c r="Y3332" s="231" t="str">
        <f t="shared" si="314"/>
        <v>BAG, ALL PURPOSE FLVR TRAILS</v>
      </c>
      <c r="AA3332" s="232">
        <f t="shared" si="315"/>
        <v>27.95</v>
      </c>
      <c r="AB3332" s="232" t="str">
        <f>VLOOKUP(W3332,'Item List (2)'!$H:$J,2,0)</f>
        <v>Paper</v>
      </c>
      <c r="AC3332" s="232">
        <f t="shared" si="316"/>
        <v>7489</v>
      </c>
      <c r="AD3332" s="232" t="str">
        <f t="shared" si="317"/>
        <v>7489-Paper</v>
      </c>
    </row>
    <row r="3333" spans="1:30">
      <c r="A3333" t="s">
        <v>48</v>
      </c>
      <c r="B3333" t="s">
        <v>549</v>
      </c>
      <c r="C3333" t="s">
        <v>920</v>
      </c>
      <c r="D3333" t="s">
        <v>921</v>
      </c>
      <c r="E3333" t="s">
        <v>922</v>
      </c>
      <c r="F3333" s="220" t="s">
        <v>53</v>
      </c>
      <c r="G3333" s="220">
        <v>45171</v>
      </c>
      <c r="H3333" t="s">
        <v>699</v>
      </c>
      <c r="I3333" t="s">
        <v>201</v>
      </c>
      <c r="J3333" t="s">
        <v>236</v>
      </c>
      <c r="K3333" t="s">
        <v>700</v>
      </c>
      <c r="L3333" s="230" t="s">
        <v>701</v>
      </c>
      <c r="M3333">
        <v>1</v>
      </c>
      <c r="N3333">
        <v>0</v>
      </c>
      <c r="O3333" s="240">
        <v>60.54</v>
      </c>
      <c r="P3333" s="240">
        <v>60.54</v>
      </c>
      <c r="Q3333" s="240">
        <v>10409.42</v>
      </c>
      <c r="R3333" s="240">
        <v>23.54</v>
      </c>
      <c r="S3333" s="231" t="str">
        <f>VLOOKUP(U3333,'Cross ref'!I:J,2,0)</f>
        <v>SCL</v>
      </c>
      <c r="T3333" s="231">
        <f t="shared" si="312"/>
        <v>60.54</v>
      </c>
      <c r="U3333" s="231">
        <f>VLOOKUP(VALUE(C3333),'Cross ref'!G:I,3,0)</f>
        <v>7489</v>
      </c>
      <c r="V3333" s="231">
        <f>IFERROR(VLOOKUP(J3333,'Item List (2)'!C:D,2,0),VLOOKUP(K3333,'Item List (2)'!C:D,2,0))</f>
        <v>51001</v>
      </c>
      <c r="W3333" s="231">
        <f>IFERROR(VLOOKUP(J3333,'Item List (2)'!C:E,3,0),VLOOKUP(K3333,'Item List (2)'!C:E,3,0))</f>
        <v>1000</v>
      </c>
      <c r="X3333" s="231">
        <f t="shared" si="313"/>
        <v>0</v>
      </c>
      <c r="Y3333" s="231" t="str">
        <f t="shared" si="314"/>
        <v>CUP, PAPER HOT 12Z FLVR TRAIL</v>
      </c>
      <c r="AA3333" s="232">
        <f t="shared" si="315"/>
        <v>60.54</v>
      </c>
      <c r="AB3333" s="232" t="str">
        <f>VLOOKUP(W3333,'Item List (2)'!$H:$J,2,0)</f>
        <v>Paper</v>
      </c>
      <c r="AC3333" s="232">
        <f t="shared" si="316"/>
        <v>7489</v>
      </c>
      <c r="AD3333" s="232" t="str">
        <f t="shared" si="317"/>
        <v>7489-Paper</v>
      </c>
    </row>
    <row r="3334" spans="1:30">
      <c r="A3334" t="s">
        <v>48</v>
      </c>
      <c r="B3334" t="s">
        <v>549</v>
      </c>
      <c r="C3334" t="s">
        <v>920</v>
      </c>
      <c r="D3334" t="s">
        <v>921</v>
      </c>
      <c r="E3334" t="s">
        <v>922</v>
      </c>
      <c r="F3334" s="220" t="s">
        <v>53</v>
      </c>
      <c r="G3334" s="220">
        <v>45171</v>
      </c>
      <c r="H3334" t="s">
        <v>869</v>
      </c>
      <c r="I3334" t="s">
        <v>201</v>
      </c>
      <c r="J3334" t="s">
        <v>236</v>
      </c>
      <c r="K3334" t="s">
        <v>870</v>
      </c>
      <c r="L3334" s="230" t="s">
        <v>871</v>
      </c>
      <c r="M3334">
        <v>1</v>
      </c>
      <c r="N3334">
        <v>0</v>
      </c>
      <c r="O3334" s="240">
        <v>64.45</v>
      </c>
      <c r="P3334" s="240">
        <v>64.45</v>
      </c>
      <c r="Q3334" s="240">
        <v>10409.42</v>
      </c>
      <c r="R3334" s="240">
        <v>23.54</v>
      </c>
      <c r="S3334" s="231" t="str">
        <f>VLOOKUP(U3334,'Cross ref'!I:J,2,0)</f>
        <v>SCL</v>
      </c>
      <c r="T3334" s="231">
        <f t="shared" si="312"/>
        <v>64.45</v>
      </c>
      <c r="U3334" s="231">
        <f>VLOOKUP(VALUE(C3334),'Cross ref'!G:I,3,0)</f>
        <v>7489</v>
      </c>
      <c r="V3334" s="231">
        <f>IFERROR(VLOOKUP(J3334,'Item List (2)'!C:D,2,0),VLOOKUP(K3334,'Item List (2)'!C:D,2,0))</f>
        <v>51001</v>
      </c>
      <c r="W3334" s="231">
        <f>IFERROR(VLOOKUP(J3334,'Item List (2)'!C:E,3,0),VLOOKUP(K3334,'Item List (2)'!C:E,3,0))</f>
        <v>1000</v>
      </c>
      <c r="X3334" s="231">
        <f t="shared" si="313"/>
        <v>0</v>
      </c>
      <c r="Y3334" s="231" t="str">
        <f t="shared" si="314"/>
        <v>CUP, PAPER HOT 20Z FLVR TRAIL</v>
      </c>
      <c r="AA3334" s="232">
        <f t="shared" si="315"/>
        <v>64.45</v>
      </c>
      <c r="AB3334" s="232" t="str">
        <f>VLOOKUP(W3334,'Item List (2)'!$H:$J,2,0)</f>
        <v>Paper</v>
      </c>
      <c r="AC3334" s="232">
        <f t="shared" si="316"/>
        <v>7489</v>
      </c>
      <c r="AD3334" s="232" t="str">
        <f t="shared" si="317"/>
        <v>7489-Paper</v>
      </c>
    </row>
    <row r="3335" spans="1:30">
      <c r="A3335" t="s">
        <v>48</v>
      </c>
      <c r="B3335" t="s">
        <v>549</v>
      </c>
      <c r="C3335" t="s">
        <v>920</v>
      </c>
      <c r="D3335" t="s">
        <v>921</v>
      </c>
      <c r="E3335" t="s">
        <v>922</v>
      </c>
      <c r="F3335" s="220" t="s">
        <v>53</v>
      </c>
      <c r="G3335" s="220">
        <v>45171</v>
      </c>
      <c r="H3335" t="s">
        <v>258</v>
      </c>
      <c r="I3335" t="s">
        <v>201</v>
      </c>
      <c r="J3335" t="s">
        <v>236</v>
      </c>
      <c r="K3335" t="s">
        <v>259</v>
      </c>
      <c r="L3335" s="230" t="s">
        <v>260</v>
      </c>
      <c r="M3335">
        <v>3</v>
      </c>
      <c r="N3335">
        <v>0</v>
      </c>
      <c r="O3335" s="240">
        <v>31</v>
      </c>
      <c r="P3335" s="240">
        <v>93</v>
      </c>
      <c r="Q3335" s="240">
        <v>10409.42</v>
      </c>
      <c r="R3335" s="240">
        <v>23.54</v>
      </c>
      <c r="S3335" s="231" t="str">
        <f>VLOOKUP(U3335,'Cross ref'!I:J,2,0)</f>
        <v>SCL</v>
      </c>
      <c r="T3335" s="231">
        <f t="shared" si="312"/>
        <v>93</v>
      </c>
      <c r="U3335" s="231">
        <f>VLOOKUP(VALUE(C3335),'Cross ref'!G:I,3,0)</f>
        <v>7489</v>
      </c>
      <c r="V3335" s="231">
        <f>IFERROR(VLOOKUP(J3335,'Item List (2)'!C:D,2,0),VLOOKUP(K3335,'Item List (2)'!C:D,2,0))</f>
        <v>51001</v>
      </c>
      <c r="W3335" s="231">
        <f>IFERROR(VLOOKUP(J3335,'Item List (2)'!C:E,3,0),VLOOKUP(K3335,'Item List (2)'!C:E,3,0))</f>
        <v>1000</v>
      </c>
      <c r="X3335" s="231">
        <f t="shared" si="313"/>
        <v>0</v>
      </c>
      <c r="Y3335" s="231" t="str">
        <f t="shared" si="314"/>
        <v>CUP, PLS COLD 32Z FLVR TRAIL</v>
      </c>
      <c r="AA3335" s="232">
        <f t="shared" si="315"/>
        <v>93</v>
      </c>
      <c r="AB3335" s="232" t="str">
        <f>VLOOKUP(W3335,'Item List (2)'!$H:$J,2,0)</f>
        <v>Paper</v>
      </c>
      <c r="AC3335" s="232">
        <f t="shared" si="316"/>
        <v>7489</v>
      </c>
      <c r="AD3335" s="232" t="str">
        <f t="shared" si="317"/>
        <v>7489-Paper</v>
      </c>
    </row>
    <row r="3336" spans="1:30">
      <c r="A3336" t="s">
        <v>48</v>
      </c>
      <c r="B3336" t="s">
        <v>549</v>
      </c>
      <c r="C3336" t="s">
        <v>920</v>
      </c>
      <c r="D3336" t="s">
        <v>921</v>
      </c>
      <c r="E3336" t="s">
        <v>922</v>
      </c>
      <c r="F3336" s="220" t="s">
        <v>53</v>
      </c>
      <c r="G3336" s="220">
        <v>45171</v>
      </c>
      <c r="H3336" t="s">
        <v>397</v>
      </c>
      <c r="I3336" t="s">
        <v>55</v>
      </c>
      <c r="J3336" t="s">
        <v>179</v>
      </c>
      <c r="K3336" t="s">
        <v>398</v>
      </c>
      <c r="L3336" s="230" t="s">
        <v>123</v>
      </c>
      <c r="M3336">
        <v>1</v>
      </c>
      <c r="N3336">
        <v>0</v>
      </c>
      <c r="O3336" s="240">
        <v>48.64</v>
      </c>
      <c r="P3336" s="240">
        <v>48.64</v>
      </c>
      <c r="Q3336" s="240">
        <v>10409.42</v>
      </c>
      <c r="R3336" s="240">
        <v>23.54</v>
      </c>
      <c r="S3336" s="231" t="str">
        <f>VLOOKUP(U3336,'Cross ref'!I:J,2,0)</f>
        <v>SCL</v>
      </c>
      <c r="T3336" s="231">
        <f t="shared" si="312"/>
        <v>48.64</v>
      </c>
      <c r="U3336" s="231">
        <f>VLOOKUP(VALUE(C3336),'Cross ref'!G:I,3,0)</f>
        <v>7489</v>
      </c>
      <c r="V3336" s="231">
        <f>IFERROR(VLOOKUP(J3336,'Item List (2)'!C:D,2,0),VLOOKUP(K3336,'Item List (2)'!C:D,2,0))</f>
        <v>50007</v>
      </c>
      <c r="W3336" s="231">
        <f>IFERROR(VLOOKUP(J3336,'Item List (2)'!C:E,3,0),VLOOKUP(K3336,'Item List (2)'!C:E,3,0))</f>
        <v>100</v>
      </c>
      <c r="X3336" s="231">
        <f t="shared" si="313"/>
        <v>0</v>
      </c>
      <c r="Y3336" s="231" t="str">
        <f t="shared" si="314"/>
        <v>CHEESE, PEPPERJACK 160CT</v>
      </c>
      <c r="AA3336" s="232">
        <f t="shared" si="315"/>
        <v>48.64</v>
      </c>
      <c r="AB3336" s="232" t="str">
        <f>VLOOKUP(W3336,'Item List (2)'!$H:$J,2,0)</f>
        <v>Food</v>
      </c>
      <c r="AC3336" s="232">
        <f t="shared" si="316"/>
        <v>7489</v>
      </c>
      <c r="AD3336" s="232" t="str">
        <f t="shared" si="317"/>
        <v>7489-Food</v>
      </c>
    </row>
    <row r="3337" spans="1:30">
      <c r="A3337" t="s">
        <v>48</v>
      </c>
      <c r="B3337" t="s">
        <v>549</v>
      </c>
      <c r="C3337" t="s">
        <v>920</v>
      </c>
      <c r="D3337" t="s">
        <v>921</v>
      </c>
      <c r="E3337" t="s">
        <v>922</v>
      </c>
      <c r="F3337" s="220" t="s">
        <v>53</v>
      </c>
      <c r="G3337" s="220">
        <v>45171</v>
      </c>
      <c r="H3337" t="s">
        <v>261</v>
      </c>
      <c r="I3337" t="s">
        <v>55</v>
      </c>
      <c r="J3337" t="s">
        <v>98</v>
      </c>
      <c r="K3337" t="s">
        <v>262</v>
      </c>
      <c r="L3337" s="230" t="s">
        <v>263</v>
      </c>
      <c r="M3337">
        <v>2</v>
      </c>
      <c r="N3337">
        <v>0</v>
      </c>
      <c r="O3337" s="240">
        <v>22.91</v>
      </c>
      <c r="P3337" s="240">
        <v>45.82</v>
      </c>
      <c r="Q3337" s="240">
        <v>10409.42</v>
      </c>
      <c r="R3337" s="240">
        <v>23.54</v>
      </c>
      <c r="S3337" s="231" t="str">
        <f>VLOOKUP(U3337,'Cross ref'!I:J,2,0)</f>
        <v>SCL</v>
      </c>
      <c r="T3337" s="231">
        <f t="shared" si="312"/>
        <v>45.82</v>
      </c>
      <c r="U3337" s="231">
        <f>VLOOKUP(VALUE(C3337),'Cross ref'!G:I,3,0)</f>
        <v>7489</v>
      </c>
      <c r="V3337" s="231">
        <f>IFERROR(VLOOKUP(J3337,'Item List (2)'!C:D,2,0),VLOOKUP(K3337,'Item List (2)'!C:D,2,0))</f>
        <v>50007</v>
      </c>
      <c r="W3337" s="231">
        <f>IFERROR(VLOOKUP(J3337,'Item List (2)'!C:E,3,0),VLOOKUP(K3337,'Item List (2)'!C:E,3,0))</f>
        <v>100</v>
      </c>
      <c r="X3337" s="231">
        <f t="shared" si="313"/>
        <v>0</v>
      </c>
      <c r="Y3337" s="231" t="str">
        <f t="shared" si="314"/>
        <v>SAUCE, BBQ</v>
      </c>
      <c r="AA3337" s="232">
        <f t="shared" si="315"/>
        <v>45.82</v>
      </c>
      <c r="AB3337" s="232" t="str">
        <f>VLOOKUP(W3337,'Item List (2)'!$H:$J,2,0)</f>
        <v>Food</v>
      </c>
      <c r="AC3337" s="232">
        <f t="shared" si="316"/>
        <v>7489</v>
      </c>
      <c r="AD3337" s="232" t="str">
        <f t="shared" si="317"/>
        <v>7489-Food</v>
      </c>
    </row>
    <row r="3338" spans="1:30">
      <c r="A3338" t="s">
        <v>48</v>
      </c>
      <c r="B3338" t="s">
        <v>549</v>
      </c>
      <c r="C3338" t="s">
        <v>920</v>
      </c>
      <c r="D3338" t="s">
        <v>921</v>
      </c>
      <c r="E3338" t="s">
        <v>922</v>
      </c>
      <c r="F3338" s="220" t="s">
        <v>53</v>
      </c>
      <c r="G3338" s="220">
        <v>45171</v>
      </c>
      <c r="H3338" t="s">
        <v>264</v>
      </c>
      <c r="I3338" t="s">
        <v>55</v>
      </c>
      <c r="J3338" t="s">
        <v>265</v>
      </c>
      <c r="K3338" t="s">
        <v>266</v>
      </c>
      <c r="L3338" s="230" t="s">
        <v>263</v>
      </c>
      <c r="M3338">
        <v>2</v>
      </c>
      <c r="N3338">
        <v>0</v>
      </c>
      <c r="O3338" s="240">
        <v>23.87</v>
      </c>
      <c r="P3338" s="240">
        <v>47.74</v>
      </c>
      <c r="Q3338" s="240">
        <v>10409.42</v>
      </c>
      <c r="R3338" s="240">
        <v>23.54</v>
      </c>
      <c r="S3338" s="231" t="str">
        <f>VLOOKUP(U3338,'Cross ref'!I:J,2,0)</f>
        <v>SCL</v>
      </c>
      <c r="T3338" s="231">
        <f t="shared" si="312"/>
        <v>47.74</v>
      </c>
      <c r="U3338" s="231">
        <f>VLOOKUP(VALUE(C3338),'Cross ref'!G:I,3,0)</f>
        <v>7489</v>
      </c>
      <c r="V3338" s="231">
        <f>IFERROR(VLOOKUP(J3338,'Item List (2)'!C:D,2,0),VLOOKUP(K3338,'Item List (2)'!C:D,2,0))</f>
        <v>50007</v>
      </c>
      <c r="W3338" s="231">
        <f>IFERROR(VLOOKUP(J3338,'Item List (2)'!C:E,3,0),VLOOKUP(K3338,'Item List (2)'!C:E,3,0))</f>
        <v>100</v>
      </c>
      <c r="X3338" s="231">
        <f t="shared" si="313"/>
        <v>0</v>
      </c>
      <c r="Y3338" s="231" t="str">
        <f t="shared" si="314"/>
        <v>SAUCE, SPECIAL</v>
      </c>
      <c r="AA3338" s="232">
        <f t="shared" si="315"/>
        <v>47.74</v>
      </c>
      <c r="AB3338" s="232" t="str">
        <f>VLOOKUP(W3338,'Item List (2)'!$H:$J,2,0)</f>
        <v>Food</v>
      </c>
      <c r="AC3338" s="232">
        <f t="shared" si="316"/>
        <v>7489</v>
      </c>
      <c r="AD3338" s="232" t="str">
        <f t="shared" si="317"/>
        <v>7489-Food</v>
      </c>
    </row>
    <row r="3339" spans="1:30">
      <c r="A3339" t="s">
        <v>48</v>
      </c>
      <c r="B3339" t="s">
        <v>549</v>
      </c>
      <c r="C3339" t="s">
        <v>920</v>
      </c>
      <c r="D3339" t="s">
        <v>921</v>
      </c>
      <c r="E3339" t="s">
        <v>922</v>
      </c>
      <c r="F3339" s="220" t="s">
        <v>53</v>
      </c>
      <c r="G3339" s="220">
        <v>45171</v>
      </c>
      <c r="H3339" t="s">
        <v>267</v>
      </c>
      <c r="I3339" t="s">
        <v>55</v>
      </c>
      <c r="J3339" t="s">
        <v>268</v>
      </c>
      <c r="K3339" t="s">
        <v>269</v>
      </c>
      <c r="L3339" s="230" t="s">
        <v>270</v>
      </c>
      <c r="M3339">
        <v>3</v>
      </c>
      <c r="N3339">
        <v>0</v>
      </c>
      <c r="O3339" s="240">
        <v>44.7</v>
      </c>
      <c r="P3339" s="240">
        <v>134.1</v>
      </c>
      <c r="Q3339" s="240">
        <v>10409.42</v>
      </c>
      <c r="R3339" s="240">
        <v>23.54</v>
      </c>
      <c r="S3339" s="231" t="str">
        <f>VLOOKUP(U3339,'Cross ref'!I:J,2,0)</f>
        <v>SCL</v>
      </c>
      <c r="T3339" s="231">
        <f t="shared" si="312"/>
        <v>134.1</v>
      </c>
      <c r="U3339" s="231">
        <f>VLOOKUP(VALUE(C3339),'Cross ref'!G:I,3,0)</f>
        <v>7489</v>
      </c>
      <c r="V3339" s="231">
        <f>IFERROR(VLOOKUP(J3339,'Item List (2)'!C:D,2,0),VLOOKUP(K3339,'Item List (2)'!C:D,2,0))</f>
        <v>50007</v>
      </c>
      <c r="W3339" s="231">
        <f>IFERROR(VLOOKUP(J3339,'Item List (2)'!C:E,3,0),VLOOKUP(K3339,'Item List (2)'!C:E,3,0))</f>
        <v>100</v>
      </c>
      <c r="X3339" s="231">
        <f t="shared" si="313"/>
        <v>0</v>
      </c>
      <c r="Y3339" s="231" t="str">
        <f t="shared" si="314"/>
        <v>MAYONNAISE, 64Z</v>
      </c>
      <c r="AA3339" s="232">
        <f t="shared" si="315"/>
        <v>134.1</v>
      </c>
      <c r="AB3339" s="232" t="str">
        <f>VLOOKUP(W3339,'Item List (2)'!$H:$J,2,0)</f>
        <v>Food</v>
      </c>
      <c r="AC3339" s="232">
        <f t="shared" si="316"/>
        <v>7489</v>
      </c>
      <c r="AD3339" s="232" t="str">
        <f t="shared" si="317"/>
        <v>7489-Food</v>
      </c>
    </row>
    <row r="3340" spans="1:30">
      <c r="A3340" t="s">
        <v>48</v>
      </c>
      <c r="B3340" t="s">
        <v>549</v>
      </c>
      <c r="C3340" t="s">
        <v>920</v>
      </c>
      <c r="D3340" t="s">
        <v>921</v>
      </c>
      <c r="E3340" t="s">
        <v>922</v>
      </c>
      <c r="F3340" s="220" t="s">
        <v>53</v>
      </c>
      <c r="G3340" s="220">
        <v>45171</v>
      </c>
      <c r="H3340" t="s">
        <v>399</v>
      </c>
      <c r="I3340" t="s">
        <v>201</v>
      </c>
      <c r="J3340" t="s">
        <v>400</v>
      </c>
      <c r="K3340" t="s">
        <v>401</v>
      </c>
      <c r="L3340" s="230" t="s">
        <v>402</v>
      </c>
      <c r="M3340">
        <v>2</v>
      </c>
      <c r="N3340">
        <v>0</v>
      </c>
      <c r="O3340" s="240">
        <v>45.4</v>
      </c>
      <c r="P3340" s="240">
        <v>90.8</v>
      </c>
      <c r="Q3340" s="240">
        <v>10409.42</v>
      </c>
      <c r="R3340" s="240">
        <v>23.54</v>
      </c>
      <c r="S3340" s="231" t="str">
        <f>VLOOKUP(U3340,'Cross ref'!I:J,2,0)</f>
        <v>SCL</v>
      </c>
      <c r="T3340" s="231">
        <f t="shared" si="312"/>
        <v>90.8</v>
      </c>
      <c r="U3340" s="231">
        <f>VLOOKUP(VALUE(C3340),'Cross ref'!G:I,3,0)</f>
        <v>7489</v>
      </c>
      <c r="V3340" s="231">
        <f>IFERROR(VLOOKUP(J3340,'Item List (2)'!C:D,2,0),VLOOKUP(K3340,'Item List (2)'!C:D,2,0))</f>
        <v>51001</v>
      </c>
      <c r="W3340" s="231">
        <f>IFERROR(VLOOKUP(J3340,'Item List (2)'!C:E,3,0),VLOOKUP(K3340,'Item List (2)'!C:E,3,0))</f>
        <v>1000</v>
      </c>
      <c r="X3340" s="231">
        <f t="shared" si="313"/>
        <v>0</v>
      </c>
      <c r="Y3340" s="231" t="str">
        <f t="shared" si="314"/>
        <v>NAPKIN, 13X8.5 BRN</v>
      </c>
      <c r="AA3340" s="232">
        <f t="shared" si="315"/>
        <v>90.8</v>
      </c>
      <c r="AB3340" s="232" t="str">
        <f>VLOOKUP(W3340,'Item List (2)'!$H:$J,2,0)</f>
        <v>Paper</v>
      </c>
      <c r="AC3340" s="232">
        <f t="shared" si="316"/>
        <v>7489</v>
      </c>
      <c r="AD3340" s="232" t="str">
        <f t="shared" si="317"/>
        <v>7489-Paper</v>
      </c>
    </row>
    <row r="3341" spans="1:30">
      <c r="A3341" t="s">
        <v>48</v>
      </c>
      <c r="B3341" t="s">
        <v>549</v>
      </c>
      <c r="C3341" t="s">
        <v>920</v>
      </c>
      <c r="D3341" t="s">
        <v>921</v>
      </c>
      <c r="E3341" t="s">
        <v>922</v>
      </c>
      <c r="F3341" s="220" t="s">
        <v>53</v>
      </c>
      <c r="G3341" s="220">
        <v>45171</v>
      </c>
      <c r="H3341" t="s">
        <v>624</v>
      </c>
      <c r="I3341" t="s">
        <v>201</v>
      </c>
      <c r="J3341" t="s">
        <v>625</v>
      </c>
      <c r="K3341" t="s">
        <v>626</v>
      </c>
      <c r="L3341" s="230" t="s">
        <v>627</v>
      </c>
      <c r="M3341">
        <v>1</v>
      </c>
      <c r="N3341">
        <v>0</v>
      </c>
      <c r="O3341" s="240">
        <v>48.42</v>
      </c>
      <c r="P3341" s="240">
        <v>48.42</v>
      </c>
      <c r="Q3341" s="240">
        <v>10409.42</v>
      </c>
      <c r="R3341" s="240">
        <v>23.54</v>
      </c>
      <c r="S3341" s="231" t="str">
        <f>VLOOKUP(U3341,'Cross ref'!I:J,2,0)</f>
        <v>SCL</v>
      </c>
      <c r="T3341" s="231">
        <f t="shared" si="312"/>
        <v>48.42</v>
      </c>
      <c r="U3341" s="231">
        <f>VLOOKUP(VALUE(C3341),'Cross ref'!G:I,3,0)</f>
        <v>7489</v>
      </c>
      <c r="V3341" s="231">
        <f>IFERROR(VLOOKUP(J3341,'Item List (2)'!C:D,2,0),VLOOKUP(K3341,'Item List (2)'!C:D,2,0))</f>
        <v>51001</v>
      </c>
      <c r="W3341" s="231">
        <f>IFERROR(VLOOKUP(J3341,'Item List (2)'!C:E,3,0),VLOOKUP(K3341,'Item List (2)'!C:E,3,0))</f>
        <v>1000</v>
      </c>
      <c r="X3341" s="231">
        <f t="shared" si="313"/>
        <v>0</v>
      </c>
      <c r="Y3341" s="231" t="str">
        <f t="shared" si="314"/>
        <v>STRAW, WRPD 8.5" RED</v>
      </c>
      <c r="AA3341" s="232">
        <f t="shared" si="315"/>
        <v>48.42</v>
      </c>
      <c r="AB3341" s="232" t="str">
        <f>VLOOKUP(W3341,'Item List (2)'!$H:$J,2,0)</f>
        <v>Paper</v>
      </c>
      <c r="AC3341" s="232">
        <f t="shared" si="316"/>
        <v>7489</v>
      </c>
      <c r="AD3341" s="232" t="str">
        <f t="shared" si="317"/>
        <v>7489-Paper</v>
      </c>
    </row>
    <row r="3342" spans="1:30">
      <c r="A3342" t="s">
        <v>48</v>
      </c>
      <c r="B3342" t="s">
        <v>549</v>
      </c>
      <c r="C3342" t="s">
        <v>920</v>
      </c>
      <c r="D3342" t="s">
        <v>921</v>
      </c>
      <c r="E3342" t="s">
        <v>922</v>
      </c>
      <c r="F3342" s="220" t="s">
        <v>53</v>
      </c>
      <c r="G3342" s="220">
        <v>45171</v>
      </c>
      <c r="H3342" t="s">
        <v>271</v>
      </c>
      <c r="I3342" t="s">
        <v>55</v>
      </c>
      <c r="J3342" t="s">
        <v>272</v>
      </c>
      <c r="K3342" t="s">
        <v>273</v>
      </c>
      <c r="L3342" s="230" t="s">
        <v>274</v>
      </c>
      <c r="M3342">
        <v>1</v>
      </c>
      <c r="N3342">
        <v>0</v>
      </c>
      <c r="O3342" s="240">
        <v>39.82</v>
      </c>
      <c r="P3342" s="240">
        <v>39.82</v>
      </c>
      <c r="Q3342" s="240">
        <v>10409.42</v>
      </c>
      <c r="R3342" s="240">
        <v>23.54</v>
      </c>
      <c r="S3342" s="231" t="str">
        <f>VLOOKUP(U3342,'Cross ref'!I:J,2,0)</f>
        <v>SCL</v>
      </c>
      <c r="T3342" s="231">
        <f t="shared" si="312"/>
        <v>39.82</v>
      </c>
      <c r="U3342" s="231">
        <f>VLOOKUP(VALUE(C3342),'Cross ref'!G:I,3,0)</f>
        <v>7489</v>
      </c>
      <c r="V3342" s="231">
        <f>IFERROR(VLOOKUP(J3342,'Item List (2)'!C:D,2,0),VLOOKUP(K3342,'Item List (2)'!C:D,2,0))</f>
        <v>50007</v>
      </c>
      <c r="W3342" s="231">
        <f>IFERROR(VLOOKUP(J3342,'Item List (2)'!C:E,3,0),VLOOKUP(K3342,'Item List (2)'!C:E,3,0))</f>
        <v>100</v>
      </c>
      <c r="X3342" s="231">
        <f t="shared" si="313"/>
        <v>0</v>
      </c>
      <c r="Y3342" s="231" t="str">
        <f t="shared" si="314"/>
        <v>FRENCH TOAST, STICK ORIGINAL CARLS JR</v>
      </c>
      <c r="AA3342" s="232">
        <f t="shared" si="315"/>
        <v>39.82</v>
      </c>
      <c r="AB3342" s="232" t="str">
        <f>VLOOKUP(W3342,'Item List (2)'!$H:$J,2,0)</f>
        <v>Food</v>
      </c>
      <c r="AC3342" s="232">
        <f t="shared" si="316"/>
        <v>7489</v>
      </c>
      <c r="AD3342" s="232" t="str">
        <f t="shared" si="317"/>
        <v>7489-Food</v>
      </c>
    </row>
    <row r="3343" spans="1:30">
      <c r="A3343" t="s">
        <v>48</v>
      </c>
      <c r="B3343" t="s">
        <v>549</v>
      </c>
      <c r="C3343" t="s">
        <v>920</v>
      </c>
      <c r="D3343" t="s">
        <v>921</v>
      </c>
      <c r="E3343" t="s">
        <v>922</v>
      </c>
      <c r="F3343" s="220" t="s">
        <v>53</v>
      </c>
      <c r="G3343" s="220">
        <v>45171</v>
      </c>
      <c r="H3343" t="s">
        <v>275</v>
      </c>
      <c r="I3343" t="s">
        <v>71</v>
      </c>
      <c r="J3343" t="s">
        <v>276</v>
      </c>
      <c r="K3343" t="s">
        <v>277</v>
      </c>
      <c r="L3343" s="230" t="s">
        <v>74</v>
      </c>
      <c r="M3343">
        <v>1</v>
      </c>
      <c r="N3343">
        <v>0</v>
      </c>
      <c r="O3343" s="240">
        <v>0</v>
      </c>
      <c r="P3343" s="240">
        <v>62.93</v>
      </c>
      <c r="Q3343" s="240">
        <v>10409.42</v>
      </c>
      <c r="R3343" s="240">
        <v>23.54</v>
      </c>
      <c r="S3343" s="231" t="str">
        <f>VLOOKUP(U3343,'Cross ref'!I:J,2,0)</f>
        <v>SCL</v>
      </c>
      <c r="T3343" s="231">
        <f t="shared" si="312"/>
        <v>62.93</v>
      </c>
      <c r="U3343" s="231">
        <f>VLOOKUP(VALUE(C3343),'Cross ref'!G:I,3,0)</f>
        <v>7489</v>
      </c>
      <c r="V3343" s="231">
        <f>IFERROR(VLOOKUP(J3343,'Item List (2)'!C:D,2,0),VLOOKUP(K3343,'Item List (2)'!C:D,2,0))</f>
        <v>50007</v>
      </c>
      <c r="W3343" s="231">
        <f>IFERROR(VLOOKUP(J3343,'Item List (2)'!C:E,3,0),VLOOKUP(K3343,'Item List (2)'!C:E,3,0))</f>
        <v>100</v>
      </c>
      <c r="X3343" s="231">
        <f t="shared" si="313"/>
        <v>-62.93</v>
      </c>
      <c r="Y3343" s="231" t="str">
        <f t="shared" si="314"/>
        <v>SURCHARGE, FUEL</v>
      </c>
      <c r="AA3343" s="232">
        <f t="shared" si="315"/>
        <v>62.93</v>
      </c>
      <c r="AB3343" s="232" t="str">
        <f>VLOOKUP(W3343,'Item List (2)'!$H:$J,2,0)</f>
        <v>Food</v>
      </c>
      <c r="AC3343" s="232">
        <f t="shared" si="316"/>
        <v>7489</v>
      </c>
      <c r="AD3343" s="232" t="str">
        <f t="shared" si="317"/>
        <v>7489-Food</v>
      </c>
    </row>
    <row r="3344" spans="1:30">
      <c r="A3344" t="s">
        <v>48</v>
      </c>
      <c r="B3344" t="s">
        <v>549</v>
      </c>
      <c r="C3344" t="s">
        <v>920</v>
      </c>
      <c r="D3344" t="s">
        <v>921</v>
      </c>
      <c r="E3344" t="s">
        <v>927</v>
      </c>
      <c r="F3344" s="220" t="s">
        <v>53</v>
      </c>
      <c r="G3344" s="220">
        <v>45171</v>
      </c>
      <c r="H3344" t="s">
        <v>70</v>
      </c>
      <c r="I3344" t="s">
        <v>71</v>
      </c>
      <c r="J3344" t="s">
        <v>72</v>
      </c>
      <c r="K3344" t="s">
        <v>73</v>
      </c>
      <c r="L3344" s="230" t="s">
        <v>74</v>
      </c>
      <c r="M3344">
        <v>1</v>
      </c>
      <c r="N3344">
        <v>0</v>
      </c>
      <c r="O3344" s="240">
        <v>0</v>
      </c>
      <c r="P3344" s="240">
        <v>0.06</v>
      </c>
      <c r="Q3344" s="240">
        <v>11.55</v>
      </c>
      <c r="R3344" s="240">
        <v>1.01</v>
      </c>
      <c r="S3344" s="231" t="str">
        <f>VLOOKUP(U3344,'Cross ref'!I:J,2,0)</f>
        <v>SCL</v>
      </c>
      <c r="T3344" s="231">
        <f t="shared" si="312"/>
        <v>0.06</v>
      </c>
      <c r="U3344" s="231">
        <f>VLOOKUP(VALUE(C3344),'Cross ref'!G:I,3,0)</f>
        <v>7489</v>
      </c>
      <c r="V3344" s="231">
        <f>IFERROR(VLOOKUP(J3344,'Item List (2)'!C:D,2,0),VLOOKUP(K3344,'Item List (2)'!C:D,2,0))</f>
        <v>50007</v>
      </c>
      <c r="W3344" s="231">
        <f>IFERROR(VLOOKUP(J3344,'Item List (2)'!C:E,3,0),VLOOKUP(K3344,'Item List (2)'!C:E,3,0))</f>
        <v>100</v>
      </c>
      <c r="X3344" s="231">
        <f t="shared" si="313"/>
        <v>-0.06</v>
      </c>
      <c r="Y3344" s="231" t="str">
        <f t="shared" si="314"/>
        <v>SERVICE - PAYMENT TERMS</v>
      </c>
      <c r="AA3344" s="232">
        <f t="shared" si="315"/>
        <v>0.06</v>
      </c>
      <c r="AB3344" s="232" t="str">
        <f>VLOOKUP(W3344,'Item List (2)'!$H:$J,2,0)</f>
        <v>Food</v>
      </c>
      <c r="AC3344" s="232">
        <f t="shared" si="316"/>
        <v>7489</v>
      </c>
      <c r="AD3344" s="232" t="str">
        <f t="shared" si="317"/>
        <v>7489-Food</v>
      </c>
    </row>
    <row r="3345" spans="1:30">
      <c r="A3345" t="s">
        <v>48</v>
      </c>
      <c r="B3345" t="s">
        <v>549</v>
      </c>
      <c r="C3345" t="s">
        <v>920</v>
      </c>
      <c r="D3345" t="s">
        <v>921</v>
      </c>
      <c r="E3345" t="s">
        <v>927</v>
      </c>
      <c r="F3345" s="220" t="s">
        <v>53</v>
      </c>
      <c r="G3345" s="220">
        <v>45171</v>
      </c>
      <c r="H3345" t="s">
        <v>792</v>
      </c>
      <c r="I3345" t="s">
        <v>201</v>
      </c>
      <c r="J3345" t="s">
        <v>224</v>
      </c>
      <c r="K3345" t="s">
        <v>793</v>
      </c>
      <c r="L3345" s="230" t="s">
        <v>425</v>
      </c>
      <c r="M3345">
        <v>1</v>
      </c>
      <c r="N3345">
        <v>0</v>
      </c>
      <c r="O3345" s="240">
        <v>4.7</v>
      </c>
      <c r="P3345" s="240">
        <v>4.7</v>
      </c>
      <c r="Q3345" s="240">
        <v>11.55</v>
      </c>
      <c r="R3345" s="240">
        <v>1.01</v>
      </c>
      <c r="S3345" s="231" t="str">
        <f>VLOOKUP(U3345,'Cross ref'!I:J,2,0)</f>
        <v>SCL</v>
      </c>
      <c r="T3345" s="231">
        <f t="shared" si="312"/>
        <v>4.7</v>
      </c>
      <c r="U3345" s="231">
        <f>VLOOKUP(VALUE(C3345),'Cross ref'!G:I,3,0)</f>
        <v>7489</v>
      </c>
      <c r="V3345" s="231">
        <f>IFERROR(VLOOKUP(J3345,'Item List (2)'!C:D,2,0),VLOOKUP(K3345,'Item List (2)'!C:D,2,0))</f>
        <v>51001</v>
      </c>
      <c r="W3345" s="231">
        <f>IFERROR(VLOOKUP(J3345,'Item List (2)'!C:E,3,0),VLOOKUP(K3345,'Item List (2)'!C:E,3,0))</f>
        <v>1000</v>
      </c>
      <c r="X3345" s="231">
        <f t="shared" si="313"/>
        <v>0</v>
      </c>
      <c r="Y3345" s="231" t="str">
        <f t="shared" si="314"/>
        <v>LABEL, PROMO CARLS JR</v>
      </c>
      <c r="AA3345" s="232">
        <f t="shared" si="315"/>
        <v>4.7</v>
      </c>
      <c r="AB3345" s="232" t="str">
        <f>VLOOKUP(W3345,'Item List (2)'!$H:$J,2,0)</f>
        <v>Paper</v>
      </c>
      <c r="AC3345" s="232">
        <f t="shared" si="316"/>
        <v>7489</v>
      </c>
      <c r="AD3345" s="232" t="str">
        <f t="shared" si="317"/>
        <v>7489-Paper</v>
      </c>
    </row>
    <row r="3346" spans="1:30">
      <c r="A3346" t="s">
        <v>48</v>
      </c>
      <c r="B3346" t="s">
        <v>549</v>
      </c>
      <c r="C3346" t="s">
        <v>920</v>
      </c>
      <c r="D3346" t="s">
        <v>921</v>
      </c>
      <c r="E3346" t="s">
        <v>927</v>
      </c>
      <c r="F3346" s="220" t="s">
        <v>53</v>
      </c>
      <c r="G3346" s="220">
        <v>45171</v>
      </c>
      <c r="H3346" t="s">
        <v>616</v>
      </c>
      <c r="I3346" t="s">
        <v>201</v>
      </c>
      <c r="J3346" t="s">
        <v>224</v>
      </c>
      <c r="K3346" t="s">
        <v>617</v>
      </c>
      <c r="L3346" s="230" t="s">
        <v>425</v>
      </c>
      <c r="M3346">
        <v>1</v>
      </c>
      <c r="N3346">
        <v>0</v>
      </c>
      <c r="O3346" s="240">
        <v>5.2</v>
      </c>
      <c r="P3346" s="240">
        <v>5.2</v>
      </c>
      <c r="Q3346" s="240">
        <v>11.55</v>
      </c>
      <c r="R3346" s="240">
        <v>1.01</v>
      </c>
      <c r="S3346" s="231" t="str">
        <f>VLOOKUP(U3346,'Cross ref'!I:J,2,0)</f>
        <v>SCL</v>
      </c>
      <c r="T3346" s="231">
        <f t="shared" si="312"/>
        <v>5.2</v>
      </c>
      <c r="U3346" s="231">
        <f>VLOOKUP(VALUE(C3346),'Cross ref'!G:I,3,0)</f>
        <v>7489</v>
      </c>
      <c r="V3346" s="231">
        <f>IFERROR(VLOOKUP(J3346,'Item List (2)'!C:D,2,0),VLOOKUP(K3346,'Item List (2)'!C:D,2,0))</f>
        <v>51001</v>
      </c>
      <c r="W3346" s="231">
        <f>IFERROR(VLOOKUP(J3346,'Item List (2)'!C:E,3,0),VLOOKUP(K3346,'Item List (2)'!C:E,3,0))</f>
        <v>1000</v>
      </c>
      <c r="X3346" s="231">
        <f t="shared" si="313"/>
        <v>0</v>
      </c>
      <c r="Y3346" s="231" t="str">
        <f t="shared" si="314"/>
        <v>LABEL, SPECIAL CARLS JR</v>
      </c>
      <c r="AA3346" s="232">
        <f t="shared" si="315"/>
        <v>5.2</v>
      </c>
      <c r="AB3346" s="232" t="str">
        <f>VLOOKUP(W3346,'Item List (2)'!$H:$J,2,0)</f>
        <v>Paper</v>
      </c>
      <c r="AC3346" s="232">
        <f t="shared" si="316"/>
        <v>7489</v>
      </c>
      <c r="AD3346" s="232" t="str">
        <f t="shared" si="317"/>
        <v>7489-Paper</v>
      </c>
    </row>
    <row r="3347" spans="1:30">
      <c r="A3347" t="s">
        <v>48</v>
      </c>
      <c r="B3347" t="s">
        <v>549</v>
      </c>
      <c r="C3347" t="s">
        <v>920</v>
      </c>
      <c r="D3347" t="s">
        <v>921</v>
      </c>
      <c r="E3347" t="s">
        <v>927</v>
      </c>
      <c r="F3347" s="220" t="s">
        <v>53</v>
      </c>
      <c r="G3347" s="220">
        <v>45171</v>
      </c>
      <c r="H3347" t="s">
        <v>275</v>
      </c>
      <c r="I3347" t="s">
        <v>71</v>
      </c>
      <c r="J3347" t="s">
        <v>276</v>
      </c>
      <c r="K3347" t="s">
        <v>277</v>
      </c>
      <c r="L3347" s="230" t="s">
        <v>74</v>
      </c>
      <c r="M3347">
        <v>1</v>
      </c>
      <c r="N3347">
        <v>0</v>
      </c>
      <c r="O3347" s="240">
        <v>0</v>
      </c>
      <c r="P3347" s="240">
        <v>0.58</v>
      </c>
      <c r="Q3347" s="240">
        <v>11.55</v>
      </c>
      <c r="R3347" s="240">
        <v>1.01</v>
      </c>
      <c r="S3347" s="231" t="str">
        <f>VLOOKUP(U3347,'Cross ref'!I:J,2,0)</f>
        <v>SCL</v>
      </c>
      <c r="T3347" s="231">
        <f t="shared" si="312"/>
        <v>0.58</v>
      </c>
      <c r="U3347" s="231">
        <f>VLOOKUP(VALUE(C3347),'Cross ref'!G:I,3,0)</f>
        <v>7489</v>
      </c>
      <c r="V3347" s="231">
        <f>IFERROR(VLOOKUP(J3347,'Item List (2)'!C:D,2,0),VLOOKUP(K3347,'Item List (2)'!C:D,2,0))</f>
        <v>50007</v>
      </c>
      <c r="W3347" s="231">
        <f>IFERROR(VLOOKUP(J3347,'Item List (2)'!C:E,3,0),VLOOKUP(K3347,'Item List (2)'!C:E,3,0))</f>
        <v>100</v>
      </c>
      <c r="X3347" s="231">
        <f t="shared" si="313"/>
        <v>-0.58</v>
      </c>
      <c r="Y3347" s="231" t="str">
        <f t="shared" si="314"/>
        <v>SURCHARGE, FUEL</v>
      </c>
      <c r="AA3347" s="232">
        <f t="shared" si="315"/>
        <v>0.58</v>
      </c>
      <c r="AB3347" s="232" t="str">
        <f>VLOOKUP(W3347,'Item List (2)'!$H:$J,2,0)</f>
        <v>Food</v>
      </c>
      <c r="AC3347" s="232">
        <f t="shared" si="316"/>
        <v>7489</v>
      </c>
      <c r="AD3347" s="232" t="str">
        <f t="shared" si="317"/>
        <v>7489-Food</v>
      </c>
    </row>
    <row r="3348" spans="1:30">
      <c r="A3348" t="s">
        <v>48</v>
      </c>
      <c r="B3348" t="s">
        <v>549</v>
      </c>
      <c r="C3348" t="s">
        <v>920</v>
      </c>
      <c r="D3348" t="s">
        <v>921</v>
      </c>
      <c r="E3348" t="s">
        <v>928</v>
      </c>
      <c r="F3348" s="220" t="s">
        <v>53</v>
      </c>
      <c r="G3348" s="220">
        <v>45171</v>
      </c>
      <c r="H3348" t="s">
        <v>70</v>
      </c>
      <c r="I3348" t="s">
        <v>71</v>
      </c>
      <c r="J3348" t="s">
        <v>72</v>
      </c>
      <c r="K3348" t="s">
        <v>73</v>
      </c>
      <c r="L3348" s="230" t="s">
        <v>74</v>
      </c>
      <c r="M3348">
        <v>1</v>
      </c>
      <c r="N3348">
        <v>0</v>
      </c>
      <c r="O3348" s="240">
        <v>0</v>
      </c>
      <c r="P3348" s="240">
        <v>0.03</v>
      </c>
      <c r="Q3348" s="240">
        <v>77.23</v>
      </c>
      <c r="R3348" s="240">
        <v>7.15</v>
      </c>
      <c r="S3348" s="231" t="str">
        <f>VLOOKUP(U3348,'Cross ref'!I:J,2,0)</f>
        <v>SCL</v>
      </c>
      <c r="T3348" s="231">
        <f t="shared" si="312"/>
        <v>0.03</v>
      </c>
      <c r="U3348" s="231">
        <f>VLOOKUP(VALUE(C3348),'Cross ref'!G:I,3,0)</f>
        <v>7489</v>
      </c>
      <c r="V3348" s="231">
        <f>IFERROR(VLOOKUP(J3348,'Item List (2)'!C:D,2,0),VLOOKUP(K3348,'Item List (2)'!C:D,2,0))</f>
        <v>50007</v>
      </c>
      <c r="W3348" s="231">
        <f>IFERROR(VLOOKUP(J3348,'Item List (2)'!C:E,3,0),VLOOKUP(K3348,'Item List (2)'!C:E,3,0))</f>
        <v>100</v>
      </c>
      <c r="X3348" s="231">
        <f t="shared" si="313"/>
        <v>-0.03</v>
      </c>
      <c r="Y3348" s="231" t="str">
        <f t="shared" si="314"/>
        <v>SERVICE - PAYMENT TERMS</v>
      </c>
      <c r="AA3348" s="232">
        <f t="shared" si="315"/>
        <v>0.03</v>
      </c>
      <c r="AB3348" s="232" t="str">
        <f>VLOOKUP(W3348,'Item List (2)'!$H:$J,2,0)</f>
        <v>Food</v>
      </c>
      <c r="AC3348" s="232">
        <f t="shared" si="316"/>
        <v>7489</v>
      </c>
      <c r="AD3348" s="232" t="str">
        <f t="shared" si="317"/>
        <v>7489-Food</v>
      </c>
    </row>
    <row r="3349" spans="1:30">
      <c r="A3349" t="s">
        <v>48</v>
      </c>
      <c r="B3349" t="s">
        <v>549</v>
      </c>
      <c r="C3349" t="s">
        <v>920</v>
      </c>
      <c r="D3349" t="s">
        <v>921</v>
      </c>
      <c r="E3349" t="s">
        <v>928</v>
      </c>
      <c r="F3349" s="220" t="s">
        <v>53</v>
      </c>
      <c r="G3349" s="220">
        <v>45171</v>
      </c>
      <c r="H3349" t="s">
        <v>462</v>
      </c>
      <c r="I3349" t="s">
        <v>66</v>
      </c>
      <c r="J3349" t="s">
        <v>463</v>
      </c>
      <c r="K3349" t="s">
        <v>464</v>
      </c>
      <c r="L3349" s="230" t="s">
        <v>465</v>
      </c>
      <c r="M3349">
        <v>1</v>
      </c>
      <c r="N3349">
        <v>0</v>
      </c>
      <c r="O3349" s="240">
        <v>69.76</v>
      </c>
      <c r="P3349" s="240">
        <v>69.76</v>
      </c>
      <c r="Q3349" s="240">
        <v>77.23</v>
      </c>
      <c r="R3349" s="240">
        <v>7.15</v>
      </c>
      <c r="S3349" s="231" t="str">
        <f>VLOOKUP(U3349,'Cross ref'!I:J,2,0)</f>
        <v>SCL</v>
      </c>
      <c r="T3349" s="231">
        <f t="shared" si="312"/>
        <v>69.76</v>
      </c>
      <c r="U3349" s="231">
        <f>VLOOKUP(VALUE(C3349),'Cross ref'!G:I,3,0)</f>
        <v>7489</v>
      </c>
      <c r="V3349" s="231">
        <f>IFERROR(VLOOKUP(J3349,'Item List (2)'!C:D,2,0),VLOOKUP(K3349,'Item List (2)'!C:D,2,0))</f>
        <v>60507</v>
      </c>
      <c r="W3349" s="231">
        <f>IFERROR(VLOOKUP(J3349,'Item List (2)'!C:E,3,0),VLOOKUP(K3349,'Item List (2)'!C:E,3,0))</f>
        <v>1200</v>
      </c>
      <c r="X3349" s="231">
        <f t="shared" si="313"/>
        <v>0</v>
      </c>
      <c r="Y3349" s="231" t="str">
        <f t="shared" si="314"/>
        <v>TAPE, REGISTER BLANK ROLL 3.125X273</v>
      </c>
      <c r="AA3349" s="232">
        <f t="shared" si="315"/>
        <v>69.76</v>
      </c>
      <c r="AB3349" s="232" t="str">
        <f>VLOOKUP(W3349,'Item List (2)'!$H:$J,2,0)</f>
        <v>Supplies</v>
      </c>
      <c r="AC3349" s="232">
        <f t="shared" si="316"/>
        <v>7489</v>
      </c>
      <c r="AD3349" s="232" t="str">
        <f t="shared" si="317"/>
        <v>7489-Supplies</v>
      </c>
    </row>
    <row r="3350" spans="1:30">
      <c r="A3350" t="s">
        <v>48</v>
      </c>
      <c r="B3350" t="s">
        <v>549</v>
      </c>
      <c r="C3350" t="s">
        <v>920</v>
      </c>
      <c r="D3350" t="s">
        <v>921</v>
      </c>
      <c r="E3350" t="s">
        <v>928</v>
      </c>
      <c r="F3350" s="220" t="s">
        <v>53</v>
      </c>
      <c r="G3350" s="220">
        <v>45171</v>
      </c>
      <c r="H3350" t="s">
        <v>275</v>
      </c>
      <c r="I3350" t="s">
        <v>71</v>
      </c>
      <c r="J3350" t="s">
        <v>276</v>
      </c>
      <c r="K3350" t="s">
        <v>277</v>
      </c>
      <c r="L3350" s="230" t="s">
        <v>74</v>
      </c>
      <c r="M3350">
        <v>1</v>
      </c>
      <c r="N3350">
        <v>0</v>
      </c>
      <c r="O3350" s="240">
        <v>0</v>
      </c>
      <c r="P3350" s="240">
        <v>0.29</v>
      </c>
      <c r="Q3350" s="240">
        <v>77.23</v>
      </c>
      <c r="R3350" s="240">
        <v>7.15</v>
      </c>
      <c r="S3350" s="231" t="str">
        <f>VLOOKUP(U3350,'Cross ref'!I:J,2,0)</f>
        <v>SCL</v>
      </c>
      <c r="T3350" s="231">
        <f t="shared" si="312"/>
        <v>0.29</v>
      </c>
      <c r="U3350" s="231">
        <f>VLOOKUP(VALUE(C3350),'Cross ref'!G:I,3,0)</f>
        <v>7489</v>
      </c>
      <c r="V3350" s="231">
        <f>IFERROR(VLOOKUP(J3350,'Item List (2)'!C:D,2,0),VLOOKUP(K3350,'Item List (2)'!C:D,2,0))</f>
        <v>50007</v>
      </c>
      <c r="W3350" s="231">
        <f>IFERROR(VLOOKUP(J3350,'Item List (2)'!C:E,3,0),VLOOKUP(K3350,'Item List (2)'!C:E,3,0))</f>
        <v>100</v>
      </c>
      <c r="X3350" s="231">
        <f t="shared" si="313"/>
        <v>-0.29</v>
      </c>
      <c r="Y3350" s="231" t="str">
        <f t="shared" si="314"/>
        <v>SURCHARGE, FUEL</v>
      </c>
      <c r="AA3350" s="232">
        <f t="shared" si="315"/>
        <v>0.29</v>
      </c>
      <c r="AB3350" s="232" t="str">
        <f>VLOOKUP(W3350,'Item List (2)'!$H:$J,2,0)</f>
        <v>Food</v>
      </c>
      <c r="AC3350" s="232">
        <f t="shared" si="316"/>
        <v>7489</v>
      </c>
      <c r="AD3350" s="232" t="str">
        <f t="shared" si="317"/>
        <v>7489-Food</v>
      </c>
    </row>
    <row r="3351" spans="1:30">
      <c r="A3351" t="s">
        <v>48</v>
      </c>
      <c r="B3351" t="s">
        <v>549</v>
      </c>
      <c r="C3351" t="s">
        <v>929</v>
      </c>
      <c r="D3351" t="s">
        <v>930</v>
      </c>
      <c r="E3351" t="s">
        <v>931</v>
      </c>
      <c r="F3351" s="220" t="s">
        <v>932</v>
      </c>
      <c r="G3351" s="220">
        <v>45168</v>
      </c>
      <c r="H3351" t="s">
        <v>205</v>
      </c>
      <c r="I3351" t="s">
        <v>55</v>
      </c>
      <c r="J3351" t="s">
        <v>206</v>
      </c>
      <c r="K3351" t="s">
        <v>207</v>
      </c>
      <c r="L3351" s="230" t="s">
        <v>208</v>
      </c>
      <c r="M3351">
        <v>-1</v>
      </c>
      <c r="N3351">
        <v>0</v>
      </c>
      <c r="O3351" s="240">
        <v>35.17</v>
      </c>
      <c r="P3351" s="240">
        <v>-35.17</v>
      </c>
      <c r="Q3351" s="240">
        <v>-35.46</v>
      </c>
      <c r="R3351" s="240">
        <v>0</v>
      </c>
      <c r="S3351" s="231" t="str">
        <f>VLOOKUP(U3351,'Cross ref'!I:J,2,0)</f>
        <v>SCL</v>
      </c>
      <c r="T3351" s="231">
        <f t="shared" si="312"/>
        <v>-35.17</v>
      </c>
      <c r="U3351" s="231">
        <f>VLOOKUP(VALUE(C3351),'Cross ref'!G:I,3,0)</f>
        <v>7491</v>
      </c>
      <c r="V3351" s="231">
        <f>IFERROR(VLOOKUP(J3351,'Item List (2)'!C:D,2,0),VLOOKUP(K3351,'Item List (2)'!C:D,2,0))</f>
        <v>50007</v>
      </c>
      <c r="W3351" s="231">
        <f>IFERROR(VLOOKUP(J3351,'Item List (2)'!C:E,3,0),VLOOKUP(K3351,'Item List (2)'!C:E,3,0))</f>
        <v>100</v>
      </c>
      <c r="X3351" s="231">
        <f t="shared" si="313"/>
        <v>0</v>
      </c>
      <c r="Y3351" s="231" t="str">
        <f t="shared" si="314"/>
        <v>LETTUCE, LINER</v>
      </c>
      <c r="AA3351" s="232">
        <f t="shared" si="315"/>
        <v>-35.17</v>
      </c>
      <c r="AB3351" s="232" t="str">
        <f>VLOOKUP(W3351,'Item List (2)'!$H:$J,2,0)</f>
        <v>Food</v>
      </c>
      <c r="AC3351" s="232">
        <f t="shared" si="316"/>
        <v>7491</v>
      </c>
      <c r="AD3351" s="232" t="str">
        <f t="shared" si="317"/>
        <v>7491-Food</v>
      </c>
    </row>
    <row r="3352" spans="1:30">
      <c r="A3352" t="s">
        <v>48</v>
      </c>
      <c r="B3352" t="s">
        <v>549</v>
      </c>
      <c r="C3352" t="s">
        <v>929</v>
      </c>
      <c r="D3352" t="s">
        <v>930</v>
      </c>
      <c r="E3352" t="s">
        <v>931</v>
      </c>
      <c r="F3352" s="220" t="s">
        <v>932</v>
      </c>
      <c r="G3352" s="220">
        <v>45168</v>
      </c>
      <c r="H3352" t="s">
        <v>275</v>
      </c>
      <c r="I3352" t="s">
        <v>71</v>
      </c>
      <c r="J3352" t="s">
        <v>276</v>
      </c>
      <c r="K3352" t="s">
        <v>277</v>
      </c>
      <c r="L3352" s="230" t="s">
        <v>74</v>
      </c>
      <c r="M3352">
        <v>-1</v>
      </c>
      <c r="N3352">
        <v>0</v>
      </c>
      <c r="O3352" s="240">
        <v>0</v>
      </c>
      <c r="P3352" s="240">
        <v>-0.29</v>
      </c>
      <c r="Q3352" s="240">
        <v>-35.46</v>
      </c>
      <c r="R3352" s="240">
        <v>0</v>
      </c>
      <c r="S3352" s="231" t="str">
        <f>VLOOKUP(U3352,'Cross ref'!I:J,2,0)</f>
        <v>SCL</v>
      </c>
      <c r="T3352" s="231">
        <f t="shared" si="312"/>
        <v>-0.29</v>
      </c>
      <c r="U3352" s="231">
        <f>VLOOKUP(VALUE(C3352),'Cross ref'!G:I,3,0)</f>
        <v>7491</v>
      </c>
      <c r="V3352" s="231">
        <f>IFERROR(VLOOKUP(J3352,'Item List (2)'!C:D,2,0),VLOOKUP(K3352,'Item List (2)'!C:D,2,0))</f>
        <v>50007</v>
      </c>
      <c r="W3352" s="231">
        <f>IFERROR(VLOOKUP(J3352,'Item List (2)'!C:E,3,0),VLOOKUP(K3352,'Item List (2)'!C:E,3,0))</f>
        <v>100</v>
      </c>
      <c r="X3352" s="231">
        <f t="shared" si="313"/>
        <v>0.29</v>
      </c>
      <c r="Y3352" s="231" t="str">
        <f t="shared" si="314"/>
        <v>SURCHARGE, FUEL</v>
      </c>
      <c r="AA3352" s="232">
        <f t="shared" si="315"/>
        <v>-0.29</v>
      </c>
      <c r="AB3352" s="232" t="str">
        <f>VLOOKUP(W3352,'Item List (2)'!$H:$J,2,0)</f>
        <v>Food</v>
      </c>
      <c r="AC3352" s="232">
        <f t="shared" si="316"/>
        <v>7491</v>
      </c>
      <c r="AD3352" s="232" t="str">
        <f t="shared" si="317"/>
        <v>7491-Food</v>
      </c>
    </row>
    <row r="3353" spans="1:30">
      <c r="A3353" t="s">
        <v>48</v>
      </c>
      <c r="B3353" t="s">
        <v>549</v>
      </c>
      <c r="C3353" t="s">
        <v>929</v>
      </c>
      <c r="D3353" t="s">
        <v>930</v>
      </c>
      <c r="E3353" t="s">
        <v>933</v>
      </c>
      <c r="F3353" s="220" t="s">
        <v>53</v>
      </c>
      <c r="G3353" s="220">
        <v>45168</v>
      </c>
      <c r="H3353" t="s">
        <v>429</v>
      </c>
      <c r="I3353" t="s">
        <v>66</v>
      </c>
      <c r="J3353" t="s">
        <v>430</v>
      </c>
      <c r="K3353" t="s">
        <v>431</v>
      </c>
      <c r="L3353" s="230" t="s">
        <v>107</v>
      </c>
      <c r="M3353">
        <v>1</v>
      </c>
      <c r="N3353">
        <v>0</v>
      </c>
      <c r="O3353" s="240">
        <v>27.2</v>
      </c>
      <c r="P3353" s="240">
        <v>27.2</v>
      </c>
      <c r="Q3353" s="240">
        <v>3407.18</v>
      </c>
      <c r="R3353" s="240">
        <v>10.23</v>
      </c>
      <c r="S3353" s="231" t="str">
        <f>VLOOKUP(U3353,'Cross ref'!I:J,2,0)</f>
        <v>SCL</v>
      </c>
      <c r="T3353" s="231">
        <f t="shared" si="312"/>
        <v>27.2</v>
      </c>
      <c r="U3353" s="231">
        <f>VLOOKUP(VALUE(C3353),'Cross ref'!G:I,3,0)</f>
        <v>7491</v>
      </c>
      <c r="V3353" s="231">
        <f>IFERROR(VLOOKUP(J3353,'Item List (2)'!C:D,2,0),VLOOKUP(K3353,'Item List (2)'!C:D,2,0))</f>
        <v>60507</v>
      </c>
      <c r="W3353" s="231">
        <f>IFERROR(VLOOKUP(J3353,'Item List (2)'!C:E,3,0),VLOOKUP(K3353,'Item List (2)'!C:E,3,0))</f>
        <v>1200</v>
      </c>
      <c r="X3353" s="231">
        <f t="shared" si="313"/>
        <v>0</v>
      </c>
      <c r="Y3353" s="231" t="str">
        <f t="shared" si="314"/>
        <v>DETERGENT, DISH SUPER RAVE</v>
      </c>
      <c r="AA3353" s="232">
        <f t="shared" si="315"/>
        <v>27.2</v>
      </c>
      <c r="AB3353" s="232" t="str">
        <f>VLOOKUP(W3353,'Item List (2)'!$H:$J,2,0)</f>
        <v>Supplies</v>
      </c>
      <c r="AC3353" s="232">
        <f t="shared" si="316"/>
        <v>7491</v>
      </c>
      <c r="AD3353" s="232" t="str">
        <f t="shared" si="317"/>
        <v>7491-Supplies</v>
      </c>
    </row>
    <row r="3354" spans="1:30">
      <c r="A3354" t="s">
        <v>48</v>
      </c>
      <c r="B3354" t="s">
        <v>549</v>
      </c>
      <c r="C3354" t="s">
        <v>929</v>
      </c>
      <c r="D3354" t="s">
        <v>930</v>
      </c>
      <c r="E3354" t="s">
        <v>933</v>
      </c>
      <c r="F3354" s="220" t="s">
        <v>53</v>
      </c>
      <c r="G3354" s="220">
        <v>45168</v>
      </c>
      <c r="H3354" t="s">
        <v>70</v>
      </c>
      <c r="I3354" t="s">
        <v>71</v>
      </c>
      <c r="J3354" t="s">
        <v>72</v>
      </c>
      <c r="K3354" t="s">
        <v>73</v>
      </c>
      <c r="L3354" s="230" t="s">
        <v>74</v>
      </c>
      <c r="M3354">
        <v>1</v>
      </c>
      <c r="N3354">
        <v>0</v>
      </c>
      <c r="O3354" s="240">
        <v>0</v>
      </c>
      <c r="P3354" s="240">
        <v>2.28</v>
      </c>
      <c r="Q3354" s="240">
        <v>3407.18</v>
      </c>
      <c r="R3354" s="240">
        <v>10.23</v>
      </c>
      <c r="S3354" s="231" t="str">
        <f>VLOOKUP(U3354,'Cross ref'!I:J,2,0)</f>
        <v>SCL</v>
      </c>
      <c r="T3354" s="231">
        <f t="shared" si="312"/>
        <v>2.28</v>
      </c>
      <c r="U3354" s="231">
        <f>VLOOKUP(VALUE(C3354),'Cross ref'!G:I,3,0)</f>
        <v>7491</v>
      </c>
      <c r="V3354" s="231">
        <f>IFERROR(VLOOKUP(J3354,'Item List (2)'!C:D,2,0),VLOOKUP(K3354,'Item List (2)'!C:D,2,0))</f>
        <v>50007</v>
      </c>
      <c r="W3354" s="231">
        <f>IFERROR(VLOOKUP(J3354,'Item List (2)'!C:E,3,0),VLOOKUP(K3354,'Item List (2)'!C:E,3,0))</f>
        <v>100</v>
      </c>
      <c r="X3354" s="231">
        <f t="shared" si="313"/>
        <v>-2.28</v>
      </c>
      <c r="Y3354" s="231" t="str">
        <f t="shared" si="314"/>
        <v>SERVICE - PAYMENT TERMS</v>
      </c>
      <c r="AA3354" s="232">
        <f t="shared" si="315"/>
        <v>2.28</v>
      </c>
      <c r="AB3354" s="232" t="str">
        <f>VLOOKUP(W3354,'Item List (2)'!$H:$J,2,0)</f>
        <v>Food</v>
      </c>
      <c r="AC3354" s="232">
        <f t="shared" si="316"/>
        <v>7491</v>
      </c>
      <c r="AD3354" s="232" t="str">
        <f t="shared" si="317"/>
        <v>7491-Food</v>
      </c>
    </row>
    <row r="3355" spans="1:30">
      <c r="A3355" t="s">
        <v>48</v>
      </c>
      <c r="B3355" t="s">
        <v>549</v>
      </c>
      <c r="C3355" t="s">
        <v>929</v>
      </c>
      <c r="D3355" t="s">
        <v>930</v>
      </c>
      <c r="E3355" t="s">
        <v>933</v>
      </c>
      <c r="F3355" s="220" t="s">
        <v>53</v>
      </c>
      <c r="G3355" s="220">
        <v>45168</v>
      </c>
      <c r="H3355" t="s">
        <v>934</v>
      </c>
      <c r="I3355" t="s">
        <v>66</v>
      </c>
      <c r="J3355" t="s">
        <v>531</v>
      </c>
      <c r="K3355" t="s">
        <v>935</v>
      </c>
      <c r="L3355" s="230" t="s">
        <v>936</v>
      </c>
      <c r="M3355">
        <v>1</v>
      </c>
      <c r="N3355">
        <v>0</v>
      </c>
      <c r="O3355" s="240">
        <v>33.59</v>
      </c>
      <c r="P3355" s="240">
        <v>33.59</v>
      </c>
      <c r="Q3355" s="240">
        <v>3407.18</v>
      </c>
      <c r="R3355" s="240">
        <v>10.23</v>
      </c>
      <c r="S3355" s="231" t="str">
        <f>VLOOKUP(U3355,'Cross ref'!I:J,2,0)</f>
        <v>SCL</v>
      </c>
      <c r="T3355" s="231">
        <f t="shared" si="312"/>
        <v>33.59</v>
      </c>
      <c r="U3355" s="231">
        <f>VLOOKUP(VALUE(C3355),'Cross ref'!G:I,3,0)</f>
        <v>7491</v>
      </c>
      <c r="V3355" s="231">
        <f>IFERROR(VLOOKUP(J3355,'Item List (2)'!C:D,2,0),VLOOKUP(K3355,'Item List (2)'!C:D,2,0))</f>
        <v>60507</v>
      </c>
      <c r="W3355" s="231">
        <f>IFERROR(VLOOKUP(J3355,'Item List (2)'!C:E,3,0),VLOOKUP(K3355,'Item List (2)'!C:E,3,0))</f>
        <v>1200</v>
      </c>
      <c r="X3355" s="231">
        <f t="shared" si="313"/>
        <v>0</v>
      </c>
      <c r="Y3355" s="231" t="str">
        <f t="shared" si="314"/>
        <v>PAD, SCOUR GENERAL PURPOSE 6X9</v>
      </c>
      <c r="AA3355" s="232">
        <f t="shared" si="315"/>
        <v>33.59</v>
      </c>
      <c r="AB3355" s="232" t="str">
        <f>VLOOKUP(W3355,'Item List (2)'!$H:$J,2,0)</f>
        <v>Supplies</v>
      </c>
      <c r="AC3355" s="232">
        <f t="shared" si="316"/>
        <v>7491</v>
      </c>
      <c r="AD3355" s="232" t="str">
        <f t="shared" si="317"/>
        <v>7491-Supplies</v>
      </c>
    </row>
    <row r="3356" spans="1:30">
      <c r="A3356" t="s">
        <v>48</v>
      </c>
      <c r="B3356" t="s">
        <v>549</v>
      </c>
      <c r="C3356" t="s">
        <v>929</v>
      </c>
      <c r="D3356" t="s">
        <v>930</v>
      </c>
      <c r="E3356" t="s">
        <v>933</v>
      </c>
      <c r="F3356" s="220" t="s">
        <v>53</v>
      </c>
      <c r="G3356" s="220">
        <v>45168</v>
      </c>
      <c r="H3356" t="s">
        <v>85</v>
      </c>
      <c r="I3356" t="s">
        <v>55</v>
      </c>
      <c r="J3356" t="s">
        <v>76</v>
      </c>
      <c r="K3356" t="s">
        <v>86</v>
      </c>
      <c r="L3356" s="230" t="s">
        <v>78</v>
      </c>
      <c r="M3356">
        <v>1</v>
      </c>
      <c r="N3356">
        <v>0</v>
      </c>
      <c r="O3356" s="240">
        <v>145.42</v>
      </c>
      <c r="P3356" s="240">
        <v>145.42</v>
      </c>
      <c r="Q3356" s="240">
        <v>3407.18</v>
      </c>
      <c r="R3356" s="240">
        <v>10.23</v>
      </c>
      <c r="S3356" s="231" t="str">
        <f>VLOOKUP(U3356,'Cross ref'!I:J,2,0)</f>
        <v>SCL</v>
      </c>
      <c r="T3356" s="231">
        <f t="shared" si="312"/>
        <v>145.42</v>
      </c>
      <c r="U3356" s="231">
        <f>VLOOKUP(VALUE(C3356),'Cross ref'!G:I,3,0)</f>
        <v>7491</v>
      </c>
      <c r="V3356" s="231">
        <f>IFERROR(VLOOKUP(J3356,'Item List (2)'!C:D,2,0),VLOOKUP(K3356,'Item List (2)'!C:D,2,0))</f>
        <v>50007</v>
      </c>
      <c r="W3356" s="231">
        <f>IFERROR(VLOOKUP(J3356,'Item List (2)'!C:E,3,0),VLOOKUP(K3356,'Item List (2)'!C:E,3,0))</f>
        <v>100</v>
      </c>
      <c r="X3356" s="231">
        <f t="shared" si="313"/>
        <v>0</v>
      </c>
      <c r="Y3356" s="231" t="str">
        <f t="shared" si="314"/>
        <v>SYRUP, COKE DIET HIYLD BIB</v>
      </c>
      <c r="AA3356" s="232">
        <f t="shared" si="315"/>
        <v>145.42</v>
      </c>
      <c r="AB3356" s="232" t="str">
        <f>VLOOKUP(W3356,'Item List (2)'!$H:$J,2,0)</f>
        <v>Food</v>
      </c>
      <c r="AC3356" s="232">
        <f t="shared" si="316"/>
        <v>7491</v>
      </c>
      <c r="AD3356" s="232" t="str">
        <f t="shared" si="317"/>
        <v>7491-Food</v>
      </c>
    </row>
    <row r="3357" spans="1:30">
      <c r="A3357" t="s">
        <v>48</v>
      </c>
      <c r="B3357" t="s">
        <v>549</v>
      </c>
      <c r="C3357" t="s">
        <v>929</v>
      </c>
      <c r="D3357" t="s">
        <v>930</v>
      </c>
      <c r="E3357" t="s">
        <v>933</v>
      </c>
      <c r="F3357" s="220" t="s">
        <v>53</v>
      </c>
      <c r="G3357" s="220">
        <v>45168</v>
      </c>
      <c r="H3357" t="s">
        <v>87</v>
      </c>
      <c r="I3357" t="s">
        <v>55</v>
      </c>
      <c r="J3357" t="s">
        <v>76</v>
      </c>
      <c r="K3357" t="s">
        <v>88</v>
      </c>
      <c r="L3357" s="230" t="s">
        <v>78</v>
      </c>
      <c r="M3357">
        <v>1</v>
      </c>
      <c r="N3357">
        <v>0</v>
      </c>
      <c r="O3357" s="240">
        <v>112.77</v>
      </c>
      <c r="P3357" s="240">
        <v>112.77</v>
      </c>
      <c r="Q3357" s="240">
        <v>3407.18</v>
      </c>
      <c r="R3357" s="240">
        <v>10.23</v>
      </c>
      <c r="S3357" s="231" t="str">
        <f>VLOOKUP(U3357,'Cross ref'!I:J,2,0)</f>
        <v>SCL</v>
      </c>
      <c r="T3357" s="231">
        <f t="shared" si="312"/>
        <v>112.77</v>
      </c>
      <c r="U3357" s="231">
        <f>VLOOKUP(VALUE(C3357),'Cross ref'!G:I,3,0)</f>
        <v>7491</v>
      </c>
      <c r="V3357" s="231">
        <f>IFERROR(VLOOKUP(J3357,'Item List (2)'!C:D,2,0),VLOOKUP(K3357,'Item List (2)'!C:D,2,0))</f>
        <v>50007</v>
      </c>
      <c r="W3357" s="231">
        <f>IFERROR(VLOOKUP(J3357,'Item List (2)'!C:E,3,0),VLOOKUP(K3357,'Item List (2)'!C:E,3,0))</f>
        <v>100</v>
      </c>
      <c r="X3357" s="231">
        <f t="shared" si="313"/>
        <v>0</v>
      </c>
      <c r="Y3357" s="231" t="str">
        <f t="shared" si="314"/>
        <v>SYRUP, COKE CLASC BIB (HYCS)</v>
      </c>
      <c r="AA3357" s="232">
        <f t="shared" si="315"/>
        <v>112.77</v>
      </c>
      <c r="AB3357" s="232" t="str">
        <f>VLOOKUP(W3357,'Item List (2)'!$H:$J,2,0)</f>
        <v>Food</v>
      </c>
      <c r="AC3357" s="232">
        <f t="shared" si="316"/>
        <v>7491</v>
      </c>
      <c r="AD3357" s="232" t="str">
        <f t="shared" si="317"/>
        <v>7491-Food</v>
      </c>
    </row>
    <row r="3358" spans="1:30">
      <c r="A3358" t="s">
        <v>48</v>
      </c>
      <c r="B3358" t="s">
        <v>549</v>
      </c>
      <c r="C3358" t="s">
        <v>929</v>
      </c>
      <c r="D3358" t="s">
        <v>930</v>
      </c>
      <c r="E3358" t="s">
        <v>933</v>
      </c>
      <c r="F3358" s="220" t="s">
        <v>53</v>
      </c>
      <c r="G3358" s="220">
        <v>45168</v>
      </c>
      <c r="H3358" t="s">
        <v>293</v>
      </c>
      <c r="I3358" t="s">
        <v>55</v>
      </c>
      <c r="J3358" t="s">
        <v>76</v>
      </c>
      <c r="K3358" t="s">
        <v>294</v>
      </c>
      <c r="L3358" s="230" t="s">
        <v>78</v>
      </c>
      <c r="M3358">
        <v>1</v>
      </c>
      <c r="N3358">
        <v>0</v>
      </c>
      <c r="O3358" s="240">
        <v>116.08</v>
      </c>
      <c r="P3358" s="240">
        <v>116.08</v>
      </c>
      <c r="Q3358" s="240">
        <v>3407.18</v>
      </c>
      <c r="R3358" s="240">
        <v>10.23</v>
      </c>
      <c r="S3358" s="231" t="str">
        <f>VLOOKUP(U3358,'Cross ref'!I:J,2,0)</f>
        <v>SCL</v>
      </c>
      <c r="T3358" s="231">
        <f t="shared" si="312"/>
        <v>116.08</v>
      </c>
      <c r="U3358" s="231">
        <f>VLOOKUP(VALUE(C3358),'Cross ref'!G:I,3,0)</f>
        <v>7491</v>
      </c>
      <c r="V3358" s="231">
        <f>IFERROR(VLOOKUP(J3358,'Item List (2)'!C:D,2,0),VLOOKUP(K3358,'Item List (2)'!C:D,2,0))</f>
        <v>50007</v>
      </c>
      <c r="W3358" s="231">
        <f>IFERROR(VLOOKUP(J3358,'Item List (2)'!C:E,3,0),VLOOKUP(K3358,'Item List (2)'!C:E,3,0))</f>
        <v>100</v>
      </c>
      <c r="X3358" s="231">
        <f t="shared" si="313"/>
        <v>0</v>
      </c>
      <c r="Y3358" s="231" t="str">
        <f t="shared" si="314"/>
        <v>SYRUP, SPRITE BIB (HYCS)</v>
      </c>
      <c r="AA3358" s="232">
        <f t="shared" si="315"/>
        <v>116.08</v>
      </c>
      <c r="AB3358" s="232" t="str">
        <f>VLOOKUP(W3358,'Item List (2)'!$H:$J,2,0)</f>
        <v>Food</v>
      </c>
      <c r="AC3358" s="232">
        <f t="shared" si="316"/>
        <v>7491</v>
      </c>
      <c r="AD3358" s="232" t="str">
        <f t="shared" si="317"/>
        <v>7491-Food</v>
      </c>
    </row>
    <row r="3359" spans="1:30">
      <c r="A3359" t="s">
        <v>48</v>
      </c>
      <c r="B3359" t="s">
        <v>549</v>
      </c>
      <c r="C3359" t="s">
        <v>929</v>
      </c>
      <c r="D3359" t="s">
        <v>930</v>
      </c>
      <c r="E3359" t="s">
        <v>933</v>
      </c>
      <c r="F3359" s="220" t="s">
        <v>53</v>
      </c>
      <c r="G3359" s="220">
        <v>45168</v>
      </c>
      <c r="H3359" t="s">
        <v>93</v>
      </c>
      <c r="I3359" t="s">
        <v>55</v>
      </c>
      <c r="J3359" t="s">
        <v>94</v>
      </c>
      <c r="K3359" t="s">
        <v>95</v>
      </c>
      <c r="L3359" s="230" t="s">
        <v>96</v>
      </c>
      <c r="M3359">
        <v>2</v>
      </c>
      <c r="N3359">
        <v>0</v>
      </c>
      <c r="O3359" s="240">
        <v>26.21</v>
      </c>
      <c r="P3359" s="240">
        <v>52.42</v>
      </c>
      <c r="Q3359" s="240">
        <v>3407.18</v>
      </c>
      <c r="R3359" s="240">
        <v>10.23</v>
      </c>
      <c r="S3359" s="231" t="str">
        <f>VLOOKUP(U3359,'Cross ref'!I:J,2,0)</f>
        <v>SCL</v>
      </c>
      <c r="T3359" s="231">
        <f t="shared" si="312"/>
        <v>52.42</v>
      </c>
      <c r="U3359" s="231">
        <f>VLOOKUP(VALUE(C3359),'Cross ref'!G:I,3,0)</f>
        <v>7491</v>
      </c>
      <c r="V3359" s="231">
        <f>IFERROR(VLOOKUP(J3359,'Item List (2)'!C:D,2,0),VLOOKUP(K3359,'Item List (2)'!C:D,2,0))</f>
        <v>50007</v>
      </c>
      <c r="W3359" s="231">
        <f>IFERROR(VLOOKUP(J3359,'Item List (2)'!C:E,3,0),VLOOKUP(K3359,'Item List (2)'!C:E,3,0))</f>
        <v>100</v>
      </c>
      <c r="X3359" s="231">
        <f t="shared" si="313"/>
        <v>0</v>
      </c>
      <c r="Y3359" s="231" t="str">
        <f t="shared" si="314"/>
        <v>JUICE, ORANGE ORIG SIMPLY</v>
      </c>
      <c r="AA3359" s="232">
        <f t="shared" si="315"/>
        <v>52.42</v>
      </c>
      <c r="AB3359" s="232" t="str">
        <f>VLOOKUP(W3359,'Item List (2)'!$H:$J,2,0)</f>
        <v>Food</v>
      </c>
      <c r="AC3359" s="232">
        <f t="shared" si="316"/>
        <v>7491</v>
      </c>
      <c r="AD3359" s="232" t="str">
        <f t="shared" si="317"/>
        <v>7491-Food</v>
      </c>
    </row>
    <row r="3360" spans="1:30">
      <c r="A3360" t="s">
        <v>48</v>
      </c>
      <c r="B3360" t="s">
        <v>549</v>
      </c>
      <c r="C3360" t="s">
        <v>929</v>
      </c>
      <c r="D3360" t="s">
        <v>930</v>
      </c>
      <c r="E3360" t="s">
        <v>933</v>
      </c>
      <c r="F3360" s="220" t="s">
        <v>53</v>
      </c>
      <c r="G3360" s="220">
        <v>45168</v>
      </c>
      <c r="H3360" t="s">
        <v>104</v>
      </c>
      <c r="I3360" t="s">
        <v>55</v>
      </c>
      <c r="J3360" t="s">
        <v>105</v>
      </c>
      <c r="K3360" t="s">
        <v>106</v>
      </c>
      <c r="L3360" s="230" t="s">
        <v>107</v>
      </c>
      <c r="M3360">
        <v>1</v>
      </c>
      <c r="N3360">
        <v>0</v>
      </c>
      <c r="O3360" s="240">
        <v>9.54</v>
      </c>
      <c r="P3360" s="240">
        <v>9.54</v>
      </c>
      <c r="Q3360" s="240">
        <v>3407.18</v>
      </c>
      <c r="R3360" s="240">
        <v>10.23</v>
      </c>
      <c r="S3360" s="231" t="str">
        <f>VLOOKUP(U3360,'Cross ref'!I:J,2,0)</f>
        <v>SCL</v>
      </c>
      <c r="T3360" s="231">
        <f t="shared" si="312"/>
        <v>9.54</v>
      </c>
      <c r="U3360" s="231">
        <f>VLOOKUP(VALUE(C3360),'Cross ref'!G:I,3,0)</f>
        <v>7491</v>
      </c>
      <c r="V3360" s="231">
        <f>IFERROR(VLOOKUP(J3360,'Item List (2)'!C:D,2,0),VLOOKUP(K3360,'Item List (2)'!C:D,2,0))</f>
        <v>50007</v>
      </c>
      <c r="W3360" s="231">
        <f>IFERROR(VLOOKUP(J3360,'Item List (2)'!C:E,3,0),VLOOKUP(K3360,'Item List (2)'!C:E,3,0))</f>
        <v>100</v>
      </c>
      <c r="X3360" s="231">
        <f t="shared" si="313"/>
        <v>0</v>
      </c>
      <c r="Y3360" s="231" t="str">
        <f t="shared" si="314"/>
        <v>MILK, 1%</v>
      </c>
      <c r="AA3360" s="232">
        <f t="shared" si="315"/>
        <v>9.54</v>
      </c>
      <c r="AB3360" s="232" t="str">
        <f>VLOOKUP(W3360,'Item List (2)'!$H:$J,2,0)</f>
        <v>Food</v>
      </c>
      <c r="AC3360" s="232">
        <f t="shared" si="316"/>
        <v>7491</v>
      </c>
      <c r="AD3360" s="232" t="str">
        <f t="shared" si="317"/>
        <v>7491-Food</v>
      </c>
    </row>
    <row r="3361" spans="1:30">
      <c r="A3361" t="s">
        <v>48</v>
      </c>
      <c r="B3361" t="s">
        <v>549</v>
      </c>
      <c r="C3361" t="s">
        <v>929</v>
      </c>
      <c r="D3361" t="s">
        <v>930</v>
      </c>
      <c r="E3361" t="s">
        <v>933</v>
      </c>
      <c r="F3361" s="220" t="s">
        <v>53</v>
      </c>
      <c r="G3361" s="220">
        <v>45168</v>
      </c>
      <c r="H3361" t="s">
        <v>116</v>
      </c>
      <c r="I3361" t="s">
        <v>55</v>
      </c>
      <c r="J3361" t="s">
        <v>117</v>
      </c>
      <c r="K3361" t="s">
        <v>118</v>
      </c>
      <c r="L3361" s="230" t="s">
        <v>119</v>
      </c>
      <c r="M3361">
        <v>7</v>
      </c>
      <c r="N3361">
        <v>0</v>
      </c>
      <c r="O3361" s="240">
        <v>77.03</v>
      </c>
      <c r="P3361" s="240">
        <v>539.21</v>
      </c>
      <c r="Q3361" s="240">
        <v>3407.18</v>
      </c>
      <c r="R3361" s="240">
        <v>10.23</v>
      </c>
      <c r="S3361" s="231" t="str">
        <f>VLOOKUP(U3361,'Cross ref'!I:J,2,0)</f>
        <v>SCL</v>
      </c>
      <c r="T3361" s="231">
        <f t="shared" si="312"/>
        <v>539.21</v>
      </c>
      <c r="U3361" s="231">
        <f>VLOOKUP(VALUE(C3361),'Cross ref'!G:I,3,0)</f>
        <v>7491</v>
      </c>
      <c r="V3361" s="231">
        <f>IFERROR(VLOOKUP(J3361,'Item List (2)'!C:D,2,0),VLOOKUP(K3361,'Item List (2)'!C:D,2,0))</f>
        <v>50007</v>
      </c>
      <c r="W3361" s="231">
        <f>IFERROR(VLOOKUP(J3361,'Item List (2)'!C:E,3,0),VLOOKUP(K3361,'Item List (2)'!C:E,3,0))</f>
        <v>100</v>
      </c>
      <c r="X3361" s="231">
        <f t="shared" si="313"/>
        <v>0</v>
      </c>
      <c r="Y3361" s="231" t="str">
        <f t="shared" si="314"/>
        <v>BEEF, GRND PTY 3.5Z</v>
      </c>
      <c r="AA3361" s="232">
        <f t="shared" si="315"/>
        <v>539.21</v>
      </c>
      <c r="AB3361" s="232" t="str">
        <f>VLOOKUP(W3361,'Item List (2)'!$H:$J,2,0)</f>
        <v>Food</v>
      </c>
      <c r="AC3361" s="232">
        <f t="shared" si="316"/>
        <v>7491</v>
      </c>
      <c r="AD3361" s="232" t="str">
        <f t="shared" si="317"/>
        <v>7491-Food</v>
      </c>
    </row>
    <row r="3362" spans="1:30">
      <c r="A3362" t="s">
        <v>48</v>
      </c>
      <c r="B3362" t="s">
        <v>549</v>
      </c>
      <c r="C3362" t="s">
        <v>929</v>
      </c>
      <c r="D3362" t="s">
        <v>930</v>
      </c>
      <c r="E3362" t="s">
        <v>933</v>
      </c>
      <c r="F3362" s="220" t="s">
        <v>53</v>
      </c>
      <c r="G3362" s="220">
        <v>45168</v>
      </c>
      <c r="H3362" t="s">
        <v>120</v>
      </c>
      <c r="I3362" t="s">
        <v>55</v>
      </c>
      <c r="J3362" t="s">
        <v>121</v>
      </c>
      <c r="K3362" t="s">
        <v>122</v>
      </c>
      <c r="L3362" s="230" t="s">
        <v>123</v>
      </c>
      <c r="M3362">
        <v>2</v>
      </c>
      <c r="N3362">
        <v>0</v>
      </c>
      <c r="O3362" s="240">
        <v>30.72</v>
      </c>
      <c r="P3362" s="240">
        <v>61.44</v>
      </c>
      <c r="Q3362" s="240">
        <v>3407.18</v>
      </c>
      <c r="R3362" s="240">
        <v>10.23</v>
      </c>
      <c r="S3362" s="231" t="str">
        <f>VLOOKUP(U3362,'Cross ref'!I:J,2,0)</f>
        <v>SCL</v>
      </c>
      <c r="T3362" s="231">
        <f t="shared" si="312"/>
        <v>61.44</v>
      </c>
      <c r="U3362" s="231">
        <f>VLOOKUP(VALUE(C3362),'Cross ref'!G:I,3,0)</f>
        <v>7491</v>
      </c>
      <c r="V3362" s="231">
        <f>IFERROR(VLOOKUP(J3362,'Item List (2)'!C:D,2,0),VLOOKUP(K3362,'Item List (2)'!C:D,2,0))</f>
        <v>50007</v>
      </c>
      <c r="W3362" s="231">
        <f>IFERROR(VLOOKUP(J3362,'Item List (2)'!C:E,3,0),VLOOKUP(K3362,'Item List (2)'!C:E,3,0))</f>
        <v>100</v>
      </c>
      <c r="X3362" s="231">
        <f t="shared" si="313"/>
        <v>0</v>
      </c>
      <c r="Y3362" s="231" t="str">
        <f t="shared" si="314"/>
        <v>APPTZR, ONION RING</v>
      </c>
      <c r="AA3362" s="232">
        <f t="shared" si="315"/>
        <v>61.44</v>
      </c>
      <c r="AB3362" s="232" t="str">
        <f>VLOOKUP(W3362,'Item List (2)'!$H:$J,2,0)</f>
        <v>Food</v>
      </c>
      <c r="AC3362" s="232">
        <f t="shared" si="316"/>
        <v>7491</v>
      </c>
      <c r="AD3362" s="232" t="str">
        <f t="shared" si="317"/>
        <v>7491-Food</v>
      </c>
    </row>
    <row r="3363" spans="1:30">
      <c r="A3363" t="s">
        <v>48</v>
      </c>
      <c r="B3363" t="s">
        <v>549</v>
      </c>
      <c r="C3363" t="s">
        <v>929</v>
      </c>
      <c r="D3363" t="s">
        <v>930</v>
      </c>
      <c r="E3363" t="s">
        <v>933</v>
      </c>
      <c r="F3363" s="220" t="s">
        <v>53</v>
      </c>
      <c r="G3363" s="220">
        <v>45168</v>
      </c>
      <c r="H3363" t="s">
        <v>753</v>
      </c>
      <c r="I3363" t="s">
        <v>55</v>
      </c>
      <c r="J3363" t="s">
        <v>417</v>
      </c>
      <c r="K3363" t="s">
        <v>754</v>
      </c>
      <c r="L3363" s="230" t="s">
        <v>755</v>
      </c>
      <c r="M3363">
        <v>1</v>
      </c>
      <c r="N3363">
        <v>0</v>
      </c>
      <c r="O3363" s="240">
        <v>37.31</v>
      </c>
      <c r="P3363" s="240">
        <v>37.31</v>
      </c>
      <c r="Q3363" s="240">
        <v>3407.18</v>
      </c>
      <c r="R3363" s="240">
        <v>10.23</v>
      </c>
      <c r="S3363" s="231" t="str">
        <f>VLOOKUP(U3363,'Cross ref'!I:J,2,0)</f>
        <v>SCL</v>
      </c>
      <c r="T3363" s="231">
        <f t="shared" si="312"/>
        <v>37.31</v>
      </c>
      <c r="U3363" s="231">
        <f>VLOOKUP(VALUE(C3363),'Cross ref'!G:I,3,0)</f>
        <v>7491</v>
      </c>
      <c r="V3363" s="231">
        <f>IFERROR(VLOOKUP(J3363,'Item List (2)'!C:D,2,0),VLOOKUP(K3363,'Item List (2)'!C:D,2,0))</f>
        <v>50007</v>
      </c>
      <c r="W3363" s="231">
        <f>IFERROR(VLOOKUP(J3363,'Item List (2)'!C:E,3,0),VLOOKUP(K3363,'Item List (2)'!C:E,3,0))</f>
        <v>100</v>
      </c>
      <c r="X3363" s="231">
        <f t="shared" si="313"/>
        <v>0</v>
      </c>
      <c r="Y3363" s="231" t="str">
        <f t="shared" si="314"/>
        <v>JALAPENO, DICED</v>
      </c>
      <c r="AA3363" s="232">
        <f t="shared" si="315"/>
        <v>37.31</v>
      </c>
      <c r="AB3363" s="232" t="str">
        <f>VLOOKUP(W3363,'Item List (2)'!$H:$J,2,0)</f>
        <v>Food</v>
      </c>
      <c r="AC3363" s="232">
        <f t="shared" si="316"/>
        <v>7491</v>
      </c>
      <c r="AD3363" s="232" t="str">
        <f t="shared" si="317"/>
        <v>7491-Food</v>
      </c>
    </row>
    <row r="3364" spans="1:30">
      <c r="A3364" t="s">
        <v>48</v>
      </c>
      <c r="B3364" t="s">
        <v>549</v>
      </c>
      <c r="C3364" t="s">
        <v>929</v>
      </c>
      <c r="D3364" t="s">
        <v>930</v>
      </c>
      <c r="E3364" t="s">
        <v>933</v>
      </c>
      <c r="F3364" s="220" t="s">
        <v>53</v>
      </c>
      <c r="G3364" s="220">
        <v>45168</v>
      </c>
      <c r="H3364" t="s">
        <v>124</v>
      </c>
      <c r="I3364" t="s">
        <v>55</v>
      </c>
      <c r="J3364" t="s">
        <v>125</v>
      </c>
      <c r="K3364" t="s">
        <v>126</v>
      </c>
      <c r="L3364" s="230" t="s">
        <v>127</v>
      </c>
      <c r="M3364">
        <v>2</v>
      </c>
      <c r="N3364">
        <v>0</v>
      </c>
      <c r="O3364" s="240">
        <v>21.8</v>
      </c>
      <c r="P3364" s="240">
        <v>43.6</v>
      </c>
      <c r="Q3364" s="240">
        <v>3407.18</v>
      </c>
      <c r="R3364" s="240">
        <v>10.23</v>
      </c>
      <c r="S3364" s="231" t="str">
        <f>VLOOKUP(U3364,'Cross ref'!I:J,2,0)</f>
        <v>SCL</v>
      </c>
      <c r="T3364" s="231">
        <f t="shared" si="312"/>
        <v>43.6</v>
      </c>
      <c r="U3364" s="231">
        <f>VLOOKUP(VALUE(C3364),'Cross ref'!G:I,3,0)</f>
        <v>7491</v>
      </c>
      <c r="V3364" s="231">
        <f>IFERROR(VLOOKUP(J3364,'Item List (2)'!C:D,2,0),VLOOKUP(K3364,'Item List (2)'!C:D,2,0))</f>
        <v>50007</v>
      </c>
      <c r="W3364" s="231">
        <f>IFERROR(VLOOKUP(J3364,'Item List (2)'!C:E,3,0),VLOOKUP(K3364,'Item List (2)'!C:E,3,0))</f>
        <v>100</v>
      </c>
      <c r="X3364" s="231">
        <f t="shared" si="313"/>
        <v>0</v>
      </c>
      <c r="Y3364" s="231" t="str">
        <f t="shared" si="314"/>
        <v>KETCHUP, PKT</v>
      </c>
      <c r="AA3364" s="232">
        <f t="shared" si="315"/>
        <v>43.6</v>
      </c>
      <c r="AB3364" s="232" t="str">
        <f>VLOOKUP(W3364,'Item List (2)'!$H:$J,2,0)</f>
        <v>Food</v>
      </c>
      <c r="AC3364" s="232">
        <f t="shared" si="316"/>
        <v>7491</v>
      </c>
      <c r="AD3364" s="232" t="str">
        <f t="shared" si="317"/>
        <v>7491-Food</v>
      </c>
    </row>
    <row r="3365" spans="1:30">
      <c r="A3365" t="s">
        <v>48</v>
      </c>
      <c r="B3365" t="s">
        <v>549</v>
      </c>
      <c r="C3365" t="s">
        <v>929</v>
      </c>
      <c r="D3365" t="s">
        <v>930</v>
      </c>
      <c r="E3365" t="s">
        <v>933</v>
      </c>
      <c r="F3365" s="220" t="s">
        <v>53</v>
      </c>
      <c r="G3365" s="220">
        <v>45168</v>
      </c>
      <c r="H3365" t="s">
        <v>128</v>
      </c>
      <c r="I3365" t="s">
        <v>55</v>
      </c>
      <c r="J3365" t="s">
        <v>129</v>
      </c>
      <c r="K3365" t="s">
        <v>130</v>
      </c>
      <c r="L3365" s="230" t="s">
        <v>131</v>
      </c>
      <c r="M3365">
        <v>1</v>
      </c>
      <c r="N3365">
        <v>0</v>
      </c>
      <c r="O3365" s="240">
        <v>33.38</v>
      </c>
      <c r="P3365" s="240">
        <v>33.38</v>
      </c>
      <c r="Q3365" s="240">
        <v>3407.18</v>
      </c>
      <c r="R3365" s="240">
        <v>10.23</v>
      </c>
      <c r="S3365" s="231" t="str">
        <f>VLOOKUP(U3365,'Cross ref'!I:J,2,0)</f>
        <v>SCL</v>
      </c>
      <c r="T3365" s="231">
        <f t="shared" si="312"/>
        <v>33.38</v>
      </c>
      <c r="U3365" s="231">
        <f>VLOOKUP(VALUE(C3365),'Cross ref'!G:I,3,0)</f>
        <v>7491</v>
      </c>
      <c r="V3365" s="231">
        <f>IFERROR(VLOOKUP(J3365,'Item List (2)'!C:D,2,0),VLOOKUP(K3365,'Item List (2)'!C:D,2,0))</f>
        <v>50007</v>
      </c>
      <c r="W3365" s="231">
        <f>IFERROR(VLOOKUP(J3365,'Item List (2)'!C:E,3,0),VLOOKUP(K3365,'Item List (2)'!C:E,3,0))</f>
        <v>100</v>
      </c>
      <c r="X3365" s="231">
        <f t="shared" si="313"/>
        <v>0</v>
      </c>
      <c r="Y3365" s="231" t="str">
        <f t="shared" si="314"/>
        <v>HASHBROWN, RND ZTF</v>
      </c>
      <c r="AA3365" s="232">
        <f t="shared" si="315"/>
        <v>33.38</v>
      </c>
      <c r="AB3365" s="232" t="str">
        <f>VLOOKUP(W3365,'Item List (2)'!$H:$J,2,0)</f>
        <v>Food</v>
      </c>
      <c r="AC3365" s="232">
        <f t="shared" si="316"/>
        <v>7491</v>
      </c>
      <c r="AD3365" s="232" t="str">
        <f t="shared" si="317"/>
        <v>7491-Food</v>
      </c>
    </row>
    <row r="3366" spans="1:30">
      <c r="A3366" t="s">
        <v>48</v>
      </c>
      <c r="B3366" t="s">
        <v>549</v>
      </c>
      <c r="C3366" t="s">
        <v>929</v>
      </c>
      <c r="D3366" t="s">
        <v>930</v>
      </c>
      <c r="E3366" t="s">
        <v>933</v>
      </c>
      <c r="F3366" s="220" t="s">
        <v>53</v>
      </c>
      <c r="G3366" s="220">
        <v>45168</v>
      </c>
      <c r="H3366" t="s">
        <v>132</v>
      </c>
      <c r="I3366" t="s">
        <v>55</v>
      </c>
      <c r="J3366" t="s">
        <v>129</v>
      </c>
      <c r="K3366" t="s">
        <v>133</v>
      </c>
      <c r="L3366" s="230" t="s">
        <v>131</v>
      </c>
      <c r="M3366">
        <v>1</v>
      </c>
      <c r="N3366">
        <v>0</v>
      </c>
      <c r="O3366" s="240">
        <v>33.38</v>
      </c>
      <c r="P3366" s="240">
        <v>33.38</v>
      </c>
      <c r="Q3366" s="240">
        <v>3407.18</v>
      </c>
      <c r="R3366" s="240">
        <v>10.23</v>
      </c>
      <c r="S3366" s="231" t="str">
        <f>VLOOKUP(U3366,'Cross ref'!I:J,2,0)</f>
        <v>SCL</v>
      </c>
      <c r="T3366" s="231">
        <f t="shared" si="312"/>
        <v>33.38</v>
      </c>
      <c r="U3366" s="231">
        <f>VLOOKUP(VALUE(C3366),'Cross ref'!G:I,3,0)</f>
        <v>7491</v>
      </c>
      <c r="V3366" s="231">
        <f>IFERROR(VLOOKUP(J3366,'Item List (2)'!C:D,2,0),VLOOKUP(K3366,'Item List (2)'!C:D,2,0))</f>
        <v>50007</v>
      </c>
      <c r="W3366" s="231">
        <f>IFERROR(VLOOKUP(J3366,'Item List (2)'!C:E,3,0),VLOOKUP(K3366,'Item List (2)'!C:E,3,0))</f>
        <v>100</v>
      </c>
      <c r="X3366" s="231">
        <f t="shared" si="313"/>
        <v>0</v>
      </c>
      <c r="Y3366" s="231" t="str">
        <f t="shared" si="314"/>
        <v>FRIES, CRISS CUT SEASN</v>
      </c>
      <c r="AA3366" s="232">
        <f t="shared" si="315"/>
        <v>33.38</v>
      </c>
      <c r="AB3366" s="232" t="str">
        <f>VLOOKUP(W3366,'Item List (2)'!$H:$J,2,0)</f>
        <v>Food</v>
      </c>
      <c r="AC3366" s="232">
        <f t="shared" si="316"/>
        <v>7491</v>
      </c>
      <c r="AD3366" s="232" t="str">
        <f t="shared" si="317"/>
        <v>7491-Food</v>
      </c>
    </row>
    <row r="3367" spans="1:30">
      <c r="A3367" t="s">
        <v>48</v>
      </c>
      <c r="B3367" t="s">
        <v>549</v>
      </c>
      <c r="C3367" t="s">
        <v>929</v>
      </c>
      <c r="D3367" t="s">
        <v>930</v>
      </c>
      <c r="E3367" t="s">
        <v>933</v>
      </c>
      <c r="F3367" s="220" t="s">
        <v>53</v>
      </c>
      <c r="G3367" s="220">
        <v>45168</v>
      </c>
      <c r="H3367" t="s">
        <v>134</v>
      </c>
      <c r="I3367" t="s">
        <v>55</v>
      </c>
      <c r="J3367" t="s">
        <v>129</v>
      </c>
      <c r="K3367" t="s">
        <v>135</v>
      </c>
      <c r="L3367" s="230" t="s">
        <v>136</v>
      </c>
      <c r="M3367">
        <v>10</v>
      </c>
      <c r="N3367">
        <v>0</v>
      </c>
      <c r="O3367" s="240">
        <v>35.28</v>
      </c>
      <c r="P3367" s="240">
        <v>352.8</v>
      </c>
      <c r="Q3367" s="240">
        <v>3407.18</v>
      </c>
      <c r="R3367" s="240">
        <v>10.23</v>
      </c>
      <c r="S3367" s="231" t="str">
        <f>VLOOKUP(U3367,'Cross ref'!I:J,2,0)</f>
        <v>SCL</v>
      </c>
      <c r="T3367" s="231">
        <f t="shared" si="312"/>
        <v>352.8</v>
      </c>
      <c r="U3367" s="231">
        <f>VLOOKUP(VALUE(C3367),'Cross ref'!G:I,3,0)</f>
        <v>7491</v>
      </c>
      <c r="V3367" s="231">
        <f>IFERROR(VLOOKUP(J3367,'Item List (2)'!C:D,2,0),VLOOKUP(K3367,'Item List (2)'!C:D,2,0))</f>
        <v>50007</v>
      </c>
      <c r="W3367" s="231">
        <f>IFERROR(VLOOKUP(J3367,'Item List (2)'!C:E,3,0),VLOOKUP(K3367,'Item List (2)'!C:E,3,0))</f>
        <v>100</v>
      </c>
      <c r="X3367" s="231">
        <f t="shared" si="313"/>
        <v>0</v>
      </c>
      <c r="Y3367" s="231" t="str">
        <f t="shared" si="314"/>
        <v>FRIES, SS SK ON</v>
      </c>
      <c r="AA3367" s="232">
        <f t="shared" si="315"/>
        <v>352.8</v>
      </c>
      <c r="AB3367" s="232" t="str">
        <f>VLOOKUP(W3367,'Item List (2)'!$H:$J,2,0)</f>
        <v>Food</v>
      </c>
      <c r="AC3367" s="232">
        <f t="shared" si="316"/>
        <v>7491</v>
      </c>
      <c r="AD3367" s="232" t="str">
        <f t="shared" si="317"/>
        <v>7491-Food</v>
      </c>
    </row>
    <row r="3368" spans="1:30">
      <c r="A3368" t="s">
        <v>48</v>
      </c>
      <c r="B3368" t="s">
        <v>549</v>
      </c>
      <c r="C3368" t="s">
        <v>929</v>
      </c>
      <c r="D3368" t="s">
        <v>930</v>
      </c>
      <c r="E3368" t="s">
        <v>933</v>
      </c>
      <c r="F3368" s="220" t="s">
        <v>53</v>
      </c>
      <c r="G3368" s="220">
        <v>45168</v>
      </c>
      <c r="H3368" t="s">
        <v>137</v>
      </c>
      <c r="I3368" t="s">
        <v>55</v>
      </c>
      <c r="J3368" t="s">
        <v>138</v>
      </c>
      <c r="K3368" t="s">
        <v>139</v>
      </c>
      <c r="L3368" s="230" t="s">
        <v>140</v>
      </c>
      <c r="M3368">
        <v>1</v>
      </c>
      <c r="N3368">
        <v>0</v>
      </c>
      <c r="O3368" s="240">
        <v>32.57</v>
      </c>
      <c r="P3368" s="240">
        <v>32.57</v>
      </c>
      <c r="Q3368" s="240">
        <v>3407.18</v>
      </c>
      <c r="R3368" s="240">
        <v>10.23</v>
      </c>
      <c r="S3368" s="231" t="str">
        <f>VLOOKUP(U3368,'Cross ref'!I:J,2,0)</f>
        <v>SCL</v>
      </c>
      <c r="T3368" s="231">
        <f t="shared" si="312"/>
        <v>32.57</v>
      </c>
      <c r="U3368" s="231">
        <f>VLOOKUP(VALUE(C3368),'Cross ref'!G:I,3,0)</f>
        <v>7491</v>
      </c>
      <c r="V3368" s="231">
        <f>IFERROR(VLOOKUP(J3368,'Item List (2)'!C:D,2,0),VLOOKUP(K3368,'Item List (2)'!C:D,2,0))</f>
        <v>50007</v>
      </c>
      <c r="W3368" s="231">
        <f>IFERROR(VLOOKUP(J3368,'Item List (2)'!C:E,3,0),VLOOKUP(K3368,'Item List (2)'!C:E,3,0))</f>
        <v>100</v>
      </c>
      <c r="X3368" s="231">
        <f t="shared" si="313"/>
        <v>0</v>
      </c>
      <c r="Y3368" s="231" t="str">
        <f t="shared" si="314"/>
        <v>SYRUP, SHAKE STRAWBRY</v>
      </c>
      <c r="AA3368" s="232">
        <f t="shared" si="315"/>
        <v>32.57</v>
      </c>
      <c r="AB3368" s="232" t="str">
        <f>VLOOKUP(W3368,'Item List (2)'!$H:$J,2,0)</f>
        <v>Food</v>
      </c>
      <c r="AC3368" s="232">
        <f t="shared" si="316"/>
        <v>7491</v>
      </c>
      <c r="AD3368" s="232" t="str">
        <f t="shared" si="317"/>
        <v>7491-Food</v>
      </c>
    </row>
    <row r="3369" spans="1:30">
      <c r="A3369" t="s">
        <v>48</v>
      </c>
      <c r="B3369" t="s">
        <v>549</v>
      </c>
      <c r="C3369" t="s">
        <v>929</v>
      </c>
      <c r="D3369" t="s">
        <v>930</v>
      </c>
      <c r="E3369" t="s">
        <v>933</v>
      </c>
      <c r="F3369" s="220" t="s">
        <v>53</v>
      </c>
      <c r="G3369" s="220">
        <v>45168</v>
      </c>
      <c r="H3369" t="s">
        <v>149</v>
      </c>
      <c r="I3369" t="s">
        <v>55</v>
      </c>
      <c r="J3369" t="s">
        <v>102</v>
      </c>
      <c r="K3369" t="s">
        <v>150</v>
      </c>
      <c r="L3369" s="230" t="s">
        <v>100</v>
      </c>
      <c r="M3369">
        <v>2</v>
      </c>
      <c r="N3369">
        <v>0</v>
      </c>
      <c r="O3369" s="240">
        <v>25.94</v>
      </c>
      <c r="P3369" s="240">
        <v>51.88</v>
      </c>
      <c r="Q3369" s="240">
        <v>3407.18</v>
      </c>
      <c r="R3369" s="240">
        <v>10.23</v>
      </c>
      <c r="S3369" s="231" t="str">
        <f>VLOOKUP(U3369,'Cross ref'!I:J,2,0)</f>
        <v>SCL</v>
      </c>
      <c r="T3369" s="231">
        <f t="shared" si="312"/>
        <v>51.88</v>
      </c>
      <c r="U3369" s="231">
        <f>VLOOKUP(VALUE(C3369),'Cross ref'!G:I,3,0)</f>
        <v>7491</v>
      </c>
      <c r="V3369" s="231">
        <f>IFERROR(VLOOKUP(J3369,'Item List (2)'!C:D,2,0),VLOOKUP(K3369,'Item List (2)'!C:D,2,0))</f>
        <v>50007</v>
      </c>
      <c r="W3369" s="231">
        <f>IFERROR(VLOOKUP(J3369,'Item List (2)'!C:E,3,0),VLOOKUP(K3369,'Item List (2)'!C:E,3,0))</f>
        <v>100</v>
      </c>
      <c r="X3369" s="231">
        <f t="shared" si="313"/>
        <v>0</v>
      </c>
      <c r="Y3369" s="231" t="str">
        <f t="shared" si="314"/>
        <v>SAUCE, BTRMILK RANCH CUP</v>
      </c>
      <c r="AA3369" s="232">
        <f t="shared" si="315"/>
        <v>51.88</v>
      </c>
      <c r="AB3369" s="232" t="str">
        <f>VLOOKUP(W3369,'Item List (2)'!$H:$J,2,0)</f>
        <v>Food</v>
      </c>
      <c r="AC3369" s="232">
        <f t="shared" si="316"/>
        <v>7491</v>
      </c>
      <c r="AD3369" s="232" t="str">
        <f t="shared" si="317"/>
        <v>7491-Food</v>
      </c>
    </row>
    <row r="3370" spans="1:30">
      <c r="A3370" t="s">
        <v>48</v>
      </c>
      <c r="B3370" t="s">
        <v>549</v>
      </c>
      <c r="C3370" t="s">
        <v>929</v>
      </c>
      <c r="D3370" t="s">
        <v>930</v>
      </c>
      <c r="E3370" t="s">
        <v>933</v>
      </c>
      <c r="F3370" s="220" t="s">
        <v>53</v>
      </c>
      <c r="G3370" s="220">
        <v>45168</v>
      </c>
      <c r="H3370" t="s">
        <v>151</v>
      </c>
      <c r="I3370" t="s">
        <v>55</v>
      </c>
      <c r="J3370" t="s">
        <v>152</v>
      </c>
      <c r="K3370" t="s">
        <v>153</v>
      </c>
      <c r="L3370" s="230" t="s">
        <v>154</v>
      </c>
      <c r="M3370">
        <v>1</v>
      </c>
      <c r="N3370">
        <v>0</v>
      </c>
      <c r="O3370" s="240">
        <v>11.66</v>
      </c>
      <c r="P3370" s="240">
        <v>11.66</v>
      </c>
      <c r="Q3370" s="240">
        <v>3407.18</v>
      </c>
      <c r="R3370" s="240">
        <v>10.23</v>
      </c>
      <c r="S3370" s="231" t="str">
        <f>VLOOKUP(U3370,'Cross ref'!I:J,2,0)</f>
        <v>SCL</v>
      </c>
      <c r="T3370" s="231">
        <f t="shared" si="312"/>
        <v>11.66</v>
      </c>
      <c r="U3370" s="231">
        <f>VLOOKUP(VALUE(C3370),'Cross ref'!G:I,3,0)</f>
        <v>7491</v>
      </c>
      <c r="V3370" s="231">
        <f>IFERROR(VLOOKUP(J3370,'Item List (2)'!C:D,2,0),VLOOKUP(K3370,'Item List (2)'!C:D,2,0))</f>
        <v>50007</v>
      </c>
      <c r="W3370" s="231">
        <f>IFERROR(VLOOKUP(J3370,'Item List (2)'!C:E,3,0),VLOOKUP(K3370,'Item List (2)'!C:E,3,0))</f>
        <v>100</v>
      </c>
      <c r="X3370" s="231">
        <f t="shared" si="313"/>
        <v>0</v>
      </c>
      <c r="Y3370" s="231" t="str">
        <f t="shared" si="314"/>
        <v>SAUCE, BUFFALO CUP</v>
      </c>
      <c r="AA3370" s="232">
        <f t="shared" si="315"/>
        <v>11.66</v>
      </c>
      <c r="AB3370" s="232" t="str">
        <f>VLOOKUP(W3370,'Item List (2)'!$H:$J,2,0)</f>
        <v>Food</v>
      </c>
      <c r="AC3370" s="232">
        <f t="shared" si="316"/>
        <v>7491</v>
      </c>
      <c r="AD3370" s="232" t="str">
        <f t="shared" si="317"/>
        <v>7491-Food</v>
      </c>
    </row>
    <row r="3371" spans="1:30">
      <c r="A3371" t="s">
        <v>48</v>
      </c>
      <c r="B3371" t="s">
        <v>549</v>
      </c>
      <c r="C3371" t="s">
        <v>929</v>
      </c>
      <c r="D3371" t="s">
        <v>930</v>
      </c>
      <c r="E3371" t="s">
        <v>933</v>
      </c>
      <c r="F3371" s="220" t="s">
        <v>53</v>
      </c>
      <c r="G3371" s="220">
        <v>45168</v>
      </c>
      <c r="H3371" t="s">
        <v>155</v>
      </c>
      <c r="I3371" t="s">
        <v>55</v>
      </c>
      <c r="J3371" t="s">
        <v>156</v>
      </c>
      <c r="K3371" t="s">
        <v>157</v>
      </c>
      <c r="L3371" s="230" t="s">
        <v>158</v>
      </c>
      <c r="M3371">
        <v>2</v>
      </c>
      <c r="N3371">
        <v>0</v>
      </c>
      <c r="O3371" s="240">
        <v>19.78</v>
      </c>
      <c r="P3371" s="240">
        <v>39.56</v>
      </c>
      <c r="Q3371" s="240">
        <v>3407.18</v>
      </c>
      <c r="R3371" s="240">
        <v>10.23</v>
      </c>
      <c r="S3371" s="231" t="str">
        <f>VLOOKUP(U3371,'Cross ref'!I:J,2,0)</f>
        <v>SCL</v>
      </c>
      <c r="T3371" s="231">
        <f t="shared" si="312"/>
        <v>39.56</v>
      </c>
      <c r="U3371" s="231">
        <f>VLOOKUP(VALUE(C3371),'Cross ref'!G:I,3,0)</f>
        <v>7491</v>
      </c>
      <c r="V3371" s="231">
        <f>IFERROR(VLOOKUP(J3371,'Item List (2)'!C:D,2,0),VLOOKUP(K3371,'Item List (2)'!C:D,2,0))</f>
        <v>50007</v>
      </c>
      <c r="W3371" s="231">
        <f>IFERROR(VLOOKUP(J3371,'Item List (2)'!C:E,3,0),VLOOKUP(K3371,'Item List (2)'!C:E,3,0))</f>
        <v>100</v>
      </c>
      <c r="X3371" s="231">
        <f t="shared" si="313"/>
        <v>0</v>
      </c>
      <c r="Y3371" s="231" t="str">
        <f t="shared" si="314"/>
        <v>ICE CREAM, VANILLA SLOW MELT</v>
      </c>
      <c r="AA3371" s="232">
        <f t="shared" si="315"/>
        <v>39.56</v>
      </c>
      <c r="AB3371" s="232" t="str">
        <f>VLOOKUP(W3371,'Item List (2)'!$H:$J,2,0)</f>
        <v>Food</v>
      </c>
      <c r="AC3371" s="232">
        <f t="shared" si="316"/>
        <v>7491</v>
      </c>
      <c r="AD3371" s="232" t="str">
        <f t="shared" si="317"/>
        <v>7491-Food</v>
      </c>
    </row>
    <row r="3372" spans="1:30">
      <c r="A3372" t="s">
        <v>48</v>
      </c>
      <c r="B3372" t="s">
        <v>549</v>
      </c>
      <c r="C3372" t="s">
        <v>929</v>
      </c>
      <c r="D3372" t="s">
        <v>930</v>
      </c>
      <c r="E3372" t="s">
        <v>933</v>
      </c>
      <c r="F3372" s="220" t="s">
        <v>53</v>
      </c>
      <c r="G3372" s="220">
        <v>45168</v>
      </c>
      <c r="H3372" t="s">
        <v>159</v>
      </c>
      <c r="I3372" t="s">
        <v>55</v>
      </c>
      <c r="J3372" t="s">
        <v>160</v>
      </c>
      <c r="K3372" t="s">
        <v>161</v>
      </c>
      <c r="L3372" s="230" t="s">
        <v>162</v>
      </c>
      <c r="M3372">
        <v>6</v>
      </c>
      <c r="N3372">
        <v>0</v>
      </c>
      <c r="O3372" s="240">
        <v>36.91</v>
      </c>
      <c r="P3372" s="240">
        <v>221.46</v>
      </c>
      <c r="Q3372" s="240">
        <v>3407.18</v>
      </c>
      <c r="R3372" s="240">
        <v>10.23</v>
      </c>
      <c r="S3372" s="231" t="str">
        <f>VLOOKUP(U3372,'Cross ref'!I:J,2,0)</f>
        <v>SCL</v>
      </c>
      <c r="T3372" s="231">
        <f t="shared" si="312"/>
        <v>221.46</v>
      </c>
      <c r="U3372" s="231">
        <f>VLOOKUP(VALUE(C3372),'Cross ref'!G:I,3,0)</f>
        <v>7491</v>
      </c>
      <c r="V3372" s="231">
        <f>IFERROR(VLOOKUP(J3372,'Item List (2)'!C:D,2,0),VLOOKUP(K3372,'Item List (2)'!C:D,2,0))</f>
        <v>50007</v>
      </c>
      <c r="W3372" s="231">
        <f>IFERROR(VLOOKUP(J3372,'Item List (2)'!C:E,3,0),VLOOKUP(K3372,'Item List (2)'!C:E,3,0))</f>
        <v>100</v>
      </c>
      <c r="X3372" s="231">
        <f t="shared" si="313"/>
        <v>0</v>
      </c>
      <c r="Y3372" s="231" t="str">
        <f t="shared" si="314"/>
        <v>SHORTENING, LIQ FRY PREM</v>
      </c>
      <c r="AA3372" s="232">
        <f t="shared" si="315"/>
        <v>221.46</v>
      </c>
      <c r="AB3372" s="232" t="str">
        <f>VLOOKUP(W3372,'Item List (2)'!$H:$J,2,0)</f>
        <v>Food</v>
      </c>
      <c r="AC3372" s="232">
        <f t="shared" si="316"/>
        <v>7491</v>
      </c>
      <c r="AD3372" s="232" t="str">
        <f t="shared" si="317"/>
        <v>7491-Food</v>
      </c>
    </row>
    <row r="3373" spans="1:30">
      <c r="A3373" t="s">
        <v>48</v>
      </c>
      <c r="B3373" t="s">
        <v>549</v>
      </c>
      <c r="C3373" t="s">
        <v>929</v>
      </c>
      <c r="D3373" t="s">
        <v>930</v>
      </c>
      <c r="E3373" t="s">
        <v>933</v>
      </c>
      <c r="F3373" s="220" t="s">
        <v>53</v>
      </c>
      <c r="G3373" s="220">
        <v>45168</v>
      </c>
      <c r="H3373" t="s">
        <v>163</v>
      </c>
      <c r="I3373" t="s">
        <v>55</v>
      </c>
      <c r="J3373" t="s">
        <v>146</v>
      </c>
      <c r="K3373" t="s">
        <v>164</v>
      </c>
      <c r="L3373" s="230" t="s">
        <v>165</v>
      </c>
      <c r="M3373">
        <v>3</v>
      </c>
      <c r="N3373">
        <v>0</v>
      </c>
      <c r="O3373" s="240">
        <v>37.6</v>
      </c>
      <c r="P3373" s="240">
        <v>112.8</v>
      </c>
      <c r="Q3373" s="240">
        <v>3407.18</v>
      </c>
      <c r="R3373" s="240">
        <v>10.23</v>
      </c>
      <c r="S3373" s="231" t="str">
        <f>VLOOKUP(U3373,'Cross ref'!I:J,2,0)</f>
        <v>SCL</v>
      </c>
      <c r="T3373" s="231">
        <f t="shared" si="312"/>
        <v>112.8</v>
      </c>
      <c r="U3373" s="231">
        <f>VLOOKUP(VALUE(C3373),'Cross ref'!G:I,3,0)</f>
        <v>7491</v>
      </c>
      <c r="V3373" s="231">
        <f>IFERROR(VLOOKUP(J3373,'Item List (2)'!C:D,2,0),VLOOKUP(K3373,'Item List (2)'!C:D,2,0))</f>
        <v>50007</v>
      </c>
      <c r="W3373" s="231">
        <f>IFERROR(VLOOKUP(J3373,'Item List (2)'!C:E,3,0),VLOOKUP(K3373,'Item List (2)'!C:E,3,0))</f>
        <v>100</v>
      </c>
      <c r="X3373" s="231">
        <f t="shared" si="313"/>
        <v>0</v>
      </c>
      <c r="Y3373" s="231" t="str">
        <f t="shared" si="314"/>
        <v>CHICKEN, PTY SPCY 3Z</v>
      </c>
      <c r="AA3373" s="232">
        <f t="shared" si="315"/>
        <v>112.8</v>
      </c>
      <c r="AB3373" s="232" t="str">
        <f>VLOOKUP(W3373,'Item List (2)'!$H:$J,2,0)</f>
        <v>Food</v>
      </c>
      <c r="AC3373" s="232">
        <f t="shared" si="316"/>
        <v>7491</v>
      </c>
      <c r="AD3373" s="232" t="str">
        <f t="shared" si="317"/>
        <v>7491-Food</v>
      </c>
    </row>
    <row r="3374" spans="1:30">
      <c r="A3374" t="s">
        <v>48</v>
      </c>
      <c r="B3374" t="s">
        <v>549</v>
      </c>
      <c r="C3374" t="s">
        <v>929</v>
      </c>
      <c r="D3374" t="s">
        <v>930</v>
      </c>
      <c r="E3374" t="s">
        <v>933</v>
      </c>
      <c r="F3374" s="220" t="s">
        <v>53</v>
      </c>
      <c r="G3374" s="220">
        <v>45168</v>
      </c>
      <c r="H3374" t="s">
        <v>169</v>
      </c>
      <c r="I3374" t="s">
        <v>55</v>
      </c>
      <c r="J3374" t="s">
        <v>170</v>
      </c>
      <c r="K3374" t="s">
        <v>171</v>
      </c>
      <c r="L3374" s="230" t="s">
        <v>172</v>
      </c>
      <c r="M3374">
        <v>2</v>
      </c>
      <c r="N3374">
        <v>0</v>
      </c>
      <c r="O3374" s="240">
        <v>97.62</v>
      </c>
      <c r="P3374" s="240">
        <v>195.24</v>
      </c>
      <c r="Q3374" s="240">
        <v>3407.18</v>
      </c>
      <c r="R3374" s="240">
        <v>10.23</v>
      </c>
      <c r="S3374" s="231" t="str">
        <f>VLOOKUP(U3374,'Cross ref'!I:J,2,0)</f>
        <v>SCL</v>
      </c>
      <c r="T3374" s="231">
        <f t="shared" si="312"/>
        <v>195.24</v>
      </c>
      <c r="U3374" s="231">
        <f>VLOOKUP(VALUE(C3374),'Cross ref'!G:I,3,0)</f>
        <v>7491</v>
      </c>
      <c r="V3374" s="231">
        <f>IFERROR(VLOOKUP(J3374,'Item List (2)'!C:D,2,0),VLOOKUP(K3374,'Item List (2)'!C:D,2,0))</f>
        <v>50007</v>
      </c>
      <c r="W3374" s="231">
        <f>IFERROR(VLOOKUP(J3374,'Item List (2)'!C:E,3,0),VLOOKUP(K3374,'Item List (2)'!C:E,3,0))</f>
        <v>100</v>
      </c>
      <c r="X3374" s="231">
        <f t="shared" si="313"/>
        <v>0</v>
      </c>
      <c r="Y3374" s="231" t="str">
        <f t="shared" si="314"/>
        <v>BACON, 500 SLICES FC</v>
      </c>
      <c r="AA3374" s="232">
        <f t="shared" si="315"/>
        <v>195.24</v>
      </c>
      <c r="AB3374" s="232" t="str">
        <f>VLOOKUP(W3374,'Item List (2)'!$H:$J,2,0)</f>
        <v>Food</v>
      </c>
      <c r="AC3374" s="232">
        <f t="shared" si="316"/>
        <v>7491</v>
      </c>
      <c r="AD3374" s="232" t="str">
        <f t="shared" si="317"/>
        <v>7491-Food</v>
      </c>
    </row>
    <row r="3375" spans="1:30">
      <c r="A3375" t="s">
        <v>48</v>
      </c>
      <c r="B3375" t="s">
        <v>549</v>
      </c>
      <c r="C3375" t="s">
        <v>929</v>
      </c>
      <c r="D3375" t="s">
        <v>930</v>
      </c>
      <c r="E3375" t="s">
        <v>933</v>
      </c>
      <c r="F3375" s="220" t="s">
        <v>53</v>
      </c>
      <c r="G3375" s="220">
        <v>45168</v>
      </c>
      <c r="H3375" t="s">
        <v>173</v>
      </c>
      <c r="I3375" t="s">
        <v>55</v>
      </c>
      <c r="J3375" t="s">
        <v>117</v>
      </c>
      <c r="K3375" t="s">
        <v>174</v>
      </c>
      <c r="L3375" s="230" t="s">
        <v>175</v>
      </c>
      <c r="M3375">
        <v>1</v>
      </c>
      <c r="N3375">
        <v>0</v>
      </c>
      <c r="O3375" s="240">
        <v>81.99</v>
      </c>
      <c r="P3375" s="240">
        <v>81.99</v>
      </c>
      <c r="Q3375" s="240">
        <v>3407.18</v>
      </c>
      <c r="R3375" s="240">
        <v>10.23</v>
      </c>
      <c r="S3375" s="231" t="str">
        <f>VLOOKUP(U3375,'Cross ref'!I:J,2,0)</f>
        <v>SCL</v>
      </c>
      <c r="T3375" s="231">
        <f t="shared" si="312"/>
        <v>81.99</v>
      </c>
      <c r="U3375" s="231">
        <f>VLOOKUP(VALUE(C3375),'Cross ref'!G:I,3,0)</f>
        <v>7491</v>
      </c>
      <c r="V3375" s="231">
        <f>IFERROR(VLOOKUP(J3375,'Item List (2)'!C:D,2,0),VLOOKUP(K3375,'Item List (2)'!C:D,2,0))</f>
        <v>50007</v>
      </c>
      <c r="W3375" s="231">
        <f>IFERROR(VLOOKUP(J3375,'Item List (2)'!C:E,3,0),VLOOKUP(K3375,'Item List (2)'!C:E,3,0))</f>
        <v>100</v>
      </c>
      <c r="X3375" s="231">
        <f t="shared" si="313"/>
        <v>0</v>
      </c>
      <c r="Y3375" s="231" t="str">
        <f t="shared" si="314"/>
        <v>BEEF, GRND PTY 1.78Z</v>
      </c>
      <c r="AA3375" s="232">
        <f t="shared" si="315"/>
        <v>81.99</v>
      </c>
      <c r="AB3375" s="232" t="str">
        <f>VLOOKUP(W3375,'Item List (2)'!$H:$J,2,0)</f>
        <v>Food</v>
      </c>
      <c r="AC3375" s="232">
        <f t="shared" si="316"/>
        <v>7491</v>
      </c>
      <c r="AD3375" s="232" t="str">
        <f t="shared" si="317"/>
        <v>7491-Food</v>
      </c>
    </row>
    <row r="3376" spans="1:30">
      <c r="A3376" t="s">
        <v>48</v>
      </c>
      <c r="B3376" t="s">
        <v>549</v>
      </c>
      <c r="C3376" t="s">
        <v>929</v>
      </c>
      <c r="D3376" t="s">
        <v>930</v>
      </c>
      <c r="E3376" t="s">
        <v>933</v>
      </c>
      <c r="F3376" s="220" t="s">
        <v>53</v>
      </c>
      <c r="G3376" s="220">
        <v>45168</v>
      </c>
      <c r="H3376" t="s">
        <v>176</v>
      </c>
      <c r="I3376" t="s">
        <v>55</v>
      </c>
      <c r="J3376" t="s">
        <v>76</v>
      </c>
      <c r="K3376" t="s">
        <v>177</v>
      </c>
      <c r="L3376" s="230" t="s">
        <v>78</v>
      </c>
      <c r="M3376">
        <v>1</v>
      </c>
      <c r="N3376">
        <v>0</v>
      </c>
      <c r="O3376" s="240">
        <v>99.5</v>
      </c>
      <c r="P3376" s="240">
        <v>99.5</v>
      </c>
      <c r="Q3376" s="240">
        <v>3407.18</v>
      </c>
      <c r="R3376" s="240">
        <v>10.23</v>
      </c>
      <c r="S3376" s="231" t="str">
        <f>VLOOKUP(U3376,'Cross ref'!I:J,2,0)</f>
        <v>SCL</v>
      </c>
      <c r="T3376" s="231">
        <f t="shared" si="312"/>
        <v>99.5</v>
      </c>
      <c r="U3376" s="231">
        <f>VLOOKUP(VALUE(C3376),'Cross ref'!G:I,3,0)</f>
        <v>7491</v>
      </c>
      <c r="V3376" s="231">
        <f>IFERROR(VLOOKUP(J3376,'Item List (2)'!C:D,2,0),VLOOKUP(K3376,'Item List (2)'!C:D,2,0))</f>
        <v>50007</v>
      </c>
      <c r="W3376" s="231">
        <f>IFERROR(VLOOKUP(J3376,'Item List (2)'!C:E,3,0),VLOOKUP(K3376,'Item List (2)'!C:E,3,0))</f>
        <v>100</v>
      </c>
      <c r="X3376" s="231">
        <f t="shared" si="313"/>
        <v>0</v>
      </c>
      <c r="Y3376" s="231" t="str">
        <f t="shared" si="314"/>
        <v>SYRUP, DR PEPPER BIB</v>
      </c>
      <c r="AA3376" s="232">
        <f t="shared" si="315"/>
        <v>99.5</v>
      </c>
      <c r="AB3376" s="232" t="str">
        <f>VLOOKUP(W3376,'Item List (2)'!$H:$J,2,0)</f>
        <v>Food</v>
      </c>
      <c r="AC3376" s="232">
        <f t="shared" si="316"/>
        <v>7491</v>
      </c>
      <c r="AD3376" s="232" t="str">
        <f t="shared" si="317"/>
        <v>7491-Food</v>
      </c>
    </row>
    <row r="3377" spans="1:30">
      <c r="A3377" t="s">
        <v>48</v>
      </c>
      <c r="B3377" t="s">
        <v>549</v>
      </c>
      <c r="C3377" t="s">
        <v>929</v>
      </c>
      <c r="D3377" t="s">
        <v>930</v>
      </c>
      <c r="E3377" t="s">
        <v>933</v>
      </c>
      <c r="F3377" s="220" t="s">
        <v>53</v>
      </c>
      <c r="G3377" s="220">
        <v>45168</v>
      </c>
      <c r="H3377" t="s">
        <v>178</v>
      </c>
      <c r="I3377" t="s">
        <v>55</v>
      </c>
      <c r="J3377" t="s">
        <v>179</v>
      </c>
      <c r="K3377" t="s">
        <v>180</v>
      </c>
      <c r="L3377" s="230" t="s">
        <v>148</v>
      </c>
      <c r="M3377">
        <v>1</v>
      </c>
      <c r="N3377">
        <v>0</v>
      </c>
      <c r="O3377" s="240">
        <v>77.57</v>
      </c>
      <c r="P3377" s="240">
        <v>77.57</v>
      </c>
      <c r="Q3377" s="240">
        <v>3407.18</v>
      </c>
      <c r="R3377" s="240">
        <v>10.23</v>
      </c>
      <c r="S3377" s="231" t="str">
        <f>VLOOKUP(U3377,'Cross ref'!I:J,2,0)</f>
        <v>SCL</v>
      </c>
      <c r="T3377" s="231">
        <f t="shared" si="312"/>
        <v>77.57</v>
      </c>
      <c r="U3377" s="231">
        <f>VLOOKUP(VALUE(C3377),'Cross ref'!G:I,3,0)</f>
        <v>7491</v>
      </c>
      <c r="V3377" s="231">
        <f>IFERROR(VLOOKUP(J3377,'Item List (2)'!C:D,2,0),VLOOKUP(K3377,'Item List (2)'!C:D,2,0))</f>
        <v>50007</v>
      </c>
      <c r="W3377" s="231">
        <f>IFERROR(VLOOKUP(J3377,'Item List (2)'!C:E,3,0),VLOOKUP(K3377,'Item List (2)'!C:E,3,0))</f>
        <v>100</v>
      </c>
      <c r="X3377" s="231">
        <f t="shared" si="313"/>
        <v>0</v>
      </c>
      <c r="Y3377" s="231" t="str">
        <f t="shared" si="314"/>
        <v>CHEESE, AMER SHRP SLI 144CT</v>
      </c>
      <c r="AA3377" s="232">
        <f t="shared" si="315"/>
        <v>77.57</v>
      </c>
      <c r="AB3377" s="232" t="str">
        <f>VLOOKUP(W3377,'Item List (2)'!$H:$J,2,0)</f>
        <v>Food</v>
      </c>
      <c r="AC3377" s="232">
        <f t="shared" si="316"/>
        <v>7491</v>
      </c>
      <c r="AD3377" s="232" t="str">
        <f t="shared" si="317"/>
        <v>7491-Food</v>
      </c>
    </row>
    <row r="3378" spans="1:30">
      <c r="A3378" t="s">
        <v>48</v>
      </c>
      <c r="B3378" t="s">
        <v>549</v>
      </c>
      <c r="C3378" t="s">
        <v>929</v>
      </c>
      <c r="D3378" t="s">
        <v>930</v>
      </c>
      <c r="E3378" t="s">
        <v>933</v>
      </c>
      <c r="F3378" s="220" t="s">
        <v>53</v>
      </c>
      <c r="G3378" s="220">
        <v>45168</v>
      </c>
      <c r="H3378" t="s">
        <v>181</v>
      </c>
      <c r="I3378" t="s">
        <v>55</v>
      </c>
      <c r="J3378" t="s">
        <v>121</v>
      </c>
      <c r="K3378" t="s">
        <v>182</v>
      </c>
      <c r="L3378" s="230" t="s">
        <v>183</v>
      </c>
      <c r="M3378">
        <v>2</v>
      </c>
      <c r="N3378">
        <v>0</v>
      </c>
      <c r="O3378" s="240">
        <v>39.79</v>
      </c>
      <c r="P3378" s="240">
        <v>79.58</v>
      </c>
      <c r="Q3378" s="240">
        <v>3407.18</v>
      </c>
      <c r="R3378" s="240">
        <v>10.23</v>
      </c>
      <c r="S3378" s="231" t="str">
        <f>VLOOKUP(U3378,'Cross ref'!I:J,2,0)</f>
        <v>SCL</v>
      </c>
      <c r="T3378" s="231">
        <f t="shared" si="312"/>
        <v>79.58</v>
      </c>
      <c r="U3378" s="231">
        <f>VLOOKUP(VALUE(C3378),'Cross ref'!G:I,3,0)</f>
        <v>7491</v>
      </c>
      <c r="V3378" s="231">
        <f>IFERROR(VLOOKUP(J3378,'Item List (2)'!C:D,2,0),VLOOKUP(K3378,'Item List (2)'!C:D,2,0))</f>
        <v>50007</v>
      </c>
      <c r="W3378" s="231">
        <f>IFERROR(VLOOKUP(J3378,'Item List (2)'!C:E,3,0),VLOOKUP(K3378,'Item List (2)'!C:E,3,0))</f>
        <v>100</v>
      </c>
      <c r="X3378" s="231">
        <f t="shared" si="313"/>
        <v>0</v>
      </c>
      <c r="Y3378" s="231" t="str">
        <f t="shared" si="314"/>
        <v>APPTZR, JALAPENO BRD CHSE BITE</v>
      </c>
      <c r="AA3378" s="232">
        <f t="shared" si="315"/>
        <v>79.58</v>
      </c>
      <c r="AB3378" s="232" t="str">
        <f>VLOOKUP(W3378,'Item List (2)'!$H:$J,2,0)</f>
        <v>Food</v>
      </c>
      <c r="AC3378" s="232">
        <f t="shared" si="316"/>
        <v>7491</v>
      </c>
      <c r="AD3378" s="232" t="str">
        <f t="shared" si="317"/>
        <v>7491-Food</v>
      </c>
    </row>
    <row r="3379" spans="1:30">
      <c r="A3379" t="s">
        <v>48</v>
      </c>
      <c r="B3379" t="s">
        <v>549</v>
      </c>
      <c r="C3379" t="s">
        <v>929</v>
      </c>
      <c r="D3379" t="s">
        <v>930</v>
      </c>
      <c r="E3379" t="s">
        <v>933</v>
      </c>
      <c r="F3379" s="220" t="s">
        <v>53</v>
      </c>
      <c r="G3379" s="220">
        <v>45168</v>
      </c>
      <c r="H3379" t="s">
        <v>187</v>
      </c>
      <c r="I3379" t="s">
        <v>55</v>
      </c>
      <c r="J3379" t="s">
        <v>146</v>
      </c>
      <c r="K3379" t="s">
        <v>188</v>
      </c>
      <c r="L3379" s="230" t="s">
        <v>189</v>
      </c>
      <c r="M3379">
        <v>3</v>
      </c>
      <c r="N3379">
        <v>0</v>
      </c>
      <c r="O3379" s="240">
        <v>46.88</v>
      </c>
      <c r="P3379" s="240">
        <v>140.64</v>
      </c>
      <c r="Q3379" s="240">
        <v>3407.18</v>
      </c>
      <c r="R3379" s="240">
        <v>10.23</v>
      </c>
      <c r="S3379" s="231" t="str">
        <f>VLOOKUP(U3379,'Cross ref'!I:J,2,0)</f>
        <v>SCL</v>
      </c>
      <c r="T3379" s="231">
        <f t="shared" si="312"/>
        <v>140.64</v>
      </c>
      <c r="U3379" s="231">
        <f>VLOOKUP(VALUE(C3379),'Cross ref'!G:I,3,0)</f>
        <v>7491</v>
      </c>
      <c r="V3379" s="231">
        <f>IFERROR(VLOOKUP(J3379,'Item List (2)'!C:D,2,0),VLOOKUP(K3379,'Item List (2)'!C:D,2,0))</f>
        <v>50007</v>
      </c>
      <c r="W3379" s="231">
        <f>IFERROR(VLOOKUP(J3379,'Item List (2)'!C:E,3,0),VLOOKUP(K3379,'Item List (2)'!C:E,3,0))</f>
        <v>100</v>
      </c>
      <c r="X3379" s="231">
        <f t="shared" si="313"/>
        <v>0</v>
      </c>
      <c r="Y3379" s="231" t="str">
        <f t="shared" si="314"/>
        <v>CHICKEN, NUGGET BRD STAR SHP</v>
      </c>
      <c r="AA3379" s="232">
        <f t="shared" si="315"/>
        <v>140.64</v>
      </c>
      <c r="AB3379" s="232" t="str">
        <f>VLOOKUP(W3379,'Item List (2)'!$H:$J,2,0)</f>
        <v>Food</v>
      </c>
      <c r="AC3379" s="232">
        <f t="shared" si="316"/>
        <v>7491</v>
      </c>
      <c r="AD3379" s="232" t="str">
        <f t="shared" si="317"/>
        <v>7491-Food</v>
      </c>
    </row>
    <row r="3380" spans="1:30">
      <c r="A3380" t="s">
        <v>48</v>
      </c>
      <c r="B3380" t="s">
        <v>549</v>
      </c>
      <c r="C3380" t="s">
        <v>929</v>
      </c>
      <c r="D3380" t="s">
        <v>930</v>
      </c>
      <c r="E3380" t="s">
        <v>933</v>
      </c>
      <c r="F3380" s="220" t="s">
        <v>53</v>
      </c>
      <c r="G3380" s="220">
        <v>45168</v>
      </c>
      <c r="H3380" t="s">
        <v>357</v>
      </c>
      <c r="I3380" t="s">
        <v>55</v>
      </c>
      <c r="J3380" t="s">
        <v>358</v>
      </c>
      <c r="K3380" t="s">
        <v>359</v>
      </c>
      <c r="L3380" s="230" t="s">
        <v>360</v>
      </c>
      <c r="M3380">
        <v>1</v>
      </c>
      <c r="N3380">
        <v>0</v>
      </c>
      <c r="O3380" s="240">
        <v>24.1</v>
      </c>
      <c r="P3380" s="240">
        <v>24.1</v>
      </c>
      <c r="Q3380" s="240">
        <v>3407.18</v>
      </c>
      <c r="R3380" s="240">
        <v>10.23</v>
      </c>
      <c r="S3380" s="231" t="str">
        <f>VLOOKUP(U3380,'Cross ref'!I:J,2,0)</f>
        <v>SCL</v>
      </c>
      <c r="T3380" s="231">
        <f t="shared" si="312"/>
        <v>24.1</v>
      </c>
      <c r="U3380" s="231">
        <f>VLOOKUP(VALUE(C3380),'Cross ref'!G:I,3,0)</f>
        <v>7491</v>
      </c>
      <c r="V3380" s="231">
        <f>IFERROR(VLOOKUP(J3380,'Item List (2)'!C:D,2,0),VLOOKUP(K3380,'Item List (2)'!C:D,2,0))</f>
        <v>50007</v>
      </c>
      <c r="W3380" s="231">
        <f>IFERROR(VLOOKUP(J3380,'Item List (2)'!C:E,3,0),VLOOKUP(K3380,'Item List (2)'!C:E,3,0))</f>
        <v>100</v>
      </c>
      <c r="X3380" s="231">
        <f t="shared" si="313"/>
        <v>0</v>
      </c>
      <c r="Y3380" s="231" t="str">
        <f t="shared" si="314"/>
        <v>BISCUIT, BUTTERMILK PARBKD</v>
      </c>
      <c r="AA3380" s="232">
        <f t="shared" si="315"/>
        <v>24.1</v>
      </c>
      <c r="AB3380" s="232" t="str">
        <f>VLOOKUP(W3380,'Item List (2)'!$H:$J,2,0)</f>
        <v>Food</v>
      </c>
      <c r="AC3380" s="232">
        <f t="shared" si="316"/>
        <v>7491</v>
      </c>
      <c r="AD3380" s="232" t="str">
        <f t="shared" si="317"/>
        <v>7491-Food</v>
      </c>
    </row>
    <row r="3381" spans="1:30">
      <c r="A3381" t="s">
        <v>48</v>
      </c>
      <c r="B3381" t="s">
        <v>549</v>
      </c>
      <c r="C3381" t="s">
        <v>929</v>
      </c>
      <c r="D3381" t="s">
        <v>930</v>
      </c>
      <c r="E3381" t="s">
        <v>933</v>
      </c>
      <c r="F3381" s="220" t="s">
        <v>53</v>
      </c>
      <c r="G3381" s="220">
        <v>45168</v>
      </c>
      <c r="H3381" t="s">
        <v>282</v>
      </c>
      <c r="I3381" t="s">
        <v>55</v>
      </c>
      <c r="J3381" t="s">
        <v>105</v>
      </c>
      <c r="K3381" t="s">
        <v>283</v>
      </c>
      <c r="L3381" s="230" t="s">
        <v>284</v>
      </c>
      <c r="M3381">
        <v>1</v>
      </c>
      <c r="N3381">
        <v>0</v>
      </c>
      <c r="O3381" s="240">
        <v>12.91</v>
      </c>
      <c r="P3381" s="240">
        <v>12.91</v>
      </c>
      <c r="Q3381" s="240">
        <v>3407.18</v>
      </c>
      <c r="R3381" s="240">
        <v>10.23</v>
      </c>
      <c r="S3381" s="231" t="str">
        <f>VLOOKUP(U3381,'Cross ref'!I:J,2,0)</f>
        <v>SCL</v>
      </c>
      <c r="T3381" s="231">
        <f t="shared" si="312"/>
        <v>12.91</v>
      </c>
      <c r="U3381" s="231">
        <f>VLOOKUP(VALUE(C3381),'Cross ref'!G:I,3,0)</f>
        <v>7491</v>
      </c>
      <c r="V3381" s="231">
        <f>IFERROR(VLOOKUP(J3381,'Item List (2)'!C:D,2,0),VLOOKUP(K3381,'Item List (2)'!C:D,2,0))</f>
        <v>50007</v>
      </c>
      <c r="W3381" s="231">
        <f>IFERROR(VLOOKUP(J3381,'Item List (2)'!C:E,3,0),VLOOKUP(K3381,'Item List (2)'!C:E,3,0))</f>
        <v>100</v>
      </c>
      <c r="X3381" s="231">
        <f t="shared" si="313"/>
        <v>0</v>
      </c>
      <c r="Y3381" s="231" t="str">
        <f t="shared" si="314"/>
        <v>BUTTERMILK, 1% LF</v>
      </c>
      <c r="AA3381" s="232">
        <f t="shared" si="315"/>
        <v>12.91</v>
      </c>
      <c r="AB3381" s="232" t="str">
        <f>VLOOKUP(W3381,'Item List (2)'!$H:$J,2,0)</f>
        <v>Food</v>
      </c>
      <c r="AC3381" s="232">
        <f t="shared" si="316"/>
        <v>7491</v>
      </c>
      <c r="AD3381" s="232" t="str">
        <f t="shared" si="317"/>
        <v>7491-Food</v>
      </c>
    </row>
    <row r="3382" spans="1:30">
      <c r="A3382" t="s">
        <v>48</v>
      </c>
      <c r="B3382" t="s">
        <v>549</v>
      </c>
      <c r="C3382" t="s">
        <v>929</v>
      </c>
      <c r="D3382" t="s">
        <v>930</v>
      </c>
      <c r="E3382" t="s">
        <v>933</v>
      </c>
      <c r="F3382" s="220" t="s">
        <v>53</v>
      </c>
      <c r="G3382" s="220">
        <v>45168</v>
      </c>
      <c r="H3382" t="s">
        <v>205</v>
      </c>
      <c r="I3382" t="s">
        <v>55</v>
      </c>
      <c r="J3382" t="s">
        <v>206</v>
      </c>
      <c r="K3382" t="s">
        <v>207</v>
      </c>
      <c r="L3382" s="230" t="s">
        <v>208</v>
      </c>
      <c r="M3382">
        <v>3</v>
      </c>
      <c r="N3382">
        <v>0</v>
      </c>
      <c r="O3382" s="240">
        <v>27.17</v>
      </c>
      <c r="P3382" s="240">
        <v>81.51</v>
      </c>
      <c r="Q3382" s="240">
        <v>3407.18</v>
      </c>
      <c r="R3382" s="240">
        <v>10.23</v>
      </c>
      <c r="S3382" s="231" t="str">
        <f>VLOOKUP(U3382,'Cross ref'!I:J,2,0)</f>
        <v>SCL</v>
      </c>
      <c r="T3382" s="231">
        <f t="shared" si="312"/>
        <v>81.51</v>
      </c>
      <c r="U3382" s="231">
        <f>VLOOKUP(VALUE(C3382),'Cross ref'!G:I,3,0)</f>
        <v>7491</v>
      </c>
      <c r="V3382" s="231">
        <f>IFERROR(VLOOKUP(J3382,'Item List (2)'!C:D,2,0),VLOOKUP(K3382,'Item List (2)'!C:D,2,0))</f>
        <v>50007</v>
      </c>
      <c r="W3382" s="231">
        <f>IFERROR(VLOOKUP(J3382,'Item List (2)'!C:E,3,0),VLOOKUP(K3382,'Item List (2)'!C:E,3,0))</f>
        <v>100</v>
      </c>
      <c r="X3382" s="231">
        <f t="shared" si="313"/>
        <v>0</v>
      </c>
      <c r="Y3382" s="231" t="str">
        <f t="shared" si="314"/>
        <v>LETTUCE, LINER</v>
      </c>
      <c r="AA3382" s="232">
        <f t="shared" si="315"/>
        <v>81.51</v>
      </c>
      <c r="AB3382" s="232" t="str">
        <f>VLOOKUP(W3382,'Item List (2)'!$H:$J,2,0)</f>
        <v>Food</v>
      </c>
      <c r="AC3382" s="232">
        <f t="shared" si="316"/>
        <v>7491</v>
      </c>
      <c r="AD3382" s="232" t="str">
        <f t="shared" si="317"/>
        <v>7491-Food</v>
      </c>
    </row>
    <row r="3383" spans="1:30">
      <c r="A3383" t="s">
        <v>48</v>
      </c>
      <c r="B3383" t="s">
        <v>549</v>
      </c>
      <c r="C3383" t="s">
        <v>929</v>
      </c>
      <c r="D3383" t="s">
        <v>930</v>
      </c>
      <c r="E3383" t="s">
        <v>933</v>
      </c>
      <c r="F3383" s="220" t="s">
        <v>53</v>
      </c>
      <c r="G3383" s="220">
        <v>45168</v>
      </c>
      <c r="H3383" t="s">
        <v>209</v>
      </c>
      <c r="I3383" t="s">
        <v>55</v>
      </c>
      <c r="J3383" t="s">
        <v>210</v>
      </c>
      <c r="K3383" t="s">
        <v>211</v>
      </c>
      <c r="L3383" s="230" t="s">
        <v>212</v>
      </c>
      <c r="M3383">
        <v>2</v>
      </c>
      <c r="N3383">
        <v>0</v>
      </c>
      <c r="O3383" s="240">
        <v>19.57</v>
      </c>
      <c r="P3383" s="240">
        <v>39.14</v>
      </c>
      <c r="Q3383" s="240">
        <v>3407.18</v>
      </c>
      <c r="R3383" s="240">
        <v>10.23</v>
      </c>
      <c r="S3383" s="231" t="str">
        <f>VLOOKUP(U3383,'Cross ref'!I:J,2,0)</f>
        <v>SCL</v>
      </c>
      <c r="T3383" s="231">
        <f t="shared" si="312"/>
        <v>39.14</v>
      </c>
      <c r="U3383" s="231">
        <f>VLOOKUP(VALUE(C3383),'Cross ref'!G:I,3,0)</f>
        <v>7491</v>
      </c>
      <c r="V3383" s="231">
        <f>IFERROR(VLOOKUP(J3383,'Item List (2)'!C:D,2,0),VLOOKUP(K3383,'Item List (2)'!C:D,2,0))</f>
        <v>50007</v>
      </c>
      <c r="W3383" s="231">
        <f>IFERROR(VLOOKUP(J3383,'Item List (2)'!C:E,3,0),VLOOKUP(K3383,'Item List (2)'!C:E,3,0))</f>
        <v>100</v>
      </c>
      <c r="X3383" s="231">
        <f t="shared" si="313"/>
        <v>0</v>
      </c>
      <c r="Y3383" s="231" t="str">
        <f t="shared" si="314"/>
        <v>TOMATO, RED 5X5 BULK 25LB</v>
      </c>
      <c r="AA3383" s="232">
        <f t="shared" si="315"/>
        <v>39.14</v>
      </c>
      <c r="AB3383" s="232" t="str">
        <f>VLOOKUP(W3383,'Item List (2)'!$H:$J,2,0)</f>
        <v>Food</v>
      </c>
      <c r="AC3383" s="232">
        <f t="shared" si="316"/>
        <v>7491</v>
      </c>
      <c r="AD3383" s="232" t="str">
        <f t="shared" si="317"/>
        <v>7491-Food</v>
      </c>
    </row>
    <row r="3384" spans="1:30">
      <c r="A3384" t="s">
        <v>48</v>
      </c>
      <c r="B3384" t="s">
        <v>549</v>
      </c>
      <c r="C3384" t="s">
        <v>929</v>
      </c>
      <c r="D3384" t="s">
        <v>930</v>
      </c>
      <c r="E3384" t="s">
        <v>933</v>
      </c>
      <c r="F3384" s="220" t="s">
        <v>53</v>
      </c>
      <c r="G3384" s="220">
        <v>45168</v>
      </c>
      <c r="H3384" t="s">
        <v>369</v>
      </c>
      <c r="I3384" t="s">
        <v>55</v>
      </c>
      <c r="J3384" t="s">
        <v>370</v>
      </c>
      <c r="K3384" t="s">
        <v>371</v>
      </c>
      <c r="L3384" s="230" t="s">
        <v>372</v>
      </c>
      <c r="M3384">
        <v>1</v>
      </c>
      <c r="N3384">
        <v>0</v>
      </c>
      <c r="O3384" s="240">
        <v>38.47</v>
      </c>
      <c r="P3384" s="240">
        <v>38.47</v>
      </c>
      <c r="Q3384" s="240">
        <v>3407.18</v>
      </c>
      <c r="R3384" s="240">
        <v>10.23</v>
      </c>
      <c r="S3384" s="231" t="str">
        <f>VLOOKUP(U3384,'Cross ref'!I:J,2,0)</f>
        <v>SCL</v>
      </c>
      <c r="T3384" s="231">
        <f t="shared" si="312"/>
        <v>38.47</v>
      </c>
      <c r="U3384" s="231">
        <f>VLOOKUP(VALUE(C3384),'Cross ref'!G:I,3,0)</f>
        <v>7491</v>
      </c>
      <c r="V3384" s="231">
        <f>IFERROR(VLOOKUP(J3384,'Item List (2)'!C:D,2,0),VLOOKUP(K3384,'Item List (2)'!C:D,2,0))</f>
        <v>50007</v>
      </c>
      <c r="W3384" s="231">
        <f>IFERROR(VLOOKUP(J3384,'Item List (2)'!C:E,3,0),VLOOKUP(K3384,'Item List (2)'!C:E,3,0))</f>
        <v>100</v>
      </c>
      <c r="X3384" s="231">
        <f t="shared" si="313"/>
        <v>0</v>
      </c>
      <c r="Y3384" s="231" t="str">
        <f t="shared" si="314"/>
        <v>SYRUP, MAPLE FLVR CUP PC</v>
      </c>
      <c r="AA3384" s="232">
        <f t="shared" si="315"/>
        <v>38.47</v>
      </c>
      <c r="AB3384" s="232" t="str">
        <f>VLOOKUP(W3384,'Item List (2)'!$H:$J,2,0)</f>
        <v>Food</v>
      </c>
      <c r="AC3384" s="232">
        <f t="shared" si="316"/>
        <v>7491</v>
      </c>
      <c r="AD3384" s="232" t="str">
        <f t="shared" si="317"/>
        <v>7491-Food</v>
      </c>
    </row>
    <row r="3385" spans="1:30">
      <c r="A3385" t="s">
        <v>48</v>
      </c>
      <c r="B3385" t="s">
        <v>549</v>
      </c>
      <c r="C3385" t="s">
        <v>929</v>
      </c>
      <c r="D3385" t="s">
        <v>930</v>
      </c>
      <c r="E3385" t="s">
        <v>933</v>
      </c>
      <c r="F3385" s="220" t="s">
        <v>53</v>
      </c>
      <c r="G3385" s="220">
        <v>45168</v>
      </c>
      <c r="H3385" t="s">
        <v>213</v>
      </c>
      <c r="I3385" t="s">
        <v>55</v>
      </c>
      <c r="J3385" t="s">
        <v>214</v>
      </c>
      <c r="K3385" t="s">
        <v>215</v>
      </c>
      <c r="L3385" s="230" t="s">
        <v>78</v>
      </c>
      <c r="M3385">
        <v>1</v>
      </c>
      <c r="N3385">
        <v>0</v>
      </c>
      <c r="O3385" s="240">
        <v>27.07</v>
      </c>
      <c r="P3385" s="240">
        <v>27.07</v>
      </c>
      <c r="Q3385" s="240">
        <v>3407.18</v>
      </c>
      <c r="R3385" s="240">
        <v>10.23</v>
      </c>
      <c r="S3385" s="231" t="str">
        <f>VLOOKUP(U3385,'Cross ref'!I:J,2,0)</f>
        <v>SCL</v>
      </c>
      <c r="T3385" s="231">
        <f t="shared" si="312"/>
        <v>27.07</v>
      </c>
      <c r="U3385" s="231">
        <f>VLOOKUP(VALUE(C3385),'Cross ref'!G:I,3,0)</f>
        <v>7491</v>
      </c>
      <c r="V3385" s="231">
        <f>IFERROR(VLOOKUP(J3385,'Item List (2)'!C:D,2,0),VLOOKUP(K3385,'Item List (2)'!C:D,2,0))</f>
        <v>50007</v>
      </c>
      <c r="W3385" s="231">
        <f>IFERROR(VLOOKUP(J3385,'Item List (2)'!C:E,3,0),VLOOKUP(K3385,'Item List (2)'!C:E,3,0))</f>
        <v>100</v>
      </c>
      <c r="X3385" s="231">
        <f t="shared" si="313"/>
        <v>0</v>
      </c>
      <c r="Y3385" s="231" t="str">
        <f t="shared" si="314"/>
        <v>PICKLE, CHIP DELI 3/16" CC</v>
      </c>
      <c r="AA3385" s="232">
        <f t="shared" si="315"/>
        <v>27.07</v>
      </c>
      <c r="AB3385" s="232" t="str">
        <f>VLOOKUP(W3385,'Item List (2)'!$H:$J,2,0)</f>
        <v>Food</v>
      </c>
      <c r="AC3385" s="232">
        <f t="shared" si="316"/>
        <v>7491</v>
      </c>
      <c r="AD3385" s="232" t="str">
        <f t="shared" si="317"/>
        <v>7491-Food</v>
      </c>
    </row>
    <row r="3386" spans="1:30">
      <c r="A3386" t="s">
        <v>48</v>
      </c>
      <c r="B3386" t="s">
        <v>549</v>
      </c>
      <c r="C3386" t="s">
        <v>929</v>
      </c>
      <c r="D3386" t="s">
        <v>930</v>
      </c>
      <c r="E3386" t="s">
        <v>933</v>
      </c>
      <c r="F3386" s="220" t="s">
        <v>53</v>
      </c>
      <c r="G3386" s="220">
        <v>45168</v>
      </c>
      <c r="H3386" t="s">
        <v>219</v>
      </c>
      <c r="I3386" t="s">
        <v>55</v>
      </c>
      <c r="J3386" t="s">
        <v>220</v>
      </c>
      <c r="K3386" t="s">
        <v>221</v>
      </c>
      <c r="L3386" s="230" t="s">
        <v>222</v>
      </c>
      <c r="M3386">
        <v>1</v>
      </c>
      <c r="N3386">
        <v>0</v>
      </c>
      <c r="O3386" s="240">
        <v>13.66</v>
      </c>
      <c r="P3386" s="240">
        <v>13.66</v>
      </c>
      <c r="Q3386" s="240">
        <v>3407.18</v>
      </c>
      <c r="R3386" s="240">
        <v>10.23</v>
      </c>
      <c r="S3386" s="231" t="str">
        <f>VLOOKUP(U3386,'Cross ref'!I:J,2,0)</f>
        <v>SCL</v>
      </c>
      <c r="T3386" s="231">
        <f t="shared" si="312"/>
        <v>13.66</v>
      </c>
      <c r="U3386" s="231">
        <f>VLOOKUP(VALUE(C3386),'Cross ref'!G:I,3,0)</f>
        <v>7491</v>
      </c>
      <c r="V3386" s="231">
        <f>IFERROR(VLOOKUP(J3386,'Item List (2)'!C:D,2,0),VLOOKUP(K3386,'Item List (2)'!C:D,2,0))</f>
        <v>50007</v>
      </c>
      <c r="W3386" s="231">
        <f>IFERROR(VLOOKUP(J3386,'Item List (2)'!C:E,3,0),VLOOKUP(K3386,'Item List (2)'!C:E,3,0))</f>
        <v>100</v>
      </c>
      <c r="X3386" s="231">
        <f t="shared" si="313"/>
        <v>0</v>
      </c>
      <c r="Y3386" s="231" t="str">
        <f t="shared" si="314"/>
        <v>WATER, PURIFIED 16.9Z DASANI</v>
      </c>
      <c r="AA3386" s="232">
        <f t="shared" si="315"/>
        <v>13.66</v>
      </c>
      <c r="AB3386" s="232" t="str">
        <f>VLOOKUP(W3386,'Item List (2)'!$H:$J,2,0)</f>
        <v>Food</v>
      </c>
      <c r="AC3386" s="232">
        <f t="shared" si="316"/>
        <v>7491</v>
      </c>
      <c r="AD3386" s="232" t="str">
        <f t="shared" si="317"/>
        <v>7491-Food</v>
      </c>
    </row>
    <row r="3387" spans="1:30">
      <c r="A3387" t="s">
        <v>48</v>
      </c>
      <c r="B3387" t="s">
        <v>549</v>
      </c>
      <c r="C3387" t="s">
        <v>929</v>
      </c>
      <c r="D3387" t="s">
        <v>930</v>
      </c>
      <c r="E3387" t="s">
        <v>933</v>
      </c>
      <c r="F3387" s="220" t="s">
        <v>53</v>
      </c>
      <c r="G3387" s="220">
        <v>45168</v>
      </c>
      <c r="H3387" t="s">
        <v>227</v>
      </c>
      <c r="I3387" t="s">
        <v>55</v>
      </c>
      <c r="J3387" t="s">
        <v>228</v>
      </c>
      <c r="K3387" t="s">
        <v>229</v>
      </c>
      <c r="L3387" s="230" t="s">
        <v>230</v>
      </c>
      <c r="M3387">
        <v>1</v>
      </c>
      <c r="N3387">
        <v>0</v>
      </c>
      <c r="O3387" s="240">
        <v>30.07</v>
      </c>
      <c r="P3387" s="240">
        <v>30.07</v>
      </c>
      <c r="Q3387" s="240">
        <v>3407.18</v>
      </c>
      <c r="R3387" s="240">
        <v>10.23</v>
      </c>
      <c r="S3387" s="231" t="str">
        <f>VLOOKUP(U3387,'Cross ref'!I:J,2,0)</f>
        <v>SCL</v>
      </c>
      <c r="T3387" s="231">
        <f t="shared" si="312"/>
        <v>30.07</v>
      </c>
      <c r="U3387" s="231">
        <f>VLOOKUP(VALUE(C3387),'Cross ref'!G:I,3,0)</f>
        <v>7491</v>
      </c>
      <c r="V3387" s="231">
        <f>IFERROR(VLOOKUP(J3387,'Item List (2)'!C:D,2,0),VLOOKUP(K3387,'Item List (2)'!C:D,2,0))</f>
        <v>50007</v>
      </c>
      <c r="W3387" s="231">
        <f>IFERROR(VLOOKUP(J3387,'Item List (2)'!C:E,3,0),VLOOKUP(K3387,'Item List (2)'!C:E,3,0))</f>
        <v>100</v>
      </c>
      <c r="X3387" s="231">
        <f t="shared" si="313"/>
        <v>0</v>
      </c>
      <c r="Y3387" s="231" t="str">
        <f t="shared" si="314"/>
        <v>ONION, YLW</v>
      </c>
      <c r="AA3387" s="232">
        <f t="shared" si="315"/>
        <v>30.07</v>
      </c>
      <c r="AB3387" s="232" t="str">
        <f>VLOOKUP(W3387,'Item List (2)'!$H:$J,2,0)</f>
        <v>Food</v>
      </c>
      <c r="AC3387" s="232">
        <f t="shared" si="316"/>
        <v>7491</v>
      </c>
      <c r="AD3387" s="232" t="str">
        <f t="shared" si="317"/>
        <v>7491-Food</v>
      </c>
    </row>
    <row r="3388" spans="1:30">
      <c r="A3388" t="s">
        <v>48</v>
      </c>
      <c r="B3388" t="s">
        <v>549</v>
      </c>
      <c r="C3388" t="s">
        <v>929</v>
      </c>
      <c r="D3388" t="s">
        <v>930</v>
      </c>
      <c r="E3388" t="s">
        <v>933</v>
      </c>
      <c r="F3388" s="220" t="s">
        <v>53</v>
      </c>
      <c r="G3388" s="220">
        <v>45168</v>
      </c>
      <c r="H3388" t="s">
        <v>235</v>
      </c>
      <c r="I3388" t="s">
        <v>201</v>
      </c>
      <c r="J3388" t="s">
        <v>236</v>
      </c>
      <c r="K3388" t="s">
        <v>237</v>
      </c>
      <c r="L3388" s="230" t="s">
        <v>238</v>
      </c>
      <c r="M3388">
        <v>1</v>
      </c>
      <c r="N3388">
        <v>0</v>
      </c>
      <c r="O3388" s="240">
        <v>59.26</v>
      </c>
      <c r="P3388" s="240">
        <v>59.26</v>
      </c>
      <c r="Q3388" s="240">
        <v>3407.18</v>
      </c>
      <c r="R3388" s="240">
        <v>10.23</v>
      </c>
      <c r="S3388" s="231" t="str">
        <f>VLOOKUP(U3388,'Cross ref'!I:J,2,0)</f>
        <v>SCL</v>
      </c>
      <c r="T3388" s="231">
        <f t="shared" si="312"/>
        <v>59.26</v>
      </c>
      <c r="U3388" s="231">
        <f>VLOOKUP(VALUE(C3388),'Cross ref'!G:I,3,0)</f>
        <v>7491</v>
      </c>
      <c r="V3388" s="231">
        <f>IFERROR(VLOOKUP(J3388,'Item List (2)'!C:D,2,0),VLOOKUP(K3388,'Item List (2)'!C:D,2,0))</f>
        <v>51001</v>
      </c>
      <c r="W3388" s="231">
        <f>IFERROR(VLOOKUP(J3388,'Item List (2)'!C:E,3,0),VLOOKUP(K3388,'Item List (2)'!C:E,3,0))</f>
        <v>1000</v>
      </c>
      <c r="X3388" s="231">
        <f t="shared" si="313"/>
        <v>0</v>
      </c>
      <c r="Y3388" s="231" t="str">
        <f t="shared" si="314"/>
        <v>CUP, COLD 20Z FLV TRL</v>
      </c>
      <c r="AA3388" s="232">
        <f t="shared" si="315"/>
        <v>59.26</v>
      </c>
      <c r="AB3388" s="232" t="str">
        <f>VLOOKUP(W3388,'Item List (2)'!$H:$J,2,0)</f>
        <v>Paper</v>
      </c>
      <c r="AC3388" s="232">
        <f t="shared" si="316"/>
        <v>7491</v>
      </c>
      <c r="AD3388" s="232" t="str">
        <f t="shared" si="317"/>
        <v>7491-Paper</v>
      </c>
    </row>
    <row r="3389" spans="1:30">
      <c r="A3389" t="s">
        <v>48</v>
      </c>
      <c r="B3389" t="s">
        <v>549</v>
      </c>
      <c r="C3389" t="s">
        <v>929</v>
      </c>
      <c r="D3389" t="s">
        <v>930</v>
      </c>
      <c r="E3389" t="s">
        <v>933</v>
      </c>
      <c r="F3389" s="220" t="s">
        <v>53</v>
      </c>
      <c r="G3389" s="220">
        <v>45168</v>
      </c>
      <c r="H3389" t="s">
        <v>239</v>
      </c>
      <c r="I3389" t="s">
        <v>201</v>
      </c>
      <c r="J3389" t="s">
        <v>240</v>
      </c>
      <c r="K3389" t="s">
        <v>241</v>
      </c>
      <c r="L3389" s="230" t="s">
        <v>242</v>
      </c>
      <c r="M3389">
        <v>1</v>
      </c>
      <c r="N3389">
        <v>0</v>
      </c>
      <c r="O3389" s="240">
        <v>47.12</v>
      </c>
      <c r="P3389" s="240">
        <v>47.12</v>
      </c>
      <c r="Q3389" s="240">
        <v>3407.18</v>
      </c>
      <c r="R3389" s="240">
        <v>10.23</v>
      </c>
      <c r="S3389" s="231" t="str">
        <f>VLOOKUP(U3389,'Cross ref'!I:J,2,0)</f>
        <v>SCL</v>
      </c>
      <c r="T3389" s="231">
        <f t="shared" si="312"/>
        <v>47.12</v>
      </c>
      <c r="U3389" s="231">
        <f>VLOOKUP(VALUE(C3389),'Cross ref'!G:I,3,0)</f>
        <v>7491</v>
      </c>
      <c r="V3389" s="231">
        <f>IFERROR(VLOOKUP(J3389,'Item List (2)'!C:D,2,0),VLOOKUP(K3389,'Item List (2)'!C:D,2,0))</f>
        <v>51001</v>
      </c>
      <c r="W3389" s="231">
        <f>IFERROR(VLOOKUP(J3389,'Item List (2)'!C:E,3,0),VLOOKUP(K3389,'Item List (2)'!C:E,3,0))</f>
        <v>1000</v>
      </c>
      <c r="X3389" s="231">
        <f t="shared" si="313"/>
        <v>0</v>
      </c>
      <c r="Y3389" s="231" t="str">
        <f t="shared" si="314"/>
        <v>CARTON, FFRY SM FLVR TRAIL</v>
      </c>
      <c r="AA3389" s="232">
        <f t="shared" si="315"/>
        <v>47.12</v>
      </c>
      <c r="AB3389" s="232" t="str">
        <f>VLOOKUP(W3389,'Item List (2)'!$H:$J,2,0)</f>
        <v>Paper</v>
      </c>
      <c r="AC3389" s="232">
        <f t="shared" si="316"/>
        <v>7491</v>
      </c>
      <c r="AD3389" s="232" t="str">
        <f t="shared" si="317"/>
        <v>7491-Paper</v>
      </c>
    </row>
    <row r="3390" spans="1:30">
      <c r="A3390" t="s">
        <v>48</v>
      </c>
      <c r="B3390" t="s">
        <v>549</v>
      </c>
      <c r="C3390" t="s">
        <v>929</v>
      </c>
      <c r="D3390" t="s">
        <v>930</v>
      </c>
      <c r="E3390" t="s">
        <v>933</v>
      </c>
      <c r="F3390" s="220" t="s">
        <v>53</v>
      </c>
      <c r="G3390" s="220">
        <v>45168</v>
      </c>
      <c r="H3390" t="s">
        <v>243</v>
      </c>
      <c r="I3390" t="s">
        <v>55</v>
      </c>
      <c r="J3390" t="s">
        <v>244</v>
      </c>
      <c r="K3390" t="s">
        <v>245</v>
      </c>
      <c r="L3390" s="230" t="s">
        <v>246</v>
      </c>
      <c r="M3390">
        <v>1</v>
      </c>
      <c r="N3390">
        <v>0</v>
      </c>
      <c r="O3390" s="240">
        <v>19.99</v>
      </c>
      <c r="P3390" s="240">
        <v>19.99</v>
      </c>
      <c r="Q3390" s="240">
        <v>3407.18</v>
      </c>
      <c r="R3390" s="240">
        <v>10.23</v>
      </c>
      <c r="S3390" s="231" t="str">
        <f>VLOOKUP(U3390,'Cross ref'!I:J,2,0)</f>
        <v>SCL</v>
      </c>
      <c r="T3390" s="231">
        <f t="shared" si="312"/>
        <v>19.99</v>
      </c>
      <c r="U3390" s="231">
        <f>VLOOKUP(VALUE(C3390),'Cross ref'!G:I,3,0)</f>
        <v>7491</v>
      </c>
      <c r="V3390" s="231">
        <f>IFERROR(VLOOKUP(J3390,'Item List (2)'!C:D,2,0),VLOOKUP(K3390,'Item List (2)'!C:D,2,0))</f>
        <v>50007</v>
      </c>
      <c r="W3390" s="231">
        <f>IFERROR(VLOOKUP(J3390,'Item List (2)'!C:E,3,0),VLOOKUP(K3390,'Item List (2)'!C:E,3,0))</f>
        <v>100</v>
      </c>
      <c r="X3390" s="231">
        <f t="shared" si="313"/>
        <v>0</v>
      </c>
      <c r="Y3390" s="231" t="str">
        <f t="shared" si="314"/>
        <v>CREAMER, HALF &amp; HALF</v>
      </c>
      <c r="AA3390" s="232">
        <f t="shared" si="315"/>
        <v>19.99</v>
      </c>
      <c r="AB3390" s="232" t="str">
        <f>VLOOKUP(W3390,'Item List (2)'!$H:$J,2,0)</f>
        <v>Food</v>
      </c>
      <c r="AC3390" s="232">
        <f t="shared" si="316"/>
        <v>7491</v>
      </c>
      <c r="AD3390" s="232" t="str">
        <f t="shared" si="317"/>
        <v>7491-Food</v>
      </c>
    </row>
    <row r="3391" spans="1:30">
      <c r="A3391" t="s">
        <v>48</v>
      </c>
      <c r="B3391" t="s">
        <v>549</v>
      </c>
      <c r="C3391" t="s">
        <v>929</v>
      </c>
      <c r="D3391" t="s">
        <v>930</v>
      </c>
      <c r="E3391" t="s">
        <v>933</v>
      </c>
      <c r="F3391" s="220" t="s">
        <v>53</v>
      </c>
      <c r="G3391" s="220">
        <v>45168</v>
      </c>
      <c r="H3391" t="s">
        <v>250</v>
      </c>
      <c r="I3391" t="s">
        <v>201</v>
      </c>
      <c r="J3391" t="s">
        <v>240</v>
      </c>
      <c r="K3391" t="s">
        <v>251</v>
      </c>
      <c r="L3391" s="230" t="s">
        <v>252</v>
      </c>
      <c r="M3391">
        <v>1</v>
      </c>
      <c r="N3391">
        <v>0</v>
      </c>
      <c r="O3391" s="240">
        <v>26.37</v>
      </c>
      <c r="P3391" s="240">
        <v>26.37</v>
      </c>
      <c r="Q3391" s="240">
        <v>3407.18</v>
      </c>
      <c r="R3391" s="240">
        <v>10.23</v>
      </c>
      <c r="S3391" s="231" t="str">
        <f>VLOOKUP(U3391,'Cross ref'!I:J,2,0)</f>
        <v>SCL</v>
      </c>
      <c r="T3391" s="231">
        <f t="shared" si="312"/>
        <v>26.37</v>
      </c>
      <c r="U3391" s="231">
        <f>VLOOKUP(VALUE(C3391),'Cross ref'!G:I,3,0)</f>
        <v>7491</v>
      </c>
      <c r="V3391" s="231">
        <f>IFERROR(VLOOKUP(J3391,'Item List (2)'!C:D,2,0),VLOOKUP(K3391,'Item List (2)'!C:D,2,0))</f>
        <v>51001</v>
      </c>
      <c r="W3391" s="231">
        <f>IFERROR(VLOOKUP(J3391,'Item List (2)'!C:E,3,0),VLOOKUP(K3391,'Item List (2)'!C:E,3,0))</f>
        <v>1000</v>
      </c>
      <c r="X3391" s="231">
        <f t="shared" si="313"/>
        <v>0</v>
      </c>
      <c r="Y3391" s="231" t="str">
        <f t="shared" si="314"/>
        <v>BAG, #8 FLVR TRAILS</v>
      </c>
      <c r="AA3391" s="232">
        <f t="shared" si="315"/>
        <v>26.37</v>
      </c>
      <c r="AB3391" s="232" t="str">
        <f>VLOOKUP(W3391,'Item List (2)'!$H:$J,2,0)</f>
        <v>Paper</v>
      </c>
      <c r="AC3391" s="232">
        <f t="shared" si="316"/>
        <v>7491</v>
      </c>
      <c r="AD3391" s="232" t="str">
        <f t="shared" si="317"/>
        <v>7491-Paper</v>
      </c>
    </row>
    <row r="3392" spans="1:30">
      <c r="A3392" t="s">
        <v>48</v>
      </c>
      <c r="B3392" t="s">
        <v>549</v>
      </c>
      <c r="C3392" t="s">
        <v>929</v>
      </c>
      <c r="D3392" t="s">
        <v>930</v>
      </c>
      <c r="E3392" t="s">
        <v>933</v>
      </c>
      <c r="F3392" s="220" t="s">
        <v>53</v>
      </c>
      <c r="G3392" s="220">
        <v>45168</v>
      </c>
      <c r="H3392" t="s">
        <v>258</v>
      </c>
      <c r="I3392" t="s">
        <v>201</v>
      </c>
      <c r="J3392" t="s">
        <v>236</v>
      </c>
      <c r="K3392" t="s">
        <v>259</v>
      </c>
      <c r="L3392" s="230" t="s">
        <v>260</v>
      </c>
      <c r="M3392">
        <v>1</v>
      </c>
      <c r="N3392">
        <v>0</v>
      </c>
      <c r="O3392" s="240">
        <v>30.68</v>
      </c>
      <c r="P3392" s="240">
        <v>30.68</v>
      </c>
      <c r="Q3392" s="240">
        <v>3407.18</v>
      </c>
      <c r="R3392" s="240">
        <v>10.23</v>
      </c>
      <c r="S3392" s="231" t="str">
        <f>VLOOKUP(U3392,'Cross ref'!I:J,2,0)</f>
        <v>SCL</v>
      </c>
      <c r="T3392" s="231">
        <f t="shared" si="312"/>
        <v>30.68</v>
      </c>
      <c r="U3392" s="231">
        <f>VLOOKUP(VALUE(C3392),'Cross ref'!G:I,3,0)</f>
        <v>7491</v>
      </c>
      <c r="V3392" s="231">
        <f>IFERROR(VLOOKUP(J3392,'Item List (2)'!C:D,2,0),VLOOKUP(K3392,'Item List (2)'!C:D,2,0))</f>
        <v>51001</v>
      </c>
      <c r="W3392" s="231">
        <f>IFERROR(VLOOKUP(J3392,'Item List (2)'!C:E,3,0),VLOOKUP(K3392,'Item List (2)'!C:E,3,0))</f>
        <v>1000</v>
      </c>
      <c r="X3392" s="231">
        <f t="shared" si="313"/>
        <v>0</v>
      </c>
      <c r="Y3392" s="231" t="str">
        <f t="shared" si="314"/>
        <v>CUP, PLS COLD 32Z FLVR TRAIL</v>
      </c>
      <c r="AA3392" s="232">
        <f t="shared" si="315"/>
        <v>30.68</v>
      </c>
      <c r="AB3392" s="232" t="str">
        <f>VLOOKUP(W3392,'Item List (2)'!$H:$J,2,0)</f>
        <v>Paper</v>
      </c>
      <c r="AC3392" s="232">
        <f t="shared" si="316"/>
        <v>7491</v>
      </c>
      <c r="AD3392" s="232" t="str">
        <f t="shared" si="317"/>
        <v>7491-Paper</v>
      </c>
    </row>
    <row r="3393" spans="1:30">
      <c r="A3393" t="s">
        <v>48</v>
      </c>
      <c r="B3393" t="s">
        <v>549</v>
      </c>
      <c r="C3393" t="s">
        <v>929</v>
      </c>
      <c r="D3393" t="s">
        <v>930</v>
      </c>
      <c r="E3393" t="s">
        <v>933</v>
      </c>
      <c r="F3393" s="220" t="s">
        <v>53</v>
      </c>
      <c r="G3393" s="220">
        <v>45168</v>
      </c>
      <c r="H3393" t="s">
        <v>261</v>
      </c>
      <c r="I3393" t="s">
        <v>55</v>
      </c>
      <c r="J3393" t="s">
        <v>98</v>
      </c>
      <c r="K3393" t="s">
        <v>262</v>
      </c>
      <c r="L3393" s="230" t="s">
        <v>263</v>
      </c>
      <c r="M3393">
        <v>1</v>
      </c>
      <c r="N3393">
        <v>0</v>
      </c>
      <c r="O3393" s="240">
        <v>22.91</v>
      </c>
      <c r="P3393" s="240">
        <v>22.91</v>
      </c>
      <c r="Q3393" s="240">
        <v>3407.18</v>
      </c>
      <c r="R3393" s="240">
        <v>10.23</v>
      </c>
      <c r="S3393" s="231" t="str">
        <f>VLOOKUP(U3393,'Cross ref'!I:J,2,0)</f>
        <v>SCL</v>
      </c>
      <c r="T3393" s="231">
        <f t="shared" si="312"/>
        <v>22.91</v>
      </c>
      <c r="U3393" s="231">
        <f>VLOOKUP(VALUE(C3393),'Cross ref'!G:I,3,0)</f>
        <v>7491</v>
      </c>
      <c r="V3393" s="231">
        <f>IFERROR(VLOOKUP(J3393,'Item List (2)'!C:D,2,0),VLOOKUP(K3393,'Item List (2)'!C:D,2,0))</f>
        <v>50007</v>
      </c>
      <c r="W3393" s="231">
        <f>IFERROR(VLOOKUP(J3393,'Item List (2)'!C:E,3,0),VLOOKUP(K3393,'Item List (2)'!C:E,3,0))</f>
        <v>100</v>
      </c>
      <c r="X3393" s="231">
        <f t="shared" si="313"/>
        <v>0</v>
      </c>
      <c r="Y3393" s="231" t="str">
        <f t="shared" si="314"/>
        <v>SAUCE, BBQ</v>
      </c>
      <c r="AA3393" s="232">
        <f t="shared" si="315"/>
        <v>22.91</v>
      </c>
      <c r="AB3393" s="232" t="str">
        <f>VLOOKUP(W3393,'Item List (2)'!$H:$J,2,0)</f>
        <v>Food</v>
      </c>
      <c r="AC3393" s="232">
        <f t="shared" si="316"/>
        <v>7491</v>
      </c>
      <c r="AD3393" s="232" t="str">
        <f t="shared" si="317"/>
        <v>7491-Food</v>
      </c>
    </row>
    <row r="3394" spans="1:30">
      <c r="A3394" t="s">
        <v>48</v>
      </c>
      <c r="B3394" t="s">
        <v>549</v>
      </c>
      <c r="C3394" t="s">
        <v>929</v>
      </c>
      <c r="D3394" t="s">
        <v>930</v>
      </c>
      <c r="E3394" t="s">
        <v>933</v>
      </c>
      <c r="F3394" s="220" t="s">
        <v>53</v>
      </c>
      <c r="G3394" s="220">
        <v>45168</v>
      </c>
      <c r="H3394" t="s">
        <v>264</v>
      </c>
      <c r="I3394" t="s">
        <v>55</v>
      </c>
      <c r="J3394" t="s">
        <v>265</v>
      </c>
      <c r="K3394" t="s">
        <v>266</v>
      </c>
      <c r="L3394" s="230" t="s">
        <v>263</v>
      </c>
      <c r="M3394">
        <v>1</v>
      </c>
      <c r="N3394">
        <v>0</v>
      </c>
      <c r="O3394" s="240">
        <v>23.87</v>
      </c>
      <c r="P3394" s="240">
        <v>23.87</v>
      </c>
      <c r="Q3394" s="240">
        <v>3407.18</v>
      </c>
      <c r="R3394" s="240">
        <v>10.23</v>
      </c>
      <c r="S3394" s="231" t="str">
        <f>VLOOKUP(U3394,'Cross ref'!I:J,2,0)</f>
        <v>SCL</v>
      </c>
      <c r="T3394" s="231">
        <f t="shared" ref="T3394:T3457" si="318">P3394</f>
        <v>23.87</v>
      </c>
      <c r="U3394" s="231">
        <f>VLOOKUP(VALUE(C3394),'Cross ref'!G:I,3,0)</f>
        <v>7491</v>
      </c>
      <c r="V3394" s="231">
        <f>IFERROR(VLOOKUP(J3394,'Item List (2)'!C:D,2,0),VLOOKUP(K3394,'Item List (2)'!C:D,2,0))</f>
        <v>50007</v>
      </c>
      <c r="W3394" s="231">
        <f>IFERROR(VLOOKUP(J3394,'Item List (2)'!C:E,3,0),VLOOKUP(K3394,'Item List (2)'!C:E,3,0))</f>
        <v>100</v>
      </c>
      <c r="X3394" s="231">
        <f t="shared" ref="X3394:X3457" si="319">IF(_xlfn.NUMBERVALUE(O3394),M3394*O3394-P3394,-P3394)</f>
        <v>0</v>
      </c>
      <c r="Y3394" s="231" t="str">
        <f t="shared" ref="Y3394:Y3457" si="320">K3394</f>
        <v>SAUCE, SPECIAL</v>
      </c>
      <c r="AA3394" s="232">
        <f t="shared" ref="AA3394:AA3457" si="321">P3394</f>
        <v>23.87</v>
      </c>
      <c r="AB3394" s="232" t="str">
        <f>VLOOKUP(W3394,'Item List (2)'!$H:$J,2,0)</f>
        <v>Food</v>
      </c>
      <c r="AC3394" s="232">
        <f t="shared" ref="AC3394:AC3457" si="322">U3394</f>
        <v>7491</v>
      </c>
      <c r="AD3394" s="232" t="str">
        <f t="shared" ref="AD3394:AD3457" si="323">AC3394&amp;"-"&amp;AB3394</f>
        <v>7491-Food</v>
      </c>
    </row>
    <row r="3395" spans="1:30">
      <c r="A3395" t="s">
        <v>48</v>
      </c>
      <c r="B3395" t="s">
        <v>549</v>
      </c>
      <c r="C3395" t="s">
        <v>929</v>
      </c>
      <c r="D3395" t="s">
        <v>930</v>
      </c>
      <c r="E3395" t="s">
        <v>933</v>
      </c>
      <c r="F3395" s="220" t="s">
        <v>53</v>
      </c>
      <c r="G3395" s="220">
        <v>45168</v>
      </c>
      <c r="H3395" t="s">
        <v>267</v>
      </c>
      <c r="I3395" t="s">
        <v>55</v>
      </c>
      <c r="J3395" t="s">
        <v>268</v>
      </c>
      <c r="K3395" t="s">
        <v>269</v>
      </c>
      <c r="L3395" s="230" t="s">
        <v>270</v>
      </c>
      <c r="M3395">
        <v>1</v>
      </c>
      <c r="N3395">
        <v>0</v>
      </c>
      <c r="O3395" s="240">
        <v>47.11</v>
      </c>
      <c r="P3395" s="240">
        <v>47.11</v>
      </c>
      <c r="Q3395" s="240">
        <v>3407.18</v>
      </c>
      <c r="R3395" s="240">
        <v>10.23</v>
      </c>
      <c r="S3395" s="231" t="str">
        <f>VLOOKUP(U3395,'Cross ref'!I:J,2,0)</f>
        <v>SCL</v>
      </c>
      <c r="T3395" s="231">
        <f t="shared" si="318"/>
        <v>47.11</v>
      </c>
      <c r="U3395" s="231">
        <f>VLOOKUP(VALUE(C3395),'Cross ref'!G:I,3,0)</f>
        <v>7491</v>
      </c>
      <c r="V3395" s="231">
        <f>IFERROR(VLOOKUP(J3395,'Item List (2)'!C:D,2,0),VLOOKUP(K3395,'Item List (2)'!C:D,2,0))</f>
        <v>50007</v>
      </c>
      <c r="W3395" s="231">
        <f>IFERROR(VLOOKUP(J3395,'Item List (2)'!C:E,3,0),VLOOKUP(K3395,'Item List (2)'!C:E,3,0))</f>
        <v>100</v>
      </c>
      <c r="X3395" s="231">
        <f t="shared" si="319"/>
        <v>0</v>
      </c>
      <c r="Y3395" s="231" t="str">
        <f t="shared" si="320"/>
        <v>MAYONNAISE, 64Z</v>
      </c>
      <c r="AA3395" s="232">
        <f t="shared" si="321"/>
        <v>47.11</v>
      </c>
      <c r="AB3395" s="232" t="str">
        <f>VLOOKUP(W3395,'Item List (2)'!$H:$J,2,0)</f>
        <v>Food</v>
      </c>
      <c r="AC3395" s="232">
        <f t="shared" si="322"/>
        <v>7491</v>
      </c>
      <c r="AD3395" s="232" t="str">
        <f t="shared" si="323"/>
        <v>7491-Food</v>
      </c>
    </row>
    <row r="3396" spans="1:30">
      <c r="A3396" t="s">
        <v>48</v>
      </c>
      <c r="B3396" t="s">
        <v>549</v>
      </c>
      <c r="C3396" t="s">
        <v>929</v>
      </c>
      <c r="D3396" t="s">
        <v>930</v>
      </c>
      <c r="E3396" t="s">
        <v>933</v>
      </c>
      <c r="F3396" s="220" t="s">
        <v>53</v>
      </c>
      <c r="G3396" s="220">
        <v>45168</v>
      </c>
      <c r="H3396" t="s">
        <v>399</v>
      </c>
      <c r="I3396" t="s">
        <v>201</v>
      </c>
      <c r="J3396" t="s">
        <v>400</v>
      </c>
      <c r="K3396" t="s">
        <v>401</v>
      </c>
      <c r="L3396" s="230" t="s">
        <v>402</v>
      </c>
      <c r="M3396">
        <v>1</v>
      </c>
      <c r="N3396">
        <v>0</v>
      </c>
      <c r="O3396" s="240">
        <v>45.4</v>
      </c>
      <c r="P3396" s="240">
        <v>45.4</v>
      </c>
      <c r="Q3396" s="240">
        <v>3407.18</v>
      </c>
      <c r="R3396" s="240">
        <v>10.23</v>
      </c>
      <c r="S3396" s="231" t="str">
        <f>VLOOKUP(U3396,'Cross ref'!I:J,2,0)</f>
        <v>SCL</v>
      </c>
      <c r="T3396" s="231">
        <f t="shared" si="318"/>
        <v>45.4</v>
      </c>
      <c r="U3396" s="231">
        <f>VLOOKUP(VALUE(C3396),'Cross ref'!G:I,3,0)</f>
        <v>7491</v>
      </c>
      <c r="V3396" s="231">
        <f>IFERROR(VLOOKUP(J3396,'Item List (2)'!C:D,2,0),VLOOKUP(K3396,'Item List (2)'!C:D,2,0))</f>
        <v>51001</v>
      </c>
      <c r="W3396" s="231">
        <f>IFERROR(VLOOKUP(J3396,'Item List (2)'!C:E,3,0),VLOOKUP(K3396,'Item List (2)'!C:E,3,0))</f>
        <v>1000</v>
      </c>
      <c r="X3396" s="231">
        <f t="shared" si="319"/>
        <v>0</v>
      </c>
      <c r="Y3396" s="231" t="str">
        <f t="shared" si="320"/>
        <v>NAPKIN, 13X8.5 BRN</v>
      </c>
      <c r="AA3396" s="232">
        <f t="shared" si="321"/>
        <v>45.4</v>
      </c>
      <c r="AB3396" s="232" t="str">
        <f>VLOOKUP(W3396,'Item List (2)'!$H:$J,2,0)</f>
        <v>Paper</v>
      </c>
      <c r="AC3396" s="232">
        <f t="shared" si="322"/>
        <v>7491</v>
      </c>
      <c r="AD3396" s="232" t="str">
        <f t="shared" si="323"/>
        <v>7491-Paper</v>
      </c>
    </row>
    <row r="3397" spans="1:30">
      <c r="A3397" t="s">
        <v>48</v>
      </c>
      <c r="B3397" t="s">
        <v>549</v>
      </c>
      <c r="C3397" t="s">
        <v>929</v>
      </c>
      <c r="D3397" t="s">
        <v>930</v>
      </c>
      <c r="E3397" t="s">
        <v>933</v>
      </c>
      <c r="F3397" s="220" t="s">
        <v>53</v>
      </c>
      <c r="G3397" s="220">
        <v>45168</v>
      </c>
      <c r="H3397" t="s">
        <v>271</v>
      </c>
      <c r="I3397" t="s">
        <v>55</v>
      </c>
      <c r="J3397" t="s">
        <v>272</v>
      </c>
      <c r="K3397" t="s">
        <v>273</v>
      </c>
      <c r="L3397" s="230" t="s">
        <v>274</v>
      </c>
      <c r="M3397">
        <v>1</v>
      </c>
      <c r="N3397">
        <v>0</v>
      </c>
      <c r="O3397" s="240">
        <v>39.82</v>
      </c>
      <c r="P3397" s="240">
        <v>39.82</v>
      </c>
      <c r="Q3397" s="240">
        <v>3407.18</v>
      </c>
      <c r="R3397" s="240">
        <v>10.23</v>
      </c>
      <c r="S3397" s="231" t="str">
        <f>VLOOKUP(U3397,'Cross ref'!I:J,2,0)</f>
        <v>SCL</v>
      </c>
      <c r="T3397" s="231">
        <f t="shared" si="318"/>
        <v>39.82</v>
      </c>
      <c r="U3397" s="231">
        <f>VLOOKUP(VALUE(C3397),'Cross ref'!G:I,3,0)</f>
        <v>7491</v>
      </c>
      <c r="V3397" s="231">
        <f>IFERROR(VLOOKUP(J3397,'Item List (2)'!C:D,2,0),VLOOKUP(K3397,'Item List (2)'!C:D,2,0))</f>
        <v>50007</v>
      </c>
      <c r="W3397" s="231">
        <f>IFERROR(VLOOKUP(J3397,'Item List (2)'!C:E,3,0),VLOOKUP(K3397,'Item List (2)'!C:E,3,0))</f>
        <v>100</v>
      </c>
      <c r="X3397" s="231">
        <f t="shared" si="319"/>
        <v>0</v>
      </c>
      <c r="Y3397" s="231" t="str">
        <f t="shared" si="320"/>
        <v>FRENCH TOAST, STICK ORIGINAL CARLS JR</v>
      </c>
      <c r="AA3397" s="232">
        <f t="shared" si="321"/>
        <v>39.82</v>
      </c>
      <c r="AB3397" s="232" t="str">
        <f>VLOOKUP(W3397,'Item List (2)'!$H:$J,2,0)</f>
        <v>Food</v>
      </c>
      <c r="AC3397" s="232">
        <f t="shared" si="322"/>
        <v>7491</v>
      </c>
      <c r="AD3397" s="232" t="str">
        <f t="shared" si="323"/>
        <v>7491-Food</v>
      </c>
    </row>
    <row r="3398" spans="1:30">
      <c r="A3398" t="s">
        <v>48</v>
      </c>
      <c r="B3398" t="s">
        <v>549</v>
      </c>
      <c r="C3398" t="s">
        <v>929</v>
      </c>
      <c r="D3398" t="s">
        <v>930</v>
      </c>
      <c r="E3398" t="s">
        <v>933</v>
      </c>
      <c r="F3398" s="220" t="s">
        <v>53</v>
      </c>
      <c r="G3398" s="220">
        <v>45168</v>
      </c>
      <c r="H3398" t="s">
        <v>275</v>
      </c>
      <c r="I3398" t="s">
        <v>71</v>
      </c>
      <c r="J3398" t="s">
        <v>276</v>
      </c>
      <c r="K3398" t="s">
        <v>277</v>
      </c>
      <c r="L3398" s="230" t="s">
        <v>74</v>
      </c>
      <c r="M3398">
        <v>1</v>
      </c>
      <c r="N3398">
        <v>0</v>
      </c>
      <c r="O3398" s="240">
        <v>0</v>
      </c>
      <c r="P3398" s="240">
        <v>22.62</v>
      </c>
      <c r="Q3398" s="240">
        <v>3407.18</v>
      </c>
      <c r="R3398" s="240">
        <v>10.23</v>
      </c>
      <c r="S3398" s="231" t="str">
        <f>VLOOKUP(U3398,'Cross ref'!I:J,2,0)</f>
        <v>SCL</v>
      </c>
      <c r="T3398" s="231">
        <f t="shared" si="318"/>
        <v>22.62</v>
      </c>
      <c r="U3398" s="231">
        <f>VLOOKUP(VALUE(C3398),'Cross ref'!G:I,3,0)</f>
        <v>7491</v>
      </c>
      <c r="V3398" s="231">
        <f>IFERROR(VLOOKUP(J3398,'Item List (2)'!C:D,2,0),VLOOKUP(K3398,'Item List (2)'!C:D,2,0))</f>
        <v>50007</v>
      </c>
      <c r="W3398" s="231">
        <f>IFERROR(VLOOKUP(J3398,'Item List (2)'!C:E,3,0),VLOOKUP(K3398,'Item List (2)'!C:E,3,0))</f>
        <v>100</v>
      </c>
      <c r="X3398" s="231">
        <f t="shared" si="319"/>
        <v>-22.62</v>
      </c>
      <c r="Y3398" s="231" t="str">
        <f t="shared" si="320"/>
        <v>SURCHARGE, FUEL</v>
      </c>
      <c r="AA3398" s="232">
        <f t="shared" si="321"/>
        <v>22.62</v>
      </c>
      <c r="AB3398" s="232" t="str">
        <f>VLOOKUP(W3398,'Item List (2)'!$H:$J,2,0)</f>
        <v>Food</v>
      </c>
      <c r="AC3398" s="232">
        <f t="shared" si="322"/>
        <v>7491</v>
      </c>
      <c r="AD3398" s="232" t="str">
        <f t="shared" si="323"/>
        <v>7491-Food</v>
      </c>
    </row>
    <row r="3399" spans="1:30">
      <c r="A3399" t="s">
        <v>48</v>
      </c>
      <c r="B3399" t="s">
        <v>549</v>
      </c>
      <c r="C3399" t="s">
        <v>929</v>
      </c>
      <c r="D3399" t="s">
        <v>930</v>
      </c>
      <c r="E3399" t="s">
        <v>937</v>
      </c>
      <c r="F3399" s="220" t="s">
        <v>53</v>
      </c>
      <c r="G3399" s="220">
        <v>45171</v>
      </c>
      <c r="H3399" t="s">
        <v>134</v>
      </c>
      <c r="I3399" t="s">
        <v>55</v>
      </c>
      <c r="J3399" t="s">
        <v>129</v>
      </c>
      <c r="K3399" t="s">
        <v>135</v>
      </c>
      <c r="L3399" s="230" t="s">
        <v>136</v>
      </c>
      <c r="M3399">
        <v>6</v>
      </c>
      <c r="N3399">
        <v>0</v>
      </c>
      <c r="O3399" s="240">
        <v>35.28</v>
      </c>
      <c r="P3399" s="240">
        <v>211.68</v>
      </c>
      <c r="Q3399" s="240">
        <v>315.68</v>
      </c>
      <c r="R3399" s="240">
        <v>0</v>
      </c>
      <c r="S3399" s="231" t="str">
        <f>VLOOKUP(U3399,'Cross ref'!I:J,2,0)</f>
        <v>SCL</v>
      </c>
      <c r="T3399" s="231">
        <f t="shared" si="318"/>
        <v>211.68</v>
      </c>
      <c r="U3399" s="231">
        <f>VLOOKUP(VALUE(C3399),'Cross ref'!G:I,3,0)</f>
        <v>7491</v>
      </c>
      <c r="V3399" s="231">
        <f>IFERROR(VLOOKUP(J3399,'Item List (2)'!C:D,2,0),VLOOKUP(K3399,'Item List (2)'!C:D,2,0))</f>
        <v>50007</v>
      </c>
      <c r="W3399" s="231">
        <f>IFERROR(VLOOKUP(J3399,'Item List (2)'!C:E,3,0),VLOOKUP(K3399,'Item List (2)'!C:E,3,0))</f>
        <v>100</v>
      </c>
      <c r="X3399" s="231">
        <f t="shared" si="319"/>
        <v>0</v>
      </c>
      <c r="Y3399" s="231" t="str">
        <f t="shared" si="320"/>
        <v>FRIES, SS SK ON</v>
      </c>
      <c r="AA3399" s="232">
        <f t="shared" si="321"/>
        <v>211.68</v>
      </c>
      <c r="AB3399" s="232" t="str">
        <f>VLOOKUP(W3399,'Item List (2)'!$H:$J,2,0)</f>
        <v>Food</v>
      </c>
      <c r="AC3399" s="232">
        <f t="shared" si="322"/>
        <v>7491</v>
      </c>
      <c r="AD3399" s="232" t="str">
        <f t="shared" si="323"/>
        <v>7491-Food</v>
      </c>
    </row>
    <row r="3400" spans="1:30">
      <c r="A3400" t="s">
        <v>48</v>
      </c>
      <c r="B3400" t="s">
        <v>549</v>
      </c>
      <c r="C3400" t="s">
        <v>929</v>
      </c>
      <c r="D3400" t="s">
        <v>930</v>
      </c>
      <c r="E3400" t="s">
        <v>937</v>
      </c>
      <c r="F3400" s="220" t="s">
        <v>53</v>
      </c>
      <c r="G3400" s="220">
        <v>45171</v>
      </c>
      <c r="H3400" t="s">
        <v>159</v>
      </c>
      <c r="I3400" t="s">
        <v>55</v>
      </c>
      <c r="J3400" t="s">
        <v>160</v>
      </c>
      <c r="K3400" t="s">
        <v>161</v>
      </c>
      <c r="L3400" s="230" t="s">
        <v>162</v>
      </c>
      <c r="M3400">
        <v>2</v>
      </c>
      <c r="N3400">
        <v>0</v>
      </c>
      <c r="O3400" s="240">
        <v>36.5</v>
      </c>
      <c r="P3400" s="240">
        <v>73</v>
      </c>
      <c r="Q3400" s="240">
        <v>315.68</v>
      </c>
      <c r="R3400" s="240">
        <v>0</v>
      </c>
      <c r="S3400" s="231" t="str">
        <f>VLOOKUP(U3400,'Cross ref'!I:J,2,0)</f>
        <v>SCL</v>
      </c>
      <c r="T3400" s="231">
        <f t="shared" si="318"/>
        <v>73</v>
      </c>
      <c r="U3400" s="231">
        <f>VLOOKUP(VALUE(C3400),'Cross ref'!G:I,3,0)</f>
        <v>7491</v>
      </c>
      <c r="V3400" s="231">
        <f>IFERROR(VLOOKUP(J3400,'Item List (2)'!C:D,2,0),VLOOKUP(K3400,'Item List (2)'!C:D,2,0))</f>
        <v>50007</v>
      </c>
      <c r="W3400" s="231">
        <f>IFERROR(VLOOKUP(J3400,'Item List (2)'!C:E,3,0),VLOOKUP(K3400,'Item List (2)'!C:E,3,0))</f>
        <v>100</v>
      </c>
      <c r="X3400" s="231">
        <f t="shared" si="319"/>
        <v>0</v>
      </c>
      <c r="Y3400" s="231" t="str">
        <f t="shared" si="320"/>
        <v>SHORTENING, LIQ FRY PREM</v>
      </c>
      <c r="AA3400" s="232">
        <f t="shared" si="321"/>
        <v>73</v>
      </c>
      <c r="AB3400" s="232" t="str">
        <f>VLOOKUP(W3400,'Item List (2)'!$H:$J,2,0)</f>
        <v>Food</v>
      </c>
      <c r="AC3400" s="232">
        <f t="shared" si="322"/>
        <v>7491</v>
      </c>
      <c r="AD3400" s="232" t="str">
        <f t="shared" si="323"/>
        <v>7491-Food</v>
      </c>
    </row>
    <row r="3401" spans="1:30">
      <c r="A3401" t="s">
        <v>48</v>
      </c>
      <c r="B3401" t="s">
        <v>549</v>
      </c>
      <c r="C3401" t="s">
        <v>929</v>
      </c>
      <c r="D3401" t="s">
        <v>930</v>
      </c>
      <c r="E3401" t="s">
        <v>937</v>
      </c>
      <c r="F3401" s="220" t="s">
        <v>53</v>
      </c>
      <c r="G3401" s="220">
        <v>45171</v>
      </c>
      <c r="H3401" t="s">
        <v>350</v>
      </c>
      <c r="I3401" t="s">
        <v>351</v>
      </c>
      <c r="J3401" t="s">
        <v>352</v>
      </c>
      <c r="K3401" t="s">
        <v>353</v>
      </c>
      <c r="L3401" s="230" t="s">
        <v>351</v>
      </c>
      <c r="M3401">
        <v>0</v>
      </c>
      <c r="N3401">
        <v>0</v>
      </c>
      <c r="O3401" s="240">
        <v>84.67</v>
      </c>
      <c r="P3401" s="240">
        <v>0</v>
      </c>
      <c r="Q3401" s="240">
        <v>315.68</v>
      </c>
      <c r="R3401" s="240">
        <v>0</v>
      </c>
      <c r="S3401" s="231" t="str">
        <f>VLOOKUP(U3401,'Cross ref'!I:J,2,0)</f>
        <v>SCL</v>
      </c>
      <c r="T3401" s="231">
        <f t="shared" si="318"/>
        <v>0</v>
      </c>
      <c r="U3401" s="231">
        <f>VLOOKUP(VALUE(C3401),'Cross ref'!G:I,3,0)</f>
        <v>7491</v>
      </c>
      <c r="V3401" s="231">
        <f>IFERROR(VLOOKUP(J3401,'Item List (2)'!C:D,2,0),VLOOKUP(K3401,'Item List (2)'!C:D,2,0))</f>
        <v>51001</v>
      </c>
      <c r="W3401" s="231">
        <f>IFERROR(VLOOKUP(J3401,'Item List (2)'!C:E,3,0),VLOOKUP(K3401,'Item List (2)'!C:E,3,0))</f>
        <v>1000</v>
      </c>
      <c r="X3401" s="231">
        <f t="shared" si="319"/>
        <v>0</v>
      </c>
      <c r="Y3401" s="231" t="str">
        <f t="shared" si="320"/>
        <v>BEEF, PTY SCALLOPED 3.5Z IQF</v>
      </c>
      <c r="AA3401" s="232">
        <f t="shared" si="321"/>
        <v>0</v>
      </c>
      <c r="AB3401" s="232" t="str">
        <f>VLOOKUP(W3401,'Item List (2)'!$H:$J,2,0)</f>
        <v>Paper</v>
      </c>
      <c r="AC3401" s="232">
        <f t="shared" si="322"/>
        <v>7491</v>
      </c>
      <c r="AD3401" s="232" t="str">
        <f t="shared" si="323"/>
        <v>7491-Paper</v>
      </c>
    </row>
    <row r="3402" spans="1:30">
      <c r="A3402" t="s">
        <v>48</v>
      </c>
      <c r="B3402" t="s">
        <v>549</v>
      </c>
      <c r="C3402" t="s">
        <v>929</v>
      </c>
      <c r="D3402" t="s">
        <v>930</v>
      </c>
      <c r="E3402" t="s">
        <v>937</v>
      </c>
      <c r="F3402" s="220" t="s">
        <v>53</v>
      </c>
      <c r="G3402" s="220">
        <v>45171</v>
      </c>
      <c r="H3402" t="s">
        <v>258</v>
      </c>
      <c r="I3402" t="s">
        <v>201</v>
      </c>
      <c r="J3402" t="s">
        <v>236</v>
      </c>
      <c r="K3402" t="s">
        <v>259</v>
      </c>
      <c r="L3402" s="230" t="s">
        <v>260</v>
      </c>
      <c r="M3402">
        <v>1</v>
      </c>
      <c r="N3402">
        <v>0</v>
      </c>
      <c r="O3402" s="240">
        <v>31</v>
      </c>
      <c r="P3402" s="240">
        <v>31</v>
      </c>
      <c r="Q3402" s="240">
        <v>315.68</v>
      </c>
      <c r="R3402" s="240">
        <v>0</v>
      </c>
      <c r="S3402" s="231" t="str">
        <f>VLOOKUP(U3402,'Cross ref'!I:J,2,0)</f>
        <v>SCL</v>
      </c>
      <c r="T3402" s="231">
        <f t="shared" si="318"/>
        <v>31</v>
      </c>
      <c r="U3402" s="231">
        <f>VLOOKUP(VALUE(C3402),'Cross ref'!G:I,3,0)</f>
        <v>7491</v>
      </c>
      <c r="V3402" s="231">
        <f>IFERROR(VLOOKUP(J3402,'Item List (2)'!C:D,2,0),VLOOKUP(K3402,'Item List (2)'!C:D,2,0))</f>
        <v>51001</v>
      </c>
      <c r="W3402" s="231">
        <f>IFERROR(VLOOKUP(J3402,'Item List (2)'!C:E,3,0),VLOOKUP(K3402,'Item List (2)'!C:E,3,0))</f>
        <v>1000</v>
      </c>
      <c r="X3402" s="231">
        <f t="shared" si="319"/>
        <v>0</v>
      </c>
      <c r="Y3402" s="231" t="str">
        <f t="shared" si="320"/>
        <v>CUP, PLS COLD 32Z FLVR TRAIL</v>
      </c>
      <c r="AA3402" s="232">
        <f t="shared" si="321"/>
        <v>31</v>
      </c>
      <c r="AB3402" s="232" t="str">
        <f>VLOOKUP(W3402,'Item List (2)'!$H:$J,2,0)</f>
        <v>Paper</v>
      </c>
      <c r="AC3402" s="232">
        <f t="shared" si="322"/>
        <v>7491</v>
      </c>
      <c r="AD3402" s="232" t="str">
        <f t="shared" si="323"/>
        <v>7491-Paper</v>
      </c>
    </row>
    <row r="3403" spans="1:30">
      <c r="A3403" t="s">
        <v>48</v>
      </c>
      <c r="B3403" t="s">
        <v>549</v>
      </c>
      <c r="C3403" t="s">
        <v>929</v>
      </c>
      <c r="D3403" t="s">
        <v>930</v>
      </c>
      <c r="E3403" t="s">
        <v>938</v>
      </c>
      <c r="F3403" s="220" t="s">
        <v>53</v>
      </c>
      <c r="G3403" s="220">
        <v>45171</v>
      </c>
      <c r="H3403" t="s">
        <v>116</v>
      </c>
      <c r="I3403" t="s">
        <v>55</v>
      </c>
      <c r="J3403" t="s">
        <v>117</v>
      </c>
      <c r="K3403" t="s">
        <v>118</v>
      </c>
      <c r="L3403" s="230" t="s">
        <v>119</v>
      </c>
      <c r="M3403">
        <v>10</v>
      </c>
      <c r="N3403">
        <v>0</v>
      </c>
      <c r="O3403" s="240">
        <v>80.33</v>
      </c>
      <c r="P3403" s="240">
        <v>803.3</v>
      </c>
      <c r="Q3403" s="240">
        <v>803.3</v>
      </c>
      <c r="R3403" s="240">
        <v>0</v>
      </c>
      <c r="S3403" s="231" t="str">
        <f>VLOOKUP(U3403,'Cross ref'!I:J,2,0)</f>
        <v>SCL</v>
      </c>
      <c r="T3403" s="231">
        <f t="shared" si="318"/>
        <v>803.3</v>
      </c>
      <c r="U3403" s="231">
        <f>VLOOKUP(VALUE(C3403),'Cross ref'!G:I,3,0)</f>
        <v>7491</v>
      </c>
      <c r="V3403" s="231">
        <f>IFERROR(VLOOKUP(J3403,'Item List (2)'!C:D,2,0),VLOOKUP(K3403,'Item List (2)'!C:D,2,0))</f>
        <v>50007</v>
      </c>
      <c r="W3403" s="231">
        <f>IFERROR(VLOOKUP(J3403,'Item List (2)'!C:E,3,0),VLOOKUP(K3403,'Item List (2)'!C:E,3,0))</f>
        <v>100</v>
      </c>
      <c r="X3403" s="231">
        <f t="shared" si="319"/>
        <v>0</v>
      </c>
      <c r="Y3403" s="231" t="str">
        <f t="shared" si="320"/>
        <v>BEEF, GRND PTY 3.5Z</v>
      </c>
      <c r="AA3403" s="232">
        <f t="shared" si="321"/>
        <v>803.3</v>
      </c>
      <c r="AB3403" s="232" t="str">
        <f>VLOOKUP(W3403,'Item List (2)'!$H:$J,2,0)</f>
        <v>Food</v>
      </c>
      <c r="AC3403" s="232">
        <f t="shared" si="322"/>
        <v>7491</v>
      </c>
      <c r="AD3403" s="232" t="str">
        <f t="shared" si="323"/>
        <v>7491-Food</v>
      </c>
    </row>
    <row r="3404" spans="1:30">
      <c r="A3404" t="s">
        <v>48</v>
      </c>
      <c r="B3404" t="s">
        <v>549</v>
      </c>
      <c r="C3404" t="s">
        <v>939</v>
      </c>
      <c r="D3404" t="s">
        <v>940</v>
      </c>
      <c r="E3404" t="s">
        <v>941</v>
      </c>
      <c r="F3404" s="220" t="s">
        <v>942</v>
      </c>
      <c r="G3404" s="220">
        <v>45168</v>
      </c>
      <c r="H3404" t="s">
        <v>557</v>
      </c>
      <c r="I3404" t="s">
        <v>66</v>
      </c>
      <c r="J3404" t="s">
        <v>490</v>
      </c>
      <c r="K3404" t="s">
        <v>558</v>
      </c>
      <c r="L3404" s="230" t="s">
        <v>559</v>
      </c>
      <c r="M3404">
        <v>-1</v>
      </c>
      <c r="N3404">
        <v>0</v>
      </c>
      <c r="O3404" s="240">
        <v>26.4</v>
      </c>
      <c r="P3404" s="240">
        <v>-26.4</v>
      </c>
      <c r="Q3404" s="240">
        <v>-29.4</v>
      </c>
      <c r="R3404" s="240">
        <v>-2.71</v>
      </c>
      <c r="S3404" s="231" t="str">
        <f>VLOOKUP(U3404,'Cross ref'!I:J,2,0)</f>
        <v>SCL</v>
      </c>
      <c r="T3404" s="231">
        <f t="shared" si="318"/>
        <v>-26.4</v>
      </c>
      <c r="U3404" s="231">
        <f>VLOOKUP(VALUE(C3404),'Cross ref'!G:I,3,0)</f>
        <v>7492</v>
      </c>
      <c r="V3404" s="231">
        <f>IFERROR(VLOOKUP(J3404,'Item List (2)'!C:D,2,0),VLOOKUP(K3404,'Item List (2)'!C:D,2,0))</f>
        <v>60507</v>
      </c>
      <c r="W3404" s="231">
        <f>IFERROR(VLOOKUP(J3404,'Item List (2)'!C:E,3,0),VLOOKUP(K3404,'Item List (2)'!C:E,3,0))</f>
        <v>1200</v>
      </c>
      <c r="X3404" s="231">
        <f t="shared" si="319"/>
        <v>0</v>
      </c>
      <c r="Y3404" s="231" t="str">
        <f t="shared" si="320"/>
        <v>DEGREASER, INSIDE OUT HEAVY</v>
      </c>
      <c r="AA3404" s="232">
        <f t="shared" si="321"/>
        <v>-26.4</v>
      </c>
      <c r="AB3404" s="232" t="str">
        <f>VLOOKUP(W3404,'Item List (2)'!$H:$J,2,0)</f>
        <v>Supplies</v>
      </c>
      <c r="AC3404" s="232">
        <f t="shared" si="322"/>
        <v>7492</v>
      </c>
      <c r="AD3404" s="232" t="str">
        <f t="shared" si="323"/>
        <v>7492-Supplies</v>
      </c>
    </row>
    <row r="3405" spans="1:30">
      <c r="A3405" t="s">
        <v>48</v>
      </c>
      <c r="B3405" t="s">
        <v>549</v>
      </c>
      <c r="C3405" t="s">
        <v>939</v>
      </c>
      <c r="D3405" t="s">
        <v>940</v>
      </c>
      <c r="E3405" t="s">
        <v>941</v>
      </c>
      <c r="F3405" s="220" t="s">
        <v>942</v>
      </c>
      <c r="G3405" s="220">
        <v>45168</v>
      </c>
      <c r="H3405" t="s">
        <v>275</v>
      </c>
      <c r="I3405" t="s">
        <v>71</v>
      </c>
      <c r="J3405" t="s">
        <v>276</v>
      </c>
      <c r="K3405" t="s">
        <v>277</v>
      </c>
      <c r="L3405" s="230" t="s">
        <v>74</v>
      </c>
      <c r="M3405">
        <v>-1</v>
      </c>
      <c r="N3405">
        <v>0</v>
      </c>
      <c r="O3405" s="240">
        <v>0</v>
      </c>
      <c r="P3405" s="240">
        <v>-0.29</v>
      </c>
      <c r="Q3405" s="240">
        <v>-29.4</v>
      </c>
      <c r="R3405" s="240">
        <v>-2.71</v>
      </c>
      <c r="S3405" s="231" t="str">
        <f>VLOOKUP(U3405,'Cross ref'!I:J,2,0)</f>
        <v>SCL</v>
      </c>
      <c r="T3405" s="231">
        <f t="shared" si="318"/>
        <v>-0.29</v>
      </c>
      <c r="U3405" s="231">
        <f>VLOOKUP(VALUE(C3405),'Cross ref'!G:I,3,0)</f>
        <v>7492</v>
      </c>
      <c r="V3405" s="231">
        <f>IFERROR(VLOOKUP(J3405,'Item List (2)'!C:D,2,0),VLOOKUP(K3405,'Item List (2)'!C:D,2,0))</f>
        <v>50007</v>
      </c>
      <c r="W3405" s="231">
        <f>IFERROR(VLOOKUP(J3405,'Item List (2)'!C:E,3,0),VLOOKUP(K3405,'Item List (2)'!C:E,3,0))</f>
        <v>100</v>
      </c>
      <c r="X3405" s="231">
        <f t="shared" si="319"/>
        <v>0.29</v>
      </c>
      <c r="Y3405" s="231" t="str">
        <f t="shared" si="320"/>
        <v>SURCHARGE, FUEL</v>
      </c>
      <c r="AA3405" s="232">
        <f t="shared" si="321"/>
        <v>-0.29</v>
      </c>
      <c r="AB3405" s="232" t="str">
        <f>VLOOKUP(W3405,'Item List (2)'!$H:$J,2,0)</f>
        <v>Food</v>
      </c>
      <c r="AC3405" s="232">
        <f t="shared" si="322"/>
        <v>7492</v>
      </c>
      <c r="AD3405" s="232" t="str">
        <f t="shared" si="323"/>
        <v>7492-Food</v>
      </c>
    </row>
    <row r="3406" spans="1:30">
      <c r="A3406" t="s">
        <v>48</v>
      </c>
      <c r="B3406" t="s">
        <v>549</v>
      </c>
      <c r="C3406" t="s">
        <v>939</v>
      </c>
      <c r="D3406" t="s">
        <v>940</v>
      </c>
      <c r="E3406" t="s">
        <v>943</v>
      </c>
      <c r="F3406" s="220" t="s">
        <v>53</v>
      </c>
      <c r="G3406" s="220">
        <v>45169</v>
      </c>
      <c r="H3406" t="s">
        <v>413</v>
      </c>
      <c r="I3406" t="s">
        <v>55</v>
      </c>
      <c r="J3406" t="s">
        <v>414</v>
      </c>
      <c r="K3406" t="s">
        <v>415</v>
      </c>
      <c r="L3406" s="230" t="s">
        <v>84</v>
      </c>
      <c r="M3406">
        <v>1</v>
      </c>
      <c r="N3406">
        <v>0</v>
      </c>
      <c r="O3406" s="240">
        <v>51.9</v>
      </c>
      <c r="P3406" s="240">
        <v>51.9</v>
      </c>
      <c r="Q3406" s="240">
        <v>6055.03</v>
      </c>
      <c r="R3406" s="240">
        <v>18.15</v>
      </c>
      <c r="S3406" s="231" t="str">
        <f>VLOOKUP(U3406,'Cross ref'!I:J,2,0)</f>
        <v>SCL</v>
      </c>
      <c r="T3406" s="231">
        <f t="shared" si="318"/>
        <v>51.9</v>
      </c>
      <c r="U3406" s="231">
        <f>VLOOKUP(VALUE(C3406),'Cross ref'!G:I,3,0)</f>
        <v>7492</v>
      </c>
      <c r="V3406" s="231">
        <f>IFERROR(VLOOKUP(J3406,'Item List (2)'!C:D,2,0),VLOOKUP(K3406,'Item List (2)'!C:D,2,0))</f>
        <v>50007</v>
      </c>
      <c r="W3406" s="231">
        <f>IFERROR(VLOOKUP(J3406,'Item List (2)'!C:E,3,0),VLOOKUP(K3406,'Item List (2)'!C:E,3,0))</f>
        <v>100</v>
      </c>
      <c r="X3406" s="231">
        <f t="shared" si="319"/>
        <v>0</v>
      </c>
      <c r="Y3406" s="231" t="str">
        <f t="shared" si="320"/>
        <v>SYRUP, FLASHIN FRUIT PUNCH 2.5GL BIB</v>
      </c>
      <c r="AA3406" s="232">
        <f t="shared" si="321"/>
        <v>51.9</v>
      </c>
      <c r="AB3406" s="232" t="str">
        <f>VLOOKUP(W3406,'Item List (2)'!$H:$J,2,0)</f>
        <v>Food</v>
      </c>
      <c r="AC3406" s="232">
        <f t="shared" si="322"/>
        <v>7492</v>
      </c>
      <c r="AD3406" s="232" t="str">
        <f t="shared" si="323"/>
        <v>7492-Food</v>
      </c>
    </row>
    <row r="3407" spans="1:30">
      <c r="A3407" t="s">
        <v>48</v>
      </c>
      <c r="B3407" t="s">
        <v>549</v>
      </c>
      <c r="C3407" t="s">
        <v>939</v>
      </c>
      <c r="D3407" t="s">
        <v>940</v>
      </c>
      <c r="E3407" t="s">
        <v>943</v>
      </c>
      <c r="F3407" s="220" t="s">
        <v>53</v>
      </c>
      <c r="G3407" s="220">
        <v>45169</v>
      </c>
      <c r="H3407" t="s">
        <v>65</v>
      </c>
      <c r="I3407" t="s">
        <v>66</v>
      </c>
      <c r="J3407" t="s">
        <v>67</v>
      </c>
      <c r="K3407" t="s">
        <v>68</v>
      </c>
      <c r="L3407" s="230" t="s">
        <v>69</v>
      </c>
      <c r="M3407">
        <v>2</v>
      </c>
      <c r="N3407">
        <v>0</v>
      </c>
      <c r="O3407" s="240">
        <v>3.44</v>
      </c>
      <c r="P3407" s="240">
        <v>6.88</v>
      </c>
      <c r="Q3407" s="240">
        <v>6055.03</v>
      </c>
      <c r="R3407" s="240">
        <v>18.15</v>
      </c>
      <c r="S3407" s="231" t="str">
        <f>VLOOKUP(U3407,'Cross ref'!I:J,2,0)</f>
        <v>SCL</v>
      </c>
      <c r="T3407" s="231">
        <f t="shared" si="318"/>
        <v>6.88</v>
      </c>
      <c r="U3407" s="231">
        <f>VLOOKUP(VALUE(C3407),'Cross ref'!G:I,3,0)</f>
        <v>7492</v>
      </c>
      <c r="V3407" s="231">
        <f>IFERROR(VLOOKUP(J3407,'Item List (2)'!C:D,2,0),VLOOKUP(K3407,'Item List (2)'!C:D,2,0))</f>
        <v>60507</v>
      </c>
      <c r="W3407" s="231">
        <f>IFERROR(VLOOKUP(J3407,'Item List (2)'!C:E,3,0),VLOOKUP(K3407,'Item List (2)'!C:E,3,0))</f>
        <v>1200</v>
      </c>
      <c r="X3407" s="231">
        <f t="shared" si="319"/>
        <v>0</v>
      </c>
      <c r="Y3407" s="231" t="str">
        <f t="shared" si="320"/>
        <v>SEAT COVER, PAPER PERSONAL 1/2 FOLD</v>
      </c>
      <c r="AA3407" s="232">
        <f t="shared" si="321"/>
        <v>6.88</v>
      </c>
      <c r="AB3407" s="232" t="str">
        <f>VLOOKUP(W3407,'Item List (2)'!$H:$J,2,0)</f>
        <v>Supplies</v>
      </c>
      <c r="AC3407" s="232">
        <f t="shared" si="322"/>
        <v>7492</v>
      </c>
      <c r="AD3407" s="232" t="str">
        <f t="shared" si="323"/>
        <v>7492-Supplies</v>
      </c>
    </row>
    <row r="3408" spans="1:30">
      <c r="A3408" t="s">
        <v>48</v>
      </c>
      <c r="B3408" t="s">
        <v>549</v>
      </c>
      <c r="C3408" t="s">
        <v>939</v>
      </c>
      <c r="D3408" t="s">
        <v>940</v>
      </c>
      <c r="E3408" t="s">
        <v>943</v>
      </c>
      <c r="F3408" s="220" t="s">
        <v>53</v>
      </c>
      <c r="G3408" s="220">
        <v>45169</v>
      </c>
      <c r="H3408" t="s">
        <v>70</v>
      </c>
      <c r="I3408" t="s">
        <v>71</v>
      </c>
      <c r="J3408" t="s">
        <v>72</v>
      </c>
      <c r="K3408" t="s">
        <v>73</v>
      </c>
      <c r="L3408" s="230" t="s">
        <v>74</v>
      </c>
      <c r="M3408">
        <v>1</v>
      </c>
      <c r="N3408">
        <v>0</v>
      </c>
      <c r="O3408" s="240">
        <v>0</v>
      </c>
      <c r="P3408" s="240">
        <v>3.72</v>
      </c>
      <c r="Q3408" s="240">
        <v>6055.03</v>
      </c>
      <c r="R3408" s="240">
        <v>18.15</v>
      </c>
      <c r="S3408" s="231" t="str">
        <f>VLOOKUP(U3408,'Cross ref'!I:J,2,0)</f>
        <v>SCL</v>
      </c>
      <c r="T3408" s="231">
        <f t="shared" si="318"/>
        <v>3.72</v>
      </c>
      <c r="U3408" s="231">
        <f>VLOOKUP(VALUE(C3408),'Cross ref'!G:I,3,0)</f>
        <v>7492</v>
      </c>
      <c r="V3408" s="231">
        <f>IFERROR(VLOOKUP(J3408,'Item List (2)'!C:D,2,0),VLOOKUP(K3408,'Item List (2)'!C:D,2,0))</f>
        <v>50007</v>
      </c>
      <c r="W3408" s="231">
        <f>IFERROR(VLOOKUP(J3408,'Item List (2)'!C:E,3,0),VLOOKUP(K3408,'Item List (2)'!C:E,3,0))</f>
        <v>100</v>
      </c>
      <c r="X3408" s="231">
        <f t="shared" si="319"/>
        <v>-3.72</v>
      </c>
      <c r="Y3408" s="231" t="str">
        <f t="shared" si="320"/>
        <v>SERVICE - PAYMENT TERMS</v>
      </c>
      <c r="AA3408" s="232">
        <f t="shared" si="321"/>
        <v>3.72</v>
      </c>
      <c r="AB3408" s="232" t="str">
        <f>VLOOKUP(W3408,'Item List (2)'!$H:$J,2,0)</f>
        <v>Food</v>
      </c>
      <c r="AC3408" s="232">
        <f t="shared" si="322"/>
        <v>7492</v>
      </c>
      <c r="AD3408" s="232" t="str">
        <f t="shared" si="323"/>
        <v>7492-Food</v>
      </c>
    </row>
    <row r="3409" spans="1:30">
      <c r="A3409" t="s">
        <v>48</v>
      </c>
      <c r="B3409" t="s">
        <v>549</v>
      </c>
      <c r="C3409" t="s">
        <v>939</v>
      </c>
      <c r="D3409" t="s">
        <v>940</v>
      </c>
      <c r="E3409" t="s">
        <v>943</v>
      </c>
      <c r="F3409" s="220" t="s">
        <v>53</v>
      </c>
      <c r="G3409" s="220">
        <v>45169</v>
      </c>
      <c r="H3409" t="s">
        <v>291</v>
      </c>
      <c r="I3409" t="s">
        <v>55</v>
      </c>
      <c r="J3409" t="s">
        <v>76</v>
      </c>
      <c r="K3409" t="s">
        <v>292</v>
      </c>
      <c r="L3409" s="230" t="s">
        <v>78</v>
      </c>
      <c r="M3409">
        <v>1</v>
      </c>
      <c r="N3409">
        <v>0</v>
      </c>
      <c r="O3409" s="240">
        <v>99.5</v>
      </c>
      <c r="P3409" s="240">
        <v>99.5</v>
      </c>
      <c r="Q3409" s="240">
        <v>6055.03</v>
      </c>
      <c r="R3409" s="240">
        <v>18.15</v>
      </c>
      <c r="S3409" s="231" t="str">
        <f>VLOOKUP(U3409,'Cross ref'!I:J,2,0)</f>
        <v>SCL</v>
      </c>
      <c r="T3409" s="231">
        <f t="shared" si="318"/>
        <v>99.5</v>
      </c>
      <c r="U3409" s="231">
        <f>VLOOKUP(VALUE(C3409),'Cross ref'!G:I,3,0)</f>
        <v>7492</v>
      </c>
      <c r="V3409" s="231">
        <f>IFERROR(VLOOKUP(J3409,'Item List (2)'!C:D,2,0),VLOOKUP(K3409,'Item List (2)'!C:D,2,0))</f>
        <v>50007</v>
      </c>
      <c r="W3409" s="231">
        <f>IFERROR(VLOOKUP(J3409,'Item List (2)'!C:E,3,0),VLOOKUP(K3409,'Item List (2)'!C:E,3,0))</f>
        <v>100</v>
      </c>
      <c r="X3409" s="231">
        <f t="shared" si="319"/>
        <v>0</v>
      </c>
      <c r="Y3409" s="231" t="str">
        <f t="shared" si="320"/>
        <v>SYRUP, DR PEPPER DIET BIB</v>
      </c>
      <c r="AA3409" s="232">
        <f t="shared" si="321"/>
        <v>99.5</v>
      </c>
      <c r="AB3409" s="232" t="str">
        <f>VLOOKUP(W3409,'Item List (2)'!$H:$J,2,0)</f>
        <v>Food</v>
      </c>
      <c r="AC3409" s="232">
        <f t="shared" si="322"/>
        <v>7492</v>
      </c>
      <c r="AD3409" s="232" t="str">
        <f t="shared" si="323"/>
        <v>7492-Food</v>
      </c>
    </row>
    <row r="3410" spans="1:30">
      <c r="A3410" t="s">
        <v>48</v>
      </c>
      <c r="B3410" t="s">
        <v>549</v>
      </c>
      <c r="C3410" t="s">
        <v>939</v>
      </c>
      <c r="D3410" t="s">
        <v>940</v>
      </c>
      <c r="E3410" t="s">
        <v>943</v>
      </c>
      <c r="F3410" s="220" t="s">
        <v>53</v>
      </c>
      <c r="G3410" s="220">
        <v>45169</v>
      </c>
      <c r="H3410" t="s">
        <v>85</v>
      </c>
      <c r="I3410" t="s">
        <v>55</v>
      </c>
      <c r="J3410" t="s">
        <v>76</v>
      </c>
      <c r="K3410" t="s">
        <v>86</v>
      </c>
      <c r="L3410" s="230" t="s">
        <v>78</v>
      </c>
      <c r="M3410">
        <v>1</v>
      </c>
      <c r="N3410">
        <v>0</v>
      </c>
      <c r="O3410" s="240">
        <v>145.42</v>
      </c>
      <c r="P3410" s="240">
        <v>145.42</v>
      </c>
      <c r="Q3410" s="240">
        <v>6055.03</v>
      </c>
      <c r="R3410" s="240">
        <v>18.15</v>
      </c>
      <c r="S3410" s="231" t="str">
        <f>VLOOKUP(U3410,'Cross ref'!I:J,2,0)</f>
        <v>SCL</v>
      </c>
      <c r="T3410" s="231">
        <f t="shared" si="318"/>
        <v>145.42</v>
      </c>
      <c r="U3410" s="231">
        <f>VLOOKUP(VALUE(C3410),'Cross ref'!G:I,3,0)</f>
        <v>7492</v>
      </c>
      <c r="V3410" s="231">
        <f>IFERROR(VLOOKUP(J3410,'Item List (2)'!C:D,2,0),VLOOKUP(K3410,'Item List (2)'!C:D,2,0))</f>
        <v>50007</v>
      </c>
      <c r="W3410" s="231">
        <f>IFERROR(VLOOKUP(J3410,'Item List (2)'!C:E,3,0),VLOOKUP(K3410,'Item List (2)'!C:E,3,0))</f>
        <v>100</v>
      </c>
      <c r="X3410" s="231">
        <f t="shared" si="319"/>
        <v>0</v>
      </c>
      <c r="Y3410" s="231" t="str">
        <f t="shared" si="320"/>
        <v>SYRUP, COKE DIET HIYLD BIB</v>
      </c>
      <c r="AA3410" s="232">
        <f t="shared" si="321"/>
        <v>145.42</v>
      </c>
      <c r="AB3410" s="232" t="str">
        <f>VLOOKUP(W3410,'Item List (2)'!$H:$J,2,0)</f>
        <v>Food</v>
      </c>
      <c r="AC3410" s="232">
        <f t="shared" si="322"/>
        <v>7492</v>
      </c>
      <c r="AD3410" s="232" t="str">
        <f t="shared" si="323"/>
        <v>7492-Food</v>
      </c>
    </row>
    <row r="3411" spans="1:30">
      <c r="A3411" t="s">
        <v>48</v>
      </c>
      <c r="B3411" t="s">
        <v>549</v>
      </c>
      <c r="C3411" t="s">
        <v>939</v>
      </c>
      <c r="D3411" t="s">
        <v>940</v>
      </c>
      <c r="E3411" t="s">
        <v>943</v>
      </c>
      <c r="F3411" s="220" t="s">
        <v>53</v>
      </c>
      <c r="G3411" s="220">
        <v>45169</v>
      </c>
      <c r="H3411" t="s">
        <v>87</v>
      </c>
      <c r="I3411" t="s">
        <v>55</v>
      </c>
      <c r="J3411" t="s">
        <v>76</v>
      </c>
      <c r="K3411" t="s">
        <v>88</v>
      </c>
      <c r="L3411" s="230" t="s">
        <v>78</v>
      </c>
      <c r="M3411">
        <v>3</v>
      </c>
      <c r="N3411">
        <v>0</v>
      </c>
      <c r="O3411">
        <v>112.77</v>
      </c>
      <c r="P3411" s="240">
        <v>338.31</v>
      </c>
      <c r="Q3411" s="240">
        <v>6055.03</v>
      </c>
      <c r="R3411" s="240">
        <v>18.15</v>
      </c>
      <c r="S3411" s="231" t="str">
        <f>VLOOKUP(U3411,'Cross ref'!I:J,2,0)</f>
        <v>SCL</v>
      </c>
      <c r="T3411" s="231">
        <f t="shared" si="318"/>
        <v>338.31</v>
      </c>
      <c r="U3411" s="231">
        <f>VLOOKUP(VALUE(C3411),'Cross ref'!G:I,3,0)</f>
        <v>7492</v>
      </c>
      <c r="V3411" s="231">
        <f>IFERROR(VLOOKUP(J3411,'Item List (2)'!C:D,2,0),VLOOKUP(K3411,'Item List (2)'!C:D,2,0))</f>
        <v>50007</v>
      </c>
      <c r="W3411" s="231">
        <f>IFERROR(VLOOKUP(J3411,'Item List (2)'!C:E,3,0),VLOOKUP(K3411,'Item List (2)'!C:E,3,0))</f>
        <v>100</v>
      </c>
      <c r="X3411" s="231">
        <f t="shared" si="319"/>
        <v>0</v>
      </c>
      <c r="Y3411" s="231" t="str">
        <f t="shared" si="320"/>
        <v>SYRUP, COKE CLASC BIB (HYCS)</v>
      </c>
      <c r="AA3411" s="232">
        <f t="shared" si="321"/>
        <v>338.31</v>
      </c>
      <c r="AB3411" s="232" t="str">
        <f>VLOOKUP(W3411,'Item List (2)'!$H:$J,2,0)</f>
        <v>Food</v>
      </c>
      <c r="AC3411" s="232">
        <f t="shared" si="322"/>
        <v>7492</v>
      </c>
      <c r="AD3411" s="232" t="str">
        <f t="shared" si="323"/>
        <v>7492-Food</v>
      </c>
    </row>
    <row r="3412" spans="1:30">
      <c r="A3412" t="s">
        <v>48</v>
      </c>
      <c r="B3412" t="s">
        <v>549</v>
      </c>
      <c r="C3412" t="s">
        <v>939</v>
      </c>
      <c r="D3412" t="s">
        <v>940</v>
      </c>
      <c r="E3412" t="s">
        <v>943</v>
      </c>
      <c r="F3412" s="220" t="s">
        <v>53</v>
      </c>
      <c r="G3412" s="220">
        <v>45169</v>
      </c>
      <c r="H3412" t="s">
        <v>293</v>
      </c>
      <c r="I3412" t="s">
        <v>55</v>
      </c>
      <c r="J3412" t="s">
        <v>76</v>
      </c>
      <c r="K3412" t="s">
        <v>294</v>
      </c>
      <c r="L3412" s="230" t="s">
        <v>78</v>
      </c>
      <c r="M3412">
        <v>1</v>
      </c>
      <c r="N3412">
        <v>0</v>
      </c>
      <c r="O3412" s="240">
        <v>116.08</v>
      </c>
      <c r="P3412" s="240">
        <v>116.08</v>
      </c>
      <c r="Q3412" s="240">
        <v>6055.03</v>
      </c>
      <c r="R3412" s="240">
        <v>18.15</v>
      </c>
      <c r="S3412" s="231" t="str">
        <f>VLOOKUP(U3412,'Cross ref'!I:J,2,0)</f>
        <v>SCL</v>
      </c>
      <c r="T3412" s="231">
        <f t="shared" si="318"/>
        <v>116.08</v>
      </c>
      <c r="U3412" s="231">
        <f>VLOOKUP(VALUE(C3412),'Cross ref'!G:I,3,0)</f>
        <v>7492</v>
      </c>
      <c r="V3412" s="231">
        <f>IFERROR(VLOOKUP(J3412,'Item List (2)'!C:D,2,0),VLOOKUP(K3412,'Item List (2)'!C:D,2,0))</f>
        <v>50007</v>
      </c>
      <c r="W3412" s="231">
        <f>IFERROR(VLOOKUP(J3412,'Item List (2)'!C:E,3,0),VLOOKUP(K3412,'Item List (2)'!C:E,3,0))</f>
        <v>100</v>
      </c>
      <c r="X3412" s="231">
        <f t="shared" si="319"/>
        <v>0</v>
      </c>
      <c r="Y3412" s="231" t="str">
        <f t="shared" si="320"/>
        <v>SYRUP, SPRITE BIB (HYCS)</v>
      </c>
      <c r="AA3412" s="232">
        <f t="shared" si="321"/>
        <v>116.08</v>
      </c>
      <c r="AB3412" s="232" t="str">
        <f>VLOOKUP(W3412,'Item List (2)'!$H:$J,2,0)</f>
        <v>Food</v>
      </c>
      <c r="AC3412" s="232">
        <f t="shared" si="322"/>
        <v>7492</v>
      </c>
      <c r="AD3412" s="232" t="str">
        <f t="shared" si="323"/>
        <v>7492-Food</v>
      </c>
    </row>
    <row r="3413" spans="1:30">
      <c r="A3413" t="s">
        <v>48</v>
      </c>
      <c r="B3413" t="s">
        <v>549</v>
      </c>
      <c r="C3413" t="s">
        <v>939</v>
      </c>
      <c r="D3413" t="s">
        <v>940</v>
      </c>
      <c r="E3413" t="s">
        <v>943</v>
      </c>
      <c r="F3413" s="220" t="s">
        <v>53</v>
      </c>
      <c r="G3413" s="220">
        <v>45169</v>
      </c>
      <c r="H3413" t="s">
        <v>445</v>
      </c>
      <c r="I3413" t="s">
        <v>55</v>
      </c>
      <c r="J3413" t="s">
        <v>370</v>
      </c>
      <c r="K3413" t="s">
        <v>446</v>
      </c>
      <c r="L3413" s="230" t="s">
        <v>447</v>
      </c>
      <c r="M3413">
        <v>1</v>
      </c>
      <c r="N3413">
        <v>0</v>
      </c>
      <c r="O3413" s="240">
        <v>71.31</v>
      </c>
      <c r="P3413" s="240">
        <v>71.31</v>
      </c>
      <c r="Q3413" s="240">
        <v>6055.03</v>
      </c>
      <c r="R3413" s="240">
        <v>18.15</v>
      </c>
      <c r="S3413" s="231" t="str">
        <f>VLOOKUP(U3413,'Cross ref'!I:J,2,0)</f>
        <v>SCL</v>
      </c>
      <c r="T3413" s="231">
        <f t="shared" si="318"/>
        <v>71.31</v>
      </c>
      <c r="U3413" s="231">
        <f>VLOOKUP(VALUE(C3413),'Cross ref'!G:I,3,0)</f>
        <v>7492</v>
      </c>
      <c r="V3413" s="231">
        <f>IFERROR(VLOOKUP(J3413,'Item List (2)'!C:D,2,0),VLOOKUP(K3413,'Item List (2)'!C:D,2,0))</f>
        <v>50007</v>
      </c>
      <c r="W3413" s="231">
        <f>IFERROR(VLOOKUP(J3413,'Item List (2)'!C:E,3,0),VLOOKUP(K3413,'Item List (2)'!C:E,3,0))</f>
        <v>100</v>
      </c>
      <c r="X3413" s="231">
        <f t="shared" si="319"/>
        <v>0</v>
      </c>
      <c r="Y3413" s="231" t="str">
        <f t="shared" si="320"/>
        <v>TOPPING, OREO CRUMBLE 24LB</v>
      </c>
      <c r="AA3413" s="232">
        <f t="shared" si="321"/>
        <v>71.31</v>
      </c>
      <c r="AB3413" s="232" t="str">
        <f>VLOOKUP(W3413,'Item List (2)'!$H:$J,2,0)</f>
        <v>Food</v>
      </c>
      <c r="AC3413" s="232">
        <f t="shared" si="322"/>
        <v>7492</v>
      </c>
      <c r="AD3413" s="232" t="str">
        <f t="shared" si="323"/>
        <v>7492-Food</v>
      </c>
    </row>
    <row r="3414" spans="1:30">
      <c r="A3414" t="s">
        <v>48</v>
      </c>
      <c r="B3414" t="s">
        <v>549</v>
      </c>
      <c r="C3414" t="s">
        <v>939</v>
      </c>
      <c r="D3414" t="s">
        <v>940</v>
      </c>
      <c r="E3414" t="s">
        <v>943</v>
      </c>
      <c r="F3414" s="220" t="s">
        <v>53</v>
      </c>
      <c r="G3414" s="220">
        <v>45169</v>
      </c>
      <c r="H3414" t="s">
        <v>557</v>
      </c>
      <c r="I3414" t="s">
        <v>66</v>
      </c>
      <c r="J3414" t="s">
        <v>490</v>
      </c>
      <c r="K3414" t="s">
        <v>558</v>
      </c>
      <c r="L3414" s="230" t="s">
        <v>559</v>
      </c>
      <c r="M3414">
        <v>1</v>
      </c>
      <c r="N3414">
        <v>0</v>
      </c>
      <c r="O3414" s="240">
        <v>26.4</v>
      </c>
      <c r="P3414" s="240">
        <v>26.4</v>
      </c>
      <c r="Q3414" s="240">
        <v>6055.03</v>
      </c>
      <c r="R3414" s="240">
        <v>18.15</v>
      </c>
      <c r="S3414" s="231" t="str">
        <f>VLOOKUP(U3414,'Cross ref'!I:J,2,0)</f>
        <v>SCL</v>
      </c>
      <c r="T3414" s="231">
        <f t="shared" si="318"/>
        <v>26.4</v>
      </c>
      <c r="U3414" s="231">
        <f>VLOOKUP(VALUE(C3414),'Cross ref'!G:I,3,0)</f>
        <v>7492</v>
      </c>
      <c r="V3414" s="231">
        <f>IFERROR(VLOOKUP(J3414,'Item List (2)'!C:D,2,0),VLOOKUP(K3414,'Item List (2)'!C:D,2,0))</f>
        <v>60507</v>
      </c>
      <c r="W3414" s="231">
        <f>IFERROR(VLOOKUP(J3414,'Item List (2)'!C:E,3,0),VLOOKUP(K3414,'Item List (2)'!C:E,3,0))</f>
        <v>1200</v>
      </c>
      <c r="X3414" s="231">
        <f t="shared" si="319"/>
        <v>0</v>
      </c>
      <c r="Y3414" s="231" t="str">
        <f t="shared" si="320"/>
        <v>DEGREASER, INSIDE OUT HEAVY</v>
      </c>
      <c r="AA3414" s="232">
        <f t="shared" si="321"/>
        <v>26.4</v>
      </c>
      <c r="AB3414" s="232" t="str">
        <f>VLOOKUP(W3414,'Item List (2)'!$H:$J,2,0)</f>
        <v>Supplies</v>
      </c>
      <c r="AC3414" s="232">
        <f t="shared" si="322"/>
        <v>7492</v>
      </c>
      <c r="AD3414" s="232" t="str">
        <f t="shared" si="323"/>
        <v>7492-Supplies</v>
      </c>
    </row>
    <row r="3415" spans="1:30">
      <c r="A3415" t="s">
        <v>48</v>
      </c>
      <c r="B3415" t="s">
        <v>549</v>
      </c>
      <c r="C3415" t="s">
        <v>939</v>
      </c>
      <c r="D3415" t="s">
        <v>940</v>
      </c>
      <c r="E3415" t="s">
        <v>943</v>
      </c>
      <c r="F3415" s="220" t="s">
        <v>53</v>
      </c>
      <c r="G3415" s="220">
        <v>45169</v>
      </c>
      <c r="H3415" t="s">
        <v>93</v>
      </c>
      <c r="I3415" t="s">
        <v>55</v>
      </c>
      <c r="J3415" t="s">
        <v>94</v>
      </c>
      <c r="K3415" t="s">
        <v>95</v>
      </c>
      <c r="L3415" s="230" t="s">
        <v>96</v>
      </c>
      <c r="M3415">
        <v>2</v>
      </c>
      <c r="N3415">
        <v>0</v>
      </c>
      <c r="O3415">
        <v>26.21</v>
      </c>
      <c r="P3415" s="240">
        <v>52.42</v>
      </c>
      <c r="Q3415" s="240">
        <v>6055.03</v>
      </c>
      <c r="R3415" s="240">
        <v>18.15</v>
      </c>
      <c r="S3415" s="231" t="str">
        <f>VLOOKUP(U3415,'Cross ref'!I:J,2,0)</f>
        <v>SCL</v>
      </c>
      <c r="T3415" s="231">
        <f t="shared" si="318"/>
        <v>52.42</v>
      </c>
      <c r="U3415" s="231">
        <f>VLOOKUP(VALUE(C3415),'Cross ref'!G:I,3,0)</f>
        <v>7492</v>
      </c>
      <c r="V3415" s="231">
        <f>IFERROR(VLOOKUP(J3415,'Item List (2)'!C:D,2,0),VLOOKUP(K3415,'Item List (2)'!C:D,2,0))</f>
        <v>50007</v>
      </c>
      <c r="W3415" s="231">
        <f>IFERROR(VLOOKUP(J3415,'Item List (2)'!C:E,3,0),VLOOKUP(K3415,'Item List (2)'!C:E,3,0))</f>
        <v>100</v>
      </c>
      <c r="X3415" s="231">
        <f t="shared" si="319"/>
        <v>0</v>
      </c>
      <c r="Y3415" s="231" t="str">
        <f t="shared" si="320"/>
        <v>JUICE, ORANGE ORIG SIMPLY</v>
      </c>
      <c r="AA3415" s="232">
        <f t="shared" si="321"/>
        <v>52.42</v>
      </c>
      <c r="AB3415" s="232" t="str">
        <f>VLOOKUP(W3415,'Item List (2)'!$H:$J,2,0)</f>
        <v>Food</v>
      </c>
      <c r="AC3415" s="232">
        <f t="shared" si="322"/>
        <v>7492</v>
      </c>
      <c r="AD3415" s="232" t="str">
        <f t="shared" si="323"/>
        <v>7492-Food</v>
      </c>
    </row>
    <row r="3416" spans="1:30">
      <c r="A3416" t="s">
        <v>48</v>
      </c>
      <c r="B3416" t="s">
        <v>549</v>
      </c>
      <c r="C3416" t="s">
        <v>939</v>
      </c>
      <c r="D3416" t="s">
        <v>940</v>
      </c>
      <c r="E3416" t="s">
        <v>943</v>
      </c>
      <c r="F3416" s="220" t="s">
        <v>53</v>
      </c>
      <c r="G3416" s="220">
        <v>45169</v>
      </c>
      <c r="H3416" t="s">
        <v>97</v>
      </c>
      <c r="I3416" t="s">
        <v>55</v>
      </c>
      <c r="J3416" t="s">
        <v>98</v>
      </c>
      <c r="K3416" t="s">
        <v>99</v>
      </c>
      <c r="L3416" s="230" t="s">
        <v>100</v>
      </c>
      <c r="M3416">
        <v>3</v>
      </c>
      <c r="N3416">
        <v>0</v>
      </c>
      <c r="O3416" s="240">
        <v>20.03</v>
      </c>
      <c r="P3416" s="240">
        <v>60.09</v>
      </c>
      <c r="Q3416" s="240">
        <v>6055.03</v>
      </c>
      <c r="R3416" s="240">
        <v>18.15</v>
      </c>
      <c r="S3416" s="231" t="str">
        <f>VLOOKUP(U3416,'Cross ref'!I:J,2,0)</f>
        <v>SCL</v>
      </c>
      <c r="T3416" s="231">
        <f t="shared" si="318"/>
        <v>60.09</v>
      </c>
      <c r="U3416" s="231">
        <f>VLOOKUP(VALUE(C3416),'Cross ref'!G:I,3,0)</f>
        <v>7492</v>
      </c>
      <c r="V3416" s="231">
        <f>IFERROR(VLOOKUP(J3416,'Item List (2)'!C:D,2,0),VLOOKUP(K3416,'Item List (2)'!C:D,2,0))</f>
        <v>50007</v>
      </c>
      <c r="W3416" s="231">
        <f>IFERROR(VLOOKUP(J3416,'Item List (2)'!C:E,3,0),VLOOKUP(K3416,'Item List (2)'!C:E,3,0))</f>
        <v>100</v>
      </c>
      <c r="X3416" s="231">
        <f t="shared" si="319"/>
        <v>0</v>
      </c>
      <c r="Y3416" s="231" t="str">
        <f t="shared" si="320"/>
        <v>SAUCE, BBQ SWEET &amp; BOLD CUP</v>
      </c>
      <c r="AA3416" s="232">
        <f t="shared" si="321"/>
        <v>60.09</v>
      </c>
      <c r="AB3416" s="232" t="str">
        <f>VLOOKUP(W3416,'Item List (2)'!$H:$J,2,0)</f>
        <v>Food</v>
      </c>
      <c r="AC3416" s="232">
        <f t="shared" si="322"/>
        <v>7492</v>
      </c>
      <c r="AD3416" s="232" t="str">
        <f t="shared" si="323"/>
        <v>7492-Food</v>
      </c>
    </row>
    <row r="3417" spans="1:30">
      <c r="A3417" t="s">
        <v>48</v>
      </c>
      <c r="B3417" t="s">
        <v>549</v>
      </c>
      <c r="C3417" t="s">
        <v>939</v>
      </c>
      <c r="D3417" t="s">
        <v>940</v>
      </c>
      <c r="E3417" t="s">
        <v>943</v>
      </c>
      <c r="F3417" s="220" t="s">
        <v>53</v>
      </c>
      <c r="G3417" s="220">
        <v>45169</v>
      </c>
      <c r="H3417" t="s">
        <v>104</v>
      </c>
      <c r="I3417" t="s">
        <v>55</v>
      </c>
      <c r="J3417" t="s">
        <v>105</v>
      </c>
      <c r="K3417" t="s">
        <v>106</v>
      </c>
      <c r="L3417" s="230" t="s">
        <v>107</v>
      </c>
      <c r="M3417">
        <v>1</v>
      </c>
      <c r="N3417">
        <v>0</v>
      </c>
      <c r="O3417" s="240">
        <v>9.54</v>
      </c>
      <c r="P3417" s="240">
        <v>9.54</v>
      </c>
      <c r="Q3417" s="240">
        <v>6055.03</v>
      </c>
      <c r="R3417" s="240">
        <v>18.15</v>
      </c>
      <c r="S3417" s="231" t="str">
        <f>VLOOKUP(U3417,'Cross ref'!I:J,2,0)</f>
        <v>SCL</v>
      </c>
      <c r="T3417" s="231">
        <f t="shared" si="318"/>
        <v>9.54</v>
      </c>
      <c r="U3417" s="231">
        <f>VLOOKUP(VALUE(C3417),'Cross ref'!G:I,3,0)</f>
        <v>7492</v>
      </c>
      <c r="V3417" s="231">
        <f>IFERROR(VLOOKUP(J3417,'Item List (2)'!C:D,2,0),VLOOKUP(K3417,'Item List (2)'!C:D,2,0))</f>
        <v>50007</v>
      </c>
      <c r="W3417" s="231">
        <f>IFERROR(VLOOKUP(J3417,'Item List (2)'!C:E,3,0),VLOOKUP(K3417,'Item List (2)'!C:E,3,0))</f>
        <v>100</v>
      </c>
      <c r="X3417" s="231">
        <f t="shared" si="319"/>
        <v>0</v>
      </c>
      <c r="Y3417" s="231" t="str">
        <f t="shared" si="320"/>
        <v>MILK, 1%</v>
      </c>
      <c r="AA3417" s="232">
        <f t="shared" si="321"/>
        <v>9.54</v>
      </c>
      <c r="AB3417" s="232" t="str">
        <f>VLOOKUP(W3417,'Item List (2)'!$H:$J,2,0)</f>
        <v>Food</v>
      </c>
      <c r="AC3417" s="232">
        <f t="shared" si="322"/>
        <v>7492</v>
      </c>
      <c r="AD3417" s="232" t="str">
        <f t="shared" si="323"/>
        <v>7492-Food</v>
      </c>
    </row>
    <row r="3418" spans="1:30">
      <c r="A3418" t="s">
        <v>48</v>
      </c>
      <c r="B3418" t="s">
        <v>549</v>
      </c>
      <c r="C3418" t="s">
        <v>939</v>
      </c>
      <c r="D3418" t="s">
        <v>940</v>
      </c>
      <c r="E3418" t="s">
        <v>943</v>
      </c>
      <c r="F3418" s="220" t="s">
        <v>53</v>
      </c>
      <c r="G3418" s="220">
        <v>45169</v>
      </c>
      <c r="H3418" t="s">
        <v>116</v>
      </c>
      <c r="I3418" t="s">
        <v>55</v>
      </c>
      <c r="J3418" t="s">
        <v>117</v>
      </c>
      <c r="K3418" t="s">
        <v>118</v>
      </c>
      <c r="L3418" s="230" t="s">
        <v>119</v>
      </c>
      <c r="M3418">
        <v>15</v>
      </c>
      <c r="N3418">
        <v>0</v>
      </c>
      <c r="O3418" s="240">
        <v>76.78</v>
      </c>
      <c r="P3418" s="240">
        <v>1151.7</v>
      </c>
      <c r="Q3418" s="240">
        <v>6055.03</v>
      </c>
      <c r="R3418" s="240">
        <v>18.15</v>
      </c>
      <c r="S3418" s="231" t="str">
        <f>VLOOKUP(U3418,'Cross ref'!I:J,2,0)</f>
        <v>SCL</v>
      </c>
      <c r="T3418" s="231">
        <f t="shared" si="318"/>
        <v>1151.7</v>
      </c>
      <c r="U3418" s="231">
        <f>VLOOKUP(VALUE(C3418),'Cross ref'!G:I,3,0)</f>
        <v>7492</v>
      </c>
      <c r="V3418" s="231">
        <f>IFERROR(VLOOKUP(J3418,'Item List (2)'!C:D,2,0),VLOOKUP(K3418,'Item List (2)'!C:D,2,0))</f>
        <v>50007</v>
      </c>
      <c r="W3418" s="231">
        <f>IFERROR(VLOOKUP(J3418,'Item List (2)'!C:E,3,0),VLOOKUP(K3418,'Item List (2)'!C:E,3,0))</f>
        <v>100</v>
      </c>
      <c r="X3418" s="231">
        <f t="shared" si="319"/>
        <v>0</v>
      </c>
      <c r="Y3418" s="231" t="str">
        <f t="shared" si="320"/>
        <v>BEEF, GRND PTY 3.5Z</v>
      </c>
      <c r="AA3418" s="232">
        <f t="shared" si="321"/>
        <v>1151.7</v>
      </c>
      <c r="AB3418" s="232" t="str">
        <f>VLOOKUP(W3418,'Item List (2)'!$H:$J,2,0)</f>
        <v>Food</v>
      </c>
      <c r="AC3418" s="232">
        <f t="shared" si="322"/>
        <v>7492</v>
      </c>
      <c r="AD3418" s="232" t="str">
        <f t="shared" si="323"/>
        <v>7492-Food</v>
      </c>
    </row>
    <row r="3419" spans="1:30">
      <c r="A3419" t="s">
        <v>48</v>
      </c>
      <c r="B3419" t="s">
        <v>549</v>
      </c>
      <c r="C3419" t="s">
        <v>939</v>
      </c>
      <c r="D3419" t="s">
        <v>940</v>
      </c>
      <c r="E3419" t="s">
        <v>943</v>
      </c>
      <c r="F3419" s="220" t="s">
        <v>53</v>
      </c>
      <c r="G3419" s="220">
        <v>45169</v>
      </c>
      <c r="H3419" t="s">
        <v>309</v>
      </c>
      <c r="I3419" t="s">
        <v>55</v>
      </c>
      <c r="J3419" t="s">
        <v>310</v>
      </c>
      <c r="K3419" t="s">
        <v>311</v>
      </c>
      <c r="L3419" s="230" t="s">
        <v>312</v>
      </c>
      <c r="M3419">
        <v>1</v>
      </c>
      <c r="N3419">
        <v>0</v>
      </c>
      <c r="O3419" s="240">
        <v>11.6</v>
      </c>
      <c r="P3419" s="240">
        <v>11.6</v>
      </c>
      <c r="Q3419" s="240">
        <v>6055.03</v>
      </c>
      <c r="R3419" s="240">
        <v>18.15</v>
      </c>
      <c r="S3419" s="231" t="str">
        <f>VLOOKUP(U3419,'Cross ref'!I:J,2,0)</f>
        <v>SCL</v>
      </c>
      <c r="T3419" s="231">
        <f t="shared" si="318"/>
        <v>11.6</v>
      </c>
      <c r="U3419" s="231">
        <f>VLOOKUP(VALUE(C3419),'Cross ref'!G:I,3,0)</f>
        <v>7492</v>
      </c>
      <c r="V3419" s="231">
        <f>IFERROR(VLOOKUP(J3419,'Item List (2)'!C:D,2,0),VLOOKUP(K3419,'Item List (2)'!C:D,2,0))</f>
        <v>50007</v>
      </c>
      <c r="W3419" s="231">
        <f>IFERROR(VLOOKUP(J3419,'Item List (2)'!C:E,3,0),VLOOKUP(K3419,'Item List (2)'!C:E,3,0))</f>
        <v>100</v>
      </c>
      <c r="X3419" s="231">
        <f t="shared" si="319"/>
        <v>0</v>
      </c>
      <c r="Y3419" s="231" t="str">
        <f t="shared" si="320"/>
        <v>SALSA, PCH .43Z</v>
      </c>
      <c r="AA3419" s="232">
        <f t="shared" si="321"/>
        <v>11.6</v>
      </c>
      <c r="AB3419" s="232" t="str">
        <f>VLOOKUP(W3419,'Item List (2)'!$H:$J,2,0)</f>
        <v>Food</v>
      </c>
      <c r="AC3419" s="232">
        <f t="shared" si="322"/>
        <v>7492</v>
      </c>
      <c r="AD3419" s="232" t="str">
        <f t="shared" si="323"/>
        <v>7492-Food</v>
      </c>
    </row>
    <row r="3420" spans="1:30">
      <c r="A3420" t="s">
        <v>48</v>
      </c>
      <c r="B3420" t="s">
        <v>549</v>
      </c>
      <c r="C3420" t="s">
        <v>939</v>
      </c>
      <c r="D3420" t="s">
        <v>940</v>
      </c>
      <c r="E3420" t="s">
        <v>943</v>
      </c>
      <c r="F3420" s="220" t="s">
        <v>53</v>
      </c>
      <c r="G3420" s="220">
        <v>45169</v>
      </c>
      <c r="H3420" t="s">
        <v>120</v>
      </c>
      <c r="I3420" t="s">
        <v>55</v>
      </c>
      <c r="J3420" t="s">
        <v>121</v>
      </c>
      <c r="K3420" t="s">
        <v>122</v>
      </c>
      <c r="L3420" s="230" t="s">
        <v>123</v>
      </c>
      <c r="M3420">
        <v>4</v>
      </c>
      <c r="N3420">
        <v>0</v>
      </c>
      <c r="O3420" s="240">
        <v>30.72</v>
      </c>
      <c r="P3420" s="240">
        <v>122.88</v>
      </c>
      <c r="Q3420" s="240">
        <v>6055.03</v>
      </c>
      <c r="R3420" s="240">
        <v>18.15</v>
      </c>
      <c r="S3420" s="231" t="str">
        <f>VLOOKUP(U3420,'Cross ref'!I:J,2,0)</f>
        <v>SCL</v>
      </c>
      <c r="T3420" s="231">
        <f t="shared" si="318"/>
        <v>122.88</v>
      </c>
      <c r="U3420" s="231">
        <f>VLOOKUP(VALUE(C3420),'Cross ref'!G:I,3,0)</f>
        <v>7492</v>
      </c>
      <c r="V3420" s="231">
        <f>IFERROR(VLOOKUP(J3420,'Item List (2)'!C:D,2,0),VLOOKUP(K3420,'Item List (2)'!C:D,2,0))</f>
        <v>50007</v>
      </c>
      <c r="W3420" s="231">
        <f>IFERROR(VLOOKUP(J3420,'Item List (2)'!C:E,3,0),VLOOKUP(K3420,'Item List (2)'!C:E,3,0))</f>
        <v>100</v>
      </c>
      <c r="X3420" s="231">
        <f t="shared" si="319"/>
        <v>0</v>
      </c>
      <c r="Y3420" s="231" t="str">
        <f t="shared" si="320"/>
        <v>APPTZR, ONION RING</v>
      </c>
      <c r="AA3420" s="232">
        <f t="shared" si="321"/>
        <v>122.88</v>
      </c>
      <c r="AB3420" s="232" t="str">
        <f>VLOOKUP(W3420,'Item List (2)'!$H:$J,2,0)</f>
        <v>Food</v>
      </c>
      <c r="AC3420" s="232">
        <f t="shared" si="322"/>
        <v>7492</v>
      </c>
      <c r="AD3420" s="232" t="str">
        <f t="shared" si="323"/>
        <v>7492-Food</v>
      </c>
    </row>
    <row r="3421" spans="1:30">
      <c r="A3421" t="s">
        <v>48</v>
      </c>
      <c r="B3421" t="s">
        <v>549</v>
      </c>
      <c r="C3421" t="s">
        <v>939</v>
      </c>
      <c r="D3421" t="s">
        <v>940</v>
      </c>
      <c r="E3421" t="s">
        <v>943</v>
      </c>
      <c r="F3421" s="220" t="s">
        <v>53</v>
      </c>
      <c r="G3421" s="220">
        <v>45169</v>
      </c>
      <c r="H3421" t="s">
        <v>124</v>
      </c>
      <c r="I3421" t="s">
        <v>55</v>
      </c>
      <c r="J3421" t="s">
        <v>125</v>
      </c>
      <c r="K3421" t="s">
        <v>126</v>
      </c>
      <c r="L3421" s="230" t="s">
        <v>127</v>
      </c>
      <c r="M3421">
        <v>3</v>
      </c>
      <c r="N3421">
        <v>0</v>
      </c>
      <c r="O3421" s="240">
        <v>21.8</v>
      </c>
      <c r="P3421" s="240">
        <v>65.4</v>
      </c>
      <c r="Q3421" s="240">
        <v>6055.03</v>
      </c>
      <c r="R3421" s="240">
        <v>18.15</v>
      </c>
      <c r="S3421" s="231" t="str">
        <f>VLOOKUP(U3421,'Cross ref'!I:J,2,0)</f>
        <v>SCL</v>
      </c>
      <c r="T3421" s="231">
        <f t="shared" si="318"/>
        <v>65.4</v>
      </c>
      <c r="U3421" s="231">
        <f>VLOOKUP(VALUE(C3421),'Cross ref'!G:I,3,0)</f>
        <v>7492</v>
      </c>
      <c r="V3421" s="231">
        <f>IFERROR(VLOOKUP(J3421,'Item List (2)'!C:D,2,0),VLOOKUP(K3421,'Item List (2)'!C:D,2,0))</f>
        <v>50007</v>
      </c>
      <c r="W3421" s="231">
        <f>IFERROR(VLOOKUP(J3421,'Item List (2)'!C:E,3,0),VLOOKUP(K3421,'Item List (2)'!C:E,3,0))</f>
        <v>100</v>
      </c>
      <c r="X3421" s="231">
        <f t="shared" si="319"/>
        <v>0</v>
      </c>
      <c r="Y3421" s="231" t="str">
        <f t="shared" si="320"/>
        <v>KETCHUP, PKT</v>
      </c>
      <c r="AA3421" s="232">
        <f t="shared" si="321"/>
        <v>65.4</v>
      </c>
      <c r="AB3421" s="232" t="str">
        <f>VLOOKUP(W3421,'Item List (2)'!$H:$J,2,0)</f>
        <v>Food</v>
      </c>
      <c r="AC3421" s="232">
        <f t="shared" si="322"/>
        <v>7492</v>
      </c>
      <c r="AD3421" s="232" t="str">
        <f t="shared" si="323"/>
        <v>7492-Food</v>
      </c>
    </row>
    <row r="3422" spans="1:30">
      <c r="A3422" t="s">
        <v>48</v>
      </c>
      <c r="B3422" t="s">
        <v>549</v>
      </c>
      <c r="C3422" t="s">
        <v>939</v>
      </c>
      <c r="D3422" t="s">
        <v>940</v>
      </c>
      <c r="E3422" t="s">
        <v>943</v>
      </c>
      <c r="F3422" s="220" t="s">
        <v>53</v>
      </c>
      <c r="G3422" s="220">
        <v>45169</v>
      </c>
      <c r="H3422" t="s">
        <v>315</v>
      </c>
      <c r="I3422" t="s">
        <v>55</v>
      </c>
      <c r="J3422" t="s">
        <v>316</v>
      </c>
      <c r="K3422" t="s">
        <v>317</v>
      </c>
      <c r="L3422" s="230" t="s">
        <v>212</v>
      </c>
      <c r="M3422">
        <v>1</v>
      </c>
      <c r="N3422">
        <v>0</v>
      </c>
      <c r="O3422" s="240">
        <v>17.15</v>
      </c>
      <c r="P3422" s="240">
        <v>17.15</v>
      </c>
      <c r="Q3422" s="240">
        <v>6055.03</v>
      </c>
      <c r="R3422" s="240">
        <v>18.15</v>
      </c>
      <c r="S3422" s="231" t="str">
        <f>VLOOKUP(U3422,'Cross ref'!I:J,2,0)</f>
        <v>SCL</v>
      </c>
      <c r="T3422" s="231">
        <f t="shared" si="318"/>
        <v>17.15</v>
      </c>
      <c r="U3422" s="231">
        <f>VLOOKUP(VALUE(C3422),'Cross ref'!G:I,3,0)</f>
        <v>7492</v>
      </c>
      <c r="V3422" s="231">
        <f>IFERROR(VLOOKUP(J3422,'Item List (2)'!C:D,2,0),VLOOKUP(K3422,'Item List (2)'!C:D,2,0))</f>
        <v>50007</v>
      </c>
      <c r="W3422" s="231">
        <f>IFERROR(VLOOKUP(J3422,'Item List (2)'!C:E,3,0),VLOOKUP(K3422,'Item List (2)'!C:E,3,0))</f>
        <v>100</v>
      </c>
      <c r="X3422" s="231">
        <f t="shared" si="319"/>
        <v>0</v>
      </c>
      <c r="Y3422" s="231" t="str">
        <f t="shared" si="320"/>
        <v>BREADING, CHICK TNDR</v>
      </c>
      <c r="AA3422" s="232">
        <f t="shared" si="321"/>
        <v>17.15</v>
      </c>
      <c r="AB3422" s="232" t="str">
        <f>VLOOKUP(W3422,'Item List (2)'!$H:$J,2,0)</f>
        <v>Food</v>
      </c>
      <c r="AC3422" s="232">
        <f t="shared" si="322"/>
        <v>7492</v>
      </c>
      <c r="AD3422" s="232" t="str">
        <f t="shared" si="323"/>
        <v>7492-Food</v>
      </c>
    </row>
    <row r="3423" spans="1:30">
      <c r="A3423" t="s">
        <v>48</v>
      </c>
      <c r="B3423" t="s">
        <v>549</v>
      </c>
      <c r="C3423" t="s">
        <v>939</v>
      </c>
      <c r="D3423" t="s">
        <v>940</v>
      </c>
      <c r="E3423" t="s">
        <v>943</v>
      </c>
      <c r="F3423" s="220" t="s">
        <v>53</v>
      </c>
      <c r="G3423" s="220">
        <v>45169</v>
      </c>
      <c r="H3423" t="s">
        <v>128</v>
      </c>
      <c r="I3423" t="s">
        <v>55</v>
      </c>
      <c r="J3423" t="s">
        <v>129</v>
      </c>
      <c r="K3423" t="s">
        <v>130</v>
      </c>
      <c r="L3423" s="230" t="s">
        <v>131</v>
      </c>
      <c r="M3423">
        <v>1</v>
      </c>
      <c r="N3423">
        <v>0</v>
      </c>
      <c r="O3423" s="240">
        <v>33.38</v>
      </c>
      <c r="P3423" s="240">
        <v>33.38</v>
      </c>
      <c r="Q3423" s="240">
        <v>6055.03</v>
      </c>
      <c r="R3423" s="240">
        <v>18.15</v>
      </c>
      <c r="S3423" s="231" t="str">
        <f>VLOOKUP(U3423,'Cross ref'!I:J,2,0)</f>
        <v>SCL</v>
      </c>
      <c r="T3423" s="231">
        <f t="shared" si="318"/>
        <v>33.38</v>
      </c>
      <c r="U3423" s="231">
        <f>VLOOKUP(VALUE(C3423),'Cross ref'!G:I,3,0)</f>
        <v>7492</v>
      </c>
      <c r="V3423" s="231">
        <f>IFERROR(VLOOKUP(J3423,'Item List (2)'!C:D,2,0),VLOOKUP(K3423,'Item List (2)'!C:D,2,0))</f>
        <v>50007</v>
      </c>
      <c r="W3423" s="231">
        <f>IFERROR(VLOOKUP(J3423,'Item List (2)'!C:E,3,0),VLOOKUP(K3423,'Item List (2)'!C:E,3,0))</f>
        <v>100</v>
      </c>
      <c r="X3423" s="231">
        <f t="shared" si="319"/>
        <v>0</v>
      </c>
      <c r="Y3423" s="231" t="str">
        <f t="shared" si="320"/>
        <v>HASHBROWN, RND ZTF</v>
      </c>
      <c r="AA3423" s="232">
        <f t="shared" si="321"/>
        <v>33.38</v>
      </c>
      <c r="AB3423" s="232" t="str">
        <f>VLOOKUP(W3423,'Item List (2)'!$H:$J,2,0)</f>
        <v>Food</v>
      </c>
      <c r="AC3423" s="232">
        <f t="shared" si="322"/>
        <v>7492</v>
      </c>
      <c r="AD3423" s="232" t="str">
        <f t="shared" si="323"/>
        <v>7492-Food</v>
      </c>
    </row>
    <row r="3424" spans="1:30">
      <c r="A3424" t="s">
        <v>48</v>
      </c>
      <c r="B3424" t="s">
        <v>549</v>
      </c>
      <c r="C3424" t="s">
        <v>939</v>
      </c>
      <c r="D3424" t="s">
        <v>940</v>
      </c>
      <c r="E3424" t="s">
        <v>943</v>
      </c>
      <c r="F3424" s="220" t="s">
        <v>53</v>
      </c>
      <c r="G3424" s="220">
        <v>45169</v>
      </c>
      <c r="H3424" t="s">
        <v>132</v>
      </c>
      <c r="I3424" t="s">
        <v>55</v>
      </c>
      <c r="J3424" t="s">
        <v>129</v>
      </c>
      <c r="K3424" t="s">
        <v>133</v>
      </c>
      <c r="L3424" s="230" t="s">
        <v>131</v>
      </c>
      <c r="M3424">
        <v>3</v>
      </c>
      <c r="N3424">
        <v>0</v>
      </c>
      <c r="O3424" s="240">
        <v>33.38</v>
      </c>
      <c r="P3424" s="240">
        <v>100.14</v>
      </c>
      <c r="Q3424" s="240">
        <v>6055.03</v>
      </c>
      <c r="R3424" s="240">
        <v>18.15</v>
      </c>
      <c r="S3424" s="231" t="str">
        <f>VLOOKUP(U3424,'Cross ref'!I:J,2,0)</f>
        <v>SCL</v>
      </c>
      <c r="T3424" s="231">
        <f t="shared" si="318"/>
        <v>100.14</v>
      </c>
      <c r="U3424" s="231">
        <f>VLOOKUP(VALUE(C3424),'Cross ref'!G:I,3,0)</f>
        <v>7492</v>
      </c>
      <c r="V3424" s="231">
        <f>IFERROR(VLOOKUP(J3424,'Item List (2)'!C:D,2,0),VLOOKUP(K3424,'Item List (2)'!C:D,2,0))</f>
        <v>50007</v>
      </c>
      <c r="W3424" s="231">
        <f>IFERROR(VLOOKUP(J3424,'Item List (2)'!C:E,3,0),VLOOKUP(K3424,'Item List (2)'!C:E,3,0))</f>
        <v>100</v>
      </c>
      <c r="X3424" s="231">
        <f t="shared" si="319"/>
        <v>0</v>
      </c>
      <c r="Y3424" s="231" t="str">
        <f t="shared" si="320"/>
        <v>FRIES, CRISS CUT SEASN</v>
      </c>
      <c r="AA3424" s="232">
        <f t="shared" si="321"/>
        <v>100.14</v>
      </c>
      <c r="AB3424" s="232" t="str">
        <f>VLOOKUP(W3424,'Item List (2)'!$H:$J,2,0)</f>
        <v>Food</v>
      </c>
      <c r="AC3424" s="232">
        <f t="shared" si="322"/>
        <v>7492</v>
      </c>
      <c r="AD3424" s="232" t="str">
        <f t="shared" si="323"/>
        <v>7492-Food</v>
      </c>
    </row>
    <row r="3425" spans="1:30">
      <c r="A3425" t="s">
        <v>48</v>
      </c>
      <c r="B3425" t="s">
        <v>549</v>
      </c>
      <c r="C3425" t="s">
        <v>939</v>
      </c>
      <c r="D3425" t="s">
        <v>940</v>
      </c>
      <c r="E3425" t="s">
        <v>943</v>
      </c>
      <c r="F3425" s="220" t="s">
        <v>53</v>
      </c>
      <c r="G3425" s="220">
        <v>45169</v>
      </c>
      <c r="H3425" t="s">
        <v>134</v>
      </c>
      <c r="I3425" t="s">
        <v>55</v>
      </c>
      <c r="J3425" t="s">
        <v>129</v>
      </c>
      <c r="K3425" t="s">
        <v>135</v>
      </c>
      <c r="L3425" s="230" t="s">
        <v>136</v>
      </c>
      <c r="M3425">
        <v>14</v>
      </c>
      <c r="N3425">
        <v>0</v>
      </c>
      <c r="O3425" s="240">
        <v>35.28</v>
      </c>
      <c r="P3425" s="240">
        <v>493.92</v>
      </c>
      <c r="Q3425" s="240">
        <v>6055.03</v>
      </c>
      <c r="R3425" s="240">
        <v>18.15</v>
      </c>
      <c r="S3425" s="231" t="str">
        <f>VLOOKUP(U3425,'Cross ref'!I:J,2,0)</f>
        <v>SCL</v>
      </c>
      <c r="T3425" s="231">
        <f t="shared" si="318"/>
        <v>493.92</v>
      </c>
      <c r="U3425" s="231">
        <f>VLOOKUP(VALUE(C3425),'Cross ref'!G:I,3,0)</f>
        <v>7492</v>
      </c>
      <c r="V3425" s="231">
        <f>IFERROR(VLOOKUP(J3425,'Item List (2)'!C:D,2,0),VLOOKUP(K3425,'Item List (2)'!C:D,2,0))</f>
        <v>50007</v>
      </c>
      <c r="W3425" s="231">
        <f>IFERROR(VLOOKUP(J3425,'Item List (2)'!C:E,3,0),VLOOKUP(K3425,'Item List (2)'!C:E,3,0))</f>
        <v>100</v>
      </c>
      <c r="X3425" s="231">
        <f t="shared" si="319"/>
        <v>0</v>
      </c>
      <c r="Y3425" s="231" t="str">
        <f t="shared" si="320"/>
        <v>FRIES, SS SK ON</v>
      </c>
      <c r="AA3425" s="232">
        <f t="shared" si="321"/>
        <v>493.92</v>
      </c>
      <c r="AB3425" s="232" t="str">
        <f>VLOOKUP(W3425,'Item List (2)'!$H:$J,2,0)</f>
        <v>Food</v>
      </c>
      <c r="AC3425" s="232">
        <f t="shared" si="322"/>
        <v>7492</v>
      </c>
      <c r="AD3425" s="232" t="str">
        <f t="shared" si="323"/>
        <v>7492-Food</v>
      </c>
    </row>
    <row r="3426" spans="1:30">
      <c r="A3426" t="s">
        <v>48</v>
      </c>
      <c r="B3426" t="s">
        <v>549</v>
      </c>
      <c r="C3426" t="s">
        <v>939</v>
      </c>
      <c r="D3426" t="s">
        <v>940</v>
      </c>
      <c r="E3426" t="s">
        <v>943</v>
      </c>
      <c r="F3426" s="220" t="s">
        <v>53</v>
      </c>
      <c r="G3426" s="220">
        <v>45169</v>
      </c>
      <c r="H3426" t="s">
        <v>141</v>
      </c>
      <c r="I3426" t="s">
        <v>55</v>
      </c>
      <c r="J3426" t="s">
        <v>142</v>
      </c>
      <c r="K3426" t="s">
        <v>143</v>
      </c>
      <c r="L3426" s="230" t="s">
        <v>144</v>
      </c>
      <c r="M3426">
        <v>1</v>
      </c>
      <c r="N3426">
        <v>0</v>
      </c>
      <c r="O3426" s="240">
        <v>29.7</v>
      </c>
      <c r="P3426" s="240">
        <v>29.7</v>
      </c>
      <c r="Q3426" s="240">
        <v>6055.03</v>
      </c>
      <c r="R3426" s="240">
        <v>18.15</v>
      </c>
      <c r="S3426" s="231" t="str">
        <f>VLOOKUP(U3426,'Cross ref'!I:J,2,0)</f>
        <v>SCL</v>
      </c>
      <c r="T3426" s="231">
        <f t="shared" si="318"/>
        <v>29.7</v>
      </c>
      <c r="U3426" s="231">
        <f>VLOOKUP(VALUE(C3426),'Cross ref'!G:I,3,0)</f>
        <v>7492</v>
      </c>
      <c r="V3426" s="231">
        <f>IFERROR(VLOOKUP(J3426,'Item List (2)'!C:D,2,0),VLOOKUP(K3426,'Item List (2)'!C:D,2,0))</f>
        <v>50007</v>
      </c>
      <c r="W3426" s="231">
        <f>IFERROR(VLOOKUP(J3426,'Item List (2)'!C:E,3,0),VLOOKUP(K3426,'Item List (2)'!C:E,3,0))</f>
        <v>100</v>
      </c>
      <c r="X3426" s="231">
        <f t="shared" si="319"/>
        <v>0</v>
      </c>
      <c r="Y3426" s="231" t="str">
        <f t="shared" si="320"/>
        <v>CAKE, CHOC DOME</v>
      </c>
      <c r="AA3426" s="232">
        <f t="shared" si="321"/>
        <v>29.7</v>
      </c>
      <c r="AB3426" s="232" t="str">
        <f>VLOOKUP(W3426,'Item List (2)'!$H:$J,2,0)</f>
        <v>Food</v>
      </c>
      <c r="AC3426" s="232">
        <f t="shared" si="322"/>
        <v>7492</v>
      </c>
      <c r="AD3426" s="232" t="str">
        <f t="shared" si="323"/>
        <v>7492-Food</v>
      </c>
    </row>
    <row r="3427" spans="1:30">
      <c r="A3427" t="s">
        <v>48</v>
      </c>
      <c r="B3427" t="s">
        <v>549</v>
      </c>
      <c r="C3427" t="s">
        <v>939</v>
      </c>
      <c r="D3427" t="s">
        <v>940</v>
      </c>
      <c r="E3427" t="s">
        <v>943</v>
      </c>
      <c r="F3427" s="220" t="s">
        <v>53</v>
      </c>
      <c r="G3427" s="220">
        <v>45169</v>
      </c>
      <c r="H3427" t="s">
        <v>145</v>
      </c>
      <c r="I3427" t="s">
        <v>55</v>
      </c>
      <c r="J3427" t="s">
        <v>146</v>
      </c>
      <c r="K3427" t="s">
        <v>147</v>
      </c>
      <c r="L3427" s="230" t="s">
        <v>148</v>
      </c>
      <c r="M3427">
        <v>1</v>
      </c>
      <c r="N3427">
        <v>0</v>
      </c>
      <c r="O3427" s="240">
        <v>111.01</v>
      </c>
      <c r="P3427" s="240">
        <v>111.01</v>
      </c>
      <c r="Q3427" s="240">
        <v>6055.03</v>
      </c>
      <c r="R3427" s="240">
        <v>18.15</v>
      </c>
      <c r="S3427" s="231" t="str">
        <f>VLOOKUP(U3427,'Cross ref'!I:J,2,0)</f>
        <v>SCL</v>
      </c>
      <c r="T3427" s="231">
        <f t="shared" si="318"/>
        <v>111.01</v>
      </c>
      <c r="U3427" s="231">
        <f>VLOOKUP(VALUE(C3427),'Cross ref'!G:I,3,0)</f>
        <v>7492</v>
      </c>
      <c r="V3427" s="231">
        <f>IFERROR(VLOOKUP(J3427,'Item List (2)'!C:D,2,0),VLOOKUP(K3427,'Item List (2)'!C:D,2,0))</f>
        <v>50007</v>
      </c>
      <c r="W3427" s="231">
        <f>IFERROR(VLOOKUP(J3427,'Item List (2)'!C:E,3,0),VLOOKUP(K3427,'Item List (2)'!C:E,3,0))</f>
        <v>100</v>
      </c>
      <c r="X3427" s="231">
        <f t="shared" si="319"/>
        <v>0</v>
      </c>
      <c r="Y3427" s="231" t="str">
        <f t="shared" si="320"/>
        <v>CHICKEN, TNDRLOIN STRIP 1.5Z</v>
      </c>
      <c r="AA3427" s="232">
        <f t="shared" si="321"/>
        <v>111.01</v>
      </c>
      <c r="AB3427" s="232" t="str">
        <f>VLOOKUP(W3427,'Item List (2)'!$H:$J,2,0)</f>
        <v>Food</v>
      </c>
      <c r="AC3427" s="232">
        <f t="shared" si="322"/>
        <v>7492</v>
      </c>
      <c r="AD3427" s="232" t="str">
        <f t="shared" si="323"/>
        <v>7492-Food</v>
      </c>
    </row>
    <row r="3428" spans="1:30">
      <c r="A3428" t="s">
        <v>48</v>
      </c>
      <c r="B3428" t="s">
        <v>549</v>
      </c>
      <c r="C3428" t="s">
        <v>939</v>
      </c>
      <c r="D3428" t="s">
        <v>940</v>
      </c>
      <c r="E3428" t="s">
        <v>943</v>
      </c>
      <c r="F3428" s="220" t="s">
        <v>53</v>
      </c>
      <c r="G3428" s="220">
        <v>45169</v>
      </c>
      <c r="H3428" t="s">
        <v>328</v>
      </c>
      <c r="I3428" t="s">
        <v>66</v>
      </c>
      <c r="J3428" t="s">
        <v>329</v>
      </c>
      <c r="K3428" t="s">
        <v>330</v>
      </c>
      <c r="L3428" s="230" t="s">
        <v>331</v>
      </c>
      <c r="M3428">
        <v>1</v>
      </c>
      <c r="N3428">
        <v>0</v>
      </c>
      <c r="O3428" s="240">
        <v>17.57</v>
      </c>
      <c r="P3428" s="240">
        <v>17.57</v>
      </c>
      <c r="Q3428" s="240">
        <v>6055.03</v>
      </c>
      <c r="R3428" s="240">
        <v>18.15</v>
      </c>
      <c r="S3428" s="231" t="str">
        <f>VLOOKUP(U3428,'Cross ref'!I:J,2,0)</f>
        <v>SCL</v>
      </c>
      <c r="T3428" s="231">
        <f t="shared" si="318"/>
        <v>17.57</v>
      </c>
      <c r="U3428" s="231">
        <f>VLOOKUP(VALUE(C3428),'Cross ref'!G:I,3,0)</f>
        <v>7492</v>
      </c>
      <c r="V3428" s="231">
        <f>IFERROR(VLOOKUP(J3428,'Item List (2)'!C:D,2,0),VLOOKUP(K3428,'Item List (2)'!C:D,2,0))</f>
        <v>60507</v>
      </c>
      <c r="W3428" s="231">
        <f>IFERROR(VLOOKUP(J3428,'Item List (2)'!C:E,3,0),VLOOKUP(K3428,'Item List (2)'!C:E,3,0))</f>
        <v>1200</v>
      </c>
      <c r="X3428" s="231">
        <f t="shared" si="319"/>
        <v>0</v>
      </c>
      <c r="Y3428" s="231" t="str">
        <f t="shared" si="320"/>
        <v>LINER, CAN 38X44 BLK</v>
      </c>
      <c r="AA3428" s="232">
        <f t="shared" si="321"/>
        <v>17.57</v>
      </c>
      <c r="AB3428" s="232" t="str">
        <f>VLOOKUP(W3428,'Item List (2)'!$H:$J,2,0)</f>
        <v>Supplies</v>
      </c>
      <c r="AC3428" s="232">
        <f t="shared" si="322"/>
        <v>7492</v>
      </c>
      <c r="AD3428" s="232" t="str">
        <f t="shared" si="323"/>
        <v>7492-Supplies</v>
      </c>
    </row>
    <row r="3429" spans="1:30">
      <c r="A3429" t="s">
        <v>48</v>
      </c>
      <c r="B3429" t="s">
        <v>549</v>
      </c>
      <c r="C3429" t="s">
        <v>939</v>
      </c>
      <c r="D3429" t="s">
        <v>940</v>
      </c>
      <c r="E3429" t="s">
        <v>943</v>
      </c>
      <c r="F3429" s="220" t="s">
        <v>53</v>
      </c>
      <c r="G3429" s="220">
        <v>45169</v>
      </c>
      <c r="H3429" t="s">
        <v>149</v>
      </c>
      <c r="I3429" t="s">
        <v>55</v>
      </c>
      <c r="J3429" t="s">
        <v>102</v>
      </c>
      <c r="K3429" t="s">
        <v>150</v>
      </c>
      <c r="L3429" s="230" t="s">
        <v>100</v>
      </c>
      <c r="M3429">
        <v>5</v>
      </c>
      <c r="N3429">
        <v>0</v>
      </c>
      <c r="O3429" s="240">
        <v>25.94</v>
      </c>
      <c r="P3429" s="240">
        <v>129.7</v>
      </c>
      <c r="Q3429" s="240">
        <v>6055.03</v>
      </c>
      <c r="R3429" s="240">
        <v>18.15</v>
      </c>
      <c r="S3429" s="231" t="str">
        <f>VLOOKUP(U3429,'Cross ref'!I:J,2,0)</f>
        <v>SCL</v>
      </c>
      <c r="T3429" s="231">
        <f t="shared" si="318"/>
        <v>129.7</v>
      </c>
      <c r="U3429" s="231">
        <f>VLOOKUP(VALUE(C3429),'Cross ref'!G:I,3,0)</f>
        <v>7492</v>
      </c>
      <c r="V3429" s="231">
        <f>IFERROR(VLOOKUP(J3429,'Item List (2)'!C:D,2,0),VLOOKUP(K3429,'Item List (2)'!C:D,2,0))</f>
        <v>50007</v>
      </c>
      <c r="W3429" s="231">
        <f>IFERROR(VLOOKUP(J3429,'Item List (2)'!C:E,3,0),VLOOKUP(K3429,'Item List (2)'!C:E,3,0))</f>
        <v>100</v>
      </c>
      <c r="X3429" s="231">
        <f t="shared" si="319"/>
        <v>0</v>
      </c>
      <c r="Y3429" s="231" t="str">
        <f t="shared" si="320"/>
        <v>SAUCE, BTRMILK RANCH CUP</v>
      </c>
      <c r="AA3429" s="232">
        <f t="shared" si="321"/>
        <v>129.7</v>
      </c>
      <c r="AB3429" s="232" t="str">
        <f>VLOOKUP(W3429,'Item List (2)'!$H:$J,2,0)</f>
        <v>Food</v>
      </c>
      <c r="AC3429" s="232">
        <f t="shared" si="322"/>
        <v>7492</v>
      </c>
      <c r="AD3429" s="232" t="str">
        <f t="shared" si="323"/>
        <v>7492-Food</v>
      </c>
    </row>
    <row r="3430" spans="1:30">
      <c r="A3430" t="s">
        <v>48</v>
      </c>
      <c r="B3430" t="s">
        <v>549</v>
      </c>
      <c r="C3430" t="s">
        <v>939</v>
      </c>
      <c r="D3430" t="s">
        <v>940</v>
      </c>
      <c r="E3430" t="s">
        <v>943</v>
      </c>
      <c r="F3430" s="220" t="s">
        <v>53</v>
      </c>
      <c r="G3430" s="220">
        <v>45169</v>
      </c>
      <c r="H3430" t="s">
        <v>151</v>
      </c>
      <c r="I3430" t="s">
        <v>55</v>
      </c>
      <c r="J3430" t="s">
        <v>152</v>
      </c>
      <c r="K3430" t="s">
        <v>153</v>
      </c>
      <c r="L3430" s="230" t="s">
        <v>154</v>
      </c>
      <c r="M3430">
        <v>1</v>
      </c>
      <c r="N3430">
        <v>0</v>
      </c>
      <c r="O3430" s="240">
        <v>11.66</v>
      </c>
      <c r="P3430" s="240">
        <v>11.66</v>
      </c>
      <c r="Q3430" s="240">
        <v>6055.03</v>
      </c>
      <c r="R3430" s="240">
        <v>18.15</v>
      </c>
      <c r="S3430" s="231" t="str">
        <f>VLOOKUP(U3430,'Cross ref'!I:J,2,0)</f>
        <v>SCL</v>
      </c>
      <c r="T3430" s="231">
        <f t="shared" si="318"/>
        <v>11.66</v>
      </c>
      <c r="U3430" s="231">
        <f>VLOOKUP(VALUE(C3430),'Cross ref'!G:I,3,0)</f>
        <v>7492</v>
      </c>
      <c r="V3430" s="231">
        <f>IFERROR(VLOOKUP(J3430,'Item List (2)'!C:D,2,0),VLOOKUP(K3430,'Item List (2)'!C:D,2,0))</f>
        <v>50007</v>
      </c>
      <c r="W3430" s="231">
        <f>IFERROR(VLOOKUP(J3430,'Item List (2)'!C:E,3,0),VLOOKUP(K3430,'Item List (2)'!C:E,3,0))</f>
        <v>100</v>
      </c>
      <c r="X3430" s="231">
        <f t="shared" si="319"/>
        <v>0</v>
      </c>
      <c r="Y3430" s="231" t="str">
        <f t="shared" si="320"/>
        <v>SAUCE, BUFFALO CUP</v>
      </c>
      <c r="AA3430" s="232">
        <f t="shared" si="321"/>
        <v>11.66</v>
      </c>
      <c r="AB3430" s="232" t="str">
        <f>VLOOKUP(W3430,'Item List (2)'!$H:$J,2,0)</f>
        <v>Food</v>
      </c>
      <c r="AC3430" s="232">
        <f t="shared" si="322"/>
        <v>7492</v>
      </c>
      <c r="AD3430" s="232" t="str">
        <f t="shared" si="323"/>
        <v>7492-Food</v>
      </c>
    </row>
    <row r="3431" spans="1:30">
      <c r="A3431" t="s">
        <v>48</v>
      </c>
      <c r="B3431" t="s">
        <v>549</v>
      </c>
      <c r="C3431" t="s">
        <v>939</v>
      </c>
      <c r="D3431" t="s">
        <v>940</v>
      </c>
      <c r="E3431" t="s">
        <v>943</v>
      </c>
      <c r="F3431" s="220" t="s">
        <v>53</v>
      </c>
      <c r="G3431" s="220">
        <v>45169</v>
      </c>
      <c r="H3431" t="s">
        <v>332</v>
      </c>
      <c r="I3431" t="s">
        <v>55</v>
      </c>
      <c r="J3431" t="s">
        <v>244</v>
      </c>
      <c r="K3431" t="s">
        <v>333</v>
      </c>
      <c r="L3431" s="230" t="s">
        <v>334</v>
      </c>
      <c r="M3431">
        <v>1</v>
      </c>
      <c r="N3431">
        <v>0</v>
      </c>
      <c r="O3431" s="240">
        <v>31.38</v>
      </c>
      <c r="P3431" s="240">
        <v>31.38</v>
      </c>
      <c r="Q3431" s="240">
        <v>6055.03</v>
      </c>
      <c r="R3431" s="240">
        <v>18.15</v>
      </c>
      <c r="S3431" s="231" t="str">
        <f>VLOOKUP(U3431,'Cross ref'!I:J,2,0)</f>
        <v>SCL</v>
      </c>
      <c r="T3431" s="231">
        <f t="shared" si="318"/>
        <v>31.38</v>
      </c>
      <c r="U3431" s="231">
        <f>VLOOKUP(VALUE(C3431),'Cross ref'!G:I,3,0)</f>
        <v>7492</v>
      </c>
      <c r="V3431" s="231">
        <f>IFERROR(VLOOKUP(J3431,'Item List (2)'!C:D,2,0),VLOOKUP(K3431,'Item List (2)'!C:D,2,0))</f>
        <v>50007</v>
      </c>
      <c r="W3431" s="231">
        <f>IFERROR(VLOOKUP(J3431,'Item List (2)'!C:E,3,0),VLOOKUP(K3431,'Item List (2)'!C:E,3,0))</f>
        <v>100</v>
      </c>
      <c r="X3431" s="231">
        <f t="shared" si="319"/>
        <v>0</v>
      </c>
      <c r="Y3431" s="231" t="str">
        <f t="shared" si="320"/>
        <v>WHIP CREAM, AEROSOL 17Z</v>
      </c>
      <c r="AA3431" s="232">
        <f t="shared" si="321"/>
        <v>31.38</v>
      </c>
      <c r="AB3431" s="232" t="str">
        <f>VLOOKUP(W3431,'Item List (2)'!$H:$J,2,0)</f>
        <v>Food</v>
      </c>
      <c r="AC3431" s="232">
        <f t="shared" si="322"/>
        <v>7492</v>
      </c>
      <c r="AD3431" s="232" t="str">
        <f t="shared" si="323"/>
        <v>7492-Food</v>
      </c>
    </row>
    <row r="3432" spans="1:30">
      <c r="A3432" t="s">
        <v>48</v>
      </c>
      <c r="B3432" t="s">
        <v>549</v>
      </c>
      <c r="C3432" t="s">
        <v>939</v>
      </c>
      <c r="D3432" t="s">
        <v>940</v>
      </c>
      <c r="E3432" t="s">
        <v>943</v>
      </c>
      <c r="F3432" s="220" t="s">
        <v>53</v>
      </c>
      <c r="G3432" s="220">
        <v>45169</v>
      </c>
      <c r="H3432" t="s">
        <v>155</v>
      </c>
      <c r="I3432" t="s">
        <v>55</v>
      </c>
      <c r="J3432" t="s">
        <v>156</v>
      </c>
      <c r="K3432" t="s">
        <v>157</v>
      </c>
      <c r="L3432" s="230" t="s">
        <v>158</v>
      </c>
      <c r="M3432">
        <v>4</v>
      </c>
      <c r="N3432">
        <v>0</v>
      </c>
      <c r="O3432" s="240">
        <v>19.78</v>
      </c>
      <c r="P3432" s="240">
        <v>79.12</v>
      </c>
      <c r="Q3432" s="240">
        <v>6055.03</v>
      </c>
      <c r="R3432" s="240">
        <v>18.15</v>
      </c>
      <c r="S3432" s="231" t="str">
        <f>VLOOKUP(U3432,'Cross ref'!I:J,2,0)</f>
        <v>SCL</v>
      </c>
      <c r="T3432" s="231">
        <f t="shared" si="318"/>
        <v>79.12</v>
      </c>
      <c r="U3432" s="231">
        <f>VLOOKUP(VALUE(C3432),'Cross ref'!G:I,3,0)</f>
        <v>7492</v>
      </c>
      <c r="V3432" s="231">
        <f>IFERROR(VLOOKUP(J3432,'Item List (2)'!C:D,2,0),VLOOKUP(K3432,'Item List (2)'!C:D,2,0))</f>
        <v>50007</v>
      </c>
      <c r="W3432" s="231">
        <f>IFERROR(VLOOKUP(J3432,'Item List (2)'!C:E,3,0),VLOOKUP(K3432,'Item List (2)'!C:E,3,0))</f>
        <v>100</v>
      </c>
      <c r="X3432" s="231">
        <f t="shared" si="319"/>
        <v>0</v>
      </c>
      <c r="Y3432" s="231" t="str">
        <f t="shared" si="320"/>
        <v>ICE CREAM, VANILLA SLOW MELT</v>
      </c>
      <c r="AA3432" s="232">
        <f t="shared" si="321"/>
        <v>79.12</v>
      </c>
      <c r="AB3432" s="232" t="str">
        <f>VLOOKUP(W3432,'Item List (2)'!$H:$J,2,0)</f>
        <v>Food</v>
      </c>
      <c r="AC3432" s="232">
        <f t="shared" si="322"/>
        <v>7492</v>
      </c>
      <c r="AD3432" s="232" t="str">
        <f t="shared" si="323"/>
        <v>7492-Food</v>
      </c>
    </row>
    <row r="3433" spans="1:30">
      <c r="A3433" t="s">
        <v>48</v>
      </c>
      <c r="B3433" t="s">
        <v>549</v>
      </c>
      <c r="C3433" t="s">
        <v>939</v>
      </c>
      <c r="D3433" t="s">
        <v>940</v>
      </c>
      <c r="E3433" t="s">
        <v>943</v>
      </c>
      <c r="F3433" s="220" t="s">
        <v>53</v>
      </c>
      <c r="G3433" s="220">
        <v>45169</v>
      </c>
      <c r="H3433" t="s">
        <v>159</v>
      </c>
      <c r="I3433" t="s">
        <v>55</v>
      </c>
      <c r="J3433" t="s">
        <v>160</v>
      </c>
      <c r="K3433" t="s">
        <v>161</v>
      </c>
      <c r="L3433" s="230" t="s">
        <v>162</v>
      </c>
      <c r="M3433">
        <v>5</v>
      </c>
      <c r="N3433">
        <v>0</v>
      </c>
      <c r="O3433" s="240">
        <v>36.91</v>
      </c>
      <c r="P3433" s="240">
        <v>184.55</v>
      </c>
      <c r="Q3433" s="240">
        <v>6055.03</v>
      </c>
      <c r="R3433" s="240">
        <v>18.15</v>
      </c>
      <c r="S3433" s="231" t="str">
        <f>VLOOKUP(U3433,'Cross ref'!I:J,2,0)</f>
        <v>SCL</v>
      </c>
      <c r="T3433" s="231">
        <f t="shared" si="318"/>
        <v>184.55</v>
      </c>
      <c r="U3433" s="231">
        <f>VLOOKUP(VALUE(C3433),'Cross ref'!G:I,3,0)</f>
        <v>7492</v>
      </c>
      <c r="V3433" s="231">
        <f>IFERROR(VLOOKUP(J3433,'Item List (2)'!C:D,2,0),VLOOKUP(K3433,'Item List (2)'!C:D,2,0))</f>
        <v>50007</v>
      </c>
      <c r="W3433" s="231">
        <f>IFERROR(VLOOKUP(J3433,'Item List (2)'!C:E,3,0),VLOOKUP(K3433,'Item List (2)'!C:E,3,0))</f>
        <v>100</v>
      </c>
      <c r="X3433" s="231">
        <f t="shared" si="319"/>
        <v>0</v>
      </c>
      <c r="Y3433" s="231" t="str">
        <f t="shared" si="320"/>
        <v>SHORTENING, LIQ FRY PREM</v>
      </c>
      <c r="AA3433" s="232">
        <f t="shared" si="321"/>
        <v>184.55</v>
      </c>
      <c r="AB3433" s="232" t="str">
        <f>VLOOKUP(W3433,'Item List (2)'!$H:$J,2,0)</f>
        <v>Food</v>
      </c>
      <c r="AC3433" s="232">
        <f t="shared" si="322"/>
        <v>7492</v>
      </c>
      <c r="AD3433" s="232" t="str">
        <f t="shared" si="323"/>
        <v>7492-Food</v>
      </c>
    </row>
    <row r="3434" spans="1:30">
      <c r="A3434" t="s">
        <v>48</v>
      </c>
      <c r="B3434" t="s">
        <v>549</v>
      </c>
      <c r="C3434" t="s">
        <v>939</v>
      </c>
      <c r="D3434" t="s">
        <v>940</v>
      </c>
      <c r="E3434" t="s">
        <v>943</v>
      </c>
      <c r="F3434" s="220" t="s">
        <v>53</v>
      </c>
      <c r="G3434" s="220">
        <v>45169</v>
      </c>
      <c r="H3434" t="s">
        <v>163</v>
      </c>
      <c r="I3434" t="s">
        <v>55</v>
      </c>
      <c r="J3434" t="s">
        <v>146</v>
      </c>
      <c r="K3434" t="s">
        <v>164</v>
      </c>
      <c r="L3434" s="230" t="s">
        <v>165</v>
      </c>
      <c r="M3434">
        <v>2</v>
      </c>
      <c r="N3434">
        <v>0</v>
      </c>
      <c r="O3434" s="240">
        <v>37.6</v>
      </c>
      <c r="P3434" s="240">
        <v>75.2</v>
      </c>
      <c r="Q3434" s="240">
        <v>6055.03</v>
      </c>
      <c r="R3434" s="240">
        <v>18.15</v>
      </c>
      <c r="S3434" s="231" t="str">
        <f>VLOOKUP(U3434,'Cross ref'!I:J,2,0)</f>
        <v>SCL</v>
      </c>
      <c r="T3434" s="231">
        <f t="shared" si="318"/>
        <v>75.2</v>
      </c>
      <c r="U3434" s="231">
        <f>VLOOKUP(VALUE(C3434),'Cross ref'!G:I,3,0)</f>
        <v>7492</v>
      </c>
      <c r="V3434" s="231">
        <f>IFERROR(VLOOKUP(J3434,'Item List (2)'!C:D,2,0),VLOOKUP(K3434,'Item List (2)'!C:D,2,0))</f>
        <v>50007</v>
      </c>
      <c r="W3434" s="231">
        <f>IFERROR(VLOOKUP(J3434,'Item List (2)'!C:E,3,0),VLOOKUP(K3434,'Item List (2)'!C:E,3,0))</f>
        <v>100</v>
      </c>
      <c r="X3434" s="231">
        <f t="shared" si="319"/>
        <v>0</v>
      </c>
      <c r="Y3434" s="231" t="str">
        <f t="shared" si="320"/>
        <v>CHICKEN, PTY SPCY 3Z</v>
      </c>
      <c r="AA3434" s="232">
        <f t="shared" si="321"/>
        <v>75.2</v>
      </c>
      <c r="AB3434" s="232" t="str">
        <f>VLOOKUP(W3434,'Item List (2)'!$H:$J,2,0)</f>
        <v>Food</v>
      </c>
      <c r="AC3434" s="232">
        <f t="shared" si="322"/>
        <v>7492</v>
      </c>
      <c r="AD3434" s="232" t="str">
        <f t="shared" si="323"/>
        <v>7492-Food</v>
      </c>
    </row>
    <row r="3435" spans="1:30">
      <c r="A3435" t="s">
        <v>48</v>
      </c>
      <c r="B3435" t="s">
        <v>549</v>
      </c>
      <c r="C3435" t="s">
        <v>939</v>
      </c>
      <c r="D3435" t="s">
        <v>940</v>
      </c>
      <c r="E3435" t="s">
        <v>943</v>
      </c>
      <c r="F3435" s="220" t="s">
        <v>53</v>
      </c>
      <c r="G3435" s="220">
        <v>45169</v>
      </c>
      <c r="H3435" t="s">
        <v>342</v>
      </c>
      <c r="I3435" t="s">
        <v>66</v>
      </c>
      <c r="J3435" t="s">
        <v>109</v>
      </c>
      <c r="K3435" t="s">
        <v>343</v>
      </c>
      <c r="L3435" s="230" t="s">
        <v>111</v>
      </c>
      <c r="M3435">
        <v>1</v>
      </c>
      <c r="N3435">
        <v>0</v>
      </c>
      <c r="O3435" s="240">
        <v>16.79</v>
      </c>
      <c r="P3435" s="240">
        <v>16.79</v>
      </c>
      <c r="Q3435" s="240">
        <v>6055.03</v>
      </c>
      <c r="R3435" s="240">
        <v>18.15</v>
      </c>
      <c r="S3435" s="231" t="str">
        <f>VLOOKUP(U3435,'Cross ref'!I:J,2,0)</f>
        <v>SCL</v>
      </c>
      <c r="T3435" s="231">
        <f t="shared" si="318"/>
        <v>16.79</v>
      </c>
      <c r="U3435" s="231">
        <f>VLOOKUP(VALUE(C3435),'Cross ref'!G:I,3,0)</f>
        <v>7492</v>
      </c>
      <c r="V3435" s="231">
        <f>IFERROR(VLOOKUP(J3435,'Item List (2)'!C:D,2,0),VLOOKUP(K3435,'Item List (2)'!C:D,2,0))</f>
        <v>60507</v>
      </c>
      <c r="W3435" s="231">
        <f>IFERROR(VLOOKUP(J3435,'Item List (2)'!C:E,3,0),VLOOKUP(K3435,'Item List (2)'!C:E,3,0))</f>
        <v>1200</v>
      </c>
      <c r="X3435" s="231">
        <f t="shared" si="319"/>
        <v>0</v>
      </c>
      <c r="Y3435" s="231" t="str">
        <f t="shared" si="320"/>
        <v>GLOVE, SYNTH LG</v>
      </c>
      <c r="AA3435" s="232">
        <f t="shared" si="321"/>
        <v>16.79</v>
      </c>
      <c r="AB3435" s="232" t="str">
        <f>VLOOKUP(W3435,'Item List (2)'!$H:$J,2,0)</f>
        <v>Supplies</v>
      </c>
      <c r="AC3435" s="232">
        <f t="shared" si="322"/>
        <v>7492</v>
      </c>
      <c r="AD3435" s="232" t="str">
        <f t="shared" si="323"/>
        <v>7492-Supplies</v>
      </c>
    </row>
    <row r="3436" spans="1:30">
      <c r="A3436" t="s">
        <v>48</v>
      </c>
      <c r="B3436" t="s">
        <v>549</v>
      </c>
      <c r="C3436" t="s">
        <v>939</v>
      </c>
      <c r="D3436" t="s">
        <v>940</v>
      </c>
      <c r="E3436" t="s">
        <v>943</v>
      </c>
      <c r="F3436" s="220" t="s">
        <v>53</v>
      </c>
      <c r="G3436" s="220">
        <v>45169</v>
      </c>
      <c r="H3436" t="s">
        <v>169</v>
      </c>
      <c r="I3436" t="s">
        <v>55</v>
      </c>
      <c r="J3436" t="s">
        <v>170</v>
      </c>
      <c r="K3436" t="s">
        <v>171</v>
      </c>
      <c r="L3436" s="230" t="s">
        <v>172</v>
      </c>
      <c r="M3436">
        <v>4</v>
      </c>
      <c r="N3436">
        <v>0</v>
      </c>
      <c r="O3436">
        <v>90.57</v>
      </c>
      <c r="P3436">
        <v>362.28</v>
      </c>
      <c r="Q3436">
        <v>6055.03</v>
      </c>
      <c r="R3436">
        <v>18.15</v>
      </c>
      <c r="S3436" s="231" t="str">
        <f>VLOOKUP(U3436,'Cross ref'!I:J,2,0)</f>
        <v>SCL</v>
      </c>
      <c r="T3436" s="231">
        <f t="shared" si="318"/>
        <v>362.28</v>
      </c>
      <c r="U3436" s="231">
        <f>VLOOKUP(VALUE(C3436),'Cross ref'!G:I,3,0)</f>
        <v>7492</v>
      </c>
      <c r="V3436" s="231">
        <f>IFERROR(VLOOKUP(J3436,'Item List (2)'!C:D,2,0),VLOOKUP(K3436,'Item List (2)'!C:D,2,0))</f>
        <v>50007</v>
      </c>
      <c r="W3436" s="231">
        <f>IFERROR(VLOOKUP(J3436,'Item List (2)'!C:E,3,0),VLOOKUP(K3436,'Item List (2)'!C:E,3,0))</f>
        <v>100</v>
      </c>
      <c r="X3436" s="231">
        <f t="shared" si="319"/>
        <v>0</v>
      </c>
      <c r="Y3436" s="231" t="str">
        <f t="shared" si="320"/>
        <v>BACON, 500 SLICES FC</v>
      </c>
      <c r="AA3436" s="232">
        <f t="shared" si="321"/>
        <v>362.28</v>
      </c>
      <c r="AB3436" s="232" t="str">
        <f>VLOOKUP(W3436,'Item List (2)'!$H:$J,2,0)</f>
        <v>Food</v>
      </c>
      <c r="AC3436" s="232">
        <f t="shared" si="322"/>
        <v>7492</v>
      </c>
      <c r="AD3436" s="232" t="str">
        <f t="shared" si="323"/>
        <v>7492-Food</v>
      </c>
    </row>
    <row r="3437" spans="1:30">
      <c r="A3437" t="s">
        <v>48</v>
      </c>
      <c r="B3437" t="s">
        <v>549</v>
      </c>
      <c r="C3437" t="s">
        <v>939</v>
      </c>
      <c r="D3437" t="s">
        <v>940</v>
      </c>
      <c r="E3437" t="s">
        <v>943</v>
      </c>
      <c r="F3437" s="220" t="s">
        <v>53</v>
      </c>
      <c r="G3437" s="220">
        <v>45169</v>
      </c>
      <c r="H3437" t="s">
        <v>173</v>
      </c>
      <c r="I3437" t="s">
        <v>55</v>
      </c>
      <c r="J3437" t="s">
        <v>117</v>
      </c>
      <c r="K3437" t="s">
        <v>174</v>
      </c>
      <c r="L3437" s="230" t="s">
        <v>175</v>
      </c>
      <c r="M3437">
        <v>1</v>
      </c>
      <c r="N3437">
        <v>0</v>
      </c>
      <c r="O3437">
        <v>81.59</v>
      </c>
      <c r="P3437">
        <v>81.59</v>
      </c>
      <c r="Q3437">
        <v>6055.03</v>
      </c>
      <c r="R3437">
        <v>18.15</v>
      </c>
      <c r="S3437" s="231" t="str">
        <f>VLOOKUP(U3437,'Cross ref'!I:J,2,0)</f>
        <v>SCL</v>
      </c>
      <c r="T3437" s="231">
        <f t="shared" si="318"/>
        <v>81.59</v>
      </c>
      <c r="U3437" s="231">
        <f>VLOOKUP(VALUE(C3437),'Cross ref'!G:I,3,0)</f>
        <v>7492</v>
      </c>
      <c r="V3437" s="231">
        <f>IFERROR(VLOOKUP(J3437,'Item List (2)'!C:D,2,0),VLOOKUP(K3437,'Item List (2)'!C:D,2,0))</f>
        <v>50007</v>
      </c>
      <c r="W3437" s="231">
        <f>IFERROR(VLOOKUP(J3437,'Item List (2)'!C:E,3,0),VLOOKUP(K3437,'Item List (2)'!C:E,3,0))</f>
        <v>100</v>
      </c>
      <c r="X3437" s="231">
        <f t="shared" si="319"/>
        <v>0</v>
      </c>
      <c r="Y3437" s="231" t="str">
        <f t="shared" si="320"/>
        <v>BEEF, GRND PTY 1.78Z</v>
      </c>
      <c r="AA3437" s="232">
        <f t="shared" si="321"/>
        <v>81.59</v>
      </c>
      <c r="AB3437" s="232" t="str">
        <f>VLOOKUP(W3437,'Item List (2)'!$H:$J,2,0)</f>
        <v>Food</v>
      </c>
      <c r="AC3437" s="232">
        <f t="shared" si="322"/>
        <v>7492</v>
      </c>
      <c r="AD3437" s="232" t="str">
        <f t="shared" si="323"/>
        <v>7492-Food</v>
      </c>
    </row>
    <row r="3438" spans="1:30">
      <c r="A3438" t="s">
        <v>48</v>
      </c>
      <c r="B3438" t="s">
        <v>549</v>
      </c>
      <c r="C3438" t="s">
        <v>939</v>
      </c>
      <c r="D3438" t="s">
        <v>940</v>
      </c>
      <c r="E3438" t="s">
        <v>943</v>
      </c>
      <c r="F3438" s="220" t="s">
        <v>53</v>
      </c>
      <c r="G3438" s="220">
        <v>45169</v>
      </c>
      <c r="H3438" t="s">
        <v>592</v>
      </c>
      <c r="I3438" t="s">
        <v>55</v>
      </c>
      <c r="J3438" t="s">
        <v>593</v>
      </c>
      <c r="K3438" t="s">
        <v>594</v>
      </c>
      <c r="L3438" s="230" t="s">
        <v>595</v>
      </c>
      <c r="M3438">
        <v>1</v>
      </c>
      <c r="N3438">
        <v>0</v>
      </c>
      <c r="O3438">
        <v>102.99</v>
      </c>
      <c r="P3438">
        <v>102.99</v>
      </c>
      <c r="Q3438">
        <v>6055.03</v>
      </c>
      <c r="R3438">
        <v>18.15</v>
      </c>
      <c r="S3438" s="231" t="str">
        <f>VLOOKUP(U3438,'Cross ref'!I:J,2,0)</f>
        <v>SCL</v>
      </c>
      <c r="T3438" s="231">
        <f t="shared" si="318"/>
        <v>102.99</v>
      </c>
      <c r="U3438" s="231">
        <f>VLOOKUP(VALUE(C3438),'Cross ref'!G:I,3,0)</f>
        <v>7492</v>
      </c>
      <c r="V3438" s="231">
        <f>IFERROR(VLOOKUP(J3438,'Item List (2)'!C:D,2,0),VLOOKUP(K3438,'Item List (2)'!C:D,2,0))</f>
        <v>50007</v>
      </c>
      <c r="W3438" s="231">
        <f>IFERROR(VLOOKUP(J3438,'Item List (2)'!C:E,3,0),VLOOKUP(K3438,'Item List (2)'!C:E,3,0))</f>
        <v>100</v>
      </c>
      <c r="X3438" s="231">
        <f t="shared" si="319"/>
        <v>0</v>
      </c>
      <c r="Y3438" s="231" t="str">
        <f t="shared" si="320"/>
        <v>COFFEE, DRK RST BLND</v>
      </c>
      <c r="AA3438" s="232">
        <f t="shared" si="321"/>
        <v>102.99</v>
      </c>
      <c r="AB3438" s="232" t="str">
        <f>VLOOKUP(W3438,'Item List (2)'!$H:$J,2,0)</f>
        <v>Food</v>
      </c>
      <c r="AC3438" s="232">
        <f t="shared" si="322"/>
        <v>7492</v>
      </c>
      <c r="AD3438" s="232" t="str">
        <f t="shared" si="323"/>
        <v>7492-Food</v>
      </c>
    </row>
    <row r="3439" spans="1:30">
      <c r="A3439" t="s">
        <v>48</v>
      </c>
      <c r="B3439" t="s">
        <v>549</v>
      </c>
      <c r="C3439" t="s">
        <v>939</v>
      </c>
      <c r="D3439" t="s">
        <v>940</v>
      </c>
      <c r="E3439" t="s">
        <v>943</v>
      </c>
      <c r="F3439" s="220" t="s">
        <v>53</v>
      </c>
      <c r="G3439" s="220">
        <v>45169</v>
      </c>
      <c r="H3439" t="s">
        <v>181</v>
      </c>
      <c r="I3439" t="s">
        <v>55</v>
      </c>
      <c r="J3439" t="s">
        <v>121</v>
      </c>
      <c r="K3439" t="s">
        <v>182</v>
      </c>
      <c r="L3439" s="230" t="s">
        <v>183</v>
      </c>
      <c r="M3439">
        <v>3</v>
      </c>
      <c r="N3439">
        <v>0</v>
      </c>
      <c r="O3439">
        <v>39.79</v>
      </c>
      <c r="P3439">
        <v>119.37</v>
      </c>
      <c r="Q3439">
        <v>6055.03</v>
      </c>
      <c r="R3439">
        <v>18.15</v>
      </c>
      <c r="S3439" s="231" t="str">
        <f>VLOOKUP(U3439,'Cross ref'!I:J,2,0)</f>
        <v>SCL</v>
      </c>
      <c r="T3439" s="231">
        <f t="shared" si="318"/>
        <v>119.37</v>
      </c>
      <c r="U3439" s="231">
        <f>VLOOKUP(VALUE(C3439),'Cross ref'!G:I,3,0)</f>
        <v>7492</v>
      </c>
      <c r="V3439" s="231">
        <f>IFERROR(VLOOKUP(J3439,'Item List (2)'!C:D,2,0),VLOOKUP(K3439,'Item List (2)'!C:D,2,0))</f>
        <v>50007</v>
      </c>
      <c r="W3439" s="231">
        <f>IFERROR(VLOOKUP(J3439,'Item List (2)'!C:E,3,0),VLOOKUP(K3439,'Item List (2)'!C:E,3,0))</f>
        <v>100</v>
      </c>
      <c r="X3439" s="231">
        <f t="shared" si="319"/>
        <v>0</v>
      </c>
      <c r="Y3439" s="231" t="str">
        <f t="shared" si="320"/>
        <v>APPTZR, JALAPENO BRD CHSE BITE</v>
      </c>
      <c r="AA3439" s="232">
        <f t="shared" si="321"/>
        <v>119.37</v>
      </c>
      <c r="AB3439" s="232" t="str">
        <f>VLOOKUP(W3439,'Item List (2)'!$H:$J,2,0)</f>
        <v>Food</v>
      </c>
      <c r="AC3439" s="232">
        <f t="shared" si="322"/>
        <v>7492</v>
      </c>
      <c r="AD3439" s="232" t="str">
        <f t="shared" si="323"/>
        <v>7492-Food</v>
      </c>
    </row>
    <row r="3440" spans="1:30">
      <c r="A3440" t="s">
        <v>48</v>
      </c>
      <c r="B3440" t="s">
        <v>549</v>
      </c>
      <c r="C3440" t="s">
        <v>939</v>
      </c>
      <c r="D3440" t="s">
        <v>940</v>
      </c>
      <c r="E3440" t="s">
        <v>943</v>
      </c>
      <c r="F3440" s="220" t="s">
        <v>53</v>
      </c>
      <c r="G3440" s="220">
        <v>45169</v>
      </c>
      <c r="H3440" t="s">
        <v>944</v>
      </c>
      <c r="I3440" t="s">
        <v>66</v>
      </c>
      <c r="J3440" t="s">
        <v>240</v>
      </c>
      <c r="K3440" t="s">
        <v>945</v>
      </c>
      <c r="L3440" s="230" t="s">
        <v>154</v>
      </c>
      <c r="M3440">
        <v>1</v>
      </c>
      <c r="N3440">
        <v>0</v>
      </c>
      <c r="O3440">
        <v>75.94</v>
      </c>
      <c r="P3440">
        <v>75.94</v>
      </c>
      <c r="Q3440">
        <v>6055.03</v>
      </c>
      <c r="R3440">
        <v>18.15</v>
      </c>
      <c r="S3440" s="231" t="str">
        <f>VLOOKUP(U3440,'Cross ref'!I:J,2,0)</f>
        <v>SCL</v>
      </c>
      <c r="T3440" s="231">
        <f t="shared" si="318"/>
        <v>75.94</v>
      </c>
      <c r="U3440" s="231">
        <f>VLOOKUP(VALUE(C3440),'Cross ref'!G:I,3,0)</f>
        <v>7492</v>
      </c>
      <c r="V3440" s="231">
        <f>IFERROR(VLOOKUP(J3440,'Item List (2)'!C:D,2,0),VLOOKUP(K3440,'Item List (2)'!C:D,2,0))</f>
        <v>51001</v>
      </c>
      <c r="W3440" s="231">
        <f>IFERROR(VLOOKUP(J3440,'Item List (2)'!C:E,3,0),VLOOKUP(K3440,'Item List (2)'!C:E,3,0))</f>
        <v>1000</v>
      </c>
      <c r="X3440" s="231">
        <f t="shared" si="319"/>
        <v>0</v>
      </c>
      <c r="Y3440" s="231" t="str">
        <f t="shared" si="320"/>
        <v>LINER, ICE TEA URN 3.5GAL</v>
      </c>
      <c r="AA3440" s="232">
        <f t="shared" si="321"/>
        <v>75.94</v>
      </c>
      <c r="AB3440" s="232" t="str">
        <f>VLOOKUP(W3440,'Item List (2)'!$H:$J,2,0)</f>
        <v>Paper</v>
      </c>
      <c r="AC3440" s="232">
        <f t="shared" si="322"/>
        <v>7492</v>
      </c>
      <c r="AD3440" s="232" t="str">
        <f t="shared" si="323"/>
        <v>7492-Paper</v>
      </c>
    </row>
    <row r="3441" spans="1:30">
      <c r="A3441" t="s">
        <v>48</v>
      </c>
      <c r="B3441" t="s">
        <v>549</v>
      </c>
      <c r="C3441" t="s">
        <v>939</v>
      </c>
      <c r="D3441" t="s">
        <v>940</v>
      </c>
      <c r="E3441" t="s">
        <v>943</v>
      </c>
      <c r="F3441" s="220" t="s">
        <v>53</v>
      </c>
      <c r="G3441" s="220">
        <v>45169</v>
      </c>
      <c r="H3441" t="s">
        <v>184</v>
      </c>
      <c r="I3441" t="s">
        <v>55</v>
      </c>
      <c r="J3441" t="s">
        <v>117</v>
      </c>
      <c r="K3441" t="s">
        <v>185</v>
      </c>
      <c r="L3441" s="230" t="s">
        <v>186</v>
      </c>
      <c r="M3441">
        <v>2</v>
      </c>
      <c r="N3441">
        <v>0</v>
      </c>
      <c r="O3441">
        <v>76.44</v>
      </c>
      <c r="P3441">
        <v>152.88</v>
      </c>
      <c r="Q3441">
        <v>6055.03</v>
      </c>
      <c r="R3441">
        <v>18.15</v>
      </c>
      <c r="S3441" s="231" t="str">
        <f>VLOOKUP(U3441,'Cross ref'!I:J,2,0)</f>
        <v>SCL</v>
      </c>
      <c r="T3441" s="231">
        <f t="shared" si="318"/>
        <v>152.88</v>
      </c>
      <c r="U3441" s="231">
        <f>VLOOKUP(VALUE(C3441),'Cross ref'!G:I,3,0)</f>
        <v>7492</v>
      </c>
      <c r="V3441" s="231">
        <f>IFERROR(VLOOKUP(J3441,'Item List (2)'!C:D,2,0),VLOOKUP(K3441,'Item List (2)'!C:D,2,0))</f>
        <v>50007</v>
      </c>
      <c r="W3441" s="231">
        <f>IFERROR(VLOOKUP(J3441,'Item List (2)'!C:E,3,0),VLOOKUP(K3441,'Item List (2)'!C:E,3,0))</f>
        <v>100</v>
      </c>
      <c r="X3441" s="231">
        <f t="shared" si="319"/>
        <v>0</v>
      </c>
      <c r="Y3441" s="231" t="str">
        <f t="shared" si="320"/>
        <v>BEEF, GRND PTY 5.33Z ANGUS IQF</v>
      </c>
      <c r="AA3441" s="232">
        <f t="shared" si="321"/>
        <v>152.88</v>
      </c>
      <c r="AB3441" s="232" t="str">
        <f>VLOOKUP(W3441,'Item List (2)'!$H:$J,2,0)</f>
        <v>Food</v>
      </c>
      <c r="AC3441" s="232">
        <f t="shared" si="322"/>
        <v>7492</v>
      </c>
      <c r="AD3441" s="232" t="str">
        <f t="shared" si="323"/>
        <v>7492-Food</v>
      </c>
    </row>
    <row r="3442" spans="1:30">
      <c r="A3442" t="s">
        <v>48</v>
      </c>
      <c r="B3442" t="s">
        <v>549</v>
      </c>
      <c r="C3442" t="s">
        <v>939</v>
      </c>
      <c r="D3442" t="s">
        <v>940</v>
      </c>
      <c r="E3442" t="s">
        <v>943</v>
      </c>
      <c r="F3442" s="220" t="s">
        <v>53</v>
      </c>
      <c r="G3442" s="220">
        <v>45169</v>
      </c>
      <c r="H3442" t="s">
        <v>187</v>
      </c>
      <c r="I3442" t="s">
        <v>55</v>
      </c>
      <c r="J3442" t="s">
        <v>146</v>
      </c>
      <c r="K3442" t="s">
        <v>188</v>
      </c>
      <c r="L3442" s="230" t="s">
        <v>189</v>
      </c>
      <c r="M3442">
        <v>4</v>
      </c>
      <c r="N3442">
        <v>0</v>
      </c>
      <c r="O3442">
        <v>46.88</v>
      </c>
      <c r="P3442">
        <v>187.52</v>
      </c>
      <c r="Q3442">
        <v>6055.03</v>
      </c>
      <c r="R3442">
        <v>18.15</v>
      </c>
      <c r="S3442" s="231" t="str">
        <f>VLOOKUP(U3442,'Cross ref'!I:J,2,0)</f>
        <v>SCL</v>
      </c>
      <c r="T3442" s="231">
        <f t="shared" si="318"/>
        <v>187.52</v>
      </c>
      <c r="U3442" s="231">
        <f>VLOOKUP(VALUE(C3442),'Cross ref'!G:I,3,0)</f>
        <v>7492</v>
      </c>
      <c r="V3442" s="231">
        <f>IFERROR(VLOOKUP(J3442,'Item List (2)'!C:D,2,0),VLOOKUP(K3442,'Item List (2)'!C:D,2,0))</f>
        <v>50007</v>
      </c>
      <c r="W3442" s="231">
        <f>IFERROR(VLOOKUP(J3442,'Item List (2)'!C:E,3,0),VLOOKUP(K3442,'Item List (2)'!C:E,3,0))</f>
        <v>100</v>
      </c>
      <c r="X3442" s="231">
        <f t="shared" si="319"/>
        <v>0</v>
      </c>
      <c r="Y3442" s="231" t="str">
        <f t="shared" si="320"/>
        <v>CHICKEN, NUGGET BRD STAR SHP</v>
      </c>
      <c r="AA3442" s="232">
        <f t="shared" si="321"/>
        <v>187.52</v>
      </c>
      <c r="AB3442" s="232" t="str">
        <f>VLOOKUP(W3442,'Item List (2)'!$H:$J,2,0)</f>
        <v>Food</v>
      </c>
      <c r="AC3442" s="232">
        <f t="shared" si="322"/>
        <v>7492</v>
      </c>
      <c r="AD3442" s="232" t="str">
        <f t="shared" si="323"/>
        <v>7492-Food</v>
      </c>
    </row>
    <row r="3443" spans="1:30">
      <c r="A3443" t="s">
        <v>48</v>
      </c>
      <c r="B3443" t="s">
        <v>549</v>
      </c>
      <c r="C3443" t="s">
        <v>939</v>
      </c>
      <c r="D3443" t="s">
        <v>940</v>
      </c>
      <c r="E3443" t="s">
        <v>943</v>
      </c>
      <c r="F3443" s="220" t="s">
        <v>53</v>
      </c>
      <c r="G3443" s="220">
        <v>45169</v>
      </c>
      <c r="H3443" t="s">
        <v>357</v>
      </c>
      <c r="I3443" t="s">
        <v>55</v>
      </c>
      <c r="J3443" t="s">
        <v>358</v>
      </c>
      <c r="K3443" t="s">
        <v>359</v>
      </c>
      <c r="L3443" s="230" t="s">
        <v>360</v>
      </c>
      <c r="M3443">
        <v>1</v>
      </c>
      <c r="N3443">
        <v>0</v>
      </c>
      <c r="O3443">
        <v>24.1</v>
      </c>
      <c r="P3443">
        <v>24.1</v>
      </c>
      <c r="Q3443">
        <v>6055.03</v>
      </c>
      <c r="R3443">
        <v>18.15</v>
      </c>
      <c r="S3443" s="231" t="str">
        <f>VLOOKUP(U3443,'Cross ref'!I:J,2,0)</f>
        <v>SCL</v>
      </c>
      <c r="T3443" s="231">
        <f t="shared" si="318"/>
        <v>24.1</v>
      </c>
      <c r="U3443" s="231">
        <f>VLOOKUP(VALUE(C3443),'Cross ref'!G:I,3,0)</f>
        <v>7492</v>
      </c>
      <c r="V3443" s="231">
        <f>IFERROR(VLOOKUP(J3443,'Item List (2)'!C:D,2,0),VLOOKUP(K3443,'Item List (2)'!C:D,2,0))</f>
        <v>50007</v>
      </c>
      <c r="W3443" s="231">
        <f>IFERROR(VLOOKUP(J3443,'Item List (2)'!C:E,3,0),VLOOKUP(K3443,'Item List (2)'!C:E,3,0))</f>
        <v>100</v>
      </c>
      <c r="X3443" s="231">
        <f t="shared" si="319"/>
        <v>0</v>
      </c>
      <c r="Y3443" s="231" t="str">
        <f t="shared" si="320"/>
        <v>BISCUIT, BUTTERMILK PARBKD</v>
      </c>
      <c r="AA3443" s="232">
        <f t="shared" si="321"/>
        <v>24.1</v>
      </c>
      <c r="AB3443" s="232" t="str">
        <f>VLOOKUP(W3443,'Item List (2)'!$H:$J,2,0)</f>
        <v>Food</v>
      </c>
      <c r="AC3443" s="232">
        <f t="shared" si="322"/>
        <v>7492</v>
      </c>
      <c r="AD3443" s="232" t="str">
        <f t="shared" si="323"/>
        <v>7492-Food</v>
      </c>
    </row>
    <row r="3444" spans="1:30">
      <c r="A3444" t="s">
        <v>48</v>
      </c>
      <c r="B3444" t="s">
        <v>549</v>
      </c>
      <c r="C3444" t="s">
        <v>939</v>
      </c>
      <c r="D3444" t="s">
        <v>940</v>
      </c>
      <c r="E3444" t="s">
        <v>943</v>
      </c>
      <c r="F3444" s="220" t="s">
        <v>53</v>
      </c>
      <c r="G3444" s="220">
        <v>45169</v>
      </c>
      <c r="H3444" t="s">
        <v>282</v>
      </c>
      <c r="I3444" t="s">
        <v>55</v>
      </c>
      <c r="J3444" t="s">
        <v>105</v>
      </c>
      <c r="K3444" t="s">
        <v>283</v>
      </c>
      <c r="L3444" s="230" t="s">
        <v>284</v>
      </c>
      <c r="M3444">
        <v>1</v>
      </c>
      <c r="N3444">
        <v>0</v>
      </c>
      <c r="O3444">
        <v>12.91</v>
      </c>
      <c r="P3444">
        <v>12.91</v>
      </c>
      <c r="Q3444">
        <v>6055.03</v>
      </c>
      <c r="R3444">
        <v>18.15</v>
      </c>
      <c r="S3444" s="231" t="str">
        <f>VLOOKUP(U3444,'Cross ref'!I:J,2,0)</f>
        <v>SCL</v>
      </c>
      <c r="T3444" s="231">
        <f t="shared" si="318"/>
        <v>12.91</v>
      </c>
      <c r="U3444" s="231">
        <f>VLOOKUP(VALUE(C3444),'Cross ref'!G:I,3,0)</f>
        <v>7492</v>
      </c>
      <c r="V3444" s="231">
        <f>IFERROR(VLOOKUP(J3444,'Item List (2)'!C:D,2,0),VLOOKUP(K3444,'Item List (2)'!C:D,2,0))</f>
        <v>50007</v>
      </c>
      <c r="W3444" s="231">
        <f>IFERROR(VLOOKUP(J3444,'Item List (2)'!C:E,3,0),VLOOKUP(K3444,'Item List (2)'!C:E,3,0))</f>
        <v>100</v>
      </c>
      <c r="X3444" s="231">
        <f t="shared" si="319"/>
        <v>0</v>
      </c>
      <c r="Y3444" s="231" t="str">
        <f t="shared" si="320"/>
        <v>BUTTERMILK, 1% LF</v>
      </c>
      <c r="AA3444" s="232">
        <f t="shared" si="321"/>
        <v>12.91</v>
      </c>
      <c r="AB3444" s="232" t="str">
        <f>VLOOKUP(W3444,'Item List (2)'!$H:$J,2,0)</f>
        <v>Food</v>
      </c>
      <c r="AC3444" s="232">
        <f t="shared" si="322"/>
        <v>7492</v>
      </c>
      <c r="AD3444" s="232" t="str">
        <f t="shared" si="323"/>
        <v>7492-Food</v>
      </c>
    </row>
    <row r="3445" spans="1:30">
      <c r="A3445" t="s">
        <v>48</v>
      </c>
      <c r="B3445" t="s">
        <v>549</v>
      </c>
      <c r="C3445" t="s">
        <v>939</v>
      </c>
      <c r="D3445" t="s">
        <v>940</v>
      </c>
      <c r="E3445" t="s">
        <v>943</v>
      </c>
      <c r="F3445" s="220" t="s">
        <v>53</v>
      </c>
      <c r="G3445" s="220">
        <v>45169</v>
      </c>
      <c r="H3445" t="s">
        <v>194</v>
      </c>
      <c r="I3445" t="s">
        <v>55</v>
      </c>
      <c r="J3445" t="s">
        <v>179</v>
      </c>
      <c r="K3445" t="s">
        <v>195</v>
      </c>
      <c r="L3445" s="230" t="s">
        <v>148</v>
      </c>
      <c r="M3445">
        <v>2</v>
      </c>
      <c r="N3445">
        <v>0</v>
      </c>
      <c r="O3445">
        <v>77.97</v>
      </c>
      <c r="P3445">
        <v>155.94</v>
      </c>
      <c r="Q3445">
        <v>6055.03</v>
      </c>
      <c r="R3445">
        <v>18.15</v>
      </c>
      <c r="S3445" s="231" t="str">
        <f>VLOOKUP(U3445,'Cross ref'!I:J,2,0)</f>
        <v>SCL</v>
      </c>
      <c r="T3445" s="231">
        <f t="shared" si="318"/>
        <v>155.94</v>
      </c>
      <c r="U3445" s="231">
        <f>VLOOKUP(VALUE(C3445),'Cross ref'!G:I,3,0)</f>
        <v>7492</v>
      </c>
      <c r="V3445" s="231">
        <f>IFERROR(VLOOKUP(J3445,'Item List (2)'!C:D,2,0),VLOOKUP(K3445,'Item List (2)'!C:D,2,0))</f>
        <v>50007</v>
      </c>
      <c r="W3445" s="231">
        <f>IFERROR(VLOOKUP(J3445,'Item List (2)'!C:E,3,0),VLOOKUP(K3445,'Item List (2)'!C:E,3,0))</f>
        <v>100</v>
      </c>
      <c r="X3445" s="231">
        <f t="shared" si="319"/>
        <v>0</v>
      </c>
      <c r="Y3445" s="231" t="str">
        <f t="shared" si="320"/>
        <v>CHEESE, AMER SHRP SLI 200CT SM</v>
      </c>
      <c r="AA3445" s="232">
        <f t="shared" si="321"/>
        <v>155.94</v>
      </c>
      <c r="AB3445" s="232" t="str">
        <f>VLOOKUP(W3445,'Item List (2)'!$H:$J,2,0)</f>
        <v>Food</v>
      </c>
      <c r="AC3445" s="232">
        <f t="shared" si="322"/>
        <v>7492</v>
      </c>
      <c r="AD3445" s="232" t="str">
        <f t="shared" si="323"/>
        <v>7492-Food</v>
      </c>
    </row>
    <row r="3446" spans="1:30">
      <c r="A3446" t="s">
        <v>48</v>
      </c>
      <c r="B3446" t="s">
        <v>549</v>
      </c>
      <c r="C3446" t="s">
        <v>939</v>
      </c>
      <c r="D3446" t="s">
        <v>940</v>
      </c>
      <c r="E3446" t="s">
        <v>943</v>
      </c>
      <c r="F3446" s="220" t="s">
        <v>53</v>
      </c>
      <c r="G3446" s="220">
        <v>45169</v>
      </c>
      <c r="H3446" t="s">
        <v>361</v>
      </c>
      <c r="I3446" t="s">
        <v>55</v>
      </c>
      <c r="J3446" t="s">
        <v>362</v>
      </c>
      <c r="K3446" t="s">
        <v>363</v>
      </c>
      <c r="L3446" s="230" t="s">
        <v>364</v>
      </c>
      <c r="M3446">
        <v>1</v>
      </c>
      <c r="N3446">
        <v>0</v>
      </c>
      <c r="O3446">
        <v>107.29</v>
      </c>
      <c r="P3446">
        <v>107.29</v>
      </c>
      <c r="Q3446">
        <v>6055.03</v>
      </c>
      <c r="R3446">
        <v>18.15</v>
      </c>
      <c r="S3446" s="231" t="str">
        <f>VLOOKUP(U3446,'Cross ref'!I:J,2,0)</f>
        <v>SCL</v>
      </c>
      <c r="T3446" s="231">
        <f t="shared" si="318"/>
        <v>107.29</v>
      </c>
      <c r="U3446" s="231">
        <f>VLOOKUP(VALUE(C3446),'Cross ref'!G:I,3,0)</f>
        <v>7492</v>
      </c>
      <c r="V3446" s="231">
        <f>IFERROR(VLOOKUP(J3446,'Item List (2)'!C:D,2,0),VLOOKUP(K3446,'Item List (2)'!C:D,2,0))</f>
        <v>50007</v>
      </c>
      <c r="W3446" s="231">
        <f>IFERROR(VLOOKUP(J3446,'Item List (2)'!C:E,3,0),VLOOKUP(K3446,'Item List (2)'!C:E,3,0))</f>
        <v>100</v>
      </c>
      <c r="X3446" s="231">
        <f t="shared" si="319"/>
        <v>0</v>
      </c>
      <c r="Y3446" s="231" t="str">
        <f t="shared" si="320"/>
        <v>BURGER, BEYOND MEAT 3.7Z</v>
      </c>
      <c r="AA3446" s="232">
        <f t="shared" si="321"/>
        <v>107.29</v>
      </c>
      <c r="AB3446" s="232" t="str">
        <f>VLOOKUP(W3446,'Item List (2)'!$H:$J,2,0)</f>
        <v>Food</v>
      </c>
      <c r="AC3446" s="232">
        <f t="shared" si="322"/>
        <v>7492</v>
      </c>
      <c r="AD3446" s="232" t="str">
        <f t="shared" si="323"/>
        <v>7492-Food</v>
      </c>
    </row>
    <row r="3447" spans="1:30">
      <c r="A3447" t="s">
        <v>48</v>
      </c>
      <c r="B3447" t="s">
        <v>549</v>
      </c>
      <c r="C3447" t="s">
        <v>939</v>
      </c>
      <c r="D3447" t="s">
        <v>940</v>
      </c>
      <c r="E3447" t="s">
        <v>943</v>
      </c>
      <c r="F3447" s="220" t="s">
        <v>53</v>
      </c>
      <c r="G3447" s="220">
        <v>45169</v>
      </c>
      <c r="H3447" t="s">
        <v>205</v>
      </c>
      <c r="I3447" t="s">
        <v>55</v>
      </c>
      <c r="J3447" t="s">
        <v>206</v>
      </c>
      <c r="K3447" t="s">
        <v>207</v>
      </c>
      <c r="L3447" s="230" t="s">
        <v>208</v>
      </c>
      <c r="M3447">
        <v>3</v>
      </c>
      <c r="N3447">
        <v>0</v>
      </c>
      <c r="O3447">
        <v>22.17</v>
      </c>
      <c r="P3447">
        <v>66.51</v>
      </c>
      <c r="Q3447">
        <v>6055.03</v>
      </c>
      <c r="R3447">
        <v>18.15</v>
      </c>
      <c r="S3447" s="231" t="str">
        <f>VLOOKUP(U3447,'Cross ref'!I:J,2,0)</f>
        <v>SCL</v>
      </c>
      <c r="T3447" s="231">
        <f t="shared" si="318"/>
        <v>66.51</v>
      </c>
      <c r="U3447" s="231">
        <f>VLOOKUP(VALUE(C3447),'Cross ref'!G:I,3,0)</f>
        <v>7492</v>
      </c>
      <c r="V3447" s="231">
        <f>IFERROR(VLOOKUP(J3447,'Item List (2)'!C:D,2,0),VLOOKUP(K3447,'Item List (2)'!C:D,2,0))</f>
        <v>50007</v>
      </c>
      <c r="W3447" s="231">
        <f>IFERROR(VLOOKUP(J3447,'Item List (2)'!C:E,3,0),VLOOKUP(K3447,'Item List (2)'!C:E,3,0))</f>
        <v>100</v>
      </c>
      <c r="X3447" s="231">
        <f t="shared" si="319"/>
        <v>0</v>
      </c>
      <c r="Y3447" s="231" t="str">
        <f t="shared" si="320"/>
        <v>LETTUCE, LINER</v>
      </c>
      <c r="AA3447" s="232">
        <f t="shared" si="321"/>
        <v>66.51</v>
      </c>
      <c r="AB3447" s="232" t="str">
        <f>VLOOKUP(W3447,'Item List (2)'!$H:$J,2,0)</f>
        <v>Food</v>
      </c>
      <c r="AC3447" s="232">
        <f t="shared" si="322"/>
        <v>7492</v>
      </c>
      <c r="AD3447" s="232" t="str">
        <f t="shared" si="323"/>
        <v>7492-Food</v>
      </c>
    </row>
    <row r="3448" spans="1:30">
      <c r="A3448" t="s">
        <v>48</v>
      </c>
      <c r="B3448" t="s">
        <v>549</v>
      </c>
      <c r="C3448" t="s">
        <v>939</v>
      </c>
      <c r="D3448" t="s">
        <v>940</v>
      </c>
      <c r="E3448" t="s">
        <v>943</v>
      </c>
      <c r="F3448" s="220" t="s">
        <v>53</v>
      </c>
      <c r="G3448" s="220">
        <v>45169</v>
      </c>
      <c r="H3448" t="s">
        <v>209</v>
      </c>
      <c r="I3448" t="s">
        <v>55</v>
      </c>
      <c r="J3448" t="s">
        <v>210</v>
      </c>
      <c r="K3448" t="s">
        <v>211</v>
      </c>
      <c r="L3448" s="230" t="s">
        <v>212</v>
      </c>
      <c r="M3448">
        <v>2</v>
      </c>
      <c r="N3448">
        <v>0</v>
      </c>
      <c r="O3448">
        <v>19.57</v>
      </c>
      <c r="P3448">
        <v>39.14</v>
      </c>
      <c r="Q3448">
        <v>6055.03</v>
      </c>
      <c r="R3448">
        <v>18.15</v>
      </c>
      <c r="S3448" s="231" t="str">
        <f>VLOOKUP(U3448,'Cross ref'!I:J,2,0)</f>
        <v>SCL</v>
      </c>
      <c r="T3448" s="231">
        <f t="shared" si="318"/>
        <v>39.14</v>
      </c>
      <c r="U3448" s="231">
        <f>VLOOKUP(VALUE(C3448),'Cross ref'!G:I,3,0)</f>
        <v>7492</v>
      </c>
      <c r="V3448" s="231">
        <f>IFERROR(VLOOKUP(J3448,'Item List (2)'!C:D,2,0),VLOOKUP(K3448,'Item List (2)'!C:D,2,0))</f>
        <v>50007</v>
      </c>
      <c r="W3448" s="231">
        <f>IFERROR(VLOOKUP(J3448,'Item List (2)'!C:E,3,0),VLOOKUP(K3448,'Item List (2)'!C:E,3,0))</f>
        <v>100</v>
      </c>
      <c r="X3448" s="231">
        <f t="shared" si="319"/>
        <v>0</v>
      </c>
      <c r="Y3448" s="231" t="str">
        <f t="shared" si="320"/>
        <v>TOMATO, RED 5X5 BULK 25LB</v>
      </c>
      <c r="AA3448" s="232">
        <f t="shared" si="321"/>
        <v>39.14</v>
      </c>
      <c r="AB3448" s="232" t="str">
        <f>VLOOKUP(W3448,'Item List (2)'!$H:$J,2,0)</f>
        <v>Food</v>
      </c>
      <c r="AC3448" s="232">
        <f t="shared" si="322"/>
        <v>7492</v>
      </c>
      <c r="AD3448" s="232" t="str">
        <f t="shared" si="323"/>
        <v>7492-Food</v>
      </c>
    </row>
    <row r="3449" spans="1:30">
      <c r="A3449" t="s">
        <v>48</v>
      </c>
      <c r="B3449" t="s">
        <v>549</v>
      </c>
      <c r="C3449" t="s">
        <v>939</v>
      </c>
      <c r="D3449" t="s">
        <v>940</v>
      </c>
      <c r="E3449" t="s">
        <v>943</v>
      </c>
      <c r="F3449" s="220" t="s">
        <v>53</v>
      </c>
      <c r="G3449" s="220">
        <v>45169</v>
      </c>
      <c r="H3449" t="s">
        <v>456</v>
      </c>
      <c r="I3449" t="s">
        <v>55</v>
      </c>
      <c r="J3449" t="s">
        <v>457</v>
      </c>
      <c r="K3449" t="s">
        <v>458</v>
      </c>
      <c r="L3449" s="230" t="s">
        <v>459</v>
      </c>
      <c r="M3449">
        <v>1</v>
      </c>
      <c r="N3449">
        <v>0</v>
      </c>
      <c r="O3449">
        <v>68.6</v>
      </c>
      <c r="P3449">
        <v>68.6</v>
      </c>
      <c r="Q3449">
        <v>6055.03</v>
      </c>
      <c r="R3449">
        <v>18.15</v>
      </c>
      <c r="S3449" s="231" t="str">
        <f>VLOOKUP(U3449,'Cross ref'!I:J,2,0)</f>
        <v>SCL</v>
      </c>
      <c r="T3449" s="231">
        <f t="shared" si="318"/>
        <v>68.6</v>
      </c>
      <c r="U3449" s="231">
        <f>VLOOKUP(VALUE(C3449),'Cross ref'!G:I,3,0)</f>
        <v>7492</v>
      </c>
      <c r="V3449" s="231">
        <f>IFERROR(VLOOKUP(J3449,'Item List (2)'!C:D,2,0),VLOOKUP(K3449,'Item List (2)'!C:D,2,0))</f>
        <v>50007</v>
      </c>
      <c r="W3449" s="231">
        <f>IFERROR(VLOOKUP(J3449,'Item List (2)'!C:E,3,0),VLOOKUP(K3449,'Item List (2)'!C:E,3,0))</f>
        <v>100</v>
      </c>
      <c r="X3449" s="231">
        <f t="shared" si="319"/>
        <v>0</v>
      </c>
      <c r="Y3449" s="231" t="str">
        <f t="shared" si="320"/>
        <v>COOKIE, CHOC CHIP THWSRV 1.25Z</v>
      </c>
      <c r="AA3449" s="232">
        <f t="shared" si="321"/>
        <v>68.6</v>
      </c>
      <c r="AB3449" s="232" t="str">
        <f>VLOOKUP(W3449,'Item List (2)'!$H:$J,2,0)</f>
        <v>Food</v>
      </c>
      <c r="AC3449" s="232">
        <f t="shared" si="322"/>
        <v>7492</v>
      </c>
      <c r="AD3449" s="232" t="str">
        <f t="shared" si="323"/>
        <v>7492-Food</v>
      </c>
    </row>
    <row r="3450" spans="1:30">
      <c r="A3450" t="s">
        <v>48</v>
      </c>
      <c r="B3450" t="s">
        <v>549</v>
      </c>
      <c r="C3450" t="s">
        <v>939</v>
      </c>
      <c r="D3450" t="s">
        <v>940</v>
      </c>
      <c r="E3450" t="s">
        <v>943</v>
      </c>
      <c r="F3450" s="220" t="s">
        <v>53</v>
      </c>
      <c r="G3450" s="220">
        <v>45169</v>
      </c>
      <c r="H3450" t="s">
        <v>213</v>
      </c>
      <c r="I3450" t="s">
        <v>55</v>
      </c>
      <c r="J3450" t="s">
        <v>214</v>
      </c>
      <c r="K3450" t="s">
        <v>215</v>
      </c>
      <c r="L3450" s="230" t="s">
        <v>78</v>
      </c>
      <c r="M3450">
        <v>1</v>
      </c>
      <c r="N3450">
        <v>0</v>
      </c>
      <c r="O3450">
        <v>27.07</v>
      </c>
      <c r="P3450">
        <v>27.07</v>
      </c>
      <c r="Q3450">
        <v>6055.03</v>
      </c>
      <c r="R3450">
        <v>18.15</v>
      </c>
      <c r="S3450" s="231" t="str">
        <f>VLOOKUP(U3450,'Cross ref'!I:J,2,0)</f>
        <v>SCL</v>
      </c>
      <c r="T3450" s="231">
        <f t="shared" si="318"/>
        <v>27.07</v>
      </c>
      <c r="U3450" s="231">
        <f>VLOOKUP(VALUE(C3450),'Cross ref'!G:I,3,0)</f>
        <v>7492</v>
      </c>
      <c r="V3450" s="231">
        <f>IFERROR(VLOOKUP(J3450,'Item List (2)'!C:D,2,0),VLOOKUP(K3450,'Item List (2)'!C:D,2,0))</f>
        <v>50007</v>
      </c>
      <c r="W3450" s="231">
        <f>IFERROR(VLOOKUP(J3450,'Item List (2)'!C:E,3,0),VLOOKUP(K3450,'Item List (2)'!C:E,3,0))</f>
        <v>100</v>
      </c>
      <c r="X3450" s="231">
        <f t="shared" si="319"/>
        <v>0</v>
      </c>
      <c r="Y3450" s="231" t="str">
        <f t="shared" si="320"/>
        <v>PICKLE, CHIP DELI 3/16" CC</v>
      </c>
      <c r="AA3450" s="232">
        <f t="shared" si="321"/>
        <v>27.07</v>
      </c>
      <c r="AB3450" s="232" t="str">
        <f>VLOOKUP(W3450,'Item List (2)'!$H:$J,2,0)</f>
        <v>Food</v>
      </c>
      <c r="AC3450" s="232">
        <f t="shared" si="322"/>
        <v>7492</v>
      </c>
      <c r="AD3450" s="232" t="str">
        <f t="shared" si="323"/>
        <v>7492-Food</v>
      </c>
    </row>
    <row r="3451" spans="1:30">
      <c r="A3451" t="s">
        <v>48</v>
      </c>
      <c r="B3451" t="s">
        <v>549</v>
      </c>
      <c r="C3451" t="s">
        <v>939</v>
      </c>
      <c r="D3451" t="s">
        <v>940</v>
      </c>
      <c r="E3451" t="s">
        <v>943</v>
      </c>
      <c r="F3451" s="220" t="s">
        <v>53</v>
      </c>
      <c r="G3451" s="220">
        <v>45169</v>
      </c>
      <c r="H3451" t="s">
        <v>285</v>
      </c>
      <c r="I3451" t="s">
        <v>55</v>
      </c>
      <c r="J3451" t="s">
        <v>146</v>
      </c>
      <c r="K3451" t="s">
        <v>286</v>
      </c>
      <c r="L3451" s="230" t="s">
        <v>148</v>
      </c>
      <c r="M3451">
        <v>1</v>
      </c>
      <c r="N3451">
        <v>0</v>
      </c>
      <c r="O3451">
        <v>117.62</v>
      </c>
      <c r="P3451">
        <v>117.62</v>
      </c>
      <c r="Q3451">
        <v>6055.03</v>
      </c>
      <c r="R3451">
        <v>18.15</v>
      </c>
      <c r="S3451" s="231" t="str">
        <f>VLOOKUP(U3451,'Cross ref'!I:J,2,0)</f>
        <v>SCL</v>
      </c>
      <c r="T3451" s="231">
        <f t="shared" si="318"/>
        <v>117.62</v>
      </c>
      <c r="U3451" s="231">
        <f>VLOOKUP(VALUE(C3451),'Cross ref'!G:I,3,0)</f>
        <v>7492</v>
      </c>
      <c r="V3451" s="231">
        <f>IFERROR(VLOOKUP(J3451,'Item List (2)'!C:D,2,0),VLOOKUP(K3451,'Item List (2)'!C:D,2,0))</f>
        <v>50007</v>
      </c>
      <c r="W3451" s="231">
        <f>IFERROR(VLOOKUP(J3451,'Item List (2)'!C:E,3,0),VLOOKUP(K3451,'Item List (2)'!C:E,3,0))</f>
        <v>100</v>
      </c>
      <c r="X3451" s="231">
        <f t="shared" si="319"/>
        <v>0</v>
      </c>
      <c r="Y3451" s="231" t="str">
        <f t="shared" si="320"/>
        <v>CHICKEN, BRST FLT MARNTD 3.5Z FZN</v>
      </c>
      <c r="AA3451" s="232">
        <f t="shared" si="321"/>
        <v>117.62</v>
      </c>
      <c r="AB3451" s="232" t="str">
        <f>VLOOKUP(W3451,'Item List (2)'!$H:$J,2,0)</f>
        <v>Food</v>
      </c>
      <c r="AC3451" s="232">
        <f t="shared" si="322"/>
        <v>7492</v>
      </c>
      <c r="AD3451" s="232" t="str">
        <f t="shared" si="323"/>
        <v>7492-Food</v>
      </c>
    </row>
    <row r="3452" spans="1:30">
      <c r="A3452" t="s">
        <v>48</v>
      </c>
      <c r="B3452" t="s">
        <v>549</v>
      </c>
      <c r="C3452" t="s">
        <v>939</v>
      </c>
      <c r="D3452" t="s">
        <v>940</v>
      </c>
      <c r="E3452" t="s">
        <v>943</v>
      </c>
      <c r="F3452" s="220" t="s">
        <v>53</v>
      </c>
      <c r="G3452" s="220">
        <v>45169</v>
      </c>
      <c r="H3452" t="s">
        <v>616</v>
      </c>
      <c r="I3452" t="s">
        <v>201</v>
      </c>
      <c r="J3452" t="s">
        <v>224</v>
      </c>
      <c r="K3452" t="s">
        <v>617</v>
      </c>
      <c r="L3452" s="230" t="s">
        <v>425</v>
      </c>
      <c r="M3452">
        <v>1</v>
      </c>
      <c r="N3452">
        <v>0</v>
      </c>
      <c r="O3452">
        <v>5.2</v>
      </c>
      <c r="P3452">
        <v>5.2</v>
      </c>
      <c r="Q3452">
        <v>6055.03</v>
      </c>
      <c r="R3452">
        <v>18.15</v>
      </c>
      <c r="S3452" s="231" t="str">
        <f>VLOOKUP(U3452,'Cross ref'!I:J,2,0)</f>
        <v>SCL</v>
      </c>
      <c r="T3452" s="231">
        <f t="shared" si="318"/>
        <v>5.2</v>
      </c>
      <c r="U3452" s="231">
        <f>VLOOKUP(VALUE(C3452),'Cross ref'!G:I,3,0)</f>
        <v>7492</v>
      </c>
      <c r="V3452" s="231">
        <f>IFERROR(VLOOKUP(J3452,'Item List (2)'!C:D,2,0),VLOOKUP(K3452,'Item List (2)'!C:D,2,0))</f>
        <v>51001</v>
      </c>
      <c r="W3452" s="231">
        <f>IFERROR(VLOOKUP(J3452,'Item List (2)'!C:E,3,0),VLOOKUP(K3452,'Item List (2)'!C:E,3,0))</f>
        <v>1000</v>
      </c>
      <c r="X3452" s="231">
        <f t="shared" si="319"/>
        <v>0</v>
      </c>
      <c r="Y3452" s="231" t="str">
        <f t="shared" si="320"/>
        <v>LABEL, SPECIAL CARLS JR</v>
      </c>
      <c r="AA3452" s="232">
        <f t="shared" si="321"/>
        <v>5.2</v>
      </c>
      <c r="AB3452" s="232" t="str">
        <f>VLOOKUP(W3452,'Item List (2)'!$H:$J,2,0)</f>
        <v>Paper</v>
      </c>
      <c r="AC3452" s="232">
        <f t="shared" si="322"/>
        <v>7492</v>
      </c>
      <c r="AD3452" s="232" t="str">
        <f t="shared" si="323"/>
        <v>7492-Paper</v>
      </c>
    </row>
    <row r="3453" spans="1:30">
      <c r="A3453" t="s">
        <v>48</v>
      </c>
      <c r="B3453" t="s">
        <v>549</v>
      </c>
      <c r="C3453" t="s">
        <v>939</v>
      </c>
      <c r="D3453" t="s">
        <v>940</v>
      </c>
      <c r="E3453" t="s">
        <v>943</v>
      </c>
      <c r="F3453" s="220" t="s">
        <v>53</v>
      </c>
      <c r="G3453" s="220">
        <v>45169</v>
      </c>
      <c r="H3453" t="s">
        <v>829</v>
      </c>
      <c r="I3453" t="s">
        <v>66</v>
      </c>
      <c r="J3453" t="s">
        <v>224</v>
      </c>
      <c r="K3453" t="s">
        <v>830</v>
      </c>
      <c r="L3453" s="230" t="s">
        <v>620</v>
      </c>
      <c r="M3453">
        <v>1</v>
      </c>
      <c r="N3453">
        <v>0</v>
      </c>
      <c r="O3453">
        <v>4.92</v>
      </c>
      <c r="P3453">
        <v>4.92</v>
      </c>
      <c r="Q3453">
        <v>6055.03</v>
      </c>
      <c r="R3453">
        <v>18.15</v>
      </c>
      <c r="S3453" s="231" t="str">
        <f>VLOOKUP(U3453,'Cross ref'!I:J,2,0)</f>
        <v>SCL</v>
      </c>
      <c r="T3453" s="231">
        <f t="shared" si="318"/>
        <v>4.92</v>
      </c>
      <c r="U3453" s="231">
        <f>VLOOKUP(VALUE(C3453),'Cross ref'!G:I,3,0)</f>
        <v>7492</v>
      </c>
      <c r="V3453" s="231">
        <f>IFERROR(VLOOKUP(J3453,'Item List (2)'!C:D,2,0),VLOOKUP(K3453,'Item List (2)'!C:D,2,0))</f>
        <v>51001</v>
      </c>
      <c r="W3453" s="231">
        <f>IFERROR(VLOOKUP(J3453,'Item List (2)'!C:E,3,0),VLOOKUP(K3453,'Item List (2)'!C:E,3,0))</f>
        <v>1000</v>
      </c>
      <c r="X3453" s="231">
        <f t="shared" si="319"/>
        <v>0</v>
      </c>
      <c r="Y3453" s="231" t="str">
        <f t="shared" si="320"/>
        <v>LABEL, TUESDAY 1X1 COLD TEMP CARLS JR</v>
      </c>
      <c r="AA3453" s="232">
        <f t="shared" si="321"/>
        <v>4.92</v>
      </c>
      <c r="AB3453" s="232" t="str">
        <f>VLOOKUP(W3453,'Item List (2)'!$H:$J,2,0)</f>
        <v>Paper</v>
      </c>
      <c r="AC3453" s="232">
        <f t="shared" si="322"/>
        <v>7492</v>
      </c>
      <c r="AD3453" s="232" t="str">
        <f t="shared" si="323"/>
        <v>7492-Paper</v>
      </c>
    </row>
    <row r="3454" spans="1:30">
      <c r="A3454" t="s">
        <v>48</v>
      </c>
      <c r="B3454" t="s">
        <v>549</v>
      </c>
      <c r="C3454" t="s">
        <v>939</v>
      </c>
      <c r="D3454" t="s">
        <v>940</v>
      </c>
      <c r="E3454" t="s">
        <v>943</v>
      </c>
      <c r="F3454" s="220" t="s">
        <v>53</v>
      </c>
      <c r="G3454" s="220">
        <v>45169</v>
      </c>
      <c r="H3454" t="s">
        <v>381</v>
      </c>
      <c r="I3454" t="s">
        <v>55</v>
      </c>
      <c r="J3454" t="s">
        <v>265</v>
      </c>
      <c r="K3454" t="s">
        <v>382</v>
      </c>
      <c r="L3454" s="230" t="s">
        <v>263</v>
      </c>
      <c r="M3454">
        <v>1</v>
      </c>
      <c r="N3454">
        <v>0</v>
      </c>
      <c r="O3454">
        <v>31.3</v>
      </c>
      <c r="P3454">
        <v>31.3</v>
      </c>
      <c r="Q3454">
        <v>6055.03</v>
      </c>
      <c r="R3454">
        <v>18.15</v>
      </c>
      <c r="S3454" s="231" t="str">
        <f>VLOOKUP(U3454,'Cross ref'!I:J,2,0)</f>
        <v>SCL</v>
      </c>
      <c r="T3454" s="231">
        <f t="shared" si="318"/>
        <v>31.3</v>
      </c>
      <c r="U3454" s="231">
        <f>VLOOKUP(VALUE(C3454),'Cross ref'!G:I,3,0)</f>
        <v>7492</v>
      </c>
      <c r="V3454" s="231">
        <f>IFERROR(VLOOKUP(J3454,'Item List (2)'!C:D,2,0),VLOOKUP(K3454,'Item List (2)'!C:D,2,0))</f>
        <v>50007</v>
      </c>
      <c r="W3454" s="231">
        <f>IFERROR(VLOOKUP(J3454,'Item List (2)'!C:E,3,0),VLOOKUP(K3454,'Item List (2)'!C:E,3,0))</f>
        <v>100</v>
      </c>
      <c r="X3454" s="231">
        <f t="shared" si="319"/>
        <v>0</v>
      </c>
      <c r="Y3454" s="231" t="str">
        <f t="shared" si="320"/>
        <v>SAUCE, CLASSIC W-CAGE FREE EGG</v>
      </c>
      <c r="AA3454" s="232">
        <f t="shared" si="321"/>
        <v>31.3</v>
      </c>
      <c r="AB3454" s="232" t="str">
        <f>VLOOKUP(W3454,'Item List (2)'!$H:$J,2,0)</f>
        <v>Food</v>
      </c>
      <c r="AC3454" s="232">
        <f t="shared" si="322"/>
        <v>7492</v>
      </c>
      <c r="AD3454" s="232" t="str">
        <f t="shared" si="323"/>
        <v>7492-Food</v>
      </c>
    </row>
    <row r="3455" spans="1:30">
      <c r="A3455" t="s">
        <v>48</v>
      </c>
      <c r="B3455" t="s">
        <v>549</v>
      </c>
      <c r="C3455" t="s">
        <v>939</v>
      </c>
      <c r="D3455" t="s">
        <v>940</v>
      </c>
      <c r="E3455" t="s">
        <v>943</v>
      </c>
      <c r="F3455" s="220" t="s">
        <v>53</v>
      </c>
      <c r="G3455" s="220">
        <v>45169</v>
      </c>
      <c r="H3455" t="s">
        <v>383</v>
      </c>
      <c r="I3455" t="s">
        <v>55</v>
      </c>
      <c r="J3455" t="s">
        <v>265</v>
      </c>
      <c r="K3455" t="s">
        <v>384</v>
      </c>
      <c r="L3455" s="230" t="s">
        <v>263</v>
      </c>
      <c r="M3455">
        <v>1</v>
      </c>
      <c r="N3455">
        <v>0</v>
      </c>
      <c r="O3455">
        <v>32.32</v>
      </c>
      <c r="P3455">
        <v>32.32</v>
      </c>
      <c r="Q3455">
        <v>6055.03</v>
      </c>
      <c r="R3455">
        <v>18.15</v>
      </c>
      <c r="S3455" s="231" t="str">
        <f>VLOOKUP(U3455,'Cross ref'!I:J,2,0)</f>
        <v>SCL</v>
      </c>
      <c r="T3455" s="231">
        <f t="shared" si="318"/>
        <v>32.32</v>
      </c>
      <c r="U3455" s="231">
        <f>VLOOKUP(VALUE(C3455),'Cross ref'!G:I,3,0)</f>
        <v>7492</v>
      </c>
      <c r="V3455" s="231">
        <f>IFERROR(VLOOKUP(J3455,'Item List (2)'!C:D,2,0),VLOOKUP(K3455,'Item List (2)'!C:D,2,0))</f>
        <v>50007</v>
      </c>
      <c r="W3455" s="231">
        <f>IFERROR(VLOOKUP(J3455,'Item List (2)'!C:E,3,0),VLOOKUP(K3455,'Item List (2)'!C:E,3,0))</f>
        <v>100</v>
      </c>
      <c r="X3455" s="231">
        <f t="shared" si="319"/>
        <v>0</v>
      </c>
      <c r="Y3455" s="231" t="str">
        <f t="shared" si="320"/>
        <v>SAUCE, SANTA FE W-CAGE FREE EGG</v>
      </c>
      <c r="AA3455" s="232">
        <f t="shared" si="321"/>
        <v>32.32</v>
      </c>
      <c r="AB3455" s="232" t="str">
        <f>VLOOKUP(W3455,'Item List (2)'!$H:$J,2,0)</f>
        <v>Food</v>
      </c>
      <c r="AC3455" s="232">
        <f t="shared" si="322"/>
        <v>7492</v>
      </c>
      <c r="AD3455" s="232" t="str">
        <f t="shared" si="323"/>
        <v>7492-Food</v>
      </c>
    </row>
    <row r="3456" spans="1:30">
      <c r="A3456" t="s">
        <v>48</v>
      </c>
      <c r="B3456" t="s">
        <v>549</v>
      </c>
      <c r="C3456" t="s">
        <v>939</v>
      </c>
      <c r="D3456" t="s">
        <v>940</v>
      </c>
      <c r="E3456" t="s">
        <v>943</v>
      </c>
      <c r="F3456" s="220" t="s">
        <v>53</v>
      </c>
      <c r="G3456" s="220">
        <v>45169</v>
      </c>
      <c r="H3456" t="s">
        <v>227</v>
      </c>
      <c r="I3456" t="s">
        <v>55</v>
      </c>
      <c r="J3456" t="s">
        <v>228</v>
      </c>
      <c r="K3456" t="s">
        <v>229</v>
      </c>
      <c r="L3456" s="230" t="s">
        <v>230</v>
      </c>
      <c r="M3456">
        <v>1</v>
      </c>
      <c r="N3456">
        <v>0</v>
      </c>
      <c r="O3456">
        <v>30.07</v>
      </c>
      <c r="P3456">
        <v>30.07</v>
      </c>
      <c r="Q3456">
        <v>6055.03</v>
      </c>
      <c r="R3456">
        <v>18.15</v>
      </c>
      <c r="S3456" s="231" t="str">
        <f>VLOOKUP(U3456,'Cross ref'!I:J,2,0)</f>
        <v>SCL</v>
      </c>
      <c r="T3456" s="231">
        <f t="shared" si="318"/>
        <v>30.07</v>
      </c>
      <c r="U3456" s="231">
        <f>VLOOKUP(VALUE(C3456),'Cross ref'!G:I,3,0)</f>
        <v>7492</v>
      </c>
      <c r="V3456" s="231">
        <f>IFERROR(VLOOKUP(J3456,'Item List (2)'!C:D,2,0),VLOOKUP(K3456,'Item List (2)'!C:D,2,0))</f>
        <v>50007</v>
      </c>
      <c r="W3456" s="231">
        <f>IFERROR(VLOOKUP(J3456,'Item List (2)'!C:E,3,0),VLOOKUP(K3456,'Item List (2)'!C:E,3,0))</f>
        <v>100</v>
      </c>
      <c r="X3456" s="231">
        <f t="shared" si="319"/>
        <v>0</v>
      </c>
      <c r="Y3456" s="231" t="str">
        <f t="shared" si="320"/>
        <v>ONION, YLW</v>
      </c>
      <c r="AA3456" s="232">
        <f t="shared" si="321"/>
        <v>30.07</v>
      </c>
      <c r="AB3456" s="232" t="str">
        <f>VLOOKUP(W3456,'Item List (2)'!$H:$J,2,0)</f>
        <v>Food</v>
      </c>
      <c r="AC3456" s="232">
        <f t="shared" si="322"/>
        <v>7492</v>
      </c>
      <c r="AD3456" s="232" t="str">
        <f t="shared" si="323"/>
        <v>7492-Food</v>
      </c>
    </row>
    <row r="3457" spans="1:30">
      <c r="A3457" t="s">
        <v>48</v>
      </c>
      <c r="B3457" t="s">
        <v>549</v>
      </c>
      <c r="C3457" t="s">
        <v>939</v>
      </c>
      <c r="D3457" t="s">
        <v>940</v>
      </c>
      <c r="E3457" t="s">
        <v>943</v>
      </c>
      <c r="F3457" s="220" t="s">
        <v>53</v>
      </c>
      <c r="G3457" s="220">
        <v>45169</v>
      </c>
      <c r="H3457" t="s">
        <v>231</v>
      </c>
      <c r="I3457" t="s">
        <v>201</v>
      </c>
      <c r="J3457" t="s">
        <v>232</v>
      </c>
      <c r="K3457" t="s">
        <v>233</v>
      </c>
      <c r="L3457" s="230" t="s">
        <v>234</v>
      </c>
      <c r="M3457">
        <v>1</v>
      </c>
      <c r="N3457">
        <v>0</v>
      </c>
      <c r="O3457">
        <v>25.97</v>
      </c>
      <c r="P3457">
        <v>25.97</v>
      </c>
      <c r="Q3457">
        <v>6055.03</v>
      </c>
      <c r="R3457">
        <v>18.15</v>
      </c>
      <c r="S3457" s="231" t="str">
        <f>VLOOKUP(U3457,'Cross ref'!I:J,2,0)</f>
        <v>SCL</v>
      </c>
      <c r="T3457" s="231">
        <f t="shared" si="318"/>
        <v>25.97</v>
      </c>
      <c r="U3457" s="231">
        <f>VLOOKUP(VALUE(C3457),'Cross ref'!G:I,3,0)</f>
        <v>7492</v>
      </c>
      <c r="V3457" s="231">
        <f>IFERROR(VLOOKUP(J3457,'Item List (2)'!C:D,2,0),VLOOKUP(K3457,'Item List (2)'!C:D,2,0))</f>
        <v>51001</v>
      </c>
      <c r="W3457" s="231">
        <f>IFERROR(VLOOKUP(J3457,'Item List (2)'!C:E,3,0),VLOOKUP(K3457,'Item List (2)'!C:E,3,0))</f>
        <v>1000</v>
      </c>
      <c r="X3457" s="231">
        <f t="shared" si="319"/>
        <v>0</v>
      </c>
      <c r="Y3457" s="231" t="str">
        <f t="shared" si="320"/>
        <v>LID, 12-24Z</v>
      </c>
      <c r="AA3457" s="232">
        <f t="shared" si="321"/>
        <v>25.97</v>
      </c>
      <c r="AB3457" s="232" t="str">
        <f>VLOOKUP(W3457,'Item List (2)'!$H:$J,2,0)</f>
        <v>Paper</v>
      </c>
      <c r="AC3457" s="232">
        <f t="shared" si="322"/>
        <v>7492</v>
      </c>
      <c r="AD3457" s="232" t="str">
        <f t="shared" si="323"/>
        <v>7492-Paper</v>
      </c>
    </row>
    <row r="3458" spans="1:30">
      <c r="A3458" t="s">
        <v>48</v>
      </c>
      <c r="B3458" t="s">
        <v>549</v>
      </c>
      <c r="C3458" t="s">
        <v>939</v>
      </c>
      <c r="D3458" t="s">
        <v>940</v>
      </c>
      <c r="E3458" t="s">
        <v>943</v>
      </c>
      <c r="F3458" s="220" t="s">
        <v>53</v>
      </c>
      <c r="G3458" s="220">
        <v>45169</v>
      </c>
      <c r="H3458" t="s">
        <v>387</v>
      </c>
      <c r="I3458" t="s">
        <v>201</v>
      </c>
      <c r="J3458" t="s">
        <v>240</v>
      </c>
      <c r="K3458" t="s">
        <v>388</v>
      </c>
      <c r="L3458" s="230" t="s">
        <v>389</v>
      </c>
      <c r="M3458">
        <v>1</v>
      </c>
      <c r="N3458">
        <v>0</v>
      </c>
      <c r="O3458">
        <v>45.63</v>
      </c>
      <c r="P3458">
        <v>45.63</v>
      </c>
      <c r="Q3458">
        <v>6055.03</v>
      </c>
      <c r="R3458">
        <v>18.15</v>
      </c>
      <c r="S3458" s="231" t="str">
        <f>VLOOKUP(U3458,'Cross ref'!I:J,2,0)</f>
        <v>SCL</v>
      </c>
      <c r="T3458" s="231">
        <f t="shared" ref="T3458:T3521" si="324">P3458</f>
        <v>45.63</v>
      </c>
      <c r="U3458" s="231">
        <f>VLOOKUP(VALUE(C3458),'Cross ref'!G:I,3,0)</f>
        <v>7492</v>
      </c>
      <c r="V3458" s="231">
        <f>IFERROR(VLOOKUP(J3458,'Item List (2)'!C:D,2,0),VLOOKUP(K3458,'Item List (2)'!C:D,2,0))</f>
        <v>51001</v>
      </c>
      <c r="W3458" s="231">
        <f>IFERROR(VLOOKUP(J3458,'Item List (2)'!C:E,3,0),VLOOKUP(K3458,'Item List (2)'!C:E,3,0))</f>
        <v>1000</v>
      </c>
      <c r="X3458" s="231">
        <f t="shared" ref="X3458:X3521" si="325">IF(_xlfn.NUMBERVALUE(O3458),M3458*O3458-P3458,-P3458)</f>
        <v>0</v>
      </c>
      <c r="Y3458" s="231" t="str">
        <f t="shared" ref="Y3458:Y3521" si="326">K3458</f>
        <v>CARTON, FFRY LG FLVR TRAIL</v>
      </c>
      <c r="AA3458" s="232">
        <f t="shared" ref="AA3458:AA3521" si="327">P3458</f>
        <v>45.63</v>
      </c>
      <c r="AB3458" s="232" t="str">
        <f>VLOOKUP(W3458,'Item List (2)'!$H:$J,2,0)</f>
        <v>Paper</v>
      </c>
      <c r="AC3458" s="232">
        <f t="shared" ref="AC3458:AC3521" si="328">U3458</f>
        <v>7492</v>
      </c>
      <c r="AD3458" s="232" t="str">
        <f t="shared" ref="AD3458:AD3521" si="329">AC3458&amp;"-"&amp;AB3458</f>
        <v>7492-Paper</v>
      </c>
    </row>
    <row r="3459" spans="1:30">
      <c r="A3459" t="s">
        <v>48</v>
      </c>
      <c r="B3459" t="s">
        <v>549</v>
      </c>
      <c r="C3459" t="s">
        <v>939</v>
      </c>
      <c r="D3459" t="s">
        <v>940</v>
      </c>
      <c r="E3459" t="s">
        <v>943</v>
      </c>
      <c r="F3459" s="220" t="s">
        <v>53</v>
      </c>
      <c r="G3459" s="220">
        <v>45169</v>
      </c>
      <c r="H3459" t="s">
        <v>390</v>
      </c>
      <c r="I3459" t="s">
        <v>201</v>
      </c>
      <c r="J3459" t="s">
        <v>240</v>
      </c>
      <c r="K3459" t="s">
        <v>391</v>
      </c>
      <c r="L3459" s="230" t="s">
        <v>234</v>
      </c>
      <c r="M3459">
        <v>1</v>
      </c>
      <c r="N3459">
        <v>0</v>
      </c>
      <c r="O3459">
        <v>58.44</v>
      </c>
      <c r="P3459">
        <v>58.44</v>
      </c>
      <c r="Q3459">
        <v>6055.03</v>
      </c>
      <c r="R3459">
        <v>18.15</v>
      </c>
      <c r="S3459" s="231" t="str">
        <f>VLOOKUP(U3459,'Cross ref'!I:J,2,0)</f>
        <v>SCL</v>
      </c>
      <c r="T3459" s="231">
        <f t="shared" si="324"/>
        <v>58.44</v>
      </c>
      <c r="U3459" s="231">
        <f>VLOOKUP(VALUE(C3459),'Cross ref'!G:I,3,0)</f>
        <v>7492</v>
      </c>
      <c r="V3459" s="231">
        <f>IFERROR(VLOOKUP(J3459,'Item List (2)'!C:D,2,0),VLOOKUP(K3459,'Item List (2)'!C:D,2,0))</f>
        <v>51001</v>
      </c>
      <c r="W3459" s="231">
        <f>IFERROR(VLOOKUP(J3459,'Item List (2)'!C:E,3,0),VLOOKUP(K3459,'Item List (2)'!C:E,3,0))</f>
        <v>1000</v>
      </c>
      <c r="X3459" s="231">
        <f t="shared" si="325"/>
        <v>0</v>
      </c>
      <c r="Y3459" s="231" t="str">
        <f t="shared" si="326"/>
        <v>CARTON, FFRY MED FLVR TRAIL</v>
      </c>
      <c r="AA3459" s="232">
        <f t="shared" si="327"/>
        <v>58.44</v>
      </c>
      <c r="AB3459" s="232" t="str">
        <f>VLOOKUP(W3459,'Item List (2)'!$H:$J,2,0)</f>
        <v>Paper</v>
      </c>
      <c r="AC3459" s="232">
        <f t="shared" si="328"/>
        <v>7492</v>
      </c>
      <c r="AD3459" s="232" t="str">
        <f t="shared" si="329"/>
        <v>7492-Paper</v>
      </c>
    </row>
    <row r="3460" spans="1:30">
      <c r="A3460" t="s">
        <v>48</v>
      </c>
      <c r="B3460" t="s">
        <v>549</v>
      </c>
      <c r="C3460" t="s">
        <v>939</v>
      </c>
      <c r="D3460" t="s">
        <v>940</v>
      </c>
      <c r="E3460" t="s">
        <v>943</v>
      </c>
      <c r="F3460" s="220" t="s">
        <v>53</v>
      </c>
      <c r="G3460" s="220">
        <v>45169</v>
      </c>
      <c r="H3460" t="s">
        <v>243</v>
      </c>
      <c r="I3460" t="s">
        <v>55</v>
      </c>
      <c r="J3460" t="s">
        <v>244</v>
      </c>
      <c r="K3460" t="s">
        <v>245</v>
      </c>
      <c r="L3460" s="230" t="s">
        <v>246</v>
      </c>
      <c r="M3460">
        <v>1</v>
      </c>
      <c r="N3460">
        <v>0</v>
      </c>
      <c r="O3460">
        <v>19.99</v>
      </c>
      <c r="P3460">
        <v>19.99</v>
      </c>
      <c r="Q3460">
        <v>6055.03</v>
      </c>
      <c r="R3460">
        <v>18.15</v>
      </c>
      <c r="S3460" s="231" t="str">
        <f>VLOOKUP(U3460,'Cross ref'!I:J,2,0)</f>
        <v>SCL</v>
      </c>
      <c r="T3460" s="231">
        <f t="shared" si="324"/>
        <v>19.99</v>
      </c>
      <c r="U3460" s="231">
        <f>VLOOKUP(VALUE(C3460),'Cross ref'!G:I,3,0)</f>
        <v>7492</v>
      </c>
      <c r="V3460" s="231">
        <f>IFERROR(VLOOKUP(J3460,'Item List (2)'!C:D,2,0),VLOOKUP(K3460,'Item List (2)'!C:D,2,0))</f>
        <v>50007</v>
      </c>
      <c r="W3460" s="231">
        <f>IFERROR(VLOOKUP(J3460,'Item List (2)'!C:E,3,0),VLOOKUP(K3460,'Item List (2)'!C:E,3,0))</f>
        <v>100</v>
      </c>
      <c r="X3460" s="231">
        <f t="shared" si="325"/>
        <v>0</v>
      </c>
      <c r="Y3460" s="231" t="str">
        <f t="shared" si="326"/>
        <v>CREAMER, HALF &amp; HALF</v>
      </c>
      <c r="AA3460" s="232">
        <f t="shared" si="327"/>
        <v>19.99</v>
      </c>
      <c r="AB3460" s="232" t="str">
        <f>VLOOKUP(W3460,'Item List (2)'!$H:$J,2,0)</f>
        <v>Food</v>
      </c>
      <c r="AC3460" s="232">
        <f t="shared" si="328"/>
        <v>7492</v>
      </c>
      <c r="AD3460" s="232" t="str">
        <f t="shared" si="329"/>
        <v>7492-Food</v>
      </c>
    </row>
    <row r="3461" spans="1:30">
      <c r="A3461" t="s">
        <v>48</v>
      </c>
      <c r="B3461" t="s">
        <v>549</v>
      </c>
      <c r="C3461" t="s">
        <v>939</v>
      </c>
      <c r="D3461" t="s">
        <v>940</v>
      </c>
      <c r="E3461" t="s">
        <v>943</v>
      </c>
      <c r="F3461" s="220" t="s">
        <v>53</v>
      </c>
      <c r="G3461" s="220">
        <v>45169</v>
      </c>
      <c r="H3461" t="s">
        <v>247</v>
      </c>
      <c r="I3461" t="s">
        <v>201</v>
      </c>
      <c r="J3461" t="s">
        <v>240</v>
      </c>
      <c r="K3461" t="s">
        <v>248</v>
      </c>
      <c r="L3461" s="230" t="s">
        <v>249</v>
      </c>
      <c r="M3461">
        <v>1</v>
      </c>
      <c r="N3461">
        <v>0</v>
      </c>
      <c r="O3461">
        <v>16.89</v>
      </c>
      <c r="P3461">
        <v>16.89</v>
      </c>
      <c r="Q3461">
        <v>6055.03</v>
      </c>
      <c r="R3461">
        <v>18.15</v>
      </c>
      <c r="S3461" s="231" t="str">
        <f>VLOOKUP(U3461,'Cross ref'!I:J,2,0)</f>
        <v>SCL</v>
      </c>
      <c r="T3461" s="231">
        <f t="shared" si="324"/>
        <v>16.89</v>
      </c>
      <c r="U3461" s="231">
        <f>VLOOKUP(VALUE(C3461),'Cross ref'!G:I,3,0)</f>
        <v>7492</v>
      </c>
      <c r="V3461" s="231">
        <f>IFERROR(VLOOKUP(J3461,'Item List (2)'!C:D,2,0),VLOOKUP(K3461,'Item List (2)'!C:D,2,0))</f>
        <v>51001</v>
      </c>
      <c r="W3461" s="231">
        <f>IFERROR(VLOOKUP(J3461,'Item List (2)'!C:E,3,0),VLOOKUP(K3461,'Item List (2)'!C:E,3,0))</f>
        <v>1000</v>
      </c>
      <c r="X3461" s="231">
        <f t="shared" si="325"/>
        <v>0</v>
      </c>
      <c r="Y3461" s="231" t="str">
        <f t="shared" si="326"/>
        <v>BAG, #12 FVLR TRAILS</v>
      </c>
      <c r="AA3461" s="232">
        <f t="shared" si="327"/>
        <v>16.89</v>
      </c>
      <c r="AB3461" s="232" t="str">
        <f>VLOOKUP(W3461,'Item List (2)'!$H:$J,2,0)</f>
        <v>Paper</v>
      </c>
      <c r="AC3461" s="232">
        <f t="shared" si="328"/>
        <v>7492</v>
      </c>
      <c r="AD3461" s="232" t="str">
        <f t="shared" si="329"/>
        <v>7492-Paper</v>
      </c>
    </row>
    <row r="3462" spans="1:30">
      <c r="A3462" t="s">
        <v>48</v>
      </c>
      <c r="B3462" t="s">
        <v>549</v>
      </c>
      <c r="C3462" t="s">
        <v>939</v>
      </c>
      <c r="D3462" t="s">
        <v>940</v>
      </c>
      <c r="E3462" t="s">
        <v>943</v>
      </c>
      <c r="F3462" s="220" t="s">
        <v>53</v>
      </c>
      <c r="G3462" s="220">
        <v>45169</v>
      </c>
      <c r="H3462" t="s">
        <v>250</v>
      </c>
      <c r="I3462" t="s">
        <v>201</v>
      </c>
      <c r="J3462" t="s">
        <v>240</v>
      </c>
      <c r="K3462" t="s">
        <v>251</v>
      </c>
      <c r="L3462" s="230" t="s">
        <v>252</v>
      </c>
      <c r="M3462">
        <v>1</v>
      </c>
      <c r="N3462">
        <v>0</v>
      </c>
      <c r="O3462">
        <v>26.37</v>
      </c>
      <c r="P3462">
        <v>26.37</v>
      </c>
      <c r="Q3462">
        <v>6055.03</v>
      </c>
      <c r="R3462">
        <v>18.15</v>
      </c>
      <c r="S3462" s="231" t="str">
        <f>VLOOKUP(U3462,'Cross ref'!I:J,2,0)</f>
        <v>SCL</v>
      </c>
      <c r="T3462" s="231">
        <f t="shared" si="324"/>
        <v>26.37</v>
      </c>
      <c r="U3462" s="231">
        <f>VLOOKUP(VALUE(C3462),'Cross ref'!G:I,3,0)</f>
        <v>7492</v>
      </c>
      <c r="V3462" s="231">
        <f>IFERROR(VLOOKUP(J3462,'Item List (2)'!C:D,2,0),VLOOKUP(K3462,'Item List (2)'!C:D,2,0))</f>
        <v>51001</v>
      </c>
      <c r="W3462" s="231">
        <f>IFERROR(VLOOKUP(J3462,'Item List (2)'!C:E,3,0),VLOOKUP(K3462,'Item List (2)'!C:E,3,0))</f>
        <v>1000</v>
      </c>
      <c r="X3462" s="231">
        <f t="shared" si="325"/>
        <v>0</v>
      </c>
      <c r="Y3462" s="231" t="str">
        <f t="shared" si="326"/>
        <v>BAG, #8 FLVR TRAILS</v>
      </c>
      <c r="AA3462" s="232">
        <f t="shared" si="327"/>
        <v>26.37</v>
      </c>
      <c r="AB3462" s="232" t="str">
        <f>VLOOKUP(W3462,'Item List (2)'!$H:$J,2,0)</f>
        <v>Paper</v>
      </c>
      <c r="AC3462" s="232">
        <f t="shared" si="328"/>
        <v>7492</v>
      </c>
      <c r="AD3462" s="232" t="str">
        <f t="shared" si="329"/>
        <v>7492-Paper</v>
      </c>
    </row>
    <row r="3463" spans="1:30">
      <c r="A3463" t="s">
        <v>48</v>
      </c>
      <c r="B3463" t="s">
        <v>549</v>
      </c>
      <c r="C3463" t="s">
        <v>939</v>
      </c>
      <c r="D3463" t="s">
        <v>940</v>
      </c>
      <c r="E3463" t="s">
        <v>943</v>
      </c>
      <c r="F3463" s="220" t="s">
        <v>53</v>
      </c>
      <c r="G3463" s="220">
        <v>45169</v>
      </c>
      <c r="H3463" t="s">
        <v>253</v>
      </c>
      <c r="I3463" t="s">
        <v>201</v>
      </c>
      <c r="J3463" t="s">
        <v>240</v>
      </c>
      <c r="K3463" t="s">
        <v>254</v>
      </c>
      <c r="L3463" s="230" t="s">
        <v>249</v>
      </c>
      <c r="M3463">
        <v>1</v>
      </c>
      <c r="N3463">
        <v>0</v>
      </c>
      <c r="O3463">
        <v>10.7</v>
      </c>
      <c r="P3463">
        <v>10.7</v>
      </c>
      <c r="Q3463">
        <v>6055.03</v>
      </c>
      <c r="R3463">
        <v>18.15</v>
      </c>
      <c r="S3463" s="231" t="str">
        <f>VLOOKUP(U3463,'Cross ref'!I:J,2,0)</f>
        <v>SCL</v>
      </c>
      <c r="T3463" s="231">
        <f t="shared" si="324"/>
        <v>10.7</v>
      </c>
      <c r="U3463" s="231">
        <f>VLOOKUP(VALUE(C3463),'Cross ref'!G:I,3,0)</f>
        <v>7492</v>
      </c>
      <c r="V3463" s="231">
        <f>IFERROR(VLOOKUP(J3463,'Item List (2)'!C:D,2,0),VLOOKUP(K3463,'Item List (2)'!C:D,2,0))</f>
        <v>51001</v>
      </c>
      <c r="W3463" s="231">
        <f>IFERROR(VLOOKUP(J3463,'Item List (2)'!C:E,3,0),VLOOKUP(K3463,'Item List (2)'!C:E,3,0))</f>
        <v>1000</v>
      </c>
      <c r="X3463" s="231">
        <f t="shared" si="325"/>
        <v>0</v>
      </c>
      <c r="Y3463" s="231" t="str">
        <f t="shared" si="326"/>
        <v>BAG, #4 FLVR TRAILS</v>
      </c>
      <c r="AA3463" s="232">
        <f t="shared" si="327"/>
        <v>10.7</v>
      </c>
      <c r="AB3463" s="232" t="str">
        <f>VLOOKUP(W3463,'Item List (2)'!$H:$J,2,0)</f>
        <v>Paper</v>
      </c>
      <c r="AC3463" s="232">
        <f t="shared" si="328"/>
        <v>7492</v>
      </c>
      <c r="AD3463" s="232" t="str">
        <f t="shared" si="329"/>
        <v>7492-Paper</v>
      </c>
    </row>
    <row r="3464" spans="1:30">
      <c r="A3464" t="s">
        <v>48</v>
      </c>
      <c r="B3464" t="s">
        <v>549</v>
      </c>
      <c r="C3464" t="s">
        <v>939</v>
      </c>
      <c r="D3464" t="s">
        <v>940</v>
      </c>
      <c r="E3464" t="s">
        <v>943</v>
      </c>
      <c r="F3464" s="220" t="s">
        <v>53</v>
      </c>
      <c r="G3464" s="220">
        <v>45169</v>
      </c>
      <c r="H3464" t="s">
        <v>255</v>
      </c>
      <c r="I3464" t="s">
        <v>201</v>
      </c>
      <c r="J3464" t="s">
        <v>236</v>
      </c>
      <c r="K3464" t="s">
        <v>256</v>
      </c>
      <c r="L3464" s="230" t="s">
        <v>257</v>
      </c>
      <c r="M3464">
        <v>1</v>
      </c>
      <c r="N3464">
        <v>0</v>
      </c>
      <c r="O3464">
        <v>66.19</v>
      </c>
      <c r="P3464">
        <v>66.19</v>
      </c>
      <c r="Q3464">
        <v>6055.03</v>
      </c>
      <c r="R3464">
        <v>18.15</v>
      </c>
      <c r="S3464" s="231" t="str">
        <f>VLOOKUP(U3464,'Cross ref'!I:J,2,0)</f>
        <v>SCL</v>
      </c>
      <c r="T3464" s="231">
        <f t="shared" si="324"/>
        <v>66.19</v>
      </c>
      <c r="U3464" s="231">
        <f>VLOOKUP(VALUE(C3464),'Cross ref'!G:I,3,0)</f>
        <v>7492</v>
      </c>
      <c r="V3464" s="231">
        <f>IFERROR(VLOOKUP(J3464,'Item List (2)'!C:D,2,0),VLOOKUP(K3464,'Item List (2)'!C:D,2,0))</f>
        <v>51001</v>
      </c>
      <c r="W3464" s="231">
        <f>IFERROR(VLOOKUP(J3464,'Item List (2)'!C:E,3,0),VLOOKUP(K3464,'Item List (2)'!C:E,3,0))</f>
        <v>1000</v>
      </c>
      <c r="X3464" s="231">
        <f t="shared" si="325"/>
        <v>0</v>
      </c>
      <c r="Y3464" s="231" t="str">
        <f t="shared" si="326"/>
        <v>CUP, COLD 24Z FLVR TRAIL</v>
      </c>
      <c r="AA3464" s="232">
        <f t="shared" si="327"/>
        <v>66.19</v>
      </c>
      <c r="AB3464" s="232" t="str">
        <f>VLOOKUP(W3464,'Item List (2)'!$H:$J,2,0)</f>
        <v>Paper</v>
      </c>
      <c r="AC3464" s="232">
        <f t="shared" si="328"/>
        <v>7492</v>
      </c>
      <c r="AD3464" s="232" t="str">
        <f t="shared" si="329"/>
        <v>7492-Paper</v>
      </c>
    </row>
    <row r="3465" spans="1:30">
      <c r="A3465" t="s">
        <v>48</v>
      </c>
      <c r="B3465" t="s">
        <v>549</v>
      </c>
      <c r="C3465" t="s">
        <v>939</v>
      </c>
      <c r="D3465" t="s">
        <v>940</v>
      </c>
      <c r="E3465" t="s">
        <v>943</v>
      </c>
      <c r="F3465" s="220" t="s">
        <v>53</v>
      </c>
      <c r="G3465" s="220">
        <v>45169</v>
      </c>
      <c r="H3465" t="s">
        <v>857</v>
      </c>
      <c r="I3465" t="s">
        <v>201</v>
      </c>
      <c r="J3465" t="s">
        <v>236</v>
      </c>
      <c r="K3465" t="s">
        <v>858</v>
      </c>
      <c r="L3465" s="230" t="s">
        <v>859</v>
      </c>
      <c r="M3465">
        <v>1</v>
      </c>
      <c r="N3465">
        <v>0</v>
      </c>
      <c r="O3465">
        <v>49.23</v>
      </c>
      <c r="P3465">
        <v>49.23</v>
      </c>
      <c r="Q3465">
        <v>6055.03</v>
      </c>
      <c r="R3465">
        <v>18.15</v>
      </c>
      <c r="S3465" s="231" t="str">
        <f>VLOOKUP(U3465,'Cross ref'!I:J,2,0)</f>
        <v>SCL</v>
      </c>
      <c r="T3465" s="231">
        <f t="shared" si="324"/>
        <v>49.23</v>
      </c>
      <c r="U3465" s="231">
        <f>VLOOKUP(VALUE(C3465),'Cross ref'!G:I,3,0)</f>
        <v>7492</v>
      </c>
      <c r="V3465" s="231">
        <f>IFERROR(VLOOKUP(J3465,'Item List (2)'!C:D,2,0),VLOOKUP(K3465,'Item List (2)'!C:D,2,0))</f>
        <v>51001</v>
      </c>
      <c r="W3465" s="231">
        <f>IFERROR(VLOOKUP(J3465,'Item List (2)'!C:E,3,0),VLOOKUP(K3465,'Item List (2)'!C:E,3,0))</f>
        <v>1000</v>
      </c>
      <c r="X3465" s="231">
        <f t="shared" si="325"/>
        <v>0</v>
      </c>
      <c r="Y3465" s="231" t="str">
        <f t="shared" si="326"/>
        <v>CUP, PAPER HOT 16Z FLVR TRAIL</v>
      </c>
      <c r="AA3465" s="232">
        <f t="shared" si="327"/>
        <v>49.23</v>
      </c>
      <c r="AB3465" s="232" t="str">
        <f>VLOOKUP(W3465,'Item List (2)'!$H:$J,2,0)</f>
        <v>Paper</v>
      </c>
      <c r="AC3465" s="232">
        <f t="shared" si="328"/>
        <v>7492</v>
      </c>
      <c r="AD3465" s="232" t="str">
        <f t="shared" si="329"/>
        <v>7492-Paper</v>
      </c>
    </row>
    <row r="3466" spans="1:30">
      <c r="A3466" t="s">
        <v>48</v>
      </c>
      <c r="B3466" t="s">
        <v>549</v>
      </c>
      <c r="C3466" t="s">
        <v>939</v>
      </c>
      <c r="D3466" t="s">
        <v>940</v>
      </c>
      <c r="E3466" t="s">
        <v>943</v>
      </c>
      <c r="F3466" s="220" t="s">
        <v>53</v>
      </c>
      <c r="G3466" s="220">
        <v>45169</v>
      </c>
      <c r="H3466" t="s">
        <v>258</v>
      </c>
      <c r="I3466" t="s">
        <v>201</v>
      </c>
      <c r="J3466" t="s">
        <v>236</v>
      </c>
      <c r="K3466" t="s">
        <v>259</v>
      </c>
      <c r="L3466" s="230" t="s">
        <v>260</v>
      </c>
      <c r="M3466">
        <v>1</v>
      </c>
      <c r="N3466">
        <v>0</v>
      </c>
      <c r="O3466">
        <v>30.68</v>
      </c>
      <c r="P3466">
        <v>30.68</v>
      </c>
      <c r="Q3466">
        <v>6055.03</v>
      </c>
      <c r="R3466">
        <v>18.15</v>
      </c>
      <c r="S3466" s="231" t="str">
        <f>VLOOKUP(U3466,'Cross ref'!I:J,2,0)</f>
        <v>SCL</v>
      </c>
      <c r="T3466" s="231">
        <f t="shared" si="324"/>
        <v>30.68</v>
      </c>
      <c r="U3466" s="231">
        <f>VLOOKUP(VALUE(C3466),'Cross ref'!G:I,3,0)</f>
        <v>7492</v>
      </c>
      <c r="V3466" s="231">
        <f>IFERROR(VLOOKUP(J3466,'Item List (2)'!C:D,2,0),VLOOKUP(K3466,'Item List (2)'!C:D,2,0))</f>
        <v>51001</v>
      </c>
      <c r="W3466" s="231">
        <f>IFERROR(VLOOKUP(J3466,'Item List (2)'!C:E,3,0),VLOOKUP(K3466,'Item List (2)'!C:E,3,0))</f>
        <v>1000</v>
      </c>
      <c r="X3466" s="231">
        <f t="shared" si="325"/>
        <v>0</v>
      </c>
      <c r="Y3466" s="231" t="str">
        <f t="shared" si="326"/>
        <v>CUP, PLS COLD 32Z FLVR TRAIL</v>
      </c>
      <c r="AA3466" s="232">
        <f t="shared" si="327"/>
        <v>30.68</v>
      </c>
      <c r="AB3466" s="232" t="str">
        <f>VLOOKUP(W3466,'Item List (2)'!$H:$J,2,0)</f>
        <v>Paper</v>
      </c>
      <c r="AC3466" s="232">
        <f t="shared" si="328"/>
        <v>7492</v>
      </c>
      <c r="AD3466" s="232" t="str">
        <f t="shared" si="329"/>
        <v>7492-Paper</v>
      </c>
    </row>
    <row r="3467" spans="1:30">
      <c r="A3467" t="s">
        <v>48</v>
      </c>
      <c r="B3467" t="s">
        <v>549</v>
      </c>
      <c r="C3467" t="s">
        <v>939</v>
      </c>
      <c r="D3467" t="s">
        <v>940</v>
      </c>
      <c r="E3467" t="s">
        <v>943</v>
      </c>
      <c r="F3467" s="220" t="s">
        <v>53</v>
      </c>
      <c r="G3467" s="220">
        <v>45169</v>
      </c>
      <c r="H3467" t="s">
        <v>261</v>
      </c>
      <c r="I3467" t="s">
        <v>55</v>
      </c>
      <c r="J3467" t="s">
        <v>98</v>
      </c>
      <c r="K3467" t="s">
        <v>262</v>
      </c>
      <c r="L3467" s="230" t="s">
        <v>263</v>
      </c>
      <c r="M3467">
        <v>1</v>
      </c>
      <c r="N3467">
        <v>0</v>
      </c>
      <c r="O3467">
        <v>22.91</v>
      </c>
      <c r="P3467">
        <v>22.91</v>
      </c>
      <c r="Q3467">
        <v>6055.03</v>
      </c>
      <c r="R3467">
        <v>18.15</v>
      </c>
      <c r="S3467" s="231" t="str">
        <f>VLOOKUP(U3467,'Cross ref'!I:J,2,0)</f>
        <v>SCL</v>
      </c>
      <c r="T3467" s="231">
        <f t="shared" si="324"/>
        <v>22.91</v>
      </c>
      <c r="U3467" s="231">
        <f>VLOOKUP(VALUE(C3467),'Cross ref'!G:I,3,0)</f>
        <v>7492</v>
      </c>
      <c r="V3467" s="231">
        <f>IFERROR(VLOOKUP(J3467,'Item List (2)'!C:D,2,0),VLOOKUP(K3467,'Item List (2)'!C:D,2,0))</f>
        <v>50007</v>
      </c>
      <c r="W3467" s="231">
        <f>IFERROR(VLOOKUP(J3467,'Item List (2)'!C:E,3,0),VLOOKUP(K3467,'Item List (2)'!C:E,3,0))</f>
        <v>100</v>
      </c>
      <c r="X3467" s="231">
        <f t="shared" si="325"/>
        <v>0</v>
      </c>
      <c r="Y3467" s="231" t="str">
        <f t="shared" si="326"/>
        <v>SAUCE, BBQ</v>
      </c>
      <c r="AA3467" s="232">
        <f t="shared" si="327"/>
        <v>22.91</v>
      </c>
      <c r="AB3467" s="232" t="str">
        <f>VLOOKUP(W3467,'Item List (2)'!$H:$J,2,0)</f>
        <v>Food</v>
      </c>
      <c r="AC3467" s="232">
        <f t="shared" si="328"/>
        <v>7492</v>
      </c>
      <c r="AD3467" s="232" t="str">
        <f t="shared" si="329"/>
        <v>7492-Food</v>
      </c>
    </row>
    <row r="3468" spans="1:30">
      <c r="A3468" t="s">
        <v>48</v>
      </c>
      <c r="B3468" t="s">
        <v>549</v>
      </c>
      <c r="C3468" t="s">
        <v>939</v>
      </c>
      <c r="D3468" t="s">
        <v>940</v>
      </c>
      <c r="E3468" t="s">
        <v>943</v>
      </c>
      <c r="F3468" s="220" t="s">
        <v>53</v>
      </c>
      <c r="G3468" s="220">
        <v>45169</v>
      </c>
      <c r="H3468" t="s">
        <v>264</v>
      </c>
      <c r="I3468" t="s">
        <v>55</v>
      </c>
      <c r="J3468" t="s">
        <v>265</v>
      </c>
      <c r="K3468" t="s">
        <v>266</v>
      </c>
      <c r="L3468" s="230" t="s">
        <v>263</v>
      </c>
      <c r="M3468">
        <v>1</v>
      </c>
      <c r="N3468">
        <v>0</v>
      </c>
      <c r="O3468">
        <v>23.87</v>
      </c>
      <c r="P3468">
        <v>23.87</v>
      </c>
      <c r="Q3468">
        <v>6055.03</v>
      </c>
      <c r="R3468">
        <v>18.15</v>
      </c>
      <c r="S3468" s="231" t="str">
        <f>VLOOKUP(U3468,'Cross ref'!I:J,2,0)</f>
        <v>SCL</v>
      </c>
      <c r="T3468" s="231">
        <f t="shared" si="324"/>
        <v>23.87</v>
      </c>
      <c r="U3468" s="231">
        <f>VLOOKUP(VALUE(C3468),'Cross ref'!G:I,3,0)</f>
        <v>7492</v>
      </c>
      <c r="V3468" s="231">
        <f>IFERROR(VLOOKUP(J3468,'Item List (2)'!C:D,2,0),VLOOKUP(K3468,'Item List (2)'!C:D,2,0))</f>
        <v>50007</v>
      </c>
      <c r="W3468" s="231">
        <f>IFERROR(VLOOKUP(J3468,'Item List (2)'!C:E,3,0),VLOOKUP(K3468,'Item List (2)'!C:E,3,0))</f>
        <v>100</v>
      </c>
      <c r="X3468" s="231">
        <f t="shared" si="325"/>
        <v>0</v>
      </c>
      <c r="Y3468" s="231" t="str">
        <f t="shared" si="326"/>
        <v>SAUCE, SPECIAL</v>
      </c>
      <c r="AA3468" s="232">
        <f t="shared" si="327"/>
        <v>23.87</v>
      </c>
      <c r="AB3468" s="232" t="str">
        <f>VLOOKUP(W3468,'Item List (2)'!$H:$J,2,0)</f>
        <v>Food</v>
      </c>
      <c r="AC3468" s="232">
        <f t="shared" si="328"/>
        <v>7492</v>
      </c>
      <c r="AD3468" s="232" t="str">
        <f t="shared" si="329"/>
        <v>7492-Food</v>
      </c>
    </row>
    <row r="3469" spans="1:30">
      <c r="A3469" t="s">
        <v>48</v>
      </c>
      <c r="B3469" t="s">
        <v>549</v>
      </c>
      <c r="C3469" t="s">
        <v>939</v>
      </c>
      <c r="D3469" t="s">
        <v>940</v>
      </c>
      <c r="E3469" t="s">
        <v>943</v>
      </c>
      <c r="F3469" s="220" t="s">
        <v>53</v>
      </c>
      <c r="G3469" s="220">
        <v>45169</v>
      </c>
      <c r="H3469" t="s">
        <v>267</v>
      </c>
      <c r="I3469" t="s">
        <v>55</v>
      </c>
      <c r="J3469" t="s">
        <v>268</v>
      </c>
      <c r="K3469" t="s">
        <v>269</v>
      </c>
      <c r="L3469" s="230" t="s">
        <v>270</v>
      </c>
      <c r="M3469">
        <v>1</v>
      </c>
      <c r="N3469">
        <v>0</v>
      </c>
      <c r="O3469">
        <v>47.11</v>
      </c>
      <c r="P3469">
        <v>47.11</v>
      </c>
      <c r="Q3469">
        <v>6055.03</v>
      </c>
      <c r="R3469">
        <v>18.15</v>
      </c>
      <c r="S3469" s="231" t="str">
        <f>VLOOKUP(U3469,'Cross ref'!I:J,2,0)</f>
        <v>SCL</v>
      </c>
      <c r="T3469" s="231">
        <f t="shared" si="324"/>
        <v>47.11</v>
      </c>
      <c r="U3469" s="231">
        <f>VLOOKUP(VALUE(C3469),'Cross ref'!G:I,3,0)</f>
        <v>7492</v>
      </c>
      <c r="V3469" s="231">
        <f>IFERROR(VLOOKUP(J3469,'Item List (2)'!C:D,2,0),VLOOKUP(K3469,'Item List (2)'!C:D,2,0))</f>
        <v>50007</v>
      </c>
      <c r="W3469" s="231">
        <f>IFERROR(VLOOKUP(J3469,'Item List (2)'!C:E,3,0),VLOOKUP(K3469,'Item List (2)'!C:E,3,0))</f>
        <v>100</v>
      </c>
      <c r="X3469" s="231">
        <f t="shared" si="325"/>
        <v>0</v>
      </c>
      <c r="Y3469" s="231" t="str">
        <f t="shared" si="326"/>
        <v>MAYONNAISE, 64Z</v>
      </c>
      <c r="AA3469" s="232">
        <f t="shared" si="327"/>
        <v>47.11</v>
      </c>
      <c r="AB3469" s="232" t="str">
        <f>VLOOKUP(W3469,'Item List (2)'!$H:$J,2,0)</f>
        <v>Food</v>
      </c>
      <c r="AC3469" s="232">
        <f t="shared" si="328"/>
        <v>7492</v>
      </c>
      <c r="AD3469" s="232" t="str">
        <f t="shared" si="329"/>
        <v>7492-Food</v>
      </c>
    </row>
    <row r="3470" spans="1:30">
      <c r="A3470" t="s">
        <v>48</v>
      </c>
      <c r="B3470" t="s">
        <v>549</v>
      </c>
      <c r="C3470" t="s">
        <v>939</v>
      </c>
      <c r="D3470" t="s">
        <v>940</v>
      </c>
      <c r="E3470" t="s">
        <v>943</v>
      </c>
      <c r="F3470" s="220" t="s">
        <v>53</v>
      </c>
      <c r="G3470" s="220">
        <v>45169</v>
      </c>
      <c r="H3470" t="s">
        <v>399</v>
      </c>
      <c r="I3470" t="s">
        <v>201</v>
      </c>
      <c r="J3470" t="s">
        <v>400</v>
      </c>
      <c r="K3470" t="s">
        <v>401</v>
      </c>
      <c r="L3470" s="230" t="s">
        <v>402</v>
      </c>
      <c r="M3470">
        <v>1</v>
      </c>
      <c r="N3470">
        <v>0</v>
      </c>
      <c r="O3470">
        <v>45.4</v>
      </c>
      <c r="P3470">
        <v>45.4</v>
      </c>
      <c r="Q3470">
        <v>6055.03</v>
      </c>
      <c r="R3470">
        <v>18.15</v>
      </c>
      <c r="S3470" s="231" t="str">
        <f>VLOOKUP(U3470,'Cross ref'!I:J,2,0)</f>
        <v>SCL</v>
      </c>
      <c r="T3470" s="231">
        <f t="shared" si="324"/>
        <v>45.4</v>
      </c>
      <c r="U3470" s="231">
        <f>VLOOKUP(VALUE(C3470),'Cross ref'!G:I,3,0)</f>
        <v>7492</v>
      </c>
      <c r="V3470" s="231">
        <f>IFERROR(VLOOKUP(J3470,'Item List (2)'!C:D,2,0),VLOOKUP(K3470,'Item List (2)'!C:D,2,0))</f>
        <v>51001</v>
      </c>
      <c r="W3470" s="231">
        <f>IFERROR(VLOOKUP(J3470,'Item List (2)'!C:E,3,0),VLOOKUP(K3470,'Item List (2)'!C:E,3,0))</f>
        <v>1000</v>
      </c>
      <c r="X3470" s="231">
        <f t="shared" si="325"/>
        <v>0</v>
      </c>
      <c r="Y3470" s="231" t="str">
        <f t="shared" si="326"/>
        <v>NAPKIN, 13X8.5 BRN</v>
      </c>
      <c r="AA3470" s="232">
        <f t="shared" si="327"/>
        <v>45.4</v>
      </c>
      <c r="AB3470" s="232" t="str">
        <f>VLOOKUP(W3470,'Item List (2)'!$H:$J,2,0)</f>
        <v>Paper</v>
      </c>
      <c r="AC3470" s="232">
        <f t="shared" si="328"/>
        <v>7492</v>
      </c>
      <c r="AD3470" s="232" t="str">
        <f t="shared" si="329"/>
        <v>7492-Paper</v>
      </c>
    </row>
    <row r="3471" spans="1:30">
      <c r="A3471" t="s">
        <v>48</v>
      </c>
      <c r="B3471" t="s">
        <v>549</v>
      </c>
      <c r="C3471" t="s">
        <v>939</v>
      </c>
      <c r="D3471" t="s">
        <v>940</v>
      </c>
      <c r="E3471" t="s">
        <v>943</v>
      </c>
      <c r="F3471" s="220" t="s">
        <v>53</v>
      </c>
      <c r="G3471" s="220">
        <v>45169</v>
      </c>
      <c r="H3471" t="s">
        <v>271</v>
      </c>
      <c r="I3471" t="s">
        <v>55</v>
      </c>
      <c r="J3471" t="s">
        <v>272</v>
      </c>
      <c r="K3471" t="s">
        <v>273</v>
      </c>
      <c r="L3471" s="230" t="s">
        <v>274</v>
      </c>
      <c r="M3471">
        <v>1</v>
      </c>
      <c r="N3471">
        <v>0</v>
      </c>
      <c r="O3471">
        <v>39.82</v>
      </c>
      <c r="P3471">
        <v>39.82</v>
      </c>
      <c r="Q3471">
        <v>6055.03</v>
      </c>
      <c r="R3471">
        <v>18.15</v>
      </c>
      <c r="S3471" s="231" t="str">
        <f>VLOOKUP(U3471,'Cross ref'!I:J,2,0)</f>
        <v>SCL</v>
      </c>
      <c r="T3471" s="231">
        <f t="shared" si="324"/>
        <v>39.82</v>
      </c>
      <c r="U3471" s="231">
        <f>VLOOKUP(VALUE(C3471),'Cross ref'!G:I,3,0)</f>
        <v>7492</v>
      </c>
      <c r="V3471" s="231">
        <f>IFERROR(VLOOKUP(J3471,'Item List (2)'!C:D,2,0),VLOOKUP(K3471,'Item List (2)'!C:D,2,0))</f>
        <v>50007</v>
      </c>
      <c r="W3471" s="231">
        <f>IFERROR(VLOOKUP(J3471,'Item List (2)'!C:E,3,0),VLOOKUP(K3471,'Item List (2)'!C:E,3,0))</f>
        <v>100</v>
      </c>
      <c r="X3471" s="231">
        <f t="shared" si="325"/>
        <v>0</v>
      </c>
      <c r="Y3471" s="231" t="str">
        <f t="shared" si="326"/>
        <v>FRENCH TOAST, STICK ORIGINAL CARLS JR</v>
      </c>
      <c r="AA3471" s="232">
        <f t="shared" si="327"/>
        <v>39.82</v>
      </c>
      <c r="AB3471" s="232" t="str">
        <f>VLOOKUP(W3471,'Item List (2)'!$H:$J,2,0)</f>
        <v>Food</v>
      </c>
      <c r="AC3471" s="232">
        <f t="shared" si="328"/>
        <v>7492</v>
      </c>
      <c r="AD3471" s="232" t="str">
        <f t="shared" si="329"/>
        <v>7492-Food</v>
      </c>
    </row>
    <row r="3472" spans="1:30">
      <c r="A3472" t="s">
        <v>48</v>
      </c>
      <c r="B3472" t="s">
        <v>549</v>
      </c>
      <c r="C3472" t="s">
        <v>939</v>
      </c>
      <c r="D3472" t="s">
        <v>940</v>
      </c>
      <c r="E3472" t="s">
        <v>943</v>
      </c>
      <c r="F3472" s="220" t="s">
        <v>53</v>
      </c>
      <c r="G3472" s="220">
        <v>45169</v>
      </c>
      <c r="H3472" t="s">
        <v>275</v>
      </c>
      <c r="I3472" t="s">
        <v>71</v>
      </c>
      <c r="J3472" t="s">
        <v>276</v>
      </c>
      <c r="K3472" t="s">
        <v>277</v>
      </c>
      <c r="L3472" s="230" t="s">
        <v>74</v>
      </c>
      <c r="M3472">
        <v>1</v>
      </c>
      <c r="N3472">
        <v>0</v>
      </c>
      <c r="O3472">
        <v>0</v>
      </c>
      <c r="P3472">
        <v>37.7</v>
      </c>
      <c r="Q3472">
        <v>6055.03</v>
      </c>
      <c r="R3472">
        <v>18.15</v>
      </c>
      <c r="S3472" s="231" t="str">
        <f>VLOOKUP(U3472,'Cross ref'!I:J,2,0)</f>
        <v>SCL</v>
      </c>
      <c r="T3472" s="231">
        <f t="shared" si="324"/>
        <v>37.7</v>
      </c>
      <c r="U3472" s="231">
        <f>VLOOKUP(VALUE(C3472),'Cross ref'!G:I,3,0)</f>
        <v>7492</v>
      </c>
      <c r="V3472" s="231">
        <f>IFERROR(VLOOKUP(J3472,'Item List (2)'!C:D,2,0),VLOOKUP(K3472,'Item List (2)'!C:D,2,0))</f>
        <v>50007</v>
      </c>
      <c r="W3472" s="231">
        <f>IFERROR(VLOOKUP(J3472,'Item List (2)'!C:E,3,0),VLOOKUP(K3472,'Item List (2)'!C:E,3,0))</f>
        <v>100</v>
      </c>
      <c r="X3472" s="231">
        <f t="shared" si="325"/>
        <v>-37.7</v>
      </c>
      <c r="Y3472" s="231" t="str">
        <f t="shared" si="326"/>
        <v>SURCHARGE, FUEL</v>
      </c>
      <c r="AA3472" s="232">
        <f t="shared" si="327"/>
        <v>37.7</v>
      </c>
      <c r="AB3472" s="232" t="str">
        <f>VLOOKUP(W3472,'Item List (2)'!$H:$J,2,0)</f>
        <v>Food</v>
      </c>
      <c r="AC3472" s="232">
        <f t="shared" si="328"/>
        <v>7492</v>
      </c>
      <c r="AD3472" s="232" t="str">
        <f t="shared" si="329"/>
        <v>7492-Food</v>
      </c>
    </row>
    <row r="3473" spans="1:30">
      <c r="A3473" t="s">
        <v>48</v>
      </c>
      <c r="B3473" t="s">
        <v>549</v>
      </c>
      <c r="C3473" t="s">
        <v>939</v>
      </c>
      <c r="D3473" t="s">
        <v>940</v>
      </c>
      <c r="E3473" t="s">
        <v>946</v>
      </c>
      <c r="F3473" s="220" t="s">
        <v>53</v>
      </c>
      <c r="G3473" s="220">
        <v>45170</v>
      </c>
      <c r="H3473" t="s">
        <v>70</v>
      </c>
      <c r="I3473" t="s">
        <v>71</v>
      </c>
      <c r="J3473" t="s">
        <v>72</v>
      </c>
      <c r="K3473" t="s">
        <v>73</v>
      </c>
      <c r="L3473" s="230" t="s">
        <v>74</v>
      </c>
      <c r="M3473">
        <v>1</v>
      </c>
      <c r="N3473">
        <v>0</v>
      </c>
      <c r="O3473">
        <v>0</v>
      </c>
      <c r="P3473">
        <v>0.03</v>
      </c>
      <c r="Q3473">
        <v>22.94</v>
      </c>
      <c r="R3473">
        <v>0</v>
      </c>
      <c r="S3473" s="231" t="str">
        <f>VLOOKUP(U3473,'Cross ref'!I:J,2,0)</f>
        <v>SCL</v>
      </c>
      <c r="T3473" s="231">
        <f t="shared" si="324"/>
        <v>0.03</v>
      </c>
      <c r="U3473" s="231">
        <f>VLOOKUP(VALUE(C3473),'Cross ref'!G:I,3,0)</f>
        <v>7492</v>
      </c>
      <c r="V3473" s="231">
        <f>IFERROR(VLOOKUP(J3473,'Item List (2)'!C:D,2,0),VLOOKUP(K3473,'Item List (2)'!C:D,2,0))</f>
        <v>50007</v>
      </c>
      <c r="W3473" s="231">
        <f>IFERROR(VLOOKUP(J3473,'Item List (2)'!C:E,3,0),VLOOKUP(K3473,'Item List (2)'!C:E,3,0))</f>
        <v>100</v>
      </c>
      <c r="X3473" s="231">
        <f t="shared" si="325"/>
        <v>-0.03</v>
      </c>
      <c r="Y3473" s="231" t="str">
        <f t="shared" si="326"/>
        <v>SERVICE - PAYMENT TERMS</v>
      </c>
      <c r="AA3473" s="232">
        <f t="shared" si="327"/>
        <v>0.03</v>
      </c>
      <c r="AB3473" s="232" t="str">
        <f>VLOOKUP(W3473,'Item List (2)'!$H:$J,2,0)</f>
        <v>Food</v>
      </c>
      <c r="AC3473" s="232">
        <f t="shared" si="328"/>
        <v>7492</v>
      </c>
      <c r="AD3473" s="232" t="str">
        <f t="shared" si="329"/>
        <v>7492-Food</v>
      </c>
    </row>
    <row r="3474" spans="1:30">
      <c r="A3474" t="s">
        <v>48</v>
      </c>
      <c r="B3474" t="s">
        <v>549</v>
      </c>
      <c r="C3474" t="s">
        <v>939</v>
      </c>
      <c r="D3474" t="s">
        <v>940</v>
      </c>
      <c r="E3474" t="s">
        <v>946</v>
      </c>
      <c r="F3474" s="220" t="s">
        <v>53</v>
      </c>
      <c r="G3474" s="220">
        <v>45170</v>
      </c>
      <c r="H3474" t="s">
        <v>261</v>
      </c>
      <c r="I3474" t="s">
        <v>55</v>
      </c>
      <c r="J3474" t="s">
        <v>98</v>
      </c>
      <c r="K3474" t="s">
        <v>262</v>
      </c>
      <c r="L3474" s="230" t="s">
        <v>263</v>
      </c>
      <c r="M3474">
        <v>1</v>
      </c>
      <c r="N3474">
        <v>0</v>
      </c>
      <c r="O3474">
        <v>22.91</v>
      </c>
      <c r="P3474">
        <v>22.91</v>
      </c>
      <c r="Q3474">
        <v>22.94</v>
      </c>
      <c r="R3474">
        <v>0</v>
      </c>
      <c r="S3474" s="231" t="str">
        <f>VLOOKUP(U3474,'Cross ref'!I:J,2,0)</f>
        <v>SCL</v>
      </c>
      <c r="T3474" s="231">
        <f t="shared" si="324"/>
        <v>22.91</v>
      </c>
      <c r="U3474" s="231">
        <f>VLOOKUP(VALUE(C3474),'Cross ref'!G:I,3,0)</f>
        <v>7492</v>
      </c>
      <c r="V3474" s="231">
        <f>IFERROR(VLOOKUP(J3474,'Item List (2)'!C:D,2,0),VLOOKUP(K3474,'Item List (2)'!C:D,2,0))</f>
        <v>50007</v>
      </c>
      <c r="W3474" s="231">
        <f>IFERROR(VLOOKUP(J3474,'Item List (2)'!C:E,3,0),VLOOKUP(K3474,'Item List (2)'!C:E,3,0))</f>
        <v>100</v>
      </c>
      <c r="X3474" s="231">
        <f t="shared" si="325"/>
        <v>0</v>
      </c>
      <c r="Y3474" s="231" t="str">
        <f t="shared" si="326"/>
        <v>SAUCE, BBQ</v>
      </c>
      <c r="AA3474" s="232">
        <f t="shared" si="327"/>
        <v>22.91</v>
      </c>
      <c r="AB3474" s="232" t="str">
        <f>VLOOKUP(W3474,'Item List (2)'!$H:$J,2,0)</f>
        <v>Food</v>
      </c>
      <c r="AC3474" s="232">
        <f t="shared" si="328"/>
        <v>7492</v>
      </c>
      <c r="AD3474" s="232" t="str">
        <f t="shared" si="329"/>
        <v>7492-Food</v>
      </c>
    </row>
    <row r="3475" spans="1:30">
      <c r="A3475" t="s">
        <v>48</v>
      </c>
      <c r="B3475" t="s">
        <v>549</v>
      </c>
      <c r="C3475" t="s">
        <v>947</v>
      </c>
      <c r="D3475" t="s">
        <v>948</v>
      </c>
      <c r="E3475" t="s">
        <v>949</v>
      </c>
      <c r="F3475" s="220" t="s">
        <v>53</v>
      </c>
      <c r="G3475" s="220">
        <v>45167</v>
      </c>
      <c r="H3475" t="s">
        <v>429</v>
      </c>
      <c r="I3475" t="s">
        <v>66</v>
      </c>
      <c r="J3475" t="s">
        <v>430</v>
      </c>
      <c r="K3475" t="s">
        <v>431</v>
      </c>
      <c r="L3475" s="230" t="s">
        <v>107</v>
      </c>
      <c r="M3475">
        <v>1</v>
      </c>
      <c r="N3475">
        <v>0</v>
      </c>
      <c r="O3475">
        <v>27.2</v>
      </c>
      <c r="P3475">
        <v>27.2</v>
      </c>
      <c r="Q3475">
        <v>7521.11</v>
      </c>
      <c r="R3475">
        <v>14.83</v>
      </c>
      <c r="S3475" s="231" t="str">
        <f>VLOOKUP(U3475,'Cross ref'!I:J,2,0)</f>
        <v>SCL</v>
      </c>
      <c r="T3475" s="231">
        <f t="shared" si="324"/>
        <v>27.2</v>
      </c>
      <c r="U3475" s="231">
        <f>VLOOKUP(VALUE(C3475),'Cross ref'!G:I,3,0)</f>
        <v>7493</v>
      </c>
      <c r="V3475" s="231">
        <f>IFERROR(VLOOKUP(J3475,'Item List (2)'!C:D,2,0),VLOOKUP(K3475,'Item List (2)'!C:D,2,0))</f>
        <v>60507</v>
      </c>
      <c r="W3475" s="231">
        <f>IFERROR(VLOOKUP(J3475,'Item List (2)'!C:E,3,0),VLOOKUP(K3475,'Item List (2)'!C:E,3,0))</f>
        <v>1200</v>
      </c>
      <c r="X3475" s="231">
        <f t="shared" si="325"/>
        <v>0</v>
      </c>
      <c r="Y3475" s="231" t="str">
        <f t="shared" si="326"/>
        <v>DETERGENT, DISH SUPER RAVE</v>
      </c>
      <c r="AA3475" s="232">
        <f t="shared" si="327"/>
        <v>27.2</v>
      </c>
      <c r="AB3475" s="232" t="str">
        <f>VLOOKUP(W3475,'Item List (2)'!$H:$J,2,0)</f>
        <v>Supplies</v>
      </c>
      <c r="AC3475" s="232">
        <f t="shared" si="328"/>
        <v>7493</v>
      </c>
      <c r="AD3475" s="232" t="str">
        <f t="shared" si="329"/>
        <v>7493-Supplies</v>
      </c>
    </row>
    <row r="3476" spans="1:30">
      <c r="A3476" t="s">
        <v>48</v>
      </c>
      <c r="B3476" t="s">
        <v>549</v>
      </c>
      <c r="C3476" t="s">
        <v>947</v>
      </c>
      <c r="D3476" t="s">
        <v>948</v>
      </c>
      <c r="E3476" t="s">
        <v>949</v>
      </c>
      <c r="F3476" s="220" t="s">
        <v>53</v>
      </c>
      <c r="G3476" s="220">
        <v>45167</v>
      </c>
      <c r="H3476" t="s">
        <v>70</v>
      </c>
      <c r="I3476" t="s">
        <v>71</v>
      </c>
      <c r="J3476" t="s">
        <v>72</v>
      </c>
      <c r="K3476" t="s">
        <v>73</v>
      </c>
      <c r="L3476" s="230" t="s">
        <v>74</v>
      </c>
      <c r="M3476">
        <v>1</v>
      </c>
      <c r="N3476">
        <v>0</v>
      </c>
      <c r="O3476">
        <v>0</v>
      </c>
      <c r="P3476">
        <v>5.01</v>
      </c>
      <c r="Q3476">
        <v>7521.11</v>
      </c>
      <c r="R3476">
        <v>14.83</v>
      </c>
      <c r="S3476" s="231" t="str">
        <f>VLOOKUP(U3476,'Cross ref'!I:J,2,0)</f>
        <v>SCL</v>
      </c>
      <c r="T3476" s="231">
        <f t="shared" si="324"/>
        <v>5.01</v>
      </c>
      <c r="U3476" s="231">
        <f>VLOOKUP(VALUE(C3476),'Cross ref'!G:I,3,0)</f>
        <v>7493</v>
      </c>
      <c r="V3476" s="231">
        <f>IFERROR(VLOOKUP(J3476,'Item List (2)'!C:D,2,0),VLOOKUP(K3476,'Item List (2)'!C:D,2,0))</f>
        <v>50007</v>
      </c>
      <c r="W3476" s="231">
        <f>IFERROR(VLOOKUP(J3476,'Item List (2)'!C:E,3,0),VLOOKUP(K3476,'Item List (2)'!C:E,3,0))</f>
        <v>100</v>
      </c>
      <c r="X3476" s="231">
        <f t="shared" si="325"/>
        <v>-5.01</v>
      </c>
      <c r="Y3476" s="231" t="str">
        <f t="shared" si="326"/>
        <v>SERVICE - PAYMENT TERMS</v>
      </c>
      <c r="AA3476" s="232">
        <f t="shared" si="327"/>
        <v>5.01</v>
      </c>
      <c r="AB3476" s="232" t="str">
        <f>VLOOKUP(W3476,'Item List (2)'!$H:$J,2,0)</f>
        <v>Food</v>
      </c>
      <c r="AC3476" s="232">
        <f t="shared" si="328"/>
        <v>7493</v>
      </c>
      <c r="AD3476" s="232" t="str">
        <f t="shared" si="329"/>
        <v>7493-Food</v>
      </c>
    </row>
    <row r="3477" spans="1:30">
      <c r="A3477" t="s">
        <v>48</v>
      </c>
      <c r="B3477" t="s">
        <v>549</v>
      </c>
      <c r="C3477" t="s">
        <v>947</v>
      </c>
      <c r="D3477" t="s">
        <v>948</v>
      </c>
      <c r="E3477" t="s">
        <v>949</v>
      </c>
      <c r="F3477" s="220" t="s">
        <v>53</v>
      </c>
      <c r="G3477" s="220">
        <v>45167</v>
      </c>
      <c r="H3477" t="s">
        <v>950</v>
      </c>
      <c r="I3477" t="s">
        <v>66</v>
      </c>
      <c r="J3477" t="s">
        <v>951</v>
      </c>
      <c r="K3477" t="s">
        <v>952</v>
      </c>
      <c r="L3477" s="230" t="s">
        <v>252</v>
      </c>
      <c r="M3477">
        <v>1</v>
      </c>
      <c r="N3477">
        <v>0</v>
      </c>
      <c r="O3477">
        <v>15.04</v>
      </c>
      <c r="P3477">
        <v>15.04</v>
      </c>
      <c r="Q3477">
        <v>7521.11</v>
      </c>
      <c r="R3477">
        <v>14.83</v>
      </c>
      <c r="S3477" s="231" t="str">
        <f>VLOOKUP(U3477,'Cross ref'!I:J,2,0)</f>
        <v>SCL</v>
      </c>
      <c r="T3477" s="231">
        <f t="shared" si="324"/>
        <v>15.04</v>
      </c>
      <c r="U3477" s="231">
        <f>VLOOKUP(VALUE(C3477),'Cross ref'!G:I,3,0)</f>
        <v>7493</v>
      </c>
      <c r="V3477" s="231">
        <f>IFERROR(VLOOKUP(J3477,'Item List (2)'!C:D,2,0),VLOOKUP(K3477,'Item List (2)'!C:D,2,0))</f>
        <v>51001</v>
      </c>
      <c r="W3477" s="231">
        <f>IFERROR(VLOOKUP(J3477,'Item List (2)'!C:E,3,0),VLOOKUP(K3477,'Item List (2)'!C:E,3,0))</f>
        <v>1000</v>
      </c>
      <c r="X3477" s="231">
        <f t="shared" si="325"/>
        <v>0</v>
      </c>
      <c r="Y3477" s="231" t="str">
        <f t="shared" si="326"/>
        <v>FILTER, BEV 12 CUP 9.5X4.25</v>
      </c>
      <c r="AA3477" s="232">
        <f t="shared" si="327"/>
        <v>15.04</v>
      </c>
      <c r="AB3477" s="232" t="str">
        <f>VLOOKUP(W3477,'Item List (2)'!$H:$J,2,0)</f>
        <v>Paper</v>
      </c>
      <c r="AC3477" s="232">
        <f t="shared" si="328"/>
        <v>7493</v>
      </c>
      <c r="AD3477" s="232" t="str">
        <f t="shared" si="329"/>
        <v>7493-Paper</v>
      </c>
    </row>
    <row r="3478" spans="1:30">
      <c r="A3478" t="s">
        <v>48</v>
      </c>
      <c r="B3478" t="s">
        <v>549</v>
      </c>
      <c r="C3478" t="s">
        <v>947</v>
      </c>
      <c r="D3478" t="s">
        <v>948</v>
      </c>
      <c r="E3478" t="s">
        <v>949</v>
      </c>
      <c r="F3478" s="220" t="s">
        <v>53</v>
      </c>
      <c r="G3478" s="220">
        <v>45167</v>
      </c>
      <c r="H3478" t="s">
        <v>288</v>
      </c>
      <c r="I3478" t="s">
        <v>55</v>
      </c>
      <c r="J3478" t="s">
        <v>152</v>
      </c>
      <c r="K3478" t="s">
        <v>289</v>
      </c>
      <c r="L3478" s="230" t="s">
        <v>290</v>
      </c>
      <c r="M3478">
        <v>1</v>
      </c>
      <c r="N3478">
        <v>0</v>
      </c>
      <c r="O3478">
        <v>13.17</v>
      </c>
      <c r="P3478">
        <v>13.17</v>
      </c>
      <c r="Q3478">
        <v>7521.11</v>
      </c>
      <c r="R3478">
        <v>14.83</v>
      </c>
      <c r="S3478" s="231" t="str">
        <f>VLOOKUP(U3478,'Cross ref'!I:J,2,0)</f>
        <v>SCL</v>
      </c>
      <c r="T3478" s="231">
        <f t="shared" si="324"/>
        <v>13.17</v>
      </c>
      <c r="U3478" s="231">
        <f>VLOOKUP(VALUE(C3478),'Cross ref'!G:I,3,0)</f>
        <v>7493</v>
      </c>
      <c r="V3478" s="231">
        <f>IFERROR(VLOOKUP(J3478,'Item List (2)'!C:D,2,0),VLOOKUP(K3478,'Item List (2)'!C:D,2,0))</f>
        <v>50007</v>
      </c>
      <c r="W3478" s="231">
        <f>IFERROR(VLOOKUP(J3478,'Item List (2)'!C:E,3,0),VLOOKUP(K3478,'Item List (2)'!C:E,3,0))</f>
        <v>100</v>
      </c>
      <c r="X3478" s="231">
        <f t="shared" si="325"/>
        <v>0</v>
      </c>
      <c r="Y3478" s="231" t="str">
        <f t="shared" si="326"/>
        <v>SAUCE, HOT MEX PC</v>
      </c>
      <c r="AA3478" s="232">
        <f t="shared" si="327"/>
        <v>13.17</v>
      </c>
      <c r="AB3478" s="232" t="str">
        <f>VLOOKUP(W3478,'Item List (2)'!$H:$J,2,0)</f>
        <v>Food</v>
      </c>
      <c r="AC3478" s="232">
        <f t="shared" si="328"/>
        <v>7493</v>
      </c>
      <c r="AD3478" s="232" t="str">
        <f t="shared" si="329"/>
        <v>7493-Food</v>
      </c>
    </row>
    <row r="3479" spans="1:30">
      <c r="A3479" t="s">
        <v>48</v>
      </c>
      <c r="B3479" t="s">
        <v>549</v>
      </c>
      <c r="C3479" t="s">
        <v>947</v>
      </c>
      <c r="D3479" t="s">
        <v>948</v>
      </c>
      <c r="E3479" t="s">
        <v>949</v>
      </c>
      <c r="F3479" s="220" t="s">
        <v>53</v>
      </c>
      <c r="G3479" s="220">
        <v>45167</v>
      </c>
      <c r="H3479" t="s">
        <v>75</v>
      </c>
      <c r="I3479" t="s">
        <v>55</v>
      </c>
      <c r="J3479" t="s">
        <v>76</v>
      </c>
      <c r="K3479" t="s">
        <v>77</v>
      </c>
      <c r="L3479" s="230" t="s">
        <v>78</v>
      </c>
      <c r="M3479">
        <v>1</v>
      </c>
      <c r="N3479">
        <v>0</v>
      </c>
      <c r="O3479">
        <v>99.5</v>
      </c>
      <c r="P3479">
        <v>99.5</v>
      </c>
      <c r="Q3479">
        <v>7521.11</v>
      </c>
      <c r="R3479">
        <v>14.83</v>
      </c>
      <c r="S3479" s="231" t="str">
        <f>VLOOKUP(U3479,'Cross ref'!I:J,2,0)</f>
        <v>SCL</v>
      </c>
      <c r="T3479" s="231">
        <f t="shared" si="324"/>
        <v>99.5</v>
      </c>
      <c r="U3479" s="231">
        <f>VLOOKUP(VALUE(C3479),'Cross ref'!G:I,3,0)</f>
        <v>7493</v>
      </c>
      <c r="V3479" s="231">
        <f>IFERROR(VLOOKUP(J3479,'Item List (2)'!C:D,2,0),VLOOKUP(K3479,'Item List (2)'!C:D,2,0))</f>
        <v>50007</v>
      </c>
      <c r="W3479" s="231">
        <f>IFERROR(VLOOKUP(J3479,'Item List (2)'!C:E,3,0),VLOOKUP(K3479,'Item List (2)'!C:E,3,0))</f>
        <v>100</v>
      </c>
      <c r="X3479" s="231">
        <f t="shared" si="325"/>
        <v>0</v>
      </c>
      <c r="Y3479" s="231" t="str">
        <f t="shared" si="326"/>
        <v>SYRUP, SODA CHERRY COKE BIB</v>
      </c>
      <c r="AA3479" s="232">
        <f t="shared" si="327"/>
        <v>99.5</v>
      </c>
      <c r="AB3479" s="232" t="str">
        <f>VLOOKUP(W3479,'Item List (2)'!$H:$J,2,0)</f>
        <v>Food</v>
      </c>
      <c r="AC3479" s="232">
        <f t="shared" si="328"/>
        <v>7493</v>
      </c>
      <c r="AD3479" s="232" t="str">
        <f t="shared" si="329"/>
        <v>7493-Food</v>
      </c>
    </row>
    <row r="3480" spans="1:30">
      <c r="A3480" t="s">
        <v>48</v>
      </c>
      <c r="B3480" t="s">
        <v>549</v>
      </c>
      <c r="C3480" t="s">
        <v>947</v>
      </c>
      <c r="D3480" t="s">
        <v>948</v>
      </c>
      <c r="E3480" t="s">
        <v>949</v>
      </c>
      <c r="F3480" s="220" t="s">
        <v>53</v>
      </c>
      <c r="G3480" s="220">
        <v>45167</v>
      </c>
      <c r="H3480" t="s">
        <v>291</v>
      </c>
      <c r="I3480" t="s">
        <v>55</v>
      </c>
      <c r="J3480" t="s">
        <v>76</v>
      </c>
      <c r="K3480" t="s">
        <v>292</v>
      </c>
      <c r="L3480" s="230" t="s">
        <v>78</v>
      </c>
      <c r="M3480">
        <v>1</v>
      </c>
      <c r="N3480">
        <v>0</v>
      </c>
      <c r="O3480">
        <v>99.5</v>
      </c>
      <c r="P3480">
        <v>99.5</v>
      </c>
      <c r="Q3480">
        <v>7521.11</v>
      </c>
      <c r="R3480">
        <v>14.83</v>
      </c>
      <c r="S3480" s="231" t="str">
        <f>VLOOKUP(U3480,'Cross ref'!I:J,2,0)</f>
        <v>SCL</v>
      </c>
      <c r="T3480" s="231">
        <f t="shared" si="324"/>
        <v>99.5</v>
      </c>
      <c r="U3480" s="231">
        <f>VLOOKUP(VALUE(C3480),'Cross ref'!G:I,3,0)</f>
        <v>7493</v>
      </c>
      <c r="V3480" s="231">
        <f>IFERROR(VLOOKUP(J3480,'Item List (2)'!C:D,2,0),VLOOKUP(K3480,'Item List (2)'!C:D,2,0))</f>
        <v>50007</v>
      </c>
      <c r="W3480" s="231">
        <f>IFERROR(VLOOKUP(J3480,'Item List (2)'!C:E,3,0),VLOOKUP(K3480,'Item List (2)'!C:E,3,0))</f>
        <v>100</v>
      </c>
      <c r="X3480" s="231">
        <f t="shared" si="325"/>
        <v>0</v>
      </c>
      <c r="Y3480" s="231" t="str">
        <f t="shared" si="326"/>
        <v>SYRUP, DR PEPPER DIET BIB</v>
      </c>
      <c r="AA3480" s="232">
        <f t="shared" si="327"/>
        <v>99.5</v>
      </c>
      <c r="AB3480" s="232" t="str">
        <f>VLOOKUP(W3480,'Item List (2)'!$H:$J,2,0)</f>
        <v>Food</v>
      </c>
      <c r="AC3480" s="232">
        <f t="shared" si="328"/>
        <v>7493</v>
      </c>
      <c r="AD3480" s="232" t="str">
        <f t="shared" si="329"/>
        <v>7493-Food</v>
      </c>
    </row>
    <row r="3481" spans="1:30">
      <c r="A3481" t="s">
        <v>48</v>
      </c>
      <c r="B3481" t="s">
        <v>549</v>
      </c>
      <c r="C3481" t="s">
        <v>947</v>
      </c>
      <c r="D3481" t="s">
        <v>948</v>
      </c>
      <c r="E3481" t="s">
        <v>949</v>
      </c>
      <c r="F3481" s="220" t="s">
        <v>53</v>
      </c>
      <c r="G3481" s="220">
        <v>45167</v>
      </c>
      <c r="H3481" t="s">
        <v>79</v>
      </c>
      <c r="I3481" t="s">
        <v>55</v>
      </c>
      <c r="J3481" t="s">
        <v>80</v>
      </c>
      <c r="K3481" t="s">
        <v>81</v>
      </c>
      <c r="L3481" s="230" t="s">
        <v>78</v>
      </c>
      <c r="M3481">
        <v>1</v>
      </c>
      <c r="N3481">
        <v>0</v>
      </c>
      <c r="O3481">
        <v>99.5</v>
      </c>
      <c r="P3481">
        <v>99.5</v>
      </c>
      <c r="Q3481">
        <v>7521.11</v>
      </c>
      <c r="R3481">
        <v>14.83</v>
      </c>
      <c r="S3481" s="231" t="str">
        <f>VLOOKUP(U3481,'Cross ref'!I:J,2,0)</f>
        <v>SCL</v>
      </c>
      <c r="T3481" s="231">
        <f t="shared" si="324"/>
        <v>99.5</v>
      </c>
      <c r="U3481" s="231">
        <f>VLOOKUP(VALUE(C3481),'Cross ref'!G:I,3,0)</f>
        <v>7493</v>
      </c>
      <c r="V3481" s="231">
        <f>IFERROR(VLOOKUP(J3481,'Item List (2)'!C:D,2,0),VLOOKUP(K3481,'Item List (2)'!C:D,2,0))</f>
        <v>50007</v>
      </c>
      <c r="W3481" s="231">
        <f>IFERROR(VLOOKUP(J3481,'Item List (2)'!C:E,3,0),VLOOKUP(K3481,'Item List (2)'!C:E,3,0))</f>
        <v>100</v>
      </c>
      <c r="X3481" s="231">
        <f t="shared" si="325"/>
        <v>0</v>
      </c>
      <c r="Y3481" s="231" t="str">
        <f t="shared" si="326"/>
        <v>SYRUP, POWERADE MTN BLAST BIB</v>
      </c>
      <c r="AA3481" s="232">
        <f t="shared" si="327"/>
        <v>99.5</v>
      </c>
      <c r="AB3481" s="232" t="str">
        <f>VLOOKUP(W3481,'Item List (2)'!$H:$J,2,0)</f>
        <v>Food</v>
      </c>
      <c r="AC3481" s="232">
        <f t="shared" si="328"/>
        <v>7493</v>
      </c>
      <c r="AD3481" s="232" t="str">
        <f t="shared" si="329"/>
        <v>7493-Food</v>
      </c>
    </row>
    <row r="3482" spans="1:30">
      <c r="A3482" t="s">
        <v>48</v>
      </c>
      <c r="B3482" t="s">
        <v>549</v>
      </c>
      <c r="C3482" t="s">
        <v>947</v>
      </c>
      <c r="D3482" t="s">
        <v>948</v>
      </c>
      <c r="E3482" t="s">
        <v>949</v>
      </c>
      <c r="F3482" s="220" t="s">
        <v>53</v>
      </c>
      <c r="G3482" s="220">
        <v>45167</v>
      </c>
      <c r="H3482" t="s">
        <v>646</v>
      </c>
      <c r="I3482" t="s">
        <v>66</v>
      </c>
      <c r="J3482" t="s">
        <v>67</v>
      </c>
      <c r="K3482" t="s">
        <v>647</v>
      </c>
      <c r="L3482" s="230" t="s">
        <v>648</v>
      </c>
      <c r="M3482">
        <v>1</v>
      </c>
      <c r="N3482">
        <v>0</v>
      </c>
      <c r="O3482">
        <v>24.38</v>
      </c>
      <c r="P3482">
        <v>24.38</v>
      </c>
      <c r="Q3482">
        <v>7521.11</v>
      </c>
      <c r="R3482">
        <v>14.83</v>
      </c>
      <c r="S3482" s="231" t="str">
        <f>VLOOKUP(U3482,'Cross ref'!I:J,2,0)</f>
        <v>SCL</v>
      </c>
      <c r="T3482" s="231">
        <f t="shared" si="324"/>
        <v>24.38</v>
      </c>
      <c r="U3482" s="231">
        <f>VLOOKUP(VALUE(C3482),'Cross ref'!G:I,3,0)</f>
        <v>7493</v>
      </c>
      <c r="V3482" s="231">
        <f>IFERROR(VLOOKUP(J3482,'Item List (2)'!C:D,2,0),VLOOKUP(K3482,'Item List (2)'!C:D,2,0))</f>
        <v>60507</v>
      </c>
      <c r="W3482" s="231">
        <f>IFERROR(VLOOKUP(J3482,'Item List (2)'!C:E,3,0),VLOOKUP(K3482,'Item List (2)'!C:E,3,0))</f>
        <v>1200</v>
      </c>
      <c r="X3482" s="231">
        <f t="shared" si="325"/>
        <v>0</v>
      </c>
      <c r="Y3482" s="231" t="str">
        <f t="shared" si="326"/>
        <v>TISSUE, BATH 1PLY 9" JMBO JR</v>
      </c>
      <c r="AA3482" s="232">
        <f t="shared" si="327"/>
        <v>24.38</v>
      </c>
      <c r="AB3482" s="232" t="str">
        <f>VLOOKUP(W3482,'Item List (2)'!$H:$J,2,0)</f>
        <v>Supplies</v>
      </c>
      <c r="AC3482" s="232">
        <f t="shared" si="328"/>
        <v>7493</v>
      </c>
      <c r="AD3482" s="232" t="str">
        <f t="shared" si="329"/>
        <v>7493-Supplies</v>
      </c>
    </row>
    <row r="3483" spans="1:30">
      <c r="A3483" t="s">
        <v>48</v>
      </c>
      <c r="B3483" t="s">
        <v>549</v>
      </c>
      <c r="C3483" t="s">
        <v>947</v>
      </c>
      <c r="D3483" t="s">
        <v>948</v>
      </c>
      <c r="E3483" t="s">
        <v>949</v>
      </c>
      <c r="F3483" s="220" t="s">
        <v>53</v>
      </c>
      <c r="G3483" s="220">
        <v>45167</v>
      </c>
      <c r="H3483" t="s">
        <v>553</v>
      </c>
      <c r="I3483" t="s">
        <v>55</v>
      </c>
      <c r="J3483" t="s">
        <v>554</v>
      </c>
      <c r="K3483" t="s">
        <v>555</v>
      </c>
      <c r="L3483" s="230" t="s">
        <v>556</v>
      </c>
      <c r="M3483">
        <v>1</v>
      </c>
      <c r="N3483">
        <v>0</v>
      </c>
      <c r="O3483">
        <v>3.65</v>
      </c>
      <c r="P3483">
        <v>3.65</v>
      </c>
      <c r="Q3483">
        <v>7521.11</v>
      </c>
      <c r="R3483">
        <v>14.83</v>
      </c>
      <c r="S3483" s="231" t="str">
        <f>VLOOKUP(U3483,'Cross ref'!I:J,2,0)</f>
        <v>SCL</v>
      </c>
      <c r="T3483" s="231">
        <f t="shared" si="324"/>
        <v>3.65</v>
      </c>
      <c r="U3483" s="231">
        <f>VLOOKUP(VALUE(C3483),'Cross ref'!G:I,3,0)</f>
        <v>7493</v>
      </c>
      <c r="V3483" s="231">
        <f>IFERROR(VLOOKUP(J3483,'Item List (2)'!C:D,2,0),VLOOKUP(K3483,'Item List (2)'!C:D,2,0))</f>
        <v>50007</v>
      </c>
      <c r="W3483" s="231">
        <f>IFERROR(VLOOKUP(J3483,'Item List (2)'!C:E,3,0),VLOOKUP(K3483,'Item List (2)'!C:E,3,0))</f>
        <v>100</v>
      </c>
      <c r="X3483" s="231">
        <f t="shared" si="325"/>
        <v>0</v>
      </c>
      <c r="Y3483" s="231" t="str">
        <f t="shared" si="326"/>
        <v>CILANTRO, CELLO CLEANED</v>
      </c>
      <c r="AA3483" s="232">
        <f t="shared" si="327"/>
        <v>3.65</v>
      </c>
      <c r="AB3483" s="232" t="str">
        <f>VLOOKUP(W3483,'Item List (2)'!$H:$J,2,0)</f>
        <v>Food</v>
      </c>
      <c r="AC3483" s="232">
        <f t="shared" si="328"/>
        <v>7493</v>
      </c>
      <c r="AD3483" s="232" t="str">
        <f t="shared" si="329"/>
        <v>7493-Food</v>
      </c>
    </row>
    <row r="3484" spans="1:30">
      <c r="A3484" t="s">
        <v>48</v>
      </c>
      <c r="B3484" t="s">
        <v>549</v>
      </c>
      <c r="C3484" t="s">
        <v>947</v>
      </c>
      <c r="D3484" t="s">
        <v>948</v>
      </c>
      <c r="E3484" t="s">
        <v>949</v>
      </c>
      <c r="F3484" s="220" t="s">
        <v>53</v>
      </c>
      <c r="G3484" s="220">
        <v>45167</v>
      </c>
      <c r="H3484" t="s">
        <v>85</v>
      </c>
      <c r="I3484" t="s">
        <v>55</v>
      </c>
      <c r="J3484" t="s">
        <v>76</v>
      </c>
      <c r="K3484" t="s">
        <v>86</v>
      </c>
      <c r="L3484" s="230" t="s">
        <v>78</v>
      </c>
      <c r="M3484">
        <v>1</v>
      </c>
      <c r="N3484">
        <v>0</v>
      </c>
      <c r="O3484">
        <v>145.42</v>
      </c>
      <c r="P3484">
        <v>145.42</v>
      </c>
      <c r="Q3484">
        <v>7521.11</v>
      </c>
      <c r="R3484">
        <v>14.83</v>
      </c>
      <c r="S3484" s="231" t="str">
        <f>VLOOKUP(U3484,'Cross ref'!I:J,2,0)</f>
        <v>SCL</v>
      </c>
      <c r="T3484" s="231">
        <f t="shared" si="324"/>
        <v>145.42</v>
      </c>
      <c r="U3484" s="231">
        <f>VLOOKUP(VALUE(C3484),'Cross ref'!G:I,3,0)</f>
        <v>7493</v>
      </c>
      <c r="V3484" s="231">
        <f>IFERROR(VLOOKUP(J3484,'Item List (2)'!C:D,2,0),VLOOKUP(K3484,'Item List (2)'!C:D,2,0))</f>
        <v>50007</v>
      </c>
      <c r="W3484" s="231">
        <f>IFERROR(VLOOKUP(J3484,'Item List (2)'!C:E,3,0),VLOOKUP(K3484,'Item List (2)'!C:E,3,0))</f>
        <v>100</v>
      </c>
      <c r="X3484" s="231">
        <f t="shared" si="325"/>
        <v>0</v>
      </c>
      <c r="Y3484" s="231" t="str">
        <f t="shared" si="326"/>
        <v>SYRUP, COKE DIET HIYLD BIB</v>
      </c>
      <c r="AA3484" s="232">
        <f t="shared" si="327"/>
        <v>145.42</v>
      </c>
      <c r="AB3484" s="232" t="str">
        <f>VLOOKUP(W3484,'Item List (2)'!$H:$J,2,0)</f>
        <v>Food</v>
      </c>
      <c r="AC3484" s="232">
        <f t="shared" si="328"/>
        <v>7493</v>
      </c>
      <c r="AD3484" s="232" t="str">
        <f t="shared" si="329"/>
        <v>7493-Food</v>
      </c>
    </row>
    <row r="3485" spans="1:30">
      <c r="A3485" t="s">
        <v>48</v>
      </c>
      <c r="B3485" t="s">
        <v>549</v>
      </c>
      <c r="C3485" t="s">
        <v>947</v>
      </c>
      <c r="D3485" t="s">
        <v>948</v>
      </c>
      <c r="E3485" t="s">
        <v>949</v>
      </c>
      <c r="F3485" s="220" t="s">
        <v>53</v>
      </c>
      <c r="G3485" s="220">
        <v>45167</v>
      </c>
      <c r="H3485" t="s">
        <v>87</v>
      </c>
      <c r="I3485" t="s">
        <v>55</v>
      </c>
      <c r="J3485" t="s">
        <v>76</v>
      </c>
      <c r="K3485" t="s">
        <v>88</v>
      </c>
      <c r="L3485" s="230" t="s">
        <v>78</v>
      </c>
      <c r="M3485">
        <v>2</v>
      </c>
      <c r="N3485">
        <v>0</v>
      </c>
      <c r="O3485">
        <v>112.77</v>
      </c>
      <c r="P3485">
        <v>225.54</v>
      </c>
      <c r="Q3485">
        <v>7521.11</v>
      </c>
      <c r="R3485">
        <v>14.83</v>
      </c>
      <c r="S3485" s="231" t="str">
        <f>VLOOKUP(U3485,'Cross ref'!I:J,2,0)</f>
        <v>SCL</v>
      </c>
      <c r="T3485" s="231">
        <f t="shared" si="324"/>
        <v>225.54</v>
      </c>
      <c r="U3485" s="231">
        <f>VLOOKUP(VALUE(C3485),'Cross ref'!G:I,3,0)</f>
        <v>7493</v>
      </c>
      <c r="V3485" s="231">
        <f>IFERROR(VLOOKUP(J3485,'Item List (2)'!C:D,2,0),VLOOKUP(K3485,'Item List (2)'!C:D,2,0))</f>
        <v>50007</v>
      </c>
      <c r="W3485" s="231">
        <f>IFERROR(VLOOKUP(J3485,'Item List (2)'!C:E,3,0),VLOOKUP(K3485,'Item List (2)'!C:E,3,0))</f>
        <v>100</v>
      </c>
      <c r="X3485" s="231">
        <f t="shared" si="325"/>
        <v>0</v>
      </c>
      <c r="Y3485" s="231" t="str">
        <f t="shared" si="326"/>
        <v>SYRUP, COKE CLASC BIB (HYCS)</v>
      </c>
      <c r="AA3485" s="232">
        <f t="shared" si="327"/>
        <v>225.54</v>
      </c>
      <c r="AB3485" s="232" t="str">
        <f>VLOOKUP(W3485,'Item List (2)'!$H:$J,2,0)</f>
        <v>Food</v>
      </c>
      <c r="AC3485" s="232">
        <f t="shared" si="328"/>
        <v>7493</v>
      </c>
      <c r="AD3485" s="232" t="str">
        <f t="shared" si="329"/>
        <v>7493-Food</v>
      </c>
    </row>
    <row r="3486" spans="1:30">
      <c r="A3486" t="s">
        <v>48</v>
      </c>
      <c r="B3486" t="s">
        <v>549</v>
      </c>
      <c r="C3486" t="s">
        <v>947</v>
      </c>
      <c r="D3486" t="s">
        <v>948</v>
      </c>
      <c r="E3486" t="s">
        <v>949</v>
      </c>
      <c r="F3486" s="220" t="s">
        <v>53</v>
      </c>
      <c r="G3486" s="220">
        <v>45167</v>
      </c>
      <c r="H3486" t="s">
        <v>293</v>
      </c>
      <c r="I3486" t="s">
        <v>55</v>
      </c>
      <c r="J3486" t="s">
        <v>76</v>
      </c>
      <c r="K3486" t="s">
        <v>294</v>
      </c>
      <c r="L3486" s="230" t="s">
        <v>78</v>
      </c>
      <c r="M3486">
        <v>1</v>
      </c>
      <c r="N3486">
        <v>0</v>
      </c>
      <c r="O3486">
        <v>116.08</v>
      </c>
      <c r="P3486">
        <v>116.08</v>
      </c>
      <c r="Q3486">
        <v>7521.11</v>
      </c>
      <c r="R3486">
        <v>14.83</v>
      </c>
      <c r="S3486" s="231" t="str">
        <f>VLOOKUP(U3486,'Cross ref'!I:J,2,0)</f>
        <v>SCL</v>
      </c>
      <c r="T3486" s="231">
        <f t="shared" si="324"/>
        <v>116.08</v>
      </c>
      <c r="U3486" s="231">
        <f>VLOOKUP(VALUE(C3486),'Cross ref'!G:I,3,0)</f>
        <v>7493</v>
      </c>
      <c r="V3486" s="231">
        <f>IFERROR(VLOOKUP(J3486,'Item List (2)'!C:D,2,0),VLOOKUP(K3486,'Item List (2)'!C:D,2,0))</f>
        <v>50007</v>
      </c>
      <c r="W3486" s="231">
        <f>IFERROR(VLOOKUP(J3486,'Item List (2)'!C:E,3,0),VLOOKUP(K3486,'Item List (2)'!C:E,3,0))</f>
        <v>100</v>
      </c>
      <c r="X3486" s="231">
        <f t="shared" si="325"/>
        <v>0</v>
      </c>
      <c r="Y3486" s="231" t="str">
        <f t="shared" si="326"/>
        <v>SYRUP, SPRITE BIB (HYCS)</v>
      </c>
      <c r="AA3486" s="232">
        <f t="shared" si="327"/>
        <v>116.08</v>
      </c>
      <c r="AB3486" s="232" t="str">
        <f>VLOOKUP(W3486,'Item List (2)'!$H:$J,2,0)</f>
        <v>Food</v>
      </c>
      <c r="AC3486" s="232">
        <f t="shared" si="328"/>
        <v>7493</v>
      </c>
      <c r="AD3486" s="232" t="str">
        <f t="shared" si="329"/>
        <v>7493-Food</v>
      </c>
    </row>
    <row r="3487" spans="1:30">
      <c r="A3487" t="s">
        <v>48</v>
      </c>
      <c r="B3487" t="s">
        <v>549</v>
      </c>
      <c r="C3487" t="s">
        <v>947</v>
      </c>
      <c r="D3487" t="s">
        <v>948</v>
      </c>
      <c r="E3487" t="s">
        <v>949</v>
      </c>
      <c r="F3487" s="220" t="s">
        <v>53</v>
      </c>
      <c r="G3487" s="220">
        <v>45167</v>
      </c>
      <c r="H3487" t="s">
        <v>436</v>
      </c>
      <c r="I3487" t="s">
        <v>55</v>
      </c>
      <c r="J3487" t="s">
        <v>179</v>
      </c>
      <c r="K3487" t="s">
        <v>437</v>
      </c>
      <c r="L3487" s="230" t="s">
        <v>123</v>
      </c>
      <c r="M3487">
        <v>1</v>
      </c>
      <c r="N3487">
        <v>0</v>
      </c>
      <c r="O3487">
        <v>38.13</v>
      </c>
      <c r="P3487">
        <v>38.13</v>
      </c>
      <c r="Q3487">
        <v>7521.11</v>
      </c>
      <c r="R3487">
        <v>14.83</v>
      </c>
      <c r="S3487" s="231" t="str">
        <f>VLOOKUP(U3487,'Cross ref'!I:J,2,0)</f>
        <v>SCL</v>
      </c>
      <c r="T3487" s="231">
        <f t="shared" si="324"/>
        <v>38.13</v>
      </c>
      <c r="U3487" s="231">
        <f>VLOOKUP(VALUE(C3487),'Cross ref'!G:I,3,0)</f>
        <v>7493</v>
      </c>
      <c r="V3487" s="231">
        <f>IFERROR(VLOOKUP(J3487,'Item List (2)'!C:D,2,0),VLOOKUP(K3487,'Item List (2)'!C:D,2,0))</f>
        <v>50007</v>
      </c>
      <c r="W3487" s="231">
        <f>IFERROR(VLOOKUP(J3487,'Item List (2)'!C:E,3,0),VLOOKUP(K3487,'Item List (2)'!C:E,3,0))</f>
        <v>100</v>
      </c>
      <c r="X3487" s="231">
        <f t="shared" si="325"/>
        <v>0</v>
      </c>
      <c r="Y3487" s="231" t="str">
        <f t="shared" si="326"/>
        <v>CHEESE, MEXICAN BLND SHRD FCY</v>
      </c>
      <c r="AA3487" s="232">
        <f t="shared" si="327"/>
        <v>38.13</v>
      </c>
      <c r="AB3487" s="232" t="str">
        <f>VLOOKUP(W3487,'Item List (2)'!$H:$J,2,0)</f>
        <v>Food</v>
      </c>
      <c r="AC3487" s="232">
        <f t="shared" si="328"/>
        <v>7493</v>
      </c>
      <c r="AD3487" s="232" t="str">
        <f t="shared" si="329"/>
        <v>7493-Food</v>
      </c>
    </row>
    <row r="3488" spans="1:30">
      <c r="A3488" t="s">
        <v>48</v>
      </c>
      <c r="B3488" t="s">
        <v>549</v>
      </c>
      <c r="C3488" t="s">
        <v>947</v>
      </c>
      <c r="D3488" t="s">
        <v>948</v>
      </c>
      <c r="E3488" t="s">
        <v>949</v>
      </c>
      <c r="F3488" s="220" t="s">
        <v>53</v>
      </c>
      <c r="G3488" s="220">
        <v>45167</v>
      </c>
      <c r="H3488" t="s">
        <v>298</v>
      </c>
      <c r="I3488" t="s">
        <v>55</v>
      </c>
      <c r="J3488" t="s">
        <v>105</v>
      </c>
      <c r="K3488" t="s">
        <v>299</v>
      </c>
      <c r="L3488" s="230" t="s">
        <v>297</v>
      </c>
      <c r="M3488">
        <v>1</v>
      </c>
      <c r="N3488">
        <v>0</v>
      </c>
      <c r="O3488">
        <v>16.92</v>
      </c>
      <c r="P3488">
        <v>16.92</v>
      </c>
      <c r="Q3488">
        <v>7521.11</v>
      </c>
      <c r="R3488">
        <v>14.83</v>
      </c>
      <c r="S3488" s="231" t="str">
        <f>VLOOKUP(U3488,'Cross ref'!I:J,2,0)</f>
        <v>SCL</v>
      </c>
      <c r="T3488" s="231">
        <f t="shared" si="324"/>
        <v>16.92</v>
      </c>
      <c r="U3488" s="231">
        <f>VLOOKUP(VALUE(C3488),'Cross ref'!G:I,3,0)</f>
        <v>7493</v>
      </c>
      <c r="V3488" s="231">
        <f>IFERROR(VLOOKUP(J3488,'Item List (2)'!C:D,2,0),VLOOKUP(K3488,'Item List (2)'!C:D,2,0))</f>
        <v>50007</v>
      </c>
      <c r="W3488" s="231">
        <f>IFERROR(VLOOKUP(J3488,'Item List (2)'!C:E,3,0),VLOOKUP(K3488,'Item List (2)'!C:E,3,0))</f>
        <v>100</v>
      </c>
      <c r="X3488" s="231">
        <f t="shared" si="325"/>
        <v>0</v>
      </c>
      <c r="Y3488" s="231" t="str">
        <f t="shared" si="326"/>
        <v>MILK, CHOC 1% LF 7Z PLS ESL</v>
      </c>
      <c r="AA3488" s="232">
        <f t="shared" si="327"/>
        <v>16.92</v>
      </c>
      <c r="AB3488" s="232" t="str">
        <f>VLOOKUP(W3488,'Item List (2)'!$H:$J,2,0)</f>
        <v>Food</v>
      </c>
      <c r="AC3488" s="232">
        <f t="shared" si="328"/>
        <v>7493</v>
      </c>
      <c r="AD3488" s="232" t="str">
        <f t="shared" si="329"/>
        <v>7493-Food</v>
      </c>
    </row>
    <row r="3489" spans="1:30">
      <c r="A3489" t="s">
        <v>48</v>
      </c>
      <c r="B3489" t="s">
        <v>549</v>
      </c>
      <c r="C3489" t="s">
        <v>947</v>
      </c>
      <c r="D3489" t="s">
        <v>948</v>
      </c>
      <c r="E3489" t="s">
        <v>949</v>
      </c>
      <c r="F3489" s="220" t="s">
        <v>53</v>
      </c>
      <c r="G3489" s="220">
        <v>45167</v>
      </c>
      <c r="H3489" t="s">
        <v>89</v>
      </c>
      <c r="I3489" t="s">
        <v>55</v>
      </c>
      <c r="J3489" t="s">
        <v>90</v>
      </c>
      <c r="K3489" t="s">
        <v>91</v>
      </c>
      <c r="L3489" s="230" t="s">
        <v>92</v>
      </c>
      <c r="M3489">
        <v>1</v>
      </c>
      <c r="N3489">
        <v>0</v>
      </c>
      <c r="O3489">
        <v>58.17</v>
      </c>
      <c r="P3489">
        <v>58.17</v>
      </c>
      <c r="Q3489">
        <v>7521.11</v>
      </c>
      <c r="R3489">
        <v>14.83</v>
      </c>
      <c r="S3489" s="231" t="str">
        <f>VLOOKUP(U3489,'Cross ref'!I:J,2,0)</f>
        <v>SCL</v>
      </c>
      <c r="T3489" s="231">
        <f t="shared" si="324"/>
        <v>58.17</v>
      </c>
      <c r="U3489" s="231">
        <f>VLOOKUP(VALUE(C3489),'Cross ref'!G:I,3,0)</f>
        <v>7493</v>
      </c>
      <c r="V3489" s="231">
        <f>IFERROR(VLOOKUP(J3489,'Item List (2)'!C:D,2,0),VLOOKUP(K3489,'Item List (2)'!C:D,2,0))</f>
        <v>50007</v>
      </c>
      <c r="W3489" s="231">
        <f>IFERROR(VLOOKUP(J3489,'Item List (2)'!C:E,3,0),VLOOKUP(K3489,'Item List (2)'!C:E,3,0))</f>
        <v>100</v>
      </c>
      <c r="X3489" s="231">
        <f t="shared" si="325"/>
        <v>0</v>
      </c>
      <c r="Y3489" s="231" t="str">
        <f t="shared" si="326"/>
        <v>EGG, LIQ WHL CAGE FREE P12CE</v>
      </c>
      <c r="AA3489" s="232">
        <f t="shared" si="327"/>
        <v>58.17</v>
      </c>
      <c r="AB3489" s="232" t="str">
        <f>VLOOKUP(W3489,'Item List (2)'!$H:$J,2,0)</f>
        <v>Food</v>
      </c>
      <c r="AC3489" s="232">
        <f t="shared" si="328"/>
        <v>7493</v>
      </c>
      <c r="AD3489" s="232" t="str">
        <f t="shared" si="329"/>
        <v>7493-Food</v>
      </c>
    </row>
    <row r="3490" spans="1:30">
      <c r="A3490" t="s">
        <v>48</v>
      </c>
      <c r="B3490" t="s">
        <v>549</v>
      </c>
      <c r="C3490" t="s">
        <v>947</v>
      </c>
      <c r="D3490" t="s">
        <v>948</v>
      </c>
      <c r="E3490" t="s">
        <v>949</v>
      </c>
      <c r="F3490" s="220" t="s">
        <v>53</v>
      </c>
      <c r="G3490" s="220">
        <v>45167</v>
      </c>
      <c r="H3490" t="s">
        <v>93</v>
      </c>
      <c r="I3490" t="s">
        <v>55</v>
      </c>
      <c r="J3490" t="s">
        <v>94</v>
      </c>
      <c r="K3490" t="s">
        <v>95</v>
      </c>
      <c r="L3490" s="230" t="s">
        <v>96</v>
      </c>
      <c r="M3490">
        <v>2</v>
      </c>
      <c r="N3490">
        <v>0</v>
      </c>
      <c r="O3490">
        <v>26.21</v>
      </c>
      <c r="P3490">
        <v>52.42</v>
      </c>
      <c r="Q3490">
        <v>7521.11</v>
      </c>
      <c r="R3490">
        <v>14.83</v>
      </c>
      <c r="S3490" s="231" t="str">
        <f>VLOOKUP(U3490,'Cross ref'!I:J,2,0)</f>
        <v>SCL</v>
      </c>
      <c r="T3490" s="231">
        <f t="shared" si="324"/>
        <v>52.42</v>
      </c>
      <c r="U3490" s="231">
        <f>VLOOKUP(VALUE(C3490),'Cross ref'!G:I,3,0)</f>
        <v>7493</v>
      </c>
      <c r="V3490" s="231">
        <f>IFERROR(VLOOKUP(J3490,'Item List (2)'!C:D,2,0),VLOOKUP(K3490,'Item List (2)'!C:D,2,0))</f>
        <v>50007</v>
      </c>
      <c r="W3490" s="231">
        <f>IFERROR(VLOOKUP(J3490,'Item List (2)'!C:E,3,0),VLOOKUP(K3490,'Item List (2)'!C:E,3,0))</f>
        <v>100</v>
      </c>
      <c r="X3490" s="231">
        <f t="shared" si="325"/>
        <v>0</v>
      </c>
      <c r="Y3490" s="231" t="str">
        <f t="shared" si="326"/>
        <v>JUICE, ORANGE ORIG SIMPLY</v>
      </c>
      <c r="AA3490" s="232">
        <f t="shared" si="327"/>
        <v>52.42</v>
      </c>
      <c r="AB3490" s="232" t="str">
        <f>VLOOKUP(W3490,'Item List (2)'!$H:$J,2,0)</f>
        <v>Food</v>
      </c>
      <c r="AC3490" s="232">
        <f t="shared" si="328"/>
        <v>7493</v>
      </c>
      <c r="AD3490" s="232" t="str">
        <f t="shared" si="329"/>
        <v>7493-Food</v>
      </c>
    </row>
    <row r="3491" spans="1:30">
      <c r="A3491" t="s">
        <v>48</v>
      </c>
      <c r="B3491" t="s">
        <v>953</v>
      </c>
      <c r="C3491" t="s">
        <v>954</v>
      </c>
      <c r="D3491" t="s">
        <v>955</v>
      </c>
      <c r="E3491" t="s">
        <v>956</v>
      </c>
      <c r="F3491" s="220" t="s">
        <v>53</v>
      </c>
      <c r="G3491" s="220">
        <v>45168</v>
      </c>
      <c r="H3491" t="s">
        <v>357</v>
      </c>
      <c r="I3491" t="s">
        <v>55</v>
      </c>
      <c r="J3491" t="s">
        <v>358</v>
      </c>
      <c r="K3491" t="s">
        <v>359</v>
      </c>
      <c r="L3491" s="230" t="s">
        <v>360</v>
      </c>
      <c r="M3491">
        <v>1</v>
      </c>
      <c r="N3491">
        <v>0</v>
      </c>
      <c r="O3491">
        <v>24.1</v>
      </c>
      <c r="P3491">
        <v>24.1</v>
      </c>
      <c r="Q3491">
        <v>6098.77</v>
      </c>
      <c r="R3491">
        <v>16.58</v>
      </c>
      <c r="S3491" s="231" t="str">
        <f>VLOOKUP(U3491,'Cross ref'!I:J,2,0)</f>
        <v>SG2</v>
      </c>
      <c r="T3491" s="231">
        <f t="shared" si="324"/>
        <v>24.1</v>
      </c>
      <c r="U3491" s="231">
        <f>VLOOKUP(VALUE(C3491),'Cross ref'!G:I,3,0)</f>
        <v>7382</v>
      </c>
      <c r="V3491" s="231">
        <f>IFERROR(VLOOKUP(J3491,'Item List (2)'!C:D,2,0),VLOOKUP(K3491,'Item List (2)'!C:D,2,0))</f>
        <v>50007</v>
      </c>
      <c r="W3491" s="231">
        <f>IFERROR(VLOOKUP(J3491,'Item List (2)'!C:E,3,0),VLOOKUP(K3491,'Item List (2)'!C:E,3,0))</f>
        <v>100</v>
      </c>
      <c r="X3491" s="231">
        <f t="shared" si="325"/>
        <v>0</v>
      </c>
      <c r="Y3491" s="231" t="str">
        <f t="shared" si="326"/>
        <v>BISCUIT, BUTTERMILK PARBKD</v>
      </c>
      <c r="AA3491" s="232">
        <f t="shared" si="327"/>
        <v>24.1</v>
      </c>
      <c r="AB3491" s="232" t="str">
        <f>VLOOKUP(W3491,'Item List (2)'!$H:$J,2,0)</f>
        <v>Food</v>
      </c>
      <c r="AC3491" s="232">
        <f t="shared" si="328"/>
        <v>7382</v>
      </c>
      <c r="AD3491" s="232" t="str">
        <f t="shared" si="329"/>
        <v>7382-Food</v>
      </c>
    </row>
    <row r="3492" spans="1:30">
      <c r="A3492" t="s">
        <v>48</v>
      </c>
      <c r="B3492" t="s">
        <v>549</v>
      </c>
      <c r="C3492" t="s">
        <v>947</v>
      </c>
      <c r="D3492" t="s">
        <v>948</v>
      </c>
      <c r="E3492" t="s">
        <v>949</v>
      </c>
      <c r="F3492" s="220" t="s">
        <v>53</v>
      </c>
      <c r="G3492" s="220">
        <v>45167</v>
      </c>
      <c r="H3492" t="s">
        <v>97</v>
      </c>
      <c r="I3492" t="s">
        <v>55</v>
      </c>
      <c r="J3492" t="s">
        <v>98</v>
      </c>
      <c r="K3492" t="s">
        <v>99</v>
      </c>
      <c r="L3492" s="230" t="s">
        <v>100</v>
      </c>
      <c r="M3492">
        <v>4</v>
      </c>
      <c r="N3492">
        <v>0</v>
      </c>
      <c r="O3492">
        <v>20.03</v>
      </c>
      <c r="P3492">
        <v>80.12</v>
      </c>
      <c r="Q3492">
        <v>7521.11</v>
      </c>
      <c r="R3492">
        <v>14.83</v>
      </c>
      <c r="S3492" s="231" t="str">
        <f>VLOOKUP(U3492,'Cross ref'!I:J,2,0)</f>
        <v>SCL</v>
      </c>
      <c r="T3492" s="231">
        <f t="shared" si="324"/>
        <v>80.12</v>
      </c>
      <c r="U3492" s="231">
        <f>VLOOKUP(VALUE(C3492),'Cross ref'!G:I,3,0)</f>
        <v>7493</v>
      </c>
      <c r="V3492" s="231">
        <f>IFERROR(VLOOKUP(J3492,'Item List (2)'!C:D,2,0),VLOOKUP(K3492,'Item List (2)'!C:D,2,0))</f>
        <v>50007</v>
      </c>
      <c r="W3492" s="231">
        <f>IFERROR(VLOOKUP(J3492,'Item List (2)'!C:E,3,0),VLOOKUP(K3492,'Item List (2)'!C:E,3,0))</f>
        <v>100</v>
      </c>
      <c r="X3492" s="231">
        <f t="shared" si="325"/>
        <v>0</v>
      </c>
      <c r="Y3492" s="231" t="str">
        <f t="shared" si="326"/>
        <v>SAUCE, BBQ SWEET &amp; BOLD CUP</v>
      </c>
      <c r="AA3492" s="232">
        <f t="shared" si="327"/>
        <v>80.12</v>
      </c>
      <c r="AB3492" s="232" t="str">
        <f>VLOOKUP(W3492,'Item List (2)'!$H:$J,2,0)</f>
        <v>Food</v>
      </c>
      <c r="AC3492" s="232">
        <f t="shared" si="328"/>
        <v>7493</v>
      </c>
      <c r="AD3492" s="232" t="str">
        <f t="shared" si="329"/>
        <v>7493-Food</v>
      </c>
    </row>
    <row r="3493" spans="1:30">
      <c r="A3493" t="s">
        <v>48</v>
      </c>
      <c r="B3493" t="s">
        <v>549</v>
      </c>
      <c r="C3493" t="s">
        <v>947</v>
      </c>
      <c r="D3493" t="s">
        <v>948</v>
      </c>
      <c r="E3493" t="s">
        <v>949</v>
      </c>
      <c r="F3493" s="220" t="s">
        <v>53</v>
      </c>
      <c r="G3493" s="220">
        <v>45167</v>
      </c>
      <c r="H3493" t="s">
        <v>304</v>
      </c>
      <c r="I3493" t="s">
        <v>55</v>
      </c>
      <c r="J3493" t="s">
        <v>305</v>
      </c>
      <c r="K3493" t="s">
        <v>306</v>
      </c>
      <c r="L3493" s="230" t="s">
        <v>100</v>
      </c>
      <c r="M3493">
        <v>1</v>
      </c>
      <c r="N3493">
        <v>0</v>
      </c>
      <c r="O3493">
        <v>30.8</v>
      </c>
      <c r="P3493">
        <v>30.8</v>
      </c>
      <c r="Q3493">
        <v>7521.11</v>
      </c>
      <c r="R3493">
        <v>14.83</v>
      </c>
      <c r="S3493" s="231" t="str">
        <f>VLOOKUP(U3493,'Cross ref'!I:J,2,0)</f>
        <v>SCL</v>
      </c>
      <c r="T3493" s="231">
        <f t="shared" si="324"/>
        <v>30.8</v>
      </c>
      <c r="U3493" s="231">
        <f>VLOOKUP(VALUE(C3493),'Cross ref'!G:I,3,0)</f>
        <v>7493</v>
      </c>
      <c r="V3493" s="231">
        <f>IFERROR(VLOOKUP(J3493,'Item List (2)'!C:D,2,0),VLOOKUP(K3493,'Item List (2)'!C:D,2,0))</f>
        <v>50007</v>
      </c>
      <c r="W3493" s="231">
        <f>IFERROR(VLOOKUP(J3493,'Item List (2)'!C:E,3,0),VLOOKUP(K3493,'Item List (2)'!C:E,3,0))</f>
        <v>100</v>
      </c>
      <c r="X3493" s="231">
        <f t="shared" si="325"/>
        <v>0</v>
      </c>
      <c r="Y3493" s="231" t="str">
        <f t="shared" si="326"/>
        <v>SAUCE, HNY MUST CUP</v>
      </c>
      <c r="AA3493" s="232">
        <f t="shared" si="327"/>
        <v>30.8</v>
      </c>
      <c r="AB3493" s="232" t="str">
        <f>VLOOKUP(W3493,'Item List (2)'!$H:$J,2,0)</f>
        <v>Food</v>
      </c>
      <c r="AC3493" s="232">
        <f t="shared" si="328"/>
        <v>7493</v>
      </c>
      <c r="AD3493" s="232" t="str">
        <f t="shared" si="329"/>
        <v>7493-Food</v>
      </c>
    </row>
    <row r="3494" spans="1:30">
      <c r="A3494" t="s">
        <v>48</v>
      </c>
      <c r="B3494" t="s">
        <v>549</v>
      </c>
      <c r="C3494" t="s">
        <v>947</v>
      </c>
      <c r="D3494" t="s">
        <v>948</v>
      </c>
      <c r="E3494" t="s">
        <v>949</v>
      </c>
      <c r="F3494" s="220" t="s">
        <v>53</v>
      </c>
      <c r="G3494" s="220">
        <v>45167</v>
      </c>
      <c r="H3494" t="s">
        <v>104</v>
      </c>
      <c r="I3494" t="s">
        <v>55</v>
      </c>
      <c r="J3494" t="s">
        <v>105</v>
      </c>
      <c r="K3494" t="s">
        <v>106</v>
      </c>
      <c r="L3494" s="230" t="s">
        <v>107</v>
      </c>
      <c r="M3494">
        <v>2</v>
      </c>
      <c r="N3494">
        <v>0</v>
      </c>
      <c r="O3494">
        <v>9.54</v>
      </c>
      <c r="P3494">
        <v>19.08</v>
      </c>
      <c r="Q3494">
        <v>7521.11</v>
      </c>
      <c r="R3494">
        <v>14.83</v>
      </c>
      <c r="S3494" s="231" t="str">
        <f>VLOOKUP(U3494,'Cross ref'!I:J,2,0)</f>
        <v>SCL</v>
      </c>
      <c r="T3494" s="231">
        <f t="shared" si="324"/>
        <v>19.08</v>
      </c>
      <c r="U3494" s="231">
        <f>VLOOKUP(VALUE(C3494),'Cross ref'!G:I,3,0)</f>
        <v>7493</v>
      </c>
      <c r="V3494" s="231">
        <f>IFERROR(VLOOKUP(J3494,'Item List (2)'!C:D,2,0),VLOOKUP(K3494,'Item List (2)'!C:D,2,0))</f>
        <v>50007</v>
      </c>
      <c r="W3494" s="231">
        <f>IFERROR(VLOOKUP(J3494,'Item List (2)'!C:E,3,0),VLOOKUP(K3494,'Item List (2)'!C:E,3,0))</f>
        <v>100</v>
      </c>
      <c r="X3494" s="231">
        <f t="shared" si="325"/>
        <v>0</v>
      </c>
      <c r="Y3494" s="231" t="str">
        <f t="shared" si="326"/>
        <v>MILK, 1%</v>
      </c>
      <c r="AA3494" s="232">
        <f t="shared" si="327"/>
        <v>19.08</v>
      </c>
      <c r="AB3494" s="232" t="str">
        <f>VLOOKUP(W3494,'Item List (2)'!$H:$J,2,0)</f>
        <v>Food</v>
      </c>
      <c r="AC3494" s="232">
        <f t="shared" si="328"/>
        <v>7493</v>
      </c>
      <c r="AD3494" s="232" t="str">
        <f t="shared" si="329"/>
        <v>7493-Food</v>
      </c>
    </row>
    <row r="3495" spans="1:30">
      <c r="A3495" t="s">
        <v>48</v>
      </c>
      <c r="B3495" t="s">
        <v>549</v>
      </c>
      <c r="C3495" t="s">
        <v>947</v>
      </c>
      <c r="D3495" t="s">
        <v>948</v>
      </c>
      <c r="E3495" t="s">
        <v>949</v>
      </c>
      <c r="F3495" s="220" t="s">
        <v>53</v>
      </c>
      <c r="G3495" s="220">
        <v>45167</v>
      </c>
      <c r="H3495" t="s">
        <v>448</v>
      </c>
      <c r="I3495" t="s">
        <v>55</v>
      </c>
      <c r="J3495" t="s">
        <v>56</v>
      </c>
      <c r="K3495" t="s">
        <v>449</v>
      </c>
      <c r="L3495" s="230" t="s">
        <v>140</v>
      </c>
      <c r="M3495">
        <v>1</v>
      </c>
      <c r="N3495">
        <v>0</v>
      </c>
      <c r="O3495">
        <v>9.64</v>
      </c>
      <c r="P3495">
        <v>9.64</v>
      </c>
      <c r="Q3495">
        <v>7521.11</v>
      </c>
      <c r="R3495">
        <v>14.83</v>
      </c>
      <c r="S3495" s="231" t="str">
        <f>VLOOKUP(U3495,'Cross ref'!I:J,2,0)</f>
        <v>SCL</v>
      </c>
      <c r="T3495" s="231">
        <f t="shared" si="324"/>
        <v>9.64</v>
      </c>
      <c r="U3495" s="231">
        <f>VLOOKUP(VALUE(C3495),'Cross ref'!G:I,3,0)</f>
        <v>7493</v>
      </c>
      <c r="V3495" s="231">
        <f>IFERROR(VLOOKUP(J3495,'Item List (2)'!C:D,2,0),VLOOKUP(K3495,'Item List (2)'!C:D,2,0))</f>
        <v>50007</v>
      </c>
      <c r="W3495" s="231">
        <f>IFERROR(VLOOKUP(J3495,'Item List (2)'!C:E,3,0),VLOOKUP(K3495,'Item List (2)'!C:E,3,0))</f>
        <v>100</v>
      </c>
      <c r="X3495" s="231">
        <f t="shared" si="325"/>
        <v>0</v>
      </c>
      <c r="Y3495" s="231" t="str">
        <f t="shared" si="326"/>
        <v>PEPPER, CHILE YLW WHL</v>
      </c>
      <c r="AA3495" s="232">
        <f t="shared" si="327"/>
        <v>9.64</v>
      </c>
      <c r="AB3495" s="232" t="str">
        <f>VLOOKUP(W3495,'Item List (2)'!$H:$J,2,0)</f>
        <v>Food</v>
      </c>
      <c r="AC3495" s="232">
        <f t="shared" si="328"/>
        <v>7493</v>
      </c>
      <c r="AD3495" s="232" t="str">
        <f t="shared" si="329"/>
        <v>7493-Food</v>
      </c>
    </row>
    <row r="3496" spans="1:30">
      <c r="A3496" t="s">
        <v>48</v>
      </c>
      <c r="B3496" t="s">
        <v>549</v>
      </c>
      <c r="C3496" t="s">
        <v>947</v>
      </c>
      <c r="D3496" t="s">
        <v>948</v>
      </c>
      <c r="E3496" t="s">
        <v>949</v>
      </c>
      <c r="F3496" s="220" t="s">
        <v>53</v>
      </c>
      <c r="G3496" s="220">
        <v>45167</v>
      </c>
      <c r="H3496" t="s">
        <v>54</v>
      </c>
      <c r="I3496" t="s">
        <v>55</v>
      </c>
      <c r="J3496" t="s">
        <v>56</v>
      </c>
      <c r="K3496" t="s">
        <v>57</v>
      </c>
      <c r="L3496" s="230" t="s">
        <v>58</v>
      </c>
      <c r="M3496">
        <v>1</v>
      </c>
      <c r="N3496">
        <v>0</v>
      </c>
      <c r="O3496">
        <v>42.61</v>
      </c>
      <c r="P3496">
        <v>42.61</v>
      </c>
      <c r="Q3496">
        <v>7521.11</v>
      </c>
      <c r="R3496">
        <v>14.83</v>
      </c>
      <c r="S3496" s="231" t="str">
        <f>VLOOKUP(U3496,'Cross ref'!I:J,2,0)</f>
        <v>SCL</v>
      </c>
      <c r="T3496" s="231">
        <f t="shared" si="324"/>
        <v>42.61</v>
      </c>
      <c r="U3496" s="231">
        <f>VLOOKUP(VALUE(C3496),'Cross ref'!G:I,3,0)</f>
        <v>7493</v>
      </c>
      <c r="V3496" s="231">
        <f>IFERROR(VLOOKUP(J3496,'Item List (2)'!C:D,2,0),VLOOKUP(K3496,'Item List (2)'!C:D,2,0))</f>
        <v>50007</v>
      </c>
      <c r="W3496" s="231">
        <f>IFERROR(VLOOKUP(J3496,'Item List (2)'!C:E,3,0),VLOOKUP(K3496,'Item List (2)'!C:E,3,0))</f>
        <v>100</v>
      </c>
      <c r="X3496" s="231">
        <f t="shared" si="325"/>
        <v>0</v>
      </c>
      <c r="Y3496" s="231" t="str">
        <f t="shared" si="326"/>
        <v>PEPPER, CHILE GRN STRIP</v>
      </c>
      <c r="AA3496" s="232">
        <f t="shared" si="327"/>
        <v>42.61</v>
      </c>
      <c r="AB3496" s="232" t="str">
        <f>VLOOKUP(W3496,'Item List (2)'!$H:$J,2,0)</f>
        <v>Food</v>
      </c>
      <c r="AC3496" s="232">
        <f t="shared" si="328"/>
        <v>7493</v>
      </c>
      <c r="AD3496" s="232" t="str">
        <f t="shared" si="329"/>
        <v>7493-Food</v>
      </c>
    </row>
    <row r="3497" spans="1:30">
      <c r="A3497" t="s">
        <v>48</v>
      </c>
      <c r="B3497" t="s">
        <v>549</v>
      </c>
      <c r="C3497" t="s">
        <v>947</v>
      </c>
      <c r="D3497" t="s">
        <v>948</v>
      </c>
      <c r="E3497" t="s">
        <v>949</v>
      </c>
      <c r="F3497" s="220" t="s">
        <v>53</v>
      </c>
      <c r="G3497" s="220">
        <v>45167</v>
      </c>
      <c r="H3497" t="s">
        <v>116</v>
      </c>
      <c r="I3497" t="s">
        <v>55</v>
      </c>
      <c r="J3497" t="s">
        <v>117</v>
      </c>
      <c r="K3497" t="s">
        <v>118</v>
      </c>
      <c r="L3497" s="230" t="s">
        <v>119</v>
      </c>
      <c r="M3497">
        <v>19</v>
      </c>
      <c r="N3497">
        <v>0</v>
      </c>
      <c r="O3497">
        <v>76.78</v>
      </c>
      <c r="P3497">
        <v>1458.82</v>
      </c>
      <c r="Q3497">
        <v>7521.11</v>
      </c>
      <c r="R3497">
        <v>14.83</v>
      </c>
      <c r="S3497" s="231" t="str">
        <f>VLOOKUP(U3497,'Cross ref'!I:J,2,0)</f>
        <v>SCL</v>
      </c>
      <c r="T3497" s="231">
        <f t="shared" si="324"/>
        <v>1458.82</v>
      </c>
      <c r="U3497" s="231">
        <f>VLOOKUP(VALUE(C3497),'Cross ref'!G:I,3,0)</f>
        <v>7493</v>
      </c>
      <c r="V3497" s="231">
        <f>IFERROR(VLOOKUP(J3497,'Item List (2)'!C:D,2,0),VLOOKUP(K3497,'Item List (2)'!C:D,2,0))</f>
        <v>50007</v>
      </c>
      <c r="W3497" s="231">
        <f>IFERROR(VLOOKUP(J3497,'Item List (2)'!C:E,3,0),VLOOKUP(K3497,'Item List (2)'!C:E,3,0))</f>
        <v>100</v>
      </c>
      <c r="X3497" s="231">
        <f t="shared" si="325"/>
        <v>0</v>
      </c>
      <c r="Y3497" s="231" t="str">
        <f t="shared" si="326"/>
        <v>BEEF, GRND PTY 3.5Z</v>
      </c>
      <c r="AA3497" s="232">
        <f t="shared" si="327"/>
        <v>1458.82</v>
      </c>
      <c r="AB3497" s="232" t="str">
        <f>VLOOKUP(W3497,'Item List (2)'!$H:$J,2,0)</f>
        <v>Food</v>
      </c>
      <c r="AC3497" s="232">
        <f t="shared" si="328"/>
        <v>7493</v>
      </c>
      <c r="AD3497" s="232" t="str">
        <f t="shared" si="329"/>
        <v>7493-Food</v>
      </c>
    </row>
    <row r="3498" spans="1:30">
      <c r="A3498" t="s">
        <v>48</v>
      </c>
      <c r="B3498" t="s">
        <v>549</v>
      </c>
      <c r="C3498" t="s">
        <v>947</v>
      </c>
      <c r="D3498" t="s">
        <v>948</v>
      </c>
      <c r="E3498" t="s">
        <v>949</v>
      </c>
      <c r="F3498" s="220" t="s">
        <v>53</v>
      </c>
      <c r="G3498" s="220">
        <v>45167</v>
      </c>
      <c r="H3498" t="s">
        <v>309</v>
      </c>
      <c r="I3498" t="s">
        <v>55</v>
      </c>
      <c r="J3498" t="s">
        <v>310</v>
      </c>
      <c r="K3498" t="s">
        <v>311</v>
      </c>
      <c r="L3498" s="230" t="s">
        <v>312</v>
      </c>
      <c r="M3498">
        <v>1</v>
      </c>
      <c r="N3498">
        <v>0</v>
      </c>
      <c r="O3498">
        <v>11.6</v>
      </c>
      <c r="P3498">
        <v>11.6</v>
      </c>
      <c r="Q3498">
        <v>7521.11</v>
      </c>
      <c r="R3498">
        <v>14.83</v>
      </c>
      <c r="S3498" s="231" t="str">
        <f>VLOOKUP(U3498,'Cross ref'!I:J,2,0)</f>
        <v>SCL</v>
      </c>
      <c r="T3498" s="231">
        <f t="shared" si="324"/>
        <v>11.6</v>
      </c>
      <c r="U3498" s="231">
        <f>VLOOKUP(VALUE(C3498),'Cross ref'!G:I,3,0)</f>
        <v>7493</v>
      </c>
      <c r="V3498" s="231">
        <f>IFERROR(VLOOKUP(J3498,'Item List (2)'!C:D,2,0),VLOOKUP(K3498,'Item List (2)'!C:D,2,0))</f>
        <v>50007</v>
      </c>
      <c r="W3498" s="231">
        <f>IFERROR(VLOOKUP(J3498,'Item List (2)'!C:E,3,0),VLOOKUP(K3498,'Item List (2)'!C:E,3,0))</f>
        <v>100</v>
      </c>
      <c r="X3498" s="231">
        <f t="shared" si="325"/>
        <v>0</v>
      </c>
      <c r="Y3498" s="231" t="str">
        <f t="shared" si="326"/>
        <v>SALSA, PCH .43Z</v>
      </c>
      <c r="AA3498" s="232">
        <f t="shared" si="327"/>
        <v>11.6</v>
      </c>
      <c r="AB3498" s="232" t="str">
        <f>VLOOKUP(W3498,'Item List (2)'!$H:$J,2,0)</f>
        <v>Food</v>
      </c>
      <c r="AC3498" s="232">
        <f t="shared" si="328"/>
        <v>7493</v>
      </c>
      <c r="AD3498" s="232" t="str">
        <f t="shared" si="329"/>
        <v>7493-Food</v>
      </c>
    </row>
    <row r="3499" spans="1:30">
      <c r="A3499" t="s">
        <v>48</v>
      </c>
      <c r="B3499" t="s">
        <v>549</v>
      </c>
      <c r="C3499" t="s">
        <v>947</v>
      </c>
      <c r="D3499" t="s">
        <v>948</v>
      </c>
      <c r="E3499" t="s">
        <v>949</v>
      </c>
      <c r="F3499" s="220" t="s">
        <v>53</v>
      </c>
      <c r="G3499" s="220">
        <v>45167</v>
      </c>
      <c r="H3499" t="s">
        <v>120</v>
      </c>
      <c r="I3499" t="s">
        <v>55</v>
      </c>
      <c r="J3499" t="s">
        <v>121</v>
      </c>
      <c r="K3499" t="s">
        <v>122</v>
      </c>
      <c r="L3499" s="230" t="s">
        <v>123</v>
      </c>
      <c r="M3499">
        <v>4</v>
      </c>
      <c r="N3499">
        <v>0</v>
      </c>
      <c r="O3499">
        <v>30.72</v>
      </c>
      <c r="P3499">
        <v>122.88</v>
      </c>
      <c r="Q3499">
        <v>7521.11</v>
      </c>
      <c r="R3499">
        <v>14.83</v>
      </c>
      <c r="S3499" s="231" t="str">
        <f>VLOOKUP(U3499,'Cross ref'!I:J,2,0)</f>
        <v>SCL</v>
      </c>
      <c r="T3499" s="231">
        <f t="shared" si="324"/>
        <v>122.88</v>
      </c>
      <c r="U3499" s="231">
        <f>VLOOKUP(VALUE(C3499),'Cross ref'!G:I,3,0)</f>
        <v>7493</v>
      </c>
      <c r="V3499" s="231">
        <f>IFERROR(VLOOKUP(J3499,'Item List (2)'!C:D,2,0),VLOOKUP(K3499,'Item List (2)'!C:D,2,0))</f>
        <v>50007</v>
      </c>
      <c r="W3499" s="231">
        <f>IFERROR(VLOOKUP(J3499,'Item List (2)'!C:E,3,0),VLOOKUP(K3499,'Item List (2)'!C:E,3,0))</f>
        <v>100</v>
      </c>
      <c r="X3499" s="231">
        <f t="shared" si="325"/>
        <v>0</v>
      </c>
      <c r="Y3499" s="231" t="str">
        <f t="shared" si="326"/>
        <v>APPTZR, ONION RING</v>
      </c>
      <c r="AA3499" s="232">
        <f t="shared" si="327"/>
        <v>122.88</v>
      </c>
      <c r="AB3499" s="232" t="str">
        <f>VLOOKUP(W3499,'Item List (2)'!$H:$J,2,0)</f>
        <v>Food</v>
      </c>
      <c r="AC3499" s="232">
        <f t="shared" si="328"/>
        <v>7493</v>
      </c>
      <c r="AD3499" s="232" t="str">
        <f t="shared" si="329"/>
        <v>7493-Food</v>
      </c>
    </row>
    <row r="3500" spans="1:30">
      <c r="A3500" t="s">
        <v>48</v>
      </c>
      <c r="B3500" t="s">
        <v>549</v>
      </c>
      <c r="C3500" t="s">
        <v>947</v>
      </c>
      <c r="D3500" t="s">
        <v>948</v>
      </c>
      <c r="E3500" t="s">
        <v>949</v>
      </c>
      <c r="F3500" s="220" t="s">
        <v>53</v>
      </c>
      <c r="G3500" s="220">
        <v>45167</v>
      </c>
      <c r="H3500" t="s">
        <v>124</v>
      </c>
      <c r="I3500" t="s">
        <v>55</v>
      </c>
      <c r="J3500" t="s">
        <v>125</v>
      </c>
      <c r="K3500" t="s">
        <v>126</v>
      </c>
      <c r="L3500" s="230" t="s">
        <v>127</v>
      </c>
      <c r="M3500">
        <v>3</v>
      </c>
      <c r="N3500">
        <v>0</v>
      </c>
      <c r="O3500">
        <v>21.8</v>
      </c>
      <c r="P3500">
        <v>65.4</v>
      </c>
      <c r="Q3500">
        <v>7521.11</v>
      </c>
      <c r="R3500">
        <v>14.83</v>
      </c>
      <c r="S3500" s="231" t="str">
        <f>VLOOKUP(U3500,'Cross ref'!I:J,2,0)</f>
        <v>SCL</v>
      </c>
      <c r="T3500" s="231">
        <f t="shared" si="324"/>
        <v>65.4</v>
      </c>
      <c r="U3500" s="231">
        <f>VLOOKUP(VALUE(C3500),'Cross ref'!G:I,3,0)</f>
        <v>7493</v>
      </c>
      <c r="V3500" s="231">
        <f>IFERROR(VLOOKUP(J3500,'Item List (2)'!C:D,2,0),VLOOKUP(K3500,'Item List (2)'!C:D,2,0))</f>
        <v>50007</v>
      </c>
      <c r="W3500" s="231">
        <f>IFERROR(VLOOKUP(J3500,'Item List (2)'!C:E,3,0),VLOOKUP(K3500,'Item List (2)'!C:E,3,0))</f>
        <v>100</v>
      </c>
      <c r="X3500" s="231">
        <f t="shared" si="325"/>
        <v>0</v>
      </c>
      <c r="Y3500" s="231" t="str">
        <f t="shared" si="326"/>
        <v>KETCHUP, PKT</v>
      </c>
      <c r="AA3500" s="232">
        <f t="shared" si="327"/>
        <v>65.4</v>
      </c>
      <c r="AB3500" s="232" t="str">
        <f>VLOOKUP(W3500,'Item List (2)'!$H:$J,2,0)</f>
        <v>Food</v>
      </c>
      <c r="AC3500" s="232">
        <f t="shared" si="328"/>
        <v>7493</v>
      </c>
      <c r="AD3500" s="232" t="str">
        <f t="shared" si="329"/>
        <v>7493-Food</v>
      </c>
    </row>
    <row r="3501" spans="1:30">
      <c r="A3501" t="s">
        <v>48</v>
      </c>
      <c r="B3501" t="s">
        <v>549</v>
      </c>
      <c r="C3501" t="s">
        <v>947</v>
      </c>
      <c r="D3501" t="s">
        <v>948</v>
      </c>
      <c r="E3501" t="s">
        <v>949</v>
      </c>
      <c r="F3501" s="220" t="s">
        <v>53</v>
      </c>
      <c r="G3501" s="220">
        <v>45167</v>
      </c>
      <c r="H3501" t="s">
        <v>318</v>
      </c>
      <c r="I3501" t="s">
        <v>201</v>
      </c>
      <c r="J3501" t="s">
        <v>319</v>
      </c>
      <c r="K3501" t="s">
        <v>320</v>
      </c>
      <c r="L3501" s="230" t="s">
        <v>321</v>
      </c>
      <c r="M3501">
        <v>1</v>
      </c>
      <c r="N3501">
        <v>0</v>
      </c>
      <c r="O3501">
        <v>27.22</v>
      </c>
      <c r="P3501">
        <v>27.22</v>
      </c>
      <c r="Q3501">
        <v>7521.11</v>
      </c>
      <c r="R3501">
        <v>14.83</v>
      </c>
      <c r="S3501" s="231" t="str">
        <f>VLOOKUP(U3501,'Cross ref'!I:J,2,0)</f>
        <v>SCL</v>
      </c>
      <c r="T3501" s="231">
        <f t="shared" si="324"/>
        <v>27.22</v>
      </c>
      <c r="U3501" s="231">
        <f>VLOOKUP(VALUE(C3501),'Cross ref'!G:I,3,0)</f>
        <v>7493</v>
      </c>
      <c r="V3501" s="231">
        <f>IFERROR(VLOOKUP(J3501,'Item List (2)'!C:D,2,0),VLOOKUP(K3501,'Item List (2)'!C:D,2,0))</f>
        <v>51001</v>
      </c>
      <c r="W3501" s="231">
        <f>IFERROR(VLOOKUP(J3501,'Item List (2)'!C:E,3,0),VLOOKUP(K3501,'Item List (2)'!C:E,3,0))</f>
        <v>1000</v>
      </c>
      <c r="X3501" s="231">
        <f t="shared" si="325"/>
        <v>0</v>
      </c>
      <c r="Y3501" s="231" t="str">
        <f t="shared" si="326"/>
        <v>CARRIER, 4-CUP</v>
      </c>
      <c r="AA3501" s="232">
        <f t="shared" si="327"/>
        <v>27.22</v>
      </c>
      <c r="AB3501" s="232" t="str">
        <f>VLOOKUP(W3501,'Item List (2)'!$H:$J,2,0)</f>
        <v>Paper</v>
      </c>
      <c r="AC3501" s="232">
        <f t="shared" si="328"/>
        <v>7493</v>
      </c>
      <c r="AD3501" s="232" t="str">
        <f t="shared" si="329"/>
        <v>7493-Paper</v>
      </c>
    </row>
    <row r="3502" spans="1:30">
      <c r="A3502" t="s">
        <v>48</v>
      </c>
      <c r="B3502" t="s">
        <v>549</v>
      </c>
      <c r="C3502" t="s">
        <v>947</v>
      </c>
      <c r="D3502" t="s">
        <v>948</v>
      </c>
      <c r="E3502" t="s">
        <v>949</v>
      </c>
      <c r="F3502" s="220" t="s">
        <v>53</v>
      </c>
      <c r="G3502" s="220">
        <v>45167</v>
      </c>
      <c r="H3502" t="s">
        <v>128</v>
      </c>
      <c r="I3502" t="s">
        <v>55</v>
      </c>
      <c r="J3502" t="s">
        <v>129</v>
      </c>
      <c r="K3502" t="s">
        <v>130</v>
      </c>
      <c r="L3502" s="230" t="s">
        <v>131</v>
      </c>
      <c r="M3502">
        <v>2</v>
      </c>
      <c r="N3502">
        <v>0</v>
      </c>
      <c r="O3502">
        <v>33.38</v>
      </c>
      <c r="P3502">
        <v>66.76</v>
      </c>
      <c r="Q3502">
        <v>7521.11</v>
      </c>
      <c r="R3502">
        <v>14.83</v>
      </c>
      <c r="S3502" s="231" t="str">
        <f>VLOOKUP(U3502,'Cross ref'!I:J,2,0)</f>
        <v>SCL</v>
      </c>
      <c r="T3502" s="231">
        <f t="shared" si="324"/>
        <v>66.76</v>
      </c>
      <c r="U3502" s="231">
        <f>VLOOKUP(VALUE(C3502),'Cross ref'!G:I,3,0)</f>
        <v>7493</v>
      </c>
      <c r="V3502" s="231">
        <f>IFERROR(VLOOKUP(J3502,'Item List (2)'!C:D,2,0),VLOOKUP(K3502,'Item List (2)'!C:D,2,0))</f>
        <v>50007</v>
      </c>
      <c r="W3502" s="231">
        <f>IFERROR(VLOOKUP(J3502,'Item List (2)'!C:E,3,0),VLOOKUP(K3502,'Item List (2)'!C:E,3,0))</f>
        <v>100</v>
      </c>
      <c r="X3502" s="231">
        <f t="shared" si="325"/>
        <v>0</v>
      </c>
      <c r="Y3502" s="231" t="str">
        <f t="shared" si="326"/>
        <v>HASHBROWN, RND ZTF</v>
      </c>
      <c r="AA3502" s="232">
        <f t="shared" si="327"/>
        <v>66.76</v>
      </c>
      <c r="AB3502" s="232" t="str">
        <f>VLOOKUP(W3502,'Item List (2)'!$H:$J,2,0)</f>
        <v>Food</v>
      </c>
      <c r="AC3502" s="232">
        <f t="shared" si="328"/>
        <v>7493</v>
      </c>
      <c r="AD3502" s="232" t="str">
        <f t="shared" si="329"/>
        <v>7493-Food</v>
      </c>
    </row>
    <row r="3503" spans="1:30">
      <c r="A3503" t="s">
        <v>48</v>
      </c>
      <c r="B3503" t="s">
        <v>549</v>
      </c>
      <c r="C3503" t="s">
        <v>947</v>
      </c>
      <c r="D3503" t="s">
        <v>948</v>
      </c>
      <c r="E3503" t="s">
        <v>949</v>
      </c>
      <c r="F3503" s="220" t="s">
        <v>53</v>
      </c>
      <c r="G3503" s="220">
        <v>45167</v>
      </c>
      <c r="H3503" t="s">
        <v>132</v>
      </c>
      <c r="I3503" t="s">
        <v>55</v>
      </c>
      <c r="J3503" t="s">
        <v>129</v>
      </c>
      <c r="K3503" t="s">
        <v>133</v>
      </c>
      <c r="L3503" s="230" t="s">
        <v>131</v>
      </c>
      <c r="M3503">
        <v>4</v>
      </c>
      <c r="N3503">
        <v>0</v>
      </c>
      <c r="O3503">
        <v>33.38</v>
      </c>
      <c r="P3503">
        <v>133.52</v>
      </c>
      <c r="Q3503">
        <v>7521.11</v>
      </c>
      <c r="R3503">
        <v>14.83</v>
      </c>
      <c r="S3503" s="231" t="str">
        <f>VLOOKUP(U3503,'Cross ref'!I:J,2,0)</f>
        <v>SCL</v>
      </c>
      <c r="T3503" s="231">
        <f t="shared" si="324"/>
        <v>133.52</v>
      </c>
      <c r="U3503" s="231">
        <f>VLOOKUP(VALUE(C3503),'Cross ref'!G:I,3,0)</f>
        <v>7493</v>
      </c>
      <c r="V3503" s="231">
        <f>IFERROR(VLOOKUP(J3503,'Item List (2)'!C:D,2,0),VLOOKUP(K3503,'Item List (2)'!C:D,2,0))</f>
        <v>50007</v>
      </c>
      <c r="W3503" s="231">
        <f>IFERROR(VLOOKUP(J3503,'Item List (2)'!C:E,3,0),VLOOKUP(K3503,'Item List (2)'!C:E,3,0))</f>
        <v>100</v>
      </c>
      <c r="X3503" s="231">
        <f t="shared" si="325"/>
        <v>0</v>
      </c>
      <c r="Y3503" s="231" t="str">
        <f t="shared" si="326"/>
        <v>FRIES, CRISS CUT SEASN</v>
      </c>
      <c r="AA3503" s="232">
        <f t="shared" si="327"/>
        <v>133.52</v>
      </c>
      <c r="AB3503" s="232" t="str">
        <f>VLOOKUP(W3503,'Item List (2)'!$H:$J,2,0)</f>
        <v>Food</v>
      </c>
      <c r="AC3503" s="232">
        <f t="shared" si="328"/>
        <v>7493</v>
      </c>
      <c r="AD3503" s="232" t="str">
        <f t="shared" si="329"/>
        <v>7493-Food</v>
      </c>
    </row>
    <row r="3504" spans="1:30">
      <c r="A3504" t="s">
        <v>48</v>
      </c>
      <c r="B3504" t="s">
        <v>549</v>
      </c>
      <c r="C3504" t="s">
        <v>947</v>
      </c>
      <c r="D3504" t="s">
        <v>948</v>
      </c>
      <c r="E3504" t="s">
        <v>949</v>
      </c>
      <c r="F3504" s="220" t="s">
        <v>53</v>
      </c>
      <c r="G3504" s="220">
        <v>45167</v>
      </c>
      <c r="H3504" t="s">
        <v>134</v>
      </c>
      <c r="I3504" t="s">
        <v>55</v>
      </c>
      <c r="J3504" t="s">
        <v>129</v>
      </c>
      <c r="K3504" t="s">
        <v>135</v>
      </c>
      <c r="L3504" s="230" t="s">
        <v>136</v>
      </c>
      <c r="M3504">
        <v>17</v>
      </c>
      <c r="N3504">
        <v>0</v>
      </c>
      <c r="O3504">
        <v>35.28</v>
      </c>
      <c r="P3504">
        <v>599.76</v>
      </c>
      <c r="Q3504">
        <v>7521.11</v>
      </c>
      <c r="R3504">
        <v>14.83</v>
      </c>
      <c r="S3504" s="231" t="str">
        <f>VLOOKUP(U3504,'Cross ref'!I:J,2,0)</f>
        <v>SCL</v>
      </c>
      <c r="T3504" s="231">
        <f t="shared" si="324"/>
        <v>599.76</v>
      </c>
      <c r="U3504" s="231">
        <f>VLOOKUP(VALUE(C3504),'Cross ref'!G:I,3,0)</f>
        <v>7493</v>
      </c>
      <c r="V3504" s="231">
        <f>IFERROR(VLOOKUP(J3504,'Item List (2)'!C:D,2,0),VLOOKUP(K3504,'Item List (2)'!C:D,2,0))</f>
        <v>50007</v>
      </c>
      <c r="W3504" s="231">
        <f>IFERROR(VLOOKUP(J3504,'Item List (2)'!C:E,3,0),VLOOKUP(K3504,'Item List (2)'!C:E,3,0))</f>
        <v>100</v>
      </c>
      <c r="X3504" s="231">
        <f t="shared" si="325"/>
        <v>0</v>
      </c>
      <c r="Y3504" s="231" t="str">
        <f t="shared" si="326"/>
        <v>FRIES, SS SK ON</v>
      </c>
      <c r="AA3504" s="232">
        <f t="shared" si="327"/>
        <v>599.76</v>
      </c>
      <c r="AB3504" s="232" t="str">
        <f>VLOOKUP(W3504,'Item List (2)'!$H:$J,2,0)</f>
        <v>Food</v>
      </c>
      <c r="AC3504" s="232">
        <f t="shared" si="328"/>
        <v>7493</v>
      </c>
      <c r="AD3504" s="232" t="str">
        <f t="shared" si="329"/>
        <v>7493-Food</v>
      </c>
    </row>
    <row r="3505" spans="1:30">
      <c r="A3505" t="s">
        <v>48</v>
      </c>
      <c r="B3505" t="s">
        <v>549</v>
      </c>
      <c r="C3505" t="s">
        <v>947</v>
      </c>
      <c r="D3505" t="s">
        <v>948</v>
      </c>
      <c r="E3505" t="s">
        <v>949</v>
      </c>
      <c r="F3505" s="220" t="s">
        <v>53</v>
      </c>
      <c r="G3505" s="220">
        <v>45167</v>
      </c>
      <c r="H3505" t="s">
        <v>137</v>
      </c>
      <c r="I3505" t="s">
        <v>55</v>
      </c>
      <c r="J3505" t="s">
        <v>138</v>
      </c>
      <c r="K3505" t="s">
        <v>139</v>
      </c>
      <c r="L3505" s="230" t="s">
        <v>140</v>
      </c>
      <c r="M3505">
        <v>1</v>
      </c>
      <c r="N3505">
        <v>0</v>
      </c>
      <c r="O3505">
        <v>32.57</v>
      </c>
      <c r="P3505">
        <v>32.57</v>
      </c>
      <c r="Q3505">
        <v>7521.11</v>
      </c>
      <c r="R3505">
        <v>14.83</v>
      </c>
      <c r="S3505" s="231" t="str">
        <f>VLOOKUP(U3505,'Cross ref'!I:J,2,0)</f>
        <v>SCL</v>
      </c>
      <c r="T3505" s="231">
        <f t="shared" si="324"/>
        <v>32.57</v>
      </c>
      <c r="U3505" s="231">
        <f>VLOOKUP(VALUE(C3505),'Cross ref'!G:I,3,0)</f>
        <v>7493</v>
      </c>
      <c r="V3505" s="231">
        <f>IFERROR(VLOOKUP(J3505,'Item List (2)'!C:D,2,0),VLOOKUP(K3505,'Item List (2)'!C:D,2,0))</f>
        <v>50007</v>
      </c>
      <c r="W3505" s="231">
        <f>IFERROR(VLOOKUP(J3505,'Item List (2)'!C:E,3,0),VLOOKUP(K3505,'Item List (2)'!C:E,3,0))</f>
        <v>100</v>
      </c>
      <c r="X3505" s="231">
        <f t="shared" si="325"/>
        <v>0</v>
      </c>
      <c r="Y3505" s="231" t="str">
        <f t="shared" si="326"/>
        <v>SYRUP, SHAKE STRAWBRY</v>
      </c>
      <c r="AA3505" s="232">
        <f t="shared" si="327"/>
        <v>32.57</v>
      </c>
      <c r="AB3505" s="232" t="str">
        <f>VLOOKUP(W3505,'Item List (2)'!$H:$J,2,0)</f>
        <v>Food</v>
      </c>
      <c r="AC3505" s="232">
        <f t="shared" si="328"/>
        <v>7493</v>
      </c>
      <c r="AD3505" s="232" t="str">
        <f t="shared" si="329"/>
        <v>7493-Food</v>
      </c>
    </row>
    <row r="3506" spans="1:30">
      <c r="A3506" t="s">
        <v>48</v>
      </c>
      <c r="B3506" t="s">
        <v>549</v>
      </c>
      <c r="C3506" t="s">
        <v>947</v>
      </c>
      <c r="D3506" t="s">
        <v>948</v>
      </c>
      <c r="E3506" t="s">
        <v>949</v>
      </c>
      <c r="F3506" s="220" t="s">
        <v>53</v>
      </c>
      <c r="G3506" s="220">
        <v>45167</v>
      </c>
      <c r="H3506" t="s">
        <v>324</v>
      </c>
      <c r="I3506" t="s">
        <v>55</v>
      </c>
      <c r="J3506" t="s">
        <v>325</v>
      </c>
      <c r="K3506" t="s">
        <v>326</v>
      </c>
      <c r="L3506" s="230" t="s">
        <v>327</v>
      </c>
      <c r="M3506">
        <v>1</v>
      </c>
      <c r="N3506">
        <v>0</v>
      </c>
      <c r="O3506">
        <v>31.31</v>
      </c>
      <c r="P3506">
        <v>31.31</v>
      </c>
      <c r="Q3506">
        <v>7521.11</v>
      </c>
      <c r="R3506">
        <v>14.83</v>
      </c>
      <c r="S3506" s="231" t="str">
        <f>VLOOKUP(U3506,'Cross ref'!I:J,2,0)</f>
        <v>SCL</v>
      </c>
      <c r="T3506" s="231">
        <f t="shared" si="324"/>
        <v>31.31</v>
      </c>
      <c r="U3506" s="231">
        <f>VLOOKUP(VALUE(C3506),'Cross ref'!G:I,3,0)</f>
        <v>7493</v>
      </c>
      <c r="V3506" s="231">
        <f>IFERROR(VLOOKUP(J3506,'Item List (2)'!C:D,2,0),VLOOKUP(K3506,'Item List (2)'!C:D,2,0))</f>
        <v>50007</v>
      </c>
      <c r="W3506" s="231">
        <f>IFERROR(VLOOKUP(J3506,'Item List (2)'!C:E,3,0),VLOOKUP(K3506,'Item List (2)'!C:E,3,0))</f>
        <v>100</v>
      </c>
      <c r="X3506" s="231">
        <f t="shared" si="325"/>
        <v>0</v>
      </c>
      <c r="Y3506" s="231" t="str">
        <f t="shared" si="326"/>
        <v>TORTILLA, FLOUR 10" FZN</v>
      </c>
      <c r="AA3506" s="232">
        <f t="shared" si="327"/>
        <v>31.31</v>
      </c>
      <c r="AB3506" s="232" t="str">
        <f>VLOOKUP(W3506,'Item List (2)'!$H:$J,2,0)</f>
        <v>Food</v>
      </c>
      <c r="AC3506" s="232">
        <f t="shared" si="328"/>
        <v>7493</v>
      </c>
      <c r="AD3506" s="232" t="str">
        <f t="shared" si="329"/>
        <v>7493-Food</v>
      </c>
    </row>
    <row r="3507" spans="1:30">
      <c r="A3507" t="s">
        <v>48</v>
      </c>
      <c r="B3507" t="s">
        <v>549</v>
      </c>
      <c r="C3507" t="s">
        <v>947</v>
      </c>
      <c r="D3507" t="s">
        <v>948</v>
      </c>
      <c r="E3507" t="s">
        <v>949</v>
      </c>
      <c r="F3507" s="220" t="s">
        <v>53</v>
      </c>
      <c r="G3507" s="220">
        <v>45167</v>
      </c>
      <c r="H3507" t="s">
        <v>145</v>
      </c>
      <c r="I3507" t="s">
        <v>55</v>
      </c>
      <c r="J3507" t="s">
        <v>146</v>
      </c>
      <c r="K3507" t="s">
        <v>147</v>
      </c>
      <c r="L3507" s="230" t="s">
        <v>148</v>
      </c>
      <c r="M3507">
        <v>1</v>
      </c>
      <c r="N3507">
        <v>0</v>
      </c>
      <c r="O3507">
        <v>111.01</v>
      </c>
      <c r="P3507">
        <v>111.01</v>
      </c>
      <c r="Q3507">
        <v>7521.11</v>
      </c>
      <c r="R3507">
        <v>14.83</v>
      </c>
      <c r="S3507" s="231" t="str">
        <f>VLOOKUP(U3507,'Cross ref'!I:J,2,0)</f>
        <v>SCL</v>
      </c>
      <c r="T3507" s="231">
        <f t="shared" si="324"/>
        <v>111.01</v>
      </c>
      <c r="U3507" s="231">
        <f>VLOOKUP(VALUE(C3507),'Cross ref'!G:I,3,0)</f>
        <v>7493</v>
      </c>
      <c r="V3507" s="231">
        <f>IFERROR(VLOOKUP(J3507,'Item List (2)'!C:D,2,0),VLOOKUP(K3507,'Item List (2)'!C:D,2,0))</f>
        <v>50007</v>
      </c>
      <c r="W3507" s="231">
        <f>IFERROR(VLOOKUP(J3507,'Item List (2)'!C:E,3,0),VLOOKUP(K3507,'Item List (2)'!C:E,3,0))</f>
        <v>100</v>
      </c>
      <c r="X3507" s="231">
        <f t="shared" si="325"/>
        <v>0</v>
      </c>
      <c r="Y3507" s="231" t="str">
        <f t="shared" si="326"/>
        <v>CHICKEN, TNDRLOIN STRIP 1.5Z</v>
      </c>
      <c r="AA3507" s="232">
        <f t="shared" si="327"/>
        <v>111.01</v>
      </c>
      <c r="AB3507" s="232" t="str">
        <f>VLOOKUP(W3507,'Item List (2)'!$H:$J,2,0)</f>
        <v>Food</v>
      </c>
      <c r="AC3507" s="232">
        <f t="shared" si="328"/>
        <v>7493</v>
      </c>
      <c r="AD3507" s="232" t="str">
        <f t="shared" si="329"/>
        <v>7493-Food</v>
      </c>
    </row>
    <row r="3508" spans="1:30">
      <c r="A3508" t="s">
        <v>48</v>
      </c>
      <c r="B3508" t="s">
        <v>549</v>
      </c>
      <c r="C3508" t="s">
        <v>947</v>
      </c>
      <c r="D3508" t="s">
        <v>948</v>
      </c>
      <c r="E3508" t="s">
        <v>949</v>
      </c>
      <c r="F3508" s="220" t="s">
        <v>53</v>
      </c>
      <c r="G3508" s="220">
        <v>45167</v>
      </c>
      <c r="H3508" t="s">
        <v>328</v>
      </c>
      <c r="I3508" t="s">
        <v>66</v>
      </c>
      <c r="J3508" t="s">
        <v>329</v>
      </c>
      <c r="K3508" t="s">
        <v>330</v>
      </c>
      <c r="L3508" s="230" t="s">
        <v>331</v>
      </c>
      <c r="M3508">
        <v>1</v>
      </c>
      <c r="N3508">
        <v>0</v>
      </c>
      <c r="O3508">
        <v>17.57</v>
      </c>
      <c r="P3508">
        <v>17.57</v>
      </c>
      <c r="Q3508">
        <v>7521.11</v>
      </c>
      <c r="R3508">
        <v>14.83</v>
      </c>
      <c r="S3508" s="231" t="str">
        <f>VLOOKUP(U3508,'Cross ref'!I:J,2,0)</f>
        <v>SCL</v>
      </c>
      <c r="T3508" s="231">
        <f t="shared" si="324"/>
        <v>17.57</v>
      </c>
      <c r="U3508" s="231">
        <f>VLOOKUP(VALUE(C3508),'Cross ref'!G:I,3,0)</f>
        <v>7493</v>
      </c>
      <c r="V3508" s="231">
        <f>IFERROR(VLOOKUP(J3508,'Item List (2)'!C:D,2,0),VLOOKUP(K3508,'Item List (2)'!C:D,2,0))</f>
        <v>60507</v>
      </c>
      <c r="W3508" s="231">
        <f>IFERROR(VLOOKUP(J3508,'Item List (2)'!C:E,3,0),VLOOKUP(K3508,'Item List (2)'!C:E,3,0))</f>
        <v>1200</v>
      </c>
      <c r="X3508" s="231">
        <f t="shared" si="325"/>
        <v>0</v>
      </c>
      <c r="Y3508" s="231" t="str">
        <f t="shared" si="326"/>
        <v>LINER, CAN 38X44 BLK</v>
      </c>
      <c r="AA3508" s="232">
        <f t="shared" si="327"/>
        <v>17.57</v>
      </c>
      <c r="AB3508" s="232" t="str">
        <f>VLOOKUP(W3508,'Item List (2)'!$H:$J,2,0)</f>
        <v>Supplies</v>
      </c>
      <c r="AC3508" s="232">
        <f t="shared" si="328"/>
        <v>7493</v>
      </c>
      <c r="AD3508" s="232" t="str">
        <f t="shared" si="329"/>
        <v>7493-Supplies</v>
      </c>
    </row>
    <row r="3509" spans="1:30">
      <c r="A3509" t="s">
        <v>48</v>
      </c>
      <c r="B3509" t="s">
        <v>549</v>
      </c>
      <c r="C3509" t="s">
        <v>947</v>
      </c>
      <c r="D3509" t="s">
        <v>948</v>
      </c>
      <c r="E3509" t="s">
        <v>949</v>
      </c>
      <c r="F3509" s="220" t="s">
        <v>53</v>
      </c>
      <c r="G3509" s="220">
        <v>45167</v>
      </c>
      <c r="H3509" t="s">
        <v>149</v>
      </c>
      <c r="I3509" t="s">
        <v>55</v>
      </c>
      <c r="J3509" t="s">
        <v>102</v>
      </c>
      <c r="K3509" t="s">
        <v>150</v>
      </c>
      <c r="L3509" s="230" t="s">
        <v>100</v>
      </c>
      <c r="M3509">
        <v>7</v>
      </c>
      <c r="N3509">
        <v>0</v>
      </c>
      <c r="O3509">
        <v>25.94</v>
      </c>
      <c r="P3509">
        <v>181.58</v>
      </c>
      <c r="Q3509">
        <v>7521.11</v>
      </c>
      <c r="R3509">
        <v>14.83</v>
      </c>
      <c r="S3509" s="231" t="str">
        <f>VLOOKUP(U3509,'Cross ref'!I:J,2,0)</f>
        <v>SCL</v>
      </c>
      <c r="T3509" s="231">
        <f t="shared" si="324"/>
        <v>181.58</v>
      </c>
      <c r="U3509" s="231">
        <f>VLOOKUP(VALUE(C3509),'Cross ref'!G:I,3,0)</f>
        <v>7493</v>
      </c>
      <c r="V3509" s="231">
        <f>IFERROR(VLOOKUP(J3509,'Item List (2)'!C:D,2,0),VLOOKUP(K3509,'Item List (2)'!C:D,2,0))</f>
        <v>50007</v>
      </c>
      <c r="W3509" s="231">
        <f>IFERROR(VLOOKUP(J3509,'Item List (2)'!C:E,3,0),VLOOKUP(K3509,'Item List (2)'!C:E,3,0))</f>
        <v>100</v>
      </c>
      <c r="X3509" s="231">
        <f t="shared" si="325"/>
        <v>0</v>
      </c>
      <c r="Y3509" s="231" t="str">
        <f t="shared" si="326"/>
        <v>SAUCE, BTRMILK RANCH CUP</v>
      </c>
      <c r="AA3509" s="232">
        <f t="shared" si="327"/>
        <v>181.58</v>
      </c>
      <c r="AB3509" s="232" t="str">
        <f>VLOOKUP(W3509,'Item List (2)'!$H:$J,2,0)</f>
        <v>Food</v>
      </c>
      <c r="AC3509" s="232">
        <f t="shared" si="328"/>
        <v>7493</v>
      </c>
      <c r="AD3509" s="232" t="str">
        <f t="shared" si="329"/>
        <v>7493-Food</v>
      </c>
    </row>
    <row r="3510" spans="1:30">
      <c r="A3510" t="s">
        <v>48</v>
      </c>
      <c r="B3510" t="s">
        <v>549</v>
      </c>
      <c r="C3510" t="s">
        <v>947</v>
      </c>
      <c r="D3510" t="s">
        <v>948</v>
      </c>
      <c r="E3510" t="s">
        <v>949</v>
      </c>
      <c r="F3510" s="220" t="s">
        <v>53</v>
      </c>
      <c r="G3510" s="220">
        <v>45167</v>
      </c>
      <c r="H3510" t="s">
        <v>151</v>
      </c>
      <c r="I3510" t="s">
        <v>55</v>
      </c>
      <c r="J3510" t="s">
        <v>152</v>
      </c>
      <c r="K3510" t="s">
        <v>153</v>
      </c>
      <c r="L3510" s="230" t="s">
        <v>154</v>
      </c>
      <c r="M3510">
        <v>2</v>
      </c>
      <c r="N3510">
        <v>0</v>
      </c>
      <c r="O3510">
        <v>11.66</v>
      </c>
      <c r="P3510">
        <v>23.32</v>
      </c>
      <c r="Q3510">
        <v>7521.11</v>
      </c>
      <c r="R3510">
        <v>14.83</v>
      </c>
      <c r="S3510" s="231" t="str">
        <f>VLOOKUP(U3510,'Cross ref'!I:J,2,0)</f>
        <v>SCL</v>
      </c>
      <c r="T3510" s="231">
        <f t="shared" si="324"/>
        <v>23.32</v>
      </c>
      <c r="U3510" s="231">
        <f>VLOOKUP(VALUE(C3510),'Cross ref'!G:I,3,0)</f>
        <v>7493</v>
      </c>
      <c r="V3510" s="231">
        <f>IFERROR(VLOOKUP(J3510,'Item List (2)'!C:D,2,0),VLOOKUP(K3510,'Item List (2)'!C:D,2,0))</f>
        <v>50007</v>
      </c>
      <c r="W3510" s="231">
        <f>IFERROR(VLOOKUP(J3510,'Item List (2)'!C:E,3,0),VLOOKUP(K3510,'Item List (2)'!C:E,3,0))</f>
        <v>100</v>
      </c>
      <c r="X3510" s="231">
        <f t="shared" si="325"/>
        <v>0</v>
      </c>
      <c r="Y3510" s="231" t="str">
        <f t="shared" si="326"/>
        <v>SAUCE, BUFFALO CUP</v>
      </c>
      <c r="AA3510" s="232">
        <f t="shared" si="327"/>
        <v>23.32</v>
      </c>
      <c r="AB3510" s="232" t="str">
        <f>VLOOKUP(W3510,'Item List (2)'!$H:$J,2,0)</f>
        <v>Food</v>
      </c>
      <c r="AC3510" s="232">
        <f t="shared" si="328"/>
        <v>7493</v>
      </c>
      <c r="AD3510" s="232" t="str">
        <f t="shared" si="329"/>
        <v>7493-Food</v>
      </c>
    </row>
    <row r="3511" spans="1:30">
      <c r="A3511" t="s">
        <v>48</v>
      </c>
      <c r="B3511" t="s">
        <v>549</v>
      </c>
      <c r="C3511" t="s">
        <v>947</v>
      </c>
      <c r="D3511" t="s">
        <v>948</v>
      </c>
      <c r="E3511" t="s">
        <v>949</v>
      </c>
      <c r="F3511" s="220" t="s">
        <v>53</v>
      </c>
      <c r="G3511" s="220">
        <v>45167</v>
      </c>
      <c r="H3511" t="s">
        <v>332</v>
      </c>
      <c r="I3511" t="s">
        <v>55</v>
      </c>
      <c r="J3511" t="s">
        <v>244</v>
      </c>
      <c r="K3511" t="s">
        <v>333</v>
      </c>
      <c r="L3511" s="230" t="s">
        <v>334</v>
      </c>
      <c r="M3511">
        <v>1</v>
      </c>
      <c r="N3511">
        <v>0</v>
      </c>
      <c r="O3511">
        <v>31.38</v>
      </c>
      <c r="P3511">
        <v>31.38</v>
      </c>
      <c r="Q3511">
        <v>7521.11</v>
      </c>
      <c r="R3511">
        <v>14.83</v>
      </c>
      <c r="S3511" s="231" t="str">
        <f>VLOOKUP(U3511,'Cross ref'!I:J,2,0)</f>
        <v>SCL</v>
      </c>
      <c r="T3511" s="231">
        <f t="shared" si="324"/>
        <v>31.38</v>
      </c>
      <c r="U3511" s="231">
        <f>VLOOKUP(VALUE(C3511),'Cross ref'!G:I,3,0)</f>
        <v>7493</v>
      </c>
      <c r="V3511" s="231">
        <f>IFERROR(VLOOKUP(J3511,'Item List (2)'!C:D,2,0),VLOOKUP(K3511,'Item List (2)'!C:D,2,0))</f>
        <v>50007</v>
      </c>
      <c r="W3511" s="231">
        <f>IFERROR(VLOOKUP(J3511,'Item List (2)'!C:E,3,0),VLOOKUP(K3511,'Item List (2)'!C:E,3,0))</f>
        <v>100</v>
      </c>
      <c r="X3511" s="231">
        <f t="shared" si="325"/>
        <v>0</v>
      </c>
      <c r="Y3511" s="231" t="str">
        <f t="shared" si="326"/>
        <v>WHIP CREAM, AEROSOL 17Z</v>
      </c>
      <c r="AA3511" s="232">
        <f t="shared" si="327"/>
        <v>31.38</v>
      </c>
      <c r="AB3511" s="232" t="str">
        <f>VLOOKUP(W3511,'Item List (2)'!$H:$J,2,0)</f>
        <v>Food</v>
      </c>
      <c r="AC3511" s="232">
        <f t="shared" si="328"/>
        <v>7493</v>
      </c>
      <c r="AD3511" s="232" t="str">
        <f t="shared" si="329"/>
        <v>7493-Food</v>
      </c>
    </row>
    <row r="3512" spans="1:30">
      <c r="A3512" t="s">
        <v>48</v>
      </c>
      <c r="B3512" t="s">
        <v>549</v>
      </c>
      <c r="C3512" t="s">
        <v>947</v>
      </c>
      <c r="D3512" t="s">
        <v>948</v>
      </c>
      <c r="E3512" t="s">
        <v>949</v>
      </c>
      <c r="F3512" s="220" t="s">
        <v>53</v>
      </c>
      <c r="G3512" s="220">
        <v>45167</v>
      </c>
      <c r="H3512" t="s">
        <v>155</v>
      </c>
      <c r="I3512" t="s">
        <v>55</v>
      </c>
      <c r="J3512" t="s">
        <v>156</v>
      </c>
      <c r="K3512" t="s">
        <v>157</v>
      </c>
      <c r="L3512" s="230" t="s">
        <v>158</v>
      </c>
      <c r="M3512">
        <v>5</v>
      </c>
      <c r="N3512">
        <v>0</v>
      </c>
      <c r="O3512">
        <v>19.78</v>
      </c>
      <c r="P3512">
        <v>98.9</v>
      </c>
      <c r="Q3512">
        <v>7521.11</v>
      </c>
      <c r="R3512">
        <v>14.83</v>
      </c>
      <c r="S3512" s="231" t="str">
        <f>VLOOKUP(U3512,'Cross ref'!I:J,2,0)</f>
        <v>SCL</v>
      </c>
      <c r="T3512" s="231">
        <f t="shared" si="324"/>
        <v>98.9</v>
      </c>
      <c r="U3512" s="231">
        <f>VLOOKUP(VALUE(C3512),'Cross ref'!G:I,3,0)</f>
        <v>7493</v>
      </c>
      <c r="V3512" s="231">
        <f>IFERROR(VLOOKUP(J3512,'Item List (2)'!C:D,2,0),VLOOKUP(K3512,'Item List (2)'!C:D,2,0))</f>
        <v>50007</v>
      </c>
      <c r="W3512" s="231">
        <f>IFERROR(VLOOKUP(J3512,'Item List (2)'!C:E,3,0),VLOOKUP(K3512,'Item List (2)'!C:E,3,0))</f>
        <v>100</v>
      </c>
      <c r="X3512" s="231">
        <f t="shared" si="325"/>
        <v>0</v>
      </c>
      <c r="Y3512" s="231" t="str">
        <f t="shared" si="326"/>
        <v>ICE CREAM, VANILLA SLOW MELT</v>
      </c>
      <c r="AA3512" s="232">
        <f t="shared" si="327"/>
        <v>98.9</v>
      </c>
      <c r="AB3512" s="232" t="str">
        <f>VLOOKUP(W3512,'Item List (2)'!$H:$J,2,0)</f>
        <v>Food</v>
      </c>
      <c r="AC3512" s="232">
        <f t="shared" si="328"/>
        <v>7493</v>
      </c>
      <c r="AD3512" s="232" t="str">
        <f t="shared" si="329"/>
        <v>7493-Food</v>
      </c>
    </row>
    <row r="3513" spans="1:30">
      <c r="A3513" t="s">
        <v>48</v>
      </c>
      <c r="B3513" t="s">
        <v>549</v>
      </c>
      <c r="C3513" t="s">
        <v>947</v>
      </c>
      <c r="D3513" t="s">
        <v>948</v>
      </c>
      <c r="E3513" t="s">
        <v>949</v>
      </c>
      <c r="F3513" s="220" t="s">
        <v>53</v>
      </c>
      <c r="G3513" s="220">
        <v>45167</v>
      </c>
      <c r="H3513" t="s">
        <v>159</v>
      </c>
      <c r="I3513" t="s">
        <v>55</v>
      </c>
      <c r="J3513" t="s">
        <v>160</v>
      </c>
      <c r="K3513" t="s">
        <v>161</v>
      </c>
      <c r="L3513" s="230" t="s">
        <v>162</v>
      </c>
      <c r="M3513">
        <v>8</v>
      </c>
      <c r="N3513">
        <v>0</v>
      </c>
      <c r="O3513">
        <v>36.91</v>
      </c>
      <c r="P3513">
        <v>295.28</v>
      </c>
      <c r="Q3513">
        <v>7521.11</v>
      </c>
      <c r="R3513">
        <v>14.83</v>
      </c>
      <c r="S3513" s="231" t="str">
        <f>VLOOKUP(U3513,'Cross ref'!I:J,2,0)</f>
        <v>SCL</v>
      </c>
      <c r="T3513" s="231">
        <f t="shared" si="324"/>
        <v>295.28</v>
      </c>
      <c r="U3513" s="231">
        <f>VLOOKUP(VALUE(C3513),'Cross ref'!G:I,3,0)</f>
        <v>7493</v>
      </c>
      <c r="V3513" s="231">
        <f>IFERROR(VLOOKUP(J3513,'Item List (2)'!C:D,2,0),VLOOKUP(K3513,'Item List (2)'!C:D,2,0))</f>
        <v>50007</v>
      </c>
      <c r="W3513" s="231">
        <f>IFERROR(VLOOKUP(J3513,'Item List (2)'!C:E,3,0),VLOOKUP(K3513,'Item List (2)'!C:E,3,0))</f>
        <v>100</v>
      </c>
      <c r="X3513" s="231">
        <f t="shared" si="325"/>
        <v>0</v>
      </c>
      <c r="Y3513" s="231" t="str">
        <f t="shared" si="326"/>
        <v>SHORTENING, LIQ FRY PREM</v>
      </c>
      <c r="AA3513" s="232">
        <f t="shared" si="327"/>
        <v>295.28</v>
      </c>
      <c r="AB3513" s="232" t="str">
        <f>VLOOKUP(W3513,'Item List (2)'!$H:$J,2,0)</f>
        <v>Food</v>
      </c>
      <c r="AC3513" s="232">
        <f t="shared" si="328"/>
        <v>7493</v>
      </c>
      <c r="AD3513" s="232" t="str">
        <f t="shared" si="329"/>
        <v>7493-Food</v>
      </c>
    </row>
    <row r="3514" spans="1:30">
      <c r="A3514" t="s">
        <v>48</v>
      </c>
      <c r="B3514" t="s">
        <v>549</v>
      </c>
      <c r="C3514" t="s">
        <v>947</v>
      </c>
      <c r="D3514" t="s">
        <v>948</v>
      </c>
      <c r="E3514" t="s">
        <v>949</v>
      </c>
      <c r="F3514" s="220" t="s">
        <v>53</v>
      </c>
      <c r="G3514" s="220">
        <v>45167</v>
      </c>
      <c r="H3514" t="s">
        <v>339</v>
      </c>
      <c r="I3514" t="s">
        <v>201</v>
      </c>
      <c r="J3514" t="s">
        <v>232</v>
      </c>
      <c r="K3514" t="s">
        <v>340</v>
      </c>
      <c r="L3514" s="230" t="s">
        <v>341</v>
      </c>
      <c r="M3514">
        <v>1</v>
      </c>
      <c r="N3514">
        <v>0</v>
      </c>
      <c r="O3514">
        <v>28.75</v>
      </c>
      <c r="P3514">
        <v>28.75</v>
      </c>
      <c r="Q3514">
        <v>7521.11</v>
      </c>
      <c r="R3514">
        <v>14.83</v>
      </c>
      <c r="S3514" s="231" t="str">
        <f>VLOOKUP(U3514,'Cross ref'!I:J,2,0)</f>
        <v>SCL</v>
      </c>
      <c r="T3514" s="231">
        <f t="shared" si="324"/>
        <v>28.75</v>
      </c>
      <c r="U3514" s="231">
        <f>VLOOKUP(VALUE(C3514),'Cross ref'!G:I,3,0)</f>
        <v>7493</v>
      </c>
      <c r="V3514" s="231">
        <f>IFERROR(VLOOKUP(J3514,'Item List (2)'!C:D,2,0),VLOOKUP(K3514,'Item List (2)'!C:D,2,0))</f>
        <v>51001</v>
      </c>
      <c r="W3514" s="231">
        <f>IFERROR(VLOOKUP(J3514,'Item List (2)'!C:E,3,0),VLOOKUP(K3514,'Item List (2)'!C:E,3,0))</f>
        <v>1000</v>
      </c>
      <c r="X3514" s="231">
        <f t="shared" si="325"/>
        <v>0</v>
      </c>
      <c r="Y3514" s="231" t="str">
        <f t="shared" si="326"/>
        <v>LID, CUP CRUISER 32Z</v>
      </c>
      <c r="AA3514" s="232">
        <f t="shared" si="327"/>
        <v>28.75</v>
      </c>
      <c r="AB3514" s="232" t="str">
        <f>VLOOKUP(W3514,'Item List (2)'!$H:$J,2,0)</f>
        <v>Paper</v>
      </c>
      <c r="AC3514" s="232">
        <f t="shared" si="328"/>
        <v>7493</v>
      </c>
      <c r="AD3514" s="232" t="str">
        <f t="shared" si="329"/>
        <v>7493-Paper</v>
      </c>
    </row>
    <row r="3515" spans="1:30">
      <c r="A3515" t="s">
        <v>48</v>
      </c>
      <c r="B3515" t="s">
        <v>549</v>
      </c>
      <c r="C3515" t="s">
        <v>947</v>
      </c>
      <c r="D3515" t="s">
        <v>948</v>
      </c>
      <c r="E3515" t="s">
        <v>949</v>
      </c>
      <c r="F3515" s="220" t="s">
        <v>53</v>
      </c>
      <c r="G3515" s="220">
        <v>45167</v>
      </c>
      <c r="H3515" t="s">
        <v>420</v>
      </c>
      <c r="I3515" t="s">
        <v>55</v>
      </c>
      <c r="J3515" t="s">
        <v>421</v>
      </c>
      <c r="K3515" t="s">
        <v>422</v>
      </c>
      <c r="L3515" s="230" t="s">
        <v>263</v>
      </c>
      <c r="M3515">
        <v>2</v>
      </c>
      <c r="N3515">
        <v>0</v>
      </c>
      <c r="O3515">
        <v>69.22</v>
      </c>
      <c r="P3515">
        <v>138.44</v>
      </c>
      <c r="Q3515">
        <v>7521.11</v>
      </c>
      <c r="R3515">
        <v>14.83</v>
      </c>
      <c r="S3515" s="231" t="str">
        <f>VLOOKUP(U3515,'Cross ref'!I:J,2,0)</f>
        <v>SCL</v>
      </c>
      <c r="T3515" s="231">
        <f t="shared" si="324"/>
        <v>138.44</v>
      </c>
      <c r="U3515" s="231">
        <f>VLOOKUP(VALUE(C3515),'Cross ref'!G:I,3,0)</f>
        <v>7493</v>
      </c>
      <c r="V3515" s="231">
        <f>IFERROR(VLOOKUP(J3515,'Item List (2)'!C:D,2,0),VLOOKUP(K3515,'Item List (2)'!C:D,2,0))</f>
        <v>50007</v>
      </c>
      <c r="W3515" s="231">
        <f>IFERROR(VLOOKUP(J3515,'Item List (2)'!C:E,3,0),VLOOKUP(K3515,'Item List (2)'!C:E,3,0))</f>
        <v>100</v>
      </c>
      <c r="X3515" s="231">
        <f t="shared" si="325"/>
        <v>0</v>
      </c>
      <c r="Y3515" s="231" t="str">
        <f t="shared" si="326"/>
        <v>LEMONADE, FZN</v>
      </c>
      <c r="AA3515" s="232">
        <f t="shared" si="327"/>
        <v>138.44</v>
      </c>
      <c r="AB3515" s="232" t="str">
        <f>VLOOKUP(W3515,'Item List (2)'!$H:$J,2,0)</f>
        <v>Food</v>
      </c>
      <c r="AC3515" s="232">
        <f t="shared" si="328"/>
        <v>7493</v>
      </c>
      <c r="AD3515" s="232" t="str">
        <f t="shared" si="329"/>
        <v>7493-Food</v>
      </c>
    </row>
    <row r="3516" spans="1:30">
      <c r="A3516" t="s">
        <v>48</v>
      </c>
      <c r="B3516" t="s">
        <v>549</v>
      </c>
      <c r="C3516" t="s">
        <v>947</v>
      </c>
      <c r="D3516" t="s">
        <v>948</v>
      </c>
      <c r="E3516" t="s">
        <v>949</v>
      </c>
      <c r="F3516" s="220" t="s">
        <v>53</v>
      </c>
      <c r="G3516" s="220">
        <v>45167</v>
      </c>
      <c r="H3516" t="s">
        <v>163</v>
      </c>
      <c r="I3516" t="s">
        <v>55</v>
      </c>
      <c r="J3516" t="s">
        <v>146</v>
      </c>
      <c r="K3516" t="s">
        <v>164</v>
      </c>
      <c r="L3516" s="230" t="s">
        <v>165</v>
      </c>
      <c r="M3516">
        <v>6</v>
      </c>
      <c r="N3516">
        <v>0</v>
      </c>
      <c r="O3516">
        <v>37.6</v>
      </c>
      <c r="P3516">
        <v>225.6</v>
      </c>
      <c r="Q3516">
        <v>7521.11</v>
      </c>
      <c r="R3516">
        <v>14.83</v>
      </c>
      <c r="S3516" s="231" t="str">
        <f>VLOOKUP(U3516,'Cross ref'!I:J,2,0)</f>
        <v>SCL</v>
      </c>
      <c r="T3516" s="231">
        <f t="shared" si="324"/>
        <v>225.6</v>
      </c>
      <c r="U3516" s="231">
        <f>VLOOKUP(VALUE(C3516),'Cross ref'!G:I,3,0)</f>
        <v>7493</v>
      </c>
      <c r="V3516" s="231">
        <f>IFERROR(VLOOKUP(J3516,'Item List (2)'!C:D,2,0),VLOOKUP(K3516,'Item List (2)'!C:D,2,0))</f>
        <v>50007</v>
      </c>
      <c r="W3516" s="231">
        <f>IFERROR(VLOOKUP(J3516,'Item List (2)'!C:E,3,0),VLOOKUP(K3516,'Item List (2)'!C:E,3,0))</f>
        <v>100</v>
      </c>
      <c r="X3516" s="231">
        <f t="shared" si="325"/>
        <v>0</v>
      </c>
      <c r="Y3516" s="231" t="str">
        <f t="shared" si="326"/>
        <v>CHICKEN, PTY SPCY 3Z</v>
      </c>
      <c r="AA3516" s="232">
        <f t="shared" si="327"/>
        <v>225.6</v>
      </c>
      <c r="AB3516" s="232" t="str">
        <f>VLOOKUP(W3516,'Item List (2)'!$H:$J,2,0)</f>
        <v>Food</v>
      </c>
      <c r="AC3516" s="232">
        <f t="shared" si="328"/>
        <v>7493</v>
      </c>
      <c r="AD3516" s="232" t="str">
        <f t="shared" si="329"/>
        <v>7493-Food</v>
      </c>
    </row>
    <row r="3517" spans="1:30">
      <c r="A3517" t="s">
        <v>48</v>
      </c>
      <c r="B3517" t="s">
        <v>549</v>
      </c>
      <c r="C3517" t="s">
        <v>947</v>
      </c>
      <c r="D3517" t="s">
        <v>948</v>
      </c>
      <c r="E3517" t="s">
        <v>949</v>
      </c>
      <c r="F3517" s="220" t="s">
        <v>53</v>
      </c>
      <c r="G3517" s="220">
        <v>45167</v>
      </c>
      <c r="H3517" t="s">
        <v>342</v>
      </c>
      <c r="I3517" t="s">
        <v>66</v>
      </c>
      <c r="J3517" t="s">
        <v>109</v>
      </c>
      <c r="K3517" t="s">
        <v>343</v>
      </c>
      <c r="L3517" s="230" t="s">
        <v>111</v>
      </c>
      <c r="M3517">
        <v>1</v>
      </c>
      <c r="N3517">
        <v>0</v>
      </c>
      <c r="O3517">
        <v>16.79</v>
      </c>
      <c r="P3517">
        <v>16.79</v>
      </c>
      <c r="Q3517">
        <v>7521.11</v>
      </c>
      <c r="R3517">
        <v>14.83</v>
      </c>
      <c r="S3517" s="231" t="str">
        <f>VLOOKUP(U3517,'Cross ref'!I:J,2,0)</f>
        <v>SCL</v>
      </c>
      <c r="T3517" s="231">
        <f t="shared" si="324"/>
        <v>16.79</v>
      </c>
      <c r="U3517" s="231">
        <f>VLOOKUP(VALUE(C3517),'Cross ref'!G:I,3,0)</f>
        <v>7493</v>
      </c>
      <c r="V3517" s="231">
        <f>IFERROR(VLOOKUP(J3517,'Item List (2)'!C:D,2,0),VLOOKUP(K3517,'Item List (2)'!C:D,2,0))</f>
        <v>60507</v>
      </c>
      <c r="W3517" s="231">
        <f>IFERROR(VLOOKUP(J3517,'Item List (2)'!C:E,3,0),VLOOKUP(K3517,'Item List (2)'!C:E,3,0))</f>
        <v>1200</v>
      </c>
      <c r="X3517" s="231">
        <f t="shared" si="325"/>
        <v>0</v>
      </c>
      <c r="Y3517" s="231" t="str">
        <f t="shared" si="326"/>
        <v>GLOVE, SYNTH LG</v>
      </c>
      <c r="AA3517" s="232">
        <f t="shared" si="327"/>
        <v>16.79</v>
      </c>
      <c r="AB3517" s="232" t="str">
        <f>VLOOKUP(W3517,'Item List (2)'!$H:$J,2,0)</f>
        <v>Supplies</v>
      </c>
      <c r="AC3517" s="232">
        <f t="shared" si="328"/>
        <v>7493</v>
      </c>
      <c r="AD3517" s="232" t="str">
        <f t="shared" si="329"/>
        <v>7493-Supplies</v>
      </c>
    </row>
    <row r="3518" spans="1:30">
      <c r="A3518" t="s">
        <v>48</v>
      </c>
      <c r="B3518" t="s">
        <v>549</v>
      </c>
      <c r="C3518" t="s">
        <v>947</v>
      </c>
      <c r="D3518" t="s">
        <v>948</v>
      </c>
      <c r="E3518" t="s">
        <v>949</v>
      </c>
      <c r="F3518" s="220" t="s">
        <v>53</v>
      </c>
      <c r="G3518" s="220">
        <v>45167</v>
      </c>
      <c r="H3518" t="s">
        <v>169</v>
      </c>
      <c r="I3518" t="s">
        <v>55</v>
      </c>
      <c r="J3518" t="s">
        <v>170</v>
      </c>
      <c r="K3518" t="s">
        <v>171</v>
      </c>
      <c r="L3518" s="230" t="s">
        <v>172</v>
      </c>
      <c r="M3518">
        <v>4</v>
      </c>
      <c r="N3518">
        <v>0</v>
      </c>
      <c r="O3518">
        <v>90.57</v>
      </c>
      <c r="P3518">
        <v>362.28</v>
      </c>
      <c r="Q3518">
        <v>7521.11</v>
      </c>
      <c r="R3518">
        <v>14.83</v>
      </c>
      <c r="S3518" s="231" t="str">
        <f>VLOOKUP(U3518,'Cross ref'!I:J,2,0)</f>
        <v>SCL</v>
      </c>
      <c r="T3518" s="231">
        <f t="shared" si="324"/>
        <v>362.28</v>
      </c>
      <c r="U3518" s="231">
        <f>VLOOKUP(VALUE(C3518),'Cross ref'!G:I,3,0)</f>
        <v>7493</v>
      </c>
      <c r="V3518" s="231">
        <f>IFERROR(VLOOKUP(J3518,'Item List (2)'!C:D,2,0),VLOOKUP(K3518,'Item List (2)'!C:D,2,0))</f>
        <v>50007</v>
      </c>
      <c r="W3518" s="231">
        <f>IFERROR(VLOOKUP(J3518,'Item List (2)'!C:E,3,0),VLOOKUP(K3518,'Item List (2)'!C:E,3,0))</f>
        <v>100</v>
      </c>
      <c r="X3518" s="231">
        <f t="shared" si="325"/>
        <v>0</v>
      </c>
      <c r="Y3518" s="231" t="str">
        <f t="shared" si="326"/>
        <v>BACON, 500 SLICES FC</v>
      </c>
      <c r="AA3518" s="232">
        <f t="shared" si="327"/>
        <v>362.28</v>
      </c>
      <c r="AB3518" s="232" t="str">
        <f>VLOOKUP(W3518,'Item List (2)'!$H:$J,2,0)</f>
        <v>Food</v>
      </c>
      <c r="AC3518" s="232">
        <f t="shared" si="328"/>
        <v>7493</v>
      </c>
      <c r="AD3518" s="232" t="str">
        <f t="shared" si="329"/>
        <v>7493-Food</v>
      </c>
    </row>
    <row r="3519" spans="1:30">
      <c r="A3519" t="s">
        <v>48</v>
      </c>
      <c r="B3519" t="s">
        <v>549</v>
      </c>
      <c r="C3519" t="s">
        <v>947</v>
      </c>
      <c r="D3519" t="s">
        <v>948</v>
      </c>
      <c r="E3519" t="s">
        <v>949</v>
      </c>
      <c r="F3519" s="220" t="s">
        <v>53</v>
      </c>
      <c r="G3519" s="220">
        <v>45167</v>
      </c>
      <c r="H3519" t="s">
        <v>173</v>
      </c>
      <c r="I3519" t="s">
        <v>55</v>
      </c>
      <c r="J3519" t="s">
        <v>117</v>
      </c>
      <c r="K3519" t="s">
        <v>174</v>
      </c>
      <c r="L3519" s="230" t="s">
        <v>175</v>
      </c>
      <c r="M3519">
        <v>2</v>
      </c>
      <c r="N3519">
        <v>0</v>
      </c>
      <c r="O3519">
        <v>81.59</v>
      </c>
      <c r="P3519">
        <v>163.18</v>
      </c>
      <c r="Q3519">
        <v>7521.11</v>
      </c>
      <c r="R3519">
        <v>14.83</v>
      </c>
      <c r="S3519" s="231" t="str">
        <f>VLOOKUP(U3519,'Cross ref'!I:J,2,0)</f>
        <v>SCL</v>
      </c>
      <c r="T3519" s="231">
        <f t="shared" si="324"/>
        <v>163.18</v>
      </c>
      <c r="U3519" s="231">
        <f>VLOOKUP(VALUE(C3519),'Cross ref'!G:I,3,0)</f>
        <v>7493</v>
      </c>
      <c r="V3519" s="231">
        <f>IFERROR(VLOOKUP(J3519,'Item List (2)'!C:D,2,0),VLOOKUP(K3519,'Item List (2)'!C:D,2,0))</f>
        <v>50007</v>
      </c>
      <c r="W3519" s="231">
        <f>IFERROR(VLOOKUP(J3519,'Item List (2)'!C:E,3,0),VLOOKUP(K3519,'Item List (2)'!C:E,3,0))</f>
        <v>100</v>
      </c>
      <c r="X3519" s="231">
        <f t="shared" si="325"/>
        <v>0</v>
      </c>
      <c r="Y3519" s="231" t="str">
        <f t="shared" si="326"/>
        <v>BEEF, GRND PTY 1.78Z</v>
      </c>
      <c r="AA3519" s="232">
        <f t="shared" si="327"/>
        <v>163.18</v>
      </c>
      <c r="AB3519" s="232" t="str">
        <f>VLOOKUP(W3519,'Item List (2)'!$H:$J,2,0)</f>
        <v>Food</v>
      </c>
      <c r="AC3519" s="232">
        <f t="shared" si="328"/>
        <v>7493</v>
      </c>
      <c r="AD3519" s="232" t="str">
        <f t="shared" si="329"/>
        <v>7493-Food</v>
      </c>
    </row>
    <row r="3520" spans="1:30">
      <c r="A3520" t="s">
        <v>48</v>
      </c>
      <c r="B3520" t="s">
        <v>549</v>
      </c>
      <c r="C3520" t="s">
        <v>947</v>
      </c>
      <c r="D3520" t="s">
        <v>948</v>
      </c>
      <c r="E3520" t="s">
        <v>949</v>
      </c>
      <c r="F3520" s="220" t="s">
        <v>53</v>
      </c>
      <c r="G3520" s="220">
        <v>45167</v>
      </c>
      <c r="H3520" t="s">
        <v>344</v>
      </c>
      <c r="I3520" t="s">
        <v>55</v>
      </c>
      <c r="J3520" t="s">
        <v>345</v>
      </c>
      <c r="K3520" t="s">
        <v>346</v>
      </c>
      <c r="L3520" s="230" t="s">
        <v>347</v>
      </c>
      <c r="M3520">
        <v>1</v>
      </c>
      <c r="N3520">
        <v>0</v>
      </c>
      <c r="O3520">
        <v>25.95</v>
      </c>
      <c r="P3520">
        <v>25.95</v>
      </c>
      <c r="Q3520">
        <v>7521.11</v>
      </c>
      <c r="R3520">
        <v>14.83</v>
      </c>
      <c r="S3520" s="231" t="str">
        <f>VLOOKUP(U3520,'Cross ref'!I:J,2,0)</f>
        <v>SCL</v>
      </c>
      <c r="T3520" s="231">
        <f t="shared" si="324"/>
        <v>25.95</v>
      </c>
      <c r="U3520" s="231">
        <f>VLOOKUP(VALUE(C3520),'Cross ref'!G:I,3,0)</f>
        <v>7493</v>
      </c>
      <c r="V3520" s="231">
        <f>IFERROR(VLOOKUP(J3520,'Item List (2)'!C:D,2,0),VLOOKUP(K3520,'Item List (2)'!C:D,2,0))</f>
        <v>50007</v>
      </c>
      <c r="W3520" s="231">
        <f>IFERROR(VLOOKUP(J3520,'Item List (2)'!C:E,3,0),VLOOKUP(K3520,'Item List (2)'!C:E,3,0))</f>
        <v>100</v>
      </c>
      <c r="X3520" s="231">
        <f t="shared" si="325"/>
        <v>0</v>
      </c>
      <c r="Y3520" s="231" t="str">
        <f t="shared" si="326"/>
        <v>BREAD, SOURDOUGH THICKER SLI</v>
      </c>
      <c r="AA3520" s="232">
        <f t="shared" si="327"/>
        <v>25.95</v>
      </c>
      <c r="AB3520" s="232" t="str">
        <f>VLOOKUP(W3520,'Item List (2)'!$H:$J,2,0)</f>
        <v>Food</v>
      </c>
      <c r="AC3520" s="232">
        <f t="shared" si="328"/>
        <v>7493</v>
      </c>
      <c r="AD3520" s="232" t="str">
        <f t="shared" si="329"/>
        <v>7493-Food</v>
      </c>
    </row>
    <row r="3521" spans="1:30">
      <c r="A3521" t="s">
        <v>48</v>
      </c>
      <c r="B3521" t="s">
        <v>549</v>
      </c>
      <c r="C3521" t="s">
        <v>947</v>
      </c>
      <c r="D3521" t="s">
        <v>948</v>
      </c>
      <c r="E3521" t="s">
        <v>949</v>
      </c>
      <c r="F3521" s="220" t="s">
        <v>53</v>
      </c>
      <c r="G3521" s="220">
        <v>45167</v>
      </c>
      <c r="H3521" t="s">
        <v>176</v>
      </c>
      <c r="I3521" t="s">
        <v>55</v>
      </c>
      <c r="J3521" t="s">
        <v>76</v>
      </c>
      <c r="K3521" t="s">
        <v>177</v>
      </c>
      <c r="L3521" s="230" t="s">
        <v>78</v>
      </c>
      <c r="M3521">
        <v>1</v>
      </c>
      <c r="N3521">
        <v>0</v>
      </c>
      <c r="O3521">
        <v>99.5</v>
      </c>
      <c r="P3521">
        <v>99.5</v>
      </c>
      <c r="Q3521">
        <v>7521.11</v>
      </c>
      <c r="R3521">
        <v>14.83</v>
      </c>
      <c r="S3521" s="231" t="str">
        <f>VLOOKUP(U3521,'Cross ref'!I:J,2,0)</f>
        <v>SCL</v>
      </c>
      <c r="T3521" s="231">
        <f t="shared" si="324"/>
        <v>99.5</v>
      </c>
      <c r="U3521" s="231">
        <f>VLOOKUP(VALUE(C3521),'Cross ref'!G:I,3,0)</f>
        <v>7493</v>
      </c>
      <c r="V3521" s="231">
        <f>IFERROR(VLOOKUP(J3521,'Item List (2)'!C:D,2,0),VLOOKUP(K3521,'Item List (2)'!C:D,2,0))</f>
        <v>50007</v>
      </c>
      <c r="W3521" s="231">
        <f>IFERROR(VLOOKUP(J3521,'Item List (2)'!C:E,3,0),VLOOKUP(K3521,'Item List (2)'!C:E,3,0))</f>
        <v>100</v>
      </c>
      <c r="X3521" s="231">
        <f t="shared" si="325"/>
        <v>0</v>
      </c>
      <c r="Y3521" s="231" t="str">
        <f t="shared" si="326"/>
        <v>SYRUP, DR PEPPER BIB</v>
      </c>
      <c r="AA3521" s="232">
        <f t="shared" si="327"/>
        <v>99.5</v>
      </c>
      <c r="AB3521" s="232" t="str">
        <f>VLOOKUP(W3521,'Item List (2)'!$H:$J,2,0)</f>
        <v>Food</v>
      </c>
      <c r="AC3521" s="232">
        <f t="shared" si="328"/>
        <v>7493</v>
      </c>
      <c r="AD3521" s="232" t="str">
        <f t="shared" si="329"/>
        <v>7493-Food</v>
      </c>
    </row>
    <row r="3522" spans="1:30">
      <c r="A3522" t="s">
        <v>48</v>
      </c>
      <c r="B3522" t="s">
        <v>549</v>
      </c>
      <c r="C3522" t="s">
        <v>947</v>
      </c>
      <c r="D3522" t="s">
        <v>948</v>
      </c>
      <c r="E3522" t="s">
        <v>949</v>
      </c>
      <c r="F3522" s="220" t="s">
        <v>53</v>
      </c>
      <c r="G3522" s="220">
        <v>45167</v>
      </c>
      <c r="H3522" t="s">
        <v>640</v>
      </c>
      <c r="I3522" t="s">
        <v>66</v>
      </c>
      <c r="J3522" t="s">
        <v>535</v>
      </c>
      <c r="K3522" t="s">
        <v>641</v>
      </c>
      <c r="L3522" s="230" t="s">
        <v>642</v>
      </c>
      <c r="M3522">
        <v>1</v>
      </c>
      <c r="N3522">
        <v>0</v>
      </c>
      <c r="O3522">
        <v>8.15</v>
      </c>
      <c r="P3522">
        <v>8.15</v>
      </c>
      <c r="Q3522">
        <v>7521.11</v>
      </c>
      <c r="R3522">
        <v>14.83</v>
      </c>
      <c r="S3522" s="231" t="str">
        <f>VLOOKUP(U3522,'Cross ref'!I:J,2,0)</f>
        <v>SCL</v>
      </c>
      <c r="T3522" s="231">
        <f t="shared" ref="T3522:T3585" si="330">P3522</f>
        <v>8.15</v>
      </c>
      <c r="U3522" s="231">
        <f>VLOOKUP(VALUE(C3522),'Cross ref'!G:I,3,0)</f>
        <v>7493</v>
      </c>
      <c r="V3522" s="231">
        <f>IFERROR(VLOOKUP(J3522,'Item List (2)'!C:D,2,0),VLOOKUP(K3522,'Item List (2)'!C:D,2,0))</f>
        <v>60507</v>
      </c>
      <c r="W3522" s="231">
        <f>IFERROR(VLOOKUP(J3522,'Item List (2)'!C:E,3,0),VLOOKUP(K3522,'Item List (2)'!C:E,3,0))</f>
        <v>1200</v>
      </c>
      <c r="X3522" s="231">
        <f t="shared" ref="X3522:X3585" si="331">IF(_xlfn.NUMBERVALUE(O3522),M3522*O3522-P3522,-P3522)</f>
        <v>0</v>
      </c>
      <c r="Y3522" s="231" t="str">
        <f t="shared" ref="Y3522:Y3585" si="332">K3522</f>
        <v>PAD, ALCOHOL PREP THERMO-2</v>
      </c>
      <c r="AA3522" s="232">
        <f t="shared" ref="AA3522:AA3585" si="333">P3522</f>
        <v>8.15</v>
      </c>
      <c r="AB3522" s="232" t="str">
        <f>VLOOKUP(W3522,'Item List (2)'!$H:$J,2,0)</f>
        <v>Supplies</v>
      </c>
      <c r="AC3522" s="232">
        <f t="shared" ref="AC3522:AC3585" si="334">U3522</f>
        <v>7493</v>
      </c>
      <c r="AD3522" s="232" t="str">
        <f t="shared" ref="AD3522:AD3585" si="335">AC3522&amp;"-"&amp;AB3522</f>
        <v>7493-Supplies</v>
      </c>
    </row>
    <row r="3523" spans="1:30">
      <c r="A3523" t="s">
        <v>48</v>
      </c>
      <c r="B3523" t="s">
        <v>549</v>
      </c>
      <c r="C3523" t="s">
        <v>947</v>
      </c>
      <c r="D3523" t="s">
        <v>948</v>
      </c>
      <c r="E3523" t="s">
        <v>949</v>
      </c>
      <c r="F3523" s="220" t="s">
        <v>53</v>
      </c>
      <c r="G3523" s="220">
        <v>45167</v>
      </c>
      <c r="H3523" t="s">
        <v>178</v>
      </c>
      <c r="I3523" t="s">
        <v>55</v>
      </c>
      <c r="J3523" t="s">
        <v>179</v>
      </c>
      <c r="K3523" t="s">
        <v>180</v>
      </c>
      <c r="L3523" s="230" t="s">
        <v>148</v>
      </c>
      <c r="M3523">
        <v>1</v>
      </c>
      <c r="N3523">
        <v>0</v>
      </c>
      <c r="O3523">
        <v>77.57</v>
      </c>
      <c r="P3523">
        <v>77.57</v>
      </c>
      <c r="Q3523">
        <v>7521.11</v>
      </c>
      <c r="R3523">
        <v>14.83</v>
      </c>
      <c r="S3523" s="231" t="str">
        <f>VLOOKUP(U3523,'Cross ref'!I:J,2,0)</f>
        <v>SCL</v>
      </c>
      <c r="T3523" s="231">
        <f t="shared" si="330"/>
        <v>77.57</v>
      </c>
      <c r="U3523" s="231">
        <f>VLOOKUP(VALUE(C3523),'Cross ref'!G:I,3,0)</f>
        <v>7493</v>
      </c>
      <c r="V3523" s="231">
        <f>IFERROR(VLOOKUP(J3523,'Item List (2)'!C:D,2,0),VLOOKUP(K3523,'Item List (2)'!C:D,2,0))</f>
        <v>50007</v>
      </c>
      <c r="W3523" s="231">
        <f>IFERROR(VLOOKUP(J3523,'Item List (2)'!C:E,3,0),VLOOKUP(K3523,'Item List (2)'!C:E,3,0))</f>
        <v>100</v>
      </c>
      <c r="X3523" s="231">
        <f t="shared" si="331"/>
        <v>0</v>
      </c>
      <c r="Y3523" s="231" t="str">
        <f t="shared" si="332"/>
        <v>CHEESE, AMER SHRP SLI 144CT</v>
      </c>
      <c r="AA3523" s="232">
        <f t="shared" si="333"/>
        <v>77.57</v>
      </c>
      <c r="AB3523" s="232" t="str">
        <f>VLOOKUP(W3523,'Item List (2)'!$H:$J,2,0)</f>
        <v>Food</v>
      </c>
      <c r="AC3523" s="232">
        <f t="shared" si="334"/>
        <v>7493</v>
      </c>
      <c r="AD3523" s="232" t="str">
        <f t="shared" si="335"/>
        <v>7493-Food</v>
      </c>
    </row>
    <row r="3524" spans="1:30">
      <c r="A3524" t="s">
        <v>48</v>
      </c>
      <c r="B3524" t="s">
        <v>953</v>
      </c>
      <c r="C3524" t="s">
        <v>954</v>
      </c>
      <c r="D3524" t="s">
        <v>955</v>
      </c>
      <c r="E3524" t="s">
        <v>956</v>
      </c>
      <c r="F3524" s="220" t="s">
        <v>53</v>
      </c>
      <c r="G3524" s="220">
        <v>45168</v>
      </c>
      <c r="H3524" t="s">
        <v>282</v>
      </c>
      <c r="I3524" t="s">
        <v>55</v>
      </c>
      <c r="J3524" t="s">
        <v>105</v>
      </c>
      <c r="K3524" t="s">
        <v>283</v>
      </c>
      <c r="L3524" s="230" t="s">
        <v>284</v>
      </c>
      <c r="M3524">
        <v>1</v>
      </c>
      <c r="N3524">
        <v>0</v>
      </c>
      <c r="O3524">
        <v>12.91</v>
      </c>
      <c r="P3524">
        <v>12.91</v>
      </c>
      <c r="Q3524">
        <v>6098.77</v>
      </c>
      <c r="R3524">
        <v>16.58</v>
      </c>
      <c r="S3524" s="231" t="str">
        <f>VLOOKUP(U3524,'Cross ref'!I:J,2,0)</f>
        <v>SG2</v>
      </c>
      <c r="T3524" s="231">
        <f t="shared" si="330"/>
        <v>12.91</v>
      </c>
      <c r="U3524" s="231">
        <f>VLOOKUP(VALUE(C3524),'Cross ref'!G:I,3,0)</f>
        <v>7382</v>
      </c>
      <c r="V3524" s="231">
        <f>IFERROR(VLOOKUP(J3524,'Item List (2)'!C:D,2,0),VLOOKUP(K3524,'Item List (2)'!C:D,2,0))</f>
        <v>50007</v>
      </c>
      <c r="W3524" s="231">
        <f>IFERROR(VLOOKUP(J3524,'Item List (2)'!C:E,3,0),VLOOKUP(K3524,'Item List (2)'!C:E,3,0))</f>
        <v>100</v>
      </c>
      <c r="X3524" s="231">
        <f t="shared" si="331"/>
        <v>0</v>
      </c>
      <c r="Y3524" s="231" t="str">
        <f t="shared" si="332"/>
        <v>BUTTERMILK, 1% LF</v>
      </c>
      <c r="AA3524" s="232">
        <f t="shared" si="333"/>
        <v>12.91</v>
      </c>
      <c r="AB3524" s="232" t="str">
        <f>VLOOKUP(W3524,'Item List (2)'!$H:$J,2,0)</f>
        <v>Food</v>
      </c>
      <c r="AC3524" s="232">
        <f t="shared" si="334"/>
        <v>7382</v>
      </c>
      <c r="AD3524" s="232" t="str">
        <f t="shared" si="335"/>
        <v>7382-Food</v>
      </c>
    </row>
    <row r="3525" spans="1:30">
      <c r="A3525" t="s">
        <v>48</v>
      </c>
      <c r="B3525" t="s">
        <v>549</v>
      </c>
      <c r="C3525" t="s">
        <v>947</v>
      </c>
      <c r="D3525" t="s">
        <v>948</v>
      </c>
      <c r="E3525" t="s">
        <v>949</v>
      </c>
      <c r="F3525" s="220" t="s">
        <v>53</v>
      </c>
      <c r="G3525" s="220">
        <v>45167</v>
      </c>
      <c r="H3525" t="s">
        <v>181</v>
      </c>
      <c r="I3525" t="s">
        <v>55</v>
      </c>
      <c r="J3525" t="s">
        <v>121</v>
      </c>
      <c r="K3525" t="s">
        <v>182</v>
      </c>
      <c r="L3525" s="230" t="s">
        <v>183</v>
      </c>
      <c r="M3525">
        <v>3</v>
      </c>
      <c r="N3525">
        <v>0</v>
      </c>
      <c r="O3525">
        <v>39.79</v>
      </c>
      <c r="P3525">
        <v>119.37</v>
      </c>
      <c r="Q3525">
        <v>7521.11</v>
      </c>
      <c r="R3525">
        <v>14.83</v>
      </c>
      <c r="S3525" s="231" t="str">
        <f>VLOOKUP(U3525,'Cross ref'!I:J,2,0)</f>
        <v>SCL</v>
      </c>
      <c r="T3525" s="231">
        <f t="shared" si="330"/>
        <v>119.37</v>
      </c>
      <c r="U3525" s="231">
        <f>VLOOKUP(VALUE(C3525),'Cross ref'!G:I,3,0)</f>
        <v>7493</v>
      </c>
      <c r="V3525" s="231">
        <f>IFERROR(VLOOKUP(J3525,'Item List (2)'!C:D,2,0),VLOOKUP(K3525,'Item List (2)'!C:D,2,0))</f>
        <v>50007</v>
      </c>
      <c r="W3525" s="231">
        <f>IFERROR(VLOOKUP(J3525,'Item List (2)'!C:E,3,0),VLOOKUP(K3525,'Item List (2)'!C:E,3,0))</f>
        <v>100</v>
      </c>
      <c r="X3525" s="231">
        <f t="shared" si="331"/>
        <v>0</v>
      </c>
      <c r="Y3525" s="231" t="str">
        <f t="shared" si="332"/>
        <v>APPTZR, JALAPENO BRD CHSE BITE</v>
      </c>
      <c r="AA3525" s="232">
        <f t="shared" si="333"/>
        <v>119.37</v>
      </c>
      <c r="AB3525" s="232" t="str">
        <f>VLOOKUP(W3525,'Item List (2)'!$H:$J,2,0)</f>
        <v>Food</v>
      </c>
      <c r="AC3525" s="232">
        <f t="shared" si="334"/>
        <v>7493</v>
      </c>
      <c r="AD3525" s="232" t="str">
        <f t="shared" si="335"/>
        <v>7493-Food</v>
      </c>
    </row>
    <row r="3526" spans="1:30">
      <c r="A3526" t="s">
        <v>48</v>
      </c>
      <c r="B3526" t="s">
        <v>549</v>
      </c>
      <c r="C3526" t="s">
        <v>947</v>
      </c>
      <c r="D3526" t="s">
        <v>948</v>
      </c>
      <c r="E3526" t="s">
        <v>949</v>
      </c>
      <c r="F3526" s="220" t="s">
        <v>53</v>
      </c>
      <c r="G3526" s="220">
        <v>45167</v>
      </c>
      <c r="H3526" t="s">
        <v>184</v>
      </c>
      <c r="I3526" t="s">
        <v>55</v>
      </c>
      <c r="J3526" t="s">
        <v>117</v>
      </c>
      <c r="K3526" t="s">
        <v>185</v>
      </c>
      <c r="L3526" s="230" t="s">
        <v>186</v>
      </c>
      <c r="M3526">
        <v>2</v>
      </c>
      <c r="N3526">
        <v>0</v>
      </c>
      <c r="O3526">
        <v>76.44</v>
      </c>
      <c r="P3526">
        <v>152.88</v>
      </c>
      <c r="Q3526">
        <v>7521.11</v>
      </c>
      <c r="R3526">
        <v>14.83</v>
      </c>
      <c r="S3526" s="231" t="str">
        <f>VLOOKUP(U3526,'Cross ref'!I:J,2,0)</f>
        <v>SCL</v>
      </c>
      <c r="T3526" s="231">
        <f t="shared" si="330"/>
        <v>152.88</v>
      </c>
      <c r="U3526" s="231">
        <f>VLOOKUP(VALUE(C3526),'Cross ref'!G:I,3,0)</f>
        <v>7493</v>
      </c>
      <c r="V3526" s="231">
        <f>IFERROR(VLOOKUP(J3526,'Item List (2)'!C:D,2,0),VLOOKUP(K3526,'Item List (2)'!C:D,2,0))</f>
        <v>50007</v>
      </c>
      <c r="W3526" s="231">
        <f>IFERROR(VLOOKUP(J3526,'Item List (2)'!C:E,3,0),VLOOKUP(K3526,'Item List (2)'!C:E,3,0))</f>
        <v>100</v>
      </c>
      <c r="X3526" s="231">
        <f t="shared" si="331"/>
        <v>0</v>
      </c>
      <c r="Y3526" s="231" t="str">
        <f t="shared" si="332"/>
        <v>BEEF, GRND PTY 5.33Z ANGUS IQF</v>
      </c>
      <c r="AA3526" s="232">
        <f t="shared" si="333"/>
        <v>152.88</v>
      </c>
      <c r="AB3526" s="232" t="str">
        <f>VLOOKUP(W3526,'Item List (2)'!$H:$J,2,0)</f>
        <v>Food</v>
      </c>
      <c r="AC3526" s="232">
        <f t="shared" si="334"/>
        <v>7493</v>
      </c>
      <c r="AD3526" s="232" t="str">
        <f t="shared" si="335"/>
        <v>7493-Food</v>
      </c>
    </row>
    <row r="3527" spans="1:30">
      <c r="A3527" t="s">
        <v>48</v>
      </c>
      <c r="B3527" t="s">
        <v>549</v>
      </c>
      <c r="C3527" t="s">
        <v>947</v>
      </c>
      <c r="D3527" t="s">
        <v>948</v>
      </c>
      <c r="E3527" t="s">
        <v>949</v>
      </c>
      <c r="F3527" s="220" t="s">
        <v>53</v>
      </c>
      <c r="G3527" s="220">
        <v>45167</v>
      </c>
      <c r="H3527" t="s">
        <v>187</v>
      </c>
      <c r="I3527" t="s">
        <v>55</v>
      </c>
      <c r="J3527" t="s">
        <v>146</v>
      </c>
      <c r="K3527" t="s">
        <v>188</v>
      </c>
      <c r="L3527" s="230" t="s">
        <v>189</v>
      </c>
      <c r="M3527">
        <v>5</v>
      </c>
      <c r="N3527">
        <v>0</v>
      </c>
      <c r="O3527">
        <v>46.88</v>
      </c>
      <c r="P3527">
        <v>234.4</v>
      </c>
      <c r="Q3527">
        <v>7521.11</v>
      </c>
      <c r="R3527">
        <v>14.83</v>
      </c>
      <c r="S3527" s="231" t="str">
        <f>VLOOKUP(U3527,'Cross ref'!I:J,2,0)</f>
        <v>SCL</v>
      </c>
      <c r="T3527" s="231">
        <f t="shared" si="330"/>
        <v>234.4</v>
      </c>
      <c r="U3527" s="231">
        <f>VLOOKUP(VALUE(C3527),'Cross ref'!G:I,3,0)</f>
        <v>7493</v>
      </c>
      <c r="V3527" s="231">
        <f>IFERROR(VLOOKUP(J3527,'Item List (2)'!C:D,2,0),VLOOKUP(K3527,'Item List (2)'!C:D,2,0))</f>
        <v>50007</v>
      </c>
      <c r="W3527" s="231">
        <f>IFERROR(VLOOKUP(J3527,'Item List (2)'!C:E,3,0),VLOOKUP(K3527,'Item List (2)'!C:E,3,0))</f>
        <v>100</v>
      </c>
      <c r="X3527" s="231">
        <f t="shared" si="331"/>
        <v>0</v>
      </c>
      <c r="Y3527" s="231" t="str">
        <f t="shared" si="332"/>
        <v>CHICKEN, NUGGET BRD STAR SHP</v>
      </c>
      <c r="AA3527" s="232">
        <f t="shared" si="333"/>
        <v>234.4</v>
      </c>
      <c r="AB3527" s="232" t="str">
        <f>VLOOKUP(W3527,'Item List (2)'!$H:$J,2,0)</f>
        <v>Food</v>
      </c>
      <c r="AC3527" s="232">
        <f t="shared" si="334"/>
        <v>7493</v>
      </c>
      <c r="AD3527" s="232" t="str">
        <f t="shared" si="335"/>
        <v>7493-Food</v>
      </c>
    </row>
    <row r="3528" spans="1:30">
      <c r="A3528" t="s">
        <v>48</v>
      </c>
      <c r="B3528" t="s">
        <v>549</v>
      </c>
      <c r="C3528" t="s">
        <v>947</v>
      </c>
      <c r="D3528" t="s">
        <v>948</v>
      </c>
      <c r="E3528" t="s">
        <v>949</v>
      </c>
      <c r="F3528" s="220" t="s">
        <v>53</v>
      </c>
      <c r="G3528" s="220">
        <v>45167</v>
      </c>
      <c r="H3528" t="s">
        <v>523</v>
      </c>
      <c r="I3528" t="s">
        <v>66</v>
      </c>
      <c r="J3528" t="s">
        <v>524</v>
      </c>
      <c r="K3528" t="s">
        <v>525</v>
      </c>
      <c r="L3528" s="230" t="s">
        <v>526</v>
      </c>
      <c r="M3528">
        <v>0</v>
      </c>
      <c r="N3528">
        <v>0</v>
      </c>
      <c r="O3528">
        <v>29.33</v>
      </c>
      <c r="P3528">
        <v>0</v>
      </c>
      <c r="Q3528">
        <v>7521.11</v>
      </c>
      <c r="R3528">
        <v>14.83</v>
      </c>
      <c r="S3528" s="231" t="str">
        <f>VLOOKUP(U3528,'Cross ref'!I:J,2,0)</f>
        <v>SCL</v>
      </c>
      <c r="T3528" s="231">
        <f t="shared" si="330"/>
        <v>0</v>
      </c>
      <c r="U3528" s="231">
        <f>VLOOKUP(VALUE(C3528),'Cross ref'!G:I,3,0)</f>
        <v>7493</v>
      </c>
      <c r="V3528" s="231">
        <f>IFERROR(VLOOKUP(J3528,'Item List (2)'!C:D,2,0),VLOOKUP(K3528,'Item List (2)'!C:D,2,0))</f>
        <v>60507</v>
      </c>
      <c r="W3528" s="231">
        <f>IFERROR(VLOOKUP(J3528,'Item List (2)'!C:E,3,0),VLOOKUP(K3528,'Item List (2)'!C:E,3,0))</f>
        <v>1200</v>
      </c>
      <c r="X3528" s="231">
        <f t="shared" si="331"/>
        <v>0</v>
      </c>
      <c r="Y3528" s="231" t="str">
        <f t="shared" si="332"/>
        <v>SOAP, HAND MYSTIC NEXA</v>
      </c>
      <c r="AA3528" s="232">
        <f t="shared" si="333"/>
        <v>0</v>
      </c>
      <c r="AB3528" s="232" t="str">
        <f>VLOOKUP(W3528,'Item List (2)'!$H:$J,2,0)</f>
        <v>Supplies</v>
      </c>
      <c r="AC3528" s="232">
        <f t="shared" si="334"/>
        <v>7493</v>
      </c>
      <c r="AD3528" s="232" t="str">
        <f t="shared" si="335"/>
        <v>7493-Supplies</v>
      </c>
    </row>
    <row r="3529" spans="1:30">
      <c r="A3529" t="s">
        <v>48</v>
      </c>
      <c r="B3529" t="s">
        <v>549</v>
      </c>
      <c r="C3529" t="s">
        <v>947</v>
      </c>
      <c r="D3529" t="s">
        <v>948</v>
      </c>
      <c r="E3529" t="s">
        <v>949</v>
      </c>
      <c r="F3529" s="220" t="s">
        <v>53</v>
      </c>
      <c r="G3529" s="220">
        <v>45167</v>
      </c>
      <c r="H3529" t="s">
        <v>357</v>
      </c>
      <c r="I3529" t="s">
        <v>55</v>
      </c>
      <c r="J3529" t="s">
        <v>358</v>
      </c>
      <c r="K3529" t="s">
        <v>359</v>
      </c>
      <c r="L3529" s="230" t="s">
        <v>360</v>
      </c>
      <c r="M3529">
        <v>2</v>
      </c>
      <c r="N3529">
        <v>0</v>
      </c>
      <c r="O3529">
        <v>24.1</v>
      </c>
      <c r="P3529">
        <v>48.2</v>
      </c>
      <c r="Q3529">
        <v>7521.11</v>
      </c>
      <c r="R3529">
        <v>14.83</v>
      </c>
      <c r="S3529" s="231" t="str">
        <f>VLOOKUP(U3529,'Cross ref'!I:J,2,0)</f>
        <v>SCL</v>
      </c>
      <c r="T3529" s="231">
        <f t="shared" si="330"/>
        <v>48.2</v>
      </c>
      <c r="U3529" s="231">
        <f>VLOOKUP(VALUE(C3529),'Cross ref'!G:I,3,0)</f>
        <v>7493</v>
      </c>
      <c r="V3529" s="231">
        <f>IFERROR(VLOOKUP(J3529,'Item List (2)'!C:D,2,0),VLOOKUP(K3529,'Item List (2)'!C:D,2,0))</f>
        <v>50007</v>
      </c>
      <c r="W3529" s="231">
        <f>IFERROR(VLOOKUP(J3529,'Item List (2)'!C:E,3,0),VLOOKUP(K3529,'Item List (2)'!C:E,3,0))</f>
        <v>100</v>
      </c>
      <c r="X3529" s="231">
        <f t="shared" si="331"/>
        <v>0</v>
      </c>
      <c r="Y3529" s="231" t="str">
        <f t="shared" si="332"/>
        <v>BISCUIT, BUTTERMILK PARBKD</v>
      </c>
      <c r="AA3529" s="232">
        <f t="shared" si="333"/>
        <v>48.2</v>
      </c>
      <c r="AB3529" s="232" t="str">
        <f>VLOOKUP(W3529,'Item List (2)'!$H:$J,2,0)</f>
        <v>Food</v>
      </c>
      <c r="AC3529" s="232">
        <f t="shared" si="334"/>
        <v>7493</v>
      </c>
      <c r="AD3529" s="232" t="str">
        <f t="shared" si="335"/>
        <v>7493-Food</v>
      </c>
    </row>
    <row r="3530" spans="1:30">
      <c r="A3530" t="s">
        <v>48</v>
      </c>
      <c r="B3530" t="s">
        <v>549</v>
      </c>
      <c r="C3530" t="s">
        <v>947</v>
      </c>
      <c r="D3530" t="s">
        <v>948</v>
      </c>
      <c r="E3530" t="s">
        <v>949</v>
      </c>
      <c r="F3530" s="220" t="s">
        <v>53</v>
      </c>
      <c r="G3530" s="220">
        <v>45167</v>
      </c>
      <c r="H3530" t="s">
        <v>282</v>
      </c>
      <c r="I3530" t="s">
        <v>55</v>
      </c>
      <c r="J3530" t="s">
        <v>105</v>
      </c>
      <c r="K3530" t="s">
        <v>283</v>
      </c>
      <c r="L3530" s="230" t="s">
        <v>284</v>
      </c>
      <c r="M3530">
        <v>1</v>
      </c>
      <c r="N3530">
        <v>0</v>
      </c>
      <c r="O3530">
        <v>12.91</v>
      </c>
      <c r="P3530">
        <v>12.91</v>
      </c>
      <c r="Q3530">
        <v>7521.11</v>
      </c>
      <c r="R3530">
        <v>14.83</v>
      </c>
      <c r="S3530" s="231" t="str">
        <f>VLOOKUP(U3530,'Cross ref'!I:J,2,0)</f>
        <v>SCL</v>
      </c>
      <c r="T3530" s="231">
        <f t="shared" si="330"/>
        <v>12.91</v>
      </c>
      <c r="U3530" s="231">
        <f>VLOOKUP(VALUE(C3530),'Cross ref'!G:I,3,0)</f>
        <v>7493</v>
      </c>
      <c r="V3530" s="231">
        <f>IFERROR(VLOOKUP(J3530,'Item List (2)'!C:D,2,0),VLOOKUP(K3530,'Item List (2)'!C:D,2,0))</f>
        <v>50007</v>
      </c>
      <c r="W3530" s="231">
        <f>IFERROR(VLOOKUP(J3530,'Item List (2)'!C:E,3,0),VLOOKUP(K3530,'Item List (2)'!C:E,3,0))</f>
        <v>100</v>
      </c>
      <c r="X3530" s="231">
        <f t="shared" si="331"/>
        <v>0</v>
      </c>
      <c r="Y3530" s="231" t="str">
        <f t="shared" si="332"/>
        <v>BUTTERMILK, 1% LF</v>
      </c>
      <c r="AA3530" s="232">
        <f t="shared" si="333"/>
        <v>12.91</v>
      </c>
      <c r="AB3530" s="232" t="str">
        <f>VLOOKUP(W3530,'Item List (2)'!$H:$J,2,0)</f>
        <v>Food</v>
      </c>
      <c r="AC3530" s="232">
        <f t="shared" si="334"/>
        <v>7493</v>
      </c>
      <c r="AD3530" s="232" t="str">
        <f t="shared" si="335"/>
        <v>7493-Food</v>
      </c>
    </row>
    <row r="3531" spans="1:30">
      <c r="A3531" t="s">
        <v>48</v>
      </c>
      <c r="B3531" t="s">
        <v>549</v>
      </c>
      <c r="C3531" t="s">
        <v>947</v>
      </c>
      <c r="D3531" t="s">
        <v>948</v>
      </c>
      <c r="E3531" t="s">
        <v>949</v>
      </c>
      <c r="F3531" s="220" t="s">
        <v>53</v>
      </c>
      <c r="G3531" s="220">
        <v>45167</v>
      </c>
      <c r="H3531" t="s">
        <v>194</v>
      </c>
      <c r="I3531" t="s">
        <v>55</v>
      </c>
      <c r="J3531" t="s">
        <v>179</v>
      </c>
      <c r="K3531" t="s">
        <v>195</v>
      </c>
      <c r="L3531" s="230" t="s">
        <v>148</v>
      </c>
      <c r="M3531">
        <v>1</v>
      </c>
      <c r="N3531">
        <v>0</v>
      </c>
      <c r="O3531">
        <v>77.97</v>
      </c>
      <c r="P3531">
        <v>77.97</v>
      </c>
      <c r="Q3531">
        <v>7521.11</v>
      </c>
      <c r="R3531">
        <v>14.83</v>
      </c>
      <c r="S3531" s="231" t="str">
        <f>VLOOKUP(U3531,'Cross ref'!I:J,2,0)</f>
        <v>SCL</v>
      </c>
      <c r="T3531" s="231">
        <f t="shared" si="330"/>
        <v>77.97</v>
      </c>
      <c r="U3531" s="231">
        <f>VLOOKUP(VALUE(C3531),'Cross ref'!G:I,3,0)</f>
        <v>7493</v>
      </c>
      <c r="V3531" s="231">
        <f>IFERROR(VLOOKUP(J3531,'Item List (2)'!C:D,2,0),VLOOKUP(K3531,'Item List (2)'!C:D,2,0))</f>
        <v>50007</v>
      </c>
      <c r="W3531" s="231">
        <f>IFERROR(VLOOKUP(J3531,'Item List (2)'!C:E,3,0),VLOOKUP(K3531,'Item List (2)'!C:E,3,0))</f>
        <v>100</v>
      </c>
      <c r="X3531" s="231">
        <f t="shared" si="331"/>
        <v>0</v>
      </c>
      <c r="Y3531" s="231" t="str">
        <f t="shared" si="332"/>
        <v>CHEESE, AMER SHRP SLI 200CT SM</v>
      </c>
      <c r="AA3531" s="232">
        <f t="shared" si="333"/>
        <v>77.97</v>
      </c>
      <c r="AB3531" s="232" t="str">
        <f>VLOOKUP(W3531,'Item List (2)'!$H:$J,2,0)</f>
        <v>Food</v>
      </c>
      <c r="AC3531" s="232">
        <f t="shared" si="334"/>
        <v>7493</v>
      </c>
      <c r="AD3531" s="232" t="str">
        <f t="shared" si="335"/>
        <v>7493-Food</v>
      </c>
    </row>
    <row r="3532" spans="1:30">
      <c r="A3532" t="s">
        <v>48</v>
      </c>
      <c r="B3532" t="s">
        <v>549</v>
      </c>
      <c r="C3532" t="s">
        <v>947</v>
      </c>
      <c r="D3532" t="s">
        <v>948</v>
      </c>
      <c r="E3532" t="s">
        <v>949</v>
      </c>
      <c r="F3532" s="220" t="s">
        <v>53</v>
      </c>
      <c r="G3532" s="220">
        <v>45167</v>
      </c>
      <c r="H3532" t="s">
        <v>361</v>
      </c>
      <c r="I3532" t="s">
        <v>55</v>
      </c>
      <c r="J3532" t="s">
        <v>362</v>
      </c>
      <c r="K3532" t="s">
        <v>363</v>
      </c>
      <c r="L3532" s="230" t="s">
        <v>364</v>
      </c>
      <c r="M3532">
        <v>1</v>
      </c>
      <c r="N3532">
        <v>0</v>
      </c>
      <c r="O3532">
        <v>107.29</v>
      </c>
      <c r="P3532">
        <v>107.29</v>
      </c>
      <c r="Q3532">
        <v>7521.11</v>
      </c>
      <c r="R3532">
        <v>14.83</v>
      </c>
      <c r="S3532" s="231" t="str">
        <f>VLOOKUP(U3532,'Cross ref'!I:J,2,0)</f>
        <v>SCL</v>
      </c>
      <c r="T3532" s="231">
        <f t="shared" si="330"/>
        <v>107.29</v>
      </c>
      <c r="U3532" s="231">
        <f>VLOOKUP(VALUE(C3532),'Cross ref'!G:I,3,0)</f>
        <v>7493</v>
      </c>
      <c r="V3532" s="231">
        <f>IFERROR(VLOOKUP(J3532,'Item List (2)'!C:D,2,0),VLOOKUP(K3532,'Item List (2)'!C:D,2,0))</f>
        <v>50007</v>
      </c>
      <c r="W3532" s="231">
        <f>IFERROR(VLOOKUP(J3532,'Item List (2)'!C:E,3,0),VLOOKUP(K3532,'Item List (2)'!C:E,3,0))</f>
        <v>100</v>
      </c>
      <c r="X3532" s="231">
        <f t="shared" si="331"/>
        <v>0</v>
      </c>
      <c r="Y3532" s="231" t="str">
        <f t="shared" si="332"/>
        <v>BURGER, BEYOND MEAT 3.7Z</v>
      </c>
      <c r="AA3532" s="232">
        <f t="shared" si="333"/>
        <v>107.29</v>
      </c>
      <c r="AB3532" s="232" t="str">
        <f>VLOOKUP(W3532,'Item List (2)'!$H:$J,2,0)</f>
        <v>Food</v>
      </c>
      <c r="AC3532" s="232">
        <f t="shared" si="334"/>
        <v>7493</v>
      </c>
      <c r="AD3532" s="232" t="str">
        <f t="shared" si="335"/>
        <v>7493-Food</v>
      </c>
    </row>
    <row r="3533" spans="1:30">
      <c r="A3533" t="s">
        <v>48</v>
      </c>
      <c r="B3533" t="s">
        <v>549</v>
      </c>
      <c r="C3533" t="s">
        <v>947</v>
      </c>
      <c r="D3533" t="s">
        <v>948</v>
      </c>
      <c r="E3533" t="s">
        <v>949</v>
      </c>
      <c r="F3533" s="220" t="s">
        <v>53</v>
      </c>
      <c r="G3533" s="220">
        <v>45167</v>
      </c>
      <c r="H3533" t="s">
        <v>957</v>
      </c>
      <c r="I3533" t="s">
        <v>201</v>
      </c>
      <c r="J3533" t="s">
        <v>761</v>
      </c>
      <c r="K3533" t="s">
        <v>958</v>
      </c>
      <c r="L3533" s="230" t="s">
        <v>425</v>
      </c>
      <c r="M3533">
        <v>1</v>
      </c>
      <c r="N3533">
        <v>0</v>
      </c>
      <c r="O3533">
        <v>15.89</v>
      </c>
      <c r="P3533">
        <v>15.89</v>
      </c>
      <c r="Q3533">
        <v>7521.11</v>
      </c>
      <c r="R3533">
        <v>14.83</v>
      </c>
      <c r="S3533" s="231" t="str">
        <f>VLOOKUP(U3533,'Cross ref'!I:J,2,0)</f>
        <v>SCL</v>
      </c>
      <c r="T3533" s="231">
        <f t="shared" si="330"/>
        <v>15.89</v>
      </c>
      <c r="U3533" s="231">
        <f>VLOOKUP(VALUE(C3533),'Cross ref'!G:I,3,0)</f>
        <v>7493</v>
      </c>
      <c r="V3533" s="231">
        <f>IFERROR(VLOOKUP(J3533,'Item List (2)'!C:D,2,0),VLOOKUP(K3533,'Item List (2)'!C:D,2,0))</f>
        <v>51001</v>
      </c>
      <c r="W3533" s="231">
        <f>IFERROR(VLOOKUP(J3533,'Item List (2)'!C:E,3,0),VLOOKUP(K3533,'Item List (2)'!C:E,3,0))</f>
        <v>1000</v>
      </c>
      <c r="X3533" s="231">
        <f t="shared" si="331"/>
        <v>0</v>
      </c>
      <c r="Y3533" s="231" t="str">
        <f t="shared" si="332"/>
        <v>FORK, WRPD BLK</v>
      </c>
      <c r="AA3533" s="232">
        <f t="shared" si="333"/>
        <v>15.89</v>
      </c>
      <c r="AB3533" s="232" t="str">
        <f>VLOOKUP(W3533,'Item List (2)'!$H:$J,2,0)</f>
        <v>Paper</v>
      </c>
      <c r="AC3533" s="232">
        <f t="shared" si="334"/>
        <v>7493</v>
      </c>
      <c r="AD3533" s="232" t="str">
        <f t="shared" si="335"/>
        <v>7493-Paper</v>
      </c>
    </row>
    <row r="3534" spans="1:30">
      <c r="A3534" t="s">
        <v>48</v>
      </c>
      <c r="B3534" t="s">
        <v>549</v>
      </c>
      <c r="C3534" t="s">
        <v>947</v>
      </c>
      <c r="D3534" t="s">
        <v>948</v>
      </c>
      <c r="E3534" t="s">
        <v>949</v>
      </c>
      <c r="F3534" s="220" t="s">
        <v>53</v>
      </c>
      <c r="G3534" s="220">
        <v>45167</v>
      </c>
      <c r="H3534" t="s">
        <v>205</v>
      </c>
      <c r="I3534" t="s">
        <v>55</v>
      </c>
      <c r="J3534" t="s">
        <v>206</v>
      </c>
      <c r="K3534" t="s">
        <v>207</v>
      </c>
      <c r="L3534" s="230" t="s">
        <v>208</v>
      </c>
      <c r="M3534">
        <v>6</v>
      </c>
      <c r="N3534">
        <v>0</v>
      </c>
      <c r="O3534">
        <v>22.17</v>
      </c>
      <c r="P3534">
        <v>133.02</v>
      </c>
      <c r="Q3534">
        <v>7521.11</v>
      </c>
      <c r="R3534">
        <v>14.83</v>
      </c>
      <c r="S3534" s="231" t="str">
        <f>VLOOKUP(U3534,'Cross ref'!I:J,2,0)</f>
        <v>SCL</v>
      </c>
      <c r="T3534" s="231">
        <f t="shared" si="330"/>
        <v>133.02</v>
      </c>
      <c r="U3534" s="231">
        <f>VLOOKUP(VALUE(C3534),'Cross ref'!G:I,3,0)</f>
        <v>7493</v>
      </c>
      <c r="V3534" s="231">
        <f>IFERROR(VLOOKUP(J3534,'Item List (2)'!C:D,2,0),VLOOKUP(K3534,'Item List (2)'!C:D,2,0))</f>
        <v>50007</v>
      </c>
      <c r="W3534" s="231">
        <f>IFERROR(VLOOKUP(J3534,'Item List (2)'!C:E,3,0),VLOOKUP(K3534,'Item List (2)'!C:E,3,0))</f>
        <v>100</v>
      </c>
      <c r="X3534" s="231">
        <f t="shared" si="331"/>
        <v>0</v>
      </c>
      <c r="Y3534" s="231" t="str">
        <f t="shared" si="332"/>
        <v>LETTUCE, LINER</v>
      </c>
      <c r="AA3534" s="232">
        <f t="shared" si="333"/>
        <v>133.02</v>
      </c>
      <c r="AB3534" s="232" t="str">
        <f>VLOOKUP(W3534,'Item List (2)'!$H:$J,2,0)</f>
        <v>Food</v>
      </c>
      <c r="AC3534" s="232">
        <f t="shared" si="334"/>
        <v>7493</v>
      </c>
      <c r="AD3534" s="232" t="str">
        <f t="shared" si="335"/>
        <v>7493-Food</v>
      </c>
    </row>
    <row r="3535" spans="1:30">
      <c r="A3535" t="s">
        <v>48</v>
      </c>
      <c r="B3535" t="s">
        <v>549</v>
      </c>
      <c r="C3535" t="s">
        <v>947</v>
      </c>
      <c r="D3535" t="s">
        <v>948</v>
      </c>
      <c r="E3535" t="s">
        <v>949</v>
      </c>
      <c r="F3535" s="220" t="s">
        <v>53</v>
      </c>
      <c r="G3535" s="220">
        <v>45167</v>
      </c>
      <c r="H3535" t="s">
        <v>209</v>
      </c>
      <c r="I3535" t="s">
        <v>55</v>
      </c>
      <c r="J3535" t="s">
        <v>210</v>
      </c>
      <c r="K3535" t="s">
        <v>211</v>
      </c>
      <c r="L3535" s="230" t="s">
        <v>212</v>
      </c>
      <c r="M3535">
        <v>2</v>
      </c>
      <c r="N3535">
        <v>0</v>
      </c>
      <c r="O3535">
        <v>19.57</v>
      </c>
      <c r="P3535">
        <v>39.14</v>
      </c>
      <c r="Q3535">
        <v>7521.11</v>
      </c>
      <c r="R3535">
        <v>14.83</v>
      </c>
      <c r="S3535" s="231" t="str">
        <f>VLOOKUP(U3535,'Cross ref'!I:J,2,0)</f>
        <v>SCL</v>
      </c>
      <c r="T3535" s="231">
        <f t="shared" si="330"/>
        <v>39.14</v>
      </c>
      <c r="U3535" s="231">
        <f>VLOOKUP(VALUE(C3535),'Cross ref'!G:I,3,0)</f>
        <v>7493</v>
      </c>
      <c r="V3535" s="231">
        <f>IFERROR(VLOOKUP(J3535,'Item List (2)'!C:D,2,0),VLOOKUP(K3535,'Item List (2)'!C:D,2,0))</f>
        <v>50007</v>
      </c>
      <c r="W3535" s="231">
        <f>IFERROR(VLOOKUP(J3535,'Item List (2)'!C:E,3,0),VLOOKUP(K3535,'Item List (2)'!C:E,3,0))</f>
        <v>100</v>
      </c>
      <c r="X3535" s="231">
        <f t="shared" si="331"/>
        <v>0</v>
      </c>
      <c r="Y3535" s="231" t="str">
        <f t="shared" si="332"/>
        <v>TOMATO, RED 5X5 BULK 25LB</v>
      </c>
      <c r="AA3535" s="232">
        <f t="shared" si="333"/>
        <v>39.14</v>
      </c>
      <c r="AB3535" s="232" t="str">
        <f>VLOOKUP(W3535,'Item List (2)'!$H:$J,2,0)</f>
        <v>Food</v>
      </c>
      <c r="AC3535" s="232">
        <f t="shared" si="334"/>
        <v>7493</v>
      </c>
      <c r="AD3535" s="232" t="str">
        <f t="shared" si="335"/>
        <v>7493-Food</v>
      </c>
    </row>
    <row r="3536" spans="1:30">
      <c r="A3536" t="s">
        <v>48</v>
      </c>
      <c r="B3536" t="s">
        <v>549</v>
      </c>
      <c r="C3536" t="s">
        <v>947</v>
      </c>
      <c r="D3536" t="s">
        <v>948</v>
      </c>
      <c r="E3536" t="s">
        <v>949</v>
      </c>
      <c r="F3536" s="220" t="s">
        <v>53</v>
      </c>
      <c r="G3536" s="220">
        <v>45167</v>
      </c>
      <c r="H3536" t="s">
        <v>369</v>
      </c>
      <c r="I3536" t="s">
        <v>55</v>
      </c>
      <c r="J3536" t="s">
        <v>370</v>
      </c>
      <c r="K3536" t="s">
        <v>371</v>
      </c>
      <c r="L3536" s="230" t="s">
        <v>372</v>
      </c>
      <c r="M3536">
        <v>1</v>
      </c>
      <c r="N3536">
        <v>0</v>
      </c>
      <c r="O3536">
        <v>38.47</v>
      </c>
      <c r="P3536">
        <v>38.47</v>
      </c>
      <c r="Q3536">
        <v>7521.11</v>
      </c>
      <c r="R3536">
        <v>14.83</v>
      </c>
      <c r="S3536" s="231" t="str">
        <f>VLOOKUP(U3536,'Cross ref'!I:J,2,0)</f>
        <v>SCL</v>
      </c>
      <c r="T3536" s="231">
        <f t="shared" si="330"/>
        <v>38.47</v>
      </c>
      <c r="U3536" s="231">
        <f>VLOOKUP(VALUE(C3536),'Cross ref'!G:I,3,0)</f>
        <v>7493</v>
      </c>
      <c r="V3536" s="231">
        <f>IFERROR(VLOOKUP(J3536,'Item List (2)'!C:D,2,0),VLOOKUP(K3536,'Item List (2)'!C:D,2,0))</f>
        <v>50007</v>
      </c>
      <c r="W3536" s="231">
        <f>IFERROR(VLOOKUP(J3536,'Item List (2)'!C:E,3,0),VLOOKUP(K3536,'Item List (2)'!C:E,3,0))</f>
        <v>100</v>
      </c>
      <c r="X3536" s="231">
        <f t="shared" si="331"/>
        <v>0</v>
      </c>
      <c r="Y3536" s="231" t="str">
        <f t="shared" si="332"/>
        <v>SYRUP, MAPLE FLVR CUP PC</v>
      </c>
      <c r="AA3536" s="232">
        <f t="shared" si="333"/>
        <v>38.47</v>
      </c>
      <c r="AB3536" s="232" t="str">
        <f>VLOOKUP(W3536,'Item List (2)'!$H:$J,2,0)</f>
        <v>Food</v>
      </c>
      <c r="AC3536" s="232">
        <f t="shared" si="334"/>
        <v>7493</v>
      </c>
      <c r="AD3536" s="232" t="str">
        <f t="shared" si="335"/>
        <v>7493-Food</v>
      </c>
    </row>
    <row r="3537" spans="1:30">
      <c r="A3537" t="s">
        <v>48</v>
      </c>
      <c r="B3537" t="s">
        <v>549</v>
      </c>
      <c r="C3537" t="s">
        <v>947</v>
      </c>
      <c r="D3537" t="s">
        <v>948</v>
      </c>
      <c r="E3537" t="s">
        <v>949</v>
      </c>
      <c r="F3537" s="220" t="s">
        <v>53</v>
      </c>
      <c r="G3537" s="220">
        <v>45167</v>
      </c>
      <c r="H3537" t="s">
        <v>213</v>
      </c>
      <c r="I3537" t="s">
        <v>55</v>
      </c>
      <c r="J3537" t="s">
        <v>214</v>
      </c>
      <c r="K3537" t="s">
        <v>215</v>
      </c>
      <c r="L3537" s="230" t="s">
        <v>78</v>
      </c>
      <c r="M3537">
        <v>1</v>
      </c>
      <c r="N3537">
        <v>0</v>
      </c>
      <c r="O3537">
        <v>27.07</v>
      </c>
      <c r="P3537">
        <v>27.07</v>
      </c>
      <c r="Q3537">
        <v>7521.11</v>
      </c>
      <c r="R3537">
        <v>14.83</v>
      </c>
      <c r="S3537" s="231" t="str">
        <f>VLOOKUP(U3537,'Cross ref'!I:J,2,0)</f>
        <v>SCL</v>
      </c>
      <c r="T3537" s="231">
        <f t="shared" si="330"/>
        <v>27.07</v>
      </c>
      <c r="U3537" s="231">
        <f>VLOOKUP(VALUE(C3537),'Cross ref'!G:I,3,0)</f>
        <v>7493</v>
      </c>
      <c r="V3537" s="231">
        <f>IFERROR(VLOOKUP(J3537,'Item List (2)'!C:D,2,0),VLOOKUP(K3537,'Item List (2)'!C:D,2,0))</f>
        <v>50007</v>
      </c>
      <c r="W3537" s="231">
        <f>IFERROR(VLOOKUP(J3537,'Item List (2)'!C:E,3,0),VLOOKUP(K3537,'Item List (2)'!C:E,3,0))</f>
        <v>100</v>
      </c>
      <c r="X3537" s="231">
        <f t="shared" si="331"/>
        <v>0</v>
      </c>
      <c r="Y3537" s="231" t="str">
        <f t="shared" si="332"/>
        <v>PICKLE, CHIP DELI 3/16" CC</v>
      </c>
      <c r="AA3537" s="232">
        <f t="shared" si="333"/>
        <v>27.07</v>
      </c>
      <c r="AB3537" s="232" t="str">
        <f>VLOOKUP(W3537,'Item List (2)'!$H:$J,2,0)</f>
        <v>Food</v>
      </c>
      <c r="AC3537" s="232">
        <f t="shared" si="334"/>
        <v>7493</v>
      </c>
      <c r="AD3537" s="232" t="str">
        <f t="shared" si="335"/>
        <v>7493-Food</v>
      </c>
    </row>
    <row r="3538" spans="1:30">
      <c r="A3538" t="s">
        <v>48</v>
      </c>
      <c r="B3538" t="s">
        <v>549</v>
      </c>
      <c r="C3538" t="s">
        <v>947</v>
      </c>
      <c r="D3538" t="s">
        <v>948</v>
      </c>
      <c r="E3538" t="s">
        <v>949</v>
      </c>
      <c r="F3538" s="220" t="s">
        <v>53</v>
      </c>
      <c r="G3538" s="220">
        <v>45167</v>
      </c>
      <c r="H3538" t="s">
        <v>285</v>
      </c>
      <c r="I3538" t="s">
        <v>55</v>
      </c>
      <c r="J3538" t="s">
        <v>146</v>
      </c>
      <c r="K3538" t="s">
        <v>286</v>
      </c>
      <c r="L3538" s="230" t="s">
        <v>148</v>
      </c>
      <c r="M3538">
        <v>1</v>
      </c>
      <c r="N3538">
        <v>0</v>
      </c>
      <c r="O3538">
        <v>117.62</v>
      </c>
      <c r="P3538">
        <v>117.62</v>
      </c>
      <c r="Q3538">
        <v>7521.11</v>
      </c>
      <c r="R3538">
        <v>14.83</v>
      </c>
      <c r="S3538" s="231" t="str">
        <f>VLOOKUP(U3538,'Cross ref'!I:J,2,0)</f>
        <v>SCL</v>
      </c>
      <c r="T3538" s="231">
        <f t="shared" si="330"/>
        <v>117.62</v>
      </c>
      <c r="U3538" s="231">
        <f>VLOOKUP(VALUE(C3538),'Cross ref'!G:I,3,0)</f>
        <v>7493</v>
      </c>
      <c r="V3538" s="231">
        <f>IFERROR(VLOOKUP(J3538,'Item List (2)'!C:D,2,0),VLOOKUP(K3538,'Item List (2)'!C:D,2,0))</f>
        <v>50007</v>
      </c>
      <c r="W3538" s="231">
        <f>IFERROR(VLOOKUP(J3538,'Item List (2)'!C:E,3,0),VLOOKUP(K3538,'Item List (2)'!C:E,3,0))</f>
        <v>100</v>
      </c>
      <c r="X3538" s="231">
        <f t="shared" si="331"/>
        <v>0</v>
      </c>
      <c r="Y3538" s="231" t="str">
        <f t="shared" si="332"/>
        <v>CHICKEN, BRST FLT MARNTD 3.5Z FZN</v>
      </c>
      <c r="AA3538" s="232">
        <f t="shared" si="333"/>
        <v>117.62</v>
      </c>
      <c r="AB3538" s="232" t="str">
        <f>VLOOKUP(W3538,'Item List (2)'!$H:$J,2,0)</f>
        <v>Food</v>
      </c>
      <c r="AC3538" s="232">
        <f t="shared" si="334"/>
        <v>7493</v>
      </c>
      <c r="AD3538" s="232" t="str">
        <f t="shared" si="335"/>
        <v>7493-Food</v>
      </c>
    </row>
    <row r="3539" spans="1:30">
      <c r="A3539" t="s">
        <v>48</v>
      </c>
      <c r="B3539" t="s">
        <v>549</v>
      </c>
      <c r="C3539" t="s">
        <v>947</v>
      </c>
      <c r="D3539" t="s">
        <v>948</v>
      </c>
      <c r="E3539" t="s">
        <v>949</v>
      </c>
      <c r="F3539" s="220" t="s">
        <v>53</v>
      </c>
      <c r="G3539" s="220">
        <v>45167</v>
      </c>
      <c r="H3539" t="s">
        <v>577</v>
      </c>
      <c r="I3539" t="s">
        <v>55</v>
      </c>
      <c r="J3539" t="s">
        <v>268</v>
      </c>
      <c r="K3539" t="s">
        <v>578</v>
      </c>
      <c r="L3539" s="230" t="s">
        <v>331</v>
      </c>
      <c r="M3539">
        <v>1</v>
      </c>
      <c r="N3539">
        <v>0</v>
      </c>
      <c r="O3539">
        <v>12.97</v>
      </c>
      <c r="P3539">
        <v>12.97</v>
      </c>
      <c r="Q3539">
        <v>7521.11</v>
      </c>
      <c r="R3539">
        <v>14.83</v>
      </c>
      <c r="S3539" s="231" t="str">
        <f>VLOOKUP(U3539,'Cross ref'!I:J,2,0)</f>
        <v>SCL</v>
      </c>
      <c r="T3539" s="231">
        <f t="shared" si="330"/>
        <v>12.97</v>
      </c>
      <c r="U3539" s="231">
        <f>VLOOKUP(VALUE(C3539),'Cross ref'!G:I,3,0)</f>
        <v>7493</v>
      </c>
      <c r="V3539" s="231">
        <f>IFERROR(VLOOKUP(J3539,'Item List (2)'!C:D,2,0),VLOOKUP(K3539,'Item List (2)'!C:D,2,0))</f>
        <v>50007</v>
      </c>
      <c r="W3539" s="231">
        <f>IFERROR(VLOOKUP(J3539,'Item List (2)'!C:E,3,0),VLOOKUP(K3539,'Item List (2)'!C:E,3,0))</f>
        <v>100</v>
      </c>
      <c r="X3539" s="231">
        <f t="shared" si="331"/>
        <v>0</v>
      </c>
      <c r="Y3539" s="231" t="str">
        <f t="shared" si="332"/>
        <v>MAYONNAISE, PC PCH CJR</v>
      </c>
      <c r="AA3539" s="232">
        <f t="shared" si="333"/>
        <v>12.97</v>
      </c>
      <c r="AB3539" s="232" t="str">
        <f>VLOOKUP(W3539,'Item List (2)'!$H:$J,2,0)</f>
        <v>Food</v>
      </c>
      <c r="AC3539" s="232">
        <f t="shared" si="334"/>
        <v>7493</v>
      </c>
      <c r="AD3539" s="232" t="str">
        <f t="shared" si="335"/>
        <v>7493-Food</v>
      </c>
    </row>
    <row r="3540" spans="1:30">
      <c r="A3540" t="s">
        <v>48</v>
      </c>
      <c r="B3540" t="s">
        <v>549</v>
      </c>
      <c r="C3540" t="s">
        <v>947</v>
      </c>
      <c r="D3540" t="s">
        <v>948</v>
      </c>
      <c r="E3540" t="s">
        <v>949</v>
      </c>
      <c r="F3540" s="220" t="s">
        <v>53</v>
      </c>
      <c r="G3540" s="220">
        <v>45167</v>
      </c>
      <c r="H3540" t="s">
        <v>219</v>
      </c>
      <c r="I3540" t="s">
        <v>55</v>
      </c>
      <c r="J3540" t="s">
        <v>220</v>
      </c>
      <c r="K3540" t="s">
        <v>221</v>
      </c>
      <c r="L3540" s="230" t="s">
        <v>222</v>
      </c>
      <c r="M3540">
        <v>1</v>
      </c>
      <c r="N3540">
        <v>0</v>
      </c>
      <c r="O3540">
        <v>13.66</v>
      </c>
      <c r="P3540">
        <v>13.66</v>
      </c>
      <c r="Q3540">
        <v>7521.11</v>
      </c>
      <c r="R3540">
        <v>14.83</v>
      </c>
      <c r="S3540" s="231" t="str">
        <f>VLOOKUP(U3540,'Cross ref'!I:J,2,0)</f>
        <v>SCL</v>
      </c>
      <c r="T3540" s="231">
        <f t="shared" si="330"/>
        <v>13.66</v>
      </c>
      <c r="U3540" s="231">
        <f>VLOOKUP(VALUE(C3540),'Cross ref'!G:I,3,0)</f>
        <v>7493</v>
      </c>
      <c r="V3540" s="231">
        <f>IFERROR(VLOOKUP(J3540,'Item List (2)'!C:D,2,0),VLOOKUP(K3540,'Item List (2)'!C:D,2,0))</f>
        <v>50007</v>
      </c>
      <c r="W3540" s="231">
        <f>IFERROR(VLOOKUP(J3540,'Item List (2)'!C:E,3,0),VLOOKUP(K3540,'Item List (2)'!C:E,3,0))</f>
        <v>100</v>
      </c>
      <c r="X3540" s="231">
        <f t="shared" si="331"/>
        <v>0</v>
      </c>
      <c r="Y3540" s="231" t="str">
        <f t="shared" si="332"/>
        <v>WATER, PURIFIED 16.9Z DASANI</v>
      </c>
      <c r="AA3540" s="232">
        <f t="shared" si="333"/>
        <v>13.66</v>
      </c>
      <c r="AB3540" s="232" t="str">
        <f>VLOOKUP(W3540,'Item List (2)'!$H:$J,2,0)</f>
        <v>Food</v>
      </c>
      <c r="AC3540" s="232">
        <f t="shared" si="334"/>
        <v>7493</v>
      </c>
      <c r="AD3540" s="232" t="str">
        <f t="shared" si="335"/>
        <v>7493-Food</v>
      </c>
    </row>
    <row r="3541" spans="1:30">
      <c r="A3541" t="s">
        <v>48</v>
      </c>
      <c r="B3541" t="s">
        <v>549</v>
      </c>
      <c r="C3541" t="s">
        <v>947</v>
      </c>
      <c r="D3541" t="s">
        <v>948</v>
      </c>
      <c r="E3541" t="s">
        <v>949</v>
      </c>
      <c r="F3541" s="220" t="s">
        <v>53</v>
      </c>
      <c r="G3541" s="220">
        <v>45167</v>
      </c>
      <c r="H3541" t="s">
        <v>381</v>
      </c>
      <c r="I3541" t="s">
        <v>55</v>
      </c>
      <c r="J3541" t="s">
        <v>265</v>
      </c>
      <c r="K3541" t="s">
        <v>382</v>
      </c>
      <c r="L3541" s="230" t="s">
        <v>263</v>
      </c>
      <c r="M3541">
        <v>1</v>
      </c>
      <c r="N3541">
        <v>0</v>
      </c>
      <c r="O3541">
        <v>31.3</v>
      </c>
      <c r="P3541">
        <v>31.3</v>
      </c>
      <c r="Q3541">
        <v>7521.11</v>
      </c>
      <c r="R3541">
        <v>14.83</v>
      </c>
      <c r="S3541" s="231" t="str">
        <f>VLOOKUP(U3541,'Cross ref'!I:J,2,0)</f>
        <v>SCL</v>
      </c>
      <c r="T3541" s="231">
        <f t="shared" si="330"/>
        <v>31.3</v>
      </c>
      <c r="U3541" s="231">
        <f>VLOOKUP(VALUE(C3541),'Cross ref'!G:I,3,0)</f>
        <v>7493</v>
      </c>
      <c r="V3541" s="231">
        <f>IFERROR(VLOOKUP(J3541,'Item List (2)'!C:D,2,0),VLOOKUP(K3541,'Item List (2)'!C:D,2,0))</f>
        <v>50007</v>
      </c>
      <c r="W3541" s="231">
        <f>IFERROR(VLOOKUP(J3541,'Item List (2)'!C:E,3,0),VLOOKUP(K3541,'Item List (2)'!C:E,3,0))</f>
        <v>100</v>
      </c>
      <c r="X3541" s="231">
        <f t="shared" si="331"/>
        <v>0</v>
      </c>
      <c r="Y3541" s="231" t="str">
        <f t="shared" si="332"/>
        <v>SAUCE, CLASSIC W-CAGE FREE EGG</v>
      </c>
      <c r="AA3541" s="232">
        <f t="shared" si="333"/>
        <v>31.3</v>
      </c>
      <c r="AB3541" s="232" t="str">
        <f>VLOOKUP(W3541,'Item List (2)'!$H:$J,2,0)</f>
        <v>Food</v>
      </c>
      <c r="AC3541" s="232">
        <f t="shared" si="334"/>
        <v>7493</v>
      </c>
      <c r="AD3541" s="232" t="str">
        <f t="shared" si="335"/>
        <v>7493-Food</v>
      </c>
    </row>
    <row r="3542" spans="1:30">
      <c r="A3542" t="s">
        <v>48</v>
      </c>
      <c r="B3542" t="s">
        <v>549</v>
      </c>
      <c r="C3542" t="s">
        <v>947</v>
      </c>
      <c r="D3542" t="s">
        <v>948</v>
      </c>
      <c r="E3542" t="s">
        <v>949</v>
      </c>
      <c r="F3542" s="220" t="s">
        <v>53</v>
      </c>
      <c r="G3542" s="220">
        <v>45167</v>
      </c>
      <c r="H3542" t="s">
        <v>231</v>
      </c>
      <c r="I3542" t="s">
        <v>201</v>
      </c>
      <c r="J3542" t="s">
        <v>232</v>
      </c>
      <c r="K3542" t="s">
        <v>233</v>
      </c>
      <c r="L3542" s="230" t="s">
        <v>234</v>
      </c>
      <c r="M3542">
        <v>1</v>
      </c>
      <c r="N3542">
        <v>0</v>
      </c>
      <c r="O3542">
        <v>25.97</v>
      </c>
      <c r="P3542">
        <v>25.97</v>
      </c>
      <c r="Q3542">
        <v>7521.11</v>
      </c>
      <c r="R3542">
        <v>14.83</v>
      </c>
      <c r="S3542" s="231" t="str">
        <f>VLOOKUP(U3542,'Cross ref'!I:J,2,0)</f>
        <v>SCL</v>
      </c>
      <c r="T3542" s="231">
        <f t="shared" si="330"/>
        <v>25.97</v>
      </c>
      <c r="U3542" s="231">
        <f>VLOOKUP(VALUE(C3542),'Cross ref'!G:I,3,0)</f>
        <v>7493</v>
      </c>
      <c r="V3542" s="231">
        <f>IFERROR(VLOOKUP(J3542,'Item List (2)'!C:D,2,0),VLOOKUP(K3542,'Item List (2)'!C:D,2,0))</f>
        <v>51001</v>
      </c>
      <c r="W3542" s="231">
        <f>IFERROR(VLOOKUP(J3542,'Item List (2)'!C:E,3,0),VLOOKUP(K3542,'Item List (2)'!C:E,3,0))</f>
        <v>1000</v>
      </c>
      <c r="X3542" s="231">
        <f t="shared" si="331"/>
        <v>0</v>
      </c>
      <c r="Y3542" s="231" t="str">
        <f t="shared" si="332"/>
        <v>LID, 12-24Z</v>
      </c>
      <c r="AA3542" s="232">
        <f t="shared" si="333"/>
        <v>25.97</v>
      </c>
      <c r="AB3542" s="232" t="str">
        <f>VLOOKUP(W3542,'Item List (2)'!$H:$J,2,0)</f>
        <v>Paper</v>
      </c>
      <c r="AC3542" s="232">
        <f t="shared" si="334"/>
        <v>7493</v>
      </c>
      <c r="AD3542" s="232" t="str">
        <f t="shared" si="335"/>
        <v>7493-Paper</v>
      </c>
    </row>
    <row r="3543" spans="1:30">
      <c r="A3543" t="s">
        <v>48</v>
      </c>
      <c r="B3543" t="s">
        <v>549</v>
      </c>
      <c r="C3543" t="s">
        <v>947</v>
      </c>
      <c r="D3543" t="s">
        <v>948</v>
      </c>
      <c r="E3543" t="s">
        <v>949</v>
      </c>
      <c r="F3543" s="220" t="s">
        <v>53</v>
      </c>
      <c r="G3543" s="220">
        <v>45167</v>
      </c>
      <c r="H3543" t="s">
        <v>423</v>
      </c>
      <c r="I3543" t="s">
        <v>201</v>
      </c>
      <c r="J3543" t="s">
        <v>240</v>
      </c>
      <c r="K3543" t="s">
        <v>424</v>
      </c>
      <c r="L3543" s="230" t="s">
        <v>425</v>
      </c>
      <c r="M3543">
        <v>1</v>
      </c>
      <c r="N3543">
        <v>0</v>
      </c>
      <c r="O3543">
        <v>21.76</v>
      </c>
      <c r="P3543">
        <v>21.76</v>
      </c>
      <c r="Q3543">
        <v>7521.11</v>
      </c>
      <c r="R3543">
        <v>14.83</v>
      </c>
      <c r="S3543" s="231" t="str">
        <f>VLOOKUP(U3543,'Cross ref'!I:J,2,0)</f>
        <v>SCL</v>
      </c>
      <c r="T3543" s="231">
        <f t="shared" si="330"/>
        <v>21.76</v>
      </c>
      <c r="U3543" s="231">
        <f>VLOOKUP(VALUE(C3543),'Cross ref'!G:I,3,0)</f>
        <v>7493</v>
      </c>
      <c r="V3543" s="231">
        <f>IFERROR(VLOOKUP(J3543,'Item List (2)'!C:D,2,0),VLOOKUP(K3543,'Item List (2)'!C:D,2,0))</f>
        <v>51001</v>
      </c>
      <c r="W3543" s="231">
        <f>IFERROR(VLOOKUP(J3543,'Item List (2)'!C:E,3,0),VLOOKUP(K3543,'Item List (2)'!C:E,3,0))</f>
        <v>1000</v>
      </c>
      <c r="X3543" s="231">
        <f t="shared" si="331"/>
        <v>0</v>
      </c>
      <c r="Y3543" s="231" t="str">
        <f t="shared" si="332"/>
        <v>BAG, T-SHIRT FLVR TRAILS</v>
      </c>
      <c r="AA3543" s="232">
        <f t="shared" si="333"/>
        <v>21.76</v>
      </c>
      <c r="AB3543" s="232" t="str">
        <f>VLOOKUP(W3543,'Item List (2)'!$H:$J,2,0)</f>
        <v>Paper</v>
      </c>
      <c r="AC3543" s="232">
        <f t="shared" si="334"/>
        <v>7493</v>
      </c>
      <c r="AD3543" s="232" t="str">
        <f t="shared" si="335"/>
        <v>7493-Paper</v>
      </c>
    </row>
    <row r="3544" spans="1:30">
      <c r="A3544" t="s">
        <v>48</v>
      </c>
      <c r="B3544" t="s">
        <v>549</v>
      </c>
      <c r="C3544" t="s">
        <v>947</v>
      </c>
      <c r="D3544" t="s">
        <v>948</v>
      </c>
      <c r="E3544" t="s">
        <v>949</v>
      </c>
      <c r="F3544" s="220" t="s">
        <v>53</v>
      </c>
      <c r="G3544" s="220">
        <v>45167</v>
      </c>
      <c r="H3544" t="s">
        <v>492</v>
      </c>
      <c r="I3544" t="s">
        <v>201</v>
      </c>
      <c r="J3544" t="s">
        <v>493</v>
      </c>
      <c r="K3544" t="s">
        <v>494</v>
      </c>
      <c r="L3544" s="230" t="s">
        <v>495</v>
      </c>
      <c r="M3544">
        <v>1</v>
      </c>
      <c r="N3544">
        <v>0</v>
      </c>
      <c r="O3544">
        <v>48.25</v>
      </c>
      <c r="P3544">
        <v>48.25</v>
      </c>
      <c r="Q3544">
        <v>7521.11</v>
      </c>
      <c r="R3544">
        <v>14.83</v>
      </c>
      <c r="S3544" s="231" t="str">
        <f>VLOOKUP(U3544,'Cross ref'!I:J,2,0)</f>
        <v>SCL</v>
      </c>
      <c r="T3544" s="231">
        <f t="shared" si="330"/>
        <v>48.25</v>
      </c>
      <c r="U3544" s="231">
        <f>VLOOKUP(VALUE(C3544),'Cross ref'!G:I,3,0)</f>
        <v>7493</v>
      </c>
      <c r="V3544" s="231">
        <f>IFERROR(VLOOKUP(J3544,'Item List (2)'!C:D,2,0),VLOOKUP(K3544,'Item List (2)'!C:D,2,0))</f>
        <v>51001</v>
      </c>
      <c r="W3544" s="231">
        <f>IFERROR(VLOOKUP(J3544,'Item List (2)'!C:E,3,0),VLOOKUP(K3544,'Item List (2)'!C:E,3,0))</f>
        <v>1000</v>
      </c>
      <c r="X3544" s="231">
        <f t="shared" si="331"/>
        <v>0</v>
      </c>
      <c r="Y3544" s="231" t="str">
        <f t="shared" si="332"/>
        <v>CONTAINER, CLAMSHELL DUAL SIDED</v>
      </c>
      <c r="AA3544" s="232">
        <f t="shared" si="333"/>
        <v>48.25</v>
      </c>
      <c r="AB3544" s="232" t="str">
        <f>VLOOKUP(W3544,'Item List (2)'!$H:$J,2,0)</f>
        <v>Paper</v>
      </c>
      <c r="AC3544" s="232">
        <f t="shared" si="334"/>
        <v>7493</v>
      </c>
      <c r="AD3544" s="232" t="str">
        <f t="shared" si="335"/>
        <v>7493-Paper</v>
      </c>
    </row>
    <row r="3545" spans="1:30">
      <c r="A3545" t="s">
        <v>48</v>
      </c>
      <c r="B3545" t="s">
        <v>549</v>
      </c>
      <c r="C3545" t="s">
        <v>947</v>
      </c>
      <c r="D3545" t="s">
        <v>948</v>
      </c>
      <c r="E3545" t="s">
        <v>949</v>
      </c>
      <c r="F3545" s="220" t="s">
        <v>53</v>
      </c>
      <c r="G3545" s="220">
        <v>45167</v>
      </c>
      <c r="H3545" t="s">
        <v>243</v>
      </c>
      <c r="I3545" t="s">
        <v>55</v>
      </c>
      <c r="J3545" t="s">
        <v>244</v>
      </c>
      <c r="K3545" t="s">
        <v>245</v>
      </c>
      <c r="L3545" s="230" t="s">
        <v>246</v>
      </c>
      <c r="M3545">
        <v>2</v>
      </c>
      <c r="N3545">
        <v>0</v>
      </c>
      <c r="O3545">
        <v>19.99</v>
      </c>
      <c r="P3545">
        <v>39.98</v>
      </c>
      <c r="Q3545">
        <v>7521.11</v>
      </c>
      <c r="R3545">
        <v>14.83</v>
      </c>
      <c r="S3545" s="231" t="str">
        <f>VLOOKUP(U3545,'Cross ref'!I:J,2,0)</f>
        <v>SCL</v>
      </c>
      <c r="T3545" s="231">
        <f t="shared" si="330"/>
        <v>39.98</v>
      </c>
      <c r="U3545" s="231">
        <f>VLOOKUP(VALUE(C3545),'Cross ref'!G:I,3,0)</f>
        <v>7493</v>
      </c>
      <c r="V3545" s="231">
        <f>IFERROR(VLOOKUP(J3545,'Item List (2)'!C:D,2,0),VLOOKUP(K3545,'Item List (2)'!C:D,2,0))</f>
        <v>50007</v>
      </c>
      <c r="W3545" s="231">
        <f>IFERROR(VLOOKUP(J3545,'Item List (2)'!C:E,3,0),VLOOKUP(K3545,'Item List (2)'!C:E,3,0))</f>
        <v>100</v>
      </c>
      <c r="X3545" s="231">
        <f t="shared" si="331"/>
        <v>0</v>
      </c>
      <c r="Y3545" s="231" t="str">
        <f t="shared" si="332"/>
        <v>CREAMER, HALF &amp; HALF</v>
      </c>
      <c r="AA3545" s="232">
        <f t="shared" si="333"/>
        <v>39.98</v>
      </c>
      <c r="AB3545" s="232" t="str">
        <f>VLOOKUP(W3545,'Item List (2)'!$H:$J,2,0)</f>
        <v>Food</v>
      </c>
      <c r="AC3545" s="232">
        <f t="shared" si="334"/>
        <v>7493</v>
      </c>
      <c r="AD3545" s="232" t="str">
        <f t="shared" si="335"/>
        <v>7493-Food</v>
      </c>
    </row>
    <row r="3546" spans="1:30">
      <c r="A3546" t="s">
        <v>48</v>
      </c>
      <c r="B3546" t="s">
        <v>549</v>
      </c>
      <c r="C3546" t="s">
        <v>947</v>
      </c>
      <c r="D3546" t="s">
        <v>948</v>
      </c>
      <c r="E3546" t="s">
        <v>949</v>
      </c>
      <c r="F3546" s="220" t="s">
        <v>53</v>
      </c>
      <c r="G3546" s="220">
        <v>45167</v>
      </c>
      <c r="H3546" t="s">
        <v>247</v>
      </c>
      <c r="I3546" t="s">
        <v>201</v>
      </c>
      <c r="J3546" t="s">
        <v>240</v>
      </c>
      <c r="K3546" t="s">
        <v>248</v>
      </c>
      <c r="L3546" s="230" t="s">
        <v>249</v>
      </c>
      <c r="M3546">
        <v>1</v>
      </c>
      <c r="N3546">
        <v>0</v>
      </c>
      <c r="O3546">
        <v>16.89</v>
      </c>
      <c r="P3546">
        <v>16.89</v>
      </c>
      <c r="Q3546">
        <v>7521.11</v>
      </c>
      <c r="R3546">
        <v>14.83</v>
      </c>
      <c r="S3546" s="231" t="str">
        <f>VLOOKUP(U3546,'Cross ref'!I:J,2,0)</f>
        <v>SCL</v>
      </c>
      <c r="T3546" s="231">
        <f t="shared" si="330"/>
        <v>16.89</v>
      </c>
      <c r="U3546" s="231">
        <f>VLOOKUP(VALUE(C3546),'Cross ref'!G:I,3,0)</f>
        <v>7493</v>
      </c>
      <c r="V3546" s="231">
        <f>IFERROR(VLOOKUP(J3546,'Item List (2)'!C:D,2,0),VLOOKUP(K3546,'Item List (2)'!C:D,2,0))</f>
        <v>51001</v>
      </c>
      <c r="W3546" s="231">
        <f>IFERROR(VLOOKUP(J3546,'Item List (2)'!C:E,3,0),VLOOKUP(K3546,'Item List (2)'!C:E,3,0))</f>
        <v>1000</v>
      </c>
      <c r="X3546" s="231">
        <f t="shared" si="331"/>
        <v>0</v>
      </c>
      <c r="Y3546" s="231" t="str">
        <f t="shared" si="332"/>
        <v>BAG, #12 FVLR TRAILS</v>
      </c>
      <c r="AA3546" s="232">
        <f t="shared" si="333"/>
        <v>16.89</v>
      </c>
      <c r="AB3546" s="232" t="str">
        <f>VLOOKUP(W3546,'Item List (2)'!$H:$J,2,0)</f>
        <v>Paper</v>
      </c>
      <c r="AC3546" s="232">
        <f t="shared" si="334"/>
        <v>7493</v>
      </c>
      <c r="AD3546" s="232" t="str">
        <f t="shared" si="335"/>
        <v>7493-Paper</v>
      </c>
    </row>
    <row r="3547" spans="1:30">
      <c r="A3547" t="s">
        <v>48</v>
      </c>
      <c r="B3547" t="s">
        <v>549</v>
      </c>
      <c r="C3547" t="s">
        <v>947</v>
      </c>
      <c r="D3547" t="s">
        <v>948</v>
      </c>
      <c r="E3547" t="s">
        <v>949</v>
      </c>
      <c r="F3547" s="220" t="s">
        <v>53</v>
      </c>
      <c r="G3547" s="220">
        <v>45167</v>
      </c>
      <c r="H3547" t="s">
        <v>250</v>
      </c>
      <c r="I3547" t="s">
        <v>201</v>
      </c>
      <c r="J3547" t="s">
        <v>240</v>
      </c>
      <c r="K3547" t="s">
        <v>251</v>
      </c>
      <c r="L3547" s="230" t="s">
        <v>252</v>
      </c>
      <c r="M3547">
        <v>1</v>
      </c>
      <c r="N3547">
        <v>0</v>
      </c>
      <c r="O3547">
        <v>26.37</v>
      </c>
      <c r="P3547">
        <v>26.37</v>
      </c>
      <c r="Q3547">
        <v>7521.11</v>
      </c>
      <c r="R3547">
        <v>14.83</v>
      </c>
      <c r="S3547" s="231" t="str">
        <f>VLOOKUP(U3547,'Cross ref'!I:J,2,0)</f>
        <v>SCL</v>
      </c>
      <c r="T3547" s="231">
        <f t="shared" si="330"/>
        <v>26.37</v>
      </c>
      <c r="U3547" s="231">
        <f>VLOOKUP(VALUE(C3547),'Cross ref'!G:I,3,0)</f>
        <v>7493</v>
      </c>
      <c r="V3547" s="231">
        <f>IFERROR(VLOOKUP(J3547,'Item List (2)'!C:D,2,0),VLOOKUP(K3547,'Item List (2)'!C:D,2,0))</f>
        <v>51001</v>
      </c>
      <c r="W3547" s="231">
        <f>IFERROR(VLOOKUP(J3547,'Item List (2)'!C:E,3,0),VLOOKUP(K3547,'Item List (2)'!C:E,3,0))</f>
        <v>1000</v>
      </c>
      <c r="X3547" s="231">
        <f t="shared" si="331"/>
        <v>0</v>
      </c>
      <c r="Y3547" s="231" t="str">
        <f t="shared" si="332"/>
        <v>BAG, #8 FLVR TRAILS</v>
      </c>
      <c r="AA3547" s="232">
        <f t="shared" si="333"/>
        <v>26.37</v>
      </c>
      <c r="AB3547" s="232" t="str">
        <f>VLOOKUP(W3547,'Item List (2)'!$H:$J,2,0)</f>
        <v>Paper</v>
      </c>
      <c r="AC3547" s="232">
        <f t="shared" si="334"/>
        <v>7493</v>
      </c>
      <c r="AD3547" s="232" t="str">
        <f t="shared" si="335"/>
        <v>7493-Paper</v>
      </c>
    </row>
    <row r="3548" spans="1:30">
      <c r="A3548" t="s">
        <v>48</v>
      </c>
      <c r="B3548" t="s">
        <v>549</v>
      </c>
      <c r="C3548" t="s">
        <v>947</v>
      </c>
      <c r="D3548" t="s">
        <v>948</v>
      </c>
      <c r="E3548" t="s">
        <v>949</v>
      </c>
      <c r="F3548" s="220" t="s">
        <v>53</v>
      </c>
      <c r="G3548" s="220">
        <v>45167</v>
      </c>
      <c r="H3548" t="s">
        <v>253</v>
      </c>
      <c r="I3548" t="s">
        <v>201</v>
      </c>
      <c r="J3548" t="s">
        <v>240</v>
      </c>
      <c r="K3548" t="s">
        <v>254</v>
      </c>
      <c r="L3548" s="230" t="s">
        <v>249</v>
      </c>
      <c r="M3548">
        <v>1</v>
      </c>
      <c r="N3548">
        <v>0</v>
      </c>
      <c r="O3548">
        <v>10.7</v>
      </c>
      <c r="P3548">
        <v>10.7</v>
      </c>
      <c r="Q3548">
        <v>7521.11</v>
      </c>
      <c r="R3548">
        <v>14.83</v>
      </c>
      <c r="S3548" s="231" t="str">
        <f>VLOOKUP(U3548,'Cross ref'!I:J,2,0)</f>
        <v>SCL</v>
      </c>
      <c r="T3548" s="231">
        <f t="shared" si="330"/>
        <v>10.7</v>
      </c>
      <c r="U3548" s="231">
        <f>VLOOKUP(VALUE(C3548),'Cross ref'!G:I,3,0)</f>
        <v>7493</v>
      </c>
      <c r="V3548" s="231">
        <f>IFERROR(VLOOKUP(J3548,'Item List (2)'!C:D,2,0),VLOOKUP(K3548,'Item List (2)'!C:D,2,0))</f>
        <v>51001</v>
      </c>
      <c r="W3548" s="231">
        <f>IFERROR(VLOOKUP(J3548,'Item List (2)'!C:E,3,0),VLOOKUP(K3548,'Item List (2)'!C:E,3,0))</f>
        <v>1000</v>
      </c>
      <c r="X3548" s="231">
        <f t="shared" si="331"/>
        <v>0</v>
      </c>
      <c r="Y3548" s="231" t="str">
        <f t="shared" si="332"/>
        <v>BAG, #4 FLVR TRAILS</v>
      </c>
      <c r="AA3548" s="232">
        <f t="shared" si="333"/>
        <v>10.7</v>
      </c>
      <c r="AB3548" s="232" t="str">
        <f>VLOOKUP(W3548,'Item List (2)'!$H:$J,2,0)</f>
        <v>Paper</v>
      </c>
      <c r="AC3548" s="232">
        <f t="shared" si="334"/>
        <v>7493</v>
      </c>
      <c r="AD3548" s="232" t="str">
        <f t="shared" si="335"/>
        <v>7493-Paper</v>
      </c>
    </row>
    <row r="3549" spans="1:30">
      <c r="A3549" t="s">
        <v>48</v>
      </c>
      <c r="B3549" t="s">
        <v>549</v>
      </c>
      <c r="C3549" t="s">
        <v>947</v>
      </c>
      <c r="D3549" t="s">
        <v>948</v>
      </c>
      <c r="E3549" t="s">
        <v>949</v>
      </c>
      <c r="F3549" s="220" t="s">
        <v>53</v>
      </c>
      <c r="G3549" s="220">
        <v>45167</v>
      </c>
      <c r="H3549" t="s">
        <v>255</v>
      </c>
      <c r="I3549" t="s">
        <v>201</v>
      </c>
      <c r="J3549" t="s">
        <v>236</v>
      </c>
      <c r="K3549" t="s">
        <v>256</v>
      </c>
      <c r="L3549" s="230" t="s">
        <v>257</v>
      </c>
      <c r="M3549">
        <v>1</v>
      </c>
      <c r="N3549">
        <v>0</v>
      </c>
      <c r="O3549">
        <v>66.19</v>
      </c>
      <c r="P3549">
        <v>66.19</v>
      </c>
      <c r="Q3549">
        <v>7521.11</v>
      </c>
      <c r="R3549">
        <v>14.83</v>
      </c>
      <c r="S3549" s="231" t="str">
        <f>VLOOKUP(U3549,'Cross ref'!I:J,2,0)</f>
        <v>SCL</v>
      </c>
      <c r="T3549" s="231">
        <f t="shared" si="330"/>
        <v>66.19</v>
      </c>
      <c r="U3549" s="231">
        <f>VLOOKUP(VALUE(C3549),'Cross ref'!G:I,3,0)</f>
        <v>7493</v>
      </c>
      <c r="V3549" s="231">
        <f>IFERROR(VLOOKUP(J3549,'Item List (2)'!C:D,2,0),VLOOKUP(K3549,'Item List (2)'!C:D,2,0))</f>
        <v>51001</v>
      </c>
      <c r="W3549" s="231">
        <f>IFERROR(VLOOKUP(J3549,'Item List (2)'!C:E,3,0),VLOOKUP(K3549,'Item List (2)'!C:E,3,0))</f>
        <v>1000</v>
      </c>
      <c r="X3549" s="231">
        <f t="shared" si="331"/>
        <v>0</v>
      </c>
      <c r="Y3549" s="231" t="str">
        <f t="shared" si="332"/>
        <v>CUP, COLD 24Z FLVR TRAIL</v>
      </c>
      <c r="AA3549" s="232">
        <f t="shared" si="333"/>
        <v>66.19</v>
      </c>
      <c r="AB3549" s="232" t="str">
        <f>VLOOKUP(W3549,'Item List (2)'!$H:$J,2,0)</f>
        <v>Paper</v>
      </c>
      <c r="AC3549" s="232">
        <f t="shared" si="334"/>
        <v>7493</v>
      </c>
      <c r="AD3549" s="232" t="str">
        <f t="shared" si="335"/>
        <v>7493-Paper</v>
      </c>
    </row>
    <row r="3550" spans="1:30">
      <c r="A3550" t="s">
        <v>48</v>
      </c>
      <c r="B3550" t="s">
        <v>549</v>
      </c>
      <c r="C3550" t="s">
        <v>947</v>
      </c>
      <c r="D3550" t="s">
        <v>948</v>
      </c>
      <c r="E3550" t="s">
        <v>949</v>
      </c>
      <c r="F3550" s="220" t="s">
        <v>53</v>
      </c>
      <c r="G3550" s="220">
        <v>45167</v>
      </c>
      <c r="H3550" t="s">
        <v>258</v>
      </c>
      <c r="I3550" t="s">
        <v>201</v>
      </c>
      <c r="J3550" t="s">
        <v>236</v>
      </c>
      <c r="K3550" t="s">
        <v>259</v>
      </c>
      <c r="L3550" s="230" t="s">
        <v>260</v>
      </c>
      <c r="M3550">
        <v>2</v>
      </c>
      <c r="N3550">
        <v>0</v>
      </c>
      <c r="O3550">
        <v>30.68</v>
      </c>
      <c r="P3550">
        <v>61.36</v>
      </c>
      <c r="Q3550">
        <v>7521.11</v>
      </c>
      <c r="R3550">
        <v>14.83</v>
      </c>
      <c r="S3550" s="231" t="str">
        <f>VLOOKUP(U3550,'Cross ref'!I:J,2,0)</f>
        <v>SCL</v>
      </c>
      <c r="T3550" s="231">
        <f t="shared" si="330"/>
        <v>61.36</v>
      </c>
      <c r="U3550" s="231">
        <f>VLOOKUP(VALUE(C3550),'Cross ref'!G:I,3,0)</f>
        <v>7493</v>
      </c>
      <c r="V3550" s="231">
        <f>IFERROR(VLOOKUP(J3550,'Item List (2)'!C:D,2,0),VLOOKUP(K3550,'Item List (2)'!C:D,2,0))</f>
        <v>51001</v>
      </c>
      <c r="W3550" s="231">
        <f>IFERROR(VLOOKUP(J3550,'Item List (2)'!C:E,3,0),VLOOKUP(K3550,'Item List (2)'!C:E,3,0))</f>
        <v>1000</v>
      </c>
      <c r="X3550" s="231">
        <f t="shared" si="331"/>
        <v>0</v>
      </c>
      <c r="Y3550" s="231" t="str">
        <f t="shared" si="332"/>
        <v>CUP, PLS COLD 32Z FLVR TRAIL</v>
      </c>
      <c r="AA3550" s="232">
        <f t="shared" si="333"/>
        <v>61.36</v>
      </c>
      <c r="AB3550" s="232" t="str">
        <f>VLOOKUP(W3550,'Item List (2)'!$H:$J,2,0)</f>
        <v>Paper</v>
      </c>
      <c r="AC3550" s="232">
        <f t="shared" si="334"/>
        <v>7493</v>
      </c>
      <c r="AD3550" s="232" t="str">
        <f t="shared" si="335"/>
        <v>7493-Paper</v>
      </c>
    </row>
    <row r="3551" spans="1:30">
      <c r="A3551" t="s">
        <v>48</v>
      </c>
      <c r="B3551" t="s">
        <v>549</v>
      </c>
      <c r="C3551" t="s">
        <v>947</v>
      </c>
      <c r="D3551" t="s">
        <v>948</v>
      </c>
      <c r="E3551" t="s">
        <v>949</v>
      </c>
      <c r="F3551" s="220" t="s">
        <v>53</v>
      </c>
      <c r="G3551" s="220">
        <v>45167</v>
      </c>
      <c r="H3551" t="s">
        <v>261</v>
      </c>
      <c r="I3551" t="s">
        <v>55</v>
      </c>
      <c r="J3551" t="s">
        <v>98</v>
      </c>
      <c r="K3551" t="s">
        <v>262</v>
      </c>
      <c r="L3551" s="230" t="s">
        <v>263</v>
      </c>
      <c r="M3551">
        <v>1</v>
      </c>
      <c r="N3551">
        <v>0</v>
      </c>
      <c r="O3551">
        <v>22.91</v>
      </c>
      <c r="P3551">
        <v>22.91</v>
      </c>
      <c r="Q3551">
        <v>7521.11</v>
      </c>
      <c r="R3551">
        <v>14.83</v>
      </c>
      <c r="S3551" s="231" t="str">
        <f>VLOOKUP(U3551,'Cross ref'!I:J,2,0)</f>
        <v>SCL</v>
      </c>
      <c r="T3551" s="231">
        <f t="shared" si="330"/>
        <v>22.91</v>
      </c>
      <c r="U3551" s="231">
        <f>VLOOKUP(VALUE(C3551),'Cross ref'!G:I,3,0)</f>
        <v>7493</v>
      </c>
      <c r="V3551" s="231">
        <f>IFERROR(VLOOKUP(J3551,'Item List (2)'!C:D,2,0),VLOOKUP(K3551,'Item List (2)'!C:D,2,0))</f>
        <v>50007</v>
      </c>
      <c r="W3551" s="231">
        <f>IFERROR(VLOOKUP(J3551,'Item List (2)'!C:E,3,0),VLOOKUP(K3551,'Item List (2)'!C:E,3,0))</f>
        <v>100</v>
      </c>
      <c r="X3551" s="231">
        <f t="shared" si="331"/>
        <v>0</v>
      </c>
      <c r="Y3551" s="231" t="str">
        <f t="shared" si="332"/>
        <v>SAUCE, BBQ</v>
      </c>
      <c r="AA3551" s="232">
        <f t="shared" si="333"/>
        <v>22.91</v>
      </c>
      <c r="AB3551" s="232" t="str">
        <f>VLOOKUP(W3551,'Item List (2)'!$H:$J,2,0)</f>
        <v>Food</v>
      </c>
      <c r="AC3551" s="232">
        <f t="shared" si="334"/>
        <v>7493</v>
      </c>
      <c r="AD3551" s="232" t="str">
        <f t="shared" si="335"/>
        <v>7493-Food</v>
      </c>
    </row>
    <row r="3552" spans="1:30">
      <c r="A3552" t="s">
        <v>48</v>
      </c>
      <c r="B3552" t="s">
        <v>549</v>
      </c>
      <c r="C3552" t="s">
        <v>947</v>
      </c>
      <c r="D3552" t="s">
        <v>948</v>
      </c>
      <c r="E3552" t="s">
        <v>949</v>
      </c>
      <c r="F3552" s="220" t="s">
        <v>53</v>
      </c>
      <c r="G3552" s="220">
        <v>45167</v>
      </c>
      <c r="H3552" t="s">
        <v>264</v>
      </c>
      <c r="I3552" t="s">
        <v>55</v>
      </c>
      <c r="J3552" t="s">
        <v>265</v>
      </c>
      <c r="K3552" t="s">
        <v>266</v>
      </c>
      <c r="L3552" s="230" t="s">
        <v>263</v>
      </c>
      <c r="M3552">
        <v>1</v>
      </c>
      <c r="N3552">
        <v>0</v>
      </c>
      <c r="O3552">
        <v>23.87</v>
      </c>
      <c r="P3552">
        <v>23.87</v>
      </c>
      <c r="Q3552">
        <v>7521.11</v>
      </c>
      <c r="R3552">
        <v>14.83</v>
      </c>
      <c r="S3552" s="231" t="str">
        <f>VLOOKUP(U3552,'Cross ref'!I:J,2,0)</f>
        <v>SCL</v>
      </c>
      <c r="T3552" s="231">
        <f t="shared" si="330"/>
        <v>23.87</v>
      </c>
      <c r="U3552" s="231">
        <f>VLOOKUP(VALUE(C3552),'Cross ref'!G:I,3,0)</f>
        <v>7493</v>
      </c>
      <c r="V3552" s="231">
        <f>IFERROR(VLOOKUP(J3552,'Item List (2)'!C:D,2,0),VLOOKUP(K3552,'Item List (2)'!C:D,2,0))</f>
        <v>50007</v>
      </c>
      <c r="W3552" s="231">
        <f>IFERROR(VLOOKUP(J3552,'Item List (2)'!C:E,3,0),VLOOKUP(K3552,'Item List (2)'!C:E,3,0))</f>
        <v>100</v>
      </c>
      <c r="X3552" s="231">
        <f t="shared" si="331"/>
        <v>0</v>
      </c>
      <c r="Y3552" s="231" t="str">
        <f t="shared" si="332"/>
        <v>SAUCE, SPECIAL</v>
      </c>
      <c r="AA3552" s="232">
        <f t="shared" si="333"/>
        <v>23.87</v>
      </c>
      <c r="AB3552" s="232" t="str">
        <f>VLOOKUP(W3552,'Item List (2)'!$H:$J,2,0)</f>
        <v>Food</v>
      </c>
      <c r="AC3552" s="232">
        <f t="shared" si="334"/>
        <v>7493</v>
      </c>
      <c r="AD3552" s="232" t="str">
        <f t="shared" si="335"/>
        <v>7493-Food</v>
      </c>
    </row>
    <row r="3553" spans="1:30">
      <c r="A3553" t="s">
        <v>48</v>
      </c>
      <c r="B3553" t="s">
        <v>549</v>
      </c>
      <c r="C3553" t="s">
        <v>947</v>
      </c>
      <c r="D3553" t="s">
        <v>948</v>
      </c>
      <c r="E3553" t="s">
        <v>949</v>
      </c>
      <c r="F3553" s="220" t="s">
        <v>53</v>
      </c>
      <c r="G3553" s="220">
        <v>45167</v>
      </c>
      <c r="H3553" t="s">
        <v>267</v>
      </c>
      <c r="I3553" t="s">
        <v>55</v>
      </c>
      <c r="J3553" t="s">
        <v>268</v>
      </c>
      <c r="K3553" t="s">
        <v>269</v>
      </c>
      <c r="L3553" s="230" t="s">
        <v>270</v>
      </c>
      <c r="M3553">
        <v>2</v>
      </c>
      <c r="N3553">
        <v>0</v>
      </c>
      <c r="O3553">
        <v>47.11</v>
      </c>
      <c r="P3553">
        <v>94.22</v>
      </c>
      <c r="Q3553">
        <v>7521.11</v>
      </c>
      <c r="R3553">
        <v>14.83</v>
      </c>
      <c r="S3553" s="231" t="str">
        <f>VLOOKUP(U3553,'Cross ref'!I:J,2,0)</f>
        <v>SCL</v>
      </c>
      <c r="T3553" s="231">
        <f t="shared" si="330"/>
        <v>94.22</v>
      </c>
      <c r="U3553" s="231">
        <f>VLOOKUP(VALUE(C3553),'Cross ref'!G:I,3,0)</f>
        <v>7493</v>
      </c>
      <c r="V3553" s="231">
        <f>IFERROR(VLOOKUP(J3553,'Item List (2)'!C:D,2,0),VLOOKUP(K3553,'Item List (2)'!C:D,2,0))</f>
        <v>50007</v>
      </c>
      <c r="W3553" s="231">
        <f>IFERROR(VLOOKUP(J3553,'Item List (2)'!C:E,3,0),VLOOKUP(K3553,'Item List (2)'!C:E,3,0))</f>
        <v>100</v>
      </c>
      <c r="X3553" s="231">
        <f t="shared" si="331"/>
        <v>0</v>
      </c>
      <c r="Y3553" s="231" t="str">
        <f t="shared" si="332"/>
        <v>MAYONNAISE, 64Z</v>
      </c>
      <c r="AA3553" s="232">
        <f t="shared" si="333"/>
        <v>94.22</v>
      </c>
      <c r="AB3553" s="232" t="str">
        <f>VLOOKUP(W3553,'Item List (2)'!$H:$J,2,0)</f>
        <v>Food</v>
      </c>
      <c r="AC3553" s="232">
        <f t="shared" si="334"/>
        <v>7493</v>
      </c>
      <c r="AD3553" s="232" t="str">
        <f t="shared" si="335"/>
        <v>7493-Food</v>
      </c>
    </row>
    <row r="3554" spans="1:30">
      <c r="A3554" t="s">
        <v>48</v>
      </c>
      <c r="B3554" t="s">
        <v>549</v>
      </c>
      <c r="C3554" t="s">
        <v>947</v>
      </c>
      <c r="D3554" t="s">
        <v>948</v>
      </c>
      <c r="E3554" t="s">
        <v>949</v>
      </c>
      <c r="F3554" s="220" t="s">
        <v>53</v>
      </c>
      <c r="G3554" s="220">
        <v>45167</v>
      </c>
      <c r="H3554" t="s">
        <v>399</v>
      </c>
      <c r="I3554" t="s">
        <v>201</v>
      </c>
      <c r="J3554" t="s">
        <v>400</v>
      </c>
      <c r="K3554" t="s">
        <v>401</v>
      </c>
      <c r="L3554" s="230" t="s">
        <v>402</v>
      </c>
      <c r="M3554">
        <v>1</v>
      </c>
      <c r="N3554">
        <v>0</v>
      </c>
      <c r="O3554">
        <v>45.4</v>
      </c>
      <c r="P3554">
        <v>45.4</v>
      </c>
      <c r="Q3554">
        <v>7521.11</v>
      </c>
      <c r="R3554">
        <v>14.83</v>
      </c>
      <c r="S3554" s="231" t="str">
        <f>VLOOKUP(U3554,'Cross ref'!I:J,2,0)</f>
        <v>SCL</v>
      </c>
      <c r="T3554" s="231">
        <f t="shared" si="330"/>
        <v>45.4</v>
      </c>
      <c r="U3554" s="231">
        <f>VLOOKUP(VALUE(C3554),'Cross ref'!G:I,3,0)</f>
        <v>7493</v>
      </c>
      <c r="V3554" s="231">
        <f>IFERROR(VLOOKUP(J3554,'Item List (2)'!C:D,2,0),VLOOKUP(K3554,'Item List (2)'!C:D,2,0))</f>
        <v>51001</v>
      </c>
      <c r="W3554" s="231">
        <f>IFERROR(VLOOKUP(J3554,'Item List (2)'!C:E,3,0),VLOOKUP(K3554,'Item List (2)'!C:E,3,0))</f>
        <v>1000</v>
      </c>
      <c r="X3554" s="231">
        <f t="shared" si="331"/>
        <v>0</v>
      </c>
      <c r="Y3554" s="231" t="str">
        <f t="shared" si="332"/>
        <v>NAPKIN, 13X8.5 BRN</v>
      </c>
      <c r="AA3554" s="232">
        <f t="shared" si="333"/>
        <v>45.4</v>
      </c>
      <c r="AB3554" s="232" t="str">
        <f>VLOOKUP(W3554,'Item List (2)'!$H:$J,2,0)</f>
        <v>Paper</v>
      </c>
      <c r="AC3554" s="232">
        <f t="shared" si="334"/>
        <v>7493</v>
      </c>
      <c r="AD3554" s="232" t="str">
        <f t="shared" si="335"/>
        <v>7493-Paper</v>
      </c>
    </row>
    <row r="3555" spans="1:30">
      <c r="A3555" t="s">
        <v>48</v>
      </c>
      <c r="B3555" t="s">
        <v>549</v>
      </c>
      <c r="C3555" t="s">
        <v>947</v>
      </c>
      <c r="D3555" t="s">
        <v>948</v>
      </c>
      <c r="E3555" t="s">
        <v>949</v>
      </c>
      <c r="F3555" s="220" t="s">
        <v>53</v>
      </c>
      <c r="G3555" s="220">
        <v>45167</v>
      </c>
      <c r="H3555" t="s">
        <v>624</v>
      </c>
      <c r="I3555" t="s">
        <v>201</v>
      </c>
      <c r="J3555" t="s">
        <v>625</v>
      </c>
      <c r="K3555" t="s">
        <v>626</v>
      </c>
      <c r="L3555" s="230" t="s">
        <v>627</v>
      </c>
      <c r="M3555">
        <v>1</v>
      </c>
      <c r="N3555">
        <v>0</v>
      </c>
      <c r="O3555">
        <v>48.42</v>
      </c>
      <c r="P3555">
        <v>48.42</v>
      </c>
      <c r="Q3555">
        <v>7521.11</v>
      </c>
      <c r="R3555">
        <v>14.83</v>
      </c>
      <c r="S3555" s="231" t="str">
        <f>VLOOKUP(U3555,'Cross ref'!I:J,2,0)</f>
        <v>SCL</v>
      </c>
      <c r="T3555" s="231">
        <f t="shared" si="330"/>
        <v>48.42</v>
      </c>
      <c r="U3555" s="231">
        <f>VLOOKUP(VALUE(C3555),'Cross ref'!G:I,3,0)</f>
        <v>7493</v>
      </c>
      <c r="V3555" s="231">
        <f>IFERROR(VLOOKUP(J3555,'Item List (2)'!C:D,2,0),VLOOKUP(K3555,'Item List (2)'!C:D,2,0))</f>
        <v>51001</v>
      </c>
      <c r="W3555" s="231">
        <f>IFERROR(VLOOKUP(J3555,'Item List (2)'!C:E,3,0),VLOOKUP(K3555,'Item List (2)'!C:E,3,0))</f>
        <v>1000</v>
      </c>
      <c r="X3555" s="231">
        <f t="shared" si="331"/>
        <v>0</v>
      </c>
      <c r="Y3555" s="231" t="str">
        <f t="shared" si="332"/>
        <v>STRAW, WRPD 8.5" RED</v>
      </c>
      <c r="AA3555" s="232">
        <f t="shared" si="333"/>
        <v>48.42</v>
      </c>
      <c r="AB3555" s="232" t="str">
        <f>VLOOKUP(W3555,'Item List (2)'!$H:$J,2,0)</f>
        <v>Paper</v>
      </c>
      <c r="AC3555" s="232">
        <f t="shared" si="334"/>
        <v>7493</v>
      </c>
      <c r="AD3555" s="232" t="str">
        <f t="shared" si="335"/>
        <v>7493-Paper</v>
      </c>
    </row>
    <row r="3556" spans="1:30">
      <c r="A3556" t="s">
        <v>48</v>
      </c>
      <c r="B3556" t="s">
        <v>549</v>
      </c>
      <c r="C3556" t="s">
        <v>947</v>
      </c>
      <c r="D3556" t="s">
        <v>948</v>
      </c>
      <c r="E3556" t="s">
        <v>949</v>
      </c>
      <c r="F3556" s="220" t="s">
        <v>53</v>
      </c>
      <c r="G3556" s="220">
        <v>45167</v>
      </c>
      <c r="H3556" t="s">
        <v>271</v>
      </c>
      <c r="I3556" t="s">
        <v>55</v>
      </c>
      <c r="J3556" t="s">
        <v>272</v>
      </c>
      <c r="K3556" t="s">
        <v>273</v>
      </c>
      <c r="L3556" s="230" t="s">
        <v>274</v>
      </c>
      <c r="M3556">
        <v>1</v>
      </c>
      <c r="N3556">
        <v>0</v>
      </c>
      <c r="O3556">
        <v>39.82</v>
      </c>
      <c r="P3556">
        <v>39.82</v>
      </c>
      <c r="Q3556">
        <v>7521.11</v>
      </c>
      <c r="R3556">
        <v>14.83</v>
      </c>
      <c r="S3556" s="231" t="str">
        <f>VLOOKUP(U3556,'Cross ref'!I:J,2,0)</f>
        <v>SCL</v>
      </c>
      <c r="T3556" s="231">
        <f t="shared" si="330"/>
        <v>39.82</v>
      </c>
      <c r="U3556" s="231">
        <f>VLOOKUP(VALUE(C3556),'Cross ref'!G:I,3,0)</f>
        <v>7493</v>
      </c>
      <c r="V3556" s="231">
        <f>IFERROR(VLOOKUP(J3556,'Item List (2)'!C:D,2,0),VLOOKUP(K3556,'Item List (2)'!C:D,2,0))</f>
        <v>50007</v>
      </c>
      <c r="W3556" s="231">
        <f>IFERROR(VLOOKUP(J3556,'Item List (2)'!C:E,3,0),VLOOKUP(K3556,'Item List (2)'!C:E,3,0))</f>
        <v>100</v>
      </c>
      <c r="X3556" s="231">
        <f t="shared" si="331"/>
        <v>0</v>
      </c>
      <c r="Y3556" s="231" t="str">
        <f t="shared" si="332"/>
        <v>FRENCH TOAST, STICK ORIGINAL CARLS JR</v>
      </c>
      <c r="AA3556" s="232">
        <f t="shared" si="333"/>
        <v>39.82</v>
      </c>
      <c r="AB3556" s="232" t="str">
        <f>VLOOKUP(W3556,'Item List (2)'!$H:$J,2,0)</f>
        <v>Food</v>
      </c>
      <c r="AC3556" s="232">
        <f t="shared" si="334"/>
        <v>7493</v>
      </c>
      <c r="AD3556" s="232" t="str">
        <f t="shared" si="335"/>
        <v>7493-Food</v>
      </c>
    </row>
    <row r="3557" spans="1:30">
      <c r="A3557" t="s">
        <v>48</v>
      </c>
      <c r="B3557" t="s">
        <v>953</v>
      </c>
      <c r="C3557" t="s">
        <v>954</v>
      </c>
      <c r="D3557" t="s">
        <v>955</v>
      </c>
      <c r="E3557" t="s">
        <v>956</v>
      </c>
      <c r="F3557" s="220" t="s">
        <v>53</v>
      </c>
      <c r="G3557" s="220">
        <v>45168</v>
      </c>
      <c r="H3557" t="s">
        <v>194</v>
      </c>
      <c r="I3557" t="s">
        <v>55</v>
      </c>
      <c r="J3557" t="s">
        <v>179</v>
      </c>
      <c r="K3557" t="s">
        <v>195</v>
      </c>
      <c r="L3557" s="230" t="s">
        <v>148</v>
      </c>
      <c r="M3557">
        <v>1</v>
      </c>
      <c r="N3557">
        <v>0</v>
      </c>
      <c r="O3557">
        <v>77.97</v>
      </c>
      <c r="P3557">
        <v>77.97</v>
      </c>
      <c r="Q3557">
        <v>6098.77</v>
      </c>
      <c r="R3557">
        <v>16.58</v>
      </c>
      <c r="S3557" s="231" t="str">
        <f>VLOOKUP(U3557,'Cross ref'!I:J,2,0)</f>
        <v>SG2</v>
      </c>
      <c r="T3557" s="231">
        <f t="shared" si="330"/>
        <v>77.97</v>
      </c>
      <c r="U3557" s="231">
        <f>VLOOKUP(VALUE(C3557),'Cross ref'!G:I,3,0)</f>
        <v>7382</v>
      </c>
      <c r="V3557" s="231">
        <f>IFERROR(VLOOKUP(J3557,'Item List (2)'!C:D,2,0),VLOOKUP(K3557,'Item List (2)'!C:D,2,0))</f>
        <v>50007</v>
      </c>
      <c r="W3557" s="231">
        <f>IFERROR(VLOOKUP(J3557,'Item List (2)'!C:E,3,0),VLOOKUP(K3557,'Item List (2)'!C:E,3,0))</f>
        <v>100</v>
      </c>
      <c r="X3557" s="231">
        <f t="shared" si="331"/>
        <v>0</v>
      </c>
      <c r="Y3557" s="231" t="str">
        <f t="shared" si="332"/>
        <v>CHEESE, AMER SHRP SLI 200CT SM</v>
      </c>
      <c r="AA3557" s="232">
        <f t="shared" si="333"/>
        <v>77.97</v>
      </c>
      <c r="AB3557" s="232" t="str">
        <f>VLOOKUP(W3557,'Item List (2)'!$H:$J,2,0)</f>
        <v>Food</v>
      </c>
      <c r="AC3557" s="232">
        <f t="shared" si="334"/>
        <v>7382</v>
      </c>
      <c r="AD3557" s="232" t="str">
        <f t="shared" si="335"/>
        <v>7382-Food</v>
      </c>
    </row>
    <row r="3558" spans="1:30">
      <c r="A3558" t="s">
        <v>48</v>
      </c>
      <c r="B3558" t="s">
        <v>549</v>
      </c>
      <c r="C3558" t="s">
        <v>947</v>
      </c>
      <c r="D3558" t="s">
        <v>948</v>
      </c>
      <c r="E3558" t="s">
        <v>949</v>
      </c>
      <c r="F3558" s="220" t="s">
        <v>53</v>
      </c>
      <c r="G3558" s="220">
        <v>45167</v>
      </c>
      <c r="H3558" t="s">
        <v>275</v>
      </c>
      <c r="I3558" t="s">
        <v>71</v>
      </c>
      <c r="J3558" t="s">
        <v>276</v>
      </c>
      <c r="K3558" t="s">
        <v>277</v>
      </c>
      <c r="L3558" s="230" t="s">
        <v>74</v>
      </c>
      <c r="M3558">
        <v>1</v>
      </c>
      <c r="N3558">
        <v>0</v>
      </c>
      <c r="O3558">
        <v>0</v>
      </c>
      <c r="P3558">
        <v>50.17</v>
      </c>
      <c r="Q3558">
        <v>7521.11</v>
      </c>
      <c r="R3558">
        <v>14.83</v>
      </c>
      <c r="S3558" s="231" t="str">
        <f>VLOOKUP(U3558,'Cross ref'!I:J,2,0)</f>
        <v>SCL</v>
      </c>
      <c r="T3558" s="231">
        <f t="shared" si="330"/>
        <v>50.17</v>
      </c>
      <c r="U3558" s="231">
        <f>VLOOKUP(VALUE(C3558),'Cross ref'!G:I,3,0)</f>
        <v>7493</v>
      </c>
      <c r="V3558" s="231">
        <f>IFERROR(VLOOKUP(J3558,'Item List (2)'!C:D,2,0),VLOOKUP(K3558,'Item List (2)'!C:D,2,0))</f>
        <v>50007</v>
      </c>
      <c r="W3558" s="231">
        <f>IFERROR(VLOOKUP(J3558,'Item List (2)'!C:E,3,0),VLOOKUP(K3558,'Item List (2)'!C:E,3,0))</f>
        <v>100</v>
      </c>
      <c r="X3558" s="231">
        <f t="shared" si="331"/>
        <v>-50.17</v>
      </c>
      <c r="Y3558" s="231" t="str">
        <f t="shared" si="332"/>
        <v>SURCHARGE, FUEL</v>
      </c>
      <c r="AA3558" s="232">
        <f t="shared" si="333"/>
        <v>50.17</v>
      </c>
      <c r="AB3558" s="232" t="str">
        <f>VLOOKUP(W3558,'Item List (2)'!$H:$J,2,0)</f>
        <v>Food</v>
      </c>
      <c r="AC3558" s="232">
        <f t="shared" si="334"/>
        <v>7493</v>
      </c>
      <c r="AD3558" s="232" t="str">
        <f t="shared" si="335"/>
        <v>7493-Food</v>
      </c>
    </row>
    <row r="3559" spans="1:30">
      <c r="A3559" t="s">
        <v>48</v>
      </c>
      <c r="B3559" t="s">
        <v>549</v>
      </c>
      <c r="C3559" t="s">
        <v>947</v>
      </c>
      <c r="D3559" t="s">
        <v>948</v>
      </c>
      <c r="E3559" t="s">
        <v>949</v>
      </c>
      <c r="F3559" s="220" t="s">
        <v>53</v>
      </c>
      <c r="G3559" s="220">
        <v>45167</v>
      </c>
      <c r="H3559" t="s">
        <v>530</v>
      </c>
      <c r="I3559" t="s">
        <v>66</v>
      </c>
      <c r="J3559" t="s">
        <v>531</v>
      </c>
      <c r="K3559" t="s">
        <v>532</v>
      </c>
      <c r="L3559" s="230" t="s">
        <v>533</v>
      </c>
      <c r="M3559">
        <v>1</v>
      </c>
      <c r="N3559">
        <v>0</v>
      </c>
      <c r="O3559">
        <v>4.87</v>
      </c>
      <c r="P3559">
        <v>4.87</v>
      </c>
      <c r="Q3559">
        <v>7521.11</v>
      </c>
      <c r="R3559">
        <v>14.83</v>
      </c>
      <c r="S3559" s="231" t="str">
        <f>VLOOKUP(U3559,'Cross ref'!I:J,2,0)</f>
        <v>SCL</v>
      </c>
      <c r="T3559" s="231">
        <f t="shared" si="330"/>
        <v>4.87</v>
      </c>
      <c r="U3559" s="231">
        <f>VLOOKUP(VALUE(C3559),'Cross ref'!G:I,3,0)</f>
        <v>7493</v>
      </c>
      <c r="V3559" s="231">
        <f>IFERROR(VLOOKUP(J3559,'Item List (2)'!C:D,2,0),VLOOKUP(K3559,'Item List (2)'!C:D,2,0))</f>
        <v>60507</v>
      </c>
      <c r="W3559" s="231">
        <f>IFERROR(VLOOKUP(J3559,'Item List (2)'!C:E,3,0),VLOOKUP(K3559,'Item List (2)'!C:E,3,0))</f>
        <v>1200</v>
      </c>
      <c r="X3559" s="231">
        <f t="shared" si="331"/>
        <v>0</v>
      </c>
      <c r="Y3559" s="231" t="str">
        <f t="shared" si="332"/>
        <v>GRIDDLE SCREEN, 4X5.5" SCOTCH-BRITE</v>
      </c>
      <c r="AA3559" s="232">
        <f t="shared" si="333"/>
        <v>4.87</v>
      </c>
      <c r="AB3559" s="232" t="str">
        <f>VLOOKUP(W3559,'Item List (2)'!$H:$J,2,0)</f>
        <v>Supplies</v>
      </c>
      <c r="AC3559" s="232">
        <f t="shared" si="334"/>
        <v>7493</v>
      </c>
      <c r="AD3559" s="232" t="str">
        <f t="shared" si="335"/>
        <v>7493-Supplies</v>
      </c>
    </row>
    <row r="3560" spans="1:30">
      <c r="A3560" t="s">
        <v>48</v>
      </c>
      <c r="B3560" t="s">
        <v>549</v>
      </c>
      <c r="C3560" t="s">
        <v>959</v>
      </c>
      <c r="D3560" t="s">
        <v>960</v>
      </c>
      <c r="E3560" t="s">
        <v>961</v>
      </c>
      <c r="F3560" s="220" t="s">
        <v>53</v>
      </c>
      <c r="G3560" s="220">
        <v>45168</v>
      </c>
      <c r="H3560" t="s">
        <v>413</v>
      </c>
      <c r="I3560" t="s">
        <v>55</v>
      </c>
      <c r="J3560" t="s">
        <v>414</v>
      </c>
      <c r="K3560" t="s">
        <v>415</v>
      </c>
      <c r="L3560" s="230" t="s">
        <v>84</v>
      </c>
      <c r="M3560">
        <v>1</v>
      </c>
      <c r="N3560">
        <v>0</v>
      </c>
      <c r="O3560">
        <v>51.9</v>
      </c>
      <c r="P3560">
        <v>51.9</v>
      </c>
      <c r="Q3560">
        <v>4994.91</v>
      </c>
      <c r="R3560">
        <v>6.82</v>
      </c>
      <c r="S3560" s="231" t="str">
        <f>VLOOKUP(U3560,'Cross ref'!I:J,2,0)</f>
        <v>SCL</v>
      </c>
      <c r="T3560" s="231">
        <f t="shared" si="330"/>
        <v>51.9</v>
      </c>
      <c r="U3560" s="231">
        <f>VLOOKUP(VALUE(C3560),'Cross ref'!G:I,3,0)</f>
        <v>7494</v>
      </c>
      <c r="V3560" s="231">
        <f>IFERROR(VLOOKUP(J3560,'Item List (2)'!C:D,2,0),VLOOKUP(K3560,'Item List (2)'!C:D,2,0))</f>
        <v>50007</v>
      </c>
      <c r="W3560" s="231">
        <f>IFERROR(VLOOKUP(J3560,'Item List (2)'!C:E,3,0),VLOOKUP(K3560,'Item List (2)'!C:E,3,0))</f>
        <v>100</v>
      </c>
      <c r="X3560" s="231">
        <f t="shared" si="331"/>
        <v>0</v>
      </c>
      <c r="Y3560" s="231" t="str">
        <f t="shared" si="332"/>
        <v>SYRUP, FLASHIN FRUIT PUNCH 2.5GL BIB</v>
      </c>
      <c r="AA3560" s="232">
        <f t="shared" si="333"/>
        <v>51.9</v>
      </c>
      <c r="AB3560" s="232" t="str">
        <f>VLOOKUP(W3560,'Item List (2)'!$H:$J,2,0)</f>
        <v>Food</v>
      </c>
      <c r="AC3560" s="232">
        <f t="shared" si="334"/>
        <v>7494</v>
      </c>
      <c r="AD3560" s="232" t="str">
        <f t="shared" si="335"/>
        <v>7494-Food</v>
      </c>
    </row>
    <row r="3561" spans="1:30">
      <c r="A3561" t="s">
        <v>48</v>
      </c>
      <c r="B3561" t="s">
        <v>549</v>
      </c>
      <c r="C3561" t="s">
        <v>959</v>
      </c>
      <c r="D3561" t="s">
        <v>960</v>
      </c>
      <c r="E3561" t="s">
        <v>961</v>
      </c>
      <c r="F3561" s="220" t="s">
        <v>53</v>
      </c>
      <c r="G3561" s="220">
        <v>45168</v>
      </c>
      <c r="H3561" t="s">
        <v>432</v>
      </c>
      <c r="I3561" t="s">
        <v>55</v>
      </c>
      <c r="J3561" t="s">
        <v>305</v>
      </c>
      <c r="K3561" t="s">
        <v>433</v>
      </c>
      <c r="L3561" s="230" t="s">
        <v>158</v>
      </c>
      <c r="M3561">
        <v>1</v>
      </c>
      <c r="N3561">
        <v>0</v>
      </c>
      <c r="O3561">
        <v>14.67</v>
      </c>
      <c r="P3561">
        <v>14.67</v>
      </c>
      <c r="Q3561">
        <v>4994.91</v>
      </c>
      <c r="R3561">
        <v>6.82</v>
      </c>
      <c r="S3561" s="231" t="str">
        <f>VLOOKUP(U3561,'Cross ref'!I:J,2,0)</f>
        <v>SCL</v>
      </c>
      <c r="T3561" s="231">
        <f t="shared" si="330"/>
        <v>14.67</v>
      </c>
      <c r="U3561" s="231">
        <f>VLOOKUP(VALUE(C3561),'Cross ref'!G:I,3,0)</f>
        <v>7494</v>
      </c>
      <c r="V3561" s="231">
        <f>IFERROR(VLOOKUP(J3561,'Item List (2)'!C:D,2,0),VLOOKUP(K3561,'Item List (2)'!C:D,2,0))</f>
        <v>50007</v>
      </c>
      <c r="W3561" s="231">
        <f>IFERROR(VLOOKUP(J3561,'Item List (2)'!C:E,3,0),VLOOKUP(K3561,'Item List (2)'!C:E,3,0))</f>
        <v>100</v>
      </c>
      <c r="X3561" s="231">
        <f t="shared" si="331"/>
        <v>0</v>
      </c>
      <c r="Y3561" s="231" t="str">
        <f t="shared" si="332"/>
        <v>MUSTARD, YLW VOL PK</v>
      </c>
      <c r="AA3561" s="232">
        <f t="shared" si="333"/>
        <v>14.67</v>
      </c>
      <c r="AB3561" s="232" t="str">
        <f>VLOOKUP(W3561,'Item List (2)'!$H:$J,2,0)</f>
        <v>Food</v>
      </c>
      <c r="AC3561" s="232">
        <f t="shared" si="334"/>
        <v>7494</v>
      </c>
      <c r="AD3561" s="232" t="str">
        <f t="shared" si="335"/>
        <v>7494-Food</v>
      </c>
    </row>
    <row r="3562" spans="1:30">
      <c r="A3562" t="s">
        <v>48</v>
      </c>
      <c r="B3562" t="s">
        <v>549</v>
      </c>
      <c r="C3562" t="s">
        <v>959</v>
      </c>
      <c r="D3562" t="s">
        <v>960</v>
      </c>
      <c r="E3562" t="s">
        <v>961</v>
      </c>
      <c r="F3562" s="220" t="s">
        <v>53</v>
      </c>
      <c r="G3562" s="220">
        <v>45168</v>
      </c>
      <c r="H3562" t="s">
        <v>70</v>
      </c>
      <c r="I3562" t="s">
        <v>71</v>
      </c>
      <c r="J3562" t="s">
        <v>72</v>
      </c>
      <c r="K3562" t="s">
        <v>73</v>
      </c>
      <c r="L3562" s="230" t="s">
        <v>74</v>
      </c>
      <c r="M3562">
        <v>1</v>
      </c>
      <c r="N3562">
        <v>0</v>
      </c>
      <c r="O3562">
        <v>0</v>
      </c>
      <c r="P3562">
        <v>3.03</v>
      </c>
      <c r="Q3562">
        <v>4994.91</v>
      </c>
      <c r="R3562">
        <v>6.82</v>
      </c>
      <c r="S3562" s="231" t="str">
        <f>VLOOKUP(U3562,'Cross ref'!I:J,2,0)</f>
        <v>SCL</v>
      </c>
      <c r="T3562" s="231">
        <f t="shared" si="330"/>
        <v>3.03</v>
      </c>
      <c r="U3562" s="231">
        <f>VLOOKUP(VALUE(C3562),'Cross ref'!G:I,3,0)</f>
        <v>7494</v>
      </c>
      <c r="V3562" s="231">
        <f>IFERROR(VLOOKUP(J3562,'Item List (2)'!C:D,2,0),VLOOKUP(K3562,'Item List (2)'!C:D,2,0))</f>
        <v>50007</v>
      </c>
      <c r="W3562" s="231">
        <f>IFERROR(VLOOKUP(J3562,'Item List (2)'!C:E,3,0),VLOOKUP(K3562,'Item List (2)'!C:E,3,0))</f>
        <v>100</v>
      </c>
      <c r="X3562" s="231">
        <f t="shared" si="331"/>
        <v>-3.03</v>
      </c>
      <c r="Y3562" s="231" t="str">
        <f t="shared" si="332"/>
        <v>SERVICE - PAYMENT TERMS</v>
      </c>
      <c r="AA3562" s="232">
        <f t="shared" si="333"/>
        <v>3.03</v>
      </c>
      <c r="AB3562" s="232" t="str">
        <f>VLOOKUP(W3562,'Item List (2)'!$H:$J,2,0)</f>
        <v>Food</v>
      </c>
      <c r="AC3562" s="232">
        <f t="shared" si="334"/>
        <v>7494</v>
      </c>
      <c r="AD3562" s="232" t="str">
        <f t="shared" si="335"/>
        <v>7494-Food</v>
      </c>
    </row>
    <row r="3563" spans="1:30">
      <c r="A3563" t="s">
        <v>48</v>
      </c>
      <c r="B3563" t="s">
        <v>549</v>
      </c>
      <c r="C3563" t="s">
        <v>959</v>
      </c>
      <c r="D3563" t="s">
        <v>960</v>
      </c>
      <c r="E3563" t="s">
        <v>961</v>
      </c>
      <c r="F3563" s="220" t="s">
        <v>53</v>
      </c>
      <c r="G3563" s="220">
        <v>45168</v>
      </c>
      <c r="H3563" t="s">
        <v>79</v>
      </c>
      <c r="I3563" t="s">
        <v>55</v>
      </c>
      <c r="J3563" t="s">
        <v>80</v>
      </c>
      <c r="K3563" t="s">
        <v>81</v>
      </c>
      <c r="L3563" s="230" t="s">
        <v>78</v>
      </c>
      <c r="M3563">
        <v>1</v>
      </c>
      <c r="N3563">
        <v>0</v>
      </c>
      <c r="O3563">
        <v>99.5</v>
      </c>
      <c r="P3563">
        <v>99.5</v>
      </c>
      <c r="Q3563">
        <v>4994.91</v>
      </c>
      <c r="R3563">
        <v>6.82</v>
      </c>
      <c r="S3563" s="231" t="str">
        <f>VLOOKUP(U3563,'Cross ref'!I:J,2,0)</f>
        <v>SCL</v>
      </c>
      <c r="T3563" s="231">
        <f t="shared" si="330"/>
        <v>99.5</v>
      </c>
      <c r="U3563" s="231">
        <f>VLOOKUP(VALUE(C3563),'Cross ref'!G:I,3,0)</f>
        <v>7494</v>
      </c>
      <c r="V3563" s="231">
        <f>IFERROR(VLOOKUP(J3563,'Item List (2)'!C:D,2,0),VLOOKUP(K3563,'Item List (2)'!C:D,2,0))</f>
        <v>50007</v>
      </c>
      <c r="W3563" s="231">
        <f>IFERROR(VLOOKUP(J3563,'Item List (2)'!C:E,3,0),VLOOKUP(K3563,'Item List (2)'!C:E,3,0))</f>
        <v>100</v>
      </c>
      <c r="X3563" s="231">
        <f t="shared" si="331"/>
        <v>0</v>
      </c>
      <c r="Y3563" s="231" t="str">
        <f t="shared" si="332"/>
        <v>SYRUP, POWERADE MTN BLAST BIB</v>
      </c>
      <c r="AA3563" s="232">
        <f t="shared" si="333"/>
        <v>99.5</v>
      </c>
      <c r="AB3563" s="232" t="str">
        <f>VLOOKUP(W3563,'Item List (2)'!$H:$J,2,0)</f>
        <v>Food</v>
      </c>
      <c r="AC3563" s="232">
        <f t="shared" si="334"/>
        <v>7494</v>
      </c>
      <c r="AD3563" s="232" t="str">
        <f t="shared" si="335"/>
        <v>7494-Food</v>
      </c>
    </row>
    <row r="3564" spans="1:30">
      <c r="A3564" t="s">
        <v>48</v>
      </c>
      <c r="B3564" t="s">
        <v>549</v>
      </c>
      <c r="C3564" t="s">
        <v>959</v>
      </c>
      <c r="D3564" t="s">
        <v>960</v>
      </c>
      <c r="E3564" t="s">
        <v>961</v>
      </c>
      <c r="F3564" s="220" t="s">
        <v>53</v>
      </c>
      <c r="G3564" s="220">
        <v>45168</v>
      </c>
      <c r="H3564" t="s">
        <v>82</v>
      </c>
      <c r="I3564" t="s">
        <v>55</v>
      </c>
      <c r="J3564" t="s">
        <v>76</v>
      </c>
      <c r="K3564" t="s">
        <v>83</v>
      </c>
      <c r="L3564" s="230" t="s">
        <v>84</v>
      </c>
      <c r="M3564">
        <v>1</v>
      </c>
      <c r="N3564">
        <v>0</v>
      </c>
      <c r="O3564">
        <v>51.9</v>
      </c>
      <c r="P3564">
        <v>51.9</v>
      </c>
      <c r="Q3564">
        <v>4994.91</v>
      </c>
      <c r="R3564">
        <v>6.82</v>
      </c>
      <c r="S3564" s="231" t="str">
        <f>VLOOKUP(U3564,'Cross ref'!I:J,2,0)</f>
        <v>SCL</v>
      </c>
      <c r="T3564" s="231">
        <f t="shared" si="330"/>
        <v>51.9</v>
      </c>
      <c r="U3564" s="231">
        <f>VLOOKUP(VALUE(C3564),'Cross ref'!G:I,3,0)</f>
        <v>7494</v>
      </c>
      <c r="V3564" s="231">
        <f>IFERROR(VLOOKUP(J3564,'Item List (2)'!C:D,2,0),VLOOKUP(K3564,'Item List (2)'!C:D,2,0))</f>
        <v>50007</v>
      </c>
      <c r="W3564" s="231">
        <f>IFERROR(VLOOKUP(J3564,'Item List (2)'!C:E,3,0),VLOOKUP(K3564,'Item List (2)'!C:E,3,0))</f>
        <v>100</v>
      </c>
      <c r="X3564" s="231">
        <f t="shared" si="331"/>
        <v>0</v>
      </c>
      <c r="Y3564" s="231" t="str">
        <f t="shared" si="332"/>
        <v>SYRUP, COKE ZERO SUGAR BIB</v>
      </c>
      <c r="AA3564" s="232">
        <f t="shared" si="333"/>
        <v>51.9</v>
      </c>
      <c r="AB3564" s="232" t="str">
        <f>VLOOKUP(W3564,'Item List (2)'!$H:$J,2,0)</f>
        <v>Food</v>
      </c>
      <c r="AC3564" s="232">
        <f t="shared" si="334"/>
        <v>7494</v>
      </c>
      <c r="AD3564" s="232" t="str">
        <f t="shared" si="335"/>
        <v>7494-Food</v>
      </c>
    </row>
    <row r="3565" spans="1:30">
      <c r="A3565" t="s">
        <v>48</v>
      </c>
      <c r="B3565" t="s">
        <v>549</v>
      </c>
      <c r="C3565" t="s">
        <v>959</v>
      </c>
      <c r="D3565" t="s">
        <v>960</v>
      </c>
      <c r="E3565" t="s">
        <v>961</v>
      </c>
      <c r="F3565" s="220" t="s">
        <v>53</v>
      </c>
      <c r="G3565" s="220">
        <v>45168</v>
      </c>
      <c r="H3565" t="s">
        <v>85</v>
      </c>
      <c r="I3565" t="s">
        <v>55</v>
      </c>
      <c r="J3565" t="s">
        <v>76</v>
      </c>
      <c r="K3565" t="s">
        <v>86</v>
      </c>
      <c r="L3565" s="230" t="s">
        <v>78</v>
      </c>
      <c r="M3565">
        <v>1</v>
      </c>
      <c r="N3565">
        <v>0</v>
      </c>
      <c r="O3565">
        <v>145.42</v>
      </c>
      <c r="P3565">
        <v>145.42</v>
      </c>
      <c r="Q3565">
        <v>4994.91</v>
      </c>
      <c r="R3565">
        <v>6.82</v>
      </c>
      <c r="S3565" s="231" t="str">
        <f>VLOOKUP(U3565,'Cross ref'!I:J,2,0)</f>
        <v>SCL</v>
      </c>
      <c r="T3565" s="231">
        <f t="shared" si="330"/>
        <v>145.42</v>
      </c>
      <c r="U3565" s="231">
        <f>VLOOKUP(VALUE(C3565),'Cross ref'!G:I,3,0)</f>
        <v>7494</v>
      </c>
      <c r="V3565" s="231">
        <f>IFERROR(VLOOKUP(J3565,'Item List (2)'!C:D,2,0),VLOOKUP(K3565,'Item List (2)'!C:D,2,0))</f>
        <v>50007</v>
      </c>
      <c r="W3565" s="231">
        <f>IFERROR(VLOOKUP(J3565,'Item List (2)'!C:E,3,0),VLOOKUP(K3565,'Item List (2)'!C:E,3,0))</f>
        <v>100</v>
      </c>
      <c r="X3565" s="231">
        <f t="shared" si="331"/>
        <v>0</v>
      </c>
      <c r="Y3565" s="231" t="str">
        <f t="shared" si="332"/>
        <v>SYRUP, COKE DIET HIYLD BIB</v>
      </c>
      <c r="AA3565" s="232">
        <f t="shared" si="333"/>
        <v>145.42</v>
      </c>
      <c r="AB3565" s="232" t="str">
        <f>VLOOKUP(W3565,'Item List (2)'!$H:$J,2,0)</f>
        <v>Food</v>
      </c>
      <c r="AC3565" s="232">
        <f t="shared" si="334"/>
        <v>7494</v>
      </c>
      <c r="AD3565" s="232" t="str">
        <f t="shared" si="335"/>
        <v>7494-Food</v>
      </c>
    </row>
    <row r="3566" spans="1:30">
      <c r="A3566" t="s">
        <v>48</v>
      </c>
      <c r="B3566" t="s">
        <v>549</v>
      </c>
      <c r="C3566" t="s">
        <v>959</v>
      </c>
      <c r="D3566" t="s">
        <v>960</v>
      </c>
      <c r="E3566" t="s">
        <v>961</v>
      </c>
      <c r="F3566" s="220" t="s">
        <v>53</v>
      </c>
      <c r="G3566" s="220">
        <v>45168</v>
      </c>
      <c r="H3566" t="s">
        <v>87</v>
      </c>
      <c r="I3566" t="s">
        <v>55</v>
      </c>
      <c r="J3566" t="s">
        <v>76</v>
      </c>
      <c r="K3566" t="s">
        <v>88</v>
      </c>
      <c r="L3566" s="230" t="s">
        <v>78</v>
      </c>
      <c r="M3566">
        <v>2</v>
      </c>
      <c r="N3566">
        <v>0</v>
      </c>
      <c r="O3566">
        <v>112.77</v>
      </c>
      <c r="P3566">
        <v>225.54</v>
      </c>
      <c r="Q3566">
        <v>4994.91</v>
      </c>
      <c r="R3566">
        <v>6.82</v>
      </c>
      <c r="S3566" s="231" t="str">
        <f>VLOOKUP(U3566,'Cross ref'!I:J,2,0)</f>
        <v>SCL</v>
      </c>
      <c r="T3566" s="231">
        <f t="shared" si="330"/>
        <v>225.54</v>
      </c>
      <c r="U3566" s="231">
        <f>VLOOKUP(VALUE(C3566),'Cross ref'!G:I,3,0)</f>
        <v>7494</v>
      </c>
      <c r="V3566" s="231">
        <f>IFERROR(VLOOKUP(J3566,'Item List (2)'!C:D,2,0),VLOOKUP(K3566,'Item List (2)'!C:D,2,0))</f>
        <v>50007</v>
      </c>
      <c r="W3566" s="231">
        <f>IFERROR(VLOOKUP(J3566,'Item List (2)'!C:E,3,0),VLOOKUP(K3566,'Item List (2)'!C:E,3,0))</f>
        <v>100</v>
      </c>
      <c r="X3566" s="231">
        <f t="shared" si="331"/>
        <v>0</v>
      </c>
      <c r="Y3566" s="231" t="str">
        <f t="shared" si="332"/>
        <v>SYRUP, COKE CLASC BIB (HYCS)</v>
      </c>
      <c r="AA3566" s="232">
        <f t="shared" si="333"/>
        <v>225.54</v>
      </c>
      <c r="AB3566" s="232" t="str">
        <f>VLOOKUP(W3566,'Item List (2)'!$H:$J,2,0)</f>
        <v>Food</v>
      </c>
      <c r="AC3566" s="232">
        <f t="shared" si="334"/>
        <v>7494</v>
      </c>
      <c r="AD3566" s="232" t="str">
        <f t="shared" si="335"/>
        <v>7494-Food</v>
      </c>
    </row>
    <row r="3567" spans="1:30">
      <c r="A3567" t="s">
        <v>48</v>
      </c>
      <c r="B3567" t="s">
        <v>549</v>
      </c>
      <c r="C3567" t="s">
        <v>959</v>
      </c>
      <c r="D3567" t="s">
        <v>960</v>
      </c>
      <c r="E3567" t="s">
        <v>961</v>
      </c>
      <c r="F3567" s="220" t="s">
        <v>53</v>
      </c>
      <c r="G3567" s="220">
        <v>45168</v>
      </c>
      <c r="H3567" t="s">
        <v>293</v>
      </c>
      <c r="I3567" t="s">
        <v>55</v>
      </c>
      <c r="J3567" t="s">
        <v>76</v>
      </c>
      <c r="K3567" t="s">
        <v>294</v>
      </c>
      <c r="L3567" s="230" t="s">
        <v>78</v>
      </c>
      <c r="M3567">
        <v>1</v>
      </c>
      <c r="N3567">
        <v>0</v>
      </c>
      <c r="O3567">
        <v>116.08</v>
      </c>
      <c r="P3567">
        <v>116.08</v>
      </c>
      <c r="Q3567">
        <v>4994.91</v>
      </c>
      <c r="R3567">
        <v>6.82</v>
      </c>
      <c r="S3567" s="231" t="str">
        <f>VLOOKUP(U3567,'Cross ref'!I:J,2,0)</f>
        <v>SCL</v>
      </c>
      <c r="T3567" s="231">
        <f t="shared" si="330"/>
        <v>116.08</v>
      </c>
      <c r="U3567" s="231">
        <f>VLOOKUP(VALUE(C3567),'Cross ref'!G:I,3,0)</f>
        <v>7494</v>
      </c>
      <c r="V3567" s="231">
        <f>IFERROR(VLOOKUP(J3567,'Item List (2)'!C:D,2,0),VLOOKUP(K3567,'Item List (2)'!C:D,2,0))</f>
        <v>50007</v>
      </c>
      <c r="W3567" s="231">
        <f>IFERROR(VLOOKUP(J3567,'Item List (2)'!C:E,3,0),VLOOKUP(K3567,'Item List (2)'!C:E,3,0))</f>
        <v>100</v>
      </c>
      <c r="X3567" s="231">
        <f t="shared" si="331"/>
        <v>0</v>
      </c>
      <c r="Y3567" s="231" t="str">
        <f t="shared" si="332"/>
        <v>SYRUP, SPRITE BIB (HYCS)</v>
      </c>
      <c r="AA3567" s="232">
        <f t="shared" si="333"/>
        <v>116.08</v>
      </c>
      <c r="AB3567" s="232" t="str">
        <f>VLOOKUP(W3567,'Item List (2)'!$H:$J,2,0)</f>
        <v>Food</v>
      </c>
      <c r="AC3567" s="232">
        <f t="shared" si="334"/>
        <v>7494</v>
      </c>
      <c r="AD3567" s="232" t="str">
        <f t="shared" si="335"/>
        <v>7494-Food</v>
      </c>
    </row>
    <row r="3568" spans="1:30">
      <c r="A3568" t="s">
        <v>48</v>
      </c>
      <c r="B3568" t="s">
        <v>549</v>
      </c>
      <c r="C3568" t="s">
        <v>959</v>
      </c>
      <c r="D3568" t="s">
        <v>960</v>
      </c>
      <c r="E3568" t="s">
        <v>961</v>
      </c>
      <c r="F3568" s="220" t="s">
        <v>53</v>
      </c>
      <c r="G3568" s="220">
        <v>45168</v>
      </c>
      <c r="H3568" t="s">
        <v>587</v>
      </c>
      <c r="I3568" t="s">
        <v>55</v>
      </c>
      <c r="J3568" t="s">
        <v>588</v>
      </c>
      <c r="K3568" t="s">
        <v>589</v>
      </c>
      <c r="L3568" s="230" t="s">
        <v>78</v>
      </c>
      <c r="M3568">
        <v>1</v>
      </c>
      <c r="N3568">
        <v>0</v>
      </c>
      <c r="O3568">
        <v>99.5</v>
      </c>
      <c r="P3568">
        <v>99.5</v>
      </c>
      <c r="Q3568">
        <v>4994.91</v>
      </c>
      <c r="R3568">
        <v>6.82</v>
      </c>
      <c r="S3568" s="231" t="str">
        <f>VLOOKUP(U3568,'Cross ref'!I:J,2,0)</f>
        <v>SCL</v>
      </c>
      <c r="T3568" s="231">
        <f t="shared" si="330"/>
        <v>99.5</v>
      </c>
      <c r="U3568" s="231">
        <f>VLOOKUP(VALUE(C3568),'Cross ref'!G:I,3,0)</f>
        <v>7494</v>
      </c>
      <c r="V3568" s="231">
        <f>IFERROR(VLOOKUP(J3568,'Item List (2)'!C:D,2,0),VLOOKUP(K3568,'Item List (2)'!C:D,2,0))</f>
        <v>50007</v>
      </c>
      <c r="W3568" s="231">
        <f>IFERROR(VLOOKUP(J3568,'Item List (2)'!C:E,3,0),VLOOKUP(K3568,'Item List (2)'!C:E,3,0))</f>
        <v>100</v>
      </c>
      <c r="X3568" s="231">
        <f t="shared" si="331"/>
        <v>0</v>
      </c>
      <c r="Y3568" s="231" t="str">
        <f t="shared" si="332"/>
        <v>SYRUP, TEA RASPBRY BIB</v>
      </c>
      <c r="AA3568" s="232">
        <f t="shared" si="333"/>
        <v>99.5</v>
      </c>
      <c r="AB3568" s="232" t="str">
        <f>VLOOKUP(W3568,'Item List (2)'!$H:$J,2,0)</f>
        <v>Food</v>
      </c>
      <c r="AC3568" s="232">
        <f t="shared" si="334"/>
        <v>7494</v>
      </c>
      <c r="AD3568" s="232" t="str">
        <f t="shared" si="335"/>
        <v>7494-Food</v>
      </c>
    </row>
    <row r="3569" spans="1:30">
      <c r="A3569" t="s">
        <v>48</v>
      </c>
      <c r="B3569" t="s">
        <v>549</v>
      </c>
      <c r="C3569" t="s">
        <v>959</v>
      </c>
      <c r="D3569" t="s">
        <v>960</v>
      </c>
      <c r="E3569" t="s">
        <v>961</v>
      </c>
      <c r="F3569" s="220" t="s">
        <v>53</v>
      </c>
      <c r="G3569" s="220">
        <v>45168</v>
      </c>
      <c r="H3569" t="s">
        <v>93</v>
      </c>
      <c r="I3569" t="s">
        <v>55</v>
      </c>
      <c r="J3569" t="s">
        <v>94</v>
      </c>
      <c r="K3569" t="s">
        <v>95</v>
      </c>
      <c r="L3569" s="230" t="s">
        <v>96</v>
      </c>
      <c r="M3569">
        <v>2</v>
      </c>
      <c r="N3569">
        <v>0</v>
      </c>
      <c r="O3569">
        <v>26.21</v>
      </c>
      <c r="P3569">
        <v>52.42</v>
      </c>
      <c r="Q3569">
        <v>4994.91</v>
      </c>
      <c r="R3569">
        <v>6.82</v>
      </c>
      <c r="S3569" s="231" t="str">
        <f>VLOOKUP(U3569,'Cross ref'!I:J,2,0)</f>
        <v>SCL</v>
      </c>
      <c r="T3569" s="231">
        <f t="shared" si="330"/>
        <v>52.42</v>
      </c>
      <c r="U3569" s="231">
        <f>VLOOKUP(VALUE(C3569),'Cross ref'!G:I,3,0)</f>
        <v>7494</v>
      </c>
      <c r="V3569" s="231">
        <f>IFERROR(VLOOKUP(J3569,'Item List (2)'!C:D,2,0),VLOOKUP(K3569,'Item List (2)'!C:D,2,0))</f>
        <v>50007</v>
      </c>
      <c r="W3569" s="231">
        <f>IFERROR(VLOOKUP(J3569,'Item List (2)'!C:E,3,0),VLOOKUP(K3569,'Item List (2)'!C:E,3,0))</f>
        <v>100</v>
      </c>
      <c r="X3569" s="231">
        <f t="shared" si="331"/>
        <v>0</v>
      </c>
      <c r="Y3569" s="231" t="str">
        <f t="shared" si="332"/>
        <v>JUICE, ORANGE ORIG SIMPLY</v>
      </c>
      <c r="AA3569" s="232">
        <f t="shared" si="333"/>
        <v>52.42</v>
      </c>
      <c r="AB3569" s="232" t="str">
        <f>VLOOKUP(W3569,'Item List (2)'!$H:$J,2,0)</f>
        <v>Food</v>
      </c>
      <c r="AC3569" s="232">
        <f t="shared" si="334"/>
        <v>7494</v>
      </c>
      <c r="AD3569" s="232" t="str">
        <f t="shared" si="335"/>
        <v>7494-Food</v>
      </c>
    </row>
    <row r="3570" spans="1:30">
      <c r="A3570" t="s">
        <v>48</v>
      </c>
      <c r="B3570" t="s">
        <v>549</v>
      </c>
      <c r="C3570" t="s">
        <v>959</v>
      </c>
      <c r="D3570" t="s">
        <v>960</v>
      </c>
      <c r="E3570" t="s">
        <v>961</v>
      </c>
      <c r="F3570" s="220" t="s">
        <v>53</v>
      </c>
      <c r="G3570" s="220">
        <v>45168</v>
      </c>
      <c r="H3570" t="s">
        <v>97</v>
      </c>
      <c r="I3570" t="s">
        <v>55</v>
      </c>
      <c r="J3570" t="s">
        <v>98</v>
      </c>
      <c r="K3570" t="s">
        <v>99</v>
      </c>
      <c r="L3570" s="230" t="s">
        <v>100</v>
      </c>
      <c r="M3570">
        <v>2</v>
      </c>
      <c r="N3570">
        <v>0</v>
      </c>
      <c r="O3570">
        <v>20.03</v>
      </c>
      <c r="P3570">
        <v>40.06</v>
      </c>
      <c r="Q3570">
        <v>4994.91</v>
      </c>
      <c r="R3570">
        <v>6.82</v>
      </c>
      <c r="S3570" s="231" t="str">
        <f>VLOOKUP(U3570,'Cross ref'!I:J,2,0)</f>
        <v>SCL</v>
      </c>
      <c r="T3570" s="231">
        <f t="shared" si="330"/>
        <v>40.06</v>
      </c>
      <c r="U3570" s="231">
        <f>VLOOKUP(VALUE(C3570),'Cross ref'!G:I,3,0)</f>
        <v>7494</v>
      </c>
      <c r="V3570" s="231">
        <f>IFERROR(VLOOKUP(J3570,'Item List (2)'!C:D,2,0),VLOOKUP(K3570,'Item List (2)'!C:D,2,0))</f>
        <v>50007</v>
      </c>
      <c r="W3570" s="231">
        <f>IFERROR(VLOOKUP(J3570,'Item List (2)'!C:E,3,0),VLOOKUP(K3570,'Item List (2)'!C:E,3,0))</f>
        <v>100</v>
      </c>
      <c r="X3570" s="231">
        <f t="shared" si="331"/>
        <v>0</v>
      </c>
      <c r="Y3570" s="231" t="str">
        <f t="shared" si="332"/>
        <v>SAUCE, BBQ SWEET &amp; BOLD CUP</v>
      </c>
      <c r="AA3570" s="232">
        <f t="shared" si="333"/>
        <v>40.06</v>
      </c>
      <c r="AB3570" s="232" t="str">
        <f>VLOOKUP(W3570,'Item List (2)'!$H:$J,2,0)</f>
        <v>Food</v>
      </c>
      <c r="AC3570" s="232">
        <f t="shared" si="334"/>
        <v>7494</v>
      </c>
      <c r="AD3570" s="232" t="str">
        <f t="shared" si="335"/>
        <v>7494-Food</v>
      </c>
    </row>
    <row r="3571" spans="1:30">
      <c r="A3571" t="s">
        <v>48</v>
      </c>
      <c r="B3571" t="s">
        <v>549</v>
      </c>
      <c r="C3571" t="s">
        <v>959</v>
      </c>
      <c r="D3571" t="s">
        <v>960</v>
      </c>
      <c r="E3571" t="s">
        <v>961</v>
      </c>
      <c r="F3571" s="220" t="s">
        <v>53</v>
      </c>
      <c r="G3571" s="220">
        <v>45168</v>
      </c>
      <c r="H3571" t="s">
        <v>304</v>
      </c>
      <c r="I3571" t="s">
        <v>55</v>
      </c>
      <c r="J3571" t="s">
        <v>305</v>
      </c>
      <c r="K3571" t="s">
        <v>306</v>
      </c>
      <c r="L3571" s="230" t="s">
        <v>100</v>
      </c>
      <c r="M3571">
        <v>1</v>
      </c>
      <c r="N3571">
        <v>0</v>
      </c>
      <c r="O3571">
        <v>30.8</v>
      </c>
      <c r="P3571">
        <v>30.8</v>
      </c>
      <c r="Q3571">
        <v>4994.91</v>
      </c>
      <c r="R3571">
        <v>6.82</v>
      </c>
      <c r="S3571" s="231" t="str">
        <f>VLOOKUP(U3571,'Cross ref'!I:J,2,0)</f>
        <v>SCL</v>
      </c>
      <c r="T3571" s="231">
        <f t="shared" si="330"/>
        <v>30.8</v>
      </c>
      <c r="U3571" s="231">
        <f>VLOOKUP(VALUE(C3571),'Cross ref'!G:I,3,0)</f>
        <v>7494</v>
      </c>
      <c r="V3571" s="231">
        <f>IFERROR(VLOOKUP(J3571,'Item List (2)'!C:D,2,0),VLOOKUP(K3571,'Item List (2)'!C:D,2,0))</f>
        <v>50007</v>
      </c>
      <c r="W3571" s="231">
        <f>IFERROR(VLOOKUP(J3571,'Item List (2)'!C:E,3,0),VLOOKUP(K3571,'Item List (2)'!C:E,3,0))</f>
        <v>100</v>
      </c>
      <c r="X3571" s="231">
        <f t="shared" si="331"/>
        <v>0</v>
      </c>
      <c r="Y3571" s="231" t="str">
        <f t="shared" si="332"/>
        <v>SAUCE, HNY MUST CUP</v>
      </c>
      <c r="AA3571" s="232">
        <f t="shared" si="333"/>
        <v>30.8</v>
      </c>
      <c r="AB3571" s="232" t="str">
        <f>VLOOKUP(W3571,'Item List (2)'!$H:$J,2,0)</f>
        <v>Food</v>
      </c>
      <c r="AC3571" s="232">
        <f t="shared" si="334"/>
        <v>7494</v>
      </c>
      <c r="AD3571" s="232" t="str">
        <f t="shared" si="335"/>
        <v>7494-Food</v>
      </c>
    </row>
    <row r="3572" spans="1:30">
      <c r="A3572" t="s">
        <v>48</v>
      </c>
      <c r="B3572" t="s">
        <v>549</v>
      </c>
      <c r="C3572" t="s">
        <v>959</v>
      </c>
      <c r="D3572" t="s">
        <v>960</v>
      </c>
      <c r="E3572" t="s">
        <v>961</v>
      </c>
      <c r="F3572" s="220" t="s">
        <v>53</v>
      </c>
      <c r="G3572" s="220">
        <v>45168</v>
      </c>
      <c r="H3572" t="s">
        <v>104</v>
      </c>
      <c r="I3572" t="s">
        <v>55</v>
      </c>
      <c r="J3572" t="s">
        <v>105</v>
      </c>
      <c r="K3572" t="s">
        <v>106</v>
      </c>
      <c r="L3572" s="230" t="s">
        <v>107</v>
      </c>
      <c r="M3572">
        <v>1</v>
      </c>
      <c r="N3572">
        <v>0</v>
      </c>
      <c r="O3572">
        <v>9.54</v>
      </c>
      <c r="P3572">
        <v>9.54</v>
      </c>
      <c r="Q3572">
        <v>4994.91</v>
      </c>
      <c r="R3572">
        <v>6.82</v>
      </c>
      <c r="S3572" s="231" t="str">
        <f>VLOOKUP(U3572,'Cross ref'!I:J,2,0)</f>
        <v>SCL</v>
      </c>
      <c r="T3572" s="231">
        <f t="shared" si="330"/>
        <v>9.54</v>
      </c>
      <c r="U3572" s="231">
        <f>VLOOKUP(VALUE(C3572),'Cross ref'!G:I,3,0)</f>
        <v>7494</v>
      </c>
      <c r="V3572" s="231">
        <f>IFERROR(VLOOKUP(J3572,'Item List (2)'!C:D,2,0),VLOOKUP(K3572,'Item List (2)'!C:D,2,0))</f>
        <v>50007</v>
      </c>
      <c r="W3572" s="231">
        <f>IFERROR(VLOOKUP(J3572,'Item List (2)'!C:E,3,0),VLOOKUP(K3572,'Item List (2)'!C:E,3,0))</f>
        <v>100</v>
      </c>
      <c r="X3572" s="231">
        <f t="shared" si="331"/>
        <v>0</v>
      </c>
      <c r="Y3572" s="231" t="str">
        <f t="shared" si="332"/>
        <v>MILK, 1%</v>
      </c>
      <c r="AA3572" s="232">
        <f t="shared" si="333"/>
        <v>9.54</v>
      </c>
      <c r="AB3572" s="232" t="str">
        <f>VLOOKUP(W3572,'Item List (2)'!$H:$J,2,0)</f>
        <v>Food</v>
      </c>
      <c r="AC3572" s="232">
        <f t="shared" si="334"/>
        <v>7494</v>
      </c>
      <c r="AD3572" s="232" t="str">
        <f t="shared" si="335"/>
        <v>7494-Food</v>
      </c>
    </row>
    <row r="3573" spans="1:30">
      <c r="A3573" t="s">
        <v>48</v>
      </c>
      <c r="B3573" t="s">
        <v>549</v>
      </c>
      <c r="C3573" t="s">
        <v>959</v>
      </c>
      <c r="D3573" t="s">
        <v>960</v>
      </c>
      <c r="E3573" t="s">
        <v>961</v>
      </c>
      <c r="F3573" s="220" t="s">
        <v>53</v>
      </c>
      <c r="G3573" s="220">
        <v>45168</v>
      </c>
      <c r="H3573" t="s">
        <v>481</v>
      </c>
      <c r="I3573" t="s">
        <v>66</v>
      </c>
      <c r="J3573" t="s">
        <v>109</v>
      </c>
      <c r="K3573" t="s">
        <v>308</v>
      </c>
      <c r="L3573" s="230" t="s">
        <v>111</v>
      </c>
      <c r="M3573">
        <v>2</v>
      </c>
      <c r="N3573">
        <v>0</v>
      </c>
      <c r="O3573">
        <v>3.85</v>
      </c>
      <c r="P3573">
        <v>7.7</v>
      </c>
      <c r="Q3573">
        <v>4994.91</v>
      </c>
      <c r="R3573">
        <v>6.82</v>
      </c>
      <c r="S3573" s="231" t="str">
        <f>VLOOKUP(U3573,'Cross ref'!I:J,2,0)</f>
        <v>SCL</v>
      </c>
      <c r="T3573" s="231">
        <f t="shared" si="330"/>
        <v>7.7</v>
      </c>
      <c r="U3573" s="231">
        <f>VLOOKUP(VALUE(C3573),'Cross ref'!G:I,3,0)</f>
        <v>7494</v>
      </c>
      <c r="V3573" s="231">
        <f>IFERROR(VLOOKUP(J3573,'Item List (2)'!C:D,2,0),VLOOKUP(K3573,'Item List (2)'!C:D,2,0))</f>
        <v>60507</v>
      </c>
      <c r="W3573" s="231">
        <f>IFERROR(VLOOKUP(J3573,'Item List (2)'!C:E,3,0),VLOOKUP(K3573,'Item List (2)'!C:E,3,0))</f>
        <v>1200</v>
      </c>
      <c r="X3573" s="231">
        <f t="shared" si="331"/>
        <v>0</v>
      </c>
      <c r="Y3573" s="231" t="str">
        <f t="shared" si="332"/>
        <v>GLOVE, SYNTH XLG</v>
      </c>
      <c r="AA3573" s="232">
        <f t="shared" si="333"/>
        <v>7.7</v>
      </c>
      <c r="AB3573" s="232" t="str">
        <f>VLOOKUP(W3573,'Item List (2)'!$H:$J,2,0)</f>
        <v>Supplies</v>
      </c>
      <c r="AC3573" s="232">
        <f t="shared" si="334"/>
        <v>7494</v>
      </c>
      <c r="AD3573" s="232" t="str">
        <f t="shared" si="335"/>
        <v>7494-Supplies</v>
      </c>
    </row>
    <row r="3574" spans="1:30">
      <c r="A3574" t="s">
        <v>48</v>
      </c>
      <c r="B3574" t="s">
        <v>549</v>
      </c>
      <c r="C3574" t="s">
        <v>959</v>
      </c>
      <c r="D3574" t="s">
        <v>960</v>
      </c>
      <c r="E3574" t="s">
        <v>961</v>
      </c>
      <c r="F3574" s="220" t="s">
        <v>53</v>
      </c>
      <c r="G3574" s="220">
        <v>45168</v>
      </c>
      <c r="H3574" t="s">
        <v>116</v>
      </c>
      <c r="I3574" t="s">
        <v>55</v>
      </c>
      <c r="J3574" t="s">
        <v>117</v>
      </c>
      <c r="K3574" t="s">
        <v>118</v>
      </c>
      <c r="L3574" s="230" t="s">
        <v>119</v>
      </c>
      <c r="M3574">
        <v>14</v>
      </c>
      <c r="N3574">
        <v>0</v>
      </c>
      <c r="O3574">
        <v>76.78</v>
      </c>
      <c r="P3574">
        <v>1074.92</v>
      </c>
      <c r="Q3574">
        <v>4994.91</v>
      </c>
      <c r="R3574">
        <v>6.82</v>
      </c>
      <c r="S3574" s="231" t="str">
        <f>VLOOKUP(U3574,'Cross ref'!I:J,2,0)</f>
        <v>SCL</v>
      </c>
      <c r="T3574" s="231">
        <f t="shared" si="330"/>
        <v>1074.92</v>
      </c>
      <c r="U3574" s="231">
        <f>VLOOKUP(VALUE(C3574),'Cross ref'!G:I,3,0)</f>
        <v>7494</v>
      </c>
      <c r="V3574" s="231">
        <f>IFERROR(VLOOKUP(J3574,'Item List (2)'!C:D,2,0),VLOOKUP(K3574,'Item List (2)'!C:D,2,0))</f>
        <v>50007</v>
      </c>
      <c r="W3574" s="231">
        <f>IFERROR(VLOOKUP(J3574,'Item List (2)'!C:E,3,0),VLOOKUP(K3574,'Item List (2)'!C:E,3,0))</f>
        <v>100</v>
      </c>
      <c r="X3574" s="231">
        <f t="shared" si="331"/>
        <v>0</v>
      </c>
      <c r="Y3574" s="231" t="str">
        <f t="shared" si="332"/>
        <v>BEEF, GRND PTY 3.5Z</v>
      </c>
      <c r="AA3574" s="232">
        <f t="shared" si="333"/>
        <v>1074.92</v>
      </c>
      <c r="AB3574" s="232" t="str">
        <f>VLOOKUP(W3574,'Item List (2)'!$H:$J,2,0)</f>
        <v>Food</v>
      </c>
      <c r="AC3574" s="232">
        <f t="shared" si="334"/>
        <v>7494</v>
      </c>
      <c r="AD3574" s="232" t="str">
        <f t="shared" si="335"/>
        <v>7494-Food</v>
      </c>
    </row>
    <row r="3575" spans="1:30">
      <c r="A3575" t="s">
        <v>48</v>
      </c>
      <c r="B3575" t="s">
        <v>549</v>
      </c>
      <c r="C3575" t="s">
        <v>959</v>
      </c>
      <c r="D3575" t="s">
        <v>960</v>
      </c>
      <c r="E3575" t="s">
        <v>961</v>
      </c>
      <c r="F3575" s="220" t="s">
        <v>53</v>
      </c>
      <c r="G3575" s="220">
        <v>45168</v>
      </c>
      <c r="H3575" t="s">
        <v>120</v>
      </c>
      <c r="I3575" t="s">
        <v>55</v>
      </c>
      <c r="J3575" t="s">
        <v>121</v>
      </c>
      <c r="K3575" t="s">
        <v>122</v>
      </c>
      <c r="L3575" s="230" t="s">
        <v>123</v>
      </c>
      <c r="M3575">
        <v>2</v>
      </c>
      <c r="N3575">
        <v>0</v>
      </c>
      <c r="O3575">
        <v>30.72</v>
      </c>
      <c r="P3575">
        <v>61.44</v>
      </c>
      <c r="Q3575">
        <v>4994.91</v>
      </c>
      <c r="R3575">
        <v>6.82</v>
      </c>
      <c r="S3575" s="231" t="str">
        <f>VLOOKUP(U3575,'Cross ref'!I:J,2,0)</f>
        <v>SCL</v>
      </c>
      <c r="T3575" s="231">
        <f t="shared" si="330"/>
        <v>61.44</v>
      </c>
      <c r="U3575" s="231">
        <f>VLOOKUP(VALUE(C3575),'Cross ref'!G:I,3,0)</f>
        <v>7494</v>
      </c>
      <c r="V3575" s="231">
        <f>IFERROR(VLOOKUP(J3575,'Item List (2)'!C:D,2,0),VLOOKUP(K3575,'Item List (2)'!C:D,2,0))</f>
        <v>50007</v>
      </c>
      <c r="W3575" s="231">
        <f>IFERROR(VLOOKUP(J3575,'Item List (2)'!C:E,3,0),VLOOKUP(K3575,'Item List (2)'!C:E,3,0))</f>
        <v>100</v>
      </c>
      <c r="X3575" s="231">
        <f t="shared" si="331"/>
        <v>0</v>
      </c>
      <c r="Y3575" s="231" t="str">
        <f t="shared" si="332"/>
        <v>APPTZR, ONION RING</v>
      </c>
      <c r="AA3575" s="232">
        <f t="shared" si="333"/>
        <v>61.44</v>
      </c>
      <c r="AB3575" s="232" t="str">
        <f>VLOOKUP(W3575,'Item List (2)'!$H:$J,2,0)</f>
        <v>Food</v>
      </c>
      <c r="AC3575" s="232">
        <f t="shared" si="334"/>
        <v>7494</v>
      </c>
      <c r="AD3575" s="232" t="str">
        <f t="shared" si="335"/>
        <v>7494-Food</v>
      </c>
    </row>
    <row r="3576" spans="1:30">
      <c r="A3576" t="s">
        <v>48</v>
      </c>
      <c r="B3576" t="s">
        <v>549</v>
      </c>
      <c r="C3576" t="s">
        <v>959</v>
      </c>
      <c r="D3576" t="s">
        <v>960</v>
      </c>
      <c r="E3576" t="s">
        <v>961</v>
      </c>
      <c r="F3576" s="220" t="s">
        <v>53</v>
      </c>
      <c r="G3576" s="220">
        <v>45168</v>
      </c>
      <c r="H3576" t="s">
        <v>124</v>
      </c>
      <c r="I3576" t="s">
        <v>55</v>
      </c>
      <c r="J3576" t="s">
        <v>125</v>
      </c>
      <c r="K3576" t="s">
        <v>126</v>
      </c>
      <c r="L3576" s="230" t="s">
        <v>127</v>
      </c>
      <c r="M3576">
        <v>2</v>
      </c>
      <c r="N3576">
        <v>0</v>
      </c>
      <c r="O3576">
        <v>21.8</v>
      </c>
      <c r="P3576">
        <v>43.6</v>
      </c>
      <c r="Q3576">
        <v>4994.91</v>
      </c>
      <c r="R3576">
        <v>6.82</v>
      </c>
      <c r="S3576" s="231" t="str">
        <f>VLOOKUP(U3576,'Cross ref'!I:J,2,0)</f>
        <v>SCL</v>
      </c>
      <c r="T3576" s="231">
        <f t="shared" si="330"/>
        <v>43.6</v>
      </c>
      <c r="U3576" s="231">
        <f>VLOOKUP(VALUE(C3576),'Cross ref'!G:I,3,0)</f>
        <v>7494</v>
      </c>
      <c r="V3576" s="231">
        <f>IFERROR(VLOOKUP(J3576,'Item List (2)'!C:D,2,0),VLOOKUP(K3576,'Item List (2)'!C:D,2,0))</f>
        <v>50007</v>
      </c>
      <c r="W3576" s="231">
        <f>IFERROR(VLOOKUP(J3576,'Item List (2)'!C:E,3,0),VLOOKUP(K3576,'Item List (2)'!C:E,3,0))</f>
        <v>100</v>
      </c>
      <c r="X3576" s="231">
        <f t="shared" si="331"/>
        <v>0</v>
      </c>
      <c r="Y3576" s="231" t="str">
        <f t="shared" si="332"/>
        <v>KETCHUP, PKT</v>
      </c>
      <c r="AA3576" s="232">
        <f t="shared" si="333"/>
        <v>43.6</v>
      </c>
      <c r="AB3576" s="232" t="str">
        <f>VLOOKUP(W3576,'Item List (2)'!$H:$J,2,0)</f>
        <v>Food</v>
      </c>
      <c r="AC3576" s="232">
        <f t="shared" si="334"/>
        <v>7494</v>
      </c>
      <c r="AD3576" s="232" t="str">
        <f t="shared" si="335"/>
        <v>7494-Food</v>
      </c>
    </row>
    <row r="3577" spans="1:30">
      <c r="A3577" t="s">
        <v>48</v>
      </c>
      <c r="B3577" t="s">
        <v>549</v>
      </c>
      <c r="C3577" t="s">
        <v>959</v>
      </c>
      <c r="D3577" t="s">
        <v>960</v>
      </c>
      <c r="E3577" t="s">
        <v>961</v>
      </c>
      <c r="F3577" s="220" t="s">
        <v>53</v>
      </c>
      <c r="G3577" s="220">
        <v>45168</v>
      </c>
      <c r="H3577" t="s">
        <v>128</v>
      </c>
      <c r="I3577" t="s">
        <v>55</v>
      </c>
      <c r="J3577" t="s">
        <v>129</v>
      </c>
      <c r="K3577" t="s">
        <v>130</v>
      </c>
      <c r="L3577" s="230" t="s">
        <v>131</v>
      </c>
      <c r="M3577">
        <v>1</v>
      </c>
      <c r="N3577">
        <v>0</v>
      </c>
      <c r="O3577">
        <v>33.38</v>
      </c>
      <c r="P3577">
        <v>33.38</v>
      </c>
      <c r="Q3577">
        <v>4994.91</v>
      </c>
      <c r="R3577">
        <v>6.82</v>
      </c>
      <c r="S3577" s="231" t="str">
        <f>VLOOKUP(U3577,'Cross ref'!I:J,2,0)</f>
        <v>SCL</v>
      </c>
      <c r="T3577" s="231">
        <f t="shared" si="330"/>
        <v>33.38</v>
      </c>
      <c r="U3577" s="231">
        <f>VLOOKUP(VALUE(C3577),'Cross ref'!G:I,3,0)</f>
        <v>7494</v>
      </c>
      <c r="V3577" s="231">
        <f>IFERROR(VLOOKUP(J3577,'Item List (2)'!C:D,2,0),VLOOKUP(K3577,'Item List (2)'!C:D,2,0))</f>
        <v>50007</v>
      </c>
      <c r="W3577" s="231">
        <f>IFERROR(VLOOKUP(J3577,'Item List (2)'!C:E,3,0),VLOOKUP(K3577,'Item List (2)'!C:E,3,0))</f>
        <v>100</v>
      </c>
      <c r="X3577" s="231">
        <f t="shared" si="331"/>
        <v>0</v>
      </c>
      <c r="Y3577" s="231" t="str">
        <f t="shared" si="332"/>
        <v>HASHBROWN, RND ZTF</v>
      </c>
      <c r="AA3577" s="232">
        <f t="shared" si="333"/>
        <v>33.38</v>
      </c>
      <c r="AB3577" s="232" t="str">
        <f>VLOOKUP(W3577,'Item List (2)'!$H:$J,2,0)</f>
        <v>Food</v>
      </c>
      <c r="AC3577" s="232">
        <f t="shared" si="334"/>
        <v>7494</v>
      </c>
      <c r="AD3577" s="232" t="str">
        <f t="shared" si="335"/>
        <v>7494-Food</v>
      </c>
    </row>
    <row r="3578" spans="1:30">
      <c r="A3578" t="s">
        <v>48</v>
      </c>
      <c r="B3578" t="s">
        <v>549</v>
      </c>
      <c r="C3578" t="s">
        <v>959</v>
      </c>
      <c r="D3578" t="s">
        <v>960</v>
      </c>
      <c r="E3578" t="s">
        <v>961</v>
      </c>
      <c r="F3578" s="220" t="s">
        <v>53</v>
      </c>
      <c r="G3578" s="220">
        <v>45168</v>
      </c>
      <c r="H3578" t="s">
        <v>132</v>
      </c>
      <c r="I3578" t="s">
        <v>55</v>
      </c>
      <c r="J3578" t="s">
        <v>129</v>
      </c>
      <c r="K3578" t="s">
        <v>133</v>
      </c>
      <c r="L3578" s="230" t="s">
        <v>131</v>
      </c>
      <c r="M3578">
        <v>1</v>
      </c>
      <c r="N3578">
        <v>0</v>
      </c>
      <c r="O3578">
        <v>33.38</v>
      </c>
      <c r="P3578">
        <v>33.38</v>
      </c>
      <c r="Q3578">
        <v>4994.91</v>
      </c>
      <c r="R3578">
        <v>6.82</v>
      </c>
      <c r="S3578" s="231" t="str">
        <f>VLOOKUP(U3578,'Cross ref'!I:J,2,0)</f>
        <v>SCL</v>
      </c>
      <c r="T3578" s="231">
        <f t="shared" si="330"/>
        <v>33.38</v>
      </c>
      <c r="U3578" s="231">
        <f>VLOOKUP(VALUE(C3578),'Cross ref'!G:I,3,0)</f>
        <v>7494</v>
      </c>
      <c r="V3578" s="231">
        <f>IFERROR(VLOOKUP(J3578,'Item List (2)'!C:D,2,0),VLOOKUP(K3578,'Item List (2)'!C:D,2,0))</f>
        <v>50007</v>
      </c>
      <c r="W3578" s="231">
        <f>IFERROR(VLOOKUP(J3578,'Item List (2)'!C:E,3,0),VLOOKUP(K3578,'Item List (2)'!C:E,3,0))</f>
        <v>100</v>
      </c>
      <c r="X3578" s="231">
        <f t="shared" si="331"/>
        <v>0</v>
      </c>
      <c r="Y3578" s="231" t="str">
        <f t="shared" si="332"/>
        <v>FRIES, CRISS CUT SEASN</v>
      </c>
      <c r="AA3578" s="232">
        <f t="shared" si="333"/>
        <v>33.38</v>
      </c>
      <c r="AB3578" s="232" t="str">
        <f>VLOOKUP(W3578,'Item List (2)'!$H:$J,2,0)</f>
        <v>Food</v>
      </c>
      <c r="AC3578" s="232">
        <f t="shared" si="334"/>
        <v>7494</v>
      </c>
      <c r="AD3578" s="232" t="str">
        <f t="shared" si="335"/>
        <v>7494-Food</v>
      </c>
    </row>
    <row r="3579" spans="1:30">
      <c r="A3579" t="s">
        <v>48</v>
      </c>
      <c r="B3579" t="s">
        <v>549</v>
      </c>
      <c r="C3579" t="s">
        <v>959</v>
      </c>
      <c r="D3579" t="s">
        <v>960</v>
      </c>
      <c r="E3579" t="s">
        <v>961</v>
      </c>
      <c r="F3579" s="220" t="s">
        <v>53</v>
      </c>
      <c r="G3579" s="220">
        <v>45168</v>
      </c>
      <c r="H3579" t="s">
        <v>134</v>
      </c>
      <c r="I3579" t="s">
        <v>55</v>
      </c>
      <c r="J3579" t="s">
        <v>129</v>
      </c>
      <c r="K3579" t="s">
        <v>135</v>
      </c>
      <c r="L3579" s="230" t="s">
        <v>136</v>
      </c>
      <c r="M3579">
        <v>10</v>
      </c>
      <c r="N3579">
        <v>0</v>
      </c>
      <c r="O3579">
        <v>35.28</v>
      </c>
      <c r="P3579">
        <v>352.8</v>
      </c>
      <c r="Q3579">
        <v>4994.91</v>
      </c>
      <c r="R3579">
        <v>6.82</v>
      </c>
      <c r="S3579" s="231" t="str">
        <f>VLOOKUP(U3579,'Cross ref'!I:J,2,0)</f>
        <v>SCL</v>
      </c>
      <c r="T3579" s="231">
        <f t="shared" si="330"/>
        <v>352.8</v>
      </c>
      <c r="U3579" s="231">
        <f>VLOOKUP(VALUE(C3579),'Cross ref'!G:I,3,0)</f>
        <v>7494</v>
      </c>
      <c r="V3579" s="231">
        <f>IFERROR(VLOOKUP(J3579,'Item List (2)'!C:D,2,0),VLOOKUP(K3579,'Item List (2)'!C:D,2,0))</f>
        <v>50007</v>
      </c>
      <c r="W3579" s="231">
        <f>IFERROR(VLOOKUP(J3579,'Item List (2)'!C:E,3,0),VLOOKUP(K3579,'Item List (2)'!C:E,3,0))</f>
        <v>100</v>
      </c>
      <c r="X3579" s="231">
        <f t="shared" si="331"/>
        <v>0</v>
      </c>
      <c r="Y3579" s="231" t="str">
        <f t="shared" si="332"/>
        <v>FRIES, SS SK ON</v>
      </c>
      <c r="AA3579" s="232">
        <f t="shared" si="333"/>
        <v>352.8</v>
      </c>
      <c r="AB3579" s="232" t="str">
        <f>VLOOKUP(W3579,'Item List (2)'!$H:$J,2,0)</f>
        <v>Food</v>
      </c>
      <c r="AC3579" s="232">
        <f t="shared" si="334"/>
        <v>7494</v>
      </c>
      <c r="AD3579" s="232" t="str">
        <f t="shared" si="335"/>
        <v>7494-Food</v>
      </c>
    </row>
    <row r="3580" spans="1:30">
      <c r="A3580" t="s">
        <v>48</v>
      </c>
      <c r="B3580" t="s">
        <v>549</v>
      </c>
      <c r="C3580" t="s">
        <v>959</v>
      </c>
      <c r="D3580" t="s">
        <v>960</v>
      </c>
      <c r="E3580" t="s">
        <v>961</v>
      </c>
      <c r="F3580" s="220" t="s">
        <v>53</v>
      </c>
      <c r="G3580" s="220">
        <v>45168</v>
      </c>
      <c r="H3580" t="s">
        <v>145</v>
      </c>
      <c r="I3580" t="s">
        <v>55</v>
      </c>
      <c r="J3580" t="s">
        <v>146</v>
      </c>
      <c r="K3580" t="s">
        <v>147</v>
      </c>
      <c r="L3580" s="230" t="s">
        <v>148</v>
      </c>
      <c r="M3580">
        <v>1</v>
      </c>
      <c r="N3580">
        <v>0</v>
      </c>
      <c r="O3580">
        <v>111.01</v>
      </c>
      <c r="P3580">
        <v>111.01</v>
      </c>
      <c r="Q3580">
        <v>4994.91</v>
      </c>
      <c r="R3580">
        <v>6.82</v>
      </c>
      <c r="S3580" s="231" t="str">
        <f>VLOOKUP(U3580,'Cross ref'!I:J,2,0)</f>
        <v>SCL</v>
      </c>
      <c r="T3580" s="231">
        <f t="shared" si="330"/>
        <v>111.01</v>
      </c>
      <c r="U3580" s="231">
        <f>VLOOKUP(VALUE(C3580),'Cross ref'!G:I,3,0)</f>
        <v>7494</v>
      </c>
      <c r="V3580" s="231">
        <f>IFERROR(VLOOKUP(J3580,'Item List (2)'!C:D,2,0),VLOOKUP(K3580,'Item List (2)'!C:D,2,0))</f>
        <v>50007</v>
      </c>
      <c r="W3580" s="231">
        <f>IFERROR(VLOOKUP(J3580,'Item List (2)'!C:E,3,0),VLOOKUP(K3580,'Item List (2)'!C:E,3,0))</f>
        <v>100</v>
      </c>
      <c r="X3580" s="231">
        <f t="shared" si="331"/>
        <v>0</v>
      </c>
      <c r="Y3580" s="231" t="str">
        <f t="shared" si="332"/>
        <v>CHICKEN, TNDRLOIN STRIP 1.5Z</v>
      </c>
      <c r="AA3580" s="232">
        <f t="shared" si="333"/>
        <v>111.01</v>
      </c>
      <c r="AB3580" s="232" t="str">
        <f>VLOOKUP(W3580,'Item List (2)'!$H:$J,2,0)</f>
        <v>Food</v>
      </c>
      <c r="AC3580" s="232">
        <f t="shared" si="334"/>
        <v>7494</v>
      </c>
      <c r="AD3580" s="232" t="str">
        <f t="shared" si="335"/>
        <v>7494-Food</v>
      </c>
    </row>
    <row r="3581" spans="1:30">
      <c r="A3581" t="s">
        <v>48</v>
      </c>
      <c r="B3581" t="s">
        <v>549</v>
      </c>
      <c r="C3581" t="s">
        <v>959</v>
      </c>
      <c r="D3581" t="s">
        <v>960</v>
      </c>
      <c r="E3581" t="s">
        <v>961</v>
      </c>
      <c r="F3581" s="220" t="s">
        <v>53</v>
      </c>
      <c r="G3581" s="220">
        <v>45168</v>
      </c>
      <c r="H3581" t="s">
        <v>149</v>
      </c>
      <c r="I3581" t="s">
        <v>55</v>
      </c>
      <c r="J3581" t="s">
        <v>102</v>
      </c>
      <c r="K3581" t="s">
        <v>150</v>
      </c>
      <c r="L3581" s="230" t="s">
        <v>100</v>
      </c>
      <c r="M3581">
        <v>2</v>
      </c>
      <c r="N3581">
        <v>0</v>
      </c>
      <c r="O3581">
        <v>25.94</v>
      </c>
      <c r="P3581">
        <v>51.88</v>
      </c>
      <c r="Q3581">
        <v>4994.91</v>
      </c>
      <c r="R3581">
        <v>6.82</v>
      </c>
      <c r="S3581" s="231" t="str">
        <f>VLOOKUP(U3581,'Cross ref'!I:J,2,0)</f>
        <v>SCL</v>
      </c>
      <c r="T3581" s="231">
        <f t="shared" si="330"/>
        <v>51.88</v>
      </c>
      <c r="U3581" s="231">
        <f>VLOOKUP(VALUE(C3581),'Cross ref'!G:I,3,0)</f>
        <v>7494</v>
      </c>
      <c r="V3581" s="231">
        <f>IFERROR(VLOOKUP(J3581,'Item List (2)'!C:D,2,0),VLOOKUP(K3581,'Item List (2)'!C:D,2,0))</f>
        <v>50007</v>
      </c>
      <c r="W3581" s="231">
        <f>IFERROR(VLOOKUP(J3581,'Item List (2)'!C:E,3,0),VLOOKUP(K3581,'Item List (2)'!C:E,3,0))</f>
        <v>100</v>
      </c>
      <c r="X3581" s="231">
        <f t="shared" si="331"/>
        <v>0</v>
      </c>
      <c r="Y3581" s="231" t="str">
        <f t="shared" si="332"/>
        <v>SAUCE, BTRMILK RANCH CUP</v>
      </c>
      <c r="AA3581" s="232">
        <f t="shared" si="333"/>
        <v>51.88</v>
      </c>
      <c r="AB3581" s="232" t="str">
        <f>VLOOKUP(W3581,'Item List (2)'!$H:$J,2,0)</f>
        <v>Food</v>
      </c>
      <c r="AC3581" s="232">
        <f t="shared" si="334"/>
        <v>7494</v>
      </c>
      <c r="AD3581" s="232" t="str">
        <f t="shared" si="335"/>
        <v>7494-Food</v>
      </c>
    </row>
    <row r="3582" spans="1:30">
      <c r="A3582" t="s">
        <v>48</v>
      </c>
      <c r="B3582" t="s">
        <v>549</v>
      </c>
      <c r="C3582" t="s">
        <v>959</v>
      </c>
      <c r="D3582" t="s">
        <v>960</v>
      </c>
      <c r="E3582" t="s">
        <v>961</v>
      </c>
      <c r="F3582" s="220" t="s">
        <v>53</v>
      </c>
      <c r="G3582" s="220">
        <v>45168</v>
      </c>
      <c r="H3582" t="s">
        <v>151</v>
      </c>
      <c r="I3582" t="s">
        <v>55</v>
      </c>
      <c r="J3582" t="s">
        <v>152</v>
      </c>
      <c r="K3582" t="s">
        <v>153</v>
      </c>
      <c r="L3582" s="230" t="s">
        <v>154</v>
      </c>
      <c r="M3582">
        <v>1</v>
      </c>
      <c r="N3582">
        <v>0</v>
      </c>
      <c r="O3582">
        <v>11.66</v>
      </c>
      <c r="P3582">
        <v>11.66</v>
      </c>
      <c r="Q3582">
        <v>4994.91</v>
      </c>
      <c r="R3582">
        <v>6.82</v>
      </c>
      <c r="S3582" s="231" t="str">
        <f>VLOOKUP(U3582,'Cross ref'!I:J,2,0)</f>
        <v>SCL</v>
      </c>
      <c r="T3582" s="231">
        <f t="shared" si="330"/>
        <v>11.66</v>
      </c>
      <c r="U3582" s="231">
        <f>VLOOKUP(VALUE(C3582),'Cross ref'!G:I,3,0)</f>
        <v>7494</v>
      </c>
      <c r="V3582" s="231">
        <f>IFERROR(VLOOKUP(J3582,'Item List (2)'!C:D,2,0),VLOOKUP(K3582,'Item List (2)'!C:D,2,0))</f>
        <v>50007</v>
      </c>
      <c r="W3582" s="231">
        <f>IFERROR(VLOOKUP(J3582,'Item List (2)'!C:E,3,0),VLOOKUP(K3582,'Item List (2)'!C:E,3,0))</f>
        <v>100</v>
      </c>
      <c r="X3582" s="231">
        <f t="shared" si="331"/>
        <v>0</v>
      </c>
      <c r="Y3582" s="231" t="str">
        <f t="shared" si="332"/>
        <v>SAUCE, BUFFALO CUP</v>
      </c>
      <c r="AA3582" s="232">
        <f t="shared" si="333"/>
        <v>11.66</v>
      </c>
      <c r="AB3582" s="232" t="str">
        <f>VLOOKUP(W3582,'Item List (2)'!$H:$J,2,0)</f>
        <v>Food</v>
      </c>
      <c r="AC3582" s="232">
        <f t="shared" si="334"/>
        <v>7494</v>
      </c>
      <c r="AD3582" s="232" t="str">
        <f t="shared" si="335"/>
        <v>7494-Food</v>
      </c>
    </row>
    <row r="3583" spans="1:30">
      <c r="A3583" t="s">
        <v>48</v>
      </c>
      <c r="B3583" t="s">
        <v>549</v>
      </c>
      <c r="C3583" t="s">
        <v>959</v>
      </c>
      <c r="D3583" t="s">
        <v>960</v>
      </c>
      <c r="E3583" t="s">
        <v>961</v>
      </c>
      <c r="F3583" s="220" t="s">
        <v>53</v>
      </c>
      <c r="G3583" s="220">
        <v>45168</v>
      </c>
      <c r="H3583" t="s">
        <v>332</v>
      </c>
      <c r="I3583" t="s">
        <v>55</v>
      </c>
      <c r="J3583" t="s">
        <v>244</v>
      </c>
      <c r="K3583" t="s">
        <v>333</v>
      </c>
      <c r="L3583" s="230" t="s">
        <v>334</v>
      </c>
      <c r="M3583">
        <v>1</v>
      </c>
      <c r="N3583">
        <v>0</v>
      </c>
      <c r="O3583">
        <v>31.38</v>
      </c>
      <c r="P3583">
        <v>31.38</v>
      </c>
      <c r="Q3583">
        <v>4994.91</v>
      </c>
      <c r="R3583">
        <v>6.82</v>
      </c>
      <c r="S3583" s="231" t="str">
        <f>VLOOKUP(U3583,'Cross ref'!I:J,2,0)</f>
        <v>SCL</v>
      </c>
      <c r="T3583" s="231">
        <f t="shared" si="330"/>
        <v>31.38</v>
      </c>
      <c r="U3583" s="231">
        <f>VLOOKUP(VALUE(C3583),'Cross ref'!G:I,3,0)</f>
        <v>7494</v>
      </c>
      <c r="V3583" s="231">
        <f>IFERROR(VLOOKUP(J3583,'Item List (2)'!C:D,2,0),VLOOKUP(K3583,'Item List (2)'!C:D,2,0))</f>
        <v>50007</v>
      </c>
      <c r="W3583" s="231">
        <f>IFERROR(VLOOKUP(J3583,'Item List (2)'!C:E,3,0),VLOOKUP(K3583,'Item List (2)'!C:E,3,0))</f>
        <v>100</v>
      </c>
      <c r="X3583" s="231">
        <f t="shared" si="331"/>
        <v>0</v>
      </c>
      <c r="Y3583" s="231" t="str">
        <f t="shared" si="332"/>
        <v>WHIP CREAM, AEROSOL 17Z</v>
      </c>
      <c r="AA3583" s="232">
        <f t="shared" si="333"/>
        <v>31.38</v>
      </c>
      <c r="AB3583" s="232" t="str">
        <f>VLOOKUP(W3583,'Item List (2)'!$H:$J,2,0)</f>
        <v>Food</v>
      </c>
      <c r="AC3583" s="232">
        <f t="shared" si="334"/>
        <v>7494</v>
      </c>
      <c r="AD3583" s="232" t="str">
        <f t="shared" si="335"/>
        <v>7494-Food</v>
      </c>
    </row>
    <row r="3584" spans="1:30">
      <c r="A3584" t="s">
        <v>48</v>
      </c>
      <c r="B3584" t="s">
        <v>549</v>
      </c>
      <c r="C3584" t="s">
        <v>959</v>
      </c>
      <c r="D3584" t="s">
        <v>960</v>
      </c>
      <c r="E3584" t="s">
        <v>961</v>
      </c>
      <c r="F3584" s="220" t="s">
        <v>53</v>
      </c>
      <c r="G3584" s="220">
        <v>45168</v>
      </c>
      <c r="H3584" t="s">
        <v>155</v>
      </c>
      <c r="I3584" t="s">
        <v>55</v>
      </c>
      <c r="J3584" t="s">
        <v>156</v>
      </c>
      <c r="K3584" t="s">
        <v>157</v>
      </c>
      <c r="L3584" s="230" t="s">
        <v>158</v>
      </c>
      <c r="M3584">
        <v>4</v>
      </c>
      <c r="N3584">
        <v>0</v>
      </c>
      <c r="O3584">
        <v>19.78</v>
      </c>
      <c r="P3584">
        <v>79.12</v>
      </c>
      <c r="Q3584">
        <v>4994.91</v>
      </c>
      <c r="R3584">
        <v>6.82</v>
      </c>
      <c r="S3584" s="231" t="str">
        <f>VLOOKUP(U3584,'Cross ref'!I:J,2,0)</f>
        <v>SCL</v>
      </c>
      <c r="T3584" s="231">
        <f t="shared" si="330"/>
        <v>79.12</v>
      </c>
      <c r="U3584" s="231">
        <f>VLOOKUP(VALUE(C3584),'Cross ref'!G:I,3,0)</f>
        <v>7494</v>
      </c>
      <c r="V3584" s="231">
        <f>IFERROR(VLOOKUP(J3584,'Item List (2)'!C:D,2,0),VLOOKUP(K3584,'Item List (2)'!C:D,2,0))</f>
        <v>50007</v>
      </c>
      <c r="W3584" s="231">
        <f>IFERROR(VLOOKUP(J3584,'Item List (2)'!C:E,3,0),VLOOKUP(K3584,'Item List (2)'!C:E,3,0))</f>
        <v>100</v>
      </c>
      <c r="X3584" s="231">
        <f t="shared" si="331"/>
        <v>0</v>
      </c>
      <c r="Y3584" s="231" t="str">
        <f t="shared" si="332"/>
        <v>ICE CREAM, VANILLA SLOW MELT</v>
      </c>
      <c r="AA3584" s="232">
        <f t="shared" si="333"/>
        <v>79.12</v>
      </c>
      <c r="AB3584" s="232" t="str">
        <f>VLOOKUP(W3584,'Item List (2)'!$H:$J,2,0)</f>
        <v>Food</v>
      </c>
      <c r="AC3584" s="232">
        <f t="shared" si="334"/>
        <v>7494</v>
      </c>
      <c r="AD3584" s="232" t="str">
        <f t="shared" si="335"/>
        <v>7494-Food</v>
      </c>
    </row>
    <row r="3585" spans="1:30">
      <c r="A3585" t="s">
        <v>48</v>
      </c>
      <c r="B3585" t="s">
        <v>549</v>
      </c>
      <c r="C3585" t="s">
        <v>959</v>
      </c>
      <c r="D3585" t="s">
        <v>960</v>
      </c>
      <c r="E3585" t="s">
        <v>961</v>
      </c>
      <c r="F3585" s="220" t="s">
        <v>53</v>
      </c>
      <c r="G3585" s="220">
        <v>45168</v>
      </c>
      <c r="H3585" t="s">
        <v>159</v>
      </c>
      <c r="I3585" t="s">
        <v>55</v>
      </c>
      <c r="J3585" t="s">
        <v>160</v>
      </c>
      <c r="K3585" t="s">
        <v>161</v>
      </c>
      <c r="L3585" s="230" t="s">
        <v>162</v>
      </c>
      <c r="M3585">
        <v>5</v>
      </c>
      <c r="N3585">
        <v>0</v>
      </c>
      <c r="O3585">
        <v>36.91</v>
      </c>
      <c r="P3585">
        <v>184.55</v>
      </c>
      <c r="Q3585">
        <v>4994.91</v>
      </c>
      <c r="R3585">
        <v>6.82</v>
      </c>
      <c r="S3585" s="231" t="str">
        <f>VLOOKUP(U3585,'Cross ref'!I:J,2,0)</f>
        <v>SCL</v>
      </c>
      <c r="T3585" s="231">
        <f t="shared" si="330"/>
        <v>184.55</v>
      </c>
      <c r="U3585" s="231">
        <f>VLOOKUP(VALUE(C3585),'Cross ref'!G:I,3,0)</f>
        <v>7494</v>
      </c>
      <c r="V3585" s="231">
        <f>IFERROR(VLOOKUP(J3585,'Item List (2)'!C:D,2,0),VLOOKUP(K3585,'Item List (2)'!C:D,2,0))</f>
        <v>50007</v>
      </c>
      <c r="W3585" s="231">
        <f>IFERROR(VLOOKUP(J3585,'Item List (2)'!C:E,3,0),VLOOKUP(K3585,'Item List (2)'!C:E,3,0))</f>
        <v>100</v>
      </c>
      <c r="X3585" s="231">
        <f t="shared" si="331"/>
        <v>0</v>
      </c>
      <c r="Y3585" s="231" t="str">
        <f t="shared" si="332"/>
        <v>SHORTENING, LIQ FRY PREM</v>
      </c>
      <c r="AA3585" s="232">
        <f t="shared" si="333"/>
        <v>184.55</v>
      </c>
      <c r="AB3585" s="232" t="str">
        <f>VLOOKUP(W3585,'Item List (2)'!$H:$J,2,0)</f>
        <v>Food</v>
      </c>
      <c r="AC3585" s="232">
        <f t="shared" si="334"/>
        <v>7494</v>
      </c>
      <c r="AD3585" s="232" t="str">
        <f t="shared" si="335"/>
        <v>7494-Food</v>
      </c>
    </row>
    <row r="3586" spans="1:30">
      <c r="A3586" t="s">
        <v>48</v>
      </c>
      <c r="B3586" t="s">
        <v>549</v>
      </c>
      <c r="C3586" t="s">
        <v>959</v>
      </c>
      <c r="D3586" t="s">
        <v>960</v>
      </c>
      <c r="E3586" t="s">
        <v>961</v>
      </c>
      <c r="F3586" s="220" t="s">
        <v>53</v>
      </c>
      <c r="G3586" s="220">
        <v>45168</v>
      </c>
      <c r="H3586" t="s">
        <v>416</v>
      </c>
      <c r="I3586" t="s">
        <v>55</v>
      </c>
      <c r="J3586" t="s">
        <v>417</v>
      </c>
      <c r="K3586" t="s">
        <v>418</v>
      </c>
      <c r="L3586" s="230" t="s">
        <v>419</v>
      </c>
      <c r="M3586">
        <v>1</v>
      </c>
      <c r="N3586">
        <v>0</v>
      </c>
      <c r="O3586">
        <v>33.71</v>
      </c>
      <c r="P3586">
        <v>33.71</v>
      </c>
      <c r="Q3586">
        <v>4994.91</v>
      </c>
      <c r="R3586">
        <v>6.82</v>
      </c>
      <c r="S3586" s="231" t="str">
        <f>VLOOKUP(U3586,'Cross ref'!I:J,2,0)</f>
        <v>SCL</v>
      </c>
      <c r="T3586" s="231">
        <f t="shared" ref="T3586:T3649" si="336">P3586</f>
        <v>33.71</v>
      </c>
      <c r="U3586" s="231">
        <f>VLOOKUP(VALUE(C3586),'Cross ref'!G:I,3,0)</f>
        <v>7494</v>
      </c>
      <c r="V3586" s="231">
        <f>IFERROR(VLOOKUP(J3586,'Item List (2)'!C:D,2,0),VLOOKUP(K3586,'Item List (2)'!C:D,2,0))</f>
        <v>50007</v>
      </c>
      <c r="W3586" s="231">
        <f>IFERROR(VLOOKUP(J3586,'Item List (2)'!C:E,3,0),VLOOKUP(K3586,'Item List (2)'!C:E,3,0))</f>
        <v>100</v>
      </c>
      <c r="X3586" s="231">
        <f t="shared" ref="X3586:X3649" si="337">IF(_xlfn.NUMBERVALUE(O3586),M3586*O3586-P3586,-P3586)</f>
        <v>0</v>
      </c>
      <c r="Y3586" s="231" t="str">
        <f t="shared" ref="Y3586:Y3649" si="338">K3586</f>
        <v>PEPPER, JALAPENO NACHO SLI</v>
      </c>
      <c r="AA3586" s="232">
        <f t="shared" ref="AA3586:AA3649" si="339">P3586</f>
        <v>33.71</v>
      </c>
      <c r="AB3586" s="232" t="str">
        <f>VLOOKUP(W3586,'Item List (2)'!$H:$J,2,0)</f>
        <v>Food</v>
      </c>
      <c r="AC3586" s="232">
        <f t="shared" ref="AC3586:AC3649" si="340">U3586</f>
        <v>7494</v>
      </c>
      <c r="AD3586" s="232" t="str">
        <f t="shared" ref="AD3586:AD3649" si="341">AC3586&amp;"-"&amp;AB3586</f>
        <v>7494-Food</v>
      </c>
    </row>
    <row r="3587" spans="1:30">
      <c r="A3587" t="s">
        <v>48</v>
      </c>
      <c r="B3587" t="s">
        <v>549</v>
      </c>
      <c r="C3587" t="s">
        <v>959</v>
      </c>
      <c r="D3587" t="s">
        <v>960</v>
      </c>
      <c r="E3587" t="s">
        <v>961</v>
      </c>
      <c r="F3587" s="220" t="s">
        <v>53</v>
      </c>
      <c r="G3587" s="220">
        <v>45168</v>
      </c>
      <c r="H3587" t="s">
        <v>339</v>
      </c>
      <c r="I3587" t="s">
        <v>201</v>
      </c>
      <c r="J3587" t="s">
        <v>232</v>
      </c>
      <c r="K3587" t="s">
        <v>340</v>
      </c>
      <c r="L3587" s="230" t="s">
        <v>341</v>
      </c>
      <c r="M3587">
        <v>1</v>
      </c>
      <c r="N3587">
        <v>0</v>
      </c>
      <c r="O3587">
        <v>28.75</v>
      </c>
      <c r="P3587">
        <v>28.75</v>
      </c>
      <c r="Q3587">
        <v>4994.91</v>
      </c>
      <c r="R3587">
        <v>6.82</v>
      </c>
      <c r="S3587" s="231" t="str">
        <f>VLOOKUP(U3587,'Cross ref'!I:J,2,0)</f>
        <v>SCL</v>
      </c>
      <c r="T3587" s="231">
        <f t="shared" si="336"/>
        <v>28.75</v>
      </c>
      <c r="U3587" s="231">
        <f>VLOOKUP(VALUE(C3587),'Cross ref'!G:I,3,0)</f>
        <v>7494</v>
      </c>
      <c r="V3587" s="231">
        <f>IFERROR(VLOOKUP(J3587,'Item List (2)'!C:D,2,0),VLOOKUP(K3587,'Item List (2)'!C:D,2,0))</f>
        <v>51001</v>
      </c>
      <c r="W3587" s="231">
        <f>IFERROR(VLOOKUP(J3587,'Item List (2)'!C:E,3,0),VLOOKUP(K3587,'Item List (2)'!C:E,3,0))</f>
        <v>1000</v>
      </c>
      <c r="X3587" s="231">
        <f t="shared" si="337"/>
        <v>0</v>
      </c>
      <c r="Y3587" s="231" t="str">
        <f t="shared" si="338"/>
        <v>LID, CUP CRUISER 32Z</v>
      </c>
      <c r="AA3587" s="232">
        <f t="shared" si="339"/>
        <v>28.75</v>
      </c>
      <c r="AB3587" s="232" t="str">
        <f>VLOOKUP(W3587,'Item List (2)'!$H:$J,2,0)</f>
        <v>Paper</v>
      </c>
      <c r="AC3587" s="232">
        <f t="shared" si="340"/>
        <v>7494</v>
      </c>
      <c r="AD3587" s="232" t="str">
        <f t="shared" si="341"/>
        <v>7494-Paper</v>
      </c>
    </row>
    <row r="3588" spans="1:30">
      <c r="A3588" t="s">
        <v>48</v>
      </c>
      <c r="B3588" t="s">
        <v>549</v>
      </c>
      <c r="C3588" t="s">
        <v>959</v>
      </c>
      <c r="D3588" t="s">
        <v>960</v>
      </c>
      <c r="E3588" t="s">
        <v>961</v>
      </c>
      <c r="F3588" s="220" t="s">
        <v>53</v>
      </c>
      <c r="G3588" s="220">
        <v>45168</v>
      </c>
      <c r="H3588" t="s">
        <v>163</v>
      </c>
      <c r="I3588" t="s">
        <v>55</v>
      </c>
      <c r="J3588" t="s">
        <v>146</v>
      </c>
      <c r="K3588" t="s">
        <v>164</v>
      </c>
      <c r="L3588" s="230" t="s">
        <v>165</v>
      </c>
      <c r="M3588">
        <v>1</v>
      </c>
      <c r="N3588">
        <v>0</v>
      </c>
      <c r="O3588">
        <v>37.6</v>
      </c>
      <c r="P3588">
        <v>37.6</v>
      </c>
      <c r="Q3588">
        <v>4994.91</v>
      </c>
      <c r="R3588">
        <v>6.82</v>
      </c>
      <c r="S3588" s="231" t="str">
        <f>VLOOKUP(U3588,'Cross ref'!I:J,2,0)</f>
        <v>SCL</v>
      </c>
      <c r="T3588" s="231">
        <f t="shared" si="336"/>
        <v>37.6</v>
      </c>
      <c r="U3588" s="231">
        <f>VLOOKUP(VALUE(C3588),'Cross ref'!G:I,3,0)</f>
        <v>7494</v>
      </c>
      <c r="V3588" s="231">
        <f>IFERROR(VLOOKUP(J3588,'Item List (2)'!C:D,2,0),VLOOKUP(K3588,'Item List (2)'!C:D,2,0))</f>
        <v>50007</v>
      </c>
      <c r="W3588" s="231">
        <f>IFERROR(VLOOKUP(J3588,'Item List (2)'!C:E,3,0),VLOOKUP(K3588,'Item List (2)'!C:E,3,0))</f>
        <v>100</v>
      </c>
      <c r="X3588" s="231">
        <f t="shared" si="337"/>
        <v>0</v>
      </c>
      <c r="Y3588" s="231" t="str">
        <f t="shared" si="338"/>
        <v>CHICKEN, PTY SPCY 3Z</v>
      </c>
      <c r="AA3588" s="232">
        <f t="shared" si="339"/>
        <v>37.6</v>
      </c>
      <c r="AB3588" s="232" t="str">
        <f>VLOOKUP(W3588,'Item List (2)'!$H:$J,2,0)</f>
        <v>Food</v>
      </c>
      <c r="AC3588" s="232">
        <f t="shared" si="340"/>
        <v>7494</v>
      </c>
      <c r="AD3588" s="232" t="str">
        <f t="shared" si="341"/>
        <v>7494-Food</v>
      </c>
    </row>
    <row r="3589" spans="1:30">
      <c r="A3589" t="s">
        <v>48</v>
      </c>
      <c r="B3589" t="s">
        <v>549</v>
      </c>
      <c r="C3589" t="s">
        <v>959</v>
      </c>
      <c r="D3589" t="s">
        <v>960</v>
      </c>
      <c r="E3589" t="s">
        <v>961</v>
      </c>
      <c r="F3589" s="220" t="s">
        <v>53</v>
      </c>
      <c r="G3589" s="220">
        <v>45168</v>
      </c>
      <c r="H3589" t="s">
        <v>488</v>
      </c>
      <c r="I3589" t="s">
        <v>66</v>
      </c>
      <c r="J3589" t="s">
        <v>109</v>
      </c>
      <c r="K3589" t="s">
        <v>343</v>
      </c>
      <c r="L3589" s="230" t="s">
        <v>111</v>
      </c>
      <c r="M3589">
        <v>2</v>
      </c>
      <c r="N3589">
        <v>0</v>
      </c>
      <c r="O3589">
        <v>3.84</v>
      </c>
      <c r="P3589">
        <v>7.68</v>
      </c>
      <c r="Q3589">
        <v>4994.91</v>
      </c>
      <c r="R3589">
        <v>6.82</v>
      </c>
      <c r="S3589" s="231" t="str">
        <f>VLOOKUP(U3589,'Cross ref'!I:J,2,0)</f>
        <v>SCL</v>
      </c>
      <c r="T3589" s="231">
        <f t="shared" si="336"/>
        <v>7.68</v>
      </c>
      <c r="U3589" s="231">
        <f>VLOOKUP(VALUE(C3589),'Cross ref'!G:I,3,0)</f>
        <v>7494</v>
      </c>
      <c r="V3589" s="231">
        <f>IFERROR(VLOOKUP(J3589,'Item List (2)'!C:D,2,0),VLOOKUP(K3589,'Item List (2)'!C:D,2,0))</f>
        <v>60507</v>
      </c>
      <c r="W3589" s="231">
        <f>IFERROR(VLOOKUP(J3589,'Item List (2)'!C:E,3,0),VLOOKUP(K3589,'Item List (2)'!C:E,3,0))</f>
        <v>1200</v>
      </c>
      <c r="X3589" s="231">
        <f t="shared" si="337"/>
        <v>0</v>
      </c>
      <c r="Y3589" s="231" t="str">
        <f t="shared" si="338"/>
        <v>GLOVE, SYNTH LG</v>
      </c>
      <c r="AA3589" s="232">
        <f t="shared" si="339"/>
        <v>7.68</v>
      </c>
      <c r="AB3589" s="232" t="str">
        <f>VLOOKUP(W3589,'Item List (2)'!$H:$J,2,0)</f>
        <v>Supplies</v>
      </c>
      <c r="AC3589" s="232">
        <f t="shared" si="340"/>
        <v>7494</v>
      </c>
      <c r="AD3589" s="232" t="str">
        <f t="shared" si="341"/>
        <v>7494-Supplies</v>
      </c>
    </row>
    <row r="3590" spans="1:30">
      <c r="A3590" t="s">
        <v>48</v>
      </c>
      <c r="B3590" t="s">
        <v>549</v>
      </c>
      <c r="C3590" t="s">
        <v>959</v>
      </c>
      <c r="D3590" t="s">
        <v>960</v>
      </c>
      <c r="E3590" t="s">
        <v>961</v>
      </c>
      <c r="F3590" s="220" t="s">
        <v>53</v>
      </c>
      <c r="G3590" s="220">
        <v>45168</v>
      </c>
      <c r="H3590" t="s">
        <v>166</v>
      </c>
      <c r="I3590" t="s">
        <v>55</v>
      </c>
      <c r="J3590" t="s">
        <v>121</v>
      </c>
      <c r="K3590" t="s">
        <v>167</v>
      </c>
      <c r="L3590" s="230" t="s">
        <v>168</v>
      </c>
      <c r="M3590">
        <v>1</v>
      </c>
      <c r="N3590">
        <v>0</v>
      </c>
      <c r="O3590">
        <v>29.39</v>
      </c>
      <c r="P3590">
        <v>29.39</v>
      </c>
      <c r="Q3590">
        <v>4994.91</v>
      </c>
      <c r="R3590">
        <v>6.82</v>
      </c>
      <c r="S3590" s="231" t="str">
        <f>VLOOKUP(U3590,'Cross ref'!I:J,2,0)</f>
        <v>SCL</v>
      </c>
      <c r="T3590" s="231">
        <f t="shared" si="336"/>
        <v>29.39</v>
      </c>
      <c r="U3590" s="231">
        <f>VLOOKUP(VALUE(C3590),'Cross ref'!G:I,3,0)</f>
        <v>7494</v>
      </c>
      <c r="V3590" s="231">
        <f>IFERROR(VLOOKUP(J3590,'Item List (2)'!C:D,2,0),VLOOKUP(K3590,'Item List (2)'!C:D,2,0))</f>
        <v>50007</v>
      </c>
      <c r="W3590" s="231">
        <f>IFERROR(VLOOKUP(J3590,'Item List (2)'!C:E,3,0),VLOOKUP(K3590,'Item List (2)'!C:E,3,0))</f>
        <v>100</v>
      </c>
      <c r="X3590" s="231">
        <f t="shared" si="337"/>
        <v>0</v>
      </c>
      <c r="Y3590" s="231" t="str">
        <f t="shared" si="338"/>
        <v>SQUASH, ZUCCHINI BRD SLI</v>
      </c>
      <c r="AA3590" s="232">
        <f t="shared" si="339"/>
        <v>29.39</v>
      </c>
      <c r="AB3590" s="232" t="str">
        <f>VLOOKUP(W3590,'Item List (2)'!$H:$J,2,0)</f>
        <v>Food</v>
      </c>
      <c r="AC3590" s="232">
        <f t="shared" si="340"/>
        <v>7494</v>
      </c>
      <c r="AD3590" s="232" t="str">
        <f t="shared" si="341"/>
        <v>7494-Food</v>
      </c>
    </row>
    <row r="3591" spans="1:30">
      <c r="A3591" t="s">
        <v>48</v>
      </c>
      <c r="B3591" t="s">
        <v>549</v>
      </c>
      <c r="C3591" t="s">
        <v>959</v>
      </c>
      <c r="D3591" t="s">
        <v>960</v>
      </c>
      <c r="E3591" t="s">
        <v>961</v>
      </c>
      <c r="F3591" s="220" t="s">
        <v>53</v>
      </c>
      <c r="G3591" s="220">
        <v>45168</v>
      </c>
      <c r="H3591" t="s">
        <v>169</v>
      </c>
      <c r="I3591" t="s">
        <v>55</v>
      </c>
      <c r="J3591" t="s">
        <v>170</v>
      </c>
      <c r="K3591" t="s">
        <v>171</v>
      </c>
      <c r="L3591" s="230" t="s">
        <v>172</v>
      </c>
      <c r="M3591">
        <v>3</v>
      </c>
      <c r="N3591">
        <v>0</v>
      </c>
      <c r="O3591">
        <v>90.57</v>
      </c>
      <c r="P3591">
        <v>271.71</v>
      </c>
      <c r="Q3591">
        <v>4994.91</v>
      </c>
      <c r="R3591">
        <v>6.82</v>
      </c>
      <c r="S3591" s="231" t="str">
        <f>VLOOKUP(U3591,'Cross ref'!I:J,2,0)</f>
        <v>SCL</v>
      </c>
      <c r="T3591" s="231">
        <f t="shared" si="336"/>
        <v>271.71</v>
      </c>
      <c r="U3591" s="231">
        <f>VLOOKUP(VALUE(C3591),'Cross ref'!G:I,3,0)</f>
        <v>7494</v>
      </c>
      <c r="V3591" s="231">
        <f>IFERROR(VLOOKUP(J3591,'Item List (2)'!C:D,2,0),VLOOKUP(K3591,'Item List (2)'!C:D,2,0))</f>
        <v>50007</v>
      </c>
      <c r="W3591" s="231">
        <f>IFERROR(VLOOKUP(J3591,'Item List (2)'!C:E,3,0),VLOOKUP(K3591,'Item List (2)'!C:E,3,0))</f>
        <v>100</v>
      </c>
      <c r="X3591" s="231">
        <f t="shared" si="337"/>
        <v>0</v>
      </c>
      <c r="Y3591" s="231" t="str">
        <f t="shared" si="338"/>
        <v>BACON, 500 SLICES FC</v>
      </c>
      <c r="AA3591" s="232">
        <f t="shared" si="339"/>
        <v>271.71</v>
      </c>
      <c r="AB3591" s="232" t="str">
        <f>VLOOKUP(W3591,'Item List (2)'!$H:$J,2,0)</f>
        <v>Food</v>
      </c>
      <c r="AC3591" s="232">
        <f t="shared" si="340"/>
        <v>7494</v>
      </c>
      <c r="AD3591" s="232" t="str">
        <f t="shared" si="341"/>
        <v>7494-Food</v>
      </c>
    </row>
    <row r="3592" spans="1:30">
      <c r="A3592" t="s">
        <v>48</v>
      </c>
      <c r="B3592" t="s">
        <v>549</v>
      </c>
      <c r="C3592" t="s">
        <v>959</v>
      </c>
      <c r="D3592" t="s">
        <v>960</v>
      </c>
      <c r="E3592" t="s">
        <v>961</v>
      </c>
      <c r="F3592" s="220" t="s">
        <v>53</v>
      </c>
      <c r="G3592" s="220">
        <v>45168</v>
      </c>
      <c r="H3592" t="s">
        <v>173</v>
      </c>
      <c r="I3592" t="s">
        <v>55</v>
      </c>
      <c r="J3592" t="s">
        <v>117</v>
      </c>
      <c r="K3592" t="s">
        <v>174</v>
      </c>
      <c r="L3592" s="230" t="s">
        <v>175</v>
      </c>
      <c r="M3592">
        <v>1</v>
      </c>
      <c r="N3592">
        <v>0</v>
      </c>
      <c r="O3592">
        <v>81.59</v>
      </c>
      <c r="P3592">
        <v>81.59</v>
      </c>
      <c r="Q3592">
        <v>4994.91</v>
      </c>
      <c r="R3592">
        <v>6.82</v>
      </c>
      <c r="S3592" s="231" t="str">
        <f>VLOOKUP(U3592,'Cross ref'!I:J,2,0)</f>
        <v>SCL</v>
      </c>
      <c r="T3592" s="231">
        <f t="shared" si="336"/>
        <v>81.59</v>
      </c>
      <c r="U3592" s="231">
        <f>VLOOKUP(VALUE(C3592),'Cross ref'!G:I,3,0)</f>
        <v>7494</v>
      </c>
      <c r="V3592" s="231">
        <f>IFERROR(VLOOKUP(J3592,'Item List (2)'!C:D,2,0),VLOOKUP(K3592,'Item List (2)'!C:D,2,0))</f>
        <v>50007</v>
      </c>
      <c r="W3592" s="231">
        <f>IFERROR(VLOOKUP(J3592,'Item List (2)'!C:E,3,0),VLOOKUP(K3592,'Item List (2)'!C:E,3,0))</f>
        <v>100</v>
      </c>
      <c r="X3592" s="231">
        <f t="shared" si="337"/>
        <v>0</v>
      </c>
      <c r="Y3592" s="231" t="str">
        <f t="shared" si="338"/>
        <v>BEEF, GRND PTY 1.78Z</v>
      </c>
      <c r="AA3592" s="232">
        <f t="shared" si="339"/>
        <v>81.59</v>
      </c>
      <c r="AB3592" s="232" t="str">
        <f>VLOOKUP(W3592,'Item List (2)'!$H:$J,2,0)</f>
        <v>Food</v>
      </c>
      <c r="AC3592" s="232">
        <f t="shared" si="340"/>
        <v>7494</v>
      </c>
      <c r="AD3592" s="232" t="str">
        <f t="shared" si="341"/>
        <v>7494-Food</v>
      </c>
    </row>
    <row r="3593" spans="1:30">
      <c r="A3593" t="s">
        <v>48</v>
      </c>
      <c r="B3593" t="s">
        <v>549</v>
      </c>
      <c r="C3593" t="s">
        <v>959</v>
      </c>
      <c r="D3593" t="s">
        <v>960</v>
      </c>
      <c r="E3593" t="s">
        <v>961</v>
      </c>
      <c r="F3593" s="220" t="s">
        <v>53</v>
      </c>
      <c r="G3593" s="220">
        <v>45168</v>
      </c>
      <c r="H3593" t="s">
        <v>176</v>
      </c>
      <c r="I3593" t="s">
        <v>55</v>
      </c>
      <c r="J3593" t="s">
        <v>76</v>
      </c>
      <c r="K3593" t="s">
        <v>177</v>
      </c>
      <c r="L3593" s="230" t="s">
        <v>78</v>
      </c>
      <c r="M3593">
        <v>1</v>
      </c>
      <c r="N3593">
        <v>0</v>
      </c>
      <c r="O3593">
        <v>99.5</v>
      </c>
      <c r="P3593">
        <v>99.5</v>
      </c>
      <c r="Q3593">
        <v>4994.91</v>
      </c>
      <c r="R3593">
        <v>6.82</v>
      </c>
      <c r="S3593" s="231" t="str">
        <f>VLOOKUP(U3593,'Cross ref'!I:J,2,0)</f>
        <v>SCL</v>
      </c>
      <c r="T3593" s="231">
        <f t="shared" si="336"/>
        <v>99.5</v>
      </c>
      <c r="U3593" s="231">
        <f>VLOOKUP(VALUE(C3593),'Cross ref'!G:I,3,0)</f>
        <v>7494</v>
      </c>
      <c r="V3593" s="231">
        <f>IFERROR(VLOOKUP(J3593,'Item List (2)'!C:D,2,0),VLOOKUP(K3593,'Item List (2)'!C:D,2,0))</f>
        <v>50007</v>
      </c>
      <c r="W3593" s="231">
        <f>IFERROR(VLOOKUP(J3593,'Item List (2)'!C:E,3,0),VLOOKUP(K3593,'Item List (2)'!C:E,3,0))</f>
        <v>100</v>
      </c>
      <c r="X3593" s="231">
        <f t="shared" si="337"/>
        <v>0</v>
      </c>
      <c r="Y3593" s="231" t="str">
        <f t="shared" si="338"/>
        <v>SYRUP, DR PEPPER BIB</v>
      </c>
      <c r="AA3593" s="232">
        <f t="shared" si="339"/>
        <v>99.5</v>
      </c>
      <c r="AB3593" s="232" t="str">
        <f>VLOOKUP(W3593,'Item List (2)'!$H:$J,2,0)</f>
        <v>Food</v>
      </c>
      <c r="AC3593" s="232">
        <f t="shared" si="340"/>
        <v>7494</v>
      </c>
      <c r="AD3593" s="232" t="str">
        <f t="shared" si="341"/>
        <v>7494-Food</v>
      </c>
    </row>
    <row r="3594" spans="1:30">
      <c r="A3594" t="s">
        <v>48</v>
      </c>
      <c r="B3594" t="s">
        <v>549</v>
      </c>
      <c r="C3594" t="s">
        <v>959</v>
      </c>
      <c r="D3594" t="s">
        <v>960</v>
      </c>
      <c r="E3594" t="s">
        <v>961</v>
      </c>
      <c r="F3594" s="220" t="s">
        <v>53</v>
      </c>
      <c r="G3594" s="220">
        <v>45168</v>
      </c>
      <c r="H3594" t="s">
        <v>181</v>
      </c>
      <c r="I3594" t="s">
        <v>55</v>
      </c>
      <c r="J3594" t="s">
        <v>121</v>
      </c>
      <c r="K3594" t="s">
        <v>182</v>
      </c>
      <c r="L3594" s="230" t="s">
        <v>183</v>
      </c>
      <c r="M3594">
        <v>1</v>
      </c>
      <c r="N3594">
        <v>0</v>
      </c>
      <c r="O3594">
        <v>39.79</v>
      </c>
      <c r="P3594">
        <v>39.79</v>
      </c>
      <c r="Q3594">
        <v>4994.91</v>
      </c>
      <c r="R3594">
        <v>6.82</v>
      </c>
      <c r="S3594" s="231" t="str">
        <f>VLOOKUP(U3594,'Cross ref'!I:J,2,0)</f>
        <v>SCL</v>
      </c>
      <c r="T3594" s="231">
        <f t="shared" si="336"/>
        <v>39.79</v>
      </c>
      <c r="U3594" s="231">
        <f>VLOOKUP(VALUE(C3594),'Cross ref'!G:I,3,0)</f>
        <v>7494</v>
      </c>
      <c r="V3594" s="231">
        <f>IFERROR(VLOOKUP(J3594,'Item List (2)'!C:D,2,0),VLOOKUP(K3594,'Item List (2)'!C:D,2,0))</f>
        <v>50007</v>
      </c>
      <c r="W3594" s="231">
        <f>IFERROR(VLOOKUP(J3594,'Item List (2)'!C:E,3,0),VLOOKUP(K3594,'Item List (2)'!C:E,3,0))</f>
        <v>100</v>
      </c>
      <c r="X3594" s="231">
        <f t="shared" si="337"/>
        <v>0</v>
      </c>
      <c r="Y3594" s="231" t="str">
        <f t="shared" si="338"/>
        <v>APPTZR, JALAPENO BRD CHSE BITE</v>
      </c>
      <c r="AA3594" s="232">
        <f t="shared" si="339"/>
        <v>39.79</v>
      </c>
      <c r="AB3594" s="232" t="str">
        <f>VLOOKUP(W3594,'Item List (2)'!$H:$J,2,0)</f>
        <v>Food</v>
      </c>
      <c r="AC3594" s="232">
        <f t="shared" si="340"/>
        <v>7494</v>
      </c>
      <c r="AD3594" s="232" t="str">
        <f t="shared" si="341"/>
        <v>7494-Food</v>
      </c>
    </row>
    <row r="3595" spans="1:30">
      <c r="A3595" t="s">
        <v>48</v>
      </c>
      <c r="B3595" t="s">
        <v>549</v>
      </c>
      <c r="C3595" t="s">
        <v>959</v>
      </c>
      <c r="D3595" t="s">
        <v>960</v>
      </c>
      <c r="E3595" t="s">
        <v>961</v>
      </c>
      <c r="F3595" s="220" t="s">
        <v>53</v>
      </c>
      <c r="G3595" s="220">
        <v>45168</v>
      </c>
      <c r="H3595" t="s">
        <v>184</v>
      </c>
      <c r="I3595" t="s">
        <v>55</v>
      </c>
      <c r="J3595" t="s">
        <v>117</v>
      </c>
      <c r="K3595" t="s">
        <v>185</v>
      </c>
      <c r="L3595" s="230" t="s">
        <v>186</v>
      </c>
      <c r="M3595">
        <v>2</v>
      </c>
      <c r="N3595">
        <v>0</v>
      </c>
      <c r="O3595">
        <v>76.44</v>
      </c>
      <c r="P3595">
        <v>152.88</v>
      </c>
      <c r="Q3595">
        <v>4994.91</v>
      </c>
      <c r="R3595">
        <v>6.82</v>
      </c>
      <c r="S3595" s="231" t="str">
        <f>VLOOKUP(U3595,'Cross ref'!I:J,2,0)</f>
        <v>SCL</v>
      </c>
      <c r="T3595" s="231">
        <f t="shared" si="336"/>
        <v>152.88</v>
      </c>
      <c r="U3595" s="231">
        <f>VLOOKUP(VALUE(C3595),'Cross ref'!G:I,3,0)</f>
        <v>7494</v>
      </c>
      <c r="V3595" s="231">
        <f>IFERROR(VLOOKUP(J3595,'Item List (2)'!C:D,2,0),VLOOKUP(K3595,'Item List (2)'!C:D,2,0))</f>
        <v>50007</v>
      </c>
      <c r="W3595" s="231">
        <f>IFERROR(VLOOKUP(J3595,'Item List (2)'!C:E,3,0),VLOOKUP(K3595,'Item List (2)'!C:E,3,0))</f>
        <v>100</v>
      </c>
      <c r="X3595" s="231">
        <f t="shared" si="337"/>
        <v>0</v>
      </c>
      <c r="Y3595" s="231" t="str">
        <f t="shared" si="338"/>
        <v>BEEF, GRND PTY 5.33Z ANGUS IQF</v>
      </c>
      <c r="AA3595" s="232">
        <f t="shared" si="339"/>
        <v>152.88</v>
      </c>
      <c r="AB3595" s="232" t="str">
        <f>VLOOKUP(W3595,'Item List (2)'!$H:$J,2,0)</f>
        <v>Food</v>
      </c>
      <c r="AC3595" s="232">
        <f t="shared" si="340"/>
        <v>7494</v>
      </c>
      <c r="AD3595" s="232" t="str">
        <f t="shared" si="341"/>
        <v>7494-Food</v>
      </c>
    </row>
    <row r="3596" spans="1:30">
      <c r="A3596" t="s">
        <v>48</v>
      </c>
      <c r="B3596" t="s">
        <v>549</v>
      </c>
      <c r="C3596" t="s">
        <v>959</v>
      </c>
      <c r="D3596" t="s">
        <v>960</v>
      </c>
      <c r="E3596" t="s">
        <v>961</v>
      </c>
      <c r="F3596" s="220" t="s">
        <v>53</v>
      </c>
      <c r="G3596" s="220">
        <v>45168</v>
      </c>
      <c r="H3596" t="s">
        <v>187</v>
      </c>
      <c r="I3596" t="s">
        <v>55</v>
      </c>
      <c r="J3596" t="s">
        <v>146</v>
      </c>
      <c r="K3596" t="s">
        <v>188</v>
      </c>
      <c r="L3596" s="230" t="s">
        <v>189</v>
      </c>
      <c r="M3596">
        <v>4</v>
      </c>
      <c r="N3596">
        <v>0</v>
      </c>
      <c r="O3596">
        <v>46.88</v>
      </c>
      <c r="P3596">
        <v>187.52</v>
      </c>
      <c r="Q3596">
        <v>4994.91</v>
      </c>
      <c r="R3596">
        <v>6.82</v>
      </c>
      <c r="S3596" s="231" t="str">
        <f>VLOOKUP(U3596,'Cross ref'!I:J,2,0)</f>
        <v>SCL</v>
      </c>
      <c r="T3596" s="231">
        <f t="shared" si="336"/>
        <v>187.52</v>
      </c>
      <c r="U3596" s="231">
        <f>VLOOKUP(VALUE(C3596),'Cross ref'!G:I,3,0)</f>
        <v>7494</v>
      </c>
      <c r="V3596" s="231">
        <f>IFERROR(VLOOKUP(J3596,'Item List (2)'!C:D,2,0),VLOOKUP(K3596,'Item List (2)'!C:D,2,0))</f>
        <v>50007</v>
      </c>
      <c r="W3596" s="231">
        <f>IFERROR(VLOOKUP(J3596,'Item List (2)'!C:E,3,0),VLOOKUP(K3596,'Item List (2)'!C:E,3,0))</f>
        <v>100</v>
      </c>
      <c r="X3596" s="231">
        <f t="shared" si="337"/>
        <v>0</v>
      </c>
      <c r="Y3596" s="231" t="str">
        <f t="shared" si="338"/>
        <v>CHICKEN, NUGGET BRD STAR SHP</v>
      </c>
      <c r="AA3596" s="232">
        <f t="shared" si="339"/>
        <v>187.52</v>
      </c>
      <c r="AB3596" s="232" t="str">
        <f>VLOOKUP(W3596,'Item List (2)'!$H:$J,2,0)</f>
        <v>Food</v>
      </c>
      <c r="AC3596" s="232">
        <f t="shared" si="340"/>
        <v>7494</v>
      </c>
      <c r="AD3596" s="232" t="str">
        <f t="shared" si="341"/>
        <v>7494-Food</v>
      </c>
    </row>
    <row r="3597" spans="1:30">
      <c r="A3597" t="s">
        <v>48</v>
      </c>
      <c r="B3597" t="s">
        <v>549</v>
      </c>
      <c r="C3597" t="s">
        <v>959</v>
      </c>
      <c r="D3597" t="s">
        <v>960</v>
      </c>
      <c r="E3597" t="s">
        <v>961</v>
      </c>
      <c r="F3597" s="220" t="s">
        <v>53</v>
      </c>
      <c r="G3597" s="220">
        <v>45168</v>
      </c>
      <c r="H3597" t="s">
        <v>523</v>
      </c>
      <c r="I3597" t="s">
        <v>66</v>
      </c>
      <c r="J3597" t="s">
        <v>524</v>
      </c>
      <c r="K3597" t="s">
        <v>525</v>
      </c>
      <c r="L3597" s="230" t="s">
        <v>526</v>
      </c>
      <c r="M3597">
        <v>0</v>
      </c>
      <c r="N3597">
        <v>0</v>
      </c>
      <c r="O3597">
        <v>29.33</v>
      </c>
      <c r="P3597">
        <v>0</v>
      </c>
      <c r="Q3597">
        <v>4994.91</v>
      </c>
      <c r="R3597">
        <v>6.82</v>
      </c>
      <c r="S3597" s="231" t="str">
        <f>VLOOKUP(U3597,'Cross ref'!I:J,2,0)</f>
        <v>SCL</v>
      </c>
      <c r="T3597" s="231">
        <f t="shared" si="336"/>
        <v>0</v>
      </c>
      <c r="U3597" s="231">
        <f>VLOOKUP(VALUE(C3597),'Cross ref'!G:I,3,0)</f>
        <v>7494</v>
      </c>
      <c r="V3597" s="231">
        <f>IFERROR(VLOOKUP(J3597,'Item List (2)'!C:D,2,0),VLOOKUP(K3597,'Item List (2)'!C:D,2,0))</f>
        <v>60507</v>
      </c>
      <c r="W3597" s="231">
        <f>IFERROR(VLOOKUP(J3597,'Item List (2)'!C:E,3,0),VLOOKUP(K3597,'Item List (2)'!C:E,3,0))</f>
        <v>1200</v>
      </c>
      <c r="X3597" s="231">
        <f t="shared" si="337"/>
        <v>0</v>
      </c>
      <c r="Y3597" s="231" t="str">
        <f t="shared" si="338"/>
        <v>SOAP, HAND MYSTIC NEXA</v>
      </c>
      <c r="AA3597" s="232">
        <f t="shared" si="339"/>
        <v>0</v>
      </c>
      <c r="AB3597" s="232" t="str">
        <f>VLOOKUP(W3597,'Item List (2)'!$H:$J,2,0)</f>
        <v>Supplies</v>
      </c>
      <c r="AC3597" s="232">
        <f t="shared" si="340"/>
        <v>7494</v>
      </c>
      <c r="AD3597" s="232" t="str">
        <f t="shared" si="341"/>
        <v>7494-Supplies</v>
      </c>
    </row>
    <row r="3598" spans="1:30">
      <c r="A3598" t="s">
        <v>48</v>
      </c>
      <c r="B3598" t="s">
        <v>549</v>
      </c>
      <c r="C3598" t="s">
        <v>959</v>
      </c>
      <c r="D3598" t="s">
        <v>960</v>
      </c>
      <c r="E3598" t="s">
        <v>961</v>
      </c>
      <c r="F3598" s="220" t="s">
        <v>53</v>
      </c>
      <c r="G3598" s="220">
        <v>45168</v>
      </c>
      <c r="H3598" t="s">
        <v>357</v>
      </c>
      <c r="I3598" t="s">
        <v>55</v>
      </c>
      <c r="J3598" t="s">
        <v>358</v>
      </c>
      <c r="K3598" t="s">
        <v>359</v>
      </c>
      <c r="L3598" s="230" t="s">
        <v>360</v>
      </c>
      <c r="M3598">
        <v>1</v>
      </c>
      <c r="N3598">
        <v>0</v>
      </c>
      <c r="O3598">
        <v>24.1</v>
      </c>
      <c r="P3598">
        <v>24.1</v>
      </c>
      <c r="Q3598">
        <v>4994.91</v>
      </c>
      <c r="R3598">
        <v>6.82</v>
      </c>
      <c r="S3598" s="231" t="str">
        <f>VLOOKUP(U3598,'Cross ref'!I:J,2,0)</f>
        <v>SCL</v>
      </c>
      <c r="T3598" s="231">
        <f t="shared" si="336"/>
        <v>24.1</v>
      </c>
      <c r="U3598" s="231">
        <f>VLOOKUP(VALUE(C3598),'Cross ref'!G:I,3,0)</f>
        <v>7494</v>
      </c>
      <c r="V3598" s="231">
        <f>IFERROR(VLOOKUP(J3598,'Item List (2)'!C:D,2,0),VLOOKUP(K3598,'Item List (2)'!C:D,2,0))</f>
        <v>50007</v>
      </c>
      <c r="W3598" s="231">
        <f>IFERROR(VLOOKUP(J3598,'Item List (2)'!C:E,3,0),VLOOKUP(K3598,'Item List (2)'!C:E,3,0))</f>
        <v>100</v>
      </c>
      <c r="X3598" s="231">
        <f t="shared" si="337"/>
        <v>0</v>
      </c>
      <c r="Y3598" s="231" t="str">
        <f t="shared" si="338"/>
        <v>BISCUIT, BUTTERMILK PARBKD</v>
      </c>
      <c r="AA3598" s="232">
        <f t="shared" si="339"/>
        <v>24.1</v>
      </c>
      <c r="AB3598" s="232" t="str">
        <f>VLOOKUP(W3598,'Item List (2)'!$H:$J,2,0)</f>
        <v>Food</v>
      </c>
      <c r="AC3598" s="232">
        <f t="shared" si="340"/>
        <v>7494</v>
      </c>
      <c r="AD3598" s="232" t="str">
        <f t="shared" si="341"/>
        <v>7494-Food</v>
      </c>
    </row>
    <row r="3599" spans="1:30">
      <c r="A3599" t="s">
        <v>48</v>
      </c>
      <c r="B3599" t="s">
        <v>549</v>
      </c>
      <c r="C3599" t="s">
        <v>959</v>
      </c>
      <c r="D3599" t="s">
        <v>960</v>
      </c>
      <c r="E3599" t="s">
        <v>961</v>
      </c>
      <c r="F3599" s="220" t="s">
        <v>53</v>
      </c>
      <c r="G3599" s="220">
        <v>45168</v>
      </c>
      <c r="H3599" t="s">
        <v>194</v>
      </c>
      <c r="I3599" t="s">
        <v>55</v>
      </c>
      <c r="J3599" t="s">
        <v>179</v>
      </c>
      <c r="K3599" t="s">
        <v>195</v>
      </c>
      <c r="L3599" s="230" t="s">
        <v>148</v>
      </c>
      <c r="M3599">
        <v>1</v>
      </c>
      <c r="N3599">
        <v>0</v>
      </c>
      <c r="O3599">
        <v>77.97</v>
      </c>
      <c r="P3599">
        <v>77.97</v>
      </c>
      <c r="Q3599">
        <v>4994.91</v>
      </c>
      <c r="R3599">
        <v>6.82</v>
      </c>
      <c r="S3599" s="231" t="str">
        <f>VLOOKUP(U3599,'Cross ref'!I:J,2,0)</f>
        <v>SCL</v>
      </c>
      <c r="T3599" s="231">
        <f t="shared" si="336"/>
        <v>77.97</v>
      </c>
      <c r="U3599" s="231">
        <f>VLOOKUP(VALUE(C3599),'Cross ref'!G:I,3,0)</f>
        <v>7494</v>
      </c>
      <c r="V3599" s="231">
        <f>IFERROR(VLOOKUP(J3599,'Item List (2)'!C:D,2,0),VLOOKUP(K3599,'Item List (2)'!C:D,2,0))</f>
        <v>50007</v>
      </c>
      <c r="W3599" s="231">
        <f>IFERROR(VLOOKUP(J3599,'Item List (2)'!C:E,3,0),VLOOKUP(K3599,'Item List (2)'!C:E,3,0))</f>
        <v>100</v>
      </c>
      <c r="X3599" s="231">
        <f t="shared" si="337"/>
        <v>0</v>
      </c>
      <c r="Y3599" s="231" t="str">
        <f t="shared" si="338"/>
        <v>CHEESE, AMER SHRP SLI 200CT SM</v>
      </c>
      <c r="AA3599" s="232">
        <f t="shared" si="339"/>
        <v>77.97</v>
      </c>
      <c r="AB3599" s="232" t="str">
        <f>VLOOKUP(W3599,'Item List (2)'!$H:$J,2,0)</f>
        <v>Food</v>
      </c>
      <c r="AC3599" s="232">
        <f t="shared" si="340"/>
        <v>7494</v>
      </c>
      <c r="AD3599" s="232" t="str">
        <f t="shared" si="341"/>
        <v>7494-Food</v>
      </c>
    </row>
    <row r="3600" spans="1:30">
      <c r="A3600" t="s">
        <v>48</v>
      </c>
      <c r="B3600" t="s">
        <v>549</v>
      </c>
      <c r="C3600" t="s">
        <v>959</v>
      </c>
      <c r="D3600" t="s">
        <v>960</v>
      </c>
      <c r="E3600" t="s">
        <v>961</v>
      </c>
      <c r="F3600" s="220" t="s">
        <v>53</v>
      </c>
      <c r="G3600" s="220">
        <v>45168</v>
      </c>
      <c r="H3600" t="s">
        <v>205</v>
      </c>
      <c r="I3600" t="s">
        <v>55</v>
      </c>
      <c r="J3600" t="s">
        <v>206</v>
      </c>
      <c r="K3600" t="s">
        <v>207</v>
      </c>
      <c r="L3600" s="230" t="s">
        <v>208</v>
      </c>
      <c r="M3600">
        <v>3</v>
      </c>
      <c r="N3600">
        <v>0</v>
      </c>
      <c r="O3600">
        <v>22.17</v>
      </c>
      <c r="P3600">
        <v>66.51</v>
      </c>
      <c r="Q3600">
        <v>4994.91</v>
      </c>
      <c r="R3600">
        <v>6.82</v>
      </c>
      <c r="S3600" s="231" t="str">
        <f>VLOOKUP(U3600,'Cross ref'!I:J,2,0)</f>
        <v>SCL</v>
      </c>
      <c r="T3600" s="231">
        <f t="shared" si="336"/>
        <v>66.51</v>
      </c>
      <c r="U3600" s="231">
        <f>VLOOKUP(VALUE(C3600),'Cross ref'!G:I,3,0)</f>
        <v>7494</v>
      </c>
      <c r="V3600" s="231">
        <f>IFERROR(VLOOKUP(J3600,'Item List (2)'!C:D,2,0),VLOOKUP(K3600,'Item List (2)'!C:D,2,0))</f>
        <v>50007</v>
      </c>
      <c r="W3600" s="231">
        <f>IFERROR(VLOOKUP(J3600,'Item List (2)'!C:E,3,0),VLOOKUP(K3600,'Item List (2)'!C:E,3,0))</f>
        <v>100</v>
      </c>
      <c r="X3600" s="231">
        <f t="shared" si="337"/>
        <v>0</v>
      </c>
      <c r="Y3600" s="231" t="str">
        <f t="shared" si="338"/>
        <v>LETTUCE, LINER</v>
      </c>
      <c r="AA3600" s="232">
        <f t="shared" si="339"/>
        <v>66.51</v>
      </c>
      <c r="AB3600" s="232" t="str">
        <f>VLOOKUP(W3600,'Item List (2)'!$H:$J,2,0)</f>
        <v>Food</v>
      </c>
      <c r="AC3600" s="232">
        <f t="shared" si="340"/>
        <v>7494</v>
      </c>
      <c r="AD3600" s="232" t="str">
        <f t="shared" si="341"/>
        <v>7494-Food</v>
      </c>
    </row>
    <row r="3601" spans="1:30">
      <c r="A3601" t="s">
        <v>48</v>
      </c>
      <c r="B3601" t="s">
        <v>549</v>
      </c>
      <c r="C3601" t="s">
        <v>959</v>
      </c>
      <c r="D3601" t="s">
        <v>960</v>
      </c>
      <c r="E3601" t="s">
        <v>961</v>
      </c>
      <c r="F3601" s="220" t="s">
        <v>53</v>
      </c>
      <c r="G3601" s="220">
        <v>45168</v>
      </c>
      <c r="H3601" t="s">
        <v>209</v>
      </c>
      <c r="I3601" t="s">
        <v>55</v>
      </c>
      <c r="J3601" t="s">
        <v>210</v>
      </c>
      <c r="K3601" t="s">
        <v>211</v>
      </c>
      <c r="L3601" s="230" t="s">
        <v>212</v>
      </c>
      <c r="M3601">
        <v>2</v>
      </c>
      <c r="N3601">
        <v>0</v>
      </c>
      <c r="O3601">
        <v>19.57</v>
      </c>
      <c r="P3601">
        <v>39.14</v>
      </c>
      <c r="Q3601">
        <v>4994.91</v>
      </c>
      <c r="R3601">
        <v>6.82</v>
      </c>
      <c r="S3601" s="231" t="str">
        <f>VLOOKUP(U3601,'Cross ref'!I:J,2,0)</f>
        <v>SCL</v>
      </c>
      <c r="T3601" s="231">
        <f t="shared" si="336"/>
        <v>39.14</v>
      </c>
      <c r="U3601" s="231">
        <f>VLOOKUP(VALUE(C3601),'Cross ref'!G:I,3,0)</f>
        <v>7494</v>
      </c>
      <c r="V3601" s="231">
        <f>IFERROR(VLOOKUP(J3601,'Item List (2)'!C:D,2,0),VLOOKUP(K3601,'Item List (2)'!C:D,2,0))</f>
        <v>50007</v>
      </c>
      <c r="W3601" s="231">
        <f>IFERROR(VLOOKUP(J3601,'Item List (2)'!C:E,3,0),VLOOKUP(K3601,'Item List (2)'!C:E,3,0))</f>
        <v>100</v>
      </c>
      <c r="X3601" s="231">
        <f t="shared" si="337"/>
        <v>0</v>
      </c>
      <c r="Y3601" s="231" t="str">
        <f t="shared" si="338"/>
        <v>TOMATO, RED 5X5 BULK 25LB</v>
      </c>
      <c r="AA3601" s="232">
        <f t="shared" si="339"/>
        <v>39.14</v>
      </c>
      <c r="AB3601" s="232" t="str">
        <f>VLOOKUP(W3601,'Item List (2)'!$H:$J,2,0)</f>
        <v>Food</v>
      </c>
      <c r="AC3601" s="232">
        <f t="shared" si="340"/>
        <v>7494</v>
      </c>
      <c r="AD3601" s="232" t="str">
        <f t="shared" si="341"/>
        <v>7494-Food</v>
      </c>
    </row>
    <row r="3602" spans="1:30">
      <c r="A3602" t="s">
        <v>48</v>
      </c>
      <c r="B3602" t="s">
        <v>549</v>
      </c>
      <c r="C3602" t="s">
        <v>959</v>
      </c>
      <c r="D3602" t="s">
        <v>960</v>
      </c>
      <c r="E3602" t="s">
        <v>961</v>
      </c>
      <c r="F3602" s="220" t="s">
        <v>53</v>
      </c>
      <c r="G3602" s="220">
        <v>45168</v>
      </c>
      <c r="H3602" t="s">
        <v>962</v>
      </c>
      <c r="I3602" t="s">
        <v>55</v>
      </c>
      <c r="J3602" t="s">
        <v>305</v>
      </c>
      <c r="K3602" t="s">
        <v>963</v>
      </c>
      <c r="L3602" s="230" t="s">
        <v>964</v>
      </c>
      <c r="M3602">
        <v>1</v>
      </c>
      <c r="N3602">
        <v>0</v>
      </c>
      <c r="O3602">
        <v>17.35</v>
      </c>
      <c r="P3602">
        <v>17.35</v>
      </c>
      <c r="Q3602">
        <v>4994.91</v>
      </c>
      <c r="R3602">
        <v>6.82</v>
      </c>
      <c r="S3602" s="231" t="str">
        <f>VLOOKUP(U3602,'Cross ref'!I:J,2,0)</f>
        <v>SCL</v>
      </c>
      <c r="T3602" s="231">
        <f t="shared" si="336"/>
        <v>17.35</v>
      </c>
      <c r="U3602" s="231">
        <f>VLOOKUP(VALUE(C3602),'Cross ref'!G:I,3,0)</f>
        <v>7494</v>
      </c>
      <c r="V3602" s="231">
        <f>IFERROR(VLOOKUP(J3602,'Item List (2)'!C:D,2,0),VLOOKUP(K3602,'Item List (2)'!C:D,2,0))</f>
        <v>50007</v>
      </c>
      <c r="W3602" s="231">
        <f>IFERROR(VLOOKUP(J3602,'Item List (2)'!C:E,3,0),VLOOKUP(K3602,'Item List (2)'!C:E,3,0))</f>
        <v>100</v>
      </c>
      <c r="X3602" s="231">
        <f t="shared" si="337"/>
        <v>0</v>
      </c>
      <c r="Y3602" s="231" t="str">
        <f t="shared" si="338"/>
        <v>MUSTARD, PCH PC</v>
      </c>
      <c r="AA3602" s="232">
        <f t="shared" si="339"/>
        <v>17.35</v>
      </c>
      <c r="AB3602" s="232" t="str">
        <f>VLOOKUP(W3602,'Item List (2)'!$H:$J,2,0)</f>
        <v>Food</v>
      </c>
      <c r="AC3602" s="232">
        <f t="shared" si="340"/>
        <v>7494</v>
      </c>
      <c r="AD3602" s="232" t="str">
        <f t="shared" si="341"/>
        <v>7494-Food</v>
      </c>
    </row>
    <row r="3603" spans="1:30">
      <c r="A3603" t="s">
        <v>48</v>
      </c>
      <c r="B3603" t="s">
        <v>549</v>
      </c>
      <c r="C3603" t="s">
        <v>959</v>
      </c>
      <c r="D3603" t="s">
        <v>960</v>
      </c>
      <c r="E3603" t="s">
        <v>961</v>
      </c>
      <c r="F3603" s="220" t="s">
        <v>53</v>
      </c>
      <c r="G3603" s="220">
        <v>45168</v>
      </c>
      <c r="H3603" t="s">
        <v>369</v>
      </c>
      <c r="I3603" t="s">
        <v>55</v>
      </c>
      <c r="J3603" t="s">
        <v>370</v>
      </c>
      <c r="K3603" t="s">
        <v>371</v>
      </c>
      <c r="L3603" s="230" t="s">
        <v>372</v>
      </c>
      <c r="M3603">
        <v>1</v>
      </c>
      <c r="N3603">
        <v>0</v>
      </c>
      <c r="O3603">
        <v>38.47</v>
      </c>
      <c r="P3603">
        <v>38.47</v>
      </c>
      <c r="Q3603">
        <v>4994.91</v>
      </c>
      <c r="R3603">
        <v>6.82</v>
      </c>
      <c r="S3603" s="231" t="str">
        <f>VLOOKUP(U3603,'Cross ref'!I:J,2,0)</f>
        <v>SCL</v>
      </c>
      <c r="T3603" s="231">
        <f t="shared" si="336"/>
        <v>38.47</v>
      </c>
      <c r="U3603" s="231">
        <f>VLOOKUP(VALUE(C3603),'Cross ref'!G:I,3,0)</f>
        <v>7494</v>
      </c>
      <c r="V3603" s="231">
        <f>IFERROR(VLOOKUP(J3603,'Item List (2)'!C:D,2,0),VLOOKUP(K3603,'Item List (2)'!C:D,2,0))</f>
        <v>50007</v>
      </c>
      <c r="W3603" s="231">
        <f>IFERROR(VLOOKUP(J3603,'Item List (2)'!C:E,3,0),VLOOKUP(K3603,'Item List (2)'!C:E,3,0))</f>
        <v>100</v>
      </c>
      <c r="X3603" s="231">
        <f t="shared" si="337"/>
        <v>0</v>
      </c>
      <c r="Y3603" s="231" t="str">
        <f t="shared" si="338"/>
        <v>SYRUP, MAPLE FLVR CUP PC</v>
      </c>
      <c r="AA3603" s="232">
        <f t="shared" si="339"/>
        <v>38.47</v>
      </c>
      <c r="AB3603" s="232" t="str">
        <f>VLOOKUP(W3603,'Item List (2)'!$H:$J,2,0)</f>
        <v>Food</v>
      </c>
      <c r="AC3603" s="232">
        <f t="shared" si="340"/>
        <v>7494</v>
      </c>
      <c r="AD3603" s="232" t="str">
        <f t="shared" si="341"/>
        <v>7494-Food</v>
      </c>
    </row>
    <row r="3604" spans="1:30">
      <c r="A3604" t="s">
        <v>48</v>
      </c>
      <c r="B3604" t="s">
        <v>549</v>
      </c>
      <c r="C3604" t="s">
        <v>959</v>
      </c>
      <c r="D3604" t="s">
        <v>960</v>
      </c>
      <c r="E3604" t="s">
        <v>961</v>
      </c>
      <c r="F3604" s="220" t="s">
        <v>53</v>
      </c>
      <c r="G3604" s="220">
        <v>45168</v>
      </c>
      <c r="H3604" t="s">
        <v>213</v>
      </c>
      <c r="I3604" t="s">
        <v>55</v>
      </c>
      <c r="J3604" t="s">
        <v>214</v>
      </c>
      <c r="K3604" t="s">
        <v>215</v>
      </c>
      <c r="L3604" s="230" t="s">
        <v>78</v>
      </c>
      <c r="M3604">
        <v>1</v>
      </c>
      <c r="N3604">
        <v>0</v>
      </c>
      <c r="O3604">
        <v>27.07</v>
      </c>
      <c r="P3604">
        <v>27.07</v>
      </c>
      <c r="Q3604">
        <v>4994.91</v>
      </c>
      <c r="R3604">
        <v>6.82</v>
      </c>
      <c r="S3604" s="231" t="str">
        <f>VLOOKUP(U3604,'Cross ref'!I:J,2,0)</f>
        <v>SCL</v>
      </c>
      <c r="T3604" s="231">
        <f t="shared" si="336"/>
        <v>27.07</v>
      </c>
      <c r="U3604" s="231">
        <f>VLOOKUP(VALUE(C3604),'Cross ref'!G:I,3,0)</f>
        <v>7494</v>
      </c>
      <c r="V3604" s="231">
        <f>IFERROR(VLOOKUP(J3604,'Item List (2)'!C:D,2,0),VLOOKUP(K3604,'Item List (2)'!C:D,2,0))</f>
        <v>50007</v>
      </c>
      <c r="W3604" s="231">
        <f>IFERROR(VLOOKUP(J3604,'Item List (2)'!C:E,3,0),VLOOKUP(K3604,'Item List (2)'!C:E,3,0))</f>
        <v>100</v>
      </c>
      <c r="X3604" s="231">
        <f t="shared" si="337"/>
        <v>0</v>
      </c>
      <c r="Y3604" s="231" t="str">
        <f t="shared" si="338"/>
        <v>PICKLE, CHIP DELI 3/16" CC</v>
      </c>
      <c r="AA3604" s="232">
        <f t="shared" si="339"/>
        <v>27.07</v>
      </c>
      <c r="AB3604" s="232" t="str">
        <f>VLOOKUP(W3604,'Item List (2)'!$H:$J,2,0)</f>
        <v>Food</v>
      </c>
      <c r="AC3604" s="232">
        <f t="shared" si="340"/>
        <v>7494</v>
      </c>
      <c r="AD3604" s="232" t="str">
        <f t="shared" si="341"/>
        <v>7494-Food</v>
      </c>
    </row>
    <row r="3605" spans="1:30">
      <c r="A3605" t="s">
        <v>48</v>
      </c>
      <c r="B3605" t="s">
        <v>549</v>
      </c>
      <c r="C3605" t="s">
        <v>959</v>
      </c>
      <c r="D3605" t="s">
        <v>960</v>
      </c>
      <c r="E3605" t="s">
        <v>961</v>
      </c>
      <c r="F3605" s="220" t="s">
        <v>53</v>
      </c>
      <c r="G3605" s="220">
        <v>45168</v>
      </c>
      <c r="H3605" t="s">
        <v>285</v>
      </c>
      <c r="I3605" t="s">
        <v>55</v>
      </c>
      <c r="J3605" t="s">
        <v>146</v>
      </c>
      <c r="K3605" t="s">
        <v>286</v>
      </c>
      <c r="L3605" s="230" t="s">
        <v>148</v>
      </c>
      <c r="M3605">
        <v>1</v>
      </c>
      <c r="N3605">
        <v>0</v>
      </c>
      <c r="O3605">
        <v>117.62</v>
      </c>
      <c r="P3605">
        <v>117.62</v>
      </c>
      <c r="Q3605">
        <v>4994.91</v>
      </c>
      <c r="R3605">
        <v>6.82</v>
      </c>
      <c r="S3605" s="231" t="str">
        <f>VLOOKUP(U3605,'Cross ref'!I:J,2,0)</f>
        <v>SCL</v>
      </c>
      <c r="T3605" s="231">
        <f t="shared" si="336"/>
        <v>117.62</v>
      </c>
      <c r="U3605" s="231">
        <f>VLOOKUP(VALUE(C3605),'Cross ref'!G:I,3,0)</f>
        <v>7494</v>
      </c>
      <c r="V3605" s="231">
        <f>IFERROR(VLOOKUP(J3605,'Item List (2)'!C:D,2,0),VLOOKUP(K3605,'Item List (2)'!C:D,2,0))</f>
        <v>50007</v>
      </c>
      <c r="W3605" s="231">
        <f>IFERROR(VLOOKUP(J3605,'Item List (2)'!C:E,3,0),VLOOKUP(K3605,'Item List (2)'!C:E,3,0))</f>
        <v>100</v>
      </c>
      <c r="X3605" s="231">
        <f t="shared" si="337"/>
        <v>0</v>
      </c>
      <c r="Y3605" s="231" t="str">
        <f t="shared" si="338"/>
        <v>CHICKEN, BRST FLT MARNTD 3.5Z FZN</v>
      </c>
      <c r="AA3605" s="232">
        <f t="shared" si="339"/>
        <v>117.62</v>
      </c>
      <c r="AB3605" s="232" t="str">
        <f>VLOOKUP(W3605,'Item List (2)'!$H:$J,2,0)</f>
        <v>Food</v>
      </c>
      <c r="AC3605" s="232">
        <f t="shared" si="340"/>
        <v>7494</v>
      </c>
      <c r="AD3605" s="232" t="str">
        <f t="shared" si="341"/>
        <v>7494-Food</v>
      </c>
    </row>
    <row r="3606" spans="1:30">
      <c r="A3606" t="s">
        <v>48</v>
      </c>
      <c r="B3606" t="s">
        <v>549</v>
      </c>
      <c r="C3606" t="s">
        <v>959</v>
      </c>
      <c r="D3606" t="s">
        <v>960</v>
      </c>
      <c r="E3606" t="s">
        <v>961</v>
      </c>
      <c r="F3606" s="220" t="s">
        <v>53</v>
      </c>
      <c r="G3606" s="220">
        <v>45168</v>
      </c>
      <c r="H3606" t="s">
        <v>219</v>
      </c>
      <c r="I3606" t="s">
        <v>55</v>
      </c>
      <c r="J3606" t="s">
        <v>220</v>
      </c>
      <c r="K3606" t="s">
        <v>221</v>
      </c>
      <c r="L3606" s="230" t="s">
        <v>222</v>
      </c>
      <c r="M3606">
        <v>1</v>
      </c>
      <c r="N3606">
        <v>0</v>
      </c>
      <c r="O3606">
        <v>13.66</v>
      </c>
      <c r="P3606">
        <v>13.66</v>
      </c>
      <c r="Q3606">
        <v>4994.91</v>
      </c>
      <c r="R3606">
        <v>6.82</v>
      </c>
      <c r="S3606" s="231" t="str">
        <f>VLOOKUP(U3606,'Cross ref'!I:J,2,0)</f>
        <v>SCL</v>
      </c>
      <c r="T3606" s="231">
        <f t="shared" si="336"/>
        <v>13.66</v>
      </c>
      <c r="U3606" s="231">
        <f>VLOOKUP(VALUE(C3606),'Cross ref'!G:I,3,0)</f>
        <v>7494</v>
      </c>
      <c r="V3606" s="231">
        <f>IFERROR(VLOOKUP(J3606,'Item List (2)'!C:D,2,0),VLOOKUP(K3606,'Item List (2)'!C:D,2,0))</f>
        <v>50007</v>
      </c>
      <c r="W3606" s="231">
        <f>IFERROR(VLOOKUP(J3606,'Item List (2)'!C:E,3,0),VLOOKUP(K3606,'Item List (2)'!C:E,3,0))</f>
        <v>100</v>
      </c>
      <c r="X3606" s="231">
        <f t="shared" si="337"/>
        <v>0</v>
      </c>
      <c r="Y3606" s="231" t="str">
        <f t="shared" si="338"/>
        <v>WATER, PURIFIED 16.9Z DASANI</v>
      </c>
      <c r="AA3606" s="232">
        <f t="shared" si="339"/>
        <v>13.66</v>
      </c>
      <c r="AB3606" s="232" t="str">
        <f>VLOOKUP(W3606,'Item List (2)'!$H:$J,2,0)</f>
        <v>Food</v>
      </c>
      <c r="AC3606" s="232">
        <f t="shared" si="340"/>
        <v>7494</v>
      </c>
      <c r="AD3606" s="232" t="str">
        <f t="shared" si="341"/>
        <v>7494-Food</v>
      </c>
    </row>
    <row r="3607" spans="1:30">
      <c r="A3607" t="s">
        <v>48</v>
      </c>
      <c r="B3607" t="s">
        <v>549</v>
      </c>
      <c r="C3607" t="s">
        <v>959</v>
      </c>
      <c r="D3607" t="s">
        <v>960</v>
      </c>
      <c r="E3607" t="s">
        <v>961</v>
      </c>
      <c r="F3607" s="220" t="s">
        <v>53</v>
      </c>
      <c r="G3607" s="220">
        <v>45168</v>
      </c>
      <c r="H3607" t="s">
        <v>223</v>
      </c>
      <c r="I3607" t="s">
        <v>201</v>
      </c>
      <c r="J3607" t="s">
        <v>224</v>
      </c>
      <c r="K3607" t="s">
        <v>225</v>
      </c>
      <c r="L3607" s="230" t="s">
        <v>226</v>
      </c>
      <c r="M3607">
        <v>1</v>
      </c>
      <c r="N3607">
        <v>0</v>
      </c>
      <c r="O3607">
        <v>12.07</v>
      </c>
      <c r="P3607">
        <v>12.07</v>
      </c>
      <c r="Q3607">
        <v>4994.91</v>
      </c>
      <c r="R3607">
        <v>6.82</v>
      </c>
      <c r="S3607" s="231" t="str">
        <f>VLOOKUP(U3607,'Cross ref'!I:J,2,0)</f>
        <v>SCL</v>
      </c>
      <c r="T3607" s="231">
        <f t="shared" si="336"/>
        <v>12.07</v>
      </c>
      <c r="U3607" s="231">
        <f>VLOOKUP(VALUE(C3607),'Cross ref'!G:I,3,0)</f>
        <v>7494</v>
      </c>
      <c r="V3607" s="231">
        <f>IFERROR(VLOOKUP(J3607,'Item List (2)'!C:D,2,0),VLOOKUP(K3607,'Item List (2)'!C:D,2,0))</f>
        <v>51001</v>
      </c>
      <c r="W3607" s="231">
        <f>IFERROR(VLOOKUP(J3607,'Item List (2)'!C:E,3,0),VLOOKUP(K3607,'Item List (2)'!C:E,3,0))</f>
        <v>1000</v>
      </c>
      <c r="X3607" s="231">
        <f t="shared" si="337"/>
        <v>0</v>
      </c>
      <c r="Y3607" s="231" t="str">
        <f t="shared" si="338"/>
        <v>LABEL, DELIVERY 2.5X8" SECUREIT CARLS JR</v>
      </c>
      <c r="AA3607" s="232">
        <f t="shared" si="339"/>
        <v>12.07</v>
      </c>
      <c r="AB3607" s="232" t="str">
        <f>VLOOKUP(W3607,'Item List (2)'!$H:$J,2,0)</f>
        <v>Paper</v>
      </c>
      <c r="AC3607" s="232">
        <f t="shared" si="340"/>
        <v>7494</v>
      </c>
      <c r="AD3607" s="232" t="str">
        <f t="shared" si="341"/>
        <v>7494-Paper</v>
      </c>
    </row>
    <row r="3608" spans="1:30">
      <c r="A3608" t="s">
        <v>48</v>
      </c>
      <c r="B3608" t="s">
        <v>549</v>
      </c>
      <c r="C3608" t="s">
        <v>959</v>
      </c>
      <c r="D3608" t="s">
        <v>960</v>
      </c>
      <c r="E3608" t="s">
        <v>961</v>
      </c>
      <c r="F3608" s="220" t="s">
        <v>53</v>
      </c>
      <c r="G3608" s="220">
        <v>45168</v>
      </c>
      <c r="H3608" t="s">
        <v>381</v>
      </c>
      <c r="I3608" t="s">
        <v>55</v>
      </c>
      <c r="J3608" t="s">
        <v>265</v>
      </c>
      <c r="K3608" t="s">
        <v>382</v>
      </c>
      <c r="L3608" s="230" t="s">
        <v>263</v>
      </c>
      <c r="M3608">
        <v>1</v>
      </c>
      <c r="N3608">
        <v>0</v>
      </c>
      <c r="O3608">
        <v>31.3</v>
      </c>
      <c r="P3608">
        <v>31.3</v>
      </c>
      <c r="Q3608">
        <v>4994.91</v>
      </c>
      <c r="R3608">
        <v>6.82</v>
      </c>
      <c r="S3608" s="231" t="str">
        <f>VLOOKUP(U3608,'Cross ref'!I:J,2,0)</f>
        <v>SCL</v>
      </c>
      <c r="T3608" s="231">
        <f t="shared" si="336"/>
        <v>31.3</v>
      </c>
      <c r="U3608" s="231">
        <f>VLOOKUP(VALUE(C3608),'Cross ref'!G:I,3,0)</f>
        <v>7494</v>
      </c>
      <c r="V3608" s="231">
        <f>IFERROR(VLOOKUP(J3608,'Item List (2)'!C:D,2,0),VLOOKUP(K3608,'Item List (2)'!C:D,2,0))</f>
        <v>50007</v>
      </c>
      <c r="W3608" s="231">
        <f>IFERROR(VLOOKUP(J3608,'Item List (2)'!C:E,3,0),VLOOKUP(K3608,'Item List (2)'!C:E,3,0))</f>
        <v>100</v>
      </c>
      <c r="X3608" s="231">
        <f t="shared" si="337"/>
        <v>0</v>
      </c>
      <c r="Y3608" s="231" t="str">
        <f t="shared" si="338"/>
        <v>SAUCE, CLASSIC W-CAGE FREE EGG</v>
      </c>
      <c r="AA3608" s="232">
        <f t="shared" si="339"/>
        <v>31.3</v>
      </c>
      <c r="AB3608" s="232" t="str">
        <f>VLOOKUP(W3608,'Item List (2)'!$H:$J,2,0)</f>
        <v>Food</v>
      </c>
      <c r="AC3608" s="232">
        <f t="shared" si="340"/>
        <v>7494</v>
      </c>
      <c r="AD3608" s="232" t="str">
        <f t="shared" si="341"/>
        <v>7494-Food</v>
      </c>
    </row>
    <row r="3609" spans="1:30">
      <c r="A3609" t="s">
        <v>48</v>
      </c>
      <c r="B3609" t="s">
        <v>549</v>
      </c>
      <c r="C3609" t="s">
        <v>959</v>
      </c>
      <c r="D3609" t="s">
        <v>960</v>
      </c>
      <c r="E3609" t="s">
        <v>961</v>
      </c>
      <c r="F3609" s="220" t="s">
        <v>53</v>
      </c>
      <c r="G3609" s="220">
        <v>45168</v>
      </c>
      <c r="H3609" t="s">
        <v>385</v>
      </c>
      <c r="I3609" t="s">
        <v>201</v>
      </c>
      <c r="J3609" t="s">
        <v>236</v>
      </c>
      <c r="K3609" t="s">
        <v>386</v>
      </c>
      <c r="L3609" s="230" t="s">
        <v>234</v>
      </c>
      <c r="M3609">
        <v>1</v>
      </c>
      <c r="N3609">
        <v>0</v>
      </c>
      <c r="O3609">
        <v>74.19</v>
      </c>
      <c r="P3609">
        <v>74.19</v>
      </c>
      <c r="Q3609">
        <v>4994.91</v>
      </c>
      <c r="R3609">
        <v>6.82</v>
      </c>
      <c r="S3609" s="231" t="str">
        <f>VLOOKUP(U3609,'Cross ref'!I:J,2,0)</f>
        <v>SCL</v>
      </c>
      <c r="T3609" s="231">
        <f t="shared" si="336"/>
        <v>74.19</v>
      </c>
      <c r="U3609" s="231">
        <f>VLOOKUP(VALUE(C3609),'Cross ref'!G:I,3,0)</f>
        <v>7494</v>
      </c>
      <c r="V3609" s="231">
        <f>IFERROR(VLOOKUP(J3609,'Item List (2)'!C:D,2,0),VLOOKUP(K3609,'Item List (2)'!C:D,2,0))</f>
        <v>51001</v>
      </c>
      <c r="W3609" s="231">
        <f>IFERROR(VLOOKUP(J3609,'Item List (2)'!C:E,3,0),VLOOKUP(K3609,'Item List (2)'!C:E,3,0))</f>
        <v>1000</v>
      </c>
      <c r="X3609" s="231">
        <f t="shared" si="337"/>
        <v>0</v>
      </c>
      <c r="Y3609" s="231" t="str">
        <f t="shared" si="338"/>
        <v>CUP, COLD 12Z FLV TRL</v>
      </c>
      <c r="AA3609" s="232">
        <f t="shared" si="339"/>
        <v>74.19</v>
      </c>
      <c r="AB3609" s="232" t="str">
        <f>VLOOKUP(W3609,'Item List (2)'!$H:$J,2,0)</f>
        <v>Paper</v>
      </c>
      <c r="AC3609" s="232">
        <f t="shared" si="340"/>
        <v>7494</v>
      </c>
      <c r="AD3609" s="232" t="str">
        <f t="shared" si="341"/>
        <v>7494-Paper</v>
      </c>
    </row>
    <row r="3610" spans="1:30">
      <c r="A3610" t="s">
        <v>48</v>
      </c>
      <c r="B3610" t="s">
        <v>549</v>
      </c>
      <c r="C3610" t="s">
        <v>959</v>
      </c>
      <c r="D3610" t="s">
        <v>960</v>
      </c>
      <c r="E3610" t="s">
        <v>961</v>
      </c>
      <c r="F3610" s="220" t="s">
        <v>53</v>
      </c>
      <c r="G3610" s="220">
        <v>45168</v>
      </c>
      <c r="H3610" t="s">
        <v>231</v>
      </c>
      <c r="I3610" t="s">
        <v>201</v>
      </c>
      <c r="J3610" t="s">
        <v>232</v>
      </c>
      <c r="K3610" t="s">
        <v>233</v>
      </c>
      <c r="L3610" s="230" t="s">
        <v>234</v>
      </c>
      <c r="M3610">
        <v>1</v>
      </c>
      <c r="N3610">
        <v>0</v>
      </c>
      <c r="O3610">
        <v>25.97</v>
      </c>
      <c r="P3610">
        <v>25.97</v>
      </c>
      <c r="Q3610">
        <v>4994.91</v>
      </c>
      <c r="R3610">
        <v>6.82</v>
      </c>
      <c r="S3610" s="231" t="str">
        <f>VLOOKUP(U3610,'Cross ref'!I:J,2,0)</f>
        <v>SCL</v>
      </c>
      <c r="T3610" s="231">
        <f t="shared" si="336"/>
        <v>25.97</v>
      </c>
      <c r="U3610" s="231">
        <f>VLOOKUP(VALUE(C3610),'Cross ref'!G:I,3,0)</f>
        <v>7494</v>
      </c>
      <c r="V3610" s="231">
        <f>IFERROR(VLOOKUP(J3610,'Item List (2)'!C:D,2,0),VLOOKUP(K3610,'Item List (2)'!C:D,2,0))</f>
        <v>51001</v>
      </c>
      <c r="W3610" s="231">
        <f>IFERROR(VLOOKUP(J3610,'Item List (2)'!C:E,3,0),VLOOKUP(K3610,'Item List (2)'!C:E,3,0))</f>
        <v>1000</v>
      </c>
      <c r="X3610" s="231">
        <f t="shared" si="337"/>
        <v>0</v>
      </c>
      <c r="Y3610" s="231" t="str">
        <f t="shared" si="338"/>
        <v>LID, 12-24Z</v>
      </c>
      <c r="AA3610" s="232">
        <f t="shared" si="339"/>
        <v>25.97</v>
      </c>
      <c r="AB3610" s="232" t="str">
        <f>VLOOKUP(W3610,'Item List (2)'!$H:$J,2,0)</f>
        <v>Paper</v>
      </c>
      <c r="AC3610" s="232">
        <f t="shared" si="340"/>
        <v>7494</v>
      </c>
      <c r="AD3610" s="232" t="str">
        <f t="shared" si="341"/>
        <v>7494-Paper</v>
      </c>
    </row>
    <row r="3611" spans="1:30">
      <c r="A3611" t="s">
        <v>48</v>
      </c>
      <c r="B3611" t="s">
        <v>549</v>
      </c>
      <c r="C3611" t="s">
        <v>959</v>
      </c>
      <c r="D3611" t="s">
        <v>960</v>
      </c>
      <c r="E3611" t="s">
        <v>961</v>
      </c>
      <c r="F3611" s="220" t="s">
        <v>53</v>
      </c>
      <c r="G3611" s="220">
        <v>45168</v>
      </c>
      <c r="H3611" t="s">
        <v>235</v>
      </c>
      <c r="I3611" t="s">
        <v>201</v>
      </c>
      <c r="J3611" t="s">
        <v>236</v>
      </c>
      <c r="K3611" t="s">
        <v>237</v>
      </c>
      <c r="L3611" s="230" t="s">
        <v>238</v>
      </c>
      <c r="M3611">
        <v>1</v>
      </c>
      <c r="N3611">
        <v>0</v>
      </c>
      <c r="O3611">
        <v>59.26</v>
      </c>
      <c r="P3611">
        <v>59.26</v>
      </c>
      <c r="Q3611">
        <v>4994.91</v>
      </c>
      <c r="R3611">
        <v>6.82</v>
      </c>
      <c r="S3611" s="231" t="str">
        <f>VLOOKUP(U3611,'Cross ref'!I:J,2,0)</f>
        <v>SCL</v>
      </c>
      <c r="T3611" s="231">
        <f t="shared" si="336"/>
        <v>59.26</v>
      </c>
      <c r="U3611" s="231">
        <f>VLOOKUP(VALUE(C3611),'Cross ref'!G:I,3,0)</f>
        <v>7494</v>
      </c>
      <c r="V3611" s="231">
        <f>IFERROR(VLOOKUP(J3611,'Item List (2)'!C:D,2,0),VLOOKUP(K3611,'Item List (2)'!C:D,2,0))</f>
        <v>51001</v>
      </c>
      <c r="W3611" s="231">
        <f>IFERROR(VLOOKUP(J3611,'Item List (2)'!C:E,3,0),VLOOKUP(K3611,'Item List (2)'!C:E,3,0))</f>
        <v>1000</v>
      </c>
      <c r="X3611" s="231">
        <f t="shared" si="337"/>
        <v>0</v>
      </c>
      <c r="Y3611" s="231" t="str">
        <f t="shared" si="338"/>
        <v>CUP, COLD 20Z FLV TRL</v>
      </c>
      <c r="AA3611" s="232">
        <f t="shared" si="339"/>
        <v>59.26</v>
      </c>
      <c r="AB3611" s="232" t="str">
        <f>VLOOKUP(W3611,'Item List (2)'!$H:$J,2,0)</f>
        <v>Paper</v>
      </c>
      <c r="AC3611" s="232">
        <f t="shared" si="340"/>
        <v>7494</v>
      </c>
      <c r="AD3611" s="232" t="str">
        <f t="shared" si="341"/>
        <v>7494-Paper</v>
      </c>
    </row>
    <row r="3612" spans="1:30">
      <c r="A3612" t="s">
        <v>48</v>
      </c>
      <c r="B3612" t="s">
        <v>549</v>
      </c>
      <c r="C3612" t="s">
        <v>959</v>
      </c>
      <c r="D3612" t="s">
        <v>960</v>
      </c>
      <c r="E3612" t="s">
        <v>961</v>
      </c>
      <c r="F3612" s="220" t="s">
        <v>53</v>
      </c>
      <c r="G3612" s="220">
        <v>45168</v>
      </c>
      <c r="H3612" t="s">
        <v>498</v>
      </c>
      <c r="I3612" t="s">
        <v>201</v>
      </c>
      <c r="J3612" t="s">
        <v>202</v>
      </c>
      <c r="K3612" t="s">
        <v>499</v>
      </c>
      <c r="L3612" s="230" t="s">
        <v>500</v>
      </c>
      <c r="M3612">
        <v>1</v>
      </c>
      <c r="N3612">
        <v>0</v>
      </c>
      <c r="O3612">
        <v>56.84</v>
      </c>
      <c r="P3612">
        <v>56.84</v>
      </c>
      <c r="Q3612">
        <v>4994.91</v>
      </c>
      <c r="R3612">
        <v>6.82</v>
      </c>
      <c r="S3612" s="231" t="str">
        <f>VLOOKUP(U3612,'Cross ref'!I:J,2,0)</f>
        <v>SCL</v>
      </c>
      <c r="T3612" s="231">
        <f t="shared" si="336"/>
        <v>56.84</v>
      </c>
      <c r="U3612" s="231">
        <f>VLOOKUP(VALUE(C3612),'Cross ref'!G:I,3,0)</f>
        <v>7494</v>
      </c>
      <c r="V3612" s="231">
        <f>IFERROR(VLOOKUP(J3612,'Item List (2)'!C:D,2,0),VLOOKUP(K3612,'Item List (2)'!C:D,2,0))</f>
        <v>51001</v>
      </c>
      <c r="W3612" s="231">
        <f>IFERROR(VLOOKUP(J3612,'Item List (2)'!C:E,3,0),VLOOKUP(K3612,'Item List (2)'!C:E,3,0))</f>
        <v>1000</v>
      </c>
      <c r="X3612" s="231">
        <f t="shared" si="337"/>
        <v>0</v>
      </c>
      <c r="Y3612" s="231" t="str">
        <f t="shared" si="338"/>
        <v>WRAP, QUICK HAPPY STAR</v>
      </c>
      <c r="AA3612" s="232">
        <f t="shared" si="339"/>
        <v>56.84</v>
      </c>
      <c r="AB3612" s="232" t="str">
        <f>VLOOKUP(W3612,'Item List (2)'!$H:$J,2,0)</f>
        <v>Paper</v>
      </c>
      <c r="AC3612" s="232">
        <f t="shared" si="340"/>
        <v>7494</v>
      </c>
      <c r="AD3612" s="232" t="str">
        <f t="shared" si="341"/>
        <v>7494-Paper</v>
      </c>
    </row>
    <row r="3613" spans="1:30">
      <c r="A3613" t="s">
        <v>48</v>
      </c>
      <c r="B3613" t="s">
        <v>549</v>
      </c>
      <c r="C3613" t="s">
        <v>959</v>
      </c>
      <c r="D3613" t="s">
        <v>960</v>
      </c>
      <c r="E3613" t="s">
        <v>961</v>
      </c>
      <c r="F3613" s="220" t="s">
        <v>53</v>
      </c>
      <c r="G3613" s="220">
        <v>45168</v>
      </c>
      <c r="H3613" t="s">
        <v>250</v>
      </c>
      <c r="I3613" t="s">
        <v>201</v>
      </c>
      <c r="J3613" t="s">
        <v>240</v>
      </c>
      <c r="K3613" t="s">
        <v>251</v>
      </c>
      <c r="L3613" s="230" t="s">
        <v>252</v>
      </c>
      <c r="M3613">
        <v>1</v>
      </c>
      <c r="N3613">
        <v>0</v>
      </c>
      <c r="O3613">
        <v>26.37</v>
      </c>
      <c r="P3613">
        <v>26.37</v>
      </c>
      <c r="Q3613">
        <v>4994.91</v>
      </c>
      <c r="R3613">
        <v>6.82</v>
      </c>
      <c r="S3613" s="231" t="str">
        <f>VLOOKUP(U3613,'Cross ref'!I:J,2,0)</f>
        <v>SCL</v>
      </c>
      <c r="T3613" s="231">
        <f t="shared" si="336"/>
        <v>26.37</v>
      </c>
      <c r="U3613" s="231">
        <f>VLOOKUP(VALUE(C3613),'Cross ref'!G:I,3,0)</f>
        <v>7494</v>
      </c>
      <c r="V3613" s="231">
        <f>IFERROR(VLOOKUP(J3613,'Item List (2)'!C:D,2,0),VLOOKUP(K3613,'Item List (2)'!C:D,2,0))</f>
        <v>51001</v>
      </c>
      <c r="W3613" s="231">
        <f>IFERROR(VLOOKUP(J3613,'Item List (2)'!C:E,3,0),VLOOKUP(K3613,'Item List (2)'!C:E,3,0))</f>
        <v>1000</v>
      </c>
      <c r="X3613" s="231">
        <f t="shared" si="337"/>
        <v>0</v>
      </c>
      <c r="Y3613" s="231" t="str">
        <f t="shared" si="338"/>
        <v>BAG, #8 FLVR TRAILS</v>
      </c>
      <c r="AA3613" s="232">
        <f t="shared" si="339"/>
        <v>26.37</v>
      </c>
      <c r="AB3613" s="232" t="str">
        <f>VLOOKUP(W3613,'Item List (2)'!$H:$J,2,0)</f>
        <v>Paper</v>
      </c>
      <c r="AC3613" s="232">
        <f t="shared" si="340"/>
        <v>7494</v>
      </c>
      <c r="AD3613" s="232" t="str">
        <f t="shared" si="341"/>
        <v>7494-Paper</v>
      </c>
    </row>
    <row r="3614" spans="1:30">
      <c r="A3614" t="s">
        <v>48</v>
      </c>
      <c r="B3614" t="s">
        <v>549</v>
      </c>
      <c r="C3614" t="s">
        <v>959</v>
      </c>
      <c r="D3614" t="s">
        <v>960</v>
      </c>
      <c r="E3614" t="s">
        <v>961</v>
      </c>
      <c r="F3614" s="220" t="s">
        <v>53</v>
      </c>
      <c r="G3614" s="220">
        <v>45168</v>
      </c>
      <c r="H3614" t="s">
        <v>253</v>
      </c>
      <c r="I3614" t="s">
        <v>201</v>
      </c>
      <c r="J3614" t="s">
        <v>240</v>
      </c>
      <c r="K3614" t="s">
        <v>254</v>
      </c>
      <c r="L3614" s="230" t="s">
        <v>249</v>
      </c>
      <c r="M3614">
        <v>2</v>
      </c>
      <c r="N3614">
        <v>0</v>
      </c>
      <c r="O3614">
        <v>10.7</v>
      </c>
      <c r="P3614">
        <v>21.4</v>
      </c>
      <c r="Q3614">
        <v>4994.91</v>
      </c>
      <c r="R3614">
        <v>6.82</v>
      </c>
      <c r="S3614" s="231" t="str">
        <f>VLOOKUP(U3614,'Cross ref'!I:J,2,0)</f>
        <v>SCL</v>
      </c>
      <c r="T3614" s="231">
        <f t="shared" si="336"/>
        <v>21.4</v>
      </c>
      <c r="U3614" s="231">
        <f>VLOOKUP(VALUE(C3614),'Cross ref'!G:I,3,0)</f>
        <v>7494</v>
      </c>
      <c r="V3614" s="231">
        <f>IFERROR(VLOOKUP(J3614,'Item List (2)'!C:D,2,0),VLOOKUP(K3614,'Item List (2)'!C:D,2,0))</f>
        <v>51001</v>
      </c>
      <c r="W3614" s="231">
        <f>IFERROR(VLOOKUP(J3614,'Item List (2)'!C:E,3,0),VLOOKUP(K3614,'Item List (2)'!C:E,3,0))</f>
        <v>1000</v>
      </c>
      <c r="X3614" s="231">
        <f t="shared" si="337"/>
        <v>0</v>
      </c>
      <c r="Y3614" s="231" t="str">
        <f t="shared" si="338"/>
        <v>BAG, #4 FLVR TRAILS</v>
      </c>
      <c r="AA3614" s="232">
        <f t="shared" si="339"/>
        <v>21.4</v>
      </c>
      <c r="AB3614" s="232" t="str">
        <f>VLOOKUP(W3614,'Item List (2)'!$H:$J,2,0)</f>
        <v>Paper</v>
      </c>
      <c r="AC3614" s="232">
        <f t="shared" si="340"/>
        <v>7494</v>
      </c>
      <c r="AD3614" s="232" t="str">
        <f t="shared" si="341"/>
        <v>7494-Paper</v>
      </c>
    </row>
    <row r="3615" spans="1:30">
      <c r="A3615" t="s">
        <v>48</v>
      </c>
      <c r="B3615" t="s">
        <v>549</v>
      </c>
      <c r="C3615" t="s">
        <v>959</v>
      </c>
      <c r="D3615" t="s">
        <v>960</v>
      </c>
      <c r="E3615" t="s">
        <v>961</v>
      </c>
      <c r="F3615" s="220" t="s">
        <v>53</v>
      </c>
      <c r="G3615" s="220">
        <v>45168</v>
      </c>
      <c r="H3615" t="s">
        <v>258</v>
      </c>
      <c r="I3615" t="s">
        <v>201</v>
      </c>
      <c r="J3615" t="s">
        <v>236</v>
      </c>
      <c r="K3615" t="s">
        <v>259</v>
      </c>
      <c r="L3615" s="230" t="s">
        <v>260</v>
      </c>
      <c r="M3615">
        <v>2</v>
      </c>
      <c r="N3615">
        <v>0</v>
      </c>
      <c r="O3615">
        <v>30.68</v>
      </c>
      <c r="P3615">
        <v>61.36</v>
      </c>
      <c r="Q3615">
        <v>4994.91</v>
      </c>
      <c r="R3615">
        <v>6.82</v>
      </c>
      <c r="S3615" s="231" t="str">
        <f>VLOOKUP(U3615,'Cross ref'!I:J,2,0)</f>
        <v>SCL</v>
      </c>
      <c r="T3615" s="231">
        <f t="shared" si="336"/>
        <v>61.36</v>
      </c>
      <c r="U3615" s="231">
        <f>VLOOKUP(VALUE(C3615),'Cross ref'!G:I,3,0)</f>
        <v>7494</v>
      </c>
      <c r="V3615" s="231">
        <f>IFERROR(VLOOKUP(J3615,'Item List (2)'!C:D,2,0),VLOOKUP(K3615,'Item List (2)'!C:D,2,0))</f>
        <v>51001</v>
      </c>
      <c r="W3615" s="231">
        <f>IFERROR(VLOOKUP(J3615,'Item List (2)'!C:E,3,0),VLOOKUP(K3615,'Item List (2)'!C:E,3,0))</f>
        <v>1000</v>
      </c>
      <c r="X3615" s="231">
        <f t="shared" si="337"/>
        <v>0</v>
      </c>
      <c r="Y3615" s="231" t="str">
        <f t="shared" si="338"/>
        <v>CUP, PLS COLD 32Z FLVR TRAIL</v>
      </c>
      <c r="AA3615" s="232">
        <f t="shared" si="339"/>
        <v>61.36</v>
      </c>
      <c r="AB3615" s="232" t="str">
        <f>VLOOKUP(W3615,'Item List (2)'!$H:$J,2,0)</f>
        <v>Paper</v>
      </c>
      <c r="AC3615" s="232">
        <f t="shared" si="340"/>
        <v>7494</v>
      </c>
      <c r="AD3615" s="232" t="str">
        <f t="shared" si="341"/>
        <v>7494-Paper</v>
      </c>
    </row>
    <row r="3616" spans="1:30">
      <c r="A3616" t="s">
        <v>48</v>
      </c>
      <c r="B3616" t="s">
        <v>549</v>
      </c>
      <c r="C3616" t="s">
        <v>959</v>
      </c>
      <c r="D3616" t="s">
        <v>960</v>
      </c>
      <c r="E3616" t="s">
        <v>961</v>
      </c>
      <c r="F3616" s="220" t="s">
        <v>53</v>
      </c>
      <c r="G3616" s="220">
        <v>45168</v>
      </c>
      <c r="H3616" t="s">
        <v>261</v>
      </c>
      <c r="I3616" t="s">
        <v>55</v>
      </c>
      <c r="J3616" t="s">
        <v>98</v>
      </c>
      <c r="K3616" t="s">
        <v>262</v>
      </c>
      <c r="L3616" s="230" t="s">
        <v>263</v>
      </c>
      <c r="M3616">
        <v>1</v>
      </c>
      <c r="N3616">
        <v>0</v>
      </c>
      <c r="O3616">
        <v>22.91</v>
      </c>
      <c r="P3616">
        <v>22.91</v>
      </c>
      <c r="Q3616">
        <v>4994.91</v>
      </c>
      <c r="R3616">
        <v>6.82</v>
      </c>
      <c r="S3616" s="231" t="str">
        <f>VLOOKUP(U3616,'Cross ref'!I:J,2,0)</f>
        <v>SCL</v>
      </c>
      <c r="T3616" s="231">
        <f t="shared" si="336"/>
        <v>22.91</v>
      </c>
      <c r="U3616" s="231">
        <f>VLOOKUP(VALUE(C3616),'Cross ref'!G:I,3,0)</f>
        <v>7494</v>
      </c>
      <c r="V3616" s="231">
        <f>IFERROR(VLOOKUP(J3616,'Item List (2)'!C:D,2,0),VLOOKUP(K3616,'Item List (2)'!C:D,2,0))</f>
        <v>50007</v>
      </c>
      <c r="W3616" s="231">
        <f>IFERROR(VLOOKUP(J3616,'Item List (2)'!C:E,3,0),VLOOKUP(K3616,'Item List (2)'!C:E,3,0))</f>
        <v>100</v>
      </c>
      <c r="X3616" s="231">
        <f t="shared" si="337"/>
        <v>0</v>
      </c>
      <c r="Y3616" s="231" t="str">
        <f t="shared" si="338"/>
        <v>SAUCE, BBQ</v>
      </c>
      <c r="AA3616" s="232">
        <f t="shared" si="339"/>
        <v>22.91</v>
      </c>
      <c r="AB3616" s="232" t="str">
        <f>VLOOKUP(W3616,'Item List (2)'!$H:$J,2,0)</f>
        <v>Food</v>
      </c>
      <c r="AC3616" s="232">
        <f t="shared" si="340"/>
        <v>7494</v>
      </c>
      <c r="AD3616" s="232" t="str">
        <f t="shared" si="341"/>
        <v>7494-Food</v>
      </c>
    </row>
    <row r="3617" spans="1:30">
      <c r="A3617" t="s">
        <v>48</v>
      </c>
      <c r="B3617" t="s">
        <v>549</v>
      </c>
      <c r="C3617" t="s">
        <v>959</v>
      </c>
      <c r="D3617" t="s">
        <v>960</v>
      </c>
      <c r="E3617" t="s">
        <v>961</v>
      </c>
      <c r="F3617" s="220" t="s">
        <v>53</v>
      </c>
      <c r="G3617" s="220">
        <v>45168</v>
      </c>
      <c r="H3617" t="s">
        <v>264</v>
      </c>
      <c r="I3617" t="s">
        <v>55</v>
      </c>
      <c r="J3617" t="s">
        <v>265</v>
      </c>
      <c r="K3617" t="s">
        <v>266</v>
      </c>
      <c r="L3617" s="230" t="s">
        <v>263</v>
      </c>
      <c r="M3617">
        <v>1</v>
      </c>
      <c r="N3617">
        <v>0</v>
      </c>
      <c r="O3617">
        <v>23.87</v>
      </c>
      <c r="P3617">
        <v>23.87</v>
      </c>
      <c r="Q3617">
        <v>4994.91</v>
      </c>
      <c r="R3617">
        <v>6.82</v>
      </c>
      <c r="S3617" s="231" t="str">
        <f>VLOOKUP(U3617,'Cross ref'!I:J,2,0)</f>
        <v>SCL</v>
      </c>
      <c r="T3617" s="231">
        <f t="shared" si="336"/>
        <v>23.87</v>
      </c>
      <c r="U3617" s="231">
        <f>VLOOKUP(VALUE(C3617),'Cross ref'!G:I,3,0)</f>
        <v>7494</v>
      </c>
      <c r="V3617" s="231">
        <f>IFERROR(VLOOKUP(J3617,'Item List (2)'!C:D,2,0),VLOOKUP(K3617,'Item List (2)'!C:D,2,0))</f>
        <v>50007</v>
      </c>
      <c r="W3617" s="231">
        <f>IFERROR(VLOOKUP(J3617,'Item List (2)'!C:E,3,0),VLOOKUP(K3617,'Item List (2)'!C:E,3,0))</f>
        <v>100</v>
      </c>
      <c r="X3617" s="231">
        <f t="shared" si="337"/>
        <v>0</v>
      </c>
      <c r="Y3617" s="231" t="str">
        <f t="shared" si="338"/>
        <v>SAUCE, SPECIAL</v>
      </c>
      <c r="AA3617" s="232">
        <f t="shared" si="339"/>
        <v>23.87</v>
      </c>
      <c r="AB3617" s="232" t="str">
        <f>VLOOKUP(W3617,'Item List (2)'!$H:$J,2,0)</f>
        <v>Food</v>
      </c>
      <c r="AC3617" s="232">
        <f t="shared" si="340"/>
        <v>7494</v>
      </c>
      <c r="AD3617" s="232" t="str">
        <f t="shared" si="341"/>
        <v>7494-Food</v>
      </c>
    </row>
    <row r="3618" spans="1:30">
      <c r="A3618" t="s">
        <v>48</v>
      </c>
      <c r="B3618" t="s">
        <v>549</v>
      </c>
      <c r="C3618" t="s">
        <v>959</v>
      </c>
      <c r="D3618" t="s">
        <v>960</v>
      </c>
      <c r="E3618" t="s">
        <v>961</v>
      </c>
      <c r="F3618" s="220" t="s">
        <v>53</v>
      </c>
      <c r="G3618" s="220">
        <v>45168</v>
      </c>
      <c r="H3618" t="s">
        <v>267</v>
      </c>
      <c r="I3618" t="s">
        <v>55</v>
      </c>
      <c r="J3618" t="s">
        <v>268</v>
      </c>
      <c r="K3618" t="s">
        <v>269</v>
      </c>
      <c r="L3618" s="230" t="s">
        <v>270</v>
      </c>
      <c r="M3618">
        <v>1</v>
      </c>
      <c r="N3618">
        <v>0</v>
      </c>
      <c r="O3618">
        <v>47.11</v>
      </c>
      <c r="P3618">
        <v>47.11</v>
      </c>
      <c r="Q3618">
        <v>4994.91</v>
      </c>
      <c r="R3618">
        <v>6.82</v>
      </c>
      <c r="S3618" s="231" t="str">
        <f>VLOOKUP(U3618,'Cross ref'!I:J,2,0)</f>
        <v>SCL</v>
      </c>
      <c r="T3618" s="231">
        <f t="shared" si="336"/>
        <v>47.11</v>
      </c>
      <c r="U3618" s="231">
        <f>VLOOKUP(VALUE(C3618),'Cross ref'!G:I,3,0)</f>
        <v>7494</v>
      </c>
      <c r="V3618" s="231">
        <f>IFERROR(VLOOKUP(J3618,'Item List (2)'!C:D,2,0),VLOOKUP(K3618,'Item List (2)'!C:D,2,0))</f>
        <v>50007</v>
      </c>
      <c r="W3618" s="231">
        <f>IFERROR(VLOOKUP(J3618,'Item List (2)'!C:E,3,0),VLOOKUP(K3618,'Item List (2)'!C:E,3,0))</f>
        <v>100</v>
      </c>
      <c r="X3618" s="231">
        <f t="shared" si="337"/>
        <v>0</v>
      </c>
      <c r="Y3618" s="231" t="str">
        <f t="shared" si="338"/>
        <v>MAYONNAISE, 64Z</v>
      </c>
      <c r="AA3618" s="232">
        <f t="shared" si="339"/>
        <v>47.11</v>
      </c>
      <c r="AB3618" s="232" t="str">
        <f>VLOOKUP(W3618,'Item List (2)'!$H:$J,2,0)</f>
        <v>Food</v>
      </c>
      <c r="AC3618" s="232">
        <f t="shared" si="340"/>
        <v>7494</v>
      </c>
      <c r="AD3618" s="232" t="str">
        <f t="shared" si="341"/>
        <v>7494-Food</v>
      </c>
    </row>
    <row r="3619" spans="1:30">
      <c r="A3619" t="s">
        <v>48</v>
      </c>
      <c r="B3619" t="s">
        <v>549</v>
      </c>
      <c r="C3619" t="s">
        <v>959</v>
      </c>
      <c r="D3619" t="s">
        <v>960</v>
      </c>
      <c r="E3619" t="s">
        <v>961</v>
      </c>
      <c r="F3619" s="220" t="s">
        <v>53</v>
      </c>
      <c r="G3619" s="220">
        <v>45168</v>
      </c>
      <c r="H3619" t="s">
        <v>399</v>
      </c>
      <c r="I3619" t="s">
        <v>201</v>
      </c>
      <c r="J3619" t="s">
        <v>400</v>
      </c>
      <c r="K3619" t="s">
        <v>401</v>
      </c>
      <c r="L3619" s="230" t="s">
        <v>402</v>
      </c>
      <c r="M3619">
        <v>1</v>
      </c>
      <c r="N3619">
        <v>0</v>
      </c>
      <c r="O3619">
        <v>45.4</v>
      </c>
      <c r="P3619">
        <v>45.4</v>
      </c>
      <c r="Q3619">
        <v>4994.91</v>
      </c>
      <c r="R3619">
        <v>6.82</v>
      </c>
      <c r="S3619" s="231" t="str">
        <f>VLOOKUP(U3619,'Cross ref'!I:J,2,0)</f>
        <v>SCL</v>
      </c>
      <c r="T3619" s="231">
        <f t="shared" si="336"/>
        <v>45.4</v>
      </c>
      <c r="U3619" s="231">
        <f>VLOOKUP(VALUE(C3619),'Cross ref'!G:I,3,0)</f>
        <v>7494</v>
      </c>
      <c r="V3619" s="231">
        <f>IFERROR(VLOOKUP(J3619,'Item List (2)'!C:D,2,0),VLOOKUP(K3619,'Item List (2)'!C:D,2,0))</f>
        <v>51001</v>
      </c>
      <c r="W3619" s="231">
        <f>IFERROR(VLOOKUP(J3619,'Item List (2)'!C:E,3,0),VLOOKUP(K3619,'Item List (2)'!C:E,3,0))</f>
        <v>1000</v>
      </c>
      <c r="X3619" s="231">
        <f t="shared" si="337"/>
        <v>0</v>
      </c>
      <c r="Y3619" s="231" t="str">
        <f t="shared" si="338"/>
        <v>NAPKIN, 13X8.5 BRN</v>
      </c>
      <c r="AA3619" s="232">
        <f t="shared" si="339"/>
        <v>45.4</v>
      </c>
      <c r="AB3619" s="232" t="str">
        <f>VLOOKUP(W3619,'Item List (2)'!$H:$J,2,0)</f>
        <v>Paper</v>
      </c>
      <c r="AC3619" s="232">
        <f t="shared" si="340"/>
        <v>7494</v>
      </c>
      <c r="AD3619" s="232" t="str">
        <f t="shared" si="341"/>
        <v>7494-Paper</v>
      </c>
    </row>
    <row r="3620" spans="1:30">
      <c r="A3620" t="s">
        <v>48</v>
      </c>
      <c r="B3620" t="s">
        <v>549</v>
      </c>
      <c r="C3620" t="s">
        <v>959</v>
      </c>
      <c r="D3620" t="s">
        <v>960</v>
      </c>
      <c r="E3620" t="s">
        <v>961</v>
      </c>
      <c r="F3620" s="220" t="s">
        <v>53</v>
      </c>
      <c r="G3620" s="220">
        <v>45168</v>
      </c>
      <c r="H3620" t="s">
        <v>271</v>
      </c>
      <c r="I3620" t="s">
        <v>55</v>
      </c>
      <c r="J3620" t="s">
        <v>272</v>
      </c>
      <c r="K3620" t="s">
        <v>273</v>
      </c>
      <c r="L3620" s="230" t="s">
        <v>274</v>
      </c>
      <c r="M3620">
        <v>1</v>
      </c>
      <c r="N3620">
        <v>0</v>
      </c>
      <c r="O3620">
        <v>39.82</v>
      </c>
      <c r="P3620">
        <v>39.82</v>
      </c>
      <c r="Q3620">
        <v>4994.91</v>
      </c>
      <c r="R3620">
        <v>6.82</v>
      </c>
      <c r="S3620" s="231" t="str">
        <f>VLOOKUP(U3620,'Cross ref'!I:J,2,0)</f>
        <v>SCL</v>
      </c>
      <c r="T3620" s="231">
        <f t="shared" si="336"/>
        <v>39.82</v>
      </c>
      <c r="U3620" s="231">
        <f>VLOOKUP(VALUE(C3620),'Cross ref'!G:I,3,0)</f>
        <v>7494</v>
      </c>
      <c r="V3620" s="231">
        <f>IFERROR(VLOOKUP(J3620,'Item List (2)'!C:D,2,0),VLOOKUP(K3620,'Item List (2)'!C:D,2,0))</f>
        <v>50007</v>
      </c>
      <c r="W3620" s="231">
        <f>IFERROR(VLOOKUP(J3620,'Item List (2)'!C:E,3,0),VLOOKUP(K3620,'Item List (2)'!C:E,3,0))</f>
        <v>100</v>
      </c>
      <c r="X3620" s="231">
        <f t="shared" si="337"/>
        <v>0</v>
      </c>
      <c r="Y3620" s="231" t="str">
        <f t="shared" si="338"/>
        <v>FRENCH TOAST, STICK ORIGINAL CARLS JR</v>
      </c>
      <c r="AA3620" s="232">
        <f t="shared" si="339"/>
        <v>39.82</v>
      </c>
      <c r="AB3620" s="232" t="str">
        <f>VLOOKUP(W3620,'Item List (2)'!$H:$J,2,0)</f>
        <v>Food</v>
      </c>
      <c r="AC3620" s="232">
        <f t="shared" si="340"/>
        <v>7494</v>
      </c>
      <c r="AD3620" s="232" t="str">
        <f t="shared" si="341"/>
        <v>7494-Food</v>
      </c>
    </row>
    <row r="3621" spans="1:30">
      <c r="A3621" t="s">
        <v>48</v>
      </c>
      <c r="B3621" t="s">
        <v>549</v>
      </c>
      <c r="C3621" t="s">
        <v>959</v>
      </c>
      <c r="D3621" t="s">
        <v>960</v>
      </c>
      <c r="E3621" t="s">
        <v>961</v>
      </c>
      <c r="F3621" s="220" t="s">
        <v>53</v>
      </c>
      <c r="G3621" s="220">
        <v>45168</v>
      </c>
      <c r="H3621" t="s">
        <v>275</v>
      </c>
      <c r="I3621" t="s">
        <v>71</v>
      </c>
      <c r="J3621" t="s">
        <v>276</v>
      </c>
      <c r="K3621" t="s">
        <v>277</v>
      </c>
      <c r="L3621" s="230" t="s">
        <v>74</v>
      </c>
      <c r="M3621">
        <v>1</v>
      </c>
      <c r="N3621">
        <v>0</v>
      </c>
      <c r="O3621">
        <v>0</v>
      </c>
      <c r="P3621">
        <v>31.03</v>
      </c>
      <c r="Q3621">
        <v>4994.91</v>
      </c>
      <c r="R3621">
        <v>6.82</v>
      </c>
      <c r="S3621" s="231" t="str">
        <f>VLOOKUP(U3621,'Cross ref'!I:J,2,0)</f>
        <v>SCL</v>
      </c>
      <c r="T3621" s="231">
        <f t="shared" si="336"/>
        <v>31.03</v>
      </c>
      <c r="U3621" s="231">
        <f>VLOOKUP(VALUE(C3621),'Cross ref'!G:I,3,0)</f>
        <v>7494</v>
      </c>
      <c r="V3621" s="231">
        <f>IFERROR(VLOOKUP(J3621,'Item List (2)'!C:D,2,0),VLOOKUP(K3621,'Item List (2)'!C:D,2,0))</f>
        <v>50007</v>
      </c>
      <c r="W3621" s="231">
        <f>IFERROR(VLOOKUP(J3621,'Item List (2)'!C:E,3,0),VLOOKUP(K3621,'Item List (2)'!C:E,3,0))</f>
        <v>100</v>
      </c>
      <c r="X3621" s="231">
        <f t="shared" si="337"/>
        <v>-31.03</v>
      </c>
      <c r="Y3621" s="231" t="str">
        <f t="shared" si="338"/>
        <v>SURCHARGE, FUEL</v>
      </c>
      <c r="AA3621" s="232">
        <f t="shared" si="339"/>
        <v>31.03</v>
      </c>
      <c r="AB3621" s="232" t="str">
        <f>VLOOKUP(W3621,'Item List (2)'!$H:$J,2,0)</f>
        <v>Food</v>
      </c>
      <c r="AC3621" s="232">
        <f t="shared" si="340"/>
        <v>7494</v>
      </c>
      <c r="AD3621" s="232" t="str">
        <f t="shared" si="341"/>
        <v>7494-Food</v>
      </c>
    </row>
    <row r="3622" spans="1:30">
      <c r="A3622" t="s">
        <v>48</v>
      </c>
      <c r="B3622" t="s">
        <v>549</v>
      </c>
      <c r="C3622" t="s">
        <v>965</v>
      </c>
      <c r="D3622" t="s">
        <v>966</v>
      </c>
      <c r="E3622" t="s">
        <v>967</v>
      </c>
      <c r="F3622" s="220" t="s">
        <v>968</v>
      </c>
      <c r="G3622" s="220">
        <v>45169</v>
      </c>
      <c r="H3622" t="s">
        <v>621</v>
      </c>
      <c r="I3622" t="s">
        <v>201</v>
      </c>
      <c r="J3622" t="s">
        <v>493</v>
      </c>
      <c r="K3622" t="s">
        <v>622</v>
      </c>
      <c r="L3622" s="230" t="s">
        <v>623</v>
      </c>
      <c r="M3622">
        <v>-1</v>
      </c>
      <c r="N3622">
        <v>0</v>
      </c>
      <c r="O3622">
        <v>47.57</v>
      </c>
      <c r="P3622">
        <v>-47.57</v>
      </c>
      <c r="Q3622">
        <v>-47.86</v>
      </c>
      <c r="R3622">
        <v>0</v>
      </c>
      <c r="S3622" s="231" t="str">
        <f>VLOOKUP(U3622,'Cross ref'!I:J,2,0)</f>
        <v>SCL</v>
      </c>
      <c r="T3622" s="231">
        <f t="shared" si="336"/>
        <v>-47.57</v>
      </c>
      <c r="U3622" s="231">
        <f>VLOOKUP(VALUE(C3622),'Cross ref'!G:I,3,0)</f>
        <v>7625</v>
      </c>
      <c r="V3622" s="231">
        <f>IFERROR(VLOOKUP(J3622,'Item List (2)'!C:D,2,0),VLOOKUP(K3622,'Item List (2)'!C:D,2,0))</f>
        <v>51001</v>
      </c>
      <c r="W3622" s="231">
        <f>IFERROR(VLOOKUP(J3622,'Item List (2)'!C:E,3,0),VLOOKUP(K3622,'Item List (2)'!C:E,3,0))</f>
        <v>1000</v>
      </c>
      <c r="X3622" s="231">
        <f t="shared" si="337"/>
        <v>0</v>
      </c>
      <c r="Y3622" s="231" t="str">
        <f t="shared" si="338"/>
        <v>CARTON, FINGER FOOD FLVR TRAIL</v>
      </c>
      <c r="AA3622" s="232">
        <f t="shared" si="339"/>
        <v>-47.57</v>
      </c>
      <c r="AB3622" s="232" t="str">
        <f>VLOOKUP(W3622,'Item List (2)'!$H:$J,2,0)</f>
        <v>Paper</v>
      </c>
      <c r="AC3622" s="232">
        <f t="shared" si="340"/>
        <v>7625</v>
      </c>
      <c r="AD3622" s="232" t="str">
        <f t="shared" si="341"/>
        <v>7625-Paper</v>
      </c>
    </row>
    <row r="3623" spans="1:30">
      <c r="A3623" t="s">
        <v>48</v>
      </c>
      <c r="B3623" t="s">
        <v>549</v>
      </c>
      <c r="C3623" t="s">
        <v>965</v>
      </c>
      <c r="D3623" t="s">
        <v>966</v>
      </c>
      <c r="E3623" t="s">
        <v>967</v>
      </c>
      <c r="F3623" s="220" t="s">
        <v>968</v>
      </c>
      <c r="G3623" s="220">
        <v>45169</v>
      </c>
      <c r="H3623" t="s">
        <v>275</v>
      </c>
      <c r="I3623" t="s">
        <v>71</v>
      </c>
      <c r="J3623" t="s">
        <v>276</v>
      </c>
      <c r="K3623" t="s">
        <v>277</v>
      </c>
      <c r="L3623" s="230" t="s">
        <v>74</v>
      </c>
      <c r="M3623">
        <v>-1</v>
      </c>
      <c r="N3623">
        <v>0</v>
      </c>
      <c r="O3623">
        <v>0</v>
      </c>
      <c r="P3623">
        <v>-0.29</v>
      </c>
      <c r="Q3623">
        <v>-47.86</v>
      </c>
      <c r="R3623">
        <v>0</v>
      </c>
      <c r="S3623" s="231" t="str">
        <f>VLOOKUP(U3623,'Cross ref'!I:J,2,0)</f>
        <v>SCL</v>
      </c>
      <c r="T3623" s="231">
        <f t="shared" si="336"/>
        <v>-0.29</v>
      </c>
      <c r="U3623" s="231">
        <f>VLOOKUP(VALUE(C3623),'Cross ref'!G:I,3,0)</f>
        <v>7625</v>
      </c>
      <c r="V3623" s="231">
        <f>IFERROR(VLOOKUP(J3623,'Item List (2)'!C:D,2,0),VLOOKUP(K3623,'Item List (2)'!C:D,2,0))</f>
        <v>50007</v>
      </c>
      <c r="W3623" s="231">
        <f>IFERROR(VLOOKUP(J3623,'Item List (2)'!C:E,3,0),VLOOKUP(K3623,'Item List (2)'!C:E,3,0))</f>
        <v>100</v>
      </c>
      <c r="X3623" s="231">
        <f t="shared" si="337"/>
        <v>0.29</v>
      </c>
      <c r="Y3623" s="231" t="str">
        <f t="shared" si="338"/>
        <v>SURCHARGE, FUEL</v>
      </c>
      <c r="AA3623" s="232">
        <f t="shared" si="339"/>
        <v>-0.29</v>
      </c>
      <c r="AB3623" s="232" t="str">
        <f>VLOOKUP(W3623,'Item List (2)'!$H:$J,2,0)</f>
        <v>Food</v>
      </c>
      <c r="AC3623" s="232">
        <f t="shared" si="340"/>
        <v>7625</v>
      </c>
      <c r="AD3623" s="232" t="str">
        <f t="shared" si="341"/>
        <v>7625-Food</v>
      </c>
    </row>
    <row r="3624" spans="1:30">
      <c r="A3624" t="s">
        <v>48</v>
      </c>
      <c r="B3624" t="s">
        <v>549</v>
      </c>
      <c r="C3624" t="s">
        <v>965</v>
      </c>
      <c r="D3624" t="s">
        <v>966</v>
      </c>
      <c r="E3624" t="s">
        <v>969</v>
      </c>
      <c r="F3624" s="220" t="s">
        <v>53</v>
      </c>
      <c r="G3624" s="220">
        <v>45169</v>
      </c>
      <c r="H3624" t="s">
        <v>65</v>
      </c>
      <c r="I3624" t="s">
        <v>66</v>
      </c>
      <c r="J3624" t="s">
        <v>67</v>
      </c>
      <c r="K3624" t="s">
        <v>68</v>
      </c>
      <c r="L3624" s="230" t="s">
        <v>69</v>
      </c>
      <c r="M3624">
        <v>2</v>
      </c>
      <c r="N3624">
        <v>0</v>
      </c>
      <c r="O3624">
        <v>3.44</v>
      </c>
      <c r="P3624">
        <v>6.88</v>
      </c>
      <c r="Q3624">
        <v>6599.54</v>
      </c>
      <c r="R3624">
        <v>5.05</v>
      </c>
      <c r="S3624" s="231" t="str">
        <f>VLOOKUP(U3624,'Cross ref'!I:J,2,0)</f>
        <v>SCL</v>
      </c>
      <c r="T3624" s="231">
        <f t="shared" si="336"/>
        <v>6.88</v>
      </c>
      <c r="U3624" s="231">
        <f>VLOOKUP(VALUE(C3624),'Cross ref'!G:I,3,0)</f>
        <v>7625</v>
      </c>
      <c r="V3624" s="231">
        <f>IFERROR(VLOOKUP(J3624,'Item List (2)'!C:D,2,0),VLOOKUP(K3624,'Item List (2)'!C:D,2,0))</f>
        <v>60507</v>
      </c>
      <c r="W3624" s="231">
        <f>IFERROR(VLOOKUP(J3624,'Item List (2)'!C:E,3,0),VLOOKUP(K3624,'Item List (2)'!C:E,3,0))</f>
        <v>1200</v>
      </c>
      <c r="X3624" s="231">
        <f t="shared" si="337"/>
        <v>0</v>
      </c>
      <c r="Y3624" s="231" t="str">
        <f t="shared" si="338"/>
        <v>SEAT COVER, PAPER PERSONAL 1/2 FOLD</v>
      </c>
      <c r="AA3624" s="232">
        <f t="shared" si="339"/>
        <v>6.88</v>
      </c>
      <c r="AB3624" s="232" t="str">
        <f>VLOOKUP(W3624,'Item List (2)'!$H:$J,2,0)</f>
        <v>Supplies</v>
      </c>
      <c r="AC3624" s="232">
        <f t="shared" si="340"/>
        <v>7625</v>
      </c>
      <c r="AD3624" s="232" t="str">
        <f t="shared" si="341"/>
        <v>7625-Supplies</v>
      </c>
    </row>
    <row r="3625" spans="1:30">
      <c r="A3625" t="s">
        <v>48</v>
      </c>
      <c r="B3625" t="s">
        <v>549</v>
      </c>
      <c r="C3625" t="s">
        <v>965</v>
      </c>
      <c r="D3625" t="s">
        <v>966</v>
      </c>
      <c r="E3625" t="s">
        <v>969</v>
      </c>
      <c r="F3625" s="220" t="s">
        <v>53</v>
      </c>
      <c r="G3625" s="220">
        <v>45169</v>
      </c>
      <c r="H3625" t="s">
        <v>70</v>
      </c>
      <c r="I3625" t="s">
        <v>71</v>
      </c>
      <c r="J3625" t="s">
        <v>72</v>
      </c>
      <c r="K3625" t="s">
        <v>73</v>
      </c>
      <c r="L3625" s="230" t="s">
        <v>74</v>
      </c>
      <c r="M3625">
        <v>1</v>
      </c>
      <c r="N3625">
        <v>0</v>
      </c>
      <c r="O3625">
        <v>0</v>
      </c>
      <c r="P3625">
        <v>4.02</v>
      </c>
      <c r="Q3625">
        <v>6599.54</v>
      </c>
      <c r="R3625">
        <v>5.05</v>
      </c>
      <c r="S3625" s="231" t="str">
        <f>VLOOKUP(U3625,'Cross ref'!I:J,2,0)</f>
        <v>SCL</v>
      </c>
      <c r="T3625" s="231">
        <f t="shared" si="336"/>
        <v>4.02</v>
      </c>
      <c r="U3625" s="231">
        <f>VLOOKUP(VALUE(C3625),'Cross ref'!G:I,3,0)</f>
        <v>7625</v>
      </c>
      <c r="V3625" s="231">
        <f>IFERROR(VLOOKUP(J3625,'Item List (2)'!C:D,2,0),VLOOKUP(K3625,'Item List (2)'!C:D,2,0))</f>
        <v>50007</v>
      </c>
      <c r="W3625" s="231">
        <f>IFERROR(VLOOKUP(J3625,'Item List (2)'!C:E,3,0),VLOOKUP(K3625,'Item List (2)'!C:E,3,0))</f>
        <v>100</v>
      </c>
      <c r="X3625" s="231">
        <f t="shared" si="337"/>
        <v>-4.02</v>
      </c>
      <c r="Y3625" s="231" t="str">
        <f t="shared" si="338"/>
        <v>SERVICE - PAYMENT TERMS</v>
      </c>
      <c r="AA3625" s="232">
        <f t="shared" si="339"/>
        <v>4.02</v>
      </c>
      <c r="AB3625" s="232" t="str">
        <f>VLOOKUP(W3625,'Item List (2)'!$H:$J,2,0)</f>
        <v>Food</v>
      </c>
      <c r="AC3625" s="232">
        <f t="shared" si="340"/>
        <v>7625</v>
      </c>
      <c r="AD3625" s="232" t="str">
        <f t="shared" si="341"/>
        <v>7625-Food</v>
      </c>
    </row>
    <row r="3626" spans="1:30">
      <c r="A3626" t="s">
        <v>48</v>
      </c>
      <c r="B3626" t="s">
        <v>549</v>
      </c>
      <c r="C3626" t="s">
        <v>965</v>
      </c>
      <c r="D3626" t="s">
        <v>966</v>
      </c>
      <c r="E3626" t="s">
        <v>969</v>
      </c>
      <c r="F3626" s="220" t="s">
        <v>53</v>
      </c>
      <c r="G3626" s="220">
        <v>45169</v>
      </c>
      <c r="H3626" t="s">
        <v>87</v>
      </c>
      <c r="I3626" t="s">
        <v>55</v>
      </c>
      <c r="J3626" t="s">
        <v>76</v>
      </c>
      <c r="K3626" t="s">
        <v>88</v>
      </c>
      <c r="L3626" s="230" t="s">
        <v>78</v>
      </c>
      <c r="M3626">
        <v>3</v>
      </c>
      <c r="N3626">
        <v>0</v>
      </c>
      <c r="O3626">
        <v>112.77</v>
      </c>
      <c r="P3626">
        <v>338.31</v>
      </c>
      <c r="Q3626">
        <v>6599.54</v>
      </c>
      <c r="R3626">
        <v>5.05</v>
      </c>
      <c r="S3626" s="231" t="str">
        <f>VLOOKUP(U3626,'Cross ref'!I:J,2,0)</f>
        <v>SCL</v>
      </c>
      <c r="T3626" s="231">
        <f t="shared" si="336"/>
        <v>338.31</v>
      </c>
      <c r="U3626" s="231">
        <f>VLOOKUP(VALUE(C3626),'Cross ref'!G:I,3,0)</f>
        <v>7625</v>
      </c>
      <c r="V3626" s="231">
        <f>IFERROR(VLOOKUP(J3626,'Item List (2)'!C:D,2,0),VLOOKUP(K3626,'Item List (2)'!C:D,2,0))</f>
        <v>50007</v>
      </c>
      <c r="W3626" s="231">
        <f>IFERROR(VLOOKUP(J3626,'Item List (2)'!C:E,3,0),VLOOKUP(K3626,'Item List (2)'!C:E,3,0))</f>
        <v>100</v>
      </c>
      <c r="X3626" s="231">
        <f t="shared" si="337"/>
        <v>0</v>
      </c>
      <c r="Y3626" s="231" t="str">
        <f t="shared" si="338"/>
        <v>SYRUP, COKE CLASC BIB (HYCS)</v>
      </c>
      <c r="AA3626" s="232">
        <f t="shared" si="339"/>
        <v>338.31</v>
      </c>
      <c r="AB3626" s="232" t="str">
        <f>VLOOKUP(W3626,'Item List (2)'!$H:$J,2,0)</f>
        <v>Food</v>
      </c>
      <c r="AC3626" s="232">
        <f t="shared" si="340"/>
        <v>7625</v>
      </c>
      <c r="AD3626" s="232" t="str">
        <f t="shared" si="341"/>
        <v>7625-Food</v>
      </c>
    </row>
    <row r="3627" spans="1:30">
      <c r="A3627" t="s">
        <v>48</v>
      </c>
      <c r="B3627" t="s">
        <v>549</v>
      </c>
      <c r="C3627" t="s">
        <v>965</v>
      </c>
      <c r="D3627" t="s">
        <v>966</v>
      </c>
      <c r="E3627" t="s">
        <v>969</v>
      </c>
      <c r="F3627" s="220" t="s">
        <v>53</v>
      </c>
      <c r="G3627" s="220">
        <v>45169</v>
      </c>
      <c r="H3627" t="s">
        <v>293</v>
      </c>
      <c r="I3627" t="s">
        <v>55</v>
      </c>
      <c r="J3627" t="s">
        <v>76</v>
      </c>
      <c r="K3627" t="s">
        <v>294</v>
      </c>
      <c r="L3627" s="230" t="s">
        <v>78</v>
      </c>
      <c r="M3627">
        <v>1</v>
      </c>
      <c r="N3627">
        <v>0</v>
      </c>
      <c r="O3627">
        <v>116.08</v>
      </c>
      <c r="P3627">
        <v>116.08</v>
      </c>
      <c r="Q3627">
        <v>6599.54</v>
      </c>
      <c r="R3627">
        <v>5.05</v>
      </c>
      <c r="S3627" s="231" t="str">
        <f>VLOOKUP(U3627,'Cross ref'!I:J,2,0)</f>
        <v>SCL</v>
      </c>
      <c r="T3627" s="231">
        <f t="shared" si="336"/>
        <v>116.08</v>
      </c>
      <c r="U3627" s="231">
        <f>VLOOKUP(VALUE(C3627),'Cross ref'!G:I,3,0)</f>
        <v>7625</v>
      </c>
      <c r="V3627" s="231">
        <f>IFERROR(VLOOKUP(J3627,'Item List (2)'!C:D,2,0),VLOOKUP(K3627,'Item List (2)'!C:D,2,0))</f>
        <v>50007</v>
      </c>
      <c r="W3627" s="231">
        <f>IFERROR(VLOOKUP(J3627,'Item List (2)'!C:E,3,0),VLOOKUP(K3627,'Item List (2)'!C:E,3,0))</f>
        <v>100</v>
      </c>
      <c r="X3627" s="231">
        <f t="shared" si="337"/>
        <v>0</v>
      </c>
      <c r="Y3627" s="231" t="str">
        <f t="shared" si="338"/>
        <v>SYRUP, SPRITE BIB (HYCS)</v>
      </c>
      <c r="AA3627" s="232">
        <f t="shared" si="339"/>
        <v>116.08</v>
      </c>
      <c r="AB3627" s="232" t="str">
        <f>VLOOKUP(W3627,'Item List (2)'!$H:$J,2,0)</f>
        <v>Food</v>
      </c>
      <c r="AC3627" s="232">
        <f t="shared" si="340"/>
        <v>7625</v>
      </c>
      <c r="AD3627" s="232" t="str">
        <f t="shared" si="341"/>
        <v>7625-Food</v>
      </c>
    </row>
    <row r="3628" spans="1:30">
      <c r="A3628" t="s">
        <v>48</v>
      </c>
      <c r="B3628" t="s">
        <v>549</v>
      </c>
      <c r="C3628" t="s">
        <v>965</v>
      </c>
      <c r="D3628" t="s">
        <v>966</v>
      </c>
      <c r="E3628" t="s">
        <v>969</v>
      </c>
      <c r="F3628" s="220" t="s">
        <v>53</v>
      </c>
      <c r="G3628" s="220">
        <v>45169</v>
      </c>
      <c r="H3628" t="s">
        <v>298</v>
      </c>
      <c r="I3628" t="s">
        <v>55</v>
      </c>
      <c r="J3628" t="s">
        <v>105</v>
      </c>
      <c r="K3628" t="s">
        <v>299</v>
      </c>
      <c r="L3628" s="230" t="s">
        <v>297</v>
      </c>
      <c r="M3628">
        <v>1</v>
      </c>
      <c r="N3628">
        <v>0</v>
      </c>
      <c r="O3628">
        <v>16.92</v>
      </c>
      <c r="P3628">
        <v>16.92</v>
      </c>
      <c r="Q3628">
        <v>6599.54</v>
      </c>
      <c r="R3628">
        <v>5.05</v>
      </c>
      <c r="S3628" s="231" t="str">
        <f>VLOOKUP(U3628,'Cross ref'!I:J,2,0)</f>
        <v>SCL</v>
      </c>
      <c r="T3628" s="231">
        <f t="shared" si="336"/>
        <v>16.92</v>
      </c>
      <c r="U3628" s="231">
        <f>VLOOKUP(VALUE(C3628),'Cross ref'!G:I,3,0)</f>
        <v>7625</v>
      </c>
      <c r="V3628" s="231">
        <f>IFERROR(VLOOKUP(J3628,'Item List (2)'!C:D,2,0),VLOOKUP(K3628,'Item List (2)'!C:D,2,0))</f>
        <v>50007</v>
      </c>
      <c r="W3628" s="231">
        <f>IFERROR(VLOOKUP(J3628,'Item List (2)'!C:E,3,0),VLOOKUP(K3628,'Item List (2)'!C:E,3,0))</f>
        <v>100</v>
      </c>
      <c r="X3628" s="231">
        <f t="shared" si="337"/>
        <v>0</v>
      </c>
      <c r="Y3628" s="231" t="str">
        <f t="shared" si="338"/>
        <v>MILK, CHOC 1% LF 7Z PLS ESL</v>
      </c>
      <c r="AA3628" s="232">
        <f t="shared" si="339"/>
        <v>16.92</v>
      </c>
      <c r="AB3628" s="232" t="str">
        <f>VLOOKUP(W3628,'Item List (2)'!$H:$J,2,0)</f>
        <v>Food</v>
      </c>
      <c r="AC3628" s="232">
        <f t="shared" si="340"/>
        <v>7625</v>
      </c>
      <c r="AD3628" s="232" t="str">
        <f t="shared" si="341"/>
        <v>7625-Food</v>
      </c>
    </row>
    <row r="3629" spans="1:30">
      <c r="A3629" t="s">
        <v>48</v>
      </c>
      <c r="B3629" t="s">
        <v>549</v>
      </c>
      <c r="C3629" t="s">
        <v>965</v>
      </c>
      <c r="D3629" t="s">
        <v>966</v>
      </c>
      <c r="E3629" t="s">
        <v>969</v>
      </c>
      <c r="F3629" s="220" t="s">
        <v>53</v>
      </c>
      <c r="G3629" s="220">
        <v>45169</v>
      </c>
      <c r="H3629" t="s">
        <v>89</v>
      </c>
      <c r="I3629" t="s">
        <v>55</v>
      </c>
      <c r="J3629" t="s">
        <v>90</v>
      </c>
      <c r="K3629" t="s">
        <v>91</v>
      </c>
      <c r="L3629" s="230" t="s">
        <v>92</v>
      </c>
      <c r="M3629">
        <v>1</v>
      </c>
      <c r="N3629">
        <v>0</v>
      </c>
      <c r="O3629">
        <v>58.17</v>
      </c>
      <c r="P3629">
        <v>58.17</v>
      </c>
      <c r="Q3629">
        <v>6599.54</v>
      </c>
      <c r="R3629">
        <v>5.05</v>
      </c>
      <c r="S3629" s="231" t="str">
        <f>VLOOKUP(U3629,'Cross ref'!I:J,2,0)</f>
        <v>SCL</v>
      </c>
      <c r="T3629" s="231">
        <f t="shared" si="336"/>
        <v>58.17</v>
      </c>
      <c r="U3629" s="231">
        <f>VLOOKUP(VALUE(C3629),'Cross ref'!G:I,3,0)</f>
        <v>7625</v>
      </c>
      <c r="V3629" s="231">
        <f>IFERROR(VLOOKUP(J3629,'Item List (2)'!C:D,2,0),VLOOKUP(K3629,'Item List (2)'!C:D,2,0))</f>
        <v>50007</v>
      </c>
      <c r="W3629" s="231">
        <f>IFERROR(VLOOKUP(J3629,'Item List (2)'!C:E,3,0),VLOOKUP(K3629,'Item List (2)'!C:E,3,0))</f>
        <v>100</v>
      </c>
      <c r="X3629" s="231">
        <f t="shared" si="337"/>
        <v>0</v>
      </c>
      <c r="Y3629" s="231" t="str">
        <f t="shared" si="338"/>
        <v>EGG, LIQ WHL CAGE FREE P12CE</v>
      </c>
      <c r="AA3629" s="232">
        <f t="shared" si="339"/>
        <v>58.17</v>
      </c>
      <c r="AB3629" s="232" t="str">
        <f>VLOOKUP(W3629,'Item List (2)'!$H:$J,2,0)</f>
        <v>Food</v>
      </c>
      <c r="AC3629" s="232">
        <f t="shared" si="340"/>
        <v>7625</v>
      </c>
      <c r="AD3629" s="232" t="str">
        <f t="shared" si="341"/>
        <v>7625-Food</v>
      </c>
    </row>
    <row r="3630" spans="1:30">
      <c r="A3630" t="s">
        <v>48</v>
      </c>
      <c r="B3630" t="s">
        <v>549</v>
      </c>
      <c r="C3630" t="s">
        <v>965</v>
      </c>
      <c r="D3630" t="s">
        <v>966</v>
      </c>
      <c r="E3630" t="s">
        <v>969</v>
      </c>
      <c r="F3630" s="220" t="s">
        <v>53</v>
      </c>
      <c r="G3630" s="220">
        <v>45169</v>
      </c>
      <c r="H3630" t="s">
        <v>93</v>
      </c>
      <c r="I3630" t="s">
        <v>55</v>
      </c>
      <c r="J3630" t="s">
        <v>94</v>
      </c>
      <c r="K3630" t="s">
        <v>95</v>
      </c>
      <c r="L3630" s="230" t="s">
        <v>96</v>
      </c>
      <c r="M3630">
        <v>1</v>
      </c>
      <c r="N3630">
        <v>0</v>
      </c>
      <c r="O3630">
        <v>26.21</v>
      </c>
      <c r="P3630">
        <v>26.21</v>
      </c>
      <c r="Q3630">
        <v>6599.54</v>
      </c>
      <c r="R3630">
        <v>5.05</v>
      </c>
      <c r="S3630" s="231" t="str">
        <f>VLOOKUP(U3630,'Cross ref'!I:J,2,0)</f>
        <v>SCL</v>
      </c>
      <c r="T3630" s="231">
        <f t="shared" si="336"/>
        <v>26.21</v>
      </c>
      <c r="U3630" s="231">
        <f>VLOOKUP(VALUE(C3630),'Cross ref'!G:I,3,0)</f>
        <v>7625</v>
      </c>
      <c r="V3630" s="231">
        <f>IFERROR(VLOOKUP(J3630,'Item List (2)'!C:D,2,0),VLOOKUP(K3630,'Item List (2)'!C:D,2,0))</f>
        <v>50007</v>
      </c>
      <c r="W3630" s="231">
        <f>IFERROR(VLOOKUP(J3630,'Item List (2)'!C:E,3,0),VLOOKUP(K3630,'Item List (2)'!C:E,3,0))</f>
        <v>100</v>
      </c>
      <c r="X3630" s="231">
        <f t="shared" si="337"/>
        <v>0</v>
      </c>
      <c r="Y3630" s="231" t="str">
        <f t="shared" si="338"/>
        <v>JUICE, ORANGE ORIG SIMPLY</v>
      </c>
      <c r="AA3630" s="232">
        <f t="shared" si="339"/>
        <v>26.21</v>
      </c>
      <c r="AB3630" s="232" t="str">
        <f>VLOOKUP(W3630,'Item List (2)'!$H:$J,2,0)</f>
        <v>Food</v>
      </c>
      <c r="AC3630" s="232">
        <f t="shared" si="340"/>
        <v>7625</v>
      </c>
      <c r="AD3630" s="232" t="str">
        <f t="shared" si="341"/>
        <v>7625-Food</v>
      </c>
    </row>
    <row r="3631" spans="1:30">
      <c r="A3631" t="s">
        <v>48</v>
      </c>
      <c r="B3631" t="s">
        <v>549</v>
      </c>
      <c r="C3631" t="s">
        <v>965</v>
      </c>
      <c r="D3631" t="s">
        <v>966</v>
      </c>
      <c r="E3631" t="s">
        <v>969</v>
      </c>
      <c r="F3631" s="220" t="s">
        <v>53</v>
      </c>
      <c r="G3631" s="220">
        <v>45169</v>
      </c>
      <c r="H3631" t="s">
        <v>97</v>
      </c>
      <c r="I3631" t="s">
        <v>55</v>
      </c>
      <c r="J3631" t="s">
        <v>98</v>
      </c>
      <c r="K3631" t="s">
        <v>99</v>
      </c>
      <c r="L3631" s="230" t="s">
        <v>100</v>
      </c>
      <c r="M3631">
        <v>2</v>
      </c>
      <c r="N3631">
        <v>0</v>
      </c>
      <c r="O3631">
        <v>20.03</v>
      </c>
      <c r="P3631">
        <v>40.06</v>
      </c>
      <c r="Q3631">
        <v>6599.54</v>
      </c>
      <c r="R3631">
        <v>5.05</v>
      </c>
      <c r="S3631" s="231" t="str">
        <f>VLOOKUP(U3631,'Cross ref'!I:J,2,0)</f>
        <v>SCL</v>
      </c>
      <c r="T3631" s="231">
        <f t="shared" si="336"/>
        <v>40.06</v>
      </c>
      <c r="U3631" s="231">
        <f>VLOOKUP(VALUE(C3631),'Cross ref'!G:I,3,0)</f>
        <v>7625</v>
      </c>
      <c r="V3631" s="231">
        <f>IFERROR(VLOOKUP(J3631,'Item List (2)'!C:D,2,0),VLOOKUP(K3631,'Item List (2)'!C:D,2,0))</f>
        <v>50007</v>
      </c>
      <c r="W3631" s="231">
        <f>IFERROR(VLOOKUP(J3631,'Item List (2)'!C:E,3,0),VLOOKUP(K3631,'Item List (2)'!C:E,3,0))</f>
        <v>100</v>
      </c>
      <c r="X3631" s="231">
        <f t="shared" si="337"/>
        <v>0</v>
      </c>
      <c r="Y3631" s="231" t="str">
        <f t="shared" si="338"/>
        <v>SAUCE, BBQ SWEET &amp; BOLD CUP</v>
      </c>
      <c r="AA3631" s="232">
        <f t="shared" si="339"/>
        <v>40.06</v>
      </c>
      <c r="AB3631" s="232" t="str">
        <f>VLOOKUP(W3631,'Item List (2)'!$H:$J,2,0)</f>
        <v>Food</v>
      </c>
      <c r="AC3631" s="232">
        <f t="shared" si="340"/>
        <v>7625</v>
      </c>
      <c r="AD3631" s="232" t="str">
        <f t="shared" si="341"/>
        <v>7625-Food</v>
      </c>
    </row>
    <row r="3632" spans="1:30">
      <c r="A3632" t="s">
        <v>48</v>
      </c>
      <c r="B3632" t="s">
        <v>549</v>
      </c>
      <c r="C3632" t="s">
        <v>965</v>
      </c>
      <c r="D3632" t="s">
        <v>966</v>
      </c>
      <c r="E3632" t="s">
        <v>969</v>
      </c>
      <c r="F3632" s="220" t="s">
        <v>53</v>
      </c>
      <c r="G3632" s="220">
        <v>45169</v>
      </c>
      <c r="H3632" t="s">
        <v>478</v>
      </c>
      <c r="I3632" t="s">
        <v>55</v>
      </c>
      <c r="J3632" t="s">
        <v>170</v>
      </c>
      <c r="K3632" t="s">
        <v>479</v>
      </c>
      <c r="L3632" s="230" t="s">
        <v>480</v>
      </c>
      <c r="M3632">
        <v>1</v>
      </c>
      <c r="N3632">
        <v>0</v>
      </c>
      <c r="O3632">
        <v>83.54</v>
      </c>
      <c r="P3632" s="229">
        <v>83.54</v>
      </c>
      <c r="Q3632">
        <v>6599.54</v>
      </c>
      <c r="R3632">
        <v>5.05</v>
      </c>
      <c r="S3632" s="231" t="str">
        <f>VLOOKUP(U3632,'Cross ref'!I:J,2,0)</f>
        <v>SCL</v>
      </c>
      <c r="T3632" s="231">
        <f t="shared" si="336"/>
        <v>83.54</v>
      </c>
      <c r="U3632" s="231">
        <f>VLOOKUP(VALUE(C3632),'Cross ref'!G:I,3,0)</f>
        <v>7625</v>
      </c>
      <c r="V3632" s="231">
        <f>IFERROR(VLOOKUP(J3632,'Item List (2)'!C:D,2,0),VLOOKUP(K3632,'Item List (2)'!C:D,2,0))</f>
        <v>50007</v>
      </c>
      <c r="W3632" s="231">
        <f>IFERROR(VLOOKUP(J3632,'Item List (2)'!C:E,3,0),VLOOKUP(K3632,'Item List (2)'!C:E,3,0))</f>
        <v>100</v>
      </c>
      <c r="X3632" s="231">
        <f t="shared" si="337"/>
        <v>0</v>
      </c>
      <c r="Y3632" s="231" t="str">
        <f t="shared" si="338"/>
        <v>SAUSAGE, PTY</v>
      </c>
      <c r="AA3632" s="232">
        <f t="shared" si="339"/>
        <v>83.54</v>
      </c>
      <c r="AB3632" s="232" t="str">
        <f>VLOOKUP(W3632,'Item List (2)'!$H:$J,2,0)</f>
        <v>Food</v>
      </c>
      <c r="AC3632" s="232">
        <f t="shared" si="340"/>
        <v>7625</v>
      </c>
      <c r="AD3632" s="232" t="str">
        <f t="shared" si="341"/>
        <v>7625-Food</v>
      </c>
    </row>
    <row r="3633" spans="1:30">
      <c r="A3633" t="s">
        <v>48</v>
      </c>
      <c r="B3633" t="s">
        <v>549</v>
      </c>
      <c r="C3633" t="s">
        <v>965</v>
      </c>
      <c r="D3633" t="s">
        <v>966</v>
      </c>
      <c r="E3633" t="s">
        <v>969</v>
      </c>
      <c r="F3633" s="220" t="s">
        <v>53</v>
      </c>
      <c r="G3633" s="220">
        <v>45169</v>
      </c>
      <c r="H3633" t="s">
        <v>104</v>
      </c>
      <c r="I3633" t="s">
        <v>55</v>
      </c>
      <c r="J3633" t="s">
        <v>105</v>
      </c>
      <c r="K3633" t="s">
        <v>106</v>
      </c>
      <c r="L3633" s="230" t="s">
        <v>107</v>
      </c>
      <c r="M3633">
        <v>2</v>
      </c>
      <c r="N3633">
        <v>0</v>
      </c>
      <c r="O3633">
        <v>9.54</v>
      </c>
      <c r="P3633">
        <v>19.08</v>
      </c>
      <c r="Q3633">
        <v>6599.54</v>
      </c>
      <c r="R3633">
        <v>5.05</v>
      </c>
      <c r="S3633" s="231" t="str">
        <f>VLOOKUP(U3633,'Cross ref'!I:J,2,0)</f>
        <v>SCL</v>
      </c>
      <c r="T3633" s="231">
        <f t="shared" si="336"/>
        <v>19.08</v>
      </c>
      <c r="U3633" s="231">
        <f>VLOOKUP(VALUE(C3633),'Cross ref'!G:I,3,0)</f>
        <v>7625</v>
      </c>
      <c r="V3633" s="231">
        <f>IFERROR(VLOOKUP(J3633,'Item List (2)'!C:D,2,0),VLOOKUP(K3633,'Item List (2)'!C:D,2,0))</f>
        <v>50007</v>
      </c>
      <c r="W3633" s="231">
        <f>IFERROR(VLOOKUP(J3633,'Item List (2)'!C:E,3,0),VLOOKUP(K3633,'Item List (2)'!C:E,3,0))</f>
        <v>100</v>
      </c>
      <c r="X3633" s="231">
        <f t="shared" si="337"/>
        <v>0</v>
      </c>
      <c r="Y3633" s="231" t="str">
        <f t="shared" si="338"/>
        <v>MILK, 1%</v>
      </c>
      <c r="AA3633" s="232">
        <f t="shared" si="339"/>
        <v>19.08</v>
      </c>
      <c r="AB3633" s="232" t="str">
        <f>VLOOKUP(W3633,'Item List (2)'!$H:$J,2,0)</f>
        <v>Food</v>
      </c>
      <c r="AC3633" s="232">
        <f t="shared" si="340"/>
        <v>7625</v>
      </c>
      <c r="AD3633" s="232" t="str">
        <f t="shared" si="341"/>
        <v>7625-Food</v>
      </c>
    </row>
    <row r="3634" spans="1:30">
      <c r="A3634" t="s">
        <v>48</v>
      </c>
      <c r="B3634" t="s">
        <v>549</v>
      </c>
      <c r="C3634" t="s">
        <v>965</v>
      </c>
      <c r="D3634" t="s">
        <v>966</v>
      </c>
      <c r="E3634" t="s">
        <v>969</v>
      </c>
      <c r="F3634" s="220" t="s">
        <v>53</v>
      </c>
      <c r="G3634" s="220">
        <v>45169</v>
      </c>
      <c r="H3634" t="s">
        <v>54</v>
      </c>
      <c r="I3634" t="s">
        <v>55</v>
      </c>
      <c r="J3634" t="s">
        <v>56</v>
      </c>
      <c r="K3634" t="s">
        <v>57</v>
      </c>
      <c r="L3634" s="230" t="s">
        <v>58</v>
      </c>
      <c r="M3634">
        <v>1</v>
      </c>
      <c r="N3634">
        <v>0</v>
      </c>
      <c r="O3634">
        <v>42.61</v>
      </c>
      <c r="P3634">
        <v>42.61</v>
      </c>
      <c r="Q3634">
        <v>6599.54</v>
      </c>
      <c r="R3634">
        <v>5.05</v>
      </c>
      <c r="S3634" s="231" t="str">
        <f>VLOOKUP(U3634,'Cross ref'!I:J,2,0)</f>
        <v>SCL</v>
      </c>
      <c r="T3634" s="231">
        <f t="shared" si="336"/>
        <v>42.61</v>
      </c>
      <c r="U3634" s="231">
        <f>VLOOKUP(VALUE(C3634),'Cross ref'!G:I,3,0)</f>
        <v>7625</v>
      </c>
      <c r="V3634" s="231">
        <f>IFERROR(VLOOKUP(J3634,'Item List (2)'!C:D,2,0),VLOOKUP(K3634,'Item List (2)'!C:D,2,0))</f>
        <v>50007</v>
      </c>
      <c r="W3634" s="231">
        <f>IFERROR(VLOOKUP(J3634,'Item List (2)'!C:E,3,0),VLOOKUP(K3634,'Item List (2)'!C:E,3,0))</f>
        <v>100</v>
      </c>
      <c r="X3634" s="231">
        <f t="shared" si="337"/>
        <v>0</v>
      </c>
      <c r="Y3634" s="231" t="str">
        <f t="shared" si="338"/>
        <v>PEPPER, CHILE GRN STRIP</v>
      </c>
      <c r="AA3634" s="232">
        <f t="shared" si="339"/>
        <v>42.61</v>
      </c>
      <c r="AB3634" s="232" t="str">
        <f>VLOOKUP(W3634,'Item List (2)'!$H:$J,2,0)</f>
        <v>Food</v>
      </c>
      <c r="AC3634" s="232">
        <f t="shared" si="340"/>
        <v>7625</v>
      </c>
      <c r="AD3634" s="232" t="str">
        <f t="shared" si="341"/>
        <v>7625-Food</v>
      </c>
    </row>
    <row r="3635" spans="1:30">
      <c r="A3635" t="s">
        <v>48</v>
      </c>
      <c r="B3635" t="s">
        <v>549</v>
      </c>
      <c r="C3635" t="s">
        <v>965</v>
      </c>
      <c r="D3635" t="s">
        <v>966</v>
      </c>
      <c r="E3635" t="s">
        <v>969</v>
      </c>
      <c r="F3635" s="220" t="s">
        <v>53</v>
      </c>
      <c r="G3635" s="220">
        <v>45169</v>
      </c>
      <c r="H3635" t="s">
        <v>116</v>
      </c>
      <c r="I3635" t="s">
        <v>55</v>
      </c>
      <c r="J3635" t="s">
        <v>117</v>
      </c>
      <c r="K3635" t="s">
        <v>118</v>
      </c>
      <c r="L3635" s="230" t="s">
        <v>119</v>
      </c>
      <c r="M3635">
        <v>20</v>
      </c>
      <c r="N3635">
        <v>0</v>
      </c>
      <c r="O3635">
        <v>76.78</v>
      </c>
      <c r="P3635">
        <v>1535.6</v>
      </c>
      <c r="Q3635">
        <v>6599.54</v>
      </c>
      <c r="R3635">
        <v>5.05</v>
      </c>
      <c r="S3635" s="231" t="str">
        <f>VLOOKUP(U3635,'Cross ref'!I:J,2,0)</f>
        <v>SCL</v>
      </c>
      <c r="T3635" s="231">
        <f t="shared" si="336"/>
        <v>1535.6</v>
      </c>
      <c r="U3635" s="231">
        <f>VLOOKUP(VALUE(C3635),'Cross ref'!G:I,3,0)</f>
        <v>7625</v>
      </c>
      <c r="V3635" s="231">
        <f>IFERROR(VLOOKUP(J3635,'Item List (2)'!C:D,2,0),VLOOKUP(K3635,'Item List (2)'!C:D,2,0))</f>
        <v>50007</v>
      </c>
      <c r="W3635" s="231">
        <f>IFERROR(VLOOKUP(J3635,'Item List (2)'!C:E,3,0),VLOOKUP(K3635,'Item List (2)'!C:E,3,0))</f>
        <v>100</v>
      </c>
      <c r="X3635" s="231">
        <f t="shared" si="337"/>
        <v>0</v>
      </c>
      <c r="Y3635" s="231" t="str">
        <f t="shared" si="338"/>
        <v>BEEF, GRND PTY 3.5Z</v>
      </c>
      <c r="AA3635" s="232">
        <f t="shared" si="339"/>
        <v>1535.6</v>
      </c>
      <c r="AB3635" s="232" t="str">
        <f>VLOOKUP(W3635,'Item List (2)'!$H:$J,2,0)</f>
        <v>Food</v>
      </c>
      <c r="AC3635" s="232">
        <f t="shared" si="340"/>
        <v>7625</v>
      </c>
      <c r="AD3635" s="232" t="str">
        <f t="shared" si="341"/>
        <v>7625-Food</v>
      </c>
    </row>
    <row r="3636" spans="1:30">
      <c r="A3636" t="s">
        <v>48</v>
      </c>
      <c r="B3636" t="s">
        <v>549</v>
      </c>
      <c r="C3636" t="s">
        <v>965</v>
      </c>
      <c r="D3636" t="s">
        <v>966</v>
      </c>
      <c r="E3636" t="s">
        <v>969</v>
      </c>
      <c r="F3636" s="220" t="s">
        <v>53</v>
      </c>
      <c r="G3636" s="220">
        <v>45169</v>
      </c>
      <c r="H3636" t="s">
        <v>120</v>
      </c>
      <c r="I3636" t="s">
        <v>55</v>
      </c>
      <c r="J3636" t="s">
        <v>121</v>
      </c>
      <c r="K3636" t="s">
        <v>122</v>
      </c>
      <c r="L3636" s="230" t="s">
        <v>123</v>
      </c>
      <c r="M3636">
        <v>2</v>
      </c>
      <c r="N3636">
        <v>0</v>
      </c>
      <c r="O3636">
        <v>30.72</v>
      </c>
      <c r="P3636">
        <v>61.44</v>
      </c>
      <c r="Q3636">
        <v>6599.54</v>
      </c>
      <c r="R3636">
        <v>5.05</v>
      </c>
      <c r="S3636" s="231" t="str">
        <f>VLOOKUP(U3636,'Cross ref'!I:J,2,0)</f>
        <v>SCL</v>
      </c>
      <c r="T3636" s="231">
        <f t="shared" si="336"/>
        <v>61.44</v>
      </c>
      <c r="U3636" s="231">
        <f>VLOOKUP(VALUE(C3636),'Cross ref'!G:I,3,0)</f>
        <v>7625</v>
      </c>
      <c r="V3636" s="231">
        <f>IFERROR(VLOOKUP(J3636,'Item List (2)'!C:D,2,0),VLOOKUP(K3636,'Item List (2)'!C:D,2,0))</f>
        <v>50007</v>
      </c>
      <c r="W3636" s="231">
        <f>IFERROR(VLOOKUP(J3636,'Item List (2)'!C:E,3,0),VLOOKUP(K3636,'Item List (2)'!C:E,3,0))</f>
        <v>100</v>
      </c>
      <c r="X3636" s="231">
        <f t="shared" si="337"/>
        <v>0</v>
      </c>
      <c r="Y3636" s="231" t="str">
        <f t="shared" si="338"/>
        <v>APPTZR, ONION RING</v>
      </c>
      <c r="AA3636" s="232">
        <f t="shared" si="339"/>
        <v>61.44</v>
      </c>
      <c r="AB3636" s="232" t="str">
        <f>VLOOKUP(W3636,'Item List (2)'!$H:$J,2,0)</f>
        <v>Food</v>
      </c>
      <c r="AC3636" s="232">
        <f t="shared" si="340"/>
        <v>7625</v>
      </c>
      <c r="AD3636" s="232" t="str">
        <f t="shared" si="341"/>
        <v>7625-Food</v>
      </c>
    </row>
    <row r="3637" spans="1:30">
      <c r="A3637" t="s">
        <v>48</v>
      </c>
      <c r="B3637" t="s">
        <v>549</v>
      </c>
      <c r="C3637" t="s">
        <v>965</v>
      </c>
      <c r="D3637" t="s">
        <v>966</v>
      </c>
      <c r="E3637" t="s">
        <v>969</v>
      </c>
      <c r="F3637" s="220" t="s">
        <v>53</v>
      </c>
      <c r="G3637" s="220">
        <v>45169</v>
      </c>
      <c r="H3637" t="s">
        <v>124</v>
      </c>
      <c r="I3637" t="s">
        <v>55</v>
      </c>
      <c r="J3637" t="s">
        <v>125</v>
      </c>
      <c r="K3637" t="s">
        <v>126</v>
      </c>
      <c r="L3637" s="230" t="s">
        <v>127</v>
      </c>
      <c r="M3637">
        <v>4</v>
      </c>
      <c r="N3637">
        <v>0</v>
      </c>
      <c r="O3637">
        <v>21.8</v>
      </c>
      <c r="P3637">
        <v>87.2</v>
      </c>
      <c r="Q3637">
        <v>6599.54</v>
      </c>
      <c r="R3637">
        <v>5.05</v>
      </c>
      <c r="S3637" s="231" t="str">
        <f>VLOOKUP(U3637,'Cross ref'!I:J,2,0)</f>
        <v>SCL</v>
      </c>
      <c r="T3637" s="231">
        <f t="shared" si="336"/>
        <v>87.2</v>
      </c>
      <c r="U3637" s="231">
        <f>VLOOKUP(VALUE(C3637),'Cross ref'!G:I,3,0)</f>
        <v>7625</v>
      </c>
      <c r="V3637" s="231">
        <f>IFERROR(VLOOKUP(J3637,'Item List (2)'!C:D,2,0),VLOOKUP(K3637,'Item List (2)'!C:D,2,0))</f>
        <v>50007</v>
      </c>
      <c r="W3637" s="231">
        <f>IFERROR(VLOOKUP(J3637,'Item List (2)'!C:E,3,0),VLOOKUP(K3637,'Item List (2)'!C:E,3,0))</f>
        <v>100</v>
      </c>
      <c r="X3637" s="231">
        <f t="shared" si="337"/>
        <v>0</v>
      </c>
      <c r="Y3637" s="231" t="str">
        <f t="shared" si="338"/>
        <v>KETCHUP, PKT</v>
      </c>
      <c r="AA3637" s="232">
        <f t="shared" si="339"/>
        <v>87.2</v>
      </c>
      <c r="AB3637" s="232" t="str">
        <f>VLOOKUP(W3637,'Item List (2)'!$H:$J,2,0)</f>
        <v>Food</v>
      </c>
      <c r="AC3637" s="232">
        <f t="shared" si="340"/>
        <v>7625</v>
      </c>
      <c r="AD3637" s="232" t="str">
        <f t="shared" si="341"/>
        <v>7625-Food</v>
      </c>
    </row>
    <row r="3638" spans="1:30">
      <c r="A3638" t="s">
        <v>48</v>
      </c>
      <c r="B3638" t="s">
        <v>549</v>
      </c>
      <c r="C3638" t="s">
        <v>965</v>
      </c>
      <c r="D3638" t="s">
        <v>966</v>
      </c>
      <c r="E3638" t="s">
        <v>969</v>
      </c>
      <c r="F3638" s="220" t="s">
        <v>53</v>
      </c>
      <c r="G3638" s="220">
        <v>45169</v>
      </c>
      <c r="H3638" t="s">
        <v>315</v>
      </c>
      <c r="I3638" t="s">
        <v>55</v>
      </c>
      <c r="J3638" t="s">
        <v>316</v>
      </c>
      <c r="K3638" t="s">
        <v>317</v>
      </c>
      <c r="L3638" s="230" t="s">
        <v>212</v>
      </c>
      <c r="M3638">
        <v>1</v>
      </c>
      <c r="N3638">
        <v>0</v>
      </c>
      <c r="O3638">
        <v>17.15</v>
      </c>
      <c r="P3638">
        <v>17.15</v>
      </c>
      <c r="Q3638">
        <v>6599.54</v>
      </c>
      <c r="R3638">
        <v>5.05</v>
      </c>
      <c r="S3638" s="231" t="str">
        <f>VLOOKUP(U3638,'Cross ref'!I:J,2,0)</f>
        <v>SCL</v>
      </c>
      <c r="T3638" s="231">
        <f t="shared" si="336"/>
        <v>17.15</v>
      </c>
      <c r="U3638" s="231">
        <f>VLOOKUP(VALUE(C3638),'Cross ref'!G:I,3,0)</f>
        <v>7625</v>
      </c>
      <c r="V3638" s="231">
        <f>IFERROR(VLOOKUP(J3638,'Item List (2)'!C:D,2,0),VLOOKUP(K3638,'Item List (2)'!C:D,2,0))</f>
        <v>50007</v>
      </c>
      <c r="W3638" s="231">
        <f>IFERROR(VLOOKUP(J3638,'Item List (2)'!C:E,3,0),VLOOKUP(K3638,'Item List (2)'!C:E,3,0))</f>
        <v>100</v>
      </c>
      <c r="X3638" s="231">
        <f t="shared" si="337"/>
        <v>0</v>
      </c>
      <c r="Y3638" s="231" t="str">
        <f t="shared" si="338"/>
        <v>BREADING, CHICK TNDR</v>
      </c>
      <c r="AA3638" s="232">
        <f t="shared" si="339"/>
        <v>17.15</v>
      </c>
      <c r="AB3638" s="232" t="str">
        <f>VLOOKUP(W3638,'Item List (2)'!$H:$J,2,0)</f>
        <v>Food</v>
      </c>
      <c r="AC3638" s="232">
        <f t="shared" si="340"/>
        <v>7625</v>
      </c>
      <c r="AD3638" s="232" t="str">
        <f t="shared" si="341"/>
        <v>7625-Food</v>
      </c>
    </row>
    <row r="3639" spans="1:30">
      <c r="A3639" t="s">
        <v>48</v>
      </c>
      <c r="B3639" t="s">
        <v>549</v>
      </c>
      <c r="C3639" t="s">
        <v>965</v>
      </c>
      <c r="D3639" t="s">
        <v>966</v>
      </c>
      <c r="E3639" t="s">
        <v>969</v>
      </c>
      <c r="F3639" s="220" t="s">
        <v>53</v>
      </c>
      <c r="G3639" s="220">
        <v>45169</v>
      </c>
      <c r="H3639" t="s">
        <v>318</v>
      </c>
      <c r="I3639" t="s">
        <v>201</v>
      </c>
      <c r="J3639" t="s">
        <v>319</v>
      </c>
      <c r="K3639" t="s">
        <v>320</v>
      </c>
      <c r="L3639" s="230" t="s">
        <v>321</v>
      </c>
      <c r="M3639">
        <v>1</v>
      </c>
      <c r="N3639">
        <v>0</v>
      </c>
      <c r="O3639">
        <v>27.22</v>
      </c>
      <c r="P3639">
        <v>27.22</v>
      </c>
      <c r="Q3639">
        <v>6599.54</v>
      </c>
      <c r="R3639">
        <v>5.05</v>
      </c>
      <c r="S3639" s="231" t="str">
        <f>VLOOKUP(U3639,'Cross ref'!I:J,2,0)</f>
        <v>SCL</v>
      </c>
      <c r="T3639" s="231">
        <f t="shared" si="336"/>
        <v>27.22</v>
      </c>
      <c r="U3639" s="231">
        <f>VLOOKUP(VALUE(C3639),'Cross ref'!G:I,3,0)</f>
        <v>7625</v>
      </c>
      <c r="V3639" s="231">
        <f>IFERROR(VLOOKUP(J3639,'Item List (2)'!C:D,2,0),VLOOKUP(K3639,'Item List (2)'!C:D,2,0))</f>
        <v>51001</v>
      </c>
      <c r="W3639" s="231">
        <f>IFERROR(VLOOKUP(J3639,'Item List (2)'!C:E,3,0),VLOOKUP(K3639,'Item List (2)'!C:E,3,0))</f>
        <v>1000</v>
      </c>
      <c r="X3639" s="231">
        <f t="shared" si="337"/>
        <v>0</v>
      </c>
      <c r="Y3639" s="231" t="str">
        <f t="shared" si="338"/>
        <v>CARRIER, 4-CUP</v>
      </c>
      <c r="AA3639" s="232">
        <f t="shared" si="339"/>
        <v>27.22</v>
      </c>
      <c r="AB3639" s="232" t="str">
        <f>VLOOKUP(W3639,'Item List (2)'!$H:$J,2,0)</f>
        <v>Paper</v>
      </c>
      <c r="AC3639" s="232">
        <f t="shared" si="340"/>
        <v>7625</v>
      </c>
      <c r="AD3639" s="232" t="str">
        <f t="shared" si="341"/>
        <v>7625-Paper</v>
      </c>
    </row>
    <row r="3640" spans="1:30">
      <c r="A3640" t="s">
        <v>48</v>
      </c>
      <c r="B3640" t="s">
        <v>549</v>
      </c>
      <c r="C3640" t="s">
        <v>965</v>
      </c>
      <c r="D3640" t="s">
        <v>966</v>
      </c>
      <c r="E3640" t="s">
        <v>969</v>
      </c>
      <c r="F3640" s="220" t="s">
        <v>53</v>
      </c>
      <c r="G3640" s="220">
        <v>45169</v>
      </c>
      <c r="H3640" t="s">
        <v>128</v>
      </c>
      <c r="I3640" t="s">
        <v>55</v>
      </c>
      <c r="J3640" t="s">
        <v>129</v>
      </c>
      <c r="K3640" t="s">
        <v>130</v>
      </c>
      <c r="L3640" s="230" t="s">
        <v>131</v>
      </c>
      <c r="M3640">
        <v>1</v>
      </c>
      <c r="N3640">
        <v>0</v>
      </c>
      <c r="O3640">
        <v>33.38</v>
      </c>
      <c r="P3640">
        <v>33.38</v>
      </c>
      <c r="Q3640">
        <v>6599.54</v>
      </c>
      <c r="R3640">
        <v>5.05</v>
      </c>
      <c r="S3640" s="231" t="str">
        <f>VLOOKUP(U3640,'Cross ref'!I:J,2,0)</f>
        <v>SCL</v>
      </c>
      <c r="T3640" s="231">
        <f t="shared" si="336"/>
        <v>33.38</v>
      </c>
      <c r="U3640" s="231">
        <f>VLOOKUP(VALUE(C3640),'Cross ref'!G:I,3,0)</f>
        <v>7625</v>
      </c>
      <c r="V3640" s="231">
        <f>IFERROR(VLOOKUP(J3640,'Item List (2)'!C:D,2,0),VLOOKUP(K3640,'Item List (2)'!C:D,2,0))</f>
        <v>50007</v>
      </c>
      <c r="W3640" s="231">
        <f>IFERROR(VLOOKUP(J3640,'Item List (2)'!C:E,3,0),VLOOKUP(K3640,'Item List (2)'!C:E,3,0))</f>
        <v>100</v>
      </c>
      <c r="X3640" s="231">
        <f t="shared" si="337"/>
        <v>0</v>
      </c>
      <c r="Y3640" s="231" t="str">
        <f t="shared" si="338"/>
        <v>HASHBROWN, RND ZTF</v>
      </c>
      <c r="AA3640" s="232">
        <f t="shared" si="339"/>
        <v>33.38</v>
      </c>
      <c r="AB3640" s="232" t="str">
        <f>VLOOKUP(W3640,'Item List (2)'!$H:$J,2,0)</f>
        <v>Food</v>
      </c>
      <c r="AC3640" s="232">
        <f t="shared" si="340"/>
        <v>7625</v>
      </c>
      <c r="AD3640" s="232" t="str">
        <f t="shared" si="341"/>
        <v>7625-Food</v>
      </c>
    </row>
    <row r="3641" spans="1:30">
      <c r="A3641" t="s">
        <v>48</v>
      </c>
      <c r="B3641" t="s">
        <v>549</v>
      </c>
      <c r="C3641" t="s">
        <v>965</v>
      </c>
      <c r="D3641" t="s">
        <v>966</v>
      </c>
      <c r="E3641" t="s">
        <v>969</v>
      </c>
      <c r="F3641" s="220" t="s">
        <v>53</v>
      </c>
      <c r="G3641" s="220">
        <v>45169</v>
      </c>
      <c r="H3641" t="s">
        <v>132</v>
      </c>
      <c r="I3641" t="s">
        <v>55</v>
      </c>
      <c r="J3641" t="s">
        <v>129</v>
      </c>
      <c r="K3641" t="s">
        <v>133</v>
      </c>
      <c r="L3641" s="230" t="s">
        <v>131</v>
      </c>
      <c r="M3641">
        <v>2</v>
      </c>
      <c r="N3641">
        <v>0</v>
      </c>
      <c r="O3641">
        <v>33.38</v>
      </c>
      <c r="P3641">
        <v>66.76</v>
      </c>
      <c r="Q3641">
        <v>6599.54</v>
      </c>
      <c r="R3641">
        <v>5.05</v>
      </c>
      <c r="S3641" s="231" t="str">
        <f>VLOOKUP(U3641,'Cross ref'!I:J,2,0)</f>
        <v>SCL</v>
      </c>
      <c r="T3641" s="231">
        <f t="shared" si="336"/>
        <v>66.76</v>
      </c>
      <c r="U3641" s="231">
        <f>VLOOKUP(VALUE(C3641),'Cross ref'!G:I,3,0)</f>
        <v>7625</v>
      </c>
      <c r="V3641" s="231">
        <f>IFERROR(VLOOKUP(J3641,'Item List (2)'!C:D,2,0),VLOOKUP(K3641,'Item List (2)'!C:D,2,0))</f>
        <v>50007</v>
      </c>
      <c r="W3641" s="231">
        <f>IFERROR(VLOOKUP(J3641,'Item List (2)'!C:E,3,0),VLOOKUP(K3641,'Item List (2)'!C:E,3,0))</f>
        <v>100</v>
      </c>
      <c r="X3641" s="231">
        <f t="shared" si="337"/>
        <v>0</v>
      </c>
      <c r="Y3641" s="231" t="str">
        <f t="shared" si="338"/>
        <v>FRIES, CRISS CUT SEASN</v>
      </c>
      <c r="AA3641" s="232">
        <f t="shared" si="339"/>
        <v>66.76</v>
      </c>
      <c r="AB3641" s="232" t="str">
        <f>VLOOKUP(W3641,'Item List (2)'!$H:$J,2,0)</f>
        <v>Food</v>
      </c>
      <c r="AC3641" s="232">
        <f t="shared" si="340"/>
        <v>7625</v>
      </c>
      <c r="AD3641" s="232" t="str">
        <f t="shared" si="341"/>
        <v>7625-Food</v>
      </c>
    </row>
    <row r="3642" spans="1:30">
      <c r="A3642" t="s">
        <v>48</v>
      </c>
      <c r="B3642" t="s">
        <v>549</v>
      </c>
      <c r="C3642" t="s">
        <v>965</v>
      </c>
      <c r="D3642" t="s">
        <v>966</v>
      </c>
      <c r="E3642" t="s">
        <v>969</v>
      </c>
      <c r="F3642" s="220" t="s">
        <v>53</v>
      </c>
      <c r="G3642" s="220">
        <v>45169</v>
      </c>
      <c r="H3642" t="s">
        <v>134</v>
      </c>
      <c r="I3642" t="s">
        <v>55</v>
      </c>
      <c r="J3642" t="s">
        <v>129</v>
      </c>
      <c r="K3642" t="s">
        <v>135</v>
      </c>
      <c r="L3642" s="230" t="s">
        <v>136</v>
      </c>
      <c r="M3642">
        <v>17</v>
      </c>
      <c r="N3642">
        <v>0</v>
      </c>
      <c r="O3642">
        <v>35.28</v>
      </c>
      <c r="P3642">
        <v>599.76</v>
      </c>
      <c r="Q3642">
        <v>6599.54</v>
      </c>
      <c r="R3642">
        <v>5.05</v>
      </c>
      <c r="S3642" s="231" t="str">
        <f>VLOOKUP(U3642,'Cross ref'!I:J,2,0)</f>
        <v>SCL</v>
      </c>
      <c r="T3642" s="231">
        <f t="shared" si="336"/>
        <v>599.76</v>
      </c>
      <c r="U3642" s="231">
        <f>VLOOKUP(VALUE(C3642),'Cross ref'!G:I,3,0)</f>
        <v>7625</v>
      </c>
      <c r="V3642" s="231">
        <f>IFERROR(VLOOKUP(J3642,'Item List (2)'!C:D,2,0),VLOOKUP(K3642,'Item List (2)'!C:D,2,0))</f>
        <v>50007</v>
      </c>
      <c r="W3642" s="231">
        <f>IFERROR(VLOOKUP(J3642,'Item List (2)'!C:E,3,0),VLOOKUP(K3642,'Item List (2)'!C:E,3,0))</f>
        <v>100</v>
      </c>
      <c r="X3642" s="231">
        <f t="shared" si="337"/>
        <v>0</v>
      </c>
      <c r="Y3642" s="231" t="str">
        <f t="shared" si="338"/>
        <v>FRIES, SS SK ON</v>
      </c>
      <c r="AA3642" s="232">
        <f t="shared" si="339"/>
        <v>599.76</v>
      </c>
      <c r="AB3642" s="232" t="str">
        <f>VLOOKUP(W3642,'Item List (2)'!$H:$J,2,0)</f>
        <v>Food</v>
      </c>
      <c r="AC3642" s="232">
        <f t="shared" si="340"/>
        <v>7625</v>
      </c>
      <c r="AD3642" s="232" t="str">
        <f t="shared" si="341"/>
        <v>7625-Food</v>
      </c>
    </row>
    <row r="3643" spans="1:30">
      <c r="A3643" t="s">
        <v>48</v>
      </c>
      <c r="B3643" t="s">
        <v>549</v>
      </c>
      <c r="C3643" t="s">
        <v>965</v>
      </c>
      <c r="D3643" t="s">
        <v>966</v>
      </c>
      <c r="E3643" t="s">
        <v>969</v>
      </c>
      <c r="F3643" s="220" t="s">
        <v>53</v>
      </c>
      <c r="G3643" s="220">
        <v>45169</v>
      </c>
      <c r="H3643" t="s">
        <v>324</v>
      </c>
      <c r="I3643" t="s">
        <v>55</v>
      </c>
      <c r="J3643" t="s">
        <v>325</v>
      </c>
      <c r="K3643" t="s">
        <v>326</v>
      </c>
      <c r="L3643" s="230" t="s">
        <v>327</v>
      </c>
      <c r="M3643">
        <v>1</v>
      </c>
      <c r="N3643">
        <v>0</v>
      </c>
      <c r="O3643">
        <v>31.31</v>
      </c>
      <c r="P3643">
        <v>31.31</v>
      </c>
      <c r="Q3643">
        <v>6599.54</v>
      </c>
      <c r="R3643">
        <v>5.05</v>
      </c>
      <c r="S3643" s="231" t="str">
        <f>VLOOKUP(U3643,'Cross ref'!I:J,2,0)</f>
        <v>SCL</v>
      </c>
      <c r="T3643" s="231">
        <f t="shared" si="336"/>
        <v>31.31</v>
      </c>
      <c r="U3643" s="231">
        <f>VLOOKUP(VALUE(C3643),'Cross ref'!G:I,3,0)</f>
        <v>7625</v>
      </c>
      <c r="V3643" s="231">
        <f>IFERROR(VLOOKUP(J3643,'Item List (2)'!C:D,2,0),VLOOKUP(K3643,'Item List (2)'!C:D,2,0))</f>
        <v>50007</v>
      </c>
      <c r="W3643" s="231">
        <f>IFERROR(VLOOKUP(J3643,'Item List (2)'!C:E,3,0),VLOOKUP(K3643,'Item List (2)'!C:E,3,0))</f>
        <v>100</v>
      </c>
      <c r="X3643" s="231">
        <f t="shared" si="337"/>
        <v>0</v>
      </c>
      <c r="Y3643" s="231" t="str">
        <f t="shared" si="338"/>
        <v>TORTILLA, FLOUR 10" FZN</v>
      </c>
      <c r="AA3643" s="232">
        <f t="shared" si="339"/>
        <v>31.31</v>
      </c>
      <c r="AB3643" s="232" t="str">
        <f>VLOOKUP(W3643,'Item List (2)'!$H:$J,2,0)</f>
        <v>Food</v>
      </c>
      <c r="AC3643" s="232">
        <f t="shared" si="340"/>
        <v>7625</v>
      </c>
      <c r="AD3643" s="232" t="str">
        <f t="shared" si="341"/>
        <v>7625-Food</v>
      </c>
    </row>
    <row r="3644" spans="1:30">
      <c r="A3644" t="s">
        <v>48</v>
      </c>
      <c r="B3644" t="s">
        <v>549</v>
      </c>
      <c r="C3644" t="s">
        <v>965</v>
      </c>
      <c r="D3644" t="s">
        <v>966</v>
      </c>
      <c r="E3644" t="s">
        <v>969</v>
      </c>
      <c r="F3644" s="220" t="s">
        <v>53</v>
      </c>
      <c r="G3644" s="220">
        <v>45169</v>
      </c>
      <c r="H3644" t="s">
        <v>141</v>
      </c>
      <c r="I3644" t="s">
        <v>55</v>
      </c>
      <c r="J3644" t="s">
        <v>142</v>
      </c>
      <c r="K3644" t="s">
        <v>143</v>
      </c>
      <c r="L3644" s="230" t="s">
        <v>144</v>
      </c>
      <c r="M3644">
        <v>1</v>
      </c>
      <c r="N3644">
        <v>0</v>
      </c>
      <c r="O3644">
        <v>29.7</v>
      </c>
      <c r="P3644">
        <v>29.7</v>
      </c>
      <c r="Q3644">
        <v>6599.54</v>
      </c>
      <c r="R3644">
        <v>5.05</v>
      </c>
      <c r="S3644" s="231" t="str">
        <f>VLOOKUP(U3644,'Cross ref'!I:J,2,0)</f>
        <v>SCL</v>
      </c>
      <c r="T3644" s="231">
        <f t="shared" si="336"/>
        <v>29.7</v>
      </c>
      <c r="U3644" s="231">
        <f>VLOOKUP(VALUE(C3644),'Cross ref'!G:I,3,0)</f>
        <v>7625</v>
      </c>
      <c r="V3644" s="231">
        <f>IFERROR(VLOOKUP(J3644,'Item List (2)'!C:D,2,0),VLOOKUP(K3644,'Item List (2)'!C:D,2,0))</f>
        <v>50007</v>
      </c>
      <c r="W3644" s="231">
        <f>IFERROR(VLOOKUP(J3644,'Item List (2)'!C:E,3,0),VLOOKUP(K3644,'Item List (2)'!C:E,3,0))</f>
        <v>100</v>
      </c>
      <c r="X3644" s="231">
        <f t="shared" si="337"/>
        <v>0</v>
      </c>
      <c r="Y3644" s="231" t="str">
        <f t="shared" si="338"/>
        <v>CAKE, CHOC DOME</v>
      </c>
      <c r="AA3644" s="232">
        <f t="shared" si="339"/>
        <v>29.7</v>
      </c>
      <c r="AB3644" s="232" t="str">
        <f>VLOOKUP(W3644,'Item List (2)'!$H:$J,2,0)</f>
        <v>Food</v>
      </c>
      <c r="AC3644" s="232">
        <f t="shared" si="340"/>
        <v>7625</v>
      </c>
      <c r="AD3644" s="232" t="str">
        <f t="shared" si="341"/>
        <v>7625-Food</v>
      </c>
    </row>
    <row r="3645" spans="1:30">
      <c r="A3645" t="s">
        <v>48</v>
      </c>
      <c r="B3645" t="s">
        <v>549</v>
      </c>
      <c r="C3645" t="s">
        <v>965</v>
      </c>
      <c r="D3645" t="s">
        <v>966</v>
      </c>
      <c r="E3645" t="s">
        <v>969</v>
      </c>
      <c r="F3645" s="220" t="s">
        <v>53</v>
      </c>
      <c r="G3645" s="220">
        <v>45169</v>
      </c>
      <c r="H3645" t="s">
        <v>145</v>
      </c>
      <c r="I3645" t="s">
        <v>55</v>
      </c>
      <c r="J3645" t="s">
        <v>146</v>
      </c>
      <c r="K3645" t="s">
        <v>147</v>
      </c>
      <c r="L3645" s="230" t="s">
        <v>148</v>
      </c>
      <c r="M3645">
        <v>2</v>
      </c>
      <c r="N3645">
        <v>0</v>
      </c>
      <c r="O3645">
        <v>111.01</v>
      </c>
      <c r="P3645">
        <v>222.02</v>
      </c>
      <c r="Q3645">
        <v>6599.54</v>
      </c>
      <c r="R3645">
        <v>5.05</v>
      </c>
      <c r="S3645" s="231" t="str">
        <f>VLOOKUP(U3645,'Cross ref'!I:J,2,0)</f>
        <v>SCL</v>
      </c>
      <c r="T3645" s="231">
        <f t="shared" si="336"/>
        <v>222.02</v>
      </c>
      <c r="U3645" s="231">
        <f>VLOOKUP(VALUE(C3645),'Cross ref'!G:I,3,0)</f>
        <v>7625</v>
      </c>
      <c r="V3645" s="231">
        <f>IFERROR(VLOOKUP(J3645,'Item List (2)'!C:D,2,0),VLOOKUP(K3645,'Item List (2)'!C:D,2,0))</f>
        <v>50007</v>
      </c>
      <c r="W3645" s="231">
        <f>IFERROR(VLOOKUP(J3645,'Item List (2)'!C:E,3,0),VLOOKUP(K3645,'Item List (2)'!C:E,3,0))</f>
        <v>100</v>
      </c>
      <c r="X3645" s="231">
        <f t="shared" si="337"/>
        <v>0</v>
      </c>
      <c r="Y3645" s="231" t="str">
        <f t="shared" si="338"/>
        <v>CHICKEN, TNDRLOIN STRIP 1.5Z</v>
      </c>
      <c r="AA3645" s="232">
        <f t="shared" si="339"/>
        <v>222.02</v>
      </c>
      <c r="AB3645" s="232" t="str">
        <f>VLOOKUP(W3645,'Item List (2)'!$H:$J,2,0)</f>
        <v>Food</v>
      </c>
      <c r="AC3645" s="232">
        <f t="shared" si="340"/>
        <v>7625</v>
      </c>
      <c r="AD3645" s="232" t="str">
        <f t="shared" si="341"/>
        <v>7625-Food</v>
      </c>
    </row>
    <row r="3646" spans="1:30">
      <c r="A3646" t="s">
        <v>48</v>
      </c>
      <c r="B3646" t="s">
        <v>549</v>
      </c>
      <c r="C3646" t="s">
        <v>965</v>
      </c>
      <c r="D3646" t="s">
        <v>966</v>
      </c>
      <c r="E3646" t="s">
        <v>969</v>
      </c>
      <c r="F3646" s="220" t="s">
        <v>53</v>
      </c>
      <c r="G3646" s="220">
        <v>45169</v>
      </c>
      <c r="H3646" t="s">
        <v>149</v>
      </c>
      <c r="I3646" t="s">
        <v>55</v>
      </c>
      <c r="J3646" t="s">
        <v>102</v>
      </c>
      <c r="K3646" t="s">
        <v>150</v>
      </c>
      <c r="L3646" s="230" t="s">
        <v>100</v>
      </c>
      <c r="M3646">
        <v>3</v>
      </c>
      <c r="N3646">
        <v>0</v>
      </c>
      <c r="O3646">
        <v>25.94</v>
      </c>
      <c r="P3646">
        <v>77.82</v>
      </c>
      <c r="Q3646">
        <v>6599.54</v>
      </c>
      <c r="R3646">
        <v>5.05</v>
      </c>
      <c r="S3646" s="231" t="str">
        <f>VLOOKUP(U3646,'Cross ref'!I:J,2,0)</f>
        <v>SCL</v>
      </c>
      <c r="T3646" s="231">
        <f t="shared" si="336"/>
        <v>77.82</v>
      </c>
      <c r="U3646" s="231">
        <f>VLOOKUP(VALUE(C3646),'Cross ref'!G:I,3,0)</f>
        <v>7625</v>
      </c>
      <c r="V3646" s="231">
        <f>IFERROR(VLOOKUP(J3646,'Item List (2)'!C:D,2,0),VLOOKUP(K3646,'Item List (2)'!C:D,2,0))</f>
        <v>50007</v>
      </c>
      <c r="W3646" s="231">
        <f>IFERROR(VLOOKUP(J3646,'Item List (2)'!C:E,3,0),VLOOKUP(K3646,'Item List (2)'!C:E,3,0))</f>
        <v>100</v>
      </c>
      <c r="X3646" s="231">
        <f t="shared" si="337"/>
        <v>0</v>
      </c>
      <c r="Y3646" s="231" t="str">
        <f t="shared" si="338"/>
        <v>SAUCE, BTRMILK RANCH CUP</v>
      </c>
      <c r="AA3646" s="232">
        <f t="shared" si="339"/>
        <v>77.82</v>
      </c>
      <c r="AB3646" s="232" t="str">
        <f>VLOOKUP(W3646,'Item List (2)'!$H:$J,2,0)</f>
        <v>Food</v>
      </c>
      <c r="AC3646" s="232">
        <f t="shared" si="340"/>
        <v>7625</v>
      </c>
      <c r="AD3646" s="232" t="str">
        <f t="shared" si="341"/>
        <v>7625-Food</v>
      </c>
    </row>
    <row r="3647" spans="1:30">
      <c r="A3647" t="s">
        <v>48</v>
      </c>
      <c r="B3647" t="s">
        <v>549</v>
      </c>
      <c r="C3647" t="s">
        <v>965</v>
      </c>
      <c r="D3647" t="s">
        <v>966</v>
      </c>
      <c r="E3647" t="s">
        <v>969</v>
      </c>
      <c r="F3647" s="220" t="s">
        <v>53</v>
      </c>
      <c r="G3647" s="220">
        <v>45169</v>
      </c>
      <c r="H3647" t="s">
        <v>151</v>
      </c>
      <c r="I3647" t="s">
        <v>55</v>
      </c>
      <c r="J3647" t="s">
        <v>152</v>
      </c>
      <c r="K3647" t="s">
        <v>153</v>
      </c>
      <c r="L3647" s="230" t="s">
        <v>154</v>
      </c>
      <c r="M3647">
        <v>2</v>
      </c>
      <c r="N3647">
        <v>0</v>
      </c>
      <c r="O3647">
        <v>11.66</v>
      </c>
      <c r="P3647">
        <v>23.32</v>
      </c>
      <c r="Q3647">
        <v>6599.54</v>
      </c>
      <c r="R3647">
        <v>5.05</v>
      </c>
      <c r="S3647" s="231" t="str">
        <f>VLOOKUP(U3647,'Cross ref'!I:J,2,0)</f>
        <v>SCL</v>
      </c>
      <c r="T3647" s="231">
        <f t="shared" si="336"/>
        <v>23.32</v>
      </c>
      <c r="U3647" s="231">
        <f>VLOOKUP(VALUE(C3647),'Cross ref'!G:I,3,0)</f>
        <v>7625</v>
      </c>
      <c r="V3647" s="231">
        <f>IFERROR(VLOOKUP(J3647,'Item List (2)'!C:D,2,0),VLOOKUP(K3647,'Item List (2)'!C:D,2,0))</f>
        <v>50007</v>
      </c>
      <c r="W3647" s="231">
        <f>IFERROR(VLOOKUP(J3647,'Item List (2)'!C:E,3,0),VLOOKUP(K3647,'Item List (2)'!C:E,3,0))</f>
        <v>100</v>
      </c>
      <c r="X3647" s="231">
        <f t="shared" si="337"/>
        <v>0</v>
      </c>
      <c r="Y3647" s="231" t="str">
        <f t="shared" si="338"/>
        <v>SAUCE, BUFFALO CUP</v>
      </c>
      <c r="AA3647" s="232">
        <f t="shared" si="339"/>
        <v>23.32</v>
      </c>
      <c r="AB3647" s="232" t="str">
        <f>VLOOKUP(W3647,'Item List (2)'!$H:$J,2,0)</f>
        <v>Food</v>
      </c>
      <c r="AC3647" s="232">
        <f t="shared" si="340"/>
        <v>7625</v>
      </c>
      <c r="AD3647" s="232" t="str">
        <f t="shared" si="341"/>
        <v>7625-Food</v>
      </c>
    </row>
    <row r="3648" spans="1:30">
      <c r="A3648" t="s">
        <v>48</v>
      </c>
      <c r="B3648" t="s">
        <v>549</v>
      </c>
      <c r="C3648" t="s">
        <v>965</v>
      </c>
      <c r="D3648" t="s">
        <v>966</v>
      </c>
      <c r="E3648" t="s">
        <v>969</v>
      </c>
      <c r="F3648" s="220" t="s">
        <v>53</v>
      </c>
      <c r="G3648" s="220">
        <v>45169</v>
      </c>
      <c r="H3648" t="s">
        <v>332</v>
      </c>
      <c r="I3648" t="s">
        <v>55</v>
      </c>
      <c r="J3648" t="s">
        <v>244</v>
      </c>
      <c r="K3648" t="s">
        <v>333</v>
      </c>
      <c r="L3648" s="230" t="s">
        <v>334</v>
      </c>
      <c r="M3648">
        <v>1</v>
      </c>
      <c r="N3648">
        <v>0</v>
      </c>
      <c r="O3648">
        <v>31.38</v>
      </c>
      <c r="P3648">
        <v>31.38</v>
      </c>
      <c r="Q3648">
        <v>6599.54</v>
      </c>
      <c r="R3648">
        <v>5.05</v>
      </c>
      <c r="S3648" s="231" t="str">
        <f>VLOOKUP(U3648,'Cross ref'!I:J,2,0)</f>
        <v>SCL</v>
      </c>
      <c r="T3648" s="231">
        <f t="shared" si="336"/>
        <v>31.38</v>
      </c>
      <c r="U3648" s="231">
        <f>VLOOKUP(VALUE(C3648),'Cross ref'!G:I,3,0)</f>
        <v>7625</v>
      </c>
      <c r="V3648" s="231">
        <f>IFERROR(VLOOKUP(J3648,'Item List (2)'!C:D,2,0),VLOOKUP(K3648,'Item List (2)'!C:D,2,0))</f>
        <v>50007</v>
      </c>
      <c r="W3648" s="231">
        <f>IFERROR(VLOOKUP(J3648,'Item List (2)'!C:E,3,0),VLOOKUP(K3648,'Item List (2)'!C:E,3,0))</f>
        <v>100</v>
      </c>
      <c r="X3648" s="231">
        <f t="shared" si="337"/>
        <v>0</v>
      </c>
      <c r="Y3648" s="231" t="str">
        <f t="shared" si="338"/>
        <v>WHIP CREAM, AEROSOL 17Z</v>
      </c>
      <c r="AA3648" s="232">
        <f t="shared" si="339"/>
        <v>31.38</v>
      </c>
      <c r="AB3648" s="232" t="str">
        <f>VLOOKUP(W3648,'Item List (2)'!$H:$J,2,0)</f>
        <v>Food</v>
      </c>
      <c r="AC3648" s="232">
        <f t="shared" si="340"/>
        <v>7625</v>
      </c>
      <c r="AD3648" s="232" t="str">
        <f t="shared" si="341"/>
        <v>7625-Food</v>
      </c>
    </row>
    <row r="3649" spans="1:30">
      <c r="A3649" t="s">
        <v>48</v>
      </c>
      <c r="B3649" t="s">
        <v>549</v>
      </c>
      <c r="C3649" t="s">
        <v>965</v>
      </c>
      <c r="D3649" t="s">
        <v>966</v>
      </c>
      <c r="E3649" t="s">
        <v>969</v>
      </c>
      <c r="F3649" s="220" t="s">
        <v>53</v>
      </c>
      <c r="G3649" s="220">
        <v>45169</v>
      </c>
      <c r="H3649" t="s">
        <v>155</v>
      </c>
      <c r="I3649" t="s">
        <v>55</v>
      </c>
      <c r="J3649" t="s">
        <v>156</v>
      </c>
      <c r="K3649" t="s">
        <v>157</v>
      </c>
      <c r="L3649" s="230" t="s">
        <v>158</v>
      </c>
      <c r="M3649">
        <v>3</v>
      </c>
      <c r="N3649">
        <v>0</v>
      </c>
      <c r="O3649">
        <v>19.78</v>
      </c>
      <c r="P3649">
        <v>59.34</v>
      </c>
      <c r="Q3649">
        <v>6599.54</v>
      </c>
      <c r="R3649">
        <v>5.05</v>
      </c>
      <c r="S3649" s="231" t="str">
        <f>VLOOKUP(U3649,'Cross ref'!I:J,2,0)</f>
        <v>SCL</v>
      </c>
      <c r="T3649" s="231">
        <f t="shared" si="336"/>
        <v>59.34</v>
      </c>
      <c r="U3649" s="231">
        <f>VLOOKUP(VALUE(C3649),'Cross ref'!G:I,3,0)</f>
        <v>7625</v>
      </c>
      <c r="V3649" s="231">
        <f>IFERROR(VLOOKUP(J3649,'Item List (2)'!C:D,2,0),VLOOKUP(K3649,'Item List (2)'!C:D,2,0))</f>
        <v>50007</v>
      </c>
      <c r="W3649" s="231">
        <f>IFERROR(VLOOKUP(J3649,'Item List (2)'!C:E,3,0),VLOOKUP(K3649,'Item List (2)'!C:E,3,0))</f>
        <v>100</v>
      </c>
      <c r="X3649" s="231">
        <f t="shared" si="337"/>
        <v>0</v>
      </c>
      <c r="Y3649" s="231" t="str">
        <f t="shared" si="338"/>
        <v>ICE CREAM, VANILLA SLOW MELT</v>
      </c>
      <c r="AA3649" s="232">
        <f t="shared" si="339"/>
        <v>59.34</v>
      </c>
      <c r="AB3649" s="232" t="str">
        <f>VLOOKUP(W3649,'Item List (2)'!$H:$J,2,0)</f>
        <v>Food</v>
      </c>
      <c r="AC3649" s="232">
        <f t="shared" si="340"/>
        <v>7625</v>
      </c>
      <c r="AD3649" s="232" t="str">
        <f t="shared" si="341"/>
        <v>7625-Food</v>
      </c>
    </row>
    <row r="3650" spans="1:30">
      <c r="A3650" t="s">
        <v>48</v>
      </c>
      <c r="B3650" t="s">
        <v>549</v>
      </c>
      <c r="C3650" t="s">
        <v>965</v>
      </c>
      <c r="D3650" t="s">
        <v>966</v>
      </c>
      <c r="E3650" t="s">
        <v>969</v>
      </c>
      <c r="F3650" s="220" t="s">
        <v>53</v>
      </c>
      <c r="G3650" s="220">
        <v>45169</v>
      </c>
      <c r="H3650" t="s">
        <v>159</v>
      </c>
      <c r="I3650" t="s">
        <v>55</v>
      </c>
      <c r="J3650" t="s">
        <v>160</v>
      </c>
      <c r="K3650" t="s">
        <v>161</v>
      </c>
      <c r="L3650" s="230" t="s">
        <v>162</v>
      </c>
      <c r="M3650">
        <v>8</v>
      </c>
      <c r="N3650">
        <v>0</v>
      </c>
      <c r="O3650">
        <v>36.91</v>
      </c>
      <c r="P3650">
        <v>295.28</v>
      </c>
      <c r="Q3650">
        <v>6599.54</v>
      </c>
      <c r="R3650">
        <v>5.05</v>
      </c>
      <c r="S3650" s="231" t="str">
        <f>VLOOKUP(U3650,'Cross ref'!I:J,2,0)</f>
        <v>SCL</v>
      </c>
      <c r="T3650" s="231">
        <f t="shared" ref="T3650:T3713" si="342">P3650</f>
        <v>295.28</v>
      </c>
      <c r="U3650" s="231">
        <f>VLOOKUP(VALUE(C3650),'Cross ref'!G:I,3,0)</f>
        <v>7625</v>
      </c>
      <c r="V3650" s="231">
        <f>IFERROR(VLOOKUP(J3650,'Item List (2)'!C:D,2,0),VLOOKUP(K3650,'Item List (2)'!C:D,2,0))</f>
        <v>50007</v>
      </c>
      <c r="W3650" s="231">
        <f>IFERROR(VLOOKUP(J3650,'Item List (2)'!C:E,3,0),VLOOKUP(K3650,'Item List (2)'!C:E,3,0))</f>
        <v>100</v>
      </c>
      <c r="X3650" s="231">
        <f t="shared" ref="X3650:X3713" si="343">IF(_xlfn.NUMBERVALUE(O3650),M3650*O3650-P3650,-P3650)</f>
        <v>0</v>
      </c>
      <c r="Y3650" s="231" t="str">
        <f t="shared" ref="Y3650:Y3713" si="344">K3650</f>
        <v>SHORTENING, LIQ FRY PREM</v>
      </c>
      <c r="AA3650" s="232">
        <f t="shared" ref="AA3650:AA3713" si="345">P3650</f>
        <v>295.28</v>
      </c>
      <c r="AB3650" s="232" t="str">
        <f>VLOOKUP(W3650,'Item List (2)'!$H:$J,2,0)</f>
        <v>Food</v>
      </c>
      <c r="AC3650" s="232">
        <f t="shared" ref="AC3650:AC3713" si="346">U3650</f>
        <v>7625</v>
      </c>
      <c r="AD3650" s="232" t="str">
        <f t="shared" ref="AD3650:AD3713" si="347">AC3650&amp;"-"&amp;AB3650</f>
        <v>7625-Food</v>
      </c>
    </row>
    <row r="3651" spans="1:30">
      <c r="A3651" t="s">
        <v>48</v>
      </c>
      <c r="B3651" t="s">
        <v>549</v>
      </c>
      <c r="C3651" t="s">
        <v>965</v>
      </c>
      <c r="D3651" t="s">
        <v>966</v>
      </c>
      <c r="E3651" t="s">
        <v>969</v>
      </c>
      <c r="F3651" s="220" t="s">
        <v>53</v>
      </c>
      <c r="G3651" s="220">
        <v>45169</v>
      </c>
      <c r="H3651" t="s">
        <v>771</v>
      </c>
      <c r="I3651" t="s">
        <v>66</v>
      </c>
      <c r="J3651" t="s">
        <v>493</v>
      </c>
      <c r="K3651" t="s">
        <v>772</v>
      </c>
      <c r="L3651" s="230" t="s">
        <v>389</v>
      </c>
      <c r="M3651">
        <v>1</v>
      </c>
      <c r="N3651">
        <v>0</v>
      </c>
      <c r="O3651">
        <v>21.18</v>
      </c>
      <c r="P3651">
        <v>21.18</v>
      </c>
      <c r="Q3651">
        <v>6599.54</v>
      </c>
      <c r="R3651">
        <v>5.05</v>
      </c>
      <c r="S3651" s="231" t="str">
        <f>VLOOKUP(U3651,'Cross ref'!I:J,2,0)</f>
        <v>SCL</v>
      </c>
      <c r="T3651" s="231">
        <f t="shared" si="342"/>
        <v>21.18</v>
      </c>
      <c r="U3651" s="231">
        <f>VLOOKUP(VALUE(C3651),'Cross ref'!G:I,3,0)</f>
        <v>7625</v>
      </c>
      <c r="V3651" s="231">
        <f>IFERROR(VLOOKUP(J3651,'Item List (2)'!C:D,2,0),VLOOKUP(K3651,'Item List (2)'!C:D,2,0))</f>
        <v>51001</v>
      </c>
      <c r="W3651" s="231">
        <f>IFERROR(VLOOKUP(J3651,'Item List (2)'!C:E,3,0),VLOOKUP(K3651,'Item List (2)'!C:E,3,0))</f>
        <v>1000</v>
      </c>
      <c r="X3651" s="231">
        <f t="shared" si="343"/>
        <v>0</v>
      </c>
      <c r="Y3651" s="231" t="str">
        <f t="shared" si="344"/>
        <v>TRAY, MICRO</v>
      </c>
      <c r="AA3651" s="232">
        <f t="shared" si="345"/>
        <v>21.18</v>
      </c>
      <c r="AB3651" s="232" t="str">
        <f>VLOOKUP(W3651,'Item List (2)'!$H:$J,2,0)</f>
        <v>Paper</v>
      </c>
      <c r="AC3651" s="232">
        <f t="shared" si="346"/>
        <v>7625</v>
      </c>
      <c r="AD3651" s="232" t="str">
        <f t="shared" si="347"/>
        <v>7625-Paper</v>
      </c>
    </row>
    <row r="3652" spans="1:30">
      <c r="A3652" t="s">
        <v>48</v>
      </c>
      <c r="B3652" t="s">
        <v>549</v>
      </c>
      <c r="C3652" t="s">
        <v>965</v>
      </c>
      <c r="D3652" t="s">
        <v>966</v>
      </c>
      <c r="E3652" t="s">
        <v>969</v>
      </c>
      <c r="F3652" s="220" t="s">
        <v>53</v>
      </c>
      <c r="G3652" s="220">
        <v>45169</v>
      </c>
      <c r="H3652" t="s">
        <v>339</v>
      </c>
      <c r="I3652" t="s">
        <v>201</v>
      </c>
      <c r="J3652" t="s">
        <v>232</v>
      </c>
      <c r="K3652" t="s">
        <v>340</v>
      </c>
      <c r="L3652" s="230" t="s">
        <v>341</v>
      </c>
      <c r="M3652">
        <v>1</v>
      </c>
      <c r="N3652">
        <v>0</v>
      </c>
      <c r="O3652">
        <v>28.75</v>
      </c>
      <c r="P3652">
        <v>28.75</v>
      </c>
      <c r="Q3652">
        <v>6599.54</v>
      </c>
      <c r="R3652">
        <v>5.05</v>
      </c>
      <c r="S3652" s="231" t="str">
        <f>VLOOKUP(U3652,'Cross ref'!I:J,2,0)</f>
        <v>SCL</v>
      </c>
      <c r="T3652" s="231">
        <f t="shared" si="342"/>
        <v>28.75</v>
      </c>
      <c r="U3652" s="231">
        <f>VLOOKUP(VALUE(C3652),'Cross ref'!G:I,3,0)</f>
        <v>7625</v>
      </c>
      <c r="V3652" s="231">
        <f>IFERROR(VLOOKUP(J3652,'Item List (2)'!C:D,2,0),VLOOKUP(K3652,'Item List (2)'!C:D,2,0))</f>
        <v>51001</v>
      </c>
      <c r="W3652" s="231">
        <f>IFERROR(VLOOKUP(J3652,'Item List (2)'!C:E,3,0),VLOOKUP(K3652,'Item List (2)'!C:E,3,0))</f>
        <v>1000</v>
      </c>
      <c r="X3652" s="231">
        <f t="shared" si="343"/>
        <v>0</v>
      </c>
      <c r="Y3652" s="231" t="str">
        <f t="shared" si="344"/>
        <v>LID, CUP CRUISER 32Z</v>
      </c>
      <c r="AA3652" s="232">
        <f t="shared" si="345"/>
        <v>28.75</v>
      </c>
      <c r="AB3652" s="232" t="str">
        <f>VLOOKUP(W3652,'Item List (2)'!$H:$J,2,0)</f>
        <v>Paper</v>
      </c>
      <c r="AC3652" s="232">
        <f t="shared" si="346"/>
        <v>7625</v>
      </c>
      <c r="AD3652" s="232" t="str">
        <f t="shared" si="347"/>
        <v>7625-Paper</v>
      </c>
    </row>
    <row r="3653" spans="1:30">
      <c r="A3653" t="s">
        <v>48</v>
      </c>
      <c r="B3653" t="s">
        <v>549</v>
      </c>
      <c r="C3653" t="s">
        <v>965</v>
      </c>
      <c r="D3653" t="s">
        <v>966</v>
      </c>
      <c r="E3653" t="s">
        <v>969</v>
      </c>
      <c r="F3653" s="220" t="s">
        <v>53</v>
      </c>
      <c r="G3653" s="220">
        <v>45169</v>
      </c>
      <c r="H3653" t="s">
        <v>163</v>
      </c>
      <c r="I3653" t="s">
        <v>55</v>
      </c>
      <c r="J3653" t="s">
        <v>146</v>
      </c>
      <c r="K3653" t="s">
        <v>164</v>
      </c>
      <c r="L3653" s="230" t="s">
        <v>165</v>
      </c>
      <c r="M3653">
        <v>5</v>
      </c>
      <c r="N3653">
        <v>0</v>
      </c>
      <c r="O3653">
        <v>37.6</v>
      </c>
      <c r="P3653">
        <v>188</v>
      </c>
      <c r="Q3653">
        <v>6599.54</v>
      </c>
      <c r="R3653">
        <v>5.05</v>
      </c>
      <c r="S3653" s="231" t="str">
        <f>VLOOKUP(U3653,'Cross ref'!I:J,2,0)</f>
        <v>SCL</v>
      </c>
      <c r="T3653" s="231">
        <f t="shared" si="342"/>
        <v>188</v>
      </c>
      <c r="U3653" s="231">
        <f>VLOOKUP(VALUE(C3653),'Cross ref'!G:I,3,0)</f>
        <v>7625</v>
      </c>
      <c r="V3653" s="231">
        <f>IFERROR(VLOOKUP(J3653,'Item List (2)'!C:D,2,0),VLOOKUP(K3653,'Item List (2)'!C:D,2,0))</f>
        <v>50007</v>
      </c>
      <c r="W3653" s="231">
        <f>IFERROR(VLOOKUP(J3653,'Item List (2)'!C:E,3,0),VLOOKUP(K3653,'Item List (2)'!C:E,3,0))</f>
        <v>100</v>
      </c>
      <c r="X3653" s="231">
        <f t="shared" si="343"/>
        <v>0</v>
      </c>
      <c r="Y3653" s="231" t="str">
        <f t="shared" si="344"/>
        <v>CHICKEN, PTY SPCY 3Z</v>
      </c>
      <c r="AA3653" s="232">
        <f t="shared" si="345"/>
        <v>188</v>
      </c>
      <c r="AB3653" s="232" t="str">
        <f>VLOOKUP(W3653,'Item List (2)'!$H:$J,2,0)</f>
        <v>Food</v>
      </c>
      <c r="AC3653" s="232">
        <f t="shared" si="346"/>
        <v>7625</v>
      </c>
      <c r="AD3653" s="232" t="str">
        <f t="shared" si="347"/>
        <v>7625-Food</v>
      </c>
    </row>
    <row r="3654" spans="1:30">
      <c r="A3654" t="s">
        <v>48</v>
      </c>
      <c r="B3654" t="s">
        <v>549</v>
      </c>
      <c r="C3654" t="s">
        <v>965</v>
      </c>
      <c r="D3654" t="s">
        <v>966</v>
      </c>
      <c r="E3654" t="s">
        <v>969</v>
      </c>
      <c r="F3654" s="220" t="s">
        <v>53</v>
      </c>
      <c r="G3654" s="220">
        <v>45169</v>
      </c>
      <c r="H3654" t="s">
        <v>342</v>
      </c>
      <c r="I3654" t="s">
        <v>66</v>
      </c>
      <c r="J3654" t="s">
        <v>109</v>
      </c>
      <c r="K3654" t="s">
        <v>343</v>
      </c>
      <c r="L3654" s="230" t="s">
        <v>111</v>
      </c>
      <c r="M3654">
        <v>1</v>
      </c>
      <c r="N3654">
        <v>0</v>
      </c>
      <c r="O3654">
        <v>16.79</v>
      </c>
      <c r="P3654">
        <v>16.79</v>
      </c>
      <c r="Q3654">
        <v>6599.54</v>
      </c>
      <c r="R3654">
        <v>5.05</v>
      </c>
      <c r="S3654" s="231" t="str">
        <f>VLOOKUP(U3654,'Cross ref'!I:J,2,0)</f>
        <v>SCL</v>
      </c>
      <c r="T3654" s="231">
        <f t="shared" si="342"/>
        <v>16.79</v>
      </c>
      <c r="U3654" s="231">
        <f>VLOOKUP(VALUE(C3654),'Cross ref'!G:I,3,0)</f>
        <v>7625</v>
      </c>
      <c r="V3654" s="231">
        <f>IFERROR(VLOOKUP(J3654,'Item List (2)'!C:D,2,0),VLOOKUP(K3654,'Item List (2)'!C:D,2,0))</f>
        <v>60507</v>
      </c>
      <c r="W3654" s="231">
        <f>IFERROR(VLOOKUP(J3654,'Item List (2)'!C:E,3,0),VLOOKUP(K3654,'Item List (2)'!C:E,3,0))</f>
        <v>1200</v>
      </c>
      <c r="X3654" s="231">
        <f t="shared" si="343"/>
        <v>0</v>
      </c>
      <c r="Y3654" s="231" t="str">
        <f t="shared" si="344"/>
        <v>GLOVE, SYNTH LG</v>
      </c>
      <c r="AA3654" s="232">
        <f t="shared" si="345"/>
        <v>16.79</v>
      </c>
      <c r="AB3654" s="232" t="str">
        <f>VLOOKUP(W3654,'Item List (2)'!$H:$J,2,0)</f>
        <v>Supplies</v>
      </c>
      <c r="AC3654" s="232">
        <f t="shared" si="346"/>
        <v>7625</v>
      </c>
      <c r="AD3654" s="232" t="str">
        <f t="shared" si="347"/>
        <v>7625-Supplies</v>
      </c>
    </row>
    <row r="3655" spans="1:30">
      <c r="A3655" t="s">
        <v>48</v>
      </c>
      <c r="B3655" t="s">
        <v>549</v>
      </c>
      <c r="C3655" t="s">
        <v>965</v>
      </c>
      <c r="D3655" t="s">
        <v>966</v>
      </c>
      <c r="E3655" t="s">
        <v>969</v>
      </c>
      <c r="F3655" s="220" t="s">
        <v>53</v>
      </c>
      <c r="G3655" s="220">
        <v>45169</v>
      </c>
      <c r="H3655" t="s">
        <v>166</v>
      </c>
      <c r="I3655" t="s">
        <v>55</v>
      </c>
      <c r="J3655" t="s">
        <v>121</v>
      </c>
      <c r="K3655" t="s">
        <v>167</v>
      </c>
      <c r="L3655" s="230" t="s">
        <v>168</v>
      </c>
      <c r="M3655">
        <v>0</v>
      </c>
      <c r="N3655">
        <v>0</v>
      </c>
      <c r="O3655">
        <v>29.39</v>
      </c>
      <c r="P3655">
        <v>0</v>
      </c>
      <c r="Q3655">
        <v>6599.54</v>
      </c>
      <c r="R3655">
        <v>5.05</v>
      </c>
      <c r="S3655" s="231" t="str">
        <f>VLOOKUP(U3655,'Cross ref'!I:J,2,0)</f>
        <v>SCL</v>
      </c>
      <c r="T3655" s="231">
        <f t="shared" si="342"/>
        <v>0</v>
      </c>
      <c r="U3655" s="231">
        <f>VLOOKUP(VALUE(C3655),'Cross ref'!G:I,3,0)</f>
        <v>7625</v>
      </c>
      <c r="V3655" s="231">
        <f>IFERROR(VLOOKUP(J3655,'Item List (2)'!C:D,2,0),VLOOKUP(K3655,'Item List (2)'!C:D,2,0))</f>
        <v>50007</v>
      </c>
      <c r="W3655" s="231">
        <f>IFERROR(VLOOKUP(J3655,'Item List (2)'!C:E,3,0),VLOOKUP(K3655,'Item List (2)'!C:E,3,0))</f>
        <v>100</v>
      </c>
      <c r="X3655" s="231">
        <f t="shared" si="343"/>
        <v>0</v>
      </c>
      <c r="Y3655" s="231" t="str">
        <f t="shared" si="344"/>
        <v>SQUASH, ZUCCHINI BRD SLI</v>
      </c>
      <c r="AA3655" s="232">
        <f t="shared" si="345"/>
        <v>0</v>
      </c>
      <c r="AB3655" s="232" t="str">
        <f>VLOOKUP(W3655,'Item List (2)'!$H:$J,2,0)</f>
        <v>Food</v>
      </c>
      <c r="AC3655" s="232">
        <f t="shared" si="346"/>
        <v>7625</v>
      </c>
      <c r="AD3655" s="232" t="str">
        <f t="shared" si="347"/>
        <v>7625-Food</v>
      </c>
    </row>
    <row r="3656" spans="1:30">
      <c r="A3656" t="s">
        <v>48</v>
      </c>
      <c r="B3656" t="s">
        <v>549</v>
      </c>
      <c r="C3656" t="s">
        <v>965</v>
      </c>
      <c r="D3656" t="s">
        <v>966</v>
      </c>
      <c r="E3656" t="s">
        <v>969</v>
      </c>
      <c r="F3656" s="220" t="s">
        <v>53</v>
      </c>
      <c r="G3656" s="220">
        <v>45169</v>
      </c>
      <c r="H3656" t="s">
        <v>169</v>
      </c>
      <c r="I3656" t="s">
        <v>55</v>
      </c>
      <c r="J3656" t="s">
        <v>170</v>
      </c>
      <c r="K3656" t="s">
        <v>171</v>
      </c>
      <c r="L3656" s="230" t="s">
        <v>172</v>
      </c>
      <c r="M3656">
        <v>3</v>
      </c>
      <c r="N3656">
        <v>0</v>
      </c>
      <c r="O3656">
        <v>90.57</v>
      </c>
      <c r="P3656">
        <v>271.71</v>
      </c>
      <c r="Q3656">
        <v>6599.54</v>
      </c>
      <c r="R3656">
        <v>5.05</v>
      </c>
      <c r="S3656" s="231" t="str">
        <f>VLOOKUP(U3656,'Cross ref'!I:J,2,0)</f>
        <v>SCL</v>
      </c>
      <c r="T3656" s="231">
        <f t="shared" si="342"/>
        <v>271.71</v>
      </c>
      <c r="U3656" s="231">
        <f>VLOOKUP(VALUE(C3656),'Cross ref'!G:I,3,0)</f>
        <v>7625</v>
      </c>
      <c r="V3656" s="231">
        <f>IFERROR(VLOOKUP(J3656,'Item List (2)'!C:D,2,0),VLOOKUP(K3656,'Item List (2)'!C:D,2,0))</f>
        <v>50007</v>
      </c>
      <c r="W3656" s="231">
        <f>IFERROR(VLOOKUP(J3656,'Item List (2)'!C:E,3,0),VLOOKUP(K3656,'Item List (2)'!C:E,3,0))</f>
        <v>100</v>
      </c>
      <c r="X3656" s="231">
        <f t="shared" si="343"/>
        <v>0</v>
      </c>
      <c r="Y3656" s="231" t="str">
        <f t="shared" si="344"/>
        <v>BACON, 500 SLICES FC</v>
      </c>
      <c r="AA3656" s="232">
        <f t="shared" si="345"/>
        <v>271.71</v>
      </c>
      <c r="AB3656" s="232" t="str">
        <f>VLOOKUP(W3656,'Item List (2)'!$H:$J,2,0)</f>
        <v>Food</v>
      </c>
      <c r="AC3656" s="232">
        <f t="shared" si="346"/>
        <v>7625</v>
      </c>
      <c r="AD3656" s="232" t="str">
        <f t="shared" si="347"/>
        <v>7625-Food</v>
      </c>
    </row>
    <row r="3657" spans="1:30">
      <c r="A3657" t="s">
        <v>48</v>
      </c>
      <c r="B3657" t="s">
        <v>549</v>
      </c>
      <c r="C3657" t="s">
        <v>965</v>
      </c>
      <c r="D3657" t="s">
        <v>966</v>
      </c>
      <c r="E3657" t="s">
        <v>969</v>
      </c>
      <c r="F3657" s="220" t="s">
        <v>53</v>
      </c>
      <c r="G3657" s="220">
        <v>45169</v>
      </c>
      <c r="H3657" t="s">
        <v>173</v>
      </c>
      <c r="I3657" t="s">
        <v>55</v>
      </c>
      <c r="J3657" t="s">
        <v>117</v>
      </c>
      <c r="K3657" t="s">
        <v>174</v>
      </c>
      <c r="L3657" s="230" t="s">
        <v>175</v>
      </c>
      <c r="M3657">
        <v>1</v>
      </c>
      <c r="N3657">
        <v>0</v>
      </c>
      <c r="O3657">
        <v>81.59</v>
      </c>
      <c r="P3657">
        <v>81.59</v>
      </c>
      <c r="Q3657">
        <v>6599.54</v>
      </c>
      <c r="R3657">
        <v>5.05</v>
      </c>
      <c r="S3657" s="231" t="str">
        <f>VLOOKUP(U3657,'Cross ref'!I:J,2,0)</f>
        <v>SCL</v>
      </c>
      <c r="T3657" s="231">
        <f t="shared" si="342"/>
        <v>81.59</v>
      </c>
      <c r="U3657" s="231">
        <f>VLOOKUP(VALUE(C3657),'Cross ref'!G:I,3,0)</f>
        <v>7625</v>
      </c>
      <c r="V3657" s="231">
        <f>IFERROR(VLOOKUP(J3657,'Item List (2)'!C:D,2,0),VLOOKUP(K3657,'Item List (2)'!C:D,2,0))</f>
        <v>50007</v>
      </c>
      <c r="W3657" s="231">
        <f>IFERROR(VLOOKUP(J3657,'Item List (2)'!C:E,3,0),VLOOKUP(K3657,'Item List (2)'!C:E,3,0))</f>
        <v>100</v>
      </c>
      <c r="X3657" s="231">
        <f t="shared" si="343"/>
        <v>0</v>
      </c>
      <c r="Y3657" s="231" t="str">
        <f t="shared" si="344"/>
        <v>BEEF, GRND PTY 1.78Z</v>
      </c>
      <c r="AA3657" s="232">
        <f t="shared" si="345"/>
        <v>81.59</v>
      </c>
      <c r="AB3657" s="232" t="str">
        <f>VLOOKUP(W3657,'Item List (2)'!$H:$J,2,0)</f>
        <v>Food</v>
      </c>
      <c r="AC3657" s="232">
        <f t="shared" si="346"/>
        <v>7625</v>
      </c>
      <c r="AD3657" s="232" t="str">
        <f t="shared" si="347"/>
        <v>7625-Food</v>
      </c>
    </row>
    <row r="3658" spans="1:30">
      <c r="A3658" t="s">
        <v>48</v>
      </c>
      <c r="B3658" t="s">
        <v>549</v>
      </c>
      <c r="C3658" t="s">
        <v>965</v>
      </c>
      <c r="D3658" t="s">
        <v>966</v>
      </c>
      <c r="E3658" t="s">
        <v>969</v>
      </c>
      <c r="F3658" s="220" t="s">
        <v>53</v>
      </c>
      <c r="G3658" s="220">
        <v>45169</v>
      </c>
      <c r="H3658" t="s">
        <v>176</v>
      </c>
      <c r="I3658" t="s">
        <v>55</v>
      </c>
      <c r="J3658" t="s">
        <v>76</v>
      </c>
      <c r="K3658" t="s">
        <v>177</v>
      </c>
      <c r="L3658" s="230" t="s">
        <v>78</v>
      </c>
      <c r="M3658">
        <v>1</v>
      </c>
      <c r="N3658">
        <v>0</v>
      </c>
      <c r="O3658">
        <v>99.5</v>
      </c>
      <c r="P3658">
        <v>99.5</v>
      </c>
      <c r="Q3658">
        <v>6599.54</v>
      </c>
      <c r="R3658">
        <v>5.05</v>
      </c>
      <c r="S3658" s="231" t="str">
        <f>VLOOKUP(U3658,'Cross ref'!I:J,2,0)</f>
        <v>SCL</v>
      </c>
      <c r="T3658" s="231">
        <f t="shared" si="342"/>
        <v>99.5</v>
      </c>
      <c r="U3658" s="231">
        <f>VLOOKUP(VALUE(C3658),'Cross ref'!G:I,3,0)</f>
        <v>7625</v>
      </c>
      <c r="V3658" s="231">
        <f>IFERROR(VLOOKUP(J3658,'Item List (2)'!C:D,2,0),VLOOKUP(K3658,'Item List (2)'!C:D,2,0))</f>
        <v>50007</v>
      </c>
      <c r="W3658" s="231">
        <f>IFERROR(VLOOKUP(J3658,'Item List (2)'!C:E,3,0),VLOOKUP(K3658,'Item List (2)'!C:E,3,0))</f>
        <v>100</v>
      </c>
      <c r="X3658" s="231">
        <f t="shared" si="343"/>
        <v>0</v>
      </c>
      <c r="Y3658" s="231" t="str">
        <f t="shared" si="344"/>
        <v>SYRUP, DR PEPPER BIB</v>
      </c>
      <c r="AA3658" s="232">
        <f t="shared" si="345"/>
        <v>99.5</v>
      </c>
      <c r="AB3658" s="232" t="str">
        <f>VLOOKUP(W3658,'Item List (2)'!$H:$J,2,0)</f>
        <v>Food</v>
      </c>
      <c r="AC3658" s="232">
        <f t="shared" si="346"/>
        <v>7625</v>
      </c>
      <c r="AD3658" s="232" t="str">
        <f t="shared" si="347"/>
        <v>7625-Food</v>
      </c>
    </row>
    <row r="3659" spans="1:30">
      <c r="A3659" t="s">
        <v>48</v>
      </c>
      <c r="B3659" t="s">
        <v>549</v>
      </c>
      <c r="C3659" t="s">
        <v>965</v>
      </c>
      <c r="D3659" t="s">
        <v>966</v>
      </c>
      <c r="E3659" t="s">
        <v>969</v>
      </c>
      <c r="F3659" s="220" t="s">
        <v>53</v>
      </c>
      <c r="G3659" s="220">
        <v>45169</v>
      </c>
      <c r="H3659" t="s">
        <v>178</v>
      </c>
      <c r="I3659" t="s">
        <v>55</v>
      </c>
      <c r="J3659" t="s">
        <v>179</v>
      </c>
      <c r="K3659" t="s">
        <v>180</v>
      </c>
      <c r="L3659" s="230" t="s">
        <v>148</v>
      </c>
      <c r="M3659">
        <v>1</v>
      </c>
      <c r="N3659">
        <v>0</v>
      </c>
      <c r="O3659">
        <v>77.57</v>
      </c>
      <c r="P3659">
        <v>77.57</v>
      </c>
      <c r="Q3659">
        <v>6599.54</v>
      </c>
      <c r="R3659">
        <v>5.05</v>
      </c>
      <c r="S3659" s="231" t="str">
        <f>VLOOKUP(U3659,'Cross ref'!I:J,2,0)</f>
        <v>SCL</v>
      </c>
      <c r="T3659" s="231">
        <f t="shared" si="342"/>
        <v>77.57</v>
      </c>
      <c r="U3659" s="231">
        <f>VLOOKUP(VALUE(C3659),'Cross ref'!G:I,3,0)</f>
        <v>7625</v>
      </c>
      <c r="V3659" s="231">
        <f>IFERROR(VLOOKUP(J3659,'Item List (2)'!C:D,2,0),VLOOKUP(K3659,'Item List (2)'!C:D,2,0))</f>
        <v>50007</v>
      </c>
      <c r="W3659" s="231">
        <f>IFERROR(VLOOKUP(J3659,'Item List (2)'!C:E,3,0),VLOOKUP(K3659,'Item List (2)'!C:E,3,0))</f>
        <v>100</v>
      </c>
      <c r="X3659" s="231">
        <f t="shared" si="343"/>
        <v>0</v>
      </c>
      <c r="Y3659" s="231" t="str">
        <f t="shared" si="344"/>
        <v>CHEESE, AMER SHRP SLI 144CT</v>
      </c>
      <c r="AA3659" s="232">
        <f t="shared" si="345"/>
        <v>77.57</v>
      </c>
      <c r="AB3659" s="232" t="str">
        <f>VLOOKUP(W3659,'Item List (2)'!$H:$J,2,0)</f>
        <v>Food</v>
      </c>
      <c r="AC3659" s="232">
        <f t="shared" si="346"/>
        <v>7625</v>
      </c>
      <c r="AD3659" s="232" t="str">
        <f t="shared" si="347"/>
        <v>7625-Food</v>
      </c>
    </row>
    <row r="3660" spans="1:30">
      <c r="A3660" t="s">
        <v>48</v>
      </c>
      <c r="B3660" t="s">
        <v>549</v>
      </c>
      <c r="C3660" t="s">
        <v>965</v>
      </c>
      <c r="D3660" t="s">
        <v>966</v>
      </c>
      <c r="E3660" t="s">
        <v>969</v>
      </c>
      <c r="F3660" s="220" t="s">
        <v>53</v>
      </c>
      <c r="G3660" s="220">
        <v>45169</v>
      </c>
      <c r="H3660" t="s">
        <v>181</v>
      </c>
      <c r="I3660" t="s">
        <v>55</v>
      </c>
      <c r="J3660" t="s">
        <v>121</v>
      </c>
      <c r="K3660" t="s">
        <v>182</v>
      </c>
      <c r="L3660" s="230" t="s">
        <v>183</v>
      </c>
      <c r="M3660">
        <v>3</v>
      </c>
      <c r="N3660">
        <v>0</v>
      </c>
      <c r="O3660">
        <v>39.79</v>
      </c>
      <c r="P3660">
        <v>119.37</v>
      </c>
      <c r="Q3660">
        <v>6599.54</v>
      </c>
      <c r="R3660">
        <v>5.05</v>
      </c>
      <c r="S3660" s="231" t="str">
        <f>VLOOKUP(U3660,'Cross ref'!I:J,2,0)</f>
        <v>SCL</v>
      </c>
      <c r="T3660" s="231">
        <f t="shared" si="342"/>
        <v>119.37</v>
      </c>
      <c r="U3660" s="231">
        <f>VLOOKUP(VALUE(C3660),'Cross ref'!G:I,3,0)</f>
        <v>7625</v>
      </c>
      <c r="V3660" s="231">
        <f>IFERROR(VLOOKUP(J3660,'Item List (2)'!C:D,2,0),VLOOKUP(K3660,'Item List (2)'!C:D,2,0))</f>
        <v>50007</v>
      </c>
      <c r="W3660" s="231">
        <f>IFERROR(VLOOKUP(J3660,'Item List (2)'!C:E,3,0),VLOOKUP(K3660,'Item List (2)'!C:E,3,0))</f>
        <v>100</v>
      </c>
      <c r="X3660" s="231">
        <f t="shared" si="343"/>
        <v>0</v>
      </c>
      <c r="Y3660" s="231" t="str">
        <f t="shared" si="344"/>
        <v>APPTZR, JALAPENO BRD CHSE BITE</v>
      </c>
      <c r="AA3660" s="232">
        <f t="shared" si="345"/>
        <v>119.37</v>
      </c>
      <c r="AB3660" s="232" t="str">
        <f>VLOOKUP(W3660,'Item List (2)'!$H:$J,2,0)</f>
        <v>Food</v>
      </c>
      <c r="AC3660" s="232">
        <f t="shared" si="346"/>
        <v>7625</v>
      </c>
      <c r="AD3660" s="232" t="str">
        <f t="shared" si="347"/>
        <v>7625-Food</v>
      </c>
    </row>
    <row r="3661" spans="1:30">
      <c r="A3661" t="s">
        <v>48</v>
      </c>
      <c r="B3661" t="s">
        <v>549</v>
      </c>
      <c r="C3661" t="s">
        <v>965</v>
      </c>
      <c r="D3661" t="s">
        <v>966</v>
      </c>
      <c r="E3661" t="s">
        <v>969</v>
      </c>
      <c r="F3661" s="220" t="s">
        <v>53</v>
      </c>
      <c r="G3661" s="220">
        <v>45169</v>
      </c>
      <c r="H3661" t="s">
        <v>184</v>
      </c>
      <c r="I3661" t="s">
        <v>55</v>
      </c>
      <c r="J3661" t="s">
        <v>117</v>
      </c>
      <c r="K3661" t="s">
        <v>185</v>
      </c>
      <c r="L3661" s="230" t="s">
        <v>186</v>
      </c>
      <c r="M3661">
        <v>4</v>
      </c>
      <c r="N3661">
        <v>0</v>
      </c>
      <c r="O3661">
        <v>76.44</v>
      </c>
      <c r="P3661">
        <v>305.76</v>
      </c>
      <c r="Q3661">
        <v>6599.54</v>
      </c>
      <c r="R3661">
        <v>5.05</v>
      </c>
      <c r="S3661" s="231" t="str">
        <f>VLOOKUP(U3661,'Cross ref'!I:J,2,0)</f>
        <v>SCL</v>
      </c>
      <c r="T3661" s="231">
        <f t="shared" si="342"/>
        <v>305.76</v>
      </c>
      <c r="U3661" s="231">
        <f>VLOOKUP(VALUE(C3661),'Cross ref'!G:I,3,0)</f>
        <v>7625</v>
      </c>
      <c r="V3661" s="231">
        <f>IFERROR(VLOOKUP(J3661,'Item List (2)'!C:D,2,0),VLOOKUP(K3661,'Item List (2)'!C:D,2,0))</f>
        <v>50007</v>
      </c>
      <c r="W3661" s="231">
        <f>IFERROR(VLOOKUP(J3661,'Item List (2)'!C:E,3,0),VLOOKUP(K3661,'Item List (2)'!C:E,3,0))</f>
        <v>100</v>
      </c>
      <c r="X3661" s="231">
        <f t="shared" si="343"/>
        <v>0</v>
      </c>
      <c r="Y3661" s="231" t="str">
        <f t="shared" si="344"/>
        <v>BEEF, GRND PTY 5.33Z ANGUS IQF</v>
      </c>
      <c r="AA3661" s="232">
        <f t="shared" si="345"/>
        <v>305.76</v>
      </c>
      <c r="AB3661" s="232" t="str">
        <f>VLOOKUP(W3661,'Item List (2)'!$H:$J,2,0)</f>
        <v>Food</v>
      </c>
      <c r="AC3661" s="232">
        <f t="shared" si="346"/>
        <v>7625</v>
      </c>
      <c r="AD3661" s="232" t="str">
        <f t="shared" si="347"/>
        <v>7625-Food</v>
      </c>
    </row>
    <row r="3662" spans="1:30">
      <c r="A3662" t="s">
        <v>48</v>
      </c>
      <c r="B3662" t="s">
        <v>549</v>
      </c>
      <c r="C3662" t="s">
        <v>965</v>
      </c>
      <c r="D3662" t="s">
        <v>966</v>
      </c>
      <c r="E3662" t="s">
        <v>969</v>
      </c>
      <c r="F3662" s="220" t="s">
        <v>53</v>
      </c>
      <c r="G3662" s="220">
        <v>45169</v>
      </c>
      <c r="H3662" t="s">
        <v>187</v>
      </c>
      <c r="I3662" t="s">
        <v>55</v>
      </c>
      <c r="J3662" t="s">
        <v>146</v>
      </c>
      <c r="K3662" t="s">
        <v>188</v>
      </c>
      <c r="L3662" s="230" t="s">
        <v>189</v>
      </c>
      <c r="M3662">
        <v>2</v>
      </c>
      <c r="N3662">
        <v>0</v>
      </c>
      <c r="O3662">
        <v>46.88</v>
      </c>
      <c r="P3662">
        <v>93.76</v>
      </c>
      <c r="Q3662">
        <v>6599.54</v>
      </c>
      <c r="R3662">
        <v>5.05</v>
      </c>
      <c r="S3662" s="231" t="str">
        <f>VLOOKUP(U3662,'Cross ref'!I:J,2,0)</f>
        <v>SCL</v>
      </c>
      <c r="T3662" s="231">
        <f t="shared" si="342"/>
        <v>93.76</v>
      </c>
      <c r="U3662" s="231">
        <f>VLOOKUP(VALUE(C3662),'Cross ref'!G:I,3,0)</f>
        <v>7625</v>
      </c>
      <c r="V3662" s="231">
        <f>IFERROR(VLOOKUP(J3662,'Item List (2)'!C:D,2,0),VLOOKUP(K3662,'Item List (2)'!C:D,2,0))</f>
        <v>50007</v>
      </c>
      <c r="W3662" s="231">
        <f>IFERROR(VLOOKUP(J3662,'Item List (2)'!C:E,3,0),VLOOKUP(K3662,'Item List (2)'!C:E,3,0))</f>
        <v>100</v>
      </c>
      <c r="X3662" s="231">
        <f t="shared" si="343"/>
        <v>0</v>
      </c>
      <c r="Y3662" s="231" t="str">
        <f t="shared" si="344"/>
        <v>CHICKEN, NUGGET BRD STAR SHP</v>
      </c>
      <c r="AA3662" s="232">
        <f t="shared" si="345"/>
        <v>93.76</v>
      </c>
      <c r="AB3662" s="232" t="str">
        <f>VLOOKUP(W3662,'Item List (2)'!$H:$J,2,0)</f>
        <v>Food</v>
      </c>
      <c r="AC3662" s="232">
        <f t="shared" si="346"/>
        <v>7625</v>
      </c>
      <c r="AD3662" s="232" t="str">
        <f t="shared" si="347"/>
        <v>7625-Food</v>
      </c>
    </row>
    <row r="3663" spans="1:30">
      <c r="A3663" t="s">
        <v>48</v>
      </c>
      <c r="B3663" t="s">
        <v>549</v>
      </c>
      <c r="C3663" t="s">
        <v>965</v>
      </c>
      <c r="D3663" t="s">
        <v>966</v>
      </c>
      <c r="E3663" t="s">
        <v>969</v>
      </c>
      <c r="F3663" s="220" t="s">
        <v>53</v>
      </c>
      <c r="G3663" s="220">
        <v>45169</v>
      </c>
      <c r="H3663" t="s">
        <v>282</v>
      </c>
      <c r="I3663" t="s">
        <v>55</v>
      </c>
      <c r="J3663" t="s">
        <v>105</v>
      </c>
      <c r="K3663" t="s">
        <v>283</v>
      </c>
      <c r="L3663" s="230" t="s">
        <v>284</v>
      </c>
      <c r="M3663">
        <v>1</v>
      </c>
      <c r="N3663">
        <v>0</v>
      </c>
      <c r="O3663">
        <v>12.91</v>
      </c>
      <c r="P3663">
        <v>12.91</v>
      </c>
      <c r="Q3663">
        <v>6599.54</v>
      </c>
      <c r="R3663">
        <v>5.05</v>
      </c>
      <c r="S3663" s="231" t="str">
        <f>VLOOKUP(U3663,'Cross ref'!I:J,2,0)</f>
        <v>SCL</v>
      </c>
      <c r="T3663" s="231">
        <f t="shared" si="342"/>
        <v>12.91</v>
      </c>
      <c r="U3663" s="231">
        <f>VLOOKUP(VALUE(C3663),'Cross ref'!G:I,3,0)</f>
        <v>7625</v>
      </c>
      <c r="V3663" s="231">
        <f>IFERROR(VLOOKUP(J3663,'Item List (2)'!C:D,2,0),VLOOKUP(K3663,'Item List (2)'!C:D,2,0))</f>
        <v>50007</v>
      </c>
      <c r="W3663" s="231">
        <f>IFERROR(VLOOKUP(J3663,'Item List (2)'!C:E,3,0),VLOOKUP(K3663,'Item List (2)'!C:E,3,0))</f>
        <v>100</v>
      </c>
      <c r="X3663" s="231">
        <f t="shared" si="343"/>
        <v>0</v>
      </c>
      <c r="Y3663" s="231" t="str">
        <f t="shared" si="344"/>
        <v>BUTTERMILK, 1% LF</v>
      </c>
      <c r="AA3663" s="232">
        <f t="shared" si="345"/>
        <v>12.91</v>
      </c>
      <c r="AB3663" s="232" t="str">
        <f>VLOOKUP(W3663,'Item List (2)'!$H:$J,2,0)</f>
        <v>Food</v>
      </c>
      <c r="AC3663" s="232">
        <f t="shared" si="346"/>
        <v>7625</v>
      </c>
      <c r="AD3663" s="232" t="str">
        <f t="shared" si="347"/>
        <v>7625-Food</v>
      </c>
    </row>
    <row r="3664" spans="1:30">
      <c r="A3664" t="s">
        <v>48</v>
      </c>
      <c r="B3664" t="s">
        <v>549</v>
      </c>
      <c r="C3664" t="s">
        <v>965</v>
      </c>
      <c r="D3664" t="s">
        <v>966</v>
      </c>
      <c r="E3664" t="s">
        <v>969</v>
      </c>
      <c r="F3664" s="220" t="s">
        <v>53</v>
      </c>
      <c r="G3664" s="220">
        <v>45169</v>
      </c>
      <c r="H3664" t="s">
        <v>194</v>
      </c>
      <c r="I3664" t="s">
        <v>55</v>
      </c>
      <c r="J3664" t="s">
        <v>179</v>
      </c>
      <c r="K3664" t="s">
        <v>195</v>
      </c>
      <c r="L3664" s="230" t="s">
        <v>148</v>
      </c>
      <c r="M3664">
        <v>1</v>
      </c>
      <c r="N3664">
        <v>0</v>
      </c>
      <c r="O3664">
        <v>77.97</v>
      </c>
      <c r="P3664">
        <v>77.97</v>
      </c>
      <c r="Q3664">
        <v>6599.54</v>
      </c>
      <c r="R3664">
        <v>5.05</v>
      </c>
      <c r="S3664" s="231" t="str">
        <f>VLOOKUP(U3664,'Cross ref'!I:J,2,0)</f>
        <v>SCL</v>
      </c>
      <c r="T3664" s="231">
        <f t="shared" si="342"/>
        <v>77.97</v>
      </c>
      <c r="U3664" s="231">
        <f>VLOOKUP(VALUE(C3664),'Cross ref'!G:I,3,0)</f>
        <v>7625</v>
      </c>
      <c r="V3664" s="231">
        <f>IFERROR(VLOOKUP(J3664,'Item List (2)'!C:D,2,0),VLOOKUP(K3664,'Item List (2)'!C:D,2,0))</f>
        <v>50007</v>
      </c>
      <c r="W3664" s="231">
        <f>IFERROR(VLOOKUP(J3664,'Item List (2)'!C:E,3,0),VLOOKUP(K3664,'Item List (2)'!C:E,3,0))</f>
        <v>100</v>
      </c>
      <c r="X3664" s="231">
        <f t="shared" si="343"/>
        <v>0</v>
      </c>
      <c r="Y3664" s="231" t="str">
        <f t="shared" si="344"/>
        <v>CHEESE, AMER SHRP SLI 200CT SM</v>
      </c>
      <c r="AA3664" s="232">
        <f t="shared" si="345"/>
        <v>77.97</v>
      </c>
      <c r="AB3664" s="232" t="str">
        <f>VLOOKUP(W3664,'Item List (2)'!$H:$J,2,0)</f>
        <v>Food</v>
      </c>
      <c r="AC3664" s="232">
        <f t="shared" si="346"/>
        <v>7625</v>
      </c>
      <c r="AD3664" s="232" t="str">
        <f t="shared" si="347"/>
        <v>7625-Food</v>
      </c>
    </row>
    <row r="3665" spans="1:30">
      <c r="A3665" t="s">
        <v>48</v>
      </c>
      <c r="B3665" t="s">
        <v>549</v>
      </c>
      <c r="C3665" t="s">
        <v>965</v>
      </c>
      <c r="D3665" t="s">
        <v>966</v>
      </c>
      <c r="E3665" t="s">
        <v>969</v>
      </c>
      <c r="F3665" s="220" t="s">
        <v>53</v>
      </c>
      <c r="G3665" s="220">
        <v>45169</v>
      </c>
      <c r="H3665" t="s">
        <v>361</v>
      </c>
      <c r="I3665" t="s">
        <v>55</v>
      </c>
      <c r="J3665" t="s">
        <v>362</v>
      </c>
      <c r="K3665" t="s">
        <v>363</v>
      </c>
      <c r="L3665" s="230" t="s">
        <v>364</v>
      </c>
      <c r="M3665">
        <v>1</v>
      </c>
      <c r="N3665">
        <v>0</v>
      </c>
      <c r="O3665">
        <v>107.29</v>
      </c>
      <c r="P3665">
        <v>107.29</v>
      </c>
      <c r="Q3665">
        <v>6599.54</v>
      </c>
      <c r="R3665">
        <v>5.05</v>
      </c>
      <c r="S3665" s="231" t="str">
        <f>VLOOKUP(U3665,'Cross ref'!I:J,2,0)</f>
        <v>SCL</v>
      </c>
      <c r="T3665" s="231">
        <f t="shared" si="342"/>
        <v>107.29</v>
      </c>
      <c r="U3665" s="231">
        <f>VLOOKUP(VALUE(C3665),'Cross ref'!G:I,3,0)</f>
        <v>7625</v>
      </c>
      <c r="V3665" s="231">
        <f>IFERROR(VLOOKUP(J3665,'Item List (2)'!C:D,2,0),VLOOKUP(K3665,'Item List (2)'!C:D,2,0))</f>
        <v>50007</v>
      </c>
      <c r="W3665" s="231">
        <f>IFERROR(VLOOKUP(J3665,'Item List (2)'!C:E,3,0),VLOOKUP(K3665,'Item List (2)'!C:E,3,0))</f>
        <v>100</v>
      </c>
      <c r="X3665" s="231">
        <f t="shared" si="343"/>
        <v>0</v>
      </c>
      <c r="Y3665" s="231" t="str">
        <f t="shared" si="344"/>
        <v>BURGER, BEYOND MEAT 3.7Z</v>
      </c>
      <c r="AA3665" s="232">
        <f t="shared" si="345"/>
        <v>107.29</v>
      </c>
      <c r="AB3665" s="232" t="str">
        <f>VLOOKUP(W3665,'Item List (2)'!$H:$J,2,0)</f>
        <v>Food</v>
      </c>
      <c r="AC3665" s="232">
        <f t="shared" si="346"/>
        <v>7625</v>
      </c>
      <c r="AD3665" s="232" t="str">
        <f t="shared" si="347"/>
        <v>7625-Food</v>
      </c>
    </row>
    <row r="3666" spans="1:30">
      <c r="A3666" t="s">
        <v>48</v>
      </c>
      <c r="B3666" t="s">
        <v>549</v>
      </c>
      <c r="C3666" t="s">
        <v>965</v>
      </c>
      <c r="D3666" t="s">
        <v>966</v>
      </c>
      <c r="E3666" t="s">
        <v>969</v>
      </c>
      <c r="F3666" s="220" t="s">
        <v>53</v>
      </c>
      <c r="G3666" s="220">
        <v>45169</v>
      </c>
      <c r="H3666" t="s">
        <v>205</v>
      </c>
      <c r="I3666" t="s">
        <v>55</v>
      </c>
      <c r="J3666" t="s">
        <v>206</v>
      </c>
      <c r="K3666" t="s">
        <v>207</v>
      </c>
      <c r="L3666" s="230" t="s">
        <v>208</v>
      </c>
      <c r="M3666">
        <v>5</v>
      </c>
      <c r="N3666">
        <v>0</v>
      </c>
      <c r="O3666">
        <v>22.17</v>
      </c>
      <c r="P3666">
        <v>110.85</v>
      </c>
      <c r="Q3666">
        <v>6599.54</v>
      </c>
      <c r="R3666">
        <v>5.05</v>
      </c>
      <c r="S3666" s="231" t="str">
        <f>VLOOKUP(U3666,'Cross ref'!I:J,2,0)</f>
        <v>SCL</v>
      </c>
      <c r="T3666" s="231">
        <f t="shared" si="342"/>
        <v>110.85</v>
      </c>
      <c r="U3666" s="231">
        <f>VLOOKUP(VALUE(C3666),'Cross ref'!G:I,3,0)</f>
        <v>7625</v>
      </c>
      <c r="V3666" s="231">
        <f>IFERROR(VLOOKUP(J3666,'Item List (2)'!C:D,2,0),VLOOKUP(K3666,'Item List (2)'!C:D,2,0))</f>
        <v>50007</v>
      </c>
      <c r="W3666" s="231">
        <f>IFERROR(VLOOKUP(J3666,'Item List (2)'!C:E,3,0),VLOOKUP(K3666,'Item List (2)'!C:E,3,0))</f>
        <v>100</v>
      </c>
      <c r="X3666" s="231">
        <f t="shared" si="343"/>
        <v>0</v>
      </c>
      <c r="Y3666" s="231" t="str">
        <f t="shared" si="344"/>
        <v>LETTUCE, LINER</v>
      </c>
      <c r="AA3666" s="232">
        <f t="shared" si="345"/>
        <v>110.85</v>
      </c>
      <c r="AB3666" s="232" t="str">
        <f>VLOOKUP(W3666,'Item List (2)'!$H:$J,2,0)</f>
        <v>Food</v>
      </c>
      <c r="AC3666" s="232">
        <f t="shared" si="346"/>
        <v>7625</v>
      </c>
      <c r="AD3666" s="232" t="str">
        <f t="shared" si="347"/>
        <v>7625-Food</v>
      </c>
    </row>
    <row r="3667" spans="1:30">
      <c r="A3667" t="s">
        <v>48</v>
      </c>
      <c r="B3667" t="s">
        <v>549</v>
      </c>
      <c r="C3667" t="s">
        <v>965</v>
      </c>
      <c r="D3667" t="s">
        <v>966</v>
      </c>
      <c r="E3667" t="s">
        <v>969</v>
      </c>
      <c r="F3667" s="220" t="s">
        <v>53</v>
      </c>
      <c r="G3667" s="220">
        <v>45169</v>
      </c>
      <c r="H3667" t="s">
        <v>209</v>
      </c>
      <c r="I3667" t="s">
        <v>55</v>
      </c>
      <c r="J3667" t="s">
        <v>210</v>
      </c>
      <c r="K3667" t="s">
        <v>211</v>
      </c>
      <c r="L3667" s="230" t="s">
        <v>212</v>
      </c>
      <c r="M3667">
        <v>3</v>
      </c>
      <c r="N3667">
        <v>0</v>
      </c>
      <c r="O3667">
        <v>19.57</v>
      </c>
      <c r="P3667">
        <v>58.71</v>
      </c>
      <c r="Q3667">
        <v>6599.54</v>
      </c>
      <c r="R3667">
        <v>5.05</v>
      </c>
      <c r="S3667" s="231" t="str">
        <f>VLOOKUP(U3667,'Cross ref'!I:J,2,0)</f>
        <v>SCL</v>
      </c>
      <c r="T3667" s="231">
        <f t="shared" si="342"/>
        <v>58.71</v>
      </c>
      <c r="U3667" s="231">
        <f>VLOOKUP(VALUE(C3667),'Cross ref'!G:I,3,0)</f>
        <v>7625</v>
      </c>
      <c r="V3667" s="231">
        <f>IFERROR(VLOOKUP(J3667,'Item List (2)'!C:D,2,0),VLOOKUP(K3667,'Item List (2)'!C:D,2,0))</f>
        <v>50007</v>
      </c>
      <c r="W3667" s="231">
        <f>IFERROR(VLOOKUP(J3667,'Item List (2)'!C:E,3,0),VLOOKUP(K3667,'Item List (2)'!C:E,3,0))</f>
        <v>100</v>
      </c>
      <c r="X3667" s="231">
        <f t="shared" si="343"/>
        <v>0</v>
      </c>
      <c r="Y3667" s="231" t="str">
        <f t="shared" si="344"/>
        <v>TOMATO, RED 5X5 BULK 25LB</v>
      </c>
      <c r="AA3667" s="232">
        <f t="shared" si="345"/>
        <v>58.71</v>
      </c>
      <c r="AB3667" s="232" t="str">
        <f>VLOOKUP(W3667,'Item List (2)'!$H:$J,2,0)</f>
        <v>Food</v>
      </c>
      <c r="AC3667" s="232">
        <f t="shared" si="346"/>
        <v>7625</v>
      </c>
      <c r="AD3667" s="232" t="str">
        <f t="shared" si="347"/>
        <v>7625-Food</v>
      </c>
    </row>
    <row r="3668" spans="1:30">
      <c r="A3668" t="s">
        <v>48</v>
      </c>
      <c r="B3668" t="s">
        <v>549</v>
      </c>
      <c r="C3668" t="s">
        <v>965</v>
      </c>
      <c r="D3668" t="s">
        <v>966</v>
      </c>
      <c r="E3668" t="s">
        <v>969</v>
      </c>
      <c r="F3668" s="220" t="s">
        <v>53</v>
      </c>
      <c r="G3668" s="220">
        <v>45169</v>
      </c>
      <c r="H3668" t="s">
        <v>285</v>
      </c>
      <c r="I3668" t="s">
        <v>55</v>
      </c>
      <c r="J3668" t="s">
        <v>146</v>
      </c>
      <c r="K3668" t="s">
        <v>286</v>
      </c>
      <c r="L3668" s="230" t="s">
        <v>148</v>
      </c>
      <c r="M3668">
        <v>1</v>
      </c>
      <c r="N3668">
        <v>0</v>
      </c>
      <c r="O3668">
        <v>117.62</v>
      </c>
      <c r="P3668">
        <v>117.62</v>
      </c>
      <c r="Q3668">
        <v>6599.54</v>
      </c>
      <c r="R3668">
        <v>5.05</v>
      </c>
      <c r="S3668" s="231" t="str">
        <f>VLOOKUP(U3668,'Cross ref'!I:J,2,0)</f>
        <v>SCL</v>
      </c>
      <c r="T3668" s="231">
        <f t="shared" si="342"/>
        <v>117.62</v>
      </c>
      <c r="U3668" s="231">
        <f>VLOOKUP(VALUE(C3668),'Cross ref'!G:I,3,0)</f>
        <v>7625</v>
      </c>
      <c r="V3668" s="231">
        <f>IFERROR(VLOOKUP(J3668,'Item List (2)'!C:D,2,0),VLOOKUP(K3668,'Item List (2)'!C:D,2,0))</f>
        <v>50007</v>
      </c>
      <c r="W3668" s="231">
        <f>IFERROR(VLOOKUP(J3668,'Item List (2)'!C:E,3,0),VLOOKUP(K3668,'Item List (2)'!C:E,3,0))</f>
        <v>100</v>
      </c>
      <c r="X3668" s="231">
        <f t="shared" si="343"/>
        <v>0</v>
      </c>
      <c r="Y3668" s="231" t="str">
        <f t="shared" si="344"/>
        <v>CHICKEN, BRST FLT MARNTD 3.5Z FZN</v>
      </c>
      <c r="AA3668" s="232">
        <f t="shared" si="345"/>
        <v>117.62</v>
      </c>
      <c r="AB3668" s="232" t="str">
        <f>VLOOKUP(W3668,'Item List (2)'!$H:$J,2,0)</f>
        <v>Food</v>
      </c>
      <c r="AC3668" s="232">
        <f t="shared" si="346"/>
        <v>7625</v>
      </c>
      <c r="AD3668" s="232" t="str">
        <f t="shared" si="347"/>
        <v>7625-Food</v>
      </c>
    </row>
    <row r="3669" spans="1:30">
      <c r="A3669" t="s">
        <v>48</v>
      </c>
      <c r="B3669" t="s">
        <v>549</v>
      </c>
      <c r="C3669" t="s">
        <v>965</v>
      </c>
      <c r="D3669" t="s">
        <v>966</v>
      </c>
      <c r="E3669" t="s">
        <v>969</v>
      </c>
      <c r="F3669" s="220" t="s">
        <v>53</v>
      </c>
      <c r="G3669" s="220">
        <v>45169</v>
      </c>
      <c r="H3669" t="s">
        <v>375</v>
      </c>
      <c r="I3669" t="s">
        <v>55</v>
      </c>
      <c r="J3669" t="s">
        <v>146</v>
      </c>
      <c r="K3669" t="s">
        <v>376</v>
      </c>
      <c r="L3669" s="230" t="s">
        <v>377</v>
      </c>
      <c r="M3669">
        <v>1</v>
      </c>
      <c r="N3669">
        <v>0</v>
      </c>
      <c r="O3669">
        <v>175.35</v>
      </c>
      <c r="P3669">
        <v>175.35</v>
      </c>
      <c r="Q3669">
        <v>6599.54</v>
      </c>
      <c r="R3669">
        <v>5.05</v>
      </c>
      <c r="S3669" s="231" t="str">
        <f>VLOOKUP(U3669,'Cross ref'!I:J,2,0)</f>
        <v>SCL</v>
      </c>
      <c r="T3669" s="231">
        <f t="shared" si="342"/>
        <v>175.35</v>
      </c>
      <c r="U3669" s="231">
        <f>VLOOKUP(VALUE(C3669),'Cross ref'!G:I,3,0)</f>
        <v>7625</v>
      </c>
      <c r="V3669" s="231">
        <f>IFERROR(VLOOKUP(J3669,'Item List (2)'!C:D,2,0),VLOOKUP(K3669,'Item List (2)'!C:D,2,0))</f>
        <v>50007</v>
      </c>
      <c r="W3669" s="231">
        <f>IFERROR(VLOOKUP(J3669,'Item List (2)'!C:E,3,0),VLOOKUP(K3669,'Item List (2)'!C:E,3,0))</f>
        <v>100</v>
      </c>
      <c r="X3669" s="231">
        <f t="shared" si="343"/>
        <v>0</v>
      </c>
      <c r="Y3669" s="231" t="str">
        <f t="shared" si="344"/>
        <v>CHICKEN, BRST GR SAVOR 4.25Z CARLS JR</v>
      </c>
      <c r="AA3669" s="232">
        <f t="shared" si="345"/>
        <v>175.35</v>
      </c>
      <c r="AB3669" s="232" t="str">
        <f>VLOOKUP(W3669,'Item List (2)'!$H:$J,2,0)</f>
        <v>Food</v>
      </c>
      <c r="AC3669" s="232">
        <f t="shared" si="346"/>
        <v>7625</v>
      </c>
      <c r="AD3669" s="232" t="str">
        <f t="shared" si="347"/>
        <v>7625-Food</v>
      </c>
    </row>
    <row r="3670" spans="1:30">
      <c r="A3670" t="s">
        <v>48</v>
      </c>
      <c r="B3670" t="s">
        <v>549</v>
      </c>
      <c r="C3670" t="s">
        <v>965</v>
      </c>
      <c r="D3670" t="s">
        <v>966</v>
      </c>
      <c r="E3670" t="s">
        <v>969</v>
      </c>
      <c r="F3670" s="220" t="s">
        <v>53</v>
      </c>
      <c r="G3670" s="220">
        <v>45169</v>
      </c>
      <c r="H3670" t="s">
        <v>219</v>
      </c>
      <c r="I3670" t="s">
        <v>55</v>
      </c>
      <c r="J3670" t="s">
        <v>220</v>
      </c>
      <c r="K3670" t="s">
        <v>221</v>
      </c>
      <c r="L3670" s="230" t="s">
        <v>222</v>
      </c>
      <c r="M3670">
        <v>1</v>
      </c>
      <c r="N3670">
        <v>0</v>
      </c>
      <c r="O3670">
        <v>13.66</v>
      </c>
      <c r="P3670">
        <v>13.66</v>
      </c>
      <c r="Q3670">
        <v>6599.54</v>
      </c>
      <c r="R3670">
        <v>5.05</v>
      </c>
      <c r="S3670" s="231" t="str">
        <f>VLOOKUP(U3670,'Cross ref'!I:J,2,0)</f>
        <v>SCL</v>
      </c>
      <c r="T3670" s="231">
        <f t="shared" si="342"/>
        <v>13.66</v>
      </c>
      <c r="U3670" s="231">
        <f>VLOOKUP(VALUE(C3670),'Cross ref'!G:I,3,0)</f>
        <v>7625</v>
      </c>
      <c r="V3670" s="231">
        <f>IFERROR(VLOOKUP(J3670,'Item List (2)'!C:D,2,0),VLOOKUP(K3670,'Item List (2)'!C:D,2,0))</f>
        <v>50007</v>
      </c>
      <c r="W3670" s="231">
        <f>IFERROR(VLOOKUP(J3670,'Item List (2)'!C:E,3,0),VLOOKUP(K3670,'Item List (2)'!C:E,3,0))</f>
        <v>100</v>
      </c>
      <c r="X3670" s="231">
        <f t="shared" si="343"/>
        <v>0</v>
      </c>
      <c r="Y3670" s="231" t="str">
        <f t="shared" si="344"/>
        <v>WATER, PURIFIED 16.9Z DASANI</v>
      </c>
      <c r="AA3670" s="232">
        <f t="shared" si="345"/>
        <v>13.66</v>
      </c>
      <c r="AB3670" s="232" t="str">
        <f>VLOOKUP(W3670,'Item List (2)'!$H:$J,2,0)</f>
        <v>Food</v>
      </c>
      <c r="AC3670" s="232">
        <f t="shared" si="346"/>
        <v>7625</v>
      </c>
      <c r="AD3670" s="232" t="str">
        <f t="shared" si="347"/>
        <v>7625-Food</v>
      </c>
    </row>
    <row r="3671" spans="1:30">
      <c r="A3671" t="s">
        <v>48</v>
      </c>
      <c r="B3671" t="s">
        <v>549</v>
      </c>
      <c r="C3671" t="s">
        <v>965</v>
      </c>
      <c r="D3671" t="s">
        <v>966</v>
      </c>
      <c r="E3671" t="s">
        <v>969</v>
      </c>
      <c r="F3671" s="220" t="s">
        <v>53</v>
      </c>
      <c r="G3671" s="220">
        <v>45169</v>
      </c>
      <c r="H3671" t="s">
        <v>381</v>
      </c>
      <c r="I3671" t="s">
        <v>55</v>
      </c>
      <c r="J3671" t="s">
        <v>265</v>
      </c>
      <c r="K3671" t="s">
        <v>382</v>
      </c>
      <c r="L3671" s="230" t="s">
        <v>263</v>
      </c>
      <c r="M3671">
        <v>1</v>
      </c>
      <c r="N3671">
        <v>0</v>
      </c>
      <c r="O3671">
        <v>31.3</v>
      </c>
      <c r="P3671">
        <v>31.3</v>
      </c>
      <c r="Q3671">
        <v>6599.54</v>
      </c>
      <c r="R3671">
        <v>5.05</v>
      </c>
      <c r="S3671" s="231" t="str">
        <f>VLOOKUP(U3671,'Cross ref'!I:J,2,0)</f>
        <v>SCL</v>
      </c>
      <c r="T3671" s="231">
        <f t="shared" si="342"/>
        <v>31.3</v>
      </c>
      <c r="U3671" s="231">
        <f>VLOOKUP(VALUE(C3671),'Cross ref'!G:I,3,0)</f>
        <v>7625</v>
      </c>
      <c r="V3671" s="231">
        <f>IFERROR(VLOOKUP(J3671,'Item List (2)'!C:D,2,0),VLOOKUP(K3671,'Item List (2)'!C:D,2,0))</f>
        <v>50007</v>
      </c>
      <c r="W3671" s="231">
        <f>IFERROR(VLOOKUP(J3671,'Item List (2)'!C:E,3,0),VLOOKUP(K3671,'Item List (2)'!C:E,3,0))</f>
        <v>100</v>
      </c>
      <c r="X3671" s="231">
        <f t="shared" si="343"/>
        <v>0</v>
      </c>
      <c r="Y3671" s="231" t="str">
        <f t="shared" si="344"/>
        <v>SAUCE, CLASSIC W-CAGE FREE EGG</v>
      </c>
      <c r="AA3671" s="232">
        <f t="shared" si="345"/>
        <v>31.3</v>
      </c>
      <c r="AB3671" s="232" t="str">
        <f>VLOOKUP(W3671,'Item List (2)'!$H:$J,2,0)</f>
        <v>Food</v>
      </c>
      <c r="AC3671" s="232">
        <f t="shared" si="346"/>
        <v>7625</v>
      </c>
      <c r="AD3671" s="232" t="str">
        <f t="shared" si="347"/>
        <v>7625-Food</v>
      </c>
    </row>
    <row r="3672" spans="1:30">
      <c r="A3672" t="s">
        <v>48</v>
      </c>
      <c r="B3672" t="s">
        <v>549</v>
      </c>
      <c r="C3672" t="s">
        <v>965</v>
      </c>
      <c r="D3672" t="s">
        <v>966</v>
      </c>
      <c r="E3672" t="s">
        <v>969</v>
      </c>
      <c r="F3672" s="220" t="s">
        <v>53</v>
      </c>
      <c r="G3672" s="220">
        <v>45169</v>
      </c>
      <c r="H3672" t="s">
        <v>383</v>
      </c>
      <c r="I3672" t="s">
        <v>55</v>
      </c>
      <c r="J3672" t="s">
        <v>265</v>
      </c>
      <c r="K3672" t="s">
        <v>384</v>
      </c>
      <c r="L3672" s="230" t="s">
        <v>263</v>
      </c>
      <c r="M3672">
        <v>1</v>
      </c>
      <c r="N3672">
        <v>0</v>
      </c>
      <c r="O3672">
        <v>32.32</v>
      </c>
      <c r="P3672">
        <v>32.32</v>
      </c>
      <c r="Q3672">
        <v>6599.54</v>
      </c>
      <c r="R3672">
        <v>5.05</v>
      </c>
      <c r="S3672" s="231" t="str">
        <f>VLOOKUP(U3672,'Cross ref'!I:J,2,0)</f>
        <v>SCL</v>
      </c>
      <c r="T3672" s="231">
        <f t="shared" si="342"/>
        <v>32.32</v>
      </c>
      <c r="U3672" s="231">
        <f>VLOOKUP(VALUE(C3672),'Cross ref'!G:I,3,0)</f>
        <v>7625</v>
      </c>
      <c r="V3672" s="231">
        <f>IFERROR(VLOOKUP(J3672,'Item List (2)'!C:D,2,0),VLOOKUP(K3672,'Item List (2)'!C:D,2,0))</f>
        <v>50007</v>
      </c>
      <c r="W3672" s="231">
        <f>IFERROR(VLOOKUP(J3672,'Item List (2)'!C:E,3,0),VLOOKUP(K3672,'Item List (2)'!C:E,3,0))</f>
        <v>100</v>
      </c>
      <c r="X3672" s="231">
        <f t="shared" si="343"/>
        <v>0</v>
      </c>
      <c r="Y3672" s="231" t="str">
        <f t="shared" si="344"/>
        <v>SAUCE, SANTA FE W-CAGE FREE EGG</v>
      </c>
      <c r="AA3672" s="232">
        <f t="shared" si="345"/>
        <v>32.32</v>
      </c>
      <c r="AB3672" s="232" t="str">
        <f>VLOOKUP(W3672,'Item List (2)'!$H:$J,2,0)</f>
        <v>Food</v>
      </c>
      <c r="AC3672" s="232">
        <f t="shared" si="346"/>
        <v>7625</v>
      </c>
      <c r="AD3672" s="232" t="str">
        <f t="shared" si="347"/>
        <v>7625-Food</v>
      </c>
    </row>
    <row r="3673" spans="1:30">
      <c r="A3673" t="s">
        <v>48</v>
      </c>
      <c r="B3673" t="s">
        <v>549</v>
      </c>
      <c r="C3673" t="s">
        <v>965</v>
      </c>
      <c r="D3673" t="s">
        <v>966</v>
      </c>
      <c r="E3673" t="s">
        <v>969</v>
      </c>
      <c r="F3673" s="220" t="s">
        <v>53</v>
      </c>
      <c r="G3673" s="220">
        <v>45169</v>
      </c>
      <c r="H3673" t="s">
        <v>235</v>
      </c>
      <c r="I3673" t="s">
        <v>201</v>
      </c>
      <c r="J3673" t="s">
        <v>236</v>
      </c>
      <c r="K3673" t="s">
        <v>237</v>
      </c>
      <c r="L3673" s="230" t="s">
        <v>238</v>
      </c>
      <c r="M3673">
        <v>1</v>
      </c>
      <c r="N3673">
        <v>0</v>
      </c>
      <c r="O3673">
        <v>59.26</v>
      </c>
      <c r="P3673">
        <v>59.26</v>
      </c>
      <c r="Q3673">
        <v>6599.54</v>
      </c>
      <c r="R3673">
        <v>5.05</v>
      </c>
      <c r="S3673" s="231" t="str">
        <f>VLOOKUP(U3673,'Cross ref'!I:J,2,0)</f>
        <v>SCL</v>
      </c>
      <c r="T3673" s="231">
        <f t="shared" si="342"/>
        <v>59.26</v>
      </c>
      <c r="U3673" s="231">
        <f>VLOOKUP(VALUE(C3673),'Cross ref'!G:I,3,0)</f>
        <v>7625</v>
      </c>
      <c r="V3673" s="231">
        <f>IFERROR(VLOOKUP(J3673,'Item List (2)'!C:D,2,0),VLOOKUP(K3673,'Item List (2)'!C:D,2,0))</f>
        <v>51001</v>
      </c>
      <c r="W3673" s="231">
        <f>IFERROR(VLOOKUP(J3673,'Item List (2)'!C:E,3,0),VLOOKUP(K3673,'Item List (2)'!C:E,3,0))</f>
        <v>1000</v>
      </c>
      <c r="X3673" s="231">
        <f t="shared" si="343"/>
        <v>0</v>
      </c>
      <c r="Y3673" s="231" t="str">
        <f t="shared" si="344"/>
        <v>CUP, COLD 20Z FLV TRL</v>
      </c>
      <c r="AA3673" s="232">
        <f t="shared" si="345"/>
        <v>59.26</v>
      </c>
      <c r="AB3673" s="232" t="str">
        <f>VLOOKUP(W3673,'Item List (2)'!$H:$J,2,0)</f>
        <v>Paper</v>
      </c>
      <c r="AC3673" s="232">
        <f t="shared" si="346"/>
        <v>7625</v>
      </c>
      <c r="AD3673" s="232" t="str">
        <f t="shared" si="347"/>
        <v>7625-Paper</v>
      </c>
    </row>
    <row r="3674" spans="1:30">
      <c r="A3674" t="s">
        <v>48</v>
      </c>
      <c r="B3674" t="s">
        <v>549</v>
      </c>
      <c r="C3674" t="s">
        <v>965</v>
      </c>
      <c r="D3674" t="s">
        <v>966</v>
      </c>
      <c r="E3674" t="s">
        <v>969</v>
      </c>
      <c r="F3674" s="220" t="s">
        <v>53</v>
      </c>
      <c r="G3674" s="220">
        <v>45169</v>
      </c>
      <c r="H3674" t="s">
        <v>387</v>
      </c>
      <c r="I3674" t="s">
        <v>201</v>
      </c>
      <c r="J3674" t="s">
        <v>240</v>
      </c>
      <c r="K3674" t="s">
        <v>388</v>
      </c>
      <c r="L3674" s="230" t="s">
        <v>389</v>
      </c>
      <c r="M3674">
        <v>1</v>
      </c>
      <c r="N3674">
        <v>0</v>
      </c>
      <c r="O3674">
        <v>45.63</v>
      </c>
      <c r="P3674">
        <v>45.63</v>
      </c>
      <c r="Q3674">
        <v>6599.54</v>
      </c>
      <c r="R3674">
        <v>5.05</v>
      </c>
      <c r="S3674" s="231" t="str">
        <f>VLOOKUP(U3674,'Cross ref'!I:J,2,0)</f>
        <v>SCL</v>
      </c>
      <c r="T3674" s="231">
        <f t="shared" si="342"/>
        <v>45.63</v>
      </c>
      <c r="U3674" s="231">
        <f>VLOOKUP(VALUE(C3674),'Cross ref'!G:I,3,0)</f>
        <v>7625</v>
      </c>
      <c r="V3674" s="231">
        <f>IFERROR(VLOOKUP(J3674,'Item List (2)'!C:D,2,0),VLOOKUP(K3674,'Item List (2)'!C:D,2,0))</f>
        <v>51001</v>
      </c>
      <c r="W3674" s="231">
        <f>IFERROR(VLOOKUP(J3674,'Item List (2)'!C:E,3,0),VLOOKUP(K3674,'Item List (2)'!C:E,3,0))</f>
        <v>1000</v>
      </c>
      <c r="X3674" s="231">
        <f t="shared" si="343"/>
        <v>0</v>
      </c>
      <c r="Y3674" s="231" t="str">
        <f t="shared" si="344"/>
        <v>CARTON, FFRY LG FLVR TRAIL</v>
      </c>
      <c r="AA3674" s="232">
        <f t="shared" si="345"/>
        <v>45.63</v>
      </c>
      <c r="AB3674" s="232" t="str">
        <f>VLOOKUP(W3674,'Item List (2)'!$H:$J,2,0)</f>
        <v>Paper</v>
      </c>
      <c r="AC3674" s="232">
        <f t="shared" si="346"/>
        <v>7625</v>
      </c>
      <c r="AD3674" s="232" t="str">
        <f t="shared" si="347"/>
        <v>7625-Paper</v>
      </c>
    </row>
    <row r="3675" spans="1:30">
      <c r="A3675" t="s">
        <v>48</v>
      </c>
      <c r="B3675" t="s">
        <v>549</v>
      </c>
      <c r="C3675" t="s">
        <v>965</v>
      </c>
      <c r="D3675" t="s">
        <v>966</v>
      </c>
      <c r="E3675" t="s">
        <v>969</v>
      </c>
      <c r="F3675" s="220" t="s">
        <v>53</v>
      </c>
      <c r="G3675" s="220">
        <v>45169</v>
      </c>
      <c r="H3675" t="s">
        <v>239</v>
      </c>
      <c r="I3675" t="s">
        <v>201</v>
      </c>
      <c r="J3675" t="s">
        <v>240</v>
      </c>
      <c r="K3675" t="s">
        <v>241</v>
      </c>
      <c r="L3675" s="230" t="s">
        <v>242</v>
      </c>
      <c r="M3675">
        <v>1</v>
      </c>
      <c r="N3675">
        <v>0</v>
      </c>
      <c r="O3675">
        <v>47.12</v>
      </c>
      <c r="P3675">
        <v>47.12</v>
      </c>
      <c r="Q3675">
        <v>6599.54</v>
      </c>
      <c r="R3675">
        <v>5.05</v>
      </c>
      <c r="S3675" s="231" t="str">
        <f>VLOOKUP(U3675,'Cross ref'!I:J,2,0)</f>
        <v>SCL</v>
      </c>
      <c r="T3675" s="231">
        <f t="shared" si="342"/>
        <v>47.12</v>
      </c>
      <c r="U3675" s="231">
        <f>VLOOKUP(VALUE(C3675),'Cross ref'!G:I,3,0)</f>
        <v>7625</v>
      </c>
      <c r="V3675" s="231">
        <f>IFERROR(VLOOKUP(J3675,'Item List (2)'!C:D,2,0),VLOOKUP(K3675,'Item List (2)'!C:D,2,0))</f>
        <v>51001</v>
      </c>
      <c r="W3675" s="231">
        <f>IFERROR(VLOOKUP(J3675,'Item List (2)'!C:E,3,0),VLOOKUP(K3675,'Item List (2)'!C:E,3,0))</f>
        <v>1000</v>
      </c>
      <c r="X3675" s="231">
        <f t="shared" si="343"/>
        <v>0</v>
      </c>
      <c r="Y3675" s="231" t="str">
        <f t="shared" si="344"/>
        <v>CARTON, FFRY SM FLVR TRAIL</v>
      </c>
      <c r="AA3675" s="232">
        <f t="shared" si="345"/>
        <v>47.12</v>
      </c>
      <c r="AB3675" s="232" t="str">
        <f>VLOOKUP(W3675,'Item List (2)'!$H:$J,2,0)</f>
        <v>Paper</v>
      </c>
      <c r="AC3675" s="232">
        <f t="shared" si="346"/>
        <v>7625</v>
      </c>
      <c r="AD3675" s="232" t="str">
        <f t="shared" si="347"/>
        <v>7625-Paper</v>
      </c>
    </row>
    <row r="3676" spans="1:30">
      <c r="A3676" t="s">
        <v>48</v>
      </c>
      <c r="B3676" t="s">
        <v>549</v>
      </c>
      <c r="C3676" t="s">
        <v>965</v>
      </c>
      <c r="D3676" t="s">
        <v>966</v>
      </c>
      <c r="E3676" t="s">
        <v>969</v>
      </c>
      <c r="F3676" s="220" t="s">
        <v>53</v>
      </c>
      <c r="G3676" s="220">
        <v>45169</v>
      </c>
      <c r="H3676" t="s">
        <v>243</v>
      </c>
      <c r="I3676" t="s">
        <v>55</v>
      </c>
      <c r="J3676" t="s">
        <v>244</v>
      </c>
      <c r="K3676" t="s">
        <v>245</v>
      </c>
      <c r="L3676" s="230" t="s">
        <v>246</v>
      </c>
      <c r="M3676">
        <v>1</v>
      </c>
      <c r="N3676">
        <v>0</v>
      </c>
      <c r="O3676">
        <v>19.99</v>
      </c>
      <c r="P3676">
        <v>19.99</v>
      </c>
      <c r="Q3676">
        <v>6599.54</v>
      </c>
      <c r="R3676">
        <v>5.05</v>
      </c>
      <c r="S3676" s="231" t="str">
        <f>VLOOKUP(U3676,'Cross ref'!I:J,2,0)</f>
        <v>SCL</v>
      </c>
      <c r="T3676" s="231">
        <f t="shared" si="342"/>
        <v>19.99</v>
      </c>
      <c r="U3676" s="231">
        <f>VLOOKUP(VALUE(C3676),'Cross ref'!G:I,3,0)</f>
        <v>7625</v>
      </c>
      <c r="V3676" s="231">
        <f>IFERROR(VLOOKUP(J3676,'Item List (2)'!C:D,2,0),VLOOKUP(K3676,'Item List (2)'!C:D,2,0))</f>
        <v>50007</v>
      </c>
      <c r="W3676" s="231">
        <f>IFERROR(VLOOKUP(J3676,'Item List (2)'!C:E,3,0),VLOOKUP(K3676,'Item List (2)'!C:E,3,0))</f>
        <v>100</v>
      </c>
      <c r="X3676" s="231">
        <f t="shared" si="343"/>
        <v>0</v>
      </c>
      <c r="Y3676" s="231" t="str">
        <f t="shared" si="344"/>
        <v>CREAMER, HALF &amp; HALF</v>
      </c>
      <c r="AA3676" s="232">
        <f t="shared" si="345"/>
        <v>19.99</v>
      </c>
      <c r="AB3676" s="232" t="str">
        <f>VLOOKUP(W3676,'Item List (2)'!$H:$J,2,0)</f>
        <v>Food</v>
      </c>
      <c r="AC3676" s="232">
        <f t="shared" si="346"/>
        <v>7625</v>
      </c>
      <c r="AD3676" s="232" t="str">
        <f t="shared" si="347"/>
        <v>7625-Food</v>
      </c>
    </row>
    <row r="3677" spans="1:30">
      <c r="A3677" t="s">
        <v>48</v>
      </c>
      <c r="B3677" t="s">
        <v>549</v>
      </c>
      <c r="C3677" t="s">
        <v>965</v>
      </c>
      <c r="D3677" t="s">
        <v>966</v>
      </c>
      <c r="E3677" t="s">
        <v>969</v>
      </c>
      <c r="F3677" s="220" t="s">
        <v>53</v>
      </c>
      <c r="G3677" s="220">
        <v>45169</v>
      </c>
      <c r="H3677" t="s">
        <v>498</v>
      </c>
      <c r="I3677" t="s">
        <v>201</v>
      </c>
      <c r="J3677" t="s">
        <v>202</v>
      </c>
      <c r="K3677" t="s">
        <v>499</v>
      </c>
      <c r="L3677" s="230" t="s">
        <v>500</v>
      </c>
      <c r="M3677">
        <v>1</v>
      </c>
      <c r="N3677">
        <v>0</v>
      </c>
      <c r="O3677">
        <v>56.84</v>
      </c>
      <c r="P3677">
        <v>56.84</v>
      </c>
      <c r="Q3677">
        <v>6599.54</v>
      </c>
      <c r="R3677">
        <v>5.05</v>
      </c>
      <c r="S3677" s="231" t="str">
        <f>VLOOKUP(U3677,'Cross ref'!I:J,2,0)</f>
        <v>SCL</v>
      </c>
      <c r="T3677" s="231">
        <f t="shared" si="342"/>
        <v>56.84</v>
      </c>
      <c r="U3677" s="231">
        <f>VLOOKUP(VALUE(C3677),'Cross ref'!G:I,3,0)</f>
        <v>7625</v>
      </c>
      <c r="V3677" s="231">
        <f>IFERROR(VLOOKUP(J3677,'Item List (2)'!C:D,2,0),VLOOKUP(K3677,'Item List (2)'!C:D,2,0))</f>
        <v>51001</v>
      </c>
      <c r="W3677" s="231">
        <f>IFERROR(VLOOKUP(J3677,'Item List (2)'!C:E,3,0),VLOOKUP(K3677,'Item List (2)'!C:E,3,0))</f>
        <v>1000</v>
      </c>
      <c r="X3677" s="231">
        <f t="shared" si="343"/>
        <v>0</v>
      </c>
      <c r="Y3677" s="231" t="str">
        <f t="shared" si="344"/>
        <v>WRAP, QUICK HAPPY STAR</v>
      </c>
      <c r="AA3677" s="232">
        <f t="shared" si="345"/>
        <v>56.84</v>
      </c>
      <c r="AB3677" s="232" t="str">
        <f>VLOOKUP(W3677,'Item List (2)'!$H:$J,2,0)</f>
        <v>Paper</v>
      </c>
      <c r="AC3677" s="232">
        <f t="shared" si="346"/>
        <v>7625</v>
      </c>
      <c r="AD3677" s="232" t="str">
        <f t="shared" si="347"/>
        <v>7625-Paper</v>
      </c>
    </row>
    <row r="3678" spans="1:30">
      <c r="A3678" t="s">
        <v>48</v>
      </c>
      <c r="B3678" t="s">
        <v>549</v>
      </c>
      <c r="C3678" t="s">
        <v>965</v>
      </c>
      <c r="D3678" t="s">
        <v>966</v>
      </c>
      <c r="E3678" t="s">
        <v>969</v>
      </c>
      <c r="F3678" s="220" t="s">
        <v>53</v>
      </c>
      <c r="G3678" s="220">
        <v>45169</v>
      </c>
      <c r="H3678" t="s">
        <v>247</v>
      </c>
      <c r="I3678" t="s">
        <v>201</v>
      </c>
      <c r="J3678" t="s">
        <v>240</v>
      </c>
      <c r="K3678" t="s">
        <v>248</v>
      </c>
      <c r="L3678" s="230" t="s">
        <v>249</v>
      </c>
      <c r="M3678">
        <v>1</v>
      </c>
      <c r="N3678">
        <v>0</v>
      </c>
      <c r="O3678">
        <v>16.89</v>
      </c>
      <c r="P3678">
        <v>16.89</v>
      </c>
      <c r="Q3678">
        <v>6599.54</v>
      </c>
      <c r="R3678">
        <v>5.05</v>
      </c>
      <c r="S3678" s="231" t="str">
        <f>VLOOKUP(U3678,'Cross ref'!I:J,2,0)</f>
        <v>SCL</v>
      </c>
      <c r="T3678" s="231">
        <f t="shared" si="342"/>
        <v>16.89</v>
      </c>
      <c r="U3678" s="231">
        <f>VLOOKUP(VALUE(C3678),'Cross ref'!G:I,3,0)</f>
        <v>7625</v>
      </c>
      <c r="V3678" s="231">
        <f>IFERROR(VLOOKUP(J3678,'Item List (2)'!C:D,2,0),VLOOKUP(K3678,'Item List (2)'!C:D,2,0))</f>
        <v>51001</v>
      </c>
      <c r="W3678" s="231">
        <f>IFERROR(VLOOKUP(J3678,'Item List (2)'!C:E,3,0),VLOOKUP(K3678,'Item List (2)'!C:E,3,0))</f>
        <v>1000</v>
      </c>
      <c r="X3678" s="231">
        <f t="shared" si="343"/>
        <v>0</v>
      </c>
      <c r="Y3678" s="231" t="str">
        <f t="shared" si="344"/>
        <v>BAG, #12 FVLR TRAILS</v>
      </c>
      <c r="AA3678" s="232">
        <f t="shared" si="345"/>
        <v>16.89</v>
      </c>
      <c r="AB3678" s="232" t="str">
        <f>VLOOKUP(W3678,'Item List (2)'!$H:$J,2,0)</f>
        <v>Paper</v>
      </c>
      <c r="AC3678" s="232">
        <f t="shared" si="346"/>
        <v>7625</v>
      </c>
      <c r="AD3678" s="232" t="str">
        <f t="shared" si="347"/>
        <v>7625-Paper</v>
      </c>
    </row>
    <row r="3679" spans="1:30">
      <c r="A3679" t="s">
        <v>48</v>
      </c>
      <c r="B3679" t="s">
        <v>549</v>
      </c>
      <c r="C3679" t="s">
        <v>965</v>
      </c>
      <c r="D3679" t="s">
        <v>966</v>
      </c>
      <c r="E3679" t="s">
        <v>969</v>
      </c>
      <c r="F3679" s="220" t="s">
        <v>53</v>
      </c>
      <c r="G3679" s="220">
        <v>45169</v>
      </c>
      <c r="H3679" t="s">
        <v>250</v>
      </c>
      <c r="I3679" t="s">
        <v>201</v>
      </c>
      <c r="J3679" t="s">
        <v>240</v>
      </c>
      <c r="K3679" t="s">
        <v>251</v>
      </c>
      <c r="L3679" s="230" t="s">
        <v>252</v>
      </c>
      <c r="M3679">
        <v>1</v>
      </c>
      <c r="N3679">
        <v>0</v>
      </c>
      <c r="O3679">
        <v>26.37</v>
      </c>
      <c r="P3679">
        <v>26.37</v>
      </c>
      <c r="Q3679">
        <v>6599.54</v>
      </c>
      <c r="R3679">
        <v>5.05</v>
      </c>
      <c r="S3679" s="231" t="str">
        <f>VLOOKUP(U3679,'Cross ref'!I:J,2,0)</f>
        <v>SCL</v>
      </c>
      <c r="T3679" s="231">
        <f t="shared" si="342"/>
        <v>26.37</v>
      </c>
      <c r="U3679" s="231">
        <f>VLOOKUP(VALUE(C3679),'Cross ref'!G:I,3,0)</f>
        <v>7625</v>
      </c>
      <c r="V3679" s="231">
        <f>IFERROR(VLOOKUP(J3679,'Item List (2)'!C:D,2,0),VLOOKUP(K3679,'Item List (2)'!C:D,2,0))</f>
        <v>51001</v>
      </c>
      <c r="W3679" s="231">
        <f>IFERROR(VLOOKUP(J3679,'Item List (2)'!C:E,3,0),VLOOKUP(K3679,'Item List (2)'!C:E,3,0))</f>
        <v>1000</v>
      </c>
      <c r="X3679" s="231">
        <f t="shared" si="343"/>
        <v>0</v>
      </c>
      <c r="Y3679" s="231" t="str">
        <f t="shared" si="344"/>
        <v>BAG, #8 FLVR TRAILS</v>
      </c>
      <c r="AA3679" s="232">
        <f t="shared" si="345"/>
        <v>26.37</v>
      </c>
      <c r="AB3679" s="232" t="str">
        <f>VLOOKUP(W3679,'Item List (2)'!$H:$J,2,0)</f>
        <v>Paper</v>
      </c>
      <c r="AC3679" s="232">
        <f t="shared" si="346"/>
        <v>7625</v>
      </c>
      <c r="AD3679" s="232" t="str">
        <f t="shared" si="347"/>
        <v>7625-Paper</v>
      </c>
    </row>
    <row r="3680" spans="1:30">
      <c r="A3680" t="s">
        <v>48</v>
      </c>
      <c r="B3680" t="s">
        <v>549</v>
      </c>
      <c r="C3680" t="s">
        <v>965</v>
      </c>
      <c r="D3680" t="s">
        <v>966</v>
      </c>
      <c r="E3680" t="s">
        <v>969</v>
      </c>
      <c r="F3680" s="220" t="s">
        <v>53</v>
      </c>
      <c r="G3680" s="220">
        <v>45169</v>
      </c>
      <c r="H3680" t="s">
        <v>394</v>
      </c>
      <c r="I3680" t="s">
        <v>201</v>
      </c>
      <c r="J3680" t="s">
        <v>240</v>
      </c>
      <c r="K3680" t="s">
        <v>395</v>
      </c>
      <c r="L3680" s="230" t="s">
        <v>396</v>
      </c>
      <c r="M3680">
        <v>1</v>
      </c>
      <c r="N3680">
        <v>0</v>
      </c>
      <c r="O3680">
        <v>27.95</v>
      </c>
      <c r="P3680">
        <v>27.95</v>
      </c>
      <c r="Q3680">
        <v>6599.54</v>
      </c>
      <c r="R3680">
        <v>5.05</v>
      </c>
      <c r="S3680" s="231" t="str">
        <f>VLOOKUP(U3680,'Cross ref'!I:J,2,0)</f>
        <v>SCL</v>
      </c>
      <c r="T3680" s="231">
        <f t="shared" si="342"/>
        <v>27.95</v>
      </c>
      <c r="U3680" s="231">
        <f>VLOOKUP(VALUE(C3680),'Cross ref'!G:I,3,0)</f>
        <v>7625</v>
      </c>
      <c r="V3680" s="231">
        <f>IFERROR(VLOOKUP(J3680,'Item List (2)'!C:D,2,0),VLOOKUP(K3680,'Item List (2)'!C:D,2,0))</f>
        <v>51001</v>
      </c>
      <c r="W3680" s="231">
        <f>IFERROR(VLOOKUP(J3680,'Item List (2)'!C:E,3,0),VLOOKUP(K3680,'Item List (2)'!C:E,3,0))</f>
        <v>1000</v>
      </c>
      <c r="X3680" s="231">
        <f t="shared" si="343"/>
        <v>0</v>
      </c>
      <c r="Y3680" s="231" t="str">
        <f t="shared" si="344"/>
        <v>BAG, ALL PURPOSE FLVR TRAILS</v>
      </c>
      <c r="AA3680" s="232">
        <f t="shared" si="345"/>
        <v>27.95</v>
      </c>
      <c r="AB3680" s="232" t="str">
        <f>VLOOKUP(W3680,'Item List (2)'!$H:$J,2,0)</f>
        <v>Paper</v>
      </c>
      <c r="AC3680" s="232">
        <f t="shared" si="346"/>
        <v>7625</v>
      </c>
      <c r="AD3680" s="232" t="str">
        <f t="shared" si="347"/>
        <v>7625-Paper</v>
      </c>
    </row>
    <row r="3681" spans="1:30">
      <c r="A3681" t="s">
        <v>48</v>
      </c>
      <c r="B3681" t="s">
        <v>549</v>
      </c>
      <c r="C3681" t="s">
        <v>965</v>
      </c>
      <c r="D3681" t="s">
        <v>966</v>
      </c>
      <c r="E3681" t="s">
        <v>969</v>
      </c>
      <c r="F3681" s="220" t="s">
        <v>53</v>
      </c>
      <c r="G3681" s="220">
        <v>45169</v>
      </c>
      <c r="H3681" t="s">
        <v>258</v>
      </c>
      <c r="I3681" t="s">
        <v>201</v>
      </c>
      <c r="J3681" t="s">
        <v>236</v>
      </c>
      <c r="K3681" t="s">
        <v>259</v>
      </c>
      <c r="L3681" s="230" t="s">
        <v>260</v>
      </c>
      <c r="M3681">
        <v>1</v>
      </c>
      <c r="N3681">
        <v>0</v>
      </c>
      <c r="O3681">
        <v>30.68</v>
      </c>
      <c r="P3681">
        <v>30.68</v>
      </c>
      <c r="Q3681">
        <v>6599.54</v>
      </c>
      <c r="R3681">
        <v>5.05</v>
      </c>
      <c r="S3681" s="231" t="str">
        <f>VLOOKUP(U3681,'Cross ref'!I:J,2,0)</f>
        <v>SCL</v>
      </c>
      <c r="T3681" s="231">
        <f t="shared" si="342"/>
        <v>30.68</v>
      </c>
      <c r="U3681" s="231">
        <f>VLOOKUP(VALUE(C3681),'Cross ref'!G:I,3,0)</f>
        <v>7625</v>
      </c>
      <c r="V3681" s="231">
        <f>IFERROR(VLOOKUP(J3681,'Item List (2)'!C:D,2,0),VLOOKUP(K3681,'Item List (2)'!C:D,2,0))</f>
        <v>51001</v>
      </c>
      <c r="W3681" s="231">
        <f>IFERROR(VLOOKUP(J3681,'Item List (2)'!C:E,3,0),VLOOKUP(K3681,'Item List (2)'!C:E,3,0))</f>
        <v>1000</v>
      </c>
      <c r="X3681" s="231">
        <f t="shared" si="343"/>
        <v>0</v>
      </c>
      <c r="Y3681" s="231" t="str">
        <f t="shared" si="344"/>
        <v>CUP, PLS COLD 32Z FLVR TRAIL</v>
      </c>
      <c r="AA3681" s="232">
        <f t="shared" si="345"/>
        <v>30.68</v>
      </c>
      <c r="AB3681" s="232" t="str">
        <f>VLOOKUP(W3681,'Item List (2)'!$H:$J,2,0)</f>
        <v>Paper</v>
      </c>
      <c r="AC3681" s="232">
        <f t="shared" si="346"/>
        <v>7625</v>
      </c>
      <c r="AD3681" s="232" t="str">
        <f t="shared" si="347"/>
        <v>7625-Paper</v>
      </c>
    </row>
    <row r="3682" spans="1:30">
      <c r="A3682" t="s">
        <v>48</v>
      </c>
      <c r="B3682" t="s">
        <v>549</v>
      </c>
      <c r="C3682" t="s">
        <v>965</v>
      </c>
      <c r="D3682" t="s">
        <v>966</v>
      </c>
      <c r="E3682" t="s">
        <v>969</v>
      </c>
      <c r="F3682" s="220" t="s">
        <v>53</v>
      </c>
      <c r="G3682" s="220">
        <v>45169</v>
      </c>
      <c r="H3682" t="s">
        <v>397</v>
      </c>
      <c r="I3682" t="s">
        <v>55</v>
      </c>
      <c r="J3682" t="s">
        <v>179</v>
      </c>
      <c r="K3682" t="s">
        <v>398</v>
      </c>
      <c r="L3682" s="230" t="s">
        <v>123</v>
      </c>
      <c r="M3682">
        <v>1</v>
      </c>
      <c r="N3682">
        <v>0</v>
      </c>
      <c r="O3682">
        <v>43.47</v>
      </c>
      <c r="P3682">
        <v>43.47</v>
      </c>
      <c r="Q3682">
        <v>6599.54</v>
      </c>
      <c r="R3682">
        <v>5.05</v>
      </c>
      <c r="S3682" s="231" t="str">
        <f>VLOOKUP(U3682,'Cross ref'!I:J,2,0)</f>
        <v>SCL</v>
      </c>
      <c r="T3682" s="231">
        <f t="shared" si="342"/>
        <v>43.47</v>
      </c>
      <c r="U3682" s="231">
        <f>VLOOKUP(VALUE(C3682),'Cross ref'!G:I,3,0)</f>
        <v>7625</v>
      </c>
      <c r="V3682" s="231">
        <f>IFERROR(VLOOKUP(J3682,'Item List (2)'!C:D,2,0),VLOOKUP(K3682,'Item List (2)'!C:D,2,0))</f>
        <v>50007</v>
      </c>
      <c r="W3682" s="231">
        <f>IFERROR(VLOOKUP(J3682,'Item List (2)'!C:E,3,0),VLOOKUP(K3682,'Item List (2)'!C:E,3,0))</f>
        <v>100</v>
      </c>
      <c r="X3682" s="231">
        <f t="shared" si="343"/>
        <v>0</v>
      </c>
      <c r="Y3682" s="231" t="str">
        <f t="shared" si="344"/>
        <v>CHEESE, PEPPERJACK 160CT</v>
      </c>
      <c r="AA3682" s="232">
        <f t="shared" si="345"/>
        <v>43.47</v>
      </c>
      <c r="AB3682" s="232" t="str">
        <f>VLOOKUP(W3682,'Item List (2)'!$H:$J,2,0)</f>
        <v>Food</v>
      </c>
      <c r="AC3682" s="232">
        <f t="shared" si="346"/>
        <v>7625</v>
      </c>
      <c r="AD3682" s="232" t="str">
        <f t="shared" si="347"/>
        <v>7625-Food</v>
      </c>
    </row>
    <row r="3683" spans="1:30">
      <c r="A3683" t="s">
        <v>48</v>
      </c>
      <c r="B3683" t="s">
        <v>549</v>
      </c>
      <c r="C3683" t="s">
        <v>965</v>
      </c>
      <c r="D3683" t="s">
        <v>966</v>
      </c>
      <c r="E3683" t="s">
        <v>969</v>
      </c>
      <c r="F3683" s="220" t="s">
        <v>53</v>
      </c>
      <c r="G3683" s="220">
        <v>45169</v>
      </c>
      <c r="H3683" t="s">
        <v>267</v>
      </c>
      <c r="I3683" t="s">
        <v>55</v>
      </c>
      <c r="J3683" t="s">
        <v>268</v>
      </c>
      <c r="K3683" t="s">
        <v>269</v>
      </c>
      <c r="L3683" s="230" t="s">
        <v>270</v>
      </c>
      <c r="M3683">
        <v>2</v>
      </c>
      <c r="N3683">
        <v>0</v>
      </c>
      <c r="O3683">
        <v>47.11</v>
      </c>
      <c r="P3683">
        <v>94.22</v>
      </c>
      <c r="Q3683">
        <v>6599.54</v>
      </c>
      <c r="R3683">
        <v>5.05</v>
      </c>
      <c r="S3683" s="231" t="str">
        <f>VLOOKUP(U3683,'Cross ref'!I:J,2,0)</f>
        <v>SCL</v>
      </c>
      <c r="T3683" s="231">
        <f t="shared" si="342"/>
        <v>94.22</v>
      </c>
      <c r="U3683" s="231">
        <f>VLOOKUP(VALUE(C3683),'Cross ref'!G:I,3,0)</f>
        <v>7625</v>
      </c>
      <c r="V3683" s="231">
        <f>IFERROR(VLOOKUP(J3683,'Item List (2)'!C:D,2,0),VLOOKUP(K3683,'Item List (2)'!C:D,2,0))</f>
        <v>50007</v>
      </c>
      <c r="W3683" s="231">
        <f>IFERROR(VLOOKUP(J3683,'Item List (2)'!C:E,3,0),VLOOKUP(K3683,'Item List (2)'!C:E,3,0))</f>
        <v>100</v>
      </c>
      <c r="X3683" s="231">
        <f t="shared" si="343"/>
        <v>0</v>
      </c>
      <c r="Y3683" s="231" t="str">
        <f t="shared" si="344"/>
        <v>MAYONNAISE, 64Z</v>
      </c>
      <c r="AA3683" s="232">
        <f t="shared" si="345"/>
        <v>94.22</v>
      </c>
      <c r="AB3683" s="232" t="str">
        <f>VLOOKUP(W3683,'Item List (2)'!$H:$J,2,0)</f>
        <v>Food</v>
      </c>
      <c r="AC3683" s="232">
        <f t="shared" si="346"/>
        <v>7625</v>
      </c>
      <c r="AD3683" s="232" t="str">
        <f t="shared" si="347"/>
        <v>7625-Food</v>
      </c>
    </row>
    <row r="3684" spans="1:30">
      <c r="A3684" t="s">
        <v>48</v>
      </c>
      <c r="B3684" t="s">
        <v>549</v>
      </c>
      <c r="C3684" t="s">
        <v>965</v>
      </c>
      <c r="D3684" t="s">
        <v>966</v>
      </c>
      <c r="E3684" t="s">
        <v>969</v>
      </c>
      <c r="F3684" s="220" t="s">
        <v>53</v>
      </c>
      <c r="G3684" s="220">
        <v>45169</v>
      </c>
      <c r="H3684" t="s">
        <v>399</v>
      </c>
      <c r="I3684" t="s">
        <v>201</v>
      </c>
      <c r="J3684" t="s">
        <v>400</v>
      </c>
      <c r="K3684" t="s">
        <v>401</v>
      </c>
      <c r="L3684" s="230" t="s">
        <v>402</v>
      </c>
      <c r="M3684">
        <v>1</v>
      </c>
      <c r="N3684">
        <v>0</v>
      </c>
      <c r="O3684">
        <v>45.4</v>
      </c>
      <c r="P3684">
        <v>45.4</v>
      </c>
      <c r="Q3684">
        <v>6599.54</v>
      </c>
      <c r="R3684">
        <v>5.05</v>
      </c>
      <c r="S3684" s="231" t="str">
        <f>VLOOKUP(U3684,'Cross ref'!I:J,2,0)</f>
        <v>SCL</v>
      </c>
      <c r="T3684" s="231">
        <f t="shared" si="342"/>
        <v>45.4</v>
      </c>
      <c r="U3684" s="231">
        <f>VLOOKUP(VALUE(C3684),'Cross ref'!G:I,3,0)</f>
        <v>7625</v>
      </c>
      <c r="V3684" s="231">
        <f>IFERROR(VLOOKUP(J3684,'Item List (2)'!C:D,2,0),VLOOKUP(K3684,'Item List (2)'!C:D,2,0))</f>
        <v>51001</v>
      </c>
      <c r="W3684" s="231">
        <f>IFERROR(VLOOKUP(J3684,'Item List (2)'!C:E,3,0),VLOOKUP(K3684,'Item List (2)'!C:E,3,0))</f>
        <v>1000</v>
      </c>
      <c r="X3684" s="231">
        <f t="shared" si="343"/>
        <v>0</v>
      </c>
      <c r="Y3684" s="231" t="str">
        <f t="shared" si="344"/>
        <v>NAPKIN, 13X8.5 BRN</v>
      </c>
      <c r="AA3684" s="232">
        <f t="shared" si="345"/>
        <v>45.4</v>
      </c>
      <c r="AB3684" s="232" t="str">
        <f>VLOOKUP(W3684,'Item List (2)'!$H:$J,2,0)</f>
        <v>Paper</v>
      </c>
      <c r="AC3684" s="232">
        <f t="shared" si="346"/>
        <v>7625</v>
      </c>
      <c r="AD3684" s="232" t="str">
        <f t="shared" si="347"/>
        <v>7625-Paper</v>
      </c>
    </row>
    <row r="3685" spans="1:30">
      <c r="A3685" t="s">
        <v>48</v>
      </c>
      <c r="B3685" t="s">
        <v>549</v>
      </c>
      <c r="C3685" t="s">
        <v>965</v>
      </c>
      <c r="D3685" t="s">
        <v>966</v>
      </c>
      <c r="E3685" t="s">
        <v>969</v>
      </c>
      <c r="F3685" s="220" t="s">
        <v>53</v>
      </c>
      <c r="G3685" s="220">
        <v>45169</v>
      </c>
      <c r="H3685" t="s">
        <v>624</v>
      </c>
      <c r="I3685" t="s">
        <v>201</v>
      </c>
      <c r="J3685" t="s">
        <v>625</v>
      </c>
      <c r="K3685" t="s">
        <v>626</v>
      </c>
      <c r="L3685" s="230" t="s">
        <v>627</v>
      </c>
      <c r="M3685">
        <v>1</v>
      </c>
      <c r="N3685">
        <v>0</v>
      </c>
      <c r="O3685">
        <v>48.42</v>
      </c>
      <c r="P3685">
        <v>48.42</v>
      </c>
      <c r="Q3685">
        <v>6599.54</v>
      </c>
      <c r="R3685">
        <v>5.05</v>
      </c>
      <c r="S3685" s="231" t="str">
        <f>VLOOKUP(U3685,'Cross ref'!I:J,2,0)</f>
        <v>SCL</v>
      </c>
      <c r="T3685" s="231">
        <f t="shared" si="342"/>
        <v>48.42</v>
      </c>
      <c r="U3685" s="231">
        <f>VLOOKUP(VALUE(C3685),'Cross ref'!G:I,3,0)</f>
        <v>7625</v>
      </c>
      <c r="V3685" s="231">
        <f>IFERROR(VLOOKUP(J3685,'Item List (2)'!C:D,2,0),VLOOKUP(K3685,'Item List (2)'!C:D,2,0))</f>
        <v>51001</v>
      </c>
      <c r="W3685" s="231">
        <f>IFERROR(VLOOKUP(J3685,'Item List (2)'!C:E,3,0),VLOOKUP(K3685,'Item List (2)'!C:E,3,0))</f>
        <v>1000</v>
      </c>
      <c r="X3685" s="231">
        <f t="shared" si="343"/>
        <v>0</v>
      </c>
      <c r="Y3685" s="231" t="str">
        <f t="shared" si="344"/>
        <v>STRAW, WRPD 8.5" RED</v>
      </c>
      <c r="AA3685" s="232">
        <f t="shared" si="345"/>
        <v>48.42</v>
      </c>
      <c r="AB3685" s="232" t="str">
        <f>VLOOKUP(W3685,'Item List (2)'!$H:$J,2,0)</f>
        <v>Paper</v>
      </c>
      <c r="AC3685" s="232">
        <f t="shared" si="346"/>
        <v>7625</v>
      </c>
      <c r="AD3685" s="232" t="str">
        <f t="shared" si="347"/>
        <v>7625-Paper</v>
      </c>
    </row>
    <row r="3686" spans="1:30">
      <c r="A3686" t="s">
        <v>48</v>
      </c>
      <c r="B3686" t="s">
        <v>549</v>
      </c>
      <c r="C3686" t="s">
        <v>965</v>
      </c>
      <c r="D3686" t="s">
        <v>966</v>
      </c>
      <c r="E3686" t="s">
        <v>969</v>
      </c>
      <c r="F3686" s="220" t="s">
        <v>53</v>
      </c>
      <c r="G3686" s="220">
        <v>45169</v>
      </c>
      <c r="H3686" t="s">
        <v>275</v>
      </c>
      <c r="I3686" t="s">
        <v>71</v>
      </c>
      <c r="J3686" t="s">
        <v>276</v>
      </c>
      <c r="K3686" t="s">
        <v>277</v>
      </c>
      <c r="L3686" s="230" t="s">
        <v>74</v>
      </c>
      <c r="M3686">
        <v>1</v>
      </c>
      <c r="N3686">
        <v>0</v>
      </c>
      <c r="O3686">
        <v>0</v>
      </c>
      <c r="P3686">
        <v>39.73</v>
      </c>
      <c r="Q3686">
        <v>6599.54</v>
      </c>
      <c r="R3686">
        <v>5.05</v>
      </c>
      <c r="S3686" s="231" t="str">
        <f>VLOOKUP(U3686,'Cross ref'!I:J,2,0)</f>
        <v>SCL</v>
      </c>
      <c r="T3686" s="231">
        <f t="shared" si="342"/>
        <v>39.73</v>
      </c>
      <c r="U3686" s="231">
        <f>VLOOKUP(VALUE(C3686),'Cross ref'!G:I,3,0)</f>
        <v>7625</v>
      </c>
      <c r="V3686" s="231">
        <f>IFERROR(VLOOKUP(J3686,'Item List (2)'!C:D,2,0),VLOOKUP(K3686,'Item List (2)'!C:D,2,0))</f>
        <v>50007</v>
      </c>
      <c r="W3686" s="231">
        <f>IFERROR(VLOOKUP(J3686,'Item List (2)'!C:E,3,0),VLOOKUP(K3686,'Item List (2)'!C:E,3,0))</f>
        <v>100</v>
      </c>
      <c r="X3686" s="231">
        <f t="shared" si="343"/>
        <v>-39.73</v>
      </c>
      <c r="Y3686" s="231" t="str">
        <f t="shared" si="344"/>
        <v>SURCHARGE, FUEL</v>
      </c>
      <c r="AA3686" s="232">
        <f t="shared" si="345"/>
        <v>39.73</v>
      </c>
      <c r="AB3686" s="232" t="str">
        <f>VLOOKUP(W3686,'Item List (2)'!$H:$J,2,0)</f>
        <v>Food</v>
      </c>
      <c r="AC3686" s="232">
        <f t="shared" si="346"/>
        <v>7625</v>
      </c>
      <c r="AD3686" s="232" t="str">
        <f t="shared" si="347"/>
        <v>7625-Food</v>
      </c>
    </row>
    <row r="3687" spans="1:30">
      <c r="A3687" t="s">
        <v>48</v>
      </c>
      <c r="B3687" t="s">
        <v>549</v>
      </c>
      <c r="C3687" t="s">
        <v>970</v>
      </c>
      <c r="D3687" t="s">
        <v>971</v>
      </c>
      <c r="E3687" t="s">
        <v>972</v>
      </c>
      <c r="F3687" s="220" t="s">
        <v>53</v>
      </c>
      <c r="G3687" s="220">
        <v>45167</v>
      </c>
      <c r="H3687" t="s">
        <v>518</v>
      </c>
      <c r="I3687" t="s">
        <v>55</v>
      </c>
      <c r="J3687" t="s">
        <v>76</v>
      </c>
      <c r="K3687" t="s">
        <v>519</v>
      </c>
      <c r="L3687" s="230" t="s">
        <v>78</v>
      </c>
      <c r="M3687">
        <v>1</v>
      </c>
      <c r="N3687">
        <v>0</v>
      </c>
      <c r="O3687">
        <v>99.5</v>
      </c>
      <c r="P3687">
        <v>99.5</v>
      </c>
      <c r="Q3687">
        <v>6108.75</v>
      </c>
      <c r="R3687">
        <v>17.6</v>
      </c>
      <c r="S3687" s="231" t="str">
        <f>VLOOKUP(U3687,'Cross ref'!I:J,2,0)</f>
        <v>SCL</v>
      </c>
      <c r="T3687" s="231">
        <f t="shared" si="342"/>
        <v>99.5</v>
      </c>
      <c r="U3687" s="231">
        <f>VLOOKUP(VALUE(C3687),'Cross ref'!G:I,3,0)</f>
        <v>8150</v>
      </c>
      <c r="V3687" s="231">
        <f>IFERROR(VLOOKUP(J3687,'Item List (2)'!C:D,2,0),VLOOKUP(K3687,'Item List (2)'!C:D,2,0))</f>
        <v>50007</v>
      </c>
      <c r="W3687" s="231">
        <f>IFERROR(VLOOKUP(J3687,'Item List (2)'!C:E,3,0),VLOOKUP(K3687,'Item List (2)'!C:E,3,0))</f>
        <v>100</v>
      </c>
      <c r="X3687" s="231">
        <f t="shared" si="343"/>
        <v>0</v>
      </c>
      <c r="Y3687" s="231" t="str">
        <f t="shared" si="344"/>
        <v>SYRUP, FANTA ORANGE</v>
      </c>
      <c r="AA3687" s="232">
        <f t="shared" si="345"/>
        <v>99.5</v>
      </c>
      <c r="AB3687" s="232" t="str">
        <f>VLOOKUP(W3687,'Item List (2)'!$H:$J,2,0)</f>
        <v>Food</v>
      </c>
      <c r="AC3687" s="232">
        <f t="shared" si="346"/>
        <v>8150</v>
      </c>
      <c r="AD3687" s="232" t="str">
        <f t="shared" si="347"/>
        <v>8150-Food</v>
      </c>
    </row>
    <row r="3688" spans="1:30">
      <c r="A3688" t="s">
        <v>48</v>
      </c>
      <c r="B3688" t="s">
        <v>549</v>
      </c>
      <c r="C3688" t="s">
        <v>970</v>
      </c>
      <c r="D3688" t="s">
        <v>971</v>
      </c>
      <c r="E3688" t="s">
        <v>972</v>
      </c>
      <c r="F3688" s="220" t="s">
        <v>53</v>
      </c>
      <c r="G3688" s="220">
        <v>45167</v>
      </c>
      <c r="H3688" t="s">
        <v>413</v>
      </c>
      <c r="I3688" t="s">
        <v>55</v>
      </c>
      <c r="J3688" t="s">
        <v>414</v>
      </c>
      <c r="K3688" t="s">
        <v>415</v>
      </c>
      <c r="L3688" s="230" t="s">
        <v>84</v>
      </c>
      <c r="M3688">
        <v>1</v>
      </c>
      <c r="N3688">
        <v>0</v>
      </c>
      <c r="O3688">
        <v>51.9</v>
      </c>
      <c r="P3688">
        <v>51.9</v>
      </c>
      <c r="Q3688">
        <v>6108.75</v>
      </c>
      <c r="R3688">
        <v>17.6</v>
      </c>
      <c r="S3688" s="231" t="str">
        <f>VLOOKUP(U3688,'Cross ref'!I:J,2,0)</f>
        <v>SCL</v>
      </c>
      <c r="T3688" s="231">
        <f t="shared" si="342"/>
        <v>51.9</v>
      </c>
      <c r="U3688" s="231">
        <f>VLOOKUP(VALUE(C3688),'Cross ref'!G:I,3,0)</f>
        <v>8150</v>
      </c>
      <c r="V3688" s="231">
        <f>IFERROR(VLOOKUP(J3688,'Item List (2)'!C:D,2,0),VLOOKUP(K3688,'Item List (2)'!C:D,2,0))</f>
        <v>50007</v>
      </c>
      <c r="W3688" s="231">
        <f>IFERROR(VLOOKUP(J3688,'Item List (2)'!C:E,3,0),VLOOKUP(K3688,'Item List (2)'!C:E,3,0))</f>
        <v>100</v>
      </c>
      <c r="X3688" s="231">
        <f t="shared" si="343"/>
        <v>0</v>
      </c>
      <c r="Y3688" s="231" t="str">
        <f t="shared" si="344"/>
        <v>SYRUP, FLASHIN FRUIT PUNCH 2.5GL BIB</v>
      </c>
      <c r="AA3688" s="232">
        <f t="shared" si="345"/>
        <v>51.9</v>
      </c>
      <c r="AB3688" s="232" t="str">
        <f>VLOOKUP(W3688,'Item List (2)'!$H:$J,2,0)</f>
        <v>Food</v>
      </c>
      <c r="AC3688" s="232">
        <f t="shared" si="346"/>
        <v>8150</v>
      </c>
      <c r="AD3688" s="232" t="str">
        <f t="shared" si="347"/>
        <v>8150-Food</v>
      </c>
    </row>
    <row r="3689" spans="1:30">
      <c r="A3689" t="s">
        <v>48</v>
      </c>
      <c r="B3689" t="s">
        <v>549</v>
      </c>
      <c r="C3689" t="s">
        <v>970</v>
      </c>
      <c r="D3689" t="s">
        <v>971</v>
      </c>
      <c r="E3689" t="s">
        <v>972</v>
      </c>
      <c r="F3689" s="220" t="s">
        <v>53</v>
      </c>
      <c r="G3689" s="220">
        <v>45167</v>
      </c>
      <c r="H3689" t="s">
        <v>429</v>
      </c>
      <c r="I3689" t="s">
        <v>66</v>
      </c>
      <c r="J3689" t="s">
        <v>430</v>
      </c>
      <c r="K3689" t="s">
        <v>431</v>
      </c>
      <c r="L3689" s="230" t="s">
        <v>107</v>
      </c>
      <c r="M3689">
        <v>1</v>
      </c>
      <c r="N3689">
        <v>0</v>
      </c>
      <c r="O3689">
        <v>27.2</v>
      </c>
      <c r="P3689">
        <v>27.2</v>
      </c>
      <c r="Q3689">
        <v>6108.75</v>
      </c>
      <c r="R3689">
        <v>17.6</v>
      </c>
      <c r="S3689" s="231" t="str">
        <f>VLOOKUP(U3689,'Cross ref'!I:J,2,0)</f>
        <v>SCL</v>
      </c>
      <c r="T3689" s="231">
        <f t="shared" si="342"/>
        <v>27.2</v>
      </c>
      <c r="U3689" s="231">
        <f>VLOOKUP(VALUE(C3689),'Cross ref'!G:I,3,0)</f>
        <v>8150</v>
      </c>
      <c r="V3689" s="231">
        <f>IFERROR(VLOOKUP(J3689,'Item List (2)'!C:D,2,0),VLOOKUP(K3689,'Item List (2)'!C:D,2,0))</f>
        <v>60507</v>
      </c>
      <c r="W3689" s="231">
        <f>IFERROR(VLOOKUP(J3689,'Item List (2)'!C:E,3,0),VLOOKUP(K3689,'Item List (2)'!C:E,3,0))</f>
        <v>1200</v>
      </c>
      <c r="X3689" s="231">
        <f t="shared" si="343"/>
        <v>0</v>
      </c>
      <c r="Y3689" s="231" t="str">
        <f t="shared" si="344"/>
        <v>DETERGENT, DISH SUPER RAVE</v>
      </c>
      <c r="AA3689" s="232">
        <f t="shared" si="345"/>
        <v>27.2</v>
      </c>
      <c r="AB3689" s="232" t="str">
        <f>VLOOKUP(W3689,'Item List (2)'!$H:$J,2,0)</f>
        <v>Supplies</v>
      </c>
      <c r="AC3689" s="232">
        <f t="shared" si="346"/>
        <v>8150</v>
      </c>
      <c r="AD3689" s="232" t="str">
        <f t="shared" si="347"/>
        <v>8150-Supplies</v>
      </c>
    </row>
    <row r="3690" spans="1:30">
      <c r="A3690" t="s">
        <v>48</v>
      </c>
      <c r="B3690" t="s">
        <v>549</v>
      </c>
      <c r="C3690" t="s">
        <v>970</v>
      </c>
      <c r="D3690" t="s">
        <v>971</v>
      </c>
      <c r="E3690" t="s">
        <v>972</v>
      </c>
      <c r="F3690" s="220" t="s">
        <v>53</v>
      </c>
      <c r="G3690" s="220">
        <v>45167</v>
      </c>
      <c r="H3690" t="s">
        <v>70</v>
      </c>
      <c r="I3690" t="s">
        <v>71</v>
      </c>
      <c r="J3690" t="s">
        <v>72</v>
      </c>
      <c r="K3690" t="s">
        <v>73</v>
      </c>
      <c r="L3690" s="230" t="s">
        <v>74</v>
      </c>
      <c r="M3690">
        <v>1</v>
      </c>
      <c r="N3690">
        <v>0</v>
      </c>
      <c r="O3690">
        <v>0</v>
      </c>
      <c r="P3690">
        <v>3.87</v>
      </c>
      <c r="Q3690">
        <v>6108.75</v>
      </c>
      <c r="R3690">
        <v>17.6</v>
      </c>
      <c r="S3690" s="231" t="str">
        <f>VLOOKUP(U3690,'Cross ref'!I:J,2,0)</f>
        <v>SCL</v>
      </c>
      <c r="T3690" s="231">
        <f t="shared" si="342"/>
        <v>3.87</v>
      </c>
      <c r="U3690" s="231">
        <f>VLOOKUP(VALUE(C3690),'Cross ref'!G:I,3,0)</f>
        <v>8150</v>
      </c>
      <c r="V3690" s="231">
        <f>IFERROR(VLOOKUP(J3690,'Item List (2)'!C:D,2,0),VLOOKUP(K3690,'Item List (2)'!C:D,2,0))</f>
        <v>50007</v>
      </c>
      <c r="W3690" s="231">
        <f>IFERROR(VLOOKUP(J3690,'Item List (2)'!C:E,3,0),VLOOKUP(K3690,'Item List (2)'!C:E,3,0))</f>
        <v>100</v>
      </c>
      <c r="X3690" s="231">
        <f t="shared" si="343"/>
        <v>-3.87</v>
      </c>
      <c r="Y3690" s="231" t="str">
        <f t="shared" si="344"/>
        <v>SERVICE - PAYMENT TERMS</v>
      </c>
      <c r="AA3690" s="232">
        <f t="shared" si="345"/>
        <v>3.87</v>
      </c>
      <c r="AB3690" s="232" t="str">
        <f>VLOOKUP(W3690,'Item List (2)'!$H:$J,2,0)</f>
        <v>Food</v>
      </c>
      <c r="AC3690" s="232">
        <f t="shared" si="346"/>
        <v>8150</v>
      </c>
      <c r="AD3690" s="232" t="str">
        <f t="shared" si="347"/>
        <v>8150-Food</v>
      </c>
    </row>
    <row r="3691" spans="1:30">
      <c r="A3691" t="s">
        <v>48</v>
      </c>
      <c r="B3691" t="s">
        <v>549</v>
      </c>
      <c r="C3691" t="s">
        <v>970</v>
      </c>
      <c r="D3691" t="s">
        <v>971</v>
      </c>
      <c r="E3691" t="s">
        <v>972</v>
      </c>
      <c r="F3691" s="220" t="s">
        <v>53</v>
      </c>
      <c r="G3691" s="220">
        <v>45167</v>
      </c>
      <c r="H3691" t="s">
        <v>288</v>
      </c>
      <c r="I3691" t="s">
        <v>55</v>
      </c>
      <c r="J3691" t="s">
        <v>152</v>
      </c>
      <c r="K3691" t="s">
        <v>289</v>
      </c>
      <c r="L3691" s="230" t="s">
        <v>290</v>
      </c>
      <c r="M3691">
        <v>2</v>
      </c>
      <c r="N3691">
        <v>0</v>
      </c>
      <c r="O3691">
        <v>13.17</v>
      </c>
      <c r="P3691">
        <v>26.34</v>
      </c>
      <c r="Q3691">
        <v>6108.75</v>
      </c>
      <c r="R3691">
        <v>17.6</v>
      </c>
      <c r="S3691" s="231" t="str">
        <f>VLOOKUP(U3691,'Cross ref'!I:J,2,0)</f>
        <v>SCL</v>
      </c>
      <c r="T3691" s="231">
        <f t="shared" si="342"/>
        <v>26.34</v>
      </c>
      <c r="U3691" s="231">
        <f>VLOOKUP(VALUE(C3691),'Cross ref'!G:I,3,0)</f>
        <v>8150</v>
      </c>
      <c r="V3691" s="231">
        <f>IFERROR(VLOOKUP(J3691,'Item List (2)'!C:D,2,0),VLOOKUP(K3691,'Item List (2)'!C:D,2,0))</f>
        <v>50007</v>
      </c>
      <c r="W3691" s="231">
        <f>IFERROR(VLOOKUP(J3691,'Item List (2)'!C:E,3,0),VLOOKUP(K3691,'Item List (2)'!C:E,3,0))</f>
        <v>100</v>
      </c>
      <c r="X3691" s="231">
        <f t="shared" si="343"/>
        <v>0</v>
      </c>
      <c r="Y3691" s="231" t="str">
        <f t="shared" si="344"/>
        <v>SAUCE, HOT MEX PC</v>
      </c>
      <c r="AA3691" s="232">
        <f t="shared" si="345"/>
        <v>26.34</v>
      </c>
      <c r="AB3691" s="232" t="str">
        <f>VLOOKUP(W3691,'Item List (2)'!$H:$J,2,0)</f>
        <v>Food</v>
      </c>
      <c r="AC3691" s="232">
        <f t="shared" si="346"/>
        <v>8150</v>
      </c>
      <c r="AD3691" s="232" t="str">
        <f t="shared" si="347"/>
        <v>8150-Food</v>
      </c>
    </row>
    <row r="3692" spans="1:30">
      <c r="A3692" t="s">
        <v>48</v>
      </c>
      <c r="B3692" t="s">
        <v>549</v>
      </c>
      <c r="C3692" t="s">
        <v>970</v>
      </c>
      <c r="D3692" t="s">
        <v>971</v>
      </c>
      <c r="E3692" t="s">
        <v>972</v>
      </c>
      <c r="F3692" s="220" t="s">
        <v>53</v>
      </c>
      <c r="G3692" s="220">
        <v>45167</v>
      </c>
      <c r="H3692" t="s">
        <v>553</v>
      </c>
      <c r="I3692" t="s">
        <v>55</v>
      </c>
      <c r="J3692" t="s">
        <v>554</v>
      </c>
      <c r="K3692" t="s">
        <v>555</v>
      </c>
      <c r="L3692" s="230" t="s">
        <v>556</v>
      </c>
      <c r="M3692">
        <v>1</v>
      </c>
      <c r="N3692">
        <v>0</v>
      </c>
      <c r="O3692">
        <v>3.65</v>
      </c>
      <c r="P3692">
        <v>3.65</v>
      </c>
      <c r="Q3692">
        <v>6108.75</v>
      </c>
      <c r="R3692">
        <v>17.6</v>
      </c>
      <c r="S3692" s="231" t="str">
        <f>VLOOKUP(U3692,'Cross ref'!I:J,2,0)</f>
        <v>SCL</v>
      </c>
      <c r="T3692" s="231">
        <f t="shared" si="342"/>
        <v>3.65</v>
      </c>
      <c r="U3692" s="231">
        <f>VLOOKUP(VALUE(C3692),'Cross ref'!G:I,3,0)</f>
        <v>8150</v>
      </c>
      <c r="V3692" s="231">
        <f>IFERROR(VLOOKUP(J3692,'Item List (2)'!C:D,2,0),VLOOKUP(K3692,'Item List (2)'!C:D,2,0))</f>
        <v>50007</v>
      </c>
      <c r="W3692" s="231">
        <f>IFERROR(VLOOKUP(J3692,'Item List (2)'!C:E,3,0),VLOOKUP(K3692,'Item List (2)'!C:E,3,0))</f>
        <v>100</v>
      </c>
      <c r="X3692" s="231">
        <f t="shared" si="343"/>
        <v>0</v>
      </c>
      <c r="Y3692" s="231" t="str">
        <f t="shared" si="344"/>
        <v>CILANTRO, CELLO CLEANED</v>
      </c>
      <c r="AA3692" s="232">
        <f t="shared" si="345"/>
        <v>3.65</v>
      </c>
      <c r="AB3692" s="232" t="str">
        <f>VLOOKUP(W3692,'Item List (2)'!$H:$J,2,0)</f>
        <v>Food</v>
      </c>
      <c r="AC3692" s="232">
        <f t="shared" si="346"/>
        <v>8150</v>
      </c>
      <c r="AD3692" s="232" t="str">
        <f t="shared" si="347"/>
        <v>8150-Food</v>
      </c>
    </row>
    <row r="3693" spans="1:30">
      <c r="A3693" t="s">
        <v>48</v>
      </c>
      <c r="B3693" t="s">
        <v>549</v>
      </c>
      <c r="C3693" t="s">
        <v>970</v>
      </c>
      <c r="D3693" t="s">
        <v>971</v>
      </c>
      <c r="E3693" t="s">
        <v>972</v>
      </c>
      <c r="F3693" s="220" t="s">
        <v>53</v>
      </c>
      <c r="G3693" s="220">
        <v>45167</v>
      </c>
      <c r="H3693" t="s">
        <v>82</v>
      </c>
      <c r="I3693" t="s">
        <v>55</v>
      </c>
      <c r="J3693" t="s">
        <v>76</v>
      </c>
      <c r="K3693" t="s">
        <v>83</v>
      </c>
      <c r="L3693" s="230" t="s">
        <v>84</v>
      </c>
      <c r="M3693">
        <v>1</v>
      </c>
      <c r="N3693">
        <v>0</v>
      </c>
      <c r="O3693">
        <v>51.9</v>
      </c>
      <c r="P3693">
        <v>51.9</v>
      </c>
      <c r="Q3693">
        <v>6108.75</v>
      </c>
      <c r="R3693">
        <v>17.6</v>
      </c>
      <c r="S3693" s="231" t="str">
        <f>VLOOKUP(U3693,'Cross ref'!I:J,2,0)</f>
        <v>SCL</v>
      </c>
      <c r="T3693" s="231">
        <f t="shared" si="342"/>
        <v>51.9</v>
      </c>
      <c r="U3693" s="231">
        <f>VLOOKUP(VALUE(C3693),'Cross ref'!G:I,3,0)</f>
        <v>8150</v>
      </c>
      <c r="V3693" s="231">
        <f>IFERROR(VLOOKUP(J3693,'Item List (2)'!C:D,2,0),VLOOKUP(K3693,'Item List (2)'!C:D,2,0))</f>
        <v>50007</v>
      </c>
      <c r="W3693" s="231">
        <f>IFERROR(VLOOKUP(J3693,'Item List (2)'!C:E,3,0),VLOOKUP(K3693,'Item List (2)'!C:E,3,0))</f>
        <v>100</v>
      </c>
      <c r="X3693" s="231">
        <f t="shared" si="343"/>
        <v>0</v>
      </c>
      <c r="Y3693" s="231" t="str">
        <f t="shared" si="344"/>
        <v>SYRUP, COKE ZERO SUGAR BIB</v>
      </c>
      <c r="AA3693" s="232">
        <f t="shared" si="345"/>
        <v>51.9</v>
      </c>
      <c r="AB3693" s="232" t="str">
        <f>VLOOKUP(W3693,'Item List (2)'!$H:$J,2,0)</f>
        <v>Food</v>
      </c>
      <c r="AC3693" s="232">
        <f t="shared" si="346"/>
        <v>8150</v>
      </c>
      <c r="AD3693" s="232" t="str">
        <f t="shared" si="347"/>
        <v>8150-Food</v>
      </c>
    </row>
    <row r="3694" spans="1:30">
      <c r="A3694" t="s">
        <v>48</v>
      </c>
      <c r="B3694" t="s">
        <v>549</v>
      </c>
      <c r="C3694" t="s">
        <v>970</v>
      </c>
      <c r="D3694" t="s">
        <v>971</v>
      </c>
      <c r="E3694" t="s">
        <v>972</v>
      </c>
      <c r="F3694" s="220" t="s">
        <v>53</v>
      </c>
      <c r="G3694" s="220">
        <v>45167</v>
      </c>
      <c r="H3694" t="s">
        <v>87</v>
      </c>
      <c r="I3694" t="s">
        <v>55</v>
      </c>
      <c r="J3694" t="s">
        <v>76</v>
      </c>
      <c r="K3694" t="s">
        <v>88</v>
      </c>
      <c r="L3694" s="230" t="s">
        <v>78</v>
      </c>
      <c r="M3694">
        <v>2</v>
      </c>
      <c r="N3694">
        <v>0</v>
      </c>
      <c r="O3694">
        <v>112.77</v>
      </c>
      <c r="P3694">
        <v>225.54</v>
      </c>
      <c r="Q3694">
        <v>6108.75</v>
      </c>
      <c r="R3694">
        <v>17.6</v>
      </c>
      <c r="S3694" s="231" t="str">
        <f>VLOOKUP(U3694,'Cross ref'!I:J,2,0)</f>
        <v>SCL</v>
      </c>
      <c r="T3694" s="231">
        <f t="shared" si="342"/>
        <v>225.54</v>
      </c>
      <c r="U3694" s="231">
        <f>VLOOKUP(VALUE(C3694),'Cross ref'!G:I,3,0)</f>
        <v>8150</v>
      </c>
      <c r="V3694" s="231">
        <f>IFERROR(VLOOKUP(J3694,'Item List (2)'!C:D,2,0),VLOOKUP(K3694,'Item List (2)'!C:D,2,0))</f>
        <v>50007</v>
      </c>
      <c r="W3694" s="231">
        <f>IFERROR(VLOOKUP(J3694,'Item List (2)'!C:E,3,0),VLOOKUP(K3694,'Item List (2)'!C:E,3,0))</f>
        <v>100</v>
      </c>
      <c r="X3694" s="231">
        <f t="shared" si="343"/>
        <v>0</v>
      </c>
      <c r="Y3694" s="231" t="str">
        <f t="shared" si="344"/>
        <v>SYRUP, COKE CLASC BIB (HYCS)</v>
      </c>
      <c r="AA3694" s="232">
        <f t="shared" si="345"/>
        <v>225.54</v>
      </c>
      <c r="AB3694" s="232" t="str">
        <f>VLOOKUP(W3694,'Item List (2)'!$H:$J,2,0)</f>
        <v>Food</v>
      </c>
      <c r="AC3694" s="232">
        <f t="shared" si="346"/>
        <v>8150</v>
      </c>
      <c r="AD3694" s="232" t="str">
        <f t="shared" si="347"/>
        <v>8150-Food</v>
      </c>
    </row>
    <row r="3695" spans="1:30">
      <c r="A3695" t="s">
        <v>48</v>
      </c>
      <c r="B3695" t="s">
        <v>549</v>
      </c>
      <c r="C3695" t="s">
        <v>970</v>
      </c>
      <c r="D3695" t="s">
        <v>971</v>
      </c>
      <c r="E3695" t="s">
        <v>972</v>
      </c>
      <c r="F3695" s="220" t="s">
        <v>53</v>
      </c>
      <c r="G3695" s="220">
        <v>45167</v>
      </c>
      <c r="H3695" t="s">
        <v>438</v>
      </c>
      <c r="I3695" t="s">
        <v>66</v>
      </c>
      <c r="J3695" t="s">
        <v>439</v>
      </c>
      <c r="K3695" t="s">
        <v>440</v>
      </c>
      <c r="L3695" s="230" t="s">
        <v>441</v>
      </c>
      <c r="M3695">
        <v>1</v>
      </c>
      <c r="N3695">
        <v>0</v>
      </c>
      <c r="O3695">
        <v>22.14</v>
      </c>
      <c r="P3695">
        <v>22.14</v>
      </c>
      <c r="Q3695">
        <v>6108.75</v>
      </c>
      <c r="R3695">
        <v>17.6</v>
      </c>
      <c r="S3695" s="231" t="str">
        <f>VLOOKUP(U3695,'Cross ref'!I:J,2,0)</f>
        <v>SCL</v>
      </c>
      <c r="T3695" s="231">
        <f t="shared" si="342"/>
        <v>22.14</v>
      </c>
      <c r="U3695" s="231">
        <f>VLOOKUP(VALUE(C3695),'Cross ref'!G:I,3,0)</f>
        <v>8150</v>
      </c>
      <c r="V3695" s="231">
        <f>IFERROR(VLOOKUP(J3695,'Item List (2)'!C:D,2,0),VLOOKUP(K3695,'Item List (2)'!C:D,2,0))</f>
        <v>60507</v>
      </c>
      <c r="W3695" s="231">
        <f>IFERROR(VLOOKUP(J3695,'Item List (2)'!C:E,3,0),VLOOKUP(K3695,'Item List (2)'!C:E,3,0))</f>
        <v>1200</v>
      </c>
      <c r="X3695" s="231">
        <f t="shared" si="343"/>
        <v>0</v>
      </c>
      <c r="Y3695" s="231" t="str">
        <f t="shared" si="344"/>
        <v>TOWEL, PAPER MULTIFOLD BRN EF</v>
      </c>
      <c r="AA3695" s="232">
        <f t="shared" si="345"/>
        <v>22.14</v>
      </c>
      <c r="AB3695" s="232" t="str">
        <f>VLOOKUP(W3695,'Item List (2)'!$H:$J,2,0)</f>
        <v>Supplies</v>
      </c>
      <c r="AC3695" s="232">
        <f t="shared" si="346"/>
        <v>8150</v>
      </c>
      <c r="AD3695" s="232" t="str">
        <f t="shared" si="347"/>
        <v>8150-Supplies</v>
      </c>
    </row>
    <row r="3696" spans="1:30">
      <c r="A3696" t="s">
        <v>48</v>
      </c>
      <c r="B3696" t="s">
        <v>549</v>
      </c>
      <c r="C3696" t="s">
        <v>970</v>
      </c>
      <c r="D3696" t="s">
        <v>971</v>
      </c>
      <c r="E3696" t="s">
        <v>972</v>
      </c>
      <c r="F3696" s="220" t="s">
        <v>53</v>
      </c>
      <c r="G3696" s="220">
        <v>45167</v>
      </c>
      <c r="H3696" t="s">
        <v>295</v>
      </c>
      <c r="I3696" t="s">
        <v>55</v>
      </c>
      <c r="J3696" t="s">
        <v>105</v>
      </c>
      <c r="K3696" t="s">
        <v>296</v>
      </c>
      <c r="L3696" s="230" t="s">
        <v>297</v>
      </c>
      <c r="M3696">
        <v>1</v>
      </c>
      <c r="N3696">
        <v>0</v>
      </c>
      <c r="O3696">
        <v>16.22</v>
      </c>
      <c r="P3696">
        <v>16.22</v>
      </c>
      <c r="Q3696">
        <v>6108.75</v>
      </c>
      <c r="R3696">
        <v>17.6</v>
      </c>
      <c r="S3696" s="231" t="str">
        <f>VLOOKUP(U3696,'Cross ref'!I:J,2,0)</f>
        <v>SCL</v>
      </c>
      <c r="T3696" s="231">
        <f t="shared" si="342"/>
        <v>16.22</v>
      </c>
      <c r="U3696" s="231">
        <f>VLOOKUP(VALUE(C3696),'Cross ref'!G:I,3,0)</f>
        <v>8150</v>
      </c>
      <c r="V3696" s="231">
        <f>IFERROR(VLOOKUP(J3696,'Item List (2)'!C:D,2,0),VLOOKUP(K3696,'Item List (2)'!C:D,2,0))</f>
        <v>50007</v>
      </c>
      <c r="W3696" s="231">
        <f>IFERROR(VLOOKUP(J3696,'Item List (2)'!C:E,3,0),VLOOKUP(K3696,'Item List (2)'!C:E,3,0))</f>
        <v>100</v>
      </c>
      <c r="X3696" s="231">
        <f t="shared" si="343"/>
        <v>0</v>
      </c>
      <c r="Y3696" s="231" t="str">
        <f t="shared" si="344"/>
        <v>MILK, 1% LF ESL</v>
      </c>
      <c r="AA3696" s="232">
        <f t="shared" si="345"/>
        <v>16.22</v>
      </c>
      <c r="AB3696" s="232" t="str">
        <f>VLOOKUP(W3696,'Item List (2)'!$H:$J,2,0)</f>
        <v>Food</v>
      </c>
      <c r="AC3696" s="232">
        <f t="shared" si="346"/>
        <v>8150</v>
      </c>
      <c r="AD3696" s="232" t="str">
        <f t="shared" si="347"/>
        <v>8150-Food</v>
      </c>
    </row>
    <row r="3697" spans="1:30">
      <c r="A3697" t="s">
        <v>48</v>
      </c>
      <c r="B3697" t="s">
        <v>549</v>
      </c>
      <c r="C3697" t="s">
        <v>970</v>
      </c>
      <c r="D3697" t="s">
        <v>971</v>
      </c>
      <c r="E3697" t="s">
        <v>972</v>
      </c>
      <c r="F3697" s="220" t="s">
        <v>53</v>
      </c>
      <c r="G3697" s="220">
        <v>45167</v>
      </c>
      <c r="H3697" t="s">
        <v>298</v>
      </c>
      <c r="I3697" t="s">
        <v>55</v>
      </c>
      <c r="J3697" t="s">
        <v>105</v>
      </c>
      <c r="K3697" t="s">
        <v>299</v>
      </c>
      <c r="L3697" s="230" t="s">
        <v>297</v>
      </c>
      <c r="M3697">
        <v>1</v>
      </c>
      <c r="N3697">
        <v>0</v>
      </c>
      <c r="O3697">
        <v>16.92</v>
      </c>
      <c r="P3697">
        <v>16.92</v>
      </c>
      <c r="Q3697">
        <v>6108.75</v>
      </c>
      <c r="R3697">
        <v>17.6</v>
      </c>
      <c r="S3697" s="231" t="str">
        <f>VLOOKUP(U3697,'Cross ref'!I:J,2,0)</f>
        <v>SCL</v>
      </c>
      <c r="T3697" s="231">
        <f t="shared" si="342"/>
        <v>16.92</v>
      </c>
      <c r="U3697" s="231">
        <f>VLOOKUP(VALUE(C3697),'Cross ref'!G:I,3,0)</f>
        <v>8150</v>
      </c>
      <c r="V3697" s="231">
        <f>IFERROR(VLOOKUP(J3697,'Item List (2)'!C:D,2,0),VLOOKUP(K3697,'Item List (2)'!C:D,2,0))</f>
        <v>50007</v>
      </c>
      <c r="W3697" s="231">
        <f>IFERROR(VLOOKUP(J3697,'Item List (2)'!C:E,3,0),VLOOKUP(K3697,'Item List (2)'!C:E,3,0))</f>
        <v>100</v>
      </c>
      <c r="X3697" s="231">
        <f t="shared" si="343"/>
        <v>0</v>
      </c>
      <c r="Y3697" s="231" t="str">
        <f t="shared" si="344"/>
        <v>MILK, CHOC 1% LF 7Z PLS ESL</v>
      </c>
      <c r="AA3697" s="232">
        <f t="shared" si="345"/>
        <v>16.92</v>
      </c>
      <c r="AB3697" s="232" t="str">
        <f>VLOOKUP(W3697,'Item List (2)'!$H:$J,2,0)</f>
        <v>Food</v>
      </c>
      <c r="AC3697" s="232">
        <f t="shared" si="346"/>
        <v>8150</v>
      </c>
      <c r="AD3697" s="232" t="str">
        <f t="shared" si="347"/>
        <v>8150-Food</v>
      </c>
    </row>
    <row r="3698" spans="1:30">
      <c r="A3698" t="s">
        <v>48</v>
      </c>
      <c r="B3698" t="s">
        <v>549</v>
      </c>
      <c r="C3698" t="s">
        <v>970</v>
      </c>
      <c r="D3698" t="s">
        <v>971</v>
      </c>
      <c r="E3698" t="s">
        <v>972</v>
      </c>
      <c r="F3698" s="220" t="s">
        <v>53</v>
      </c>
      <c r="G3698" s="220">
        <v>45167</v>
      </c>
      <c r="H3698" t="s">
        <v>93</v>
      </c>
      <c r="I3698" t="s">
        <v>55</v>
      </c>
      <c r="J3698" t="s">
        <v>94</v>
      </c>
      <c r="K3698" t="s">
        <v>95</v>
      </c>
      <c r="L3698" s="230" t="s">
        <v>96</v>
      </c>
      <c r="M3698">
        <v>2</v>
      </c>
      <c r="N3698">
        <v>0</v>
      </c>
      <c r="O3698">
        <v>26.21</v>
      </c>
      <c r="P3698">
        <v>52.42</v>
      </c>
      <c r="Q3698">
        <v>6108.75</v>
      </c>
      <c r="R3698">
        <v>17.6</v>
      </c>
      <c r="S3698" s="231" t="str">
        <f>VLOOKUP(U3698,'Cross ref'!I:J,2,0)</f>
        <v>SCL</v>
      </c>
      <c r="T3698" s="231">
        <f t="shared" si="342"/>
        <v>52.42</v>
      </c>
      <c r="U3698" s="231">
        <f>VLOOKUP(VALUE(C3698),'Cross ref'!G:I,3,0)</f>
        <v>8150</v>
      </c>
      <c r="V3698" s="231">
        <f>IFERROR(VLOOKUP(J3698,'Item List (2)'!C:D,2,0),VLOOKUP(K3698,'Item List (2)'!C:D,2,0))</f>
        <v>50007</v>
      </c>
      <c r="W3698" s="231">
        <f>IFERROR(VLOOKUP(J3698,'Item List (2)'!C:E,3,0),VLOOKUP(K3698,'Item List (2)'!C:E,3,0))</f>
        <v>100</v>
      </c>
      <c r="X3698" s="231">
        <f t="shared" si="343"/>
        <v>0</v>
      </c>
      <c r="Y3698" s="231" t="str">
        <f t="shared" si="344"/>
        <v>JUICE, ORANGE ORIG SIMPLY</v>
      </c>
      <c r="AA3698" s="232">
        <f t="shared" si="345"/>
        <v>52.42</v>
      </c>
      <c r="AB3698" s="232" t="str">
        <f>VLOOKUP(W3698,'Item List (2)'!$H:$J,2,0)</f>
        <v>Food</v>
      </c>
      <c r="AC3698" s="232">
        <f t="shared" si="346"/>
        <v>8150</v>
      </c>
      <c r="AD3698" s="232" t="str">
        <f t="shared" si="347"/>
        <v>8150-Food</v>
      </c>
    </row>
    <row r="3699" spans="1:30">
      <c r="A3699" t="s">
        <v>48</v>
      </c>
      <c r="B3699" t="s">
        <v>549</v>
      </c>
      <c r="C3699" t="s">
        <v>970</v>
      </c>
      <c r="D3699" t="s">
        <v>971</v>
      </c>
      <c r="E3699" t="s">
        <v>972</v>
      </c>
      <c r="F3699" s="220" t="s">
        <v>53</v>
      </c>
      <c r="G3699" s="220">
        <v>45167</v>
      </c>
      <c r="H3699" t="s">
        <v>104</v>
      </c>
      <c r="I3699" t="s">
        <v>55</v>
      </c>
      <c r="J3699" t="s">
        <v>105</v>
      </c>
      <c r="K3699" t="s">
        <v>106</v>
      </c>
      <c r="L3699" s="230" t="s">
        <v>107</v>
      </c>
      <c r="M3699">
        <v>1</v>
      </c>
      <c r="N3699">
        <v>0</v>
      </c>
      <c r="O3699">
        <v>9.54</v>
      </c>
      <c r="P3699">
        <v>9.54</v>
      </c>
      <c r="Q3699">
        <v>6108.75</v>
      </c>
      <c r="R3699">
        <v>17.6</v>
      </c>
      <c r="S3699" s="231" t="str">
        <f>VLOOKUP(U3699,'Cross ref'!I:J,2,0)</f>
        <v>SCL</v>
      </c>
      <c r="T3699" s="231">
        <f t="shared" si="342"/>
        <v>9.54</v>
      </c>
      <c r="U3699" s="231">
        <f>VLOOKUP(VALUE(C3699),'Cross ref'!G:I,3,0)</f>
        <v>8150</v>
      </c>
      <c r="V3699" s="231">
        <f>IFERROR(VLOOKUP(J3699,'Item List (2)'!C:D,2,0),VLOOKUP(K3699,'Item List (2)'!C:D,2,0))</f>
        <v>50007</v>
      </c>
      <c r="W3699" s="231">
        <f>IFERROR(VLOOKUP(J3699,'Item List (2)'!C:E,3,0),VLOOKUP(K3699,'Item List (2)'!C:E,3,0))</f>
        <v>100</v>
      </c>
      <c r="X3699" s="231">
        <f t="shared" si="343"/>
        <v>0</v>
      </c>
      <c r="Y3699" s="231" t="str">
        <f t="shared" si="344"/>
        <v>MILK, 1%</v>
      </c>
      <c r="AA3699" s="232">
        <f t="shared" si="345"/>
        <v>9.54</v>
      </c>
      <c r="AB3699" s="232" t="str">
        <f>VLOOKUP(W3699,'Item List (2)'!$H:$J,2,0)</f>
        <v>Food</v>
      </c>
      <c r="AC3699" s="232">
        <f t="shared" si="346"/>
        <v>8150</v>
      </c>
      <c r="AD3699" s="232" t="str">
        <f t="shared" si="347"/>
        <v>8150-Food</v>
      </c>
    </row>
    <row r="3700" spans="1:30">
      <c r="A3700" t="s">
        <v>48</v>
      </c>
      <c r="B3700" t="s">
        <v>549</v>
      </c>
      <c r="C3700" t="s">
        <v>970</v>
      </c>
      <c r="D3700" t="s">
        <v>971</v>
      </c>
      <c r="E3700" t="s">
        <v>972</v>
      </c>
      <c r="F3700" s="220" t="s">
        <v>53</v>
      </c>
      <c r="G3700" s="220">
        <v>45167</v>
      </c>
      <c r="H3700" t="s">
        <v>481</v>
      </c>
      <c r="I3700" t="s">
        <v>66</v>
      </c>
      <c r="J3700" t="s">
        <v>109</v>
      </c>
      <c r="K3700" t="s">
        <v>308</v>
      </c>
      <c r="L3700" s="230" t="s">
        <v>111</v>
      </c>
      <c r="M3700">
        <v>3</v>
      </c>
      <c r="N3700">
        <v>0</v>
      </c>
      <c r="O3700">
        <v>3.85</v>
      </c>
      <c r="P3700">
        <v>11.55</v>
      </c>
      <c r="Q3700">
        <v>6108.75</v>
      </c>
      <c r="R3700">
        <v>17.6</v>
      </c>
      <c r="S3700" s="231" t="str">
        <f>VLOOKUP(U3700,'Cross ref'!I:J,2,0)</f>
        <v>SCL</v>
      </c>
      <c r="T3700" s="231">
        <f t="shared" si="342"/>
        <v>11.55</v>
      </c>
      <c r="U3700" s="231">
        <f>VLOOKUP(VALUE(C3700),'Cross ref'!G:I,3,0)</f>
        <v>8150</v>
      </c>
      <c r="V3700" s="231">
        <f>IFERROR(VLOOKUP(J3700,'Item List (2)'!C:D,2,0),VLOOKUP(K3700,'Item List (2)'!C:D,2,0))</f>
        <v>60507</v>
      </c>
      <c r="W3700" s="231">
        <f>IFERROR(VLOOKUP(J3700,'Item List (2)'!C:E,3,0),VLOOKUP(K3700,'Item List (2)'!C:E,3,0))</f>
        <v>1200</v>
      </c>
      <c r="X3700" s="231">
        <f t="shared" si="343"/>
        <v>0</v>
      </c>
      <c r="Y3700" s="231" t="str">
        <f t="shared" si="344"/>
        <v>GLOVE, SYNTH XLG</v>
      </c>
      <c r="AA3700" s="232">
        <f t="shared" si="345"/>
        <v>11.55</v>
      </c>
      <c r="AB3700" s="232" t="str">
        <f>VLOOKUP(W3700,'Item List (2)'!$H:$J,2,0)</f>
        <v>Supplies</v>
      </c>
      <c r="AC3700" s="232">
        <f t="shared" si="346"/>
        <v>8150</v>
      </c>
      <c r="AD3700" s="232" t="str">
        <f t="shared" si="347"/>
        <v>8150-Supplies</v>
      </c>
    </row>
    <row r="3701" spans="1:30">
      <c r="A3701" t="s">
        <v>48</v>
      </c>
      <c r="B3701" t="s">
        <v>549</v>
      </c>
      <c r="C3701" t="s">
        <v>970</v>
      </c>
      <c r="D3701" t="s">
        <v>971</v>
      </c>
      <c r="E3701" t="s">
        <v>972</v>
      </c>
      <c r="F3701" s="220" t="s">
        <v>53</v>
      </c>
      <c r="G3701" s="220">
        <v>45167</v>
      </c>
      <c r="H3701" t="s">
        <v>54</v>
      </c>
      <c r="I3701" t="s">
        <v>55</v>
      </c>
      <c r="J3701" t="s">
        <v>56</v>
      </c>
      <c r="K3701" t="s">
        <v>57</v>
      </c>
      <c r="L3701" s="230" t="s">
        <v>58</v>
      </c>
      <c r="M3701">
        <v>1</v>
      </c>
      <c r="N3701">
        <v>0</v>
      </c>
      <c r="O3701">
        <v>42.61</v>
      </c>
      <c r="P3701">
        <v>42.61</v>
      </c>
      <c r="Q3701">
        <v>6108.75</v>
      </c>
      <c r="R3701">
        <v>17.6</v>
      </c>
      <c r="S3701" s="231" t="str">
        <f>VLOOKUP(U3701,'Cross ref'!I:J,2,0)</f>
        <v>SCL</v>
      </c>
      <c r="T3701" s="231">
        <f t="shared" si="342"/>
        <v>42.61</v>
      </c>
      <c r="U3701" s="231">
        <f>VLOOKUP(VALUE(C3701),'Cross ref'!G:I,3,0)</f>
        <v>8150</v>
      </c>
      <c r="V3701" s="231">
        <f>IFERROR(VLOOKUP(J3701,'Item List (2)'!C:D,2,0),VLOOKUP(K3701,'Item List (2)'!C:D,2,0))</f>
        <v>50007</v>
      </c>
      <c r="W3701" s="231">
        <f>IFERROR(VLOOKUP(J3701,'Item List (2)'!C:E,3,0),VLOOKUP(K3701,'Item List (2)'!C:E,3,0))</f>
        <v>100</v>
      </c>
      <c r="X3701" s="231">
        <f t="shared" si="343"/>
        <v>0</v>
      </c>
      <c r="Y3701" s="231" t="str">
        <f t="shared" si="344"/>
        <v>PEPPER, CHILE GRN STRIP</v>
      </c>
      <c r="AA3701" s="232">
        <f t="shared" si="345"/>
        <v>42.61</v>
      </c>
      <c r="AB3701" s="232" t="str">
        <f>VLOOKUP(W3701,'Item List (2)'!$H:$J,2,0)</f>
        <v>Food</v>
      </c>
      <c r="AC3701" s="232">
        <f t="shared" si="346"/>
        <v>8150</v>
      </c>
      <c r="AD3701" s="232" t="str">
        <f t="shared" si="347"/>
        <v>8150-Food</v>
      </c>
    </row>
    <row r="3702" spans="1:30">
      <c r="A3702" t="s">
        <v>48</v>
      </c>
      <c r="B3702" t="s">
        <v>549</v>
      </c>
      <c r="C3702" t="s">
        <v>970</v>
      </c>
      <c r="D3702" t="s">
        <v>971</v>
      </c>
      <c r="E3702" t="s">
        <v>972</v>
      </c>
      <c r="F3702" s="220" t="s">
        <v>53</v>
      </c>
      <c r="G3702" s="220">
        <v>45167</v>
      </c>
      <c r="H3702" t="s">
        <v>116</v>
      </c>
      <c r="I3702" t="s">
        <v>55</v>
      </c>
      <c r="J3702" t="s">
        <v>117</v>
      </c>
      <c r="K3702" t="s">
        <v>118</v>
      </c>
      <c r="L3702" s="230" t="s">
        <v>119</v>
      </c>
      <c r="M3702">
        <v>16</v>
      </c>
      <c r="N3702">
        <v>0</v>
      </c>
      <c r="O3702">
        <v>76.78</v>
      </c>
      <c r="P3702">
        <v>1228.48</v>
      </c>
      <c r="Q3702">
        <v>6108.75</v>
      </c>
      <c r="R3702">
        <v>17.6</v>
      </c>
      <c r="S3702" s="231" t="str">
        <f>VLOOKUP(U3702,'Cross ref'!I:J,2,0)</f>
        <v>SCL</v>
      </c>
      <c r="T3702" s="231">
        <f t="shared" si="342"/>
        <v>1228.48</v>
      </c>
      <c r="U3702" s="231">
        <f>VLOOKUP(VALUE(C3702),'Cross ref'!G:I,3,0)</f>
        <v>8150</v>
      </c>
      <c r="V3702" s="231">
        <f>IFERROR(VLOOKUP(J3702,'Item List (2)'!C:D,2,0),VLOOKUP(K3702,'Item List (2)'!C:D,2,0))</f>
        <v>50007</v>
      </c>
      <c r="W3702" s="231">
        <f>IFERROR(VLOOKUP(J3702,'Item List (2)'!C:E,3,0),VLOOKUP(K3702,'Item List (2)'!C:E,3,0))</f>
        <v>100</v>
      </c>
      <c r="X3702" s="231">
        <f t="shared" si="343"/>
        <v>0</v>
      </c>
      <c r="Y3702" s="231" t="str">
        <f t="shared" si="344"/>
        <v>BEEF, GRND PTY 3.5Z</v>
      </c>
      <c r="AA3702" s="232">
        <f t="shared" si="345"/>
        <v>1228.48</v>
      </c>
      <c r="AB3702" s="232" t="str">
        <f>VLOOKUP(W3702,'Item List (2)'!$H:$J,2,0)</f>
        <v>Food</v>
      </c>
      <c r="AC3702" s="232">
        <f t="shared" si="346"/>
        <v>8150</v>
      </c>
      <c r="AD3702" s="232" t="str">
        <f t="shared" si="347"/>
        <v>8150-Food</v>
      </c>
    </row>
    <row r="3703" spans="1:30">
      <c r="A3703" t="s">
        <v>48</v>
      </c>
      <c r="B3703" t="s">
        <v>549</v>
      </c>
      <c r="C3703" t="s">
        <v>970</v>
      </c>
      <c r="D3703" t="s">
        <v>971</v>
      </c>
      <c r="E3703" t="s">
        <v>972</v>
      </c>
      <c r="F3703" s="220" t="s">
        <v>53</v>
      </c>
      <c r="G3703" s="220">
        <v>45167</v>
      </c>
      <c r="H3703" t="s">
        <v>120</v>
      </c>
      <c r="I3703" t="s">
        <v>55</v>
      </c>
      <c r="J3703" t="s">
        <v>121</v>
      </c>
      <c r="K3703" t="s">
        <v>122</v>
      </c>
      <c r="L3703" s="230" t="s">
        <v>123</v>
      </c>
      <c r="M3703">
        <v>3</v>
      </c>
      <c r="N3703">
        <v>0</v>
      </c>
      <c r="O3703">
        <v>30.72</v>
      </c>
      <c r="P3703">
        <v>92.16</v>
      </c>
      <c r="Q3703">
        <v>6108.75</v>
      </c>
      <c r="R3703">
        <v>17.6</v>
      </c>
      <c r="S3703" s="231" t="str">
        <f>VLOOKUP(U3703,'Cross ref'!I:J,2,0)</f>
        <v>SCL</v>
      </c>
      <c r="T3703" s="231">
        <f t="shared" si="342"/>
        <v>92.16</v>
      </c>
      <c r="U3703" s="231">
        <f>VLOOKUP(VALUE(C3703),'Cross ref'!G:I,3,0)</f>
        <v>8150</v>
      </c>
      <c r="V3703" s="231">
        <f>IFERROR(VLOOKUP(J3703,'Item List (2)'!C:D,2,0),VLOOKUP(K3703,'Item List (2)'!C:D,2,0))</f>
        <v>50007</v>
      </c>
      <c r="W3703" s="231">
        <f>IFERROR(VLOOKUP(J3703,'Item List (2)'!C:E,3,0),VLOOKUP(K3703,'Item List (2)'!C:E,3,0))</f>
        <v>100</v>
      </c>
      <c r="X3703" s="231">
        <f t="shared" si="343"/>
        <v>0</v>
      </c>
      <c r="Y3703" s="231" t="str">
        <f t="shared" si="344"/>
        <v>APPTZR, ONION RING</v>
      </c>
      <c r="AA3703" s="232">
        <f t="shared" si="345"/>
        <v>92.16</v>
      </c>
      <c r="AB3703" s="232" t="str">
        <f>VLOOKUP(W3703,'Item List (2)'!$H:$J,2,0)</f>
        <v>Food</v>
      </c>
      <c r="AC3703" s="232">
        <f t="shared" si="346"/>
        <v>8150</v>
      </c>
      <c r="AD3703" s="232" t="str">
        <f t="shared" si="347"/>
        <v>8150-Food</v>
      </c>
    </row>
    <row r="3704" spans="1:30">
      <c r="A3704" t="s">
        <v>48</v>
      </c>
      <c r="B3704" t="s">
        <v>549</v>
      </c>
      <c r="C3704" t="s">
        <v>970</v>
      </c>
      <c r="D3704" t="s">
        <v>971</v>
      </c>
      <c r="E3704" t="s">
        <v>972</v>
      </c>
      <c r="F3704" s="220" t="s">
        <v>53</v>
      </c>
      <c r="G3704" s="220">
        <v>45167</v>
      </c>
      <c r="H3704" t="s">
        <v>124</v>
      </c>
      <c r="I3704" t="s">
        <v>55</v>
      </c>
      <c r="J3704" t="s">
        <v>125</v>
      </c>
      <c r="K3704" t="s">
        <v>126</v>
      </c>
      <c r="L3704" s="230" t="s">
        <v>127</v>
      </c>
      <c r="M3704">
        <v>3</v>
      </c>
      <c r="N3704">
        <v>0</v>
      </c>
      <c r="O3704">
        <v>21.8</v>
      </c>
      <c r="P3704">
        <v>65.4</v>
      </c>
      <c r="Q3704">
        <v>6108.75</v>
      </c>
      <c r="R3704">
        <v>17.6</v>
      </c>
      <c r="S3704" s="231" t="str">
        <f>VLOOKUP(U3704,'Cross ref'!I:J,2,0)</f>
        <v>SCL</v>
      </c>
      <c r="T3704" s="231">
        <f t="shared" si="342"/>
        <v>65.4</v>
      </c>
      <c r="U3704" s="231">
        <f>VLOOKUP(VALUE(C3704),'Cross ref'!G:I,3,0)</f>
        <v>8150</v>
      </c>
      <c r="V3704" s="231">
        <f>IFERROR(VLOOKUP(J3704,'Item List (2)'!C:D,2,0),VLOOKUP(K3704,'Item List (2)'!C:D,2,0))</f>
        <v>50007</v>
      </c>
      <c r="W3704" s="231">
        <f>IFERROR(VLOOKUP(J3704,'Item List (2)'!C:E,3,0),VLOOKUP(K3704,'Item List (2)'!C:E,3,0))</f>
        <v>100</v>
      </c>
      <c r="X3704" s="231">
        <f t="shared" si="343"/>
        <v>0</v>
      </c>
      <c r="Y3704" s="231" t="str">
        <f t="shared" si="344"/>
        <v>KETCHUP, PKT</v>
      </c>
      <c r="AA3704" s="232">
        <f t="shared" si="345"/>
        <v>65.4</v>
      </c>
      <c r="AB3704" s="232" t="str">
        <f>VLOOKUP(W3704,'Item List (2)'!$H:$J,2,0)</f>
        <v>Food</v>
      </c>
      <c r="AC3704" s="232">
        <f t="shared" si="346"/>
        <v>8150</v>
      </c>
      <c r="AD3704" s="232" t="str">
        <f t="shared" si="347"/>
        <v>8150-Food</v>
      </c>
    </row>
    <row r="3705" spans="1:30">
      <c r="A3705" t="s">
        <v>48</v>
      </c>
      <c r="B3705" t="s">
        <v>549</v>
      </c>
      <c r="C3705" t="s">
        <v>970</v>
      </c>
      <c r="D3705" t="s">
        <v>971</v>
      </c>
      <c r="E3705" t="s">
        <v>972</v>
      </c>
      <c r="F3705" s="220" t="s">
        <v>53</v>
      </c>
      <c r="G3705" s="220">
        <v>45167</v>
      </c>
      <c r="H3705" t="s">
        <v>315</v>
      </c>
      <c r="I3705" t="s">
        <v>55</v>
      </c>
      <c r="J3705" t="s">
        <v>316</v>
      </c>
      <c r="K3705" t="s">
        <v>317</v>
      </c>
      <c r="L3705" s="230" t="s">
        <v>212</v>
      </c>
      <c r="M3705">
        <v>1</v>
      </c>
      <c r="N3705">
        <v>0</v>
      </c>
      <c r="O3705">
        <v>17.15</v>
      </c>
      <c r="P3705">
        <v>17.15</v>
      </c>
      <c r="Q3705">
        <v>6108.75</v>
      </c>
      <c r="R3705">
        <v>17.6</v>
      </c>
      <c r="S3705" s="231" t="str">
        <f>VLOOKUP(U3705,'Cross ref'!I:J,2,0)</f>
        <v>SCL</v>
      </c>
      <c r="T3705" s="231">
        <f t="shared" si="342"/>
        <v>17.15</v>
      </c>
      <c r="U3705" s="231">
        <f>VLOOKUP(VALUE(C3705),'Cross ref'!G:I,3,0)</f>
        <v>8150</v>
      </c>
      <c r="V3705" s="231">
        <f>IFERROR(VLOOKUP(J3705,'Item List (2)'!C:D,2,0),VLOOKUP(K3705,'Item List (2)'!C:D,2,0))</f>
        <v>50007</v>
      </c>
      <c r="W3705" s="231">
        <f>IFERROR(VLOOKUP(J3705,'Item List (2)'!C:E,3,0),VLOOKUP(K3705,'Item List (2)'!C:E,3,0))</f>
        <v>100</v>
      </c>
      <c r="X3705" s="231">
        <f t="shared" si="343"/>
        <v>0</v>
      </c>
      <c r="Y3705" s="231" t="str">
        <f t="shared" si="344"/>
        <v>BREADING, CHICK TNDR</v>
      </c>
      <c r="AA3705" s="232">
        <f t="shared" si="345"/>
        <v>17.15</v>
      </c>
      <c r="AB3705" s="232" t="str">
        <f>VLOOKUP(W3705,'Item List (2)'!$H:$J,2,0)</f>
        <v>Food</v>
      </c>
      <c r="AC3705" s="232">
        <f t="shared" si="346"/>
        <v>8150</v>
      </c>
      <c r="AD3705" s="232" t="str">
        <f t="shared" si="347"/>
        <v>8150-Food</v>
      </c>
    </row>
    <row r="3706" spans="1:30">
      <c r="A3706" t="s">
        <v>48</v>
      </c>
      <c r="B3706" t="s">
        <v>549</v>
      </c>
      <c r="C3706" t="s">
        <v>970</v>
      </c>
      <c r="D3706" t="s">
        <v>971</v>
      </c>
      <c r="E3706" t="s">
        <v>972</v>
      </c>
      <c r="F3706" s="220" t="s">
        <v>53</v>
      </c>
      <c r="G3706" s="220">
        <v>45167</v>
      </c>
      <c r="H3706" t="s">
        <v>128</v>
      </c>
      <c r="I3706" t="s">
        <v>55</v>
      </c>
      <c r="J3706" t="s">
        <v>129</v>
      </c>
      <c r="K3706" t="s">
        <v>130</v>
      </c>
      <c r="L3706" s="230" t="s">
        <v>131</v>
      </c>
      <c r="M3706">
        <v>1</v>
      </c>
      <c r="N3706">
        <v>0</v>
      </c>
      <c r="O3706">
        <v>33.38</v>
      </c>
      <c r="P3706">
        <v>33.38</v>
      </c>
      <c r="Q3706">
        <v>6108.75</v>
      </c>
      <c r="R3706">
        <v>17.6</v>
      </c>
      <c r="S3706" s="231" t="str">
        <f>VLOOKUP(U3706,'Cross ref'!I:J,2,0)</f>
        <v>SCL</v>
      </c>
      <c r="T3706" s="231">
        <f t="shared" si="342"/>
        <v>33.38</v>
      </c>
      <c r="U3706" s="231">
        <f>VLOOKUP(VALUE(C3706),'Cross ref'!G:I,3,0)</f>
        <v>8150</v>
      </c>
      <c r="V3706" s="231">
        <f>IFERROR(VLOOKUP(J3706,'Item List (2)'!C:D,2,0),VLOOKUP(K3706,'Item List (2)'!C:D,2,0))</f>
        <v>50007</v>
      </c>
      <c r="W3706" s="231">
        <f>IFERROR(VLOOKUP(J3706,'Item List (2)'!C:E,3,0),VLOOKUP(K3706,'Item List (2)'!C:E,3,0))</f>
        <v>100</v>
      </c>
      <c r="X3706" s="231">
        <f t="shared" si="343"/>
        <v>0</v>
      </c>
      <c r="Y3706" s="231" t="str">
        <f t="shared" si="344"/>
        <v>HASHBROWN, RND ZTF</v>
      </c>
      <c r="AA3706" s="232">
        <f t="shared" si="345"/>
        <v>33.38</v>
      </c>
      <c r="AB3706" s="232" t="str">
        <f>VLOOKUP(W3706,'Item List (2)'!$H:$J,2,0)</f>
        <v>Food</v>
      </c>
      <c r="AC3706" s="232">
        <f t="shared" si="346"/>
        <v>8150</v>
      </c>
      <c r="AD3706" s="232" t="str">
        <f t="shared" si="347"/>
        <v>8150-Food</v>
      </c>
    </row>
    <row r="3707" spans="1:30">
      <c r="A3707" t="s">
        <v>48</v>
      </c>
      <c r="B3707" t="s">
        <v>549</v>
      </c>
      <c r="C3707" t="s">
        <v>970</v>
      </c>
      <c r="D3707" t="s">
        <v>971</v>
      </c>
      <c r="E3707" t="s">
        <v>972</v>
      </c>
      <c r="F3707" s="220" t="s">
        <v>53</v>
      </c>
      <c r="G3707" s="220">
        <v>45167</v>
      </c>
      <c r="H3707" t="s">
        <v>132</v>
      </c>
      <c r="I3707" t="s">
        <v>55</v>
      </c>
      <c r="J3707" t="s">
        <v>129</v>
      </c>
      <c r="K3707" t="s">
        <v>133</v>
      </c>
      <c r="L3707" s="230" t="s">
        <v>131</v>
      </c>
      <c r="M3707">
        <v>2</v>
      </c>
      <c r="N3707">
        <v>0</v>
      </c>
      <c r="O3707">
        <v>33.38</v>
      </c>
      <c r="P3707">
        <v>66.76</v>
      </c>
      <c r="Q3707">
        <v>6108.75</v>
      </c>
      <c r="R3707">
        <v>17.6</v>
      </c>
      <c r="S3707" s="231" t="str">
        <f>VLOOKUP(U3707,'Cross ref'!I:J,2,0)</f>
        <v>SCL</v>
      </c>
      <c r="T3707" s="231">
        <f t="shared" si="342"/>
        <v>66.76</v>
      </c>
      <c r="U3707" s="231">
        <f>VLOOKUP(VALUE(C3707),'Cross ref'!G:I,3,0)</f>
        <v>8150</v>
      </c>
      <c r="V3707" s="231">
        <f>IFERROR(VLOOKUP(J3707,'Item List (2)'!C:D,2,0),VLOOKUP(K3707,'Item List (2)'!C:D,2,0))</f>
        <v>50007</v>
      </c>
      <c r="W3707" s="231">
        <f>IFERROR(VLOOKUP(J3707,'Item List (2)'!C:E,3,0),VLOOKUP(K3707,'Item List (2)'!C:E,3,0))</f>
        <v>100</v>
      </c>
      <c r="X3707" s="231">
        <f t="shared" si="343"/>
        <v>0</v>
      </c>
      <c r="Y3707" s="231" t="str">
        <f t="shared" si="344"/>
        <v>FRIES, CRISS CUT SEASN</v>
      </c>
      <c r="AA3707" s="232">
        <f t="shared" si="345"/>
        <v>66.76</v>
      </c>
      <c r="AB3707" s="232" t="str">
        <f>VLOOKUP(W3707,'Item List (2)'!$H:$J,2,0)</f>
        <v>Food</v>
      </c>
      <c r="AC3707" s="232">
        <f t="shared" si="346"/>
        <v>8150</v>
      </c>
      <c r="AD3707" s="232" t="str">
        <f t="shared" si="347"/>
        <v>8150-Food</v>
      </c>
    </row>
    <row r="3708" spans="1:30">
      <c r="A3708" t="s">
        <v>48</v>
      </c>
      <c r="B3708" t="s">
        <v>549</v>
      </c>
      <c r="C3708" t="s">
        <v>970</v>
      </c>
      <c r="D3708" t="s">
        <v>971</v>
      </c>
      <c r="E3708" t="s">
        <v>972</v>
      </c>
      <c r="F3708" s="220" t="s">
        <v>53</v>
      </c>
      <c r="G3708" s="220">
        <v>45167</v>
      </c>
      <c r="H3708" t="s">
        <v>134</v>
      </c>
      <c r="I3708" t="s">
        <v>55</v>
      </c>
      <c r="J3708" t="s">
        <v>129</v>
      </c>
      <c r="K3708" t="s">
        <v>135</v>
      </c>
      <c r="L3708" s="230" t="s">
        <v>136</v>
      </c>
      <c r="M3708">
        <v>15</v>
      </c>
      <c r="N3708">
        <v>0</v>
      </c>
      <c r="O3708">
        <v>35.28</v>
      </c>
      <c r="P3708" s="229">
        <v>529.2</v>
      </c>
      <c r="Q3708">
        <v>6108.75</v>
      </c>
      <c r="R3708">
        <v>17.6</v>
      </c>
      <c r="S3708" s="231" t="str">
        <f>VLOOKUP(U3708,'Cross ref'!I:J,2,0)</f>
        <v>SCL</v>
      </c>
      <c r="T3708" s="231">
        <f t="shared" si="342"/>
        <v>529.2</v>
      </c>
      <c r="U3708" s="231">
        <f>VLOOKUP(VALUE(C3708),'Cross ref'!G:I,3,0)</f>
        <v>8150</v>
      </c>
      <c r="V3708" s="231">
        <f>IFERROR(VLOOKUP(J3708,'Item List (2)'!C:D,2,0),VLOOKUP(K3708,'Item List (2)'!C:D,2,0))</f>
        <v>50007</v>
      </c>
      <c r="W3708" s="231">
        <f>IFERROR(VLOOKUP(J3708,'Item List (2)'!C:E,3,0),VLOOKUP(K3708,'Item List (2)'!C:E,3,0))</f>
        <v>100</v>
      </c>
      <c r="X3708" s="231">
        <f t="shared" si="343"/>
        <v>0</v>
      </c>
      <c r="Y3708" s="231" t="str">
        <f t="shared" si="344"/>
        <v>FRIES, SS SK ON</v>
      </c>
      <c r="AA3708" s="232">
        <f t="shared" si="345"/>
        <v>529.2</v>
      </c>
      <c r="AB3708" s="232" t="str">
        <f>VLOOKUP(W3708,'Item List (2)'!$H:$J,2,0)</f>
        <v>Food</v>
      </c>
      <c r="AC3708" s="232">
        <f t="shared" si="346"/>
        <v>8150</v>
      </c>
      <c r="AD3708" s="232" t="str">
        <f t="shared" si="347"/>
        <v>8150-Food</v>
      </c>
    </row>
    <row r="3709" spans="1:30">
      <c r="A3709" t="s">
        <v>48</v>
      </c>
      <c r="B3709" t="s">
        <v>549</v>
      </c>
      <c r="C3709" t="s">
        <v>970</v>
      </c>
      <c r="D3709" t="s">
        <v>971</v>
      </c>
      <c r="E3709" t="s">
        <v>972</v>
      </c>
      <c r="F3709" s="220" t="s">
        <v>53</v>
      </c>
      <c r="G3709" s="220">
        <v>45167</v>
      </c>
      <c r="H3709" t="s">
        <v>145</v>
      </c>
      <c r="I3709" t="s">
        <v>55</v>
      </c>
      <c r="J3709" t="s">
        <v>146</v>
      </c>
      <c r="K3709" t="s">
        <v>147</v>
      </c>
      <c r="L3709" s="230" t="s">
        <v>148</v>
      </c>
      <c r="M3709">
        <v>2</v>
      </c>
      <c r="N3709">
        <v>0</v>
      </c>
      <c r="O3709">
        <v>111.01</v>
      </c>
      <c r="P3709">
        <v>222.02</v>
      </c>
      <c r="Q3709">
        <v>6108.75</v>
      </c>
      <c r="R3709">
        <v>17.6</v>
      </c>
      <c r="S3709" s="231" t="str">
        <f>VLOOKUP(U3709,'Cross ref'!I:J,2,0)</f>
        <v>SCL</v>
      </c>
      <c r="T3709" s="231">
        <f t="shared" si="342"/>
        <v>222.02</v>
      </c>
      <c r="U3709" s="231">
        <f>VLOOKUP(VALUE(C3709),'Cross ref'!G:I,3,0)</f>
        <v>8150</v>
      </c>
      <c r="V3709" s="231">
        <f>IFERROR(VLOOKUP(J3709,'Item List (2)'!C:D,2,0),VLOOKUP(K3709,'Item List (2)'!C:D,2,0))</f>
        <v>50007</v>
      </c>
      <c r="W3709" s="231">
        <f>IFERROR(VLOOKUP(J3709,'Item List (2)'!C:E,3,0),VLOOKUP(K3709,'Item List (2)'!C:E,3,0))</f>
        <v>100</v>
      </c>
      <c r="X3709" s="231">
        <f t="shared" si="343"/>
        <v>0</v>
      </c>
      <c r="Y3709" s="231" t="str">
        <f t="shared" si="344"/>
        <v>CHICKEN, TNDRLOIN STRIP 1.5Z</v>
      </c>
      <c r="AA3709" s="232">
        <f t="shared" si="345"/>
        <v>222.02</v>
      </c>
      <c r="AB3709" s="232" t="str">
        <f>VLOOKUP(W3709,'Item List (2)'!$H:$J,2,0)</f>
        <v>Food</v>
      </c>
      <c r="AC3709" s="232">
        <f t="shared" si="346"/>
        <v>8150</v>
      </c>
      <c r="AD3709" s="232" t="str">
        <f t="shared" si="347"/>
        <v>8150-Food</v>
      </c>
    </row>
    <row r="3710" spans="1:30">
      <c r="A3710" t="s">
        <v>48</v>
      </c>
      <c r="B3710" t="s">
        <v>549</v>
      </c>
      <c r="C3710" t="s">
        <v>970</v>
      </c>
      <c r="D3710" t="s">
        <v>971</v>
      </c>
      <c r="E3710" t="s">
        <v>972</v>
      </c>
      <c r="F3710" s="220" t="s">
        <v>53</v>
      </c>
      <c r="G3710" s="220">
        <v>45167</v>
      </c>
      <c r="H3710" t="s">
        <v>149</v>
      </c>
      <c r="I3710" t="s">
        <v>55</v>
      </c>
      <c r="J3710" t="s">
        <v>102</v>
      </c>
      <c r="K3710" t="s">
        <v>150</v>
      </c>
      <c r="L3710" s="230" t="s">
        <v>100</v>
      </c>
      <c r="M3710">
        <v>6</v>
      </c>
      <c r="N3710">
        <v>0</v>
      </c>
      <c r="O3710">
        <v>25.94</v>
      </c>
      <c r="P3710">
        <v>155.64</v>
      </c>
      <c r="Q3710">
        <v>6108.75</v>
      </c>
      <c r="R3710">
        <v>17.6</v>
      </c>
      <c r="S3710" s="231" t="str">
        <f>VLOOKUP(U3710,'Cross ref'!I:J,2,0)</f>
        <v>SCL</v>
      </c>
      <c r="T3710" s="231">
        <f t="shared" si="342"/>
        <v>155.64</v>
      </c>
      <c r="U3710" s="231">
        <f>VLOOKUP(VALUE(C3710),'Cross ref'!G:I,3,0)</f>
        <v>8150</v>
      </c>
      <c r="V3710" s="231">
        <f>IFERROR(VLOOKUP(J3710,'Item List (2)'!C:D,2,0),VLOOKUP(K3710,'Item List (2)'!C:D,2,0))</f>
        <v>50007</v>
      </c>
      <c r="W3710" s="231">
        <f>IFERROR(VLOOKUP(J3710,'Item List (2)'!C:E,3,0),VLOOKUP(K3710,'Item List (2)'!C:E,3,0))</f>
        <v>100</v>
      </c>
      <c r="X3710" s="231">
        <f t="shared" si="343"/>
        <v>0</v>
      </c>
      <c r="Y3710" s="231" t="str">
        <f t="shared" si="344"/>
        <v>SAUCE, BTRMILK RANCH CUP</v>
      </c>
      <c r="AA3710" s="232">
        <f t="shared" si="345"/>
        <v>155.64</v>
      </c>
      <c r="AB3710" s="232" t="str">
        <f>VLOOKUP(W3710,'Item List (2)'!$H:$J,2,0)</f>
        <v>Food</v>
      </c>
      <c r="AC3710" s="232">
        <f t="shared" si="346"/>
        <v>8150</v>
      </c>
      <c r="AD3710" s="232" t="str">
        <f t="shared" si="347"/>
        <v>8150-Food</v>
      </c>
    </row>
    <row r="3711" spans="1:30">
      <c r="A3711" t="s">
        <v>48</v>
      </c>
      <c r="B3711" t="s">
        <v>549</v>
      </c>
      <c r="C3711" t="s">
        <v>970</v>
      </c>
      <c r="D3711" t="s">
        <v>971</v>
      </c>
      <c r="E3711" t="s">
        <v>972</v>
      </c>
      <c r="F3711" s="220" t="s">
        <v>53</v>
      </c>
      <c r="G3711" s="220">
        <v>45167</v>
      </c>
      <c r="H3711" t="s">
        <v>155</v>
      </c>
      <c r="I3711" t="s">
        <v>55</v>
      </c>
      <c r="J3711" t="s">
        <v>156</v>
      </c>
      <c r="K3711" t="s">
        <v>157</v>
      </c>
      <c r="L3711" s="230" t="s">
        <v>158</v>
      </c>
      <c r="M3711">
        <v>3</v>
      </c>
      <c r="N3711">
        <v>0</v>
      </c>
      <c r="O3711">
        <v>19.78</v>
      </c>
      <c r="P3711">
        <v>59.34</v>
      </c>
      <c r="Q3711">
        <v>6108.75</v>
      </c>
      <c r="R3711">
        <v>17.6</v>
      </c>
      <c r="S3711" s="231" t="str">
        <f>VLOOKUP(U3711,'Cross ref'!I:J,2,0)</f>
        <v>SCL</v>
      </c>
      <c r="T3711" s="231">
        <f t="shared" si="342"/>
        <v>59.34</v>
      </c>
      <c r="U3711" s="231">
        <f>VLOOKUP(VALUE(C3711),'Cross ref'!G:I,3,0)</f>
        <v>8150</v>
      </c>
      <c r="V3711" s="231">
        <f>IFERROR(VLOOKUP(J3711,'Item List (2)'!C:D,2,0),VLOOKUP(K3711,'Item List (2)'!C:D,2,0))</f>
        <v>50007</v>
      </c>
      <c r="W3711" s="231">
        <f>IFERROR(VLOOKUP(J3711,'Item List (2)'!C:E,3,0),VLOOKUP(K3711,'Item List (2)'!C:E,3,0))</f>
        <v>100</v>
      </c>
      <c r="X3711" s="231">
        <f t="shared" si="343"/>
        <v>0</v>
      </c>
      <c r="Y3711" s="231" t="str">
        <f t="shared" si="344"/>
        <v>ICE CREAM, VANILLA SLOW MELT</v>
      </c>
      <c r="AA3711" s="232">
        <f t="shared" si="345"/>
        <v>59.34</v>
      </c>
      <c r="AB3711" s="232" t="str">
        <f>VLOOKUP(W3711,'Item List (2)'!$H:$J,2,0)</f>
        <v>Food</v>
      </c>
      <c r="AC3711" s="232">
        <f t="shared" si="346"/>
        <v>8150</v>
      </c>
      <c r="AD3711" s="232" t="str">
        <f t="shared" si="347"/>
        <v>8150-Food</v>
      </c>
    </row>
    <row r="3712" spans="1:30">
      <c r="A3712" t="s">
        <v>48</v>
      </c>
      <c r="B3712" t="s">
        <v>549</v>
      </c>
      <c r="C3712" t="s">
        <v>970</v>
      </c>
      <c r="D3712" t="s">
        <v>971</v>
      </c>
      <c r="E3712" t="s">
        <v>972</v>
      </c>
      <c r="F3712" s="220" t="s">
        <v>53</v>
      </c>
      <c r="G3712" s="220">
        <v>45167</v>
      </c>
      <c r="H3712" t="s">
        <v>159</v>
      </c>
      <c r="I3712" t="s">
        <v>55</v>
      </c>
      <c r="J3712" t="s">
        <v>160</v>
      </c>
      <c r="K3712" t="s">
        <v>161</v>
      </c>
      <c r="L3712" s="230" t="s">
        <v>162</v>
      </c>
      <c r="M3712">
        <v>8</v>
      </c>
      <c r="N3712">
        <v>0</v>
      </c>
      <c r="O3712">
        <v>36.91</v>
      </c>
      <c r="P3712">
        <v>295.28</v>
      </c>
      <c r="Q3712">
        <v>6108.75</v>
      </c>
      <c r="R3712">
        <v>17.6</v>
      </c>
      <c r="S3712" s="231" t="str">
        <f>VLOOKUP(U3712,'Cross ref'!I:J,2,0)</f>
        <v>SCL</v>
      </c>
      <c r="T3712" s="231">
        <f t="shared" si="342"/>
        <v>295.28</v>
      </c>
      <c r="U3712" s="231">
        <f>VLOOKUP(VALUE(C3712),'Cross ref'!G:I,3,0)</f>
        <v>8150</v>
      </c>
      <c r="V3712" s="231">
        <f>IFERROR(VLOOKUP(J3712,'Item List (2)'!C:D,2,0),VLOOKUP(K3712,'Item List (2)'!C:D,2,0))</f>
        <v>50007</v>
      </c>
      <c r="W3712" s="231">
        <f>IFERROR(VLOOKUP(J3712,'Item List (2)'!C:E,3,0),VLOOKUP(K3712,'Item List (2)'!C:E,3,0))</f>
        <v>100</v>
      </c>
      <c r="X3712" s="231">
        <f t="shared" si="343"/>
        <v>0</v>
      </c>
      <c r="Y3712" s="231" t="str">
        <f t="shared" si="344"/>
        <v>SHORTENING, LIQ FRY PREM</v>
      </c>
      <c r="AA3712" s="232">
        <f t="shared" si="345"/>
        <v>295.28</v>
      </c>
      <c r="AB3712" s="232" t="str">
        <f>VLOOKUP(W3712,'Item List (2)'!$H:$J,2,0)</f>
        <v>Food</v>
      </c>
      <c r="AC3712" s="232">
        <f t="shared" si="346"/>
        <v>8150</v>
      </c>
      <c r="AD3712" s="232" t="str">
        <f t="shared" si="347"/>
        <v>8150-Food</v>
      </c>
    </row>
    <row r="3713" spans="1:30">
      <c r="A3713" t="s">
        <v>48</v>
      </c>
      <c r="B3713" t="s">
        <v>549</v>
      </c>
      <c r="C3713" t="s">
        <v>970</v>
      </c>
      <c r="D3713" t="s">
        <v>971</v>
      </c>
      <c r="E3713" t="s">
        <v>972</v>
      </c>
      <c r="F3713" s="220" t="s">
        <v>53</v>
      </c>
      <c r="G3713" s="220">
        <v>45167</v>
      </c>
      <c r="H3713" t="s">
        <v>416</v>
      </c>
      <c r="I3713" t="s">
        <v>55</v>
      </c>
      <c r="J3713" t="s">
        <v>417</v>
      </c>
      <c r="K3713" t="s">
        <v>418</v>
      </c>
      <c r="L3713" s="230" t="s">
        <v>419</v>
      </c>
      <c r="M3713">
        <v>1</v>
      </c>
      <c r="N3713">
        <v>0</v>
      </c>
      <c r="O3713">
        <v>33.71</v>
      </c>
      <c r="P3713">
        <v>33.71</v>
      </c>
      <c r="Q3713">
        <v>6108.75</v>
      </c>
      <c r="R3713">
        <v>17.6</v>
      </c>
      <c r="S3713" s="231" t="str">
        <f>VLOOKUP(U3713,'Cross ref'!I:J,2,0)</f>
        <v>SCL</v>
      </c>
      <c r="T3713" s="231">
        <f t="shared" si="342"/>
        <v>33.71</v>
      </c>
      <c r="U3713" s="231">
        <f>VLOOKUP(VALUE(C3713),'Cross ref'!G:I,3,0)</f>
        <v>8150</v>
      </c>
      <c r="V3713" s="231">
        <f>IFERROR(VLOOKUP(J3713,'Item List (2)'!C:D,2,0),VLOOKUP(K3713,'Item List (2)'!C:D,2,0))</f>
        <v>50007</v>
      </c>
      <c r="W3713" s="231">
        <f>IFERROR(VLOOKUP(J3713,'Item List (2)'!C:E,3,0),VLOOKUP(K3713,'Item List (2)'!C:E,3,0))</f>
        <v>100</v>
      </c>
      <c r="X3713" s="231">
        <f t="shared" si="343"/>
        <v>0</v>
      </c>
      <c r="Y3713" s="231" t="str">
        <f t="shared" si="344"/>
        <v>PEPPER, JALAPENO NACHO SLI</v>
      </c>
      <c r="AA3713" s="232">
        <f t="shared" si="345"/>
        <v>33.71</v>
      </c>
      <c r="AB3713" s="232" t="str">
        <f>VLOOKUP(W3713,'Item List (2)'!$H:$J,2,0)</f>
        <v>Food</v>
      </c>
      <c r="AC3713" s="232">
        <f t="shared" si="346"/>
        <v>8150</v>
      </c>
      <c r="AD3713" s="232" t="str">
        <f t="shared" si="347"/>
        <v>8150-Food</v>
      </c>
    </row>
    <row r="3714" spans="1:30">
      <c r="A3714" t="s">
        <v>48</v>
      </c>
      <c r="B3714" t="s">
        <v>549</v>
      </c>
      <c r="C3714" t="s">
        <v>970</v>
      </c>
      <c r="D3714" t="s">
        <v>971</v>
      </c>
      <c r="E3714" t="s">
        <v>972</v>
      </c>
      <c r="F3714" s="220" t="s">
        <v>53</v>
      </c>
      <c r="G3714" s="220">
        <v>45167</v>
      </c>
      <c r="H3714" t="s">
        <v>420</v>
      </c>
      <c r="I3714" t="s">
        <v>55</v>
      </c>
      <c r="J3714" t="s">
        <v>421</v>
      </c>
      <c r="K3714" t="s">
        <v>422</v>
      </c>
      <c r="L3714" s="230" t="s">
        <v>263</v>
      </c>
      <c r="M3714">
        <v>1</v>
      </c>
      <c r="N3714">
        <v>0</v>
      </c>
      <c r="O3714">
        <v>69.22</v>
      </c>
      <c r="P3714">
        <v>69.22</v>
      </c>
      <c r="Q3714">
        <v>6108.75</v>
      </c>
      <c r="R3714">
        <v>17.6</v>
      </c>
      <c r="S3714" s="231" t="str">
        <f>VLOOKUP(U3714,'Cross ref'!I:J,2,0)</f>
        <v>SCL</v>
      </c>
      <c r="T3714" s="231">
        <f t="shared" ref="T3714:T3777" si="348">P3714</f>
        <v>69.22</v>
      </c>
      <c r="U3714" s="231">
        <f>VLOOKUP(VALUE(C3714),'Cross ref'!G:I,3,0)</f>
        <v>8150</v>
      </c>
      <c r="V3714" s="231">
        <f>IFERROR(VLOOKUP(J3714,'Item List (2)'!C:D,2,0),VLOOKUP(K3714,'Item List (2)'!C:D,2,0))</f>
        <v>50007</v>
      </c>
      <c r="W3714" s="231">
        <f>IFERROR(VLOOKUP(J3714,'Item List (2)'!C:E,3,0),VLOOKUP(K3714,'Item List (2)'!C:E,3,0))</f>
        <v>100</v>
      </c>
      <c r="X3714" s="231">
        <f t="shared" ref="X3714:X3777" si="349">IF(_xlfn.NUMBERVALUE(O3714),M3714*O3714-P3714,-P3714)</f>
        <v>0</v>
      </c>
      <c r="Y3714" s="231" t="str">
        <f t="shared" ref="Y3714:Y3777" si="350">K3714</f>
        <v>LEMONADE, FZN</v>
      </c>
      <c r="AA3714" s="232">
        <f t="shared" ref="AA3714:AA3777" si="351">P3714</f>
        <v>69.22</v>
      </c>
      <c r="AB3714" s="232" t="str">
        <f>VLOOKUP(W3714,'Item List (2)'!$H:$J,2,0)</f>
        <v>Food</v>
      </c>
      <c r="AC3714" s="232">
        <f t="shared" ref="AC3714:AC3777" si="352">U3714</f>
        <v>8150</v>
      </c>
      <c r="AD3714" s="232" t="str">
        <f t="shared" ref="AD3714:AD3777" si="353">AC3714&amp;"-"&amp;AB3714</f>
        <v>8150-Food</v>
      </c>
    </row>
    <row r="3715" spans="1:30">
      <c r="A3715" t="s">
        <v>48</v>
      </c>
      <c r="B3715" t="s">
        <v>549</v>
      </c>
      <c r="C3715" t="s">
        <v>970</v>
      </c>
      <c r="D3715" t="s">
        <v>971</v>
      </c>
      <c r="E3715" t="s">
        <v>972</v>
      </c>
      <c r="F3715" s="220" t="s">
        <v>53</v>
      </c>
      <c r="G3715" s="220">
        <v>45167</v>
      </c>
      <c r="H3715" t="s">
        <v>163</v>
      </c>
      <c r="I3715" t="s">
        <v>55</v>
      </c>
      <c r="J3715" t="s">
        <v>146</v>
      </c>
      <c r="K3715" t="s">
        <v>164</v>
      </c>
      <c r="L3715" s="230" t="s">
        <v>165</v>
      </c>
      <c r="M3715">
        <v>5</v>
      </c>
      <c r="N3715">
        <v>0</v>
      </c>
      <c r="O3715">
        <v>37.6</v>
      </c>
      <c r="P3715">
        <v>188</v>
      </c>
      <c r="Q3715">
        <v>6108.75</v>
      </c>
      <c r="R3715">
        <v>17.6</v>
      </c>
      <c r="S3715" s="231" t="str">
        <f>VLOOKUP(U3715,'Cross ref'!I:J,2,0)</f>
        <v>SCL</v>
      </c>
      <c r="T3715" s="231">
        <f t="shared" si="348"/>
        <v>188</v>
      </c>
      <c r="U3715" s="231">
        <f>VLOOKUP(VALUE(C3715),'Cross ref'!G:I,3,0)</f>
        <v>8150</v>
      </c>
      <c r="V3715" s="231">
        <f>IFERROR(VLOOKUP(J3715,'Item List (2)'!C:D,2,0),VLOOKUP(K3715,'Item List (2)'!C:D,2,0))</f>
        <v>50007</v>
      </c>
      <c r="W3715" s="231">
        <f>IFERROR(VLOOKUP(J3715,'Item List (2)'!C:E,3,0),VLOOKUP(K3715,'Item List (2)'!C:E,3,0))</f>
        <v>100</v>
      </c>
      <c r="X3715" s="231">
        <f t="shared" si="349"/>
        <v>0</v>
      </c>
      <c r="Y3715" s="231" t="str">
        <f t="shared" si="350"/>
        <v>CHICKEN, PTY SPCY 3Z</v>
      </c>
      <c r="AA3715" s="232">
        <f t="shared" si="351"/>
        <v>188</v>
      </c>
      <c r="AB3715" s="232" t="str">
        <f>VLOOKUP(W3715,'Item List (2)'!$H:$J,2,0)</f>
        <v>Food</v>
      </c>
      <c r="AC3715" s="232">
        <f t="shared" si="352"/>
        <v>8150</v>
      </c>
      <c r="AD3715" s="232" t="str">
        <f t="shared" si="353"/>
        <v>8150-Food</v>
      </c>
    </row>
    <row r="3716" spans="1:30">
      <c r="A3716" t="s">
        <v>48</v>
      </c>
      <c r="B3716" t="s">
        <v>549</v>
      </c>
      <c r="C3716" t="s">
        <v>970</v>
      </c>
      <c r="D3716" t="s">
        <v>971</v>
      </c>
      <c r="E3716" t="s">
        <v>972</v>
      </c>
      <c r="F3716" s="220" t="s">
        <v>53</v>
      </c>
      <c r="G3716" s="220">
        <v>45167</v>
      </c>
      <c r="H3716" t="s">
        <v>488</v>
      </c>
      <c r="I3716" t="s">
        <v>66</v>
      </c>
      <c r="J3716" t="s">
        <v>109</v>
      </c>
      <c r="K3716" t="s">
        <v>343</v>
      </c>
      <c r="L3716" s="230" t="s">
        <v>111</v>
      </c>
      <c r="M3716">
        <v>2</v>
      </c>
      <c r="N3716">
        <v>0</v>
      </c>
      <c r="O3716">
        <v>3.84</v>
      </c>
      <c r="P3716">
        <v>7.68</v>
      </c>
      <c r="Q3716">
        <v>6108.75</v>
      </c>
      <c r="R3716">
        <v>17.6</v>
      </c>
      <c r="S3716" s="231" t="str">
        <f>VLOOKUP(U3716,'Cross ref'!I:J,2,0)</f>
        <v>SCL</v>
      </c>
      <c r="T3716" s="231">
        <f t="shared" si="348"/>
        <v>7.68</v>
      </c>
      <c r="U3716" s="231">
        <f>VLOOKUP(VALUE(C3716),'Cross ref'!G:I,3,0)</f>
        <v>8150</v>
      </c>
      <c r="V3716" s="231">
        <f>IFERROR(VLOOKUP(J3716,'Item List (2)'!C:D,2,0),VLOOKUP(K3716,'Item List (2)'!C:D,2,0))</f>
        <v>60507</v>
      </c>
      <c r="W3716" s="231">
        <f>IFERROR(VLOOKUP(J3716,'Item List (2)'!C:E,3,0),VLOOKUP(K3716,'Item List (2)'!C:E,3,0))</f>
        <v>1200</v>
      </c>
      <c r="X3716" s="231">
        <f t="shared" si="349"/>
        <v>0</v>
      </c>
      <c r="Y3716" s="231" t="str">
        <f t="shared" si="350"/>
        <v>GLOVE, SYNTH LG</v>
      </c>
      <c r="AA3716" s="232">
        <f t="shared" si="351"/>
        <v>7.68</v>
      </c>
      <c r="AB3716" s="232" t="str">
        <f>VLOOKUP(W3716,'Item List (2)'!$H:$J,2,0)</f>
        <v>Supplies</v>
      </c>
      <c r="AC3716" s="232">
        <f t="shared" si="352"/>
        <v>8150</v>
      </c>
      <c r="AD3716" s="232" t="str">
        <f t="shared" si="353"/>
        <v>8150-Supplies</v>
      </c>
    </row>
    <row r="3717" spans="1:30">
      <c r="A3717" t="s">
        <v>48</v>
      </c>
      <c r="B3717" t="s">
        <v>549</v>
      </c>
      <c r="C3717" t="s">
        <v>970</v>
      </c>
      <c r="D3717" t="s">
        <v>971</v>
      </c>
      <c r="E3717" t="s">
        <v>972</v>
      </c>
      <c r="F3717" s="220" t="s">
        <v>53</v>
      </c>
      <c r="G3717" s="220">
        <v>45167</v>
      </c>
      <c r="H3717" t="s">
        <v>166</v>
      </c>
      <c r="I3717" t="s">
        <v>55</v>
      </c>
      <c r="J3717" t="s">
        <v>121</v>
      </c>
      <c r="K3717" t="s">
        <v>167</v>
      </c>
      <c r="L3717" s="230" t="s">
        <v>168</v>
      </c>
      <c r="M3717">
        <v>1</v>
      </c>
      <c r="N3717">
        <v>0</v>
      </c>
      <c r="O3717">
        <v>29.39</v>
      </c>
      <c r="P3717">
        <v>29.39</v>
      </c>
      <c r="Q3717">
        <v>6108.75</v>
      </c>
      <c r="R3717">
        <v>17.6</v>
      </c>
      <c r="S3717" s="231" t="str">
        <f>VLOOKUP(U3717,'Cross ref'!I:J,2,0)</f>
        <v>SCL</v>
      </c>
      <c r="T3717" s="231">
        <f t="shared" si="348"/>
        <v>29.39</v>
      </c>
      <c r="U3717" s="231">
        <f>VLOOKUP(VALUE(C3717),'Cross ref'!G:I,3,0)</f>
        <v>8150</v>
      </c>
      <c r="V3717" s="231">
        <f>IFERROR(VLOOKUP(J3717,'Item List (2)'!C:D,2,0),VLOOKUP(K3717,'Item List (2)'!C:D,2,0))</f>
        <v>50007</v>
      </c>
      <c r="W3717" s="231">
        <f>IFERROR(VLOOKUP(J3717,'Item List (2)'!C:E,3,0),VLOOKUP(K3717,'Item List (2)'!C:E,3,0))</f>
        <v>100</v>
      </c>
      <c r="X3717" s="231">
        <f t="shared" si="349"/>
        <v>0</v>
      </c>
      <c r="Y3717" s="231" t="str">
        <f t="shared" si="350"/>
        <v>SQUASH, ZUCCHINI BRD SLI</v>
      </c>
      <c r="AA3717" s="232">
        <f t="shared" si="351"/>
        <v>29.39</v>
      </c>
      <c r="AB3717" s="232" t="str">
        <f>VLOOKUP(W3717,'Item List (2)'!$H:$J,2,0)</f>
        <v>Food</v>
      </c>
      <c r="AC3717" s="232">
        <f t="shared" si="352"/>
        <v>8150</v>
      </c>
      <c r="AD3717" s="232" t="str">
        <f t="shared" si="353"/>
        <v>8150-Food</v>
      </c>
    </row>
    <row r="3718" spans="1:30">
      <c r="A3718" t="s">
        <v>48</v>
      </c>
      <c r="B3718" t="s">
        <v>549</v>
      </c>
      <c r="C3718" t="s">
        <v>970</v>
      </c>
      <c r="D3718" t="s">
        <v>971</v>
      </c>
      <c r="E3718" t="s">
        <v>972</v>
      </c>
      <c r="F3718" s="220" t="s">
        <v>53</v>
      </c>
      <c r="G3718" s="220">
        <v>45167</v>
      </c>
      <c r="H3718" t="s">
        <v>169</v>
      </c>
      <c r="I3718" t="s">
        <v>55</v>
      </c>
      <c r="J3718" t="s">
        <v>170</v>
      </c>
      <c r="K3718" t="s">
        <v>171</v>
      </c>
      <c r="L3718" s="230" t="s">
        <v>172</v>
      </c>
      <c r="M3718">
        <v>2</v>
      </c>
      <c r="N3718">
        <v>0</v>
      </c>
      <c r="O3718">
        <v>90.57</v>
      </c>
      <c r="P3718">
        <v>181.14</v>
      </c>
      <c r="Q3718">
        <v>6108.75</v>
      </c>
      <c r="R3718">
        <v>17.6</v>
      </c>
      <c r="S3718" s="231" t="str">
        <f>VLOOKUP(U3718,'Cross ref'!I:J,2,0)</f>
        <v>SCL</v>
      </c>
      <c r="T3718" s="231">
        <f t="shared" si="348"/>
        <v>181.14</v>
      </c>
      <c r="U3718" s="231">
        <f>VLOOKUP(VALUE(C3718),'Cross ref'!G:I,3,0)</f>
        <v>8150</v>
      </c>
      <c r="V3718" s="231">
        <f>IFERROR(VLOOKUP(J3718,'Item List (2)'!C:D,2,0),VLOOKUP(K3718,'Item List (2)'!C:D,2,0))</f>
        <v>50007</v>
      </c>
      <c r="W3718" s="231">
        <f>IFERROR(VLOOKUP(J3718,'Item List (2)'!C:E,3,0),VLOOKUP(K3718,'Item List (2)'!C:E,3,0))</f>
        <v>100</v>
      </c>
      <c r="X3718" s="231">
        <f t="shared" si="349"/>
        <v>0</v>
      </c>
      <c r="Y3718" s="231" t="str">
        <f t="shared" si="350"/>
        <v>BACON, 500 SLICES FC</v>
      </c>
      <c r="AA3718" s="232">
        <f t="shared" si="351"/>
        <v>181.14</v>
      </c>
      <c r="AB3718" s="232" t="str">
        <f>VLOOKUP(W3718,'Item List (2)'!$H:$J,2,0)</f>
        <v>Food</v>
      </c>
      <c r="AC3718" s="232">
        <f t="shared" si="352"/>
        <v>8150</v>
      </c>
      <c r="AD3718" s="232" t="str">
        <f t="shared" si="353"/>
        <v>8150-Food</v>
      </c>
    </row>
    <row r="3719" spans="1:30">
      <c r="A3719" t="s">
        <v>48</v>
      </c>
      <c r="B3719" t="s">
        <v>549</v>
      </c>
      <c r="C3719" t="s">
        <v>970</v>
      </c>
      <c r="D3719" t="s">
        <v>971</v>
      </c>
      <c r="E3719" t="s">
        <v>972</v>
      </c>
      <c r="F3719" s="220" t="s">
        <v>53</v>
      </c>
      <c r="G3719" s="220">
        <v>45167</v>
      </c>
      <c r="H3719" t="s">
        <v>173</v>
      </c>
      <c r="I3719" t="s">
        <v>55</v>
      </c>
      <c r="J3719" t="s">
        <v>117</v>
      </c>
      <c r="K3719" t="s">
        <v>174</v>
      </c>
      <c r="L3719" s="230" t="s">
        <v>175</v>
      </c>
      <c r="M3719">
        <v>1</v>
      </c>
      <c r="N3719">
        <v>0</v>
      </c>
      <c r="O3719">
        <v>81.59</v>
      </c>
      <c r="P3719">
        <v>81.59</v>
      </c>
      <c r="Q3719">
        <v>6108.75</v>
      </c>
      <c r="R3719">
        <v>17.6</v>
      </c>
      <c r="S3719" s="231" t="str">
        <f>VLOOKUP(U3719,'Cross ref'!I:J,2,0)</f>
        <v>SCL</v>
      </c>
      <c r="T3719" s="231">
        <f t="shared" si="348"/>
        <v>81.59</v>
      </c>
      <c r="U3719" s="231">
        <f>VLOOKUP(VALUE(C3719),'Cross ref'!G:I,3,0)</f>
        <v>8150</v>
      </c>
      <c r="V3719" s="231">
        <f>IFERROR(VLOOKUP(J3719,'Item List (2)'!C:D,2,0),VLOOKUP(K3719,'Item List (2)'!C:D,2,0))</f>
        <v>50007</v>
      </c>
      <c r="W3719" s="231">
        <f>IFERROR(VLOOKUP(J3719,'Item List (2)'!C:E,3,0),VLOOKUP(K3719,'Item List (2)'!C:E,3,0))</f>
        <v>100</v>
      </c>
      <c r="X3719" s="231">
        <f t="shared" si="349"/>
        <v>0</v>
      </c>
      <c r="Y3719" s="231" t="str">
        <f t="shared" si="350"/>
        <v>BEEF, GRND PTY 1.78Z</v>
      </c>
      <c r="AA3719" s="232">
        <f t="shared" si="351"/>
        <v>81.59</v>
      </c>
      <c r="AB3719" s="232" t="str">
        <f>VLOOKUP(W3719,'Item List (2)'!$H:$J,2,0)</f>
        <v>Food</v>
      </c>
      <c r="AC3719" s="232">
        <f t="shared" si="352"/>
        <v>8150</v>
      </c>
      <c r="AD3719" s="232" t="str">
        <f t="shared" si="353"/>
        <v>8150-Food</v>
      </c>
    </row>
    <row r="3720" spans="1:30">
      <c r="A3720" t="s">
        <v>48</v>
      </c>
      <c r="B3720" t="s">
        <v>549</v>
      </c>
      <c r="C3720" t="s">
        <v>970</v>
      </c>
      <c r="D3720" t="s">
        <v>971</v>
      </c>
      <c r="E3720" t="s">
        <v>972</v>
      </c>
      <c r="F3720" s="220" t="s">
        <v>53</v>
      </c>
      <c r="G3720" s="220">
        <v>45167</v>
      </c>
      <c r="H3720" t="s">
        <v>181</v>
      </c>
      <c r="I3720" t="s">
        <v>55</v>
      </c>
      <c r="J3720" t="s">
        <v>121</v>
      </c>
      <c r="K3720" t="s">
        <v>182</v>
      </c>
      <c r="L3720" s="230" t="s">
        <v>183</v>
      </c>
      <c r="M3720">
        <v>4</v>
      </c>
      <c r="N3720">
        <v>0</v>
      </c>
      <c r="O3720">
        <v>39.79</v>
      </c>
      <c r="P3720">
        <v>159.16</v>
      </c>
      <c r="Q3720">
        <v>6108.75</v>
      </c>
      <c r="R3720">
        <v>17.6</v>
      </c>
      <c r="S3720" s="231" t="str">
        <f>VLOOKUP(U3720,'Cross ref'!I:J,2,0)</f>
        <v>SCL</v>
      </c>
      <c r="T3720" s="231">
        <f t="shared" si="348"/>
        <v>159.16</v>
      </c>
      <c r="U3720" s="231">
        <f>VLOOKUP(VALUE(C3720),'Cross ref'!G:I,3,0)</f>
        <v>8150</v>
      </c>
      <c r="V3720" s="231">
        <f>IFERROR(VLOOKUP(J3720,'Item List (2)'!C:D,2,0),VLOOKUP(K3720,'Item List (2)'!C:D,2,0))</f>
        <v>50007</v>
      </c>
      <c r="W3720" s="231">
        <f>IFERROR(VLOOKUP(J3720,'Item List (2)'!C:E,3,0),VLOOKUP(K3720,'Item List (2)'!C:E,3,0))</f>
        <v>100</v>
      </c>
      <c r="X3720" s="231">
        <f t="shared" si="349"/>
        <v>0</v>
      </c>
      <c r="Y3720" s="231" t="str">
        <f t="shared" si="350"/>
        <v>APPTZR, JALAPENO BRD CHSE BITE</v>
      </c>
      <c r="AA3720" s="232">
        <f t="shared" si="351"/>
        <v>159.16</v>
      </c>
      <c r="AB3720" s="232" t="str">
        <f>VLOOKUP(W3720,'Item List (2)'!$H:$J,2,0)</f>
        <v>Food</v>
      </c>
      <c r="AC3720" s="232">
        <f t="shared" si="352"/>
        <v>8150</v>
      </c>
      <c r="AD3720" s="232" t="str">
        <f t="shared" si="353"/>
        <v>8150-Food</v>
      </c>
    </row>
    <row r="3721" spans="1:30">
      <c r="A3721" t="s">
        <v>48</v>
      </c>
      <c r="B3721" t="s">
        <v>549</v>
      </c>
      <c r="C3721" t="s">
        <v>970</v>
      </c>
      <c r="D3721" t="s">
        <v>971</v>
      </c>
      <c r="E3721" t="s">
        <v>972</v>
      </c>
      <c r="F3721" s="220" t="s">
        <v>53</v>
      </c>
      <c r="G3721" s="220">
        <v>45167</v>
      </c>
      <c r="H3721" t="s">
        <v>184</v>
      </c>
      <c r="I3721" t="s">
        <v>55</v>
      </c>
      <c r="J3721" t="s">
        <v>117</v>
      </c>
      <c r="K3721" t="s">
        <v>185</v>
      </c>
      <c r="L3721" s="230" t="s">
        <v>186</v>
      </c>
      <c r="M3721">
        <v>4</v>
      </c>
      <c r="N3721">
        <v>0</v>
      </c>
      <c r="O3721">
        <v>76.44</v>
      </c>
      <c r="P3721">
        <v>305.76</v>
      </c>
      <c r="Q3721">
        <v>6108.75</v>
      </c>
      <c r="R3721">
        <v>17.6</v>
      </c>
      <c r="S3721" s="231" t="str">
        <f>VLOOKUP(U3721,'Cross ref'!I:J,2,0)</f>
        <v>SCL</v>
      </c>
      <c r="T3721" s="231">
        <f t="shared" si="348"/>
        <v>305.76</v>
      </c>
      <c r="U3721" s="231">
        <f>VLOOKUP(VALUE(C3721),'Cross ref'!G:I,3,0)</f>
        <v>8150</v>
      </c>
      <c r="V3721" s="231">
        <f>IFERROR(VLOOKUP(J3721,'Item List (2)'!C:D,2,0),VLOOKUP(K3721,'Item List (2)'!C:D,2,0))</f>
        <v>50007</v>
      </c>
      <c r="W3721" s="231">
        <f>IFERROR(VLOOKUP(J3721,'Item List (2)'!C:E,3,0),VLOOKUP(K3721,'Item List (2)'!C:E,3,0))</f>
        <v>100</v>
      </c>
      <c r="X3721" s="231">
        <f t="shared" si="349"/>
        <v>0</v>
      </c>
      <c r="Y3721" s="231" t="str">
        <f t="shared" si="350"/>
        <v>BEEF, GRND PTY 5.33Z ANGUS IQF</v>
      </c>
      <c r="AA3721" s="232">
        <f t="shared" si="351"/>
        <v>305.76</v>
      </c>
      <c r="AB3721" s="232" t="str">
        <f>VLOOKUP(W3721,'Item List (2)'!$H:$J,2,0)</f>
        <v>Food</v>
      </c>
      <c r="AC3721" s="232">
        <f t="shared" si="352"/>
        <v>8150</v>
      </c>
      <c r="AD3721" s="232" t="str">
        <f t="shared" si="353"/>
        <v>8150-Food</v>
      </c>
    </row>
    <row r="3722" spans="1:30">
      <c r="A3722" t="s">
        <v>48</v>
      </c>
      <c r="B3722" t="s">
        <v>953</v>
      </c>
      <c r="C3722" t="s">
        <v>954</v>
      </c>
      <c r="D3722" t="s">
        <v>955</v>
      </c>
      <c r="E3722" t="s">
        <v>956</v>
      </c>
      <c r="F3722" s="220" t="s">
        <v>53</v>
      </c>
      <c r="G3722" s="220">
        <v>45168</v>
      </c>
      <c r="H3722" t="s">
        <v>361</v>
      </c>
      <c r="I3722" t="s">
        <v>55</v>
      </c>
      <c r="J3722" t="s">
        <v>362</v>
      </c>
      <c r="K3722" t="s">
        <v>363</v>
      </c>
      <c r="L3722" s="230" t="s">
        <v>364</v>
      </c>
      <c r="M3722">
        <v>1</v>
      </c>
      <c r="N3722">
        <v>0</v>
      </c>
      <c r="O3722">
        <v>107.29</v>
      </c>
      <c r="P3722">
        <v>107.29</v>
      </c>
      <c r="Q3722">
        <v>6098.77</v>
      </c>
      <c r="R3722">
        <v>16.58</v>
      </c>
      <c r="S3722" s="231" t="str">
        <f>VLOOKUP(U3722,'Cross ref'!I:J,2,0)</f>
        <v>SG2</v>
      </c>
      <c r="T3722" s="231">
        <f t="shared" si="348"/>
        <v>107.29</v>
      </c>
      <c r="U3722" s="231">
        <f>VLOOKUP(VALUE(C3722),'Cross ref'!G:I,3,0)</f>
        <v>7382</v>
      </c>
      <c r="V3722" s="231">
        <f>IFERROR(VLOOKUP(J3722,'Item List (2)'!C:D,2,0),VLOOKUP(K3722,'Item List (2)'!C:D,2,0))</f>
        <v>50007</v>
      </c>
      <c r="W3722" s="231">
        <f>IFERROR(VLOOKUP(J3722,'Item List (2)'!C:E,3,0),VLOOKUP(K3722,'Item List (2)'!C:E,3,0))</f>
        <v>100</v>
      </c>
      <c r="X3722" s="231">
        <f t="shared" si="349"/>
        <v>0</v>
      </c>
      <c r="Y3722" s="231" t="str">
        <f t="shared" si="350"/>
        <v>BURGER, BEYOND MEAT 3.7Z</v>
      </c>
      <c r="AA3722" s="232">
        <f t="shared" si="351"/>
        <v>107.29</v>
      </c>
      <c r="AB3722" s="232" t="str">
        <f>VLOOKUP(W3722,'Item List (2)'!$H:$J,2,0)</f>
        <v>Food</v>
      </c>
      <c r="AC3722" s="232">
        <f t="shared" si="352"/>
        <v>7382</v>
      </c>
      <c r="AD3722" s="232" t="str">
        <f t="shared" si="353"/>
        <v>7382-Food</v>
      </c>
    </row>
    <row r="3723" spans="1:30">
      <c r="A3723" t="s">
        <v>48</v>
      </c>
      <c r="B3723" t="s">
        <v>549</v>
      </c>
      <c r="C3723" t="s">
        <v>970</v>
      </c>
      <c r="D3723" t="s">
        <v>971</v>
      </c>
      <c r="E3723" t="s">
        <v>972</v>
      </c>
      <c r="F3723" s="220" t="s">
        <v>53</v>
      </c>
      <c r="G3723" s="220">
        <v>45167</v>
      </c>
      <c r="H3723" t="s">
        <v>187</v>
      </c>
      <c r="I3723" t="s">
        <v>55</v>
      </c>
      <c r="J3723" t="s">
        <v>146</v>
      </c>
      <c r="K3723" t="s">
        <v>188</v>
      </c>
      <c r="L3723" s="230" t="s">
        <v>189</v>
      </c>
      <c r="M3723">
        <v>6</v>
      </c>
      <c r="N3723">
        <v>0</v>
      </c>
      <c r="O3723">
        <v>46.88</v>
      </c>
      <c r="P3723">
        <v>281.28</v>
      </c>
      <c r="Q3723">
        <v>6108.75</v>
      </c>
      <c r="R3723">
        <v>17.6</v>
      </c>
      <c r="S3723" s="231" t="str">
        <f>VLOOKUP(U3723,'Cross ref'!I:J,2,0)</f>
        <v>SCL</v>
      </c>
      <c r="T3723" s="231">
        <f t="shared" si="348"/>
        <v>281.28</v>
      </c>
      <c r="U3723" s="231">
        <f>VLOOKUP(VALUE(C3723),'Cross ref'!G:I,3,0)</f>
        <v>8150</v>
      </c>
      <c r="V3723" s="231">
        <f>IFERROR(VLOOKUP(J3723,'Item List (2)'!C:D,2,0),VLOOKUP(K3723,'Item List (2)'!C:D,2,0))</f>
        <v>50007</v>
      </c>
      <c r="W3723" s="231">
        <f>IFERROR(VLOOKUP(J3723,'Item List (2)'!C:E,3,0),VLOOKUP(K3723,'Item List (2)'!C:E,3,0))</f>
        <v>100</v>
      </c>
      <c r="X3723" s="231">
        <f t="shared" si="349"/>
        <v>0</v>
      </c>
      <c r="Y3723" s="231" t="str">
        <f t="shared" si="350"/>
        <v>CHICKEN, NUGGET BRD STAR SHP</v>
      </c>
      <c r="AA3723" s="232">
        <f t="shared" si="351"/>
        <v>281.28</v>
      </c>
      <c r="AB3723" s="232" t="str">
        <f>VLOOKUP(W3723,'Item List (2)'!$H:$J,2,0)</f>
        <v>Food</v>
      </c>
      <c r="AC3723" s="232">
        <f t="shared" si="352"/>
        <v>8150</v>
      </c>
      <c r="AD3723" s="232" t="str">
        <f t="shared" si="353"/>
        <v>8150-Food</v>
      </c>
    </row>
    <row r="3724" spans="1:30">
      <c r="A3724" t="s">
        <v>48</v>
      </c>
      <c r="B3724" t="s">
        <v>549</v>
      </c>
      <c r="C3724" t="s">
        <v>970</v>
      </c>
      <c r="D3724" t="s">
        <v>971</v>
      </c>
      <c r="E3724" t="s">
        <v>972</v>
      </c>
      <c r="F3724" s="220" t="s">
        <v>53</v>
      </c>
      <c r="G3724" s="220">
        <v>45167</v>
      </c>
      <c r="H3724" t="s">
        <v>357</v>
      </c>
      <c r="I3724" t="s">
        <v>55</v>
      </c>
      <c r="J3724" t="s">
        <v>358</v>
      </c>
      <c r="K3724" t="s">
        <v>359</v>
      </c>
      <c r="L3724" s="230" t="s">
        <v>360</v>
      </c>
      <c r="M3724">
        <v>1</v>
      </c>
      <c r="N3724">
        <v>0</v>
      </c>
      <c r="O3724">
        <v>24.1</v>
      </c>
      <c r="P3724">
        <v>24.1</v>
      </c>
      <c r="Q3724">
        <v>6108.75</v>
      </c>
      <c r="R3724">
        <v>17.6</v>
      </c>
      <c r="S3724" s="231" t="str">
        <f>VLOOKUP(U3724,'Cross ref'!I:J,2,0)</f>
        <v>SCL</v>
      </c>
      <c r="T3724" s="231">
        <f t="shared" si="348"/>
        <v>24.1</v>
      </c>
      <c r="U3724" s="231">
        <f>VLOOKUP(VALUE(C3724),'Cross ref'!G:I,3,0)</f>
        <v>8150</v>
      </c>
      <c r="V3724" s="231">
        <f>IFERROR(VLOOKUP(J3724,'Item List (2)'!C:D,2,0),VLOOKUP(K3724,'Item List (2)'!C:D,2,0))</f>
        <v>50007</v>
      </c>
      <c r="W3724" s="231">
        <f>IFERROR(VLOOKUP(J3724,'Item List (2)'!C:E,3,0),VLOOKUP(K3724,'Item List (2)'!C:E,3,0))</f>
        <v>100</v>
      </c>
      <c r="X3724" s="231">
        <f t="shared" si="349"/>
        <v>0</v>
      </c>
      <c r="Y3724" s="231" t="str">
        <f t="shared" si="350"/>
        <v>BISCUIT, BUTTERMILK PARBKD</v>
      </c>
      <c r="AA3724" s="232">
        <f t="shared" si="351"/>
        <v>24.1</v>
      </c>
      <c r="AB3724" s="232" t="str">
        <f>VLOOKUP(W3724,'Item List (2)'!$H:$J,2,0)</f>
        <v>Food</v>
      </c>
      <c r="AC3724" s="232">
        <f t="shared" si="352"/>
        <v>8150</v>
      </c>
      <c r="AD3724" s="232" t="str">
        <f t="shared" si="353"/>
        <v>8150-Food</v>
      </c>
    </row>
    <row r="3725" spans="1:30">
      <c r="A3725" t="s">
        <v>48</v>
      </c>
      <c r="B3725" t="s">
        <v>549</v>
      </c>
      <c r="C3725" t="s">
        <v>970</v>
      </c>
      <c r="D3725" t="s">
        <v>971</v>
      </c>
      <c r="E3725" t="s">
        <v>972</v>
      </c>
      <c r="F3725" s="220" t="s">
        <v>53</v>
      </c>
      <c r="G3725" s="220">
        <v>45167</v>
      </c>
      <c r="H3725" t="s">
        <v>194</v>
      </c>
      <c r="I3725" t="s">
        <v>55</v>
      </c>
      <c r="J3725" t="s">
        <v>179</v>
      </c>
      <c r="K3725" t="s">
        <v>195</v>
      </c>
      <c r="L3725" s="230" t="s">
        <v>148</v>
      </c>
      <c r="M3725">
        <v>1</v>
      </c>
      <c r="N3725">
        <v>0</v>
      </c>
      <c r="O3725">
        <v>77.97</v>
      </c>
      <c r="P3725">
        <v>77.97</v>
      </c>
      <c r="Q3725">
        <v>6108.75</v>
      </c>
      <c r="R3725">
        <v>17.6</v>
      </c>
      <c r="S3725" s="231" t="str">
        <f>VLOOKUP(U3725,'Cross ref'!I:J,2,0)</f>
        <v>SCL</v>
      </c>
      <c r="T3725" s="231">
        <f t="shared" si="348"/>
        <v>77.97</v>
      </c>
      <c r="U3725" s="231">
        <f>VLOOKUP(VALUE(C3725),'Cross ref'!G:I,3,0)</f>
        <v>8150</v>
      </c>
      <c r="V3725" s="231">
        <f>IFERROR(VLOOKUP(J3725,'Item List (2)'!C:D,2,0),VLOOKUP(K3725,'Item List (2)'!C:D,2,0))</f>
        <v>50007</v>
      </c>
      <c r="W3725" s="231">
        <f>IFERROR(VLOOKUP(J3725,'Item List (2)'!C:E,3,0),VLOOKUP(K3725,'Item List (2)'!C:E,3,0))</f>
        <v>100</v>
      </c>
      <c r="X3725" s="231">
        <f t="shared" si="349"/>
        <v>0</v>
      </c>
      <c r="Y3725" s="231" t="str">
        <f t="shared" si="350"/>
        <v>CHEESE, AMER SHRP SLI 200CT SM</v>
      </c>
      <c r="AA3725" s="232">
        <f t="shared" si="351"/>
        <v>77.97</v>
      </c>
      <c r="AB3725" s="232" t="str">
        <f>VLOOKUP(W3725,'Item List (2)'!$H:$J,2,0)</f>
        <v>Food</v>
      </c>
      <c r="AC3725" s="232">
        <f t="shared" si="352"/>
        <v>8150</v>
      </c>
      <c r="AD3725" s="232" t="str">
        <f t="shared" si="353"/>
        <v>8150-Food</v>
      </c>
    </row>
    <row r="3726" spans="1:30">
      <c r="A3726" t="s">
        <v>48</v>
      </c>
      <c r="B3726" t="s">
        <v>549</v>
      </c>
      <c r="C3726" t="s">
        <v>970</v>
      </c>
      <c r="D3726" t="s">
        <v>971</v>
      </c>
      <c r="E3726" t="s">
        <v>972</v>
      </c>
      <c r="F3726" s="220" t="s">
        <v>53</v>
      </c>
      <c r="G3726" s="220">
        <v>45167</v>
      </c>
      <c r="H3726" t="s">
        <v>361</v>
      </c>
      <c r="I3726" t="s">
        <v>55</v>
      </c>
      <c r="J3726" t="s">
        <v>362</v>
      </c>
      <c r="K3726" t="s">
        <v>363</v>
      </c>
      <c r="L3726" s="230" t="s">
        <v>364</v>
      </c>
      <c r="M3726">
        <v>1</v>
      </c>
      <c r="N3726">
        <v>0</v>
      </c>
      <c r="O3726">
        <v>107.29</v>
      </c>
      <c r="P3726">
        <v>107.29</v>
      </c>
      <c r="Q3726">
        <v>6108.75</v>
      </c>
      <c r="R3726">
        <v>17.6</v>
      </c>
      <c r="S3726" s="231" t="str">
        <f>VLOOKUP(U3726,'Cross ref'!I:J,2,0)</f>
        <v>SCL</v>
      </c>
      <c r="T3726" s="231">
        <f t="shared" si="348"/>
        <v>107.29</v>
      </c>
      <c r="U3726" s="231">
        <f>VLOOKUP(VALUE(C3726),'Cross ref'!G:I,3,0)</f>
        <v>8150</v>
      </c>
      <c r="V3726" s="231">
        <f>IFERROR(VLOOKUP(J3726,'Item List (2)'!C:D,2,0),VLOOKUP(K3726,'Item List (2)'!C:D,2,0))</f>
        <v>50007</v>
      </c>
      <c r="W3726" s="231">
        <f>IFERROR(VLOOKUP(J3726,'Item List (2)'!C:E,3,0),VLOOKUP(K3726,'Item List (2)'!C:E,3,0))</f>
        <v>100</v>
      </c>
      <c r="X3726" s="231">
        <f t="shared" si="349"/>
        <v>0</v>
      </c>
      <c r="Y3726" s="231" t="str">
        <f t="shared" si="350"/>
        <v>BURGER, BEYOND MEAT 3.7Z</v>
      </c>
      <c r="AA3726" s="232">
        <f t="shared" si="351"/>
        <v>107.29</v>
      </c>
      <c r="AB3726" s="232" t="str">
        <f>VLOOKUP(W3726,'Item List (2)'!$H:$J,2,0)</f>
        <v>Food</v>
      </c>
      <c r="AC3726" s="232">
        <f t="shared" si="352"/>
        <v>8150</v>
      </c>
      <c r="AD3726" s="232" t="str">
        <f t="shared" si="353"/>
        <v>8150-Food</v>
      </c>
    </row>
    <row r="3727" spans="1:30">
      <c r="A3727" t="s">
        <v>48</v>
      </c>
      <c r="B3727" t="s">
        <v>549</v>
      </c>
      <c r="C3727" t="s">
        <v>970</v>
      </c>
      <c r="D3727" t="s">
        <v>971</v>
      </c>
      <c r="E3727" t="s">
        <v>972</v>
      </c>
      <c r="F3727" s="220" t="s">
        <v>53</v>
      </c>
      <c r="G3727" s="220">
        <v>45167</v>
      </c>
      <c r="H3727" t="s">
        <v>196</v>
      </c>
      <c r="I3727" t="s">
        <v>55</v>
      </c>
      <c r="J3727" t="s">
        <v>197</v>
      </c>
      <c r="K3727" t="s">
        <v>198</v>
      </c>
      <c r="L3727" s="230" t="s">
        <v>199</v>
      </c>
      <c r="M3727">
        <v>1</v>
      </c>
      <c r="N3727">
        <v>0</v>
      </c>
      <c r="O3727">
        <v>63.46</v>
      </c>
      <c r="P3727">
        <v>63.46</v>
      </c>
      <c r="Q3727">
        <v>6108.75</v>
      </c>
      <c r="R3727">
        <v>17.6</v>
      </c>
      <c r="S3727" s="231" t="str">
        <f>VLOOKUP(U3727,'Cross ref'!I:J,2,0)</f>
        <v>SCL</v>
      </c>
      <c r="T3727" s="231">
        <f t="shared" si="348"/>
        <v>63.46</v>
      </c>
      <c r="U3727" s="231">
        <f>VLOOKUP(VALUE(C3727),'Cross ref'!G:I,3,0)</f>
        <v>8150</v>
      </c>
      <c r="V3727" s="231">
        <f>IFERROR(VLOOKUP(J3727,'Item List (2)'!C:D,2,0),VLOOKUP(K3727,'Item List (2)'!C:D,2,0))</f>
        <v>50007</v>
      </c>
      <c r="W3727" s="231">
        <f>IFERROR(VLOOKUP(J3727,'Item List (2)'!C:E,3,0),VLOOKUP(K3727,'Item List (2)'!C:E,3,0))</f>
        <v>100</v>
      </c>
      <c r="X3727" s="231">
        <f t="shared" si="349"/>
        <v>0</v>
      </c>
      <c r="Y3727" s="231" t="str">
        <f t="shared" si="350"/>
        <v>ROLL, CINN</v>
      </c>
      <c r="AA3727" s="232">
        <f t="shared" si="351"/>
        <v>63.46</v>
      </c>
      <c r="AB3727" s="232" t="str">
        <f>VLOOKUP(W3727,'Item List (2)'!$H:$J,2,0)</f>
        <v>Food</v>
      </c>
      <c r="AC3727" s="232">
        <f t="shared" si="352"/>
        <v>8150</v>
      </c>
      <c r="AD3727" s="232" t="str">
        <f t="shared" si="353"/>
        <v>8150-Food</v>
      </c>
    </row>
    <row r="3728" spans="1:30">
      <c r="A3728" t="s">
        <v>48</v>
      </c>
      <c r="B3728" t="s">
        <v>549</v>
      </c>
      <c r="C3728" t="s">
        <v>970</v>
      </c>
      <c r="D3728" t="s">
        <v>971</v>
      </c>
      <c r="E3728" t="s">
        <v>972</v>
      </c>
      <c r="F3728" s="220" t="s">
        <v>53</v>
      </c>
      <c r="G3728" s="220">
        <v>45167</v>
      </c>
      <c r="H3728" t="s">
        <v>200</v>
      </c>
      <c r="I3728" t="s">
        <v>201</v>
      </c>
      <c r="J3728" t="s">
        <v>202</v>
      </c>
      <c r="K3728" t="s">
        <v>203</v>
      </c>
      <c r="L3728" s="230" t="s">
        <v>204</v>
      </c>
      <c r="M3728">
        <v>1</v>
      </c>
      <c r="N3728">
        <v>0</v>
      </c>
      <c r="O3728">
        <v>70.17</v>
      </c>
      <c r="P3728">
        <v>70.17</v>
      </c>
      <c r="Q3728">
        <v>6108.75</v>
      </c>
      <c r="R3728">
        <v>17.6</v>
      </c>
      <c r="S3728" s="231" t="str">
        <f>VLOOKUP(U3728,'Cross ref'!I:J,2,0)</f>
        <v>SCL</v>
      </c>
      <c r="T3728" s="231">
        <f t="shared" si="348"/>
        <v>70.17</v>
      </c>
      <c r="U3728" s="231">
        <f>VLOOKUP(VALUE(C3728),'Cross ref'!G:I,3,0)</f>
        <v>8150</v>
      </c>
      <c r="V3728" s="231">
        <f>IFERROR(VLOOKUP(J3728,'Item List (2)'!C:D,2,0),VLOOKUP(K3728,'Item List (2)'!C:D,2,0))</f>
        <v>51001</v>
      </c>
      <c r="W3728" s="231">
        <f>IFERROR(VLOOKUP(J3728,'Item List (2)'!C:E,3,0),VLOOKUP(K3728,'Item List (2)'!C:E,3,0))</f>
        <v>1000</v>
      </c>
      <c r="X3728" s="231">
        <f t="shared" si="349"/>
        <v>0</v>
      </c>
      <c r="Y3728" s="231" t="str">
        <f t="shared" si="350"/>
        <v>WRAP, WESTERN SUPER 4 WAY</v>
      </c>
      <c r="AA3728" s="232">
        <f t="shared" si="351"/>
        <v>70.17</v>
      </c>
      <c r="AB3728" s="232" t="str">
        <f>VLOOKUP(W3728,'Item List (2)'!$H:$J,2,0)</f>
        <v>Paper</v>
      </c>
      <c r="AC3728" s="232">
        <f t="shared" si="352"/>
        <v>8150</v>
      </c>
      <c r="AD3728" s="232" t="str">
        <f t="shared" si="353"/>
        <v>8150-Paper</v>
      </c>
    </row>
    <row r="3729" spans="1:30">
      <c r="A3729" t="s">
        <v>48</v>
      </c>
      <c r="B3729" t="s">
        <v>549</v>
      </c>
      <c r="C3729" t="s">
        <v>970</v>
      </c>
      <c r="D3729" t="s">
        <v>971</v>
      </c>
      <c r="E3729" t="s">
        <v>972</v>
      </c>
      <c r="F3729" s="220" t="s">
        <v>53</v>
      </c>
      <c r="G3729" s="220">
        <v>45167</v>
      </c>
      <c r="H3729" t="s">
        <v>205</v>
      </c>
      <c r="I3729" t="s">
        <v>55</v>
      </c>
      <c r="J3729" t="s">
        <v>206</v>
      </c>
      <c r="K3729" t="s">
        <v>207</v>
      </c>
      <c r="L3729" s="230" t="s">
        <v>208</v>
      </c>
      <c r="M3729">
        <v>3</v>
      </c>
      <c r="N3729">
        <v>0</v>
      </c>
      <c r="O3729">
        <v>22.17</v>
      </c>
      <c r="P3729">
        <v>66.51</v>
      </c>
      <c r="Q3729">
        <v>6108.75</v>
      </c>
      <c r="R3729">
        <v>17.6</v>
      </c>
      <c r="S3729" s="231" t="str">
        <f>VLOOKUP(U3729,'Cross ref'!I:J,2,0)</f>
        <v>SCL</v>
      </c>
      <c r="T3729" s="231">
        <f t="shared" si="348"/>
        <v>66.51</v>
      </c>
      <c r="U3729" s="231">
        <f>VLOOKUP(VALUE(C3729),'Cross ref'!G:I,3,0)</f>
        <v>8150</v>
      </c>
      <c r="V3729" s="231">
        <f>IFERROR(VLOOKUP(J3729,'Item List (2)'!C:D,2,0),VLOOKUP(K3729,'Item List (2)'!C:D,2,0))</f>
        <v>50007</v>
      </c>
      <c r="W3729" s="231">
        <f>IFERROR(VLOOKUP(J3729,'Item List (2)'!C:E,3,0),VLOOKUP(K3729,'Item List (2)'!C:E,3,0))</f>
        <v>100</v>
      </c>
      <c r="X3729" s="231">
        <f t="shared" si="349"/>
        <v>0</v>
      </c>
      <c r="Y3729" s="231" t="str">
        <f t="shared" si="350"/>
        <v>LETTUCE, LINER</v>
      </c>
      <c r="AA3729" s="232">
        <f t="shared" si="351"/>
        <v>66.51</v>
      </c>
      <c r="AB3729" s="232" t="str">
        <f>VLOOKUP(W3729,'Item List (2)'!$H:$J,2,0)</f>
        <v>Food</v>
      </c>
      <c r="AC3729" s="232">
        <f t="shared" si="352"/>
        <v>8150</v>
      </c>
      <c r="AD3729" s="232" t="str">
        <f t="shared" si="353"/>
        <v>8150-Food</v>
      </c>
    </row>
    <row r="3730" spans="1:30">
      <c r="A3730" t="s">
        <v>48</v>
      </c>
      <c r="B3730" t="s">
        <v>549</v>
      </c>
      <c r="C3730" t="s">
        <v>970</v>
      </c>
      <c r="D3730" t="s">
        <v>971</v>
      </c>
      <c r="E3730" t="s">
        <v>972</v>
      </c>
      <c r="F3730" s="220" t="s">
        <v>53</v>
      </c>
      <c r="G3730" s="220">
        <v>45167</v>
      </c>
      <c r="H3730" t="s">
        <v>209</v>
      </c>
      <c r="I3730" t="s">
        <v>55</v>
      </c>
      <c r="J3730" t="s">
        <v>210</v>
      </c>
      <c r="K3730" t="s">
        <v>211</v>
      </c>
      <c r="L3730" s="230" t="s">
        <v>212</v>
      </c>
      <c r="M3730">
        <v>3</v>
      </c>
      <c r="N3730">
        <v>0</v>
      </c>
      <c r="O3730">
        <v>19.57</v>
      </c>
      <c r="P3730">
        <v>58.71</v>
      </c>
      <c r="Q3730">
        <v>6108.75</v>
      </c>
      <c r="R3730">
        <v>17.6</v>
      </c>
      <c r="S3730" s="231" t="str">
        <f>VLOOKUP(U3730,'Cross ref'!I:J,2,0)</f>
        <v>SCL</v>
      </c>
      <c r="T3730" s="231">
        <f t="shared" si="348"/>
        <v>58.71</v>
      </c>
      <c r="U3730" s="231">
        <f>VLOOKUP(VALUE(C3730),'Cross ref'!G:I,3,0)</f>
        <v>8150</v>
      </c>
      <c r="V3730" s="231">
        <f>IFERROR(VLOOKUP(J3730,'Item List (2)'!C:D,2,0),VLOOKUP(K3730,'Item List (2)'!C:D,2,0))</f>
        <v>50007</v>
      </c>
      <c r="W3730" s="231">
        <f>IFERROR(VLOOKUP(J3730,'Item List (2)'!C:E,3,0),VLOOKUP(K3730,'Item List (2)'!C:E,3,0))</f>
        <v>100</v>
      </c>
      <c r="X3730" s="231">
        <f t="shared" si="349"/>
        <v>0</v>
      </c>
      <c r="Y3730" s="231" t="str">
        <f t="shared" si="350"/>
        <v>TOMATO, RED 5X5 BULK 25LB</v>
      </c>
      <c r="AA3730" s="232">
        <f t="shared" si="351"/>
        <v>58.71</v>
      </c>
      <c r="AB3730" s="232" t="str">
        <f>VLOOKUP(W3730,'Item List (2)'!$H:$J,2,0)</f>
        <v>Food</v>
      </c>
      <c r="AC3730" s="232">
        <f t="shared" si="352"/>
        <v>8150</v>
      </c>
      <c r="AD3730" s="232" t="str">
        <f t="shared" si="353"/>
        <v>8150-Food</v>
      </c>
    </row>
    <row r="3731" spans="1:30">
      <c r="A3731" t="s">
        <v>48</v>
      </c>
      <c r="B3731" t="s">
        <v>549</v>
      </c>
      <c r="C3731" t="s">
        <v>970</v>
      </c>
      <c r="D3731" t="s">
        <v>971</v>
      </c>
      <c r="E3731" t="s">
        <v>972</v>
      </c>
      <c r="F3731" s="220" t="s">
        <v>53</v>
      </c>
      <c r="G3731" s="220">
        <v>45167</v>
      </c>
      <c r="H3731" t="s">
        <v>613</v>
      </c>
      <c r="I3731" t="s">
        <v>55</v>
      </c>
      <c r="J3731" t="s">
        <v>614</v>
      </c>
      <c r="K3731" t="s">
        <v>615</v>
      </c>
      <c r="L3731" s="230" t="s">
        <v>212</v>
      </c>
      <c r="M3731">
        <v>1</v>
      </c>
      <c r="N3731">
        <v>0</v>
      </c>
      <c r="O3731">
        <v>14.65</v>
      </c>
      <c r="P3731">
        <v>14.65</v>
      </c>
      <c r="Q3731">
        <v>6108.75</v>
      </c>
      <c r="R3731">
        <v>17.6</v>
      </c>
      <c r="S3731" s="231" t="str">
        <f>VLOOKUP(U3731,'Cross ref'!I:J,2,0)</f>
        <v>SCL</v>
      </c>
      <c r="T3731" s="231">
        <f t="shared" si="348"/>
        <v>14.65</v>
      </c>
      <c r="U3731" s="231">
        <f>VLOOKUP(VALUE(C3731),'Cross ref'!G:I,3,0)</f>
        <v>8150</v>
      </c>
      <c r="V3731" s="231">
        <f>IFERROR(VLOOKUP(J3731,'Item List (2)'!C:D,2,0),VLOOKUP(K3731,'Item List (2)'!C:D,2,0))</f>
        <v>50007</v>
      </c>
      <c r="W3731" s="231">
        <f>IFERROR(VLOOKUP(J3731,'Item List (2)'!C:E,3,0),VLOOKUP(K3731,'Item List (2)'!C:E,3,0))</f>
        <v>100</v>
      </c>
      <c r="X3731" s="231">
        <f t="shared" si="349"/>
        <v>0</v>
      </c>
      <c r="Y3731" s="231" t="str">
        <f t="shared" si="350"/>
        <v>ONION, RED JMBO</v>
      </c>
      <c r="AA3731" s="232">
        <f t="shared" si="351"/>
        <v>14.65</v>
      </c>
      <c r="AB3731" s="232" t="str">
        <f>VLOOKUP(W3731,'Item List (2)'!$H:$J,2,0)</f>
        <v>Food</v>
      </c>
      <c r="AC3731" s="232">
        <f t="shared" si="352"/>
        <v>8150</v>
      </c>
      <c r="AD3731" s="232" t="str">
        <f t="shared" si="353"/>
        <v>8150-Food</v>
      </c>
    </row>
    <row r="3732" spans="1:30">
      <c r="A3732" t="s">
        <v>48</v>
      </c>
      <c r="B3732" t="s">
        <v>549</v>
      </c>
      <c r="C3732" t="s">
        <v>970</v>
      </c>
      <c r="D3732" t="s">
        <v>971</v>
      </c>
      <c r="E3732" t="s">
        <v>972</v>
      </c>
      <c r="F3732" s="220" t="s">
        <v>53</v>
      </c>
      <c r="G3732" s="220">
        <v>45167</v>
      </c>
      <c r="H3732" t="s">
        <v>213</v>
      </c>
      <c r="I3732" t="s">
        <v>55</v>
      </c>
      <c r="J3732" t="s">
        <v>214</v>
      </c>
      <c r="K3732" t="s">
        <v>215</v>
      </c>
      <c r="L3732" s="230" t="s">
        <v>78</v>
      </c>
      <c r="M3732">
        <v>1</v>
      </c>
      <c r="N3732">
        <v>0</v>
      </c>
      <c r="O3732">
        <v>27.07</v>
      </c>
      <c r="P3732">
        <v>27.07</v>
      </c>
      <c r="Q3732">
        <v>6108.75</v>
      </c>
      <c r="R3732">
        <v>17.6</v>
      </c>
      <c r="S3732" s="231" t="str">
        <f>VLOOKUP(U3732,'Cross ref'!I:J,2,0)</f>
        <v>SCL</v>
      </c>
      <c r="T3732" s="231">
        <f t="shared" si="348"/>
        <v>27.07</v>
      </c>
      <c r="U3732" s="231">
        <f>VLOOKUP(VALUE(C3732),'Cross ref'!G:I,3,0)</f>
        <v>8150</v>
      </c>
      <c r="V3732" s="231">
        <f>IFERROR(VLOOKUP(J3732,'Item List (2)'!C:D,2,0),VLOOKUP(K3732,'Item List (2)'!C:D,2,0))</f>
        <v>50007</v>
      </c>
      <c r="W3732" s="231">
        <f>IFERROR(VLOOKUP(J3732,'Item List (2)'!C:E,3,0),VLOOKUP(K3732,'Item List (2)'!C:E,3,0))</f>
        <v>100</v>
      </c>
      <c r="X3732" s="231">
        <f t="shared" si="349"/>
        <v>0</v>
      </c>
      <c r="Y3732" s="231" t="str">
        <f t="shared" si="350"/>
        <v>PICKLE, CHIP DELI 3/16" CC</v>
      </c>
      <c r="AA3732" s="232">
        <f t="shared" si="351"/>
        <v>27.07</v>
      </c>
      <c r="AB3732" s="232" t="str">
        <f>VLOOKUP(W3732,'Item List (2)'!$H:$J,2,0)</f>
        <v>Food</v>
      </c>
      <c r="AC3732" s="232">
        <f t="shared" si="352"/>
        <v>8150</v>
      </c>
      <c r="AD3732" s="232" t="str">
        <f t="shared" si="353"/>
        <v>8150-Food</v>
      </c>
    </row>
    <row r="3733" spans="1:30">
      <c r="A3733" t="s">
        <v>48</v>
      </c>
      <c r="B3733" t="s">
        <v>549</v>
      </c>
      <c r="C3733" t="s">
        <v>970</v>
      </c>
      <c r="D3733" t="s">
        <v>971</v>
      </c>
      <c r="E3733" t="s">
        <v>972</v>
      </c>
      <c r="F3733" s="220" t="s">
        <v>53</v>
      </c>
      <c r="G3733" s="220">
        <v>45167</v>
      </c>
      <c r="H3733" t="s">
        <v>285</v>
      </c>
      <c r="I3733" t="s">
        <v>55</v>
      </c>
      <c r="J3733" t="s">
        <v>146</v>
      </c>
      <c r="K3733" t="s">
        <v>286</v>
      </c>
      <c r="L3733" s="230" t="s">
        <v>148</v>
      </c>
      <c r="M3733">
        <v>1</v>
      </c>
      <c r="N3733">
        <v>0</v>
      </c>
      <c r="O3733">
        <v>117.62</v>
      </c>
      <c r="P3733">
        <v>117.62</v>
      </c>
      <c r="Q3733">
        <v>6108.75</v>
      </c>
      <c r="R3733">
        <v>17.6</v>
      </c>
      <c r="S3733" s="231" t="str">
        <f>VLOOKUP(U3733,'Cross ref'!I:J,2,0)</f>
        <v>SCL</v>
      </c>
      <c r="T3733" s="231">
        <f t="shared" si="348"/>
        <v>117.62</v>
      </c>
      <c r="U3733" s="231">
        <f>VLOOKUP(VALUE(C3733),'Cross ref'!G:I,3,0)</f>
        <v>8150</v>
      </c>
      <c r="V3733" s="231">
        <f>IFERROR(VLOOKUP(J3733,'Item List (2)'!C:D,2,0),VLOOKUP(K3733,'Item List (2)'!C:D,2,0))</f>
        <v>50007</v>
      </c>
      <c r="W3733" s="231">
        <f>IFERROR(VLOOKUP(J3733,'Item List (2)'!C:E,3,0),VLOOKUP(K3733,'Item List (2)'!C:E,3,0))</f>
        <v>100</v>
      </c>
      <c r="X3733" s="231">
        <f t="shared" si="349"/>
        <v>0</v>
      </c>
      <c r="Y3733" s="231" t="str">
        <f t="shared" si="350"/>
        <v>CHICKEN, BRST FLT MARNTD 3.5Z FZN</v>
      </c>
      <c r="AA3733" s="232">
        <f t="shared" si="351"/>
        <v>117.62</v>
      </c>
      <c r="AB3733" s="232" t="str">
        <f>VLOOKUP(W3733,'Item List (2)'!$H:$J,2,0)</f>
        <v>Food</v>
      </c>
      <c r="AC3733" s="232">
        <f t="shared" si="352"/>
        <v>8150</v>
      </c>
      <c r="AD3733" s="232" t="str">
        <f t="shared" si="353"/>
        <v>8150-Food</v>
      </c>
    </row>
    <row r="3734" spans="1:30">
      <c r="A3734" t="s">
        <v>48</v>
      </c>
      <c r="B3734" t="s">
        <v>549</v>
      </c>
      <c r="C3734" t="s">
        <v>970</v>
      </c>
      <c r="D3734" t="s">
        <v>971</v>
      </c>
      <c r="E3734" t="s">
        <v>972</v>
      </c>
      <c r="F3734" s="220" t="s">
        <v>53</v>
      </c>
      <c r="G3734" s="220">
        <v>45167</v>
      </c>
      <c r="H3734" t="s">
        <v>375</v>
      </c>
      <c r="I3734" t="s">
        <v>55</v>
      </c>
      <c r="J3734" t="s">
        <v>146</v>
      </c>
      <c r="K3734" t="s">
        <v>376</v>
      </c>
      <c r="L3734" s="230" t="s">
        <v>377</v>
      </c>
      <c r="M3734">
        <v>1</v>
      </c>
      <c r="N3734">
        <v>0</v>
      </c>
      <c r="O3734">
        <v>175.35</v>
      </c>
      <c r="P3734">
        <v>175.35</v>
      </c>
      <c r="Q3734">
        <v>6108.75</v>
      </c>
      <c r="R3734">
        <v>17.6</v>
      </c>
      <c r="S3734" s="231" t="str">
        <f>VLOOKUP(U3734,'Cross ref'!I:J,2,0)</f>
        <v>SCL</v>
      </c>
      <c r="T3734" s="231">
        <f t="shared" si="348"/>
        <v>175.35</v>
      </c>
      <c r="U3734" s="231">
        <f>VLOOKUP(VALUE(C3734),'Cross ref'!G:I,3,0)</f>
        <v>8150</v>
      </c>
      <c r="V3734" s="231">
        <f>IFERROR(VLOOKUP(J3734,'Item List (2)'!C:D,2,0),VLOOKUP(K3734,'Item List (2)'!C:D,2,0))</f>
        <v>50007</v>
      </c>
      <c r="W3734" s="231">
        <f>IFERROR(VLOOKUP(J3734,'Item List (2)'!C:E,3,0),VLOOKUP(K3734,'Item List (2)'!C:E,3,0))</f>
        <v>100</v>
      </c>
      <c r="X3734" s="231">
        <f t="shared" si="349"/>
        <v>0</v>
      </c>
      <c r="Y3734" s="231" t="str">
        <f t="shared" si="350"/>
        <v>CHICKEN, BRST GR SAVOR 4.25Z CARLS JR</v>
      </c>
      <c r="AA3734" s="232">
        <f t="shared" si="351"/>
        <v>175.35</v>
      </c>
      <c r="AB3734" s="232" t="str">
        <f>VLOOKUP(W3734,'Item List (2)'!$H:$J,2,0)</f>
        <v>Food</v>
      </c>
      <c r="AC3734" s="232">
        <f t="shared" si="352"/>
        <v>8150</v>
      </c>
      <c r="AD3734" s="232" t="str">
        <f t="shared" si="353"/>
        <v>8150-Food</v>
      </c>
    </row>
    <row r="3735" spans="1:30">
      <c r="A3735" t="s">
        <v>48</v>
      </c>
      <c r="B3735" t="s">
        <v>549</v>
      </c>
      <c r="C3735" t="s">
        <v>970</v>
      </c>
      <c r="D3735" t="s">
        <v>971</v>
      </c>
      <c r="E3735" t="s">
        <v>972</v>
      </c>
      <c r="F3735" s="220" t="s">
        <v>53</v>
      </c>
      <c r="G3735" s="220">
        <v>45167</v>
      </c>
      <c r="H3735" t="s">
        <v>219</v>
      </c>
      <c r="I3735" t="s">
        <v>55</v>
      </c>
      <c r="J3735" t="s">
        <v>220</v>
      </c>
      <c r="K3735" t="s">
        <v>221</v>
      </c>
      <c r="L3735" s="230" t="s">
        <v>222</v>
      </c>
      <c r="M3735">
        <v>1</v>
      </c>
      <c r="N3735">
        <v>0</v>
      </c>
      <c r="O3735">
        <v>13.66</v>
      </c>
      <c r="P3735">
        <v>13.66</v>
      </c>
      <c r="Q3735">
        <v>6108.75</v>
      </c>
      <c r="R3735">
        <v>17.6</v>
      </c>
      <c r="S3735" s="231" t="str">
        <f>VLOOKUP(U3735,'Cross ref'!I:J,2,0)</f>
        <v>SCL</v>
      </c>
      <c r="T3735" s="231">
        <f t="shared" si="348"/>
        <v>13.66</v>
      </c>
      <c r="U3735" s="231">
        <f>VLOOKUP(VALUE(C3735),'Cross ref'!G:I,3,0)</f>
        <v>8150</v>
      </c>
      <c r="V3735" s="231">
        <f>IFERROR(VLOOKUP(J3735,'Item List (2)'!C:D,2,0),VLOOKUP(K3735,'Item List (2)'!C:D,2,0))</f>
        <v>50007</v>
      </c>
      <c r="W3735" s="231">
        <f>IFERROR(VLOOKUP(J3735,'Item List (2)'!C:E,3,0),VLOOKUP(K3735,'Item List (2)'!C:E,3,0))</f>
        <v>100</v>
      </c>
      <c r="X3735" s="231">
        <f t="shared" si="349"/>
        <v>0</v>
      </c>
      <c r="Y3735" s="231" t="str">
        <f t="shared" si="350"/>
        <v>WATER, PURIFIED 16.9Z DASANI</v>
      </c>
      <c r="AA3735" s="232">
        <f t="shared" si="351"/>
        <v>13.66</v>
      </c>
      <c r="AB3735" s="232" t="str">
        <f>VLOOKUP(W3735,'Item List (2)'!$H:$J,2,0)</f>
        <v>Food</v>
      </c>
      <c r="AC3735" s="232">
        <f t="shared" si="352"/>
        <v>8150</v>
      </c>
      <c r="AD3735" s="232" t="str">
        <f t="shared" si="353"/>
        <v>8150-Food</v>
      </c>
    </row>
    <row r="3736" spans="1:30">
      <c r="A3736" t="s">
        <v>48</v>
      </c>
      <c r="B3736" t="s">
        <v>549</v>
      </c>
      <c r="C3736" t="s">
        <v>970</v>
      </c>
      <c r="D3736" t="s">
        <v>971</v>
      </c>
      <c r="E3736" t="s">
        <v>972</v>
      </c>
      <c r="F3736" s="220" t="s">
        <v>53</v>
      </c>
      <c r="G3736" s="220">
        <v>45167</v>
      </c>
      <c r="H3736" t="s">
        <v>227</v>
      </c>
      <c r="I3736" t="s">
        <v>55</v>
      </c>
      <c r="J3736" t="s">
        <v>228</v>
      </c>
      <c r="K3736" t="s">
        <v>229</v>
      </c>
      <c r="L3736" s="230" t="s">
        <v>230</v>
      </c>
      <c r="M3736">
        <v>1</v>
      </c>
      <c r="N3736">
        <v>0</v>
      </c>
      <c r="O3736">
        <v>30.07</v>
      </c>
      <c r="P3736">
        <v>30.07</v>
      </c>
      <c r="Q3736">
        <v>6108.75</v>
      </c>
      <c r="R3736">
        <v>17.6</v>
      </c>
      <c r="S3736" s="231" t="str">
        <f>VLOOKUP(U3736,'Cross ref'!I:J,2,0)</f>
        <v>SCL</v>
      </c>
      <c r="T3736" s="231">
        <f t="shared" si="348"/>
        <v>30.07</v>
      </c>
      <c r="U3736" s="231">
        <f>VLOOKUP(VALUE(C3736),'Cross ref'!G:I,3,0)</f>
        <v>8150</v>
      </c>
      <c r="V3736" s="231">
        <f>IFERROR(VLOOKUP(J3736,'Item List (2)'!C:D,2,0),VLOOKUP(K3736,'Item List (2)'!C:D,2,0))</f>
        <v>50007</v>
      </c>
      <c r="W3736" s="231">
        <f>IFERROR(VLOOKUP(J3736,'Item List (2)'!C:E,3,0),VLOOKUP(K3736,'Item List (2)'!C:E,3,0))</f>
        <v>100</v>
      </c>
      <c r="X3736" s="231">
        <f t="shared" si="349"/>
        <v>0</v>
      </c>
      <c r="Y3736" s="231" t="str">
        <f t="shared" si="350"/>
        <v>ONION, YLW</v>
      </c>
      <c r="AA3736" s="232">
        <f t="shared" si="351"/>
        <v>30.07</v>
      </c>
      <c r="AB3736" s="232" t="str">
        <f>VLOOKUP(W3736,'Item List (2)'!$H:$J,2,0)</f>
        <v>Food</v>
      </c>
      <c r="AC3736" s="232">
        <f t="shared" si="352"/>
        <v>8150</v>
      </c>
      <c r="AD3736" s="232" t="str">
        <f t="shared" si="353"/>
        <v>8150-Food</v>
      </c>
    </row>
    <row r="3737" spans="1:30">
      <c r="A3737" t="s">
        <v>48</v>
      </c>
      <c r="B3737" t="s">
        <v>549</v>
      </c>
      <c r="C3737" t="s">
        <v>970</v>
      </c>
      <c r="D3737" t="s">
        <v>971</v>
      </c>
      <c r="E3737" t="s">
        <v>972</v>
      </c>
      <c r="F3737" s="220" t="s">
        <v>53</v>
      </c>
      <c r="G3737" s="220">
        <v>45167</v>
      </c>
      <c r="H3737" t="s">
        <v>387</v>
      </c>
      <c r="I3737" t="s">
        <v>201</v>
      </c>
      <c r="J3737" t="s">
        <v>240</v>
      </c>
      <c r="K3737" t="s">
        <v>388</v>
      </c>
      <c r="L3737" s="230" t="s">
        <v>389</v>
      </c>
      <c r="M3737">
        <v>1</v>
      </c>
      <c r="N3737">
        <v>0</v>
      </c>
      <c r="O3737">
        <v>45.63</v>
      </c>
      <c r="P3737">
        <v>45.63</v>
      </c>
      <c r="Q3737">
        <v>6108.75</v>
      </c>
      <c r="R3737">
        <v>17.6</v>
      </c>
      <c r="S3737" s="231" t="str">
        <f>VLOOKUP(U3737,'Cross ref'!I:J,2,0)</f>
        <v>SCL</v>
      </c>
      <c r="T3737" s="231">
        <f t="shared" si="348"/>
        <v>45.63</v>
      </c>
      <c r="U3737" s="231">
        <f>VLOOKUP(VALUE(C3737),'Cross ref'!G:I,3,0)</f>
        <v>8150</v>
      </c>
      <c r="V3737" s="231">
        <f>IFERROR(VLOOKUP(J3737,'Item List (2)'!C:D,2,0),VLOOKUP(K3737,'Item List (2)'!C:D,2,0))</f>
        <v>51001</v>
      </c>
      <c r="W3737" s="231">
        <f>IFERROR(VLOOKUP(J3737,'Item List (2)'!C:E,3,0),VLOOKUP(K3737,'Item List (2)'!C:E,3,0))</f>
        <v>1000</v>
      </c>
      <c r="X3737" s="231">
        <f t="shared" si="349"/>
        <v>0</v>
      </c>
      <c r="Y3737" s="231" t="str">
        <f t="shared" si="350"/>
        <v>CARTON, FFRY LG FLVR TRAIL</v>
      </c>
      <c r="AA3737" s="232">
        <f t="shared" si="351"/>
        <v>45.63</v>
      </c>
      <c r="AB3737" s="232" t="str">
        <f>VLOOKUP(W3737,'Item List (2)'!$H:$J,2,0)</f>
        <v>Paper</v>
      </c>
      <c r="AC3737" s="232">
        <f t="shared" si="352"/>
        <v>8150</v>
      </c>
      <c r="AD3737" s="232" t="str">
        <f t="shared" si="353"/>
        <v>8150-Paper</v>
      </c>
    </row>
    <row r="3738" spans="1:30">
      <c r="A3738" t="s">
        <v>48</v>
      </c>
      <c r="B3738" t="s">
        <v>549</v>
      </c>
      <c r="C3738" t="s">
        <v>970</v>
      </c>
      <c r="D3738" t="s">
        <v>971</v>
      </c>
      <c r="E3738" t="s">
        <v>972</v>
      </c>
      <c r="F3738" s="220" t="s">
        <v>53</v>
      </c>
      <c r="G3738" s="220">
        <v>45167</v>
      </c>
      <c r="H3738" t="s">
        <v>390</v>
      </c>
      <c r="I3738" t="s">
        <v>201</v>
      </c>
      <c r="J3738" t="s">
        <v>240</v>
      </c>
      <c r="K3738" t="s">
        <v>391</v>
      </c>
      <c r="L3738" s="230" t="s">
        <v>234</v>
      </c>
      <c r="M3738">
        <v>1</v>
      </c>
      <c r="N3738">
        <v>0</v>
      </c>
      <c r="O3738">
        <v>58.44</v>
      </c>
      <c r="P3738">
        <v>58.44</v>
      </c>
      <c r="Q3738">
        <v>6108.75</v>
      </c>
      <c r="R3738">
        <v>17.6</v>
      </c>
      <c r="S3738" s="231" t="str">
        <f>VLOOKUP(U3738,'Cross ref'!I:J,2,0)</f>
        <v>SCL</v>
      </c>
      <c r="T3738" s="231">
        <f t="shared" si="348"/>
        <v>58.44</v>
      </c>
      <c r="U3738" s="231">
        <f>VLOOKUP(VALUE(C3738),'Cross ref'!G:I,3,0)</f>
        <v>8150</v>
      </c>
      <c r="V3738" s="231">
        <f>IFERROR(VLOOKUP(J3738,'Item List (2)'!C:D,2,0),VLOOKUP(K3738,'Item List (2)'!C:D,2,0))</f>
        <v>51001</v>
      </c>
      <c r="W3738" s="231">
        <f>IFERROR(VLOOKUP(J3738,'Item List (2)'!C:E,3,0),VLOOKUP(K3738,'Item List (2)'!C:E,3,0))</f>
        <v>1000</v>
      </c>
      <c r="X3738" s="231">
        <f t="shared" si="349"/>
        <v>0</v>
      </c>
      <c r="Y3738" s="231" t="str">
        <f t="shared" si="350"/>
        <v>CARTON, FFRY MED FLVR TRAIL</v>
      </c>
      <c r="AA3738" s="232">
        <f t="shared" si="351"/>
        <v>58.44</v>
      </c>
      <c r="AB3738" s="232" t="str">
        <f>VLOOKUP(W3738,'Item List (2)'!$H:$J,2,0)</f>
        <v>Paper</v>
      </c>
      <c r="AC3738" s="232">
        <f t="shared" si="352"/>
        <v>8150</v>
      </c>
      <c r="AD3738" s="232" t="str">
        <f t="shared" si="353"/>
        <v>8150-Paper</v>
      </c>
    </row>
    <row r="3739" spans="1:30">
      <c r="A3739" t="s">
        <v>48</v>
      </c>
      <c r="B3739" t="s">
        <v>549</v>
      </c>
      <c r="C3739" t="s">
        <v>970</v>
      </c>
      <c r="D3739" t="s">
        <v>971</v>
      </c>
      <c r="E3739" t="s">
        <v>972</v>
      </c>
      <c r="F3739" s="220" t="s">
        <v>53</v>
      </c>
      <c r="G3739" s="220">
        <v>45167</v>
      </c>
      <c r="H3739" t="s">
        <v>243</v>
      </c>
      <c r="I3739" t="s">
        <v>55</v>
      </c>
      <c r="J3739" t="s">
        <v>244</v>
      </c>
      <c r="K3739" t="s">
        <v>245</v>
      </c>
      <c r="L3739" s="230" t="s">
        <v>246</v>
      </c>
      <c r="M3739">
        <v>1</v>
      </c>
      <c r="N3739">
        <v>0</v>
      </c>
      <c r="O3739">
        <v>19.99</v>
      </c>
      <c r="P3739">
        <v>19.99</v>
      </c>
      <c r="Q3739">
        <v>6108.75</v>
      </c>
      <c r="R3739">
        <v>17.6</v>
      </c>
      <c r="S3739" s="231" t="str">
        <f>VLOOKUP(U3739,'Cross ref'!I:J,2,0)</f>
        <v>SCL</v>
      </c>
      <c r="T3739" s="231">
        <f t="shared" si="348"/>
        <v>19.99</v>
      </c>
      <c r="U3739" s="231">
        <f>VLOOKUP(VALUE(C3739),'Cross ref'!G:I,3,0)</f>
        <v>8150</v>
      </c>
      <c r="V3739" s="231">
        <f>IFERROR(VLOOKUP(J3739,'Item List (2)'!C:D,2,0),VLOOKUP(K3739,'Item List (2)'!C:D,2,0))</f>
        <v>50007</v>
      </c>
      <c r="W3739" s="231">
        <f>IFERROR(VLOOKUP(J3739,'Item List (2)'!C:E,3,0),VLOOKUP(K3739,'Item List (2)'!C:E,3,0))</f>
        <v>100</v>
      </c>
      <c r="X3739" s="231">
        <f t="shared" si="349"/>
        <v>0</v>
      </c>
      <c r="Y3739" s="231" t="str">
        <f t="shared" si="350"/>
        <v>CREAMER, HALF &amp; HALF</v>
      </c>
      <c r="AA3739" s="232">
        <f t="shared" si="351"/>
        <v>19.99</v>
      </c>
      <c r="AB3739" s="232" t="str">
        <f>VLOOKUP(W3739,'Item List (2)'!$H:$J,2,0)</f>
        <v>Food</v>
      </c>
      <c r="AC3739" s="232">
        <f t="shared" si="352"/>
        <v>8150</v>
      </c>
      <c r="AD3739" s="232" t="str">
        <f t="shared" si="353"/>
        <v>8150-Food</v>
      </c>
    </row>
    <row r="3740" spans="1:30">
      <c r="A3740" t="s">
        <v>48</v>
      </c>
      <c r="B3740" t="s">
        <v>549</v>
      </c>
      <c r="C3740" t="s">
        <v>970</v>
      </c>
      <c r="D3740" t="s">
        <v>971</v>
      </c>
      <c r="E3740" t="s">
        <v>972</v>
      </c>
      <c r="F3740" s="220" t="s">
        <v>53</v>
      </c>
      <c r="G3740" s="220">
        <v>45167</v>
      </c>
      <c r="H3740" t="s">
        <v>255</v>
      </c>
      <c r="I3740" t="s">
        <v>201</v>
      </c>
      <c r="J3740" t="s">
        <v>236</v>
      </c>
      <c r="K3740" t="s">
        <v>256</v>
      </c>
      <c r="L3740" s="230" t="s">
        <v>257</v>
      </c>
      <c r="M3740">
        <v>1</v>
      </c>
      <c r="N3740">
        <v>0</v>
      </c>
      <c r="O3740">
        <v>66.19</v>
      </c>
      <c r="P3740">
        <v>66.19</v>
      </c>
      <c r="Q3740">
        <v>6108.75</v>
      </c>
      <c r="R3740">
        <v>17.6</v>
      </c>
      <c r="S3740" s="231" t="str">
        <f>VLOOKUP(U3740,'Cross ref'!I:J,2,0)</f>
        <v>SCL</v>
      </c>
      <c r="T3740" s="231">
        <f t="shared" si="348"/>
        <v>66.19</v>
      </c>
      <c r="U3740" s="231">
        <f>VLOOKUP(VALUE(C3740),'Cross ref'!G:I,3,0)</f>
        <v>8150</v>
      </c>
      <c r="V3740" s="231">
        <f>IFERROR(VLOOKUP(J3740,'Item List (2)'!C:D,2,0),VLOOKUP(K3740,'Item List (2)'!C:D,2,0))</f>
        <v>51001</v>
      </c>
      <c r="W3740" s="231">
        <f>IFERROR(VLOOKUP(J3740,'Item List (2)'!C:E,3,0),VLOOKUP(K3740,'Item List (2)'!C:E,3,0))</f>
        <v>1000</v>
      </c>
      <c r="X3740" s="231">
        <f t="shared" si="349"/>
        <v>0</v>
      </c>
      <c r="Y3740" s="231" t="str">
        <f t="shared" si="350"/>
        <v>CUP, COLD 24Z FLVR TRAIL</v>
      </c>
      <c r="AA3740" s="232">
        <f t="shared" si="351"/>
        <v>66.19</v>
      </c>
      <c r="AB3740" s="232" t="str">
        <f>VLOOKUP(W3740,'Item List (2)'!$H:$J,2,0)</f>
        <v>Paper</v>
      </c>
      <c r="AC3740" s="232">
        <f t="shared" si="352"/>
        <v>8150</v>
      </c>
      <c r="AD3740" s="232" t="str">
        <f t="shared" si="353"/>
        <v>8150-Paper</v>
      </c>
    </row>
    <row r="3741" spans="1:30">
      <c r="A3741" t="s">
        <v>48</v>
      </c>
      <c r="B3741" t="s">
        <v>549</v>
      </c>
      <c r="C3741" t="s">
        <v>970</v>
      </c>
      <c r="D3741" t="s">
        <v>971</v>
      </c>
      <c r="E3741" t="s">
        <v>972</v>
      </c>
      <c r="F3741" s="220" t="s">
        <v>53</v>
      </c>
      <c r="G3741" s="220">
        <v>45167</v>
      </c>
      <c r="H3741" t="s">
        <v>258</v>
      </c>
      <c r="I3741" t="s">
        <v>201</v>
      </c>
      <c r="J3741" t="s">
        <v>236</v>
      </c>
      <c r="K3741" t="s">
        <v>259</v>
      </c>
      <c r="L3741" s="230" t="s">
        <v>260</v>
      </c>
      <c r="M3741">
        <v>2</v>
      </c>
      <c r="N3741">
        <v>0</v>
      </c>
      <c r="O3741">
        <v>30.68</v>
      </c>
      <c r="P3741">
        <v>61.36</v>
      </c>
      <c r="Q3741">
        <v>6108.75</v>
      </c>
      <c r="R3741">
        <v>17.6</v>
      </c>
      <c r="S3741" s="231" t="str">
        <f>VLOOKUP(U3741,'Cross ref'!I:J,2,0)</f>
        <v>SCL</v>
      </c>
      <c r="T3741" s="231">
        <f t="shared" si="348"/>
        <v>61.36</v>
      </c>
      <c r="U3741" s="231">
        <f>VLOOKUP(VALUE(C3741),'Cross ref'!G:I,3,0)</f>
        <v>8150</v>
      </c>
      <c r="V3741" s="231">
        <f>IFERROR(VLOOKUP(J3741,'Item List (2)'!C:D,2,0),VLOOKUP(K3741,'Item List (2)'!C:D,2,0))</f>
        <v>51001</v>
      </c>
      <c r="W3741" s="231">
        <f>IFERROR(VLOOKUP(J3741,'Item List (2)'!C:E,3,0),VLOOKUP(K3741,'Item List (2)'!C:E,3,0))</f>
        <v>1000</v>
      </c>
      <c r="X3741" s="231">
        <f t="shared" si="349"/>
        <v>0</v>
      </c>
      <c r="Y3741" s="231" t="str">
        <f t="shared" si="350"/>
        <v>CUP, PLS COLD 32Z FLVR TRAIL</v>
      </c>
      <c r="AA3741" s="232">
        <f t="shared" si="351"/>
        <v>61.36</v>
      </c>
      <c r="AB3741" s="232" t="str">
        <f>VLOOKUP(W3741,'Item List (2)'!$H:$J,2,0)</f>
        <v>Paper</v>
      </c>
      <c r="AC3741" s="232">
        <f t="shared" si="352"/>
        <v>8150</v>
      </c>
      <c r="AD3741" s="232" t="str">
        <f t="shared" si="353"/>
        <v>8150-Paper</v>
      </c>
    </row>
    <row r="3742" spans="1:30">
      <c r="A3742" t="s">
        <v>48</v>
      </c>
      <c r="B3742" t="s">
        <v>549</v>
      </c>
      <c r="C3742" t="s">
        <v>970</v>
      </c>
      <c r="D3742" t="s">
        <v>971</v>
      </c>
      <c r="E3742" t="s">
        <v>972</v>
      </c>
      <c r="F3742" s="220" t="s">
        <v>53</v>
      </c>
      <c r="G3742" s="220">
        <v>45167</v>
      </c>
      <c r="H3742" t="s">
        <v>264</v>
      </c>
      <c r="I3742" t="s">
        <v>55</v>
      </c>
      <c r="J3742" t="s">
        <v>265</v>
      </c>
      <c r="K3742" t="s">
        <v>266</v>
      </c>
      <c r="L3742" s="230" t="s">
        <v>263</v>
      </c>
      <c r="M3742">
        <v>1</v>
      </c>
      <c r="N3742">
        <v>0</v>
      </c>
      <c r="O3742">
        <v>23.87</v>
      </c>
      <c r="P3742">
        <v>23.87</v>
      </c>
      <c r="Q3742">
        <v>6108.75</v>
      </c>
      <c r="R3742">
        <v>17.6</v>
      </c>
      <c r="S3742" s="231" t="str">
        <f>VLOOKUP(U3742,'Cross ref'!I:J,2,0)</f>
        <v>SCL</v>
      </c>
      <c r="T3742" s="231">
        <f t="shared" si="348"/>
        <v>23.87</v>
      </c>
      <c r="U3742" s="231">
        <f>VLOOKUP(VALUE(C3742),'Cross ref'!G:I,3,0)</f>
        <v>8150</v>
      </c>
      <c r="V3742" s="231">
        <f>IFERROR(VLOOKUP(J3742,'Item List (2)'!C:D,2,0),VLOOKUP(K3742,'Item List (2)'!C:D,2,0))</f>
        <v>50007</v>
      </c>
      <c r="W3742" s="231">
        <f>IFERROR(VLOOKUP(J3742,'Item List (2)'!C:E,3,0),VLOOKUP(K3742,'Item List (2)'!C:E,3,0))</f>
        <v>100</v>
      </c>
      <c r="X3742" s="231">
        <f t="shared" si="349"/>
        <v>0</v>
      </c>
      <c r="Y3742" s="231" t="str">
        <f t="shared" si="350"/>
        <v>SAUCE, SPECIAL</v>
      </c>
      <c r="AA3742" s="232">
        <f t="shared" si="351"/>
        <v>23.87</v>
      </c>
      <c r="AB3742" s="232" t="str">
        <f>VLOOKUP(W3742,'Item List (2)'!$H:$J,2,0)</f>
        <v>Food</v>
      </c>
      <c r="AC3742" s="232">
        <f t="shared" si="352"/>
        <v>8150</v>
      </c>
      <c r="AD3742" s="232" t="str">
        <f t="shared" si="353"/>
        <v>8150-Food</v>
      </c>
    </row>
    <row r="3743" spans="1:30">
      <c r="A3743" t="s">
        <v>48</v>
      </c>
      <c r="B3743" t="s">
        <v>549</v>
      </c>
      <c r="C3743" t="s">
        <v>970</v>
      </c>
      <c r="D3743" t="s">
        <v>971</v>
      </c>
      <c r="E3743" t="s">
        <v>972</v>
      </c>
      <c r="F3743" s="220" t="s">
        <v>53</v>
      </c>
      <c r="G3743" s="220">
        <v>45167</v>
      </c>
      <c r="H3743" t="s">
        <v>267</v>
      </c>
      <c r="I3743" t="s">
        <v>55</v>
      </c>
      <c r="J3743" t="s">
        <v>268</v>
      </c>
      <c r="K3743" t="s">
        <v>269</v>
      </c>
      <c r="L3743" s="230" t="s">
        <v>270</v>
      </c>
      <c r="M3743">
        <v>1</v>
      </c>
      <c r="N3743">
        <v>0</v>
      </c>
      <c r="O3743">
        <v>47.11</v>
      </c>
      <c r="P3743">
        <v>47.11</v>
      </c>
      <c r="Q3743">
        <v>6108.75</v>
      </c>
      <c r="R3743">
        <v>17.6</v>
      </c>
      <c r="S3743" s="231" t="str">
        <f>VLOOKUP(U3743,'Cross ref'!I:J,2,0)</f>
        <v>SCL</v>
      </c>
      <c r="T3743" s="231">
        <f t="shared" si="348"/>
        <v>47.11</v>
      </c>
      <c r="U3743" s="231">
        <f>VLOOKUP(VALUE(C3743),'Cross ref'!G:I,3,0)</f>
        <v>8150</v>
      </c>
      <c r="V3743" s="231">
        <f>IFERROR(VLOOKUP(J3743,'Item List (2)'!C:D,2,0),VLOOKUP(K3743,'Item List (2)'!C:D,2,0))</f>
        <v>50007</v>
      </c>
      <c r="W3743" s="231">
        <f>IFERROR(VLOOKUP(J3743,'Item List (2)'!C:E,3,0),VLOOKUP(K3743,'Item List (2)'!C:E,3,0))</f>
        <v>100</v>
      </c>
      <c r="X3743" s="231">
        <f t="shared" si="349"/>
        <v>0</v>
      </c>
      <c r="Y3743" s="231" t="str">
        <f t="shared" si="350"/>
        <v>MAYONNAISE, 64Z</v>
      </c>
      <c r="AA3743" s="232">
        <f t="shared" si="351"/>
        <v>47.11</v>
      </c>
      <c r="AB3743" s="232" t="str">
        <f>VLOOKUP(W3743,'Item List (2)'!$H:$J,2,0)</f>
        <v>Food</v>
      </c>
      <c r="AC3743" s="232">
        <f t="shared" si="352"/>
        <v>8150</v>
      </c>
      <c r="AD3743" s="232" t="str">
        <f t="shared" si="353"/>
        <v>8150-Food</v>
      </c>
    </row>
    <row r="3744" spans="1:30">
      <c r="A3744" t="s">
        <v>48</v>
      </c>
      <c r="B3744" t="s">
        <v>549</v>
      </c>
      <c r="C3744" t="s">
        <v>970</v>
      </c>
      <c r="D3744" t="s">
        <v>971</v>
      </c>
      <c r="E3744" t="s">
        <v>972</v>
      </c>
      <c r="F3744" s="220" t="s">
        <v>53</v>
      </c>
      <c r="G3744" s="220">
        <v>45167</v>
      </c>
      <c r="H3744" t="s">
        <v>399</v>
      </c>
      <c r="I3744" t="s">
        <v>201</v>
      </c>
      <c r="J3744" t="s">
        <v>400</v>
      </c>
      <c r="K3744" t="s">
        <v>401</v>
      </c>
      <c r="L3744" s="230" t="s">
        <v>402</v>
      </c>
      <c r="M3744">
        <v>1</v>
      </c>
      <c r="N3744">
        <v>0</v>
      </c>
      <c r="O3744">
        <v>45.4</v>
      </c>
      <c r="P3744">
        <v>45.4</v>
      </c>
      <c r="Q3744">
        <v>6108.75</v>
      </c>
      <c r="R3744">
        <v>17.6</v>
      </c>
      <c r="S3744" s="231" t="str">
        <f>VLOOKUP(U3744,'Cross ref'!I:J,2,0)</f>
        <v>SCL</v>
      </c>
      <c r="T3744" s="231">
        <f t="shared" si="348"/>
        <v>45.4</v>
      </c>
      <c r="U3744" s="231">
        <f>VLOOKUP(VALUE(C3744),'Cross ref'!G:I,3,0)</f>
        <v>8150</v>
      </c>
      <c r="V3744" s="231">
        <f>IFERROR(VLOOKUP(J3744,'Item List (2)'!C:D,2,0),VLOOKUP(K3744,'Item List (2)'!C:D,2,0))</f>
        <v>51001</v>
      </c>
      <c r="W3744" s="231">
        <f>IFERROR(VLOOKUP(J3744,'Item List (2)'!C:E,3,0),VLOOKUP(K3744,'Item List (2)'!C:E,3,0))</f>
        <v>1000</v>
      </c>
      <c r="X3744" s="231">
        <f t="shared" si="349"/>
        <v>0</v>
      </c>
      <c r="Y3744" s="231" t="str">
        <f t="shared" si="350"/>
        <v>NAPKIN, 13X8.5 BRN</v>
      </c>
      <c r="AA3744" s="232">
        <f t="shared" si="351"/>
        <v>45.4</v>
      </c>
      <c r="AB3744" s="232" t="str">
        <f>VLOOKUP(W3744,'Item List (2)'!$H:$J,2,0)</f>
        <v>Paper</v>
      </c>
      <c r="AC3744" s="232">
        <f t="shared" si="352"/>
        <v>8150</v>
      </c>
      <c r="AD3744" s="232" t="str">
        <f t="shared" si="353"/>
        <v>8150-Paper</v>
      </c>
    </row>
    <row r="3745" spans="1:30">
      <c r="A3745" t="s">
        <v>48</v>
      </c>
      <c r="B3745" t="s">
        <v>549</v>
      </c>
      <c r="C3745" t="s">
        <v>970</v>
      </c>
      <c r="D3745" t="s">
        <v>971</v>
      </c>
      <c r="E3745" t="s">
        <v>972</v>
      </c>
      <c r="F3745" s="220" t="s">
        <v>53</v>
      </c>
      <c r="G3745" s="220">
        <v>45167</v>
      </c>
      <c r="H3745" t="s">
        <v>462</v>
      </c>
      <c r="I3745" t="s">
        <v>66</v>
      </c>
      <c r="J3745" t="s">
        <v>463</v>
      </c>
      <c r="K3745" t="s">
        <v>464</v>
      </c>
      <c r="L3745" s="230" t="s">
        <v>465</v>
      </c>
      <c r="M3745">
        <v>1</v>
      </c>
      <c r="N3745">
        <v>0</v>
      </c>
      <c r="O3745">
        <v>69.76</v>
      </c>
      <c r="P3745">
        <v>69.76</v>
      </c>
      <c r="Q3745">
        <v>6108.75</v>
      </c>
      <c r="R3745">
        <v>17.6</v>
      </c>
      <c r="S3745" s="231" t="str">
        <f>VLOOKUP(U3745,'Cross ref'!I:J,2,0)</f>
        <v>SCL</v>
      </c>
      <c r="T3745" s="231">
        <f t="shared" si="348"/>
        <v>69.76</v>
      </c>
      <c r="U3745" s="231">
        <f>VLOOKUP(VALUE(C3745),'Cross ref'!G:I,3,0)</f>
        <v>8150</v>
      </c>
      <c r="V3745" s="231">
        <f>IFERROR(VLOOKUP(J3745,'Item List (2)'!C:D,2,0),VLOOKUP(K3745,'Item List (2)'!C:D,2,0))</f>
        <v>60507</v>
      </c>
      <c r="W3745" s="231">
        <f>IFERROR(VLOOKUP(J3745,'Item List (2)'!C:E,3,0),VLOOKUP(K3745,'Item List (2)'!C:E,3,0))</f>
        <v>1200</v>
      </c>
      <c r="X3745" s="231">
        <f t="shared" si="349"/>
        <v>0</v>
      </c>
      <c r="Y3745" s="231" t="str">
        <f t="shared" si="350"/>
        <v>TAPE, REGISTER BLANK ROLL 3.125X273</v>
      </c>
      <c r="AA3745" s="232">
        <f t="shared" si="351"/>
        <v>69.76</v>
      </c>
      <c r="AB3745" s="232" t="str">
        <f>VLOOKUP(W3745,'Item List (2)'!$H:$J,2,0)</f>
        <v>Supplies</v>
      </c>
      <c r="AC3745" s="232">
        <f t="shared" si="352"/>
        <v>8150</v>
      </c>
      <c r="AD3745" s="232" t="str">
        <f t="shared" si="353"/>
        <v>8150-Supplies</v>
      </c>
    </row>
    <row r="3746" spans="1:30">
      <c r="A3746" t="s">
        <v>48</v>
      </c>
      <c r="B3746" t="s">
        <v>549</v>
      </c>
      <c r="C3746" t="s">
        <v>970</v>
      </c>
      <c r="D3746" t="s">
        <v>971</v>
      </c>
      <c r="E3746" t="s">
        <v>972</v>
      </c>
      <c r="F3746" s="220" t="s">
        <v>53</v>
      </c>
      <c r="G3746" s="220">
        <v>45167</v>
      </c>
      <c r="H3746" t="s">
        <v>275</v>
      </c>
      <c r="I3746" t="s">
        <v>71</v>
      </c>
      <c r="J3746" t="s">
        <v>276</v>
      </c>
      <c r="K3746" t="s">
        <v>277</v>
      </c>
      <c r="L3746" s="230" t="s">
        <v>74</v>
      </c>
      <c r="M3746">
        <v>1</v>
      </c>
      <c r="N3746">
        <v>0</v>
      </c>
      <c r="O3746">
        <v>0</v>
      </c>
      <c r="P3746">
        <v>38.86</v>
      </c>
      <c r="Q3746">
        <v>6108.75</v>
      </c>
      <c r="R3746">
        <v>17.6</v>
      </c>
      <c r="S3746" s="231" t="str">
        <f>VLOOKUP(U3746,'Cross ref'!I:J,2,0)</f>
        <v>SCL</v>
      </c>
      <c r="T3746" s="231">
        <f t="shared" si="348"/>
        <v>38.86</v>
      </c>
      <c r="U3746" s="231">
        <f>VLOOKUP(VALUE(C3746),'Cross ref'!G:I,3,0)</f>
        <v>8150</v>
      </c>
      <c r="V3746" s="231">
        <f>IFERROR(VLOOKUP(J3746,'Item List (2)'!C:D,2,0),VLOOKUP(K3746,'Item List (2)'!C:D,2,0))</f>
        <v>50007</v>
      </c>
      <c r="W3746" s="231">
        <f>IFERROR(VLOOKUP(J3746,'Item List (2)'!C:E,3,0),VLOOKUP(K3746,'Item List (2)'!C:E,3,0))</f>
        <v>100</v>
      </c>
      <c r="X3746" s="231">
        <f t="shared" si="349"/>
        <v>-38.86</v>
      </c>
      <c r="Y3746" s="231" t="str">
        <f t="shared" si="350"/>
        <v>SURCHARGE, FUEL</v>
      </c>
      <c r="AA3746" s="232">
        <f t="shared" si="351"/>
        <v>38.86</v>
      </c>
      <c r="AB3746" s="232" t="str">
        <f>VLOOKUP(W3746,'Item List (2)'!$H:$J,2,0)</f>
        <v>Food</v>
      </c>
      <c r="AC3746" s="232">
        <f t="shared" si="352"/>
        <v>8150</v>
      </c>
      <c r="AD3746" s="232" t="str">
        <f t="shared" si="353"/>
        <v>8150-Food</v>
      </c>
    </row>
    <row r="3747" spans="1:30">
      <c r="A3747" t="s">
        <v>48</v>
      </c>
      <c r="B3747" t="s">
        <v>549</v>
      </c>
      <c r="C3747" t="s">
        <v>970</v>
      </c>
      <c r="D3747" t="s">
        <v>971</v>
      </c>
      <c r="E3747" t="s">
        <v>972</v>
      </c>
      <c r="F3747" s="220" t="s">
        <v>53</v>
      </c>
      <c r="G3747" s="220">
        <v>45167</v>
      </c>
      <c r="H3747" t="s">
        <v>530</v>
      </c>
      <c r="I3747" t="s">
        <v>66</v>
      </c>
      <c r="J3747" t="s">
        <v>531</v>
      </c>
      <c r="K3747" t="s">
        <v>532</v>
      </c>
      <c r="L3747" s="230" t="s">
        <v>533</v>
      </c>
      <c r="M3747">
        <v>1</v>
      </c>
      <c r="N3747">
        <v>0</v>
      </c>
      <c r="O3747">
        <v>4.87</v>
      </c>
      <c r="P3747">
        <v>4.87</v>
      </c>
      <c r="Q3747">
        <v>6108.75</v>
      </c>
      <c r="R3747">
        <v>17.6</v>
      </c>
      <c r="S3747" s="231" t="str">
        <f>VLOOKUP(U3747,'Cross ref'!I:J,2,0)</f>
        <v>SCL</v>
      </c>
      <c r="T3747" s="231">
        <f t="shared" si="348"/>
        <v>4.87</v>
      </c>
      <c r="U3747" s="231">
        <f>VLOOKUP(VALUE(C3747),'Cross ref'!G:I,3,0)</f>
        <v>8150</v>
      </c>
      <c r="V3747" s="231">
        <f>IFERROR(VLOOKUP(J3747,'Item List (2)'!C:D,2,0),VLOOKUP(K3747,'Item List (2)'!C:D,2,0))</f>
        <v>60507</v>
      </c>
      <c r="W3747" s="231">
        <f>IFERROR(VLOOKUP(J3747,'Item List (2)'!C:E,3,0),VLOOKUP(K3747,'Item List (2)'!C:E,3,0))</f>
        <v>1200</v>
      </c>
      <c r="X3747" s="231">
        <f t="shared" si="349"/>
        <v>0</v>
      </c>
      <c r="Y3747" s="231" t="str">
        <f t="shared" si="350"/>
        <v>GRIDDLE SCREEN, 4X5.5" SCOTCH-BRITE</v>
      </c>
      <c r="AA3747" s="232">
        <f t="shared" si="351"/>
        <v>4.87</v>
      </c>
      <c r="AB3747" s="232" t="str">
        <f>VLOOKUP(W3747,'Item List (2)'!$H:$J,2,0)</f>
        <v>Supplies</v>
      </c>
      <c r="AC3747" s="232">
        <f t="shared" si="352"/>
        <v>8150</v>
      </c>
      <c r="AD3747" s="232" t="str">
        <f t="shared" si="353"/>
        <v>8150-Supplies</v>
      </c>
    </row>
    <row r="3748" spans="1:30">
      <c r="A3748" t="s">
        <v>48</v>
      </c>
      <c r="B3748" t="s">
        <v>953</v>
      </c>
      <c r="C3748" t="s">
        <v>973</v>
      </c>
      <c r="D3748" t="s">
        <v>974</v>
      </c>
      <c r="E3748" t="s">
        <v>975</v>
      </c>
      <c r="F3748" s="220" t="s">
        <v>976</v>
      </c>
      <c r="G3748" s="220">
        <v>45168</v>
      </c>
      <c r="H3748" t="s">
        <v>145</v>
      </c>
      <c r="I3748" t="s">
        <v>55</v>
      </c>
      <c r="J3748" t="s">
        <v>146</v>
      </c>
      <c r="K3748" t="s">
        <v>147</v>
      </c>
      <c r="L3748" s="230" t="s">
        <v>148</v>
      </c>
      <c r="M3748">
        <v>-0.13</v>
      </c>
      <c r="N3748">
        <v>0</v>
      </c>
      <c r="O3748">
        <v>112.36</v>
      </c>
      <c r="P3748">
        <v>-14.61</v>
      </c>
      <c r="Q3748">
        <v>-14.65</v>
      </c>
      <c r="R3748">
        <v>0</v>
      </c>
      <c r="S3748" s="231" t="str">
        <f>VLOOKUP(U3748,'Cross ref'!I:J,2,0)</f>
        <v>SG2</v>
      </c>
      <c r="T3748" s="231">
        <f t="shared" si="348"/>
        <v>-14.61</v>
      </c>
      <c r="U3748" s="231">
        <f>VLOOKUP(VALUE(C3748),'Cross ref'!G:I,3,0)</f>
        <v>7373</v>
      </c>
      <c r="V3748" s="231">
        <f>IFERROR(VLOOKUP(J3748,'Item List (2)'!C:D,2,0),VLOOKUP(K3748,'Item List (2)'!C:D,2,0))</f>
        <v>50007</v>
      </c>
      <c r="W3748" s="231">
        <f>IFERROR(VLOOKUP(J3748,'Item List (2)'!C:E,3,0),VLOOKUP(K3748,'Item List (2)'!C:E,3,0))</f>
        <v>100</v>
      </c>
      <c r="X3748" s="231">
        <f t="shared" si="349"/>
        <v>0.00319999999999965</v>
      </c>
      <c r="Y3748" s="231" t="str">
        <f t="shared" si="350"/>
        <v>CHICKEN, TNDRLOIN STRIP 1.5Z</v>
      </c>
      <c r="AA3748" s="232">
        <f t="shared" si="351"/>
        <v>-14.61</v>
      </c>
      <c r="AB3748" s="232" t="str">
        <f>VLOOKUP(W3748,'Item List (2)'!$H:$J,2,0)</f>
        <v>Food</v>
      </c>
      <c r="AC3748" s="232">
        <f t="shared" si="352"/>
        <v>7373</v>
      </c>
      <c r="AD3748" s="232" t="str">
        <f t="shared" si="353"/>
        <v>7373-Food</v>
      </c>
    </row>
    <row r="3749" spans="1:30">
      <c r="A3749" t="s">
        <v>48</v>
      </c>
      <c r="B3749" t="s">
        <v>953</v>
      </c>
      <c r="C3749" t="s">
        <v>973</v>
      </c>
      <c r="D3749" t="s">
        <v>974</v>
      </c>
      <c r="E3749" t="s">
        <v>975</v>
      </c>
      <c r="F3749" s="220" t="s">
        <v>976</v>
      </c>
      <c r="G3749" s="220">
        <v>45168</v>
      </c>
      <c r="H3749" t="s">
        <v>275</v>
      </c>
      <c r="I3749" t="s">
        <v>71</v>
      </c>
      <c r="J3749" t="s">
        <v>276</v>
      </c>
      <c r="K3749" t="s">
        <v>277</v>
      </c>
      <c r="L3749" s="230" t="s">
        <v>74</v>
      </c>
      <c r="M3749">
        <v>-1</v>
      </c>
      <c r="N3749">
        <v>0</v>
      </c>
      <c r="O3749">
        <v>0</v>
      </c>
      <c r="P3749">
        <v>-0.04</v>
      </c>
      <c r="Q3749">
        <v>-14.65</v>
      </c>
      <c r="R3749">
        <v>0</v>
      </c>
      <c r="S3749" s="231" t="str">
        <f>VLOOKUP(U3749,'Cross ref'!I:J,2,0)</f>
        <v>SG2</v>
      </c>
      <c r="T3749" s="231">
        <f t="shared" si="348"/>
        <v>-0.04</v>
      </c>
      <c r="U3749" s="231">
        <f>VLOOKUP(VALUE(C3749),'Cross ref'!G:I,3,0)</f>
        <v>7373</v>
      </c>
      <c r="V3749" s="231">
        <f>IFERROR(VLOOKUP(J3749,'Item List (2)'!C:D,2,0),VLOOKUP(K3749,'Item List (2)'!C:D,2,0))</f>
        <v>50007</v>
      </c>
      <c r="W3749" s="231">
        <f>IFERROR(VLOOKUP(J3749,'Item List (2)'!C:E,3,0),VLOOKUP(K3749,'Item List (2)'!C:E,3,0))</f>
        <v>100</v>
      </c>
      <c r="X3749" s="231">
        <f t="shared" si="349"/>
        <v>0.04</v>
      </c>
      <c r="Y3749" s="231" t="str">
        <f t="shared" si="350"/>
        <v>SURCHARGE, FUEL</v>
      </c>
      <c r="AA3749" s="232">
        <f t="shared" si="351"/>
        <v>-0.04</v>
      </c>
      <c r="AB3749" s="232" t="str">
        <f>VLOOKUP(W3749,'Item List (2)'!$H:$J,2,0)</f>
        <v>Food</v>
      </c>
      <c r="AC3749" s="232">
        <f t="shared" si="352"/>
        <v>7373</v>
      </c>
      <c r="AD3749" s="232" t="str">
        <f t="shared" si="353"/>
        <v>7373-Food</v>
      </c>
    </row>
    <row r="3750" spans="1:30">
      <c r="A3750" t="s">
        <v>48</v>
      </c>
      <c r="B3750" t="s">
        <v>953</v>
      </c>
      <c r="C3750" t="s">
        <v>973</v>
      </c>
      <c r="D3750" t="s">
        <v>974</v>
      </c>
      <c r="E3750" t="s">
        <v>977</v>
      </c>
      <c r="F3750" s="220" t="s">
        <v>53</v>
      </c>
      <c r="G3750" s="220">
        <v>45167</v>
      </c>
      <c r="H3750" t="s">
        <v>518</v>
      </c>
      <c r="I3750" t="s">
        <v>55</v>
      </c>
      <c r="J3750" t="s">
        <v>76</v>
      </c>
      <c r="K3750" t="s">
        <v>519</v>
      </c>
      <c r="L3750" s="230" t="s">
        <v>78</v>
      </c>
      <c r="M3750">
        <v>1</v>
      </c>
      <c r="N3750">
        <v>0</v>
      </c>
      <c r="O3750">
        <v>99.5</v>
      </c>
      <c r="P3750">
        <v>99.5</v>
      </c>
      <c r="Q3750">
        <v>6067.12</v>
      </c>
      <c r="R3750">
        <v>19.7</v>
      </c>
      <c r="S3750" s="231" t="str">
        <f>VLOOKUP(U3750,'Cross ref'!I:J,2,0)</f>
        <v>SG2</v>
      </c>
      <c r="T3750" s="231">
        <f t="shared" si="348"/>
        <v>99.5</v>
      </c>
      <c r="U3750" s="231">
        <f>VLOOKUP(VALUE(C3750),'Cross ref'!G:I,3,0)</f>
        <v>7373</v>
      </c>
      <c r="V3750" s="231">
        <f>IFERROR(VLOOKUP(J3750,'Item List (2)'!C:D,2,0),VLOOKUP(K3750,'Item List (2)'!C:D,2,0))</f>
        <v>50007</v>
      </c>
      <c r="W3750" s="231">
        <f>IFERROR(VLOOKUP(J3750,'Item List (2)'!C:E,3,0),VLOOKUP(K3750,'Item List (2)'!C:E,3,0))</f>
        <v>100</v>
      </c>
      <c r="X3750" s="231">
        <f t="shared" si="349"/>
        <v>0</v>
      </c>
      <c r="Y3750" s="231" t="str">
        <f t="shared" si="350"/>
        <v>SYRUP, FANTA ORANGE</v>
      </c>
      <c r="AA3750" s="232">
        <f t="shared" si="351"/>
        <v>99.5</v>
      </c>
      <c r="AB3750" s="232" t="str">
        <f>VLOOKUP(W3750,'Item List (2)'!$H:$J,2,0)</f>
        <v>Food</v>
      </c>
      <c r="AC3750" s="232">
        <f t="shared" si="352"/>
        <v>7373</v>
      </c>
      <c r="AD3750" s="232" t="str">
        <f t="shared" si="353"/>
        <v>7373-Food</v>
      </c>
    </row>
    <row r="3751" spans="1:30">
      <c r="A3751" t="s">
        <v>48</v>
      </c>
      <c r="B3751" t="s">
        <v>953</v>
      </c>
      <c r="C3751" t="s">
        <v>973</v>
      </c>
      <c r="D3751" t="s">
        <v>974</v>
      </c>
      <c r="E3751" t="s">
        <v>977</v>
      </c>
      <c r="F3751" s="220" t="s">
        <v>53</v>
      </c>
      <c r="G3751" s="220">
        <v>45167</v>
      </c>
      <c r="H3751" t="s">
        <v>65</v>
      </c>
      <c r="I3751" t="s">
        <v>66</v>
      </c>
      <c r="J3751" t="s">
        <v>67</v>
      </c>
      <c r="K3751" t="s">
        <v>68</v>
      </c>
      <c r="L3751" s="230" t="s">
        <v>69</v>
      </c>
      <c r="M3751">
        <v>2</v>
      </c>
      <c r="N3751">
        <v>0</v>
      </c>
      <c r="O3751">
        <v>3.44</v>
      </c>
      <c r="P3751">
        <v>6.88</v>
      </c>
      <c r="Q3751">
        <v>6067.12</v>
      </c>
      <c r="R3751">
        <v>19.7</v>
      </c>
      <c r="S3751" s="231" t="str">
        <f>VLOOKUP(U3751,'Cross ref'!I:J,2,0)</f>
        <v>SG2</v>
      </c>
      <c r="T3751" s="231">
        <f t="shared" si="348"/>
        <v>6.88</v>
      </c>
      <c r="U3751" s="231">
        <f>VLOOKUP(VALUE(C3751),'Cross ref'!G:I,3,0)</f>
        <v>7373</v>
      </c>
      <c r="V3751" s="231">
        <f>IFERROR(VLOOKUP(J3751,'Item List (2)'!C:D,2,0),VLOOKUP(K3751,'Item List (2)'!C:D,2,0))</f>
        <v>60507</v>
      </c>
      <c r="W3751" s="231">
        <f>IFERROR(VLOOKUP(J3751,'Item List (2)'!C:E,3,0),VLOOKUP(K3751,'Item List (2)'!C:E,3,0))</f>
        <v>1200</v>
      </c>
      <c r="X3751" s="231">
        <f t="shared" si="349"/>
        <v>0</v>
      </c>
      <c r="Y3751" s="231" t="str">
        <f t="shared" si="350"/>
        <v>SEAT COVER, PAPER PERSONAL 1/2 FOLD</v>
      </c>
      <c r="AA3751" s="232">
        <f t="shared" si="351"/>
        <v>6.88</v>
      </c>
      <c r="AB3751" s="232" t="str">
        <f>VLOOKUP(W3751,'Item List (2)'!$H:$J,2,0)</f>
        <v>Supplies</v>
      </c>
      <c r="AC3751" s="232">
        <f t="shared" si="352"/>
        <v>7373</v>
      </c>
      <c r="AD3751" s="232" t="str">
        <f t="shared" si="353"/>
        <v>7373-Supplies</v>
      </c>
    </row>
    <row r="3752" spans="1:30">
      <c r="A3752" t="s">
        <v>48</v>
      </c>
      <c r="B3752" t="s">
        <v>953</v>
      </c>
      <c r="C3752" t="s">
        <v>973</v>
      </c>
      <c r="D3752" t="s">
        <v>974</v>
      </c>
      <c r="E3752" t="s">
        <v>977</v>
      </c>
      <c r="F3752" s="220" t="s">
        <v>53</v>
      </c>
      <c r="G3752" s="220">
        <v>45167</v>
      </c>
      <c r="H3752" t="s">
        <v>70</v>
      </c>
      <c r="I3752" t="s">
        <v>71</v>
      </c>
      <c r="J3752" t="s">
        <v>72</v>
      </c>
      <c r="K3752" t="s">
        <v>73</v>
      </c>
      <c r="L3752" s="230" t="s">
        <v>74</v>
      </c>
      <c r="M3752">
        <v>1</v>
      </c>
      <c r="N3752">
        <v>0</v>
      </c>
      <c r="O3752">
        <v>0</v>
      </c>
      <c r="P3752">
        <v>3.93</v>
      </c>
      <c r="Q3752">
        <v>6067.12</v>
      </c>
      <c r="R3752">
        <v>19.7</v>
      </c>
      <c r="S3752" s="231" t="str">
        <f>VLOOKUP(U3752,'Cross ref'!I:J,2,0)</f>
        <v>SG2</v>
      </c>
      <c r="T3752" s="231">
        <f t="shared" si="348"/>
        <v>3.93</v>
      </c>
      <c r="U3752" s="231">
        <f>VLOOKUP(VALUE(C3752),'Cross ref'!G:I,3,0)</f>
        <v>7373</v>
      </c>
      <c r="V3752" s="231">
        <f>IFERROR(VLOOKUP(J3752,'Item List (2)'!C:D,2,0),VLOOKUP(K3752,'Item List (2)'!C:D,2,0))</f>
        <v>50007</v>
      </c>
      <c r="W3752" s="231">
        <f>IFERROR(VLOOKUP(J3752,'Item List (2)'!C:E,3,0),VLOOKUP(K3752,'Item List (2)'!C:E,3,0))</f>
        <v>100</v>
      </c>
      <c r="X3752" s="231">
        <f t="shared" si="349"/>
        <v>-3.93</v>
      </c>
      <c r="Y3752" s="231" t="str">
        <f t="shared" si="350"/>
        <v>SERVICE - PAYMENT TERMS</v>
      </c>
      <c r="AA3752" s="232">
        <f t="shared" si="351"/>
        <v>3.93</v>
      </c>
      <c r="AB3752" s="232" t="str">
        <f>VLOOKUP(W3752,'Item List (2)'!$H:$J,2,0)</f>
        <v>Food</v>
      </c>
      <c r="AC3752" s="232">
        <f t="shared" si="352"/>
        <v>7373</v>
      </c>
      <c r="AD3752" s="232" t="str">
        <f t="shared" si="353"/>
        <v>7373-Food</v>
      </c>
    </row>
    <row r="3753" spans="1:30">
      <c r="A3753" t="s">
        <v>48</v>
      </c>
      <c r="B3753" t="s">
        <v>953</v>
      </c>
      <c r="C3753" t="s">
        <v>973</v>
      </c>
      <c r="D3753" t="s">
        <v>974</v>
      </c>
      <c r="E3753" t="s">
        <v>977</v>
      </c>
      <c r="F3753" s="220" t="s">
        <v>53</v>
      </c>
      <c r="G3753" s="220">
        <v>45167</v>
      </c>
      <c r="H3753" t="s">
        <v>291</v>
      </c>
      <c r="I3753" t="s">
        <v>55</v>
      </c>
      <c r="J3753" t="s">
        <v>76</v>
      </c>
      <c r="K3753" t="s">
        <v>292</v>
      </c>
      <c r="L3753" s="230" t="s">
        <v>78</v>
      </c>
      <c r="M3753">
        <v>1</v>
      </c>
      <c r="N3753">
        <v>0</v>
      </c>
      <c r="O3753">
        <v>99.5</v>
      </c>
      <c r="P3753">
        <v>99.5</v>
      </c>
      <c r="Q3753">
        <v>6067.12</v>
      </c>
      <c r="R3753">
        <v>19.7</v>
      </c>
      <c r="S3753" s="231" t="str">
        <f>VLOOKUP(U3753,'Cross ref'!I:J,2,0)</f>
        <v>SG2</v>
      </c>
      <c r="T3753" s="231">
        <f t="shared" si="348"/>
        <v>99.5</v>
      </c>
      <c r="U3753" s="231">
        <f>VLOOKUP(VALUE(C3753),'Cross ref'!G:I,3,0)</f>
        <v>7373</v>
      </c>
      <c r="V3753" s="231">
        <f>IFERROR(VLOOKUP(J3753,'Item List (2)'!C:D,2,0),VLOOKUP(K3753,'Item List (2)'!C:D,2,0))</f>
        <v>50007</v>
      </c>
      <c r="W3753" s="231">
        <f>IFERROR(VLOOKUP(J3753,'Item List (2)'!C:E,3,0),VLOOKUP(K3753,'Item List (2)'!C:E,3,0))</f>
        <v>100</v>
      </c>
      <c r="X3753" s="231">
        <f t="shared" si="349"/>
        <v>0</v>
      </c>
      <c r="Y3753" s="231" t="str">
        <f t="shared" si="350"/>
        <v>SYRUP, DR PEPPER DIET BIB</v>
      </c>
      <c r="AA3753" s="232">
        <f t="shared" si="351"/>
        <v>99.5</v>
      </c>
      <c r="AB3753" s="232" t="str">
        <f>VLOOKUP(W3753,'Item List (2)'!$H:$J,2,0)</f>
        <v>Food</v>
      </c>
      <c r="AC3753" s="232">
        <f t="shared" si="352"/>
        <v>7373</v>
      </c>
      <c r="AD3753" s="232" t="str">
        <f t="shared" si="353"/>
        <v>7373-Food</v>
      </c>
    </row>
    <row r="3754" spans="1:30">
      <c r="A3754" t="s">
        <v>48</v>
      </c>
      <c r="B3754" t="s">
        <v>953</v>
      </c>
      <c r="C3754" t="s">
        <v>973</v>
      </c>
      <c r="D3754" t="s">
        <v>974</v>
      </c>
      <c r="E3754" t="s">
        <v>977</v>
      </c>
      <c r="F3754" s="220" t="s">
        <v>53</v>
      </c>
      <c r="G3754" s="220">
        <v>45167</v>
      </c>
      <c r="H3754" t="s">
        <v>658</v>
      </c>
      <c r="I3754" t="s">
        <v>201</v>
      </c>
      <c r="J3754" t="s">
        <v>232</v>
      </c>
      <c r="K3754" t="s">
        <v>659</v>
      </c>
      <c r="L3754" s="230" t="s">
        <v>455</v>
      </c>
      <c r="M3754">
        <v>1</v>
      </c>
      <c r="N3754">
        <v>0</v>
      </c>
      <c r="O3754">
        <v>30.27</v>
      </c>
      <c r="P3754">
        <v>30.27</v>
      </c>
      <c r="Q3754">
        <v>6067.12</v>
      </c>
      <c r="R3754">
        <v>19.7</v>
      </c>
      <c r="S3754" s="231" t="str">
        <f>VLOOKUP(U3754,'Cross ref'!I:J,2,0)</f>
        <v>SG2</v>
      </c>
      <c r="T3754" s="231">
        <f t="shared" si="348"/>
        <v>30.27</v>
      </c>
      <c r="U3754" s="231">
        <f>VLOOKUP(VALUE(C3754),'Cross ref'!G:I,3,0)</f>
        <v>7373</v>
      </c>
      <c r="V3754" s="231">
        <f>IFERROR(VLOOKUP(J3754,'Item List (2)'!C:D,2,0),VLOOKUP(K3754,'Item List (2)'!C:D,2,0))</f>
        <v>51001</v>
      </c>
      <c r="W3754" s="231">
        <f>IFERROR(VLOOKUP(J3754,'Item List (2)'!C:E,3,0),VLOOKUP(K3754,'Item List (2)'!C:E,3,0))</f>
        <v>1000</v>
      </c>
      <c r="X3754" s="231">
        <f t="shared" si="349"/>
        <v>0</v>
      </c>
      <c r="Y3754" s="231" t="str">
        <f t="shared" si="350"/>
        <v>LID, PLS SLOT 16-24Z CLR</v>
      </c>
      <c r="AA3754" s="232">
        <f t="shared" si="351"/>
        <v>30.27</v>
      </c>
      <c r="AB3754" s="232" t="str">
        <f>VLOOKUP(W3754,'Item List (2)'!$H:$J,2,0)</f>
        <v>Paper</v>
      </c>
      <c r="AC3754" s="232">
        <f t="shared" si="352"/>
        <v>7373</v>
      </c>
      <c r="AD3754" s="232" t="str">
        <f t="shared" si="353"/>
        <v>7373-Paper</v>
      </c>
    </row>
    <row r="3755" spans="1:30">
      <c r="A3755" t="s">
        <v>48</v>
      </c>
      <c r="B3755" t="s">
        <v>953</v>
      </c>
      <c r="C3755" t="s">
        <v>973</v>
      </c>
      <c r="D3755" t="s">
        <v>974</v>
      </c>
      <c r="E3755" t="s">
        <v>977</v>
      </c>
      <c r="F3755" s="220" t="s">
        <v>53</v>
      </c>
      <c r="G3755" s="220">
        <v>45167</v>
      </c>
      <c r="H3755" t="s">
        <v>87</v>
      </c>
      <c r="I3755" t="s">
        <v>55</v>
      </c>
      <c r="J3755" t="s">
        <v>76</v>
      </c>
      <c r="K3755" t="s">
        <v>88</v>
      </c>
      <c r="L3755" s="230" t="s">
        <v>78</v>
      </c>
      <c r="M3755">
        <v>2</v>
      </c>
      <c r="N3755">
        <v>0</v>
      </c>
      <c r="O3755">
        <v>112.77</v>
      </c>
      <c r="P3755">
        <v>225.54</v>
      </c>
      <c r="Q3755">
        <v>6067.12</v>
      </c>
      <c r="R3755">
        <v>19.7</v>
      </c>
      <c r="S3755" s="231" t="str">
        <f>VLOOKUP(U3755,'Cross ref'!I:J,2,0)</f>
        <v>SG2</v>
      </c>
      <c r="T3755" s="231">
        <f t="shared" si="348"/>
        <v>225.54</v>
      </c>
      <c r="U3755" s="231">
        <f>VLOOKUP(VALUE(C3755),'Cross ref'!G:I,3,0)</f>
        <v>7373</v>
      </c>
      <c r="V3755" s="231">
        <f>IFERROR(VLOOKUP(J3755,'Item List (2)'!C:D,2,0),VLOOKUP(K3755,'Item List (2)'!C:D,2,0))</f>
        <v>50007</v>
      </c>
      <c r="W3755" s="231">
        <f>IFERROR(VLOOKUP(J3755,'Item List (2)'!C:E,3,0),VLOOKUP(K3755,'Item List (2)'!C:E,3,0))</f>
        <v>100</v>
      </c>
      <c r="X3755" s="231">
        <f t="shared" si="349"/>
        <v>0</v>
      </c>
      <c r="Y3755" s="231" t="str">
        <f t="shared" si="350"/>
        <v>SYRUP, COKE CLASC BIB (HYCS)</v>
      </c>
      <c r="AA3755" s="232">
        <f t="shared" si="351"/>
        <v>225.54</v>
      </c>
      <c r="AB3755" s="232" t="str">
        <f>VLOOKUP(W3755,'Item List (2)'!$H:$J,2,0)</f>
        <v>Food</v>
      </c>
      <c r="AC3755" s="232">
        <f t="shared" si="352"/>
        <v>7373</v>
      </c>
      <c r="AD3755" s="232" t="str">
        <f t="shared" si="353"/>
        <v>7373-Food</v>
      </c>
    </row>
    <row r="3756" spans="1:30">
      <c r="A3756" t="s">
        <v>48</v>
      </c>
      <c r="B3756" t="s">
        <v>953</v>
      </c>
      <c r="C3756" t="s">
        <v>973</v>
      </c>
      <c r="D3756" t="s">
        <v>974</v>
      </c>
      <c r="E3756" t="s">
        <v>977</v>
      </c>
      <c r="F3756" s="220" t="s">
        <v>53</v>
      </c>
      <c r="G3756" s="220">
        <v>45167</v>
      </c>
      <c r="H3756" t="s">
        <v>293</v>
      </c>
      <c r="I3756" t="s">
        <v>55</v>
      </c>
      <c r="J3756" t="s">
        <v>76</v>
      </c>
      <c r="K3756" t="s">
        <v>294</v>
      </c>
      <c r="L3756" s="230" t="s">
        <v>78</v>
      </c>
      <c r="M3756">
        <v>1</v>
      </c>
      <c r="N3756">
        <v>0</v>
      </c>
      <c r="O3756">
        <v>116.08</v>
      </c>
      <c r="P3756">
        <v>116.08</v>
      </c>
      <c r="Q3756">
        <v>6067.12</v>
      </c>
      <c r="R3756">
        <v>19.7</v>
      </c>
      <c r="S3756" s="231" t="str">
        <f>VLOOKUP(U3756,'Cross ref'!I:J,2,0)</f>
        <v>SG2</v>
      </c>
      <c r="T3756" s="231">
        <f t="shared" si="348"/>
        <v>116.08</v>
      </c>
      <c r="U3756" s="231">
        <f>VLOOKUP(VALUE(C3756),'Cross ref'!G:I,3,0)</f>
        <v>7373</v>
      </c>
      <c r="V3756" s="231">
        <f>IFERROR(VLOOKUP(J3756,'Item List (2)'!C:D,2,0),VLOOKUP(K3756,'Item List (2)'!C:D,2,0))</f>
        <v>50007</v>
      </c>
      <c r="W3756" s="231">
        <f>IFERROR(VLOOKUP(J3756,'Item List (2)'!C:E,3,0),VLOOKUP(K3756,'Item List (2)'!C:E,3,0))</f>
        <v>100</v>
      </c>
      <c r="X3756" s="231">
        <f t="shared" si="349"/>
        <v>0</v>
      </c>
      <c r="Y3756" s="231" t="str">
        <f t="shared" si="350"/>
        <v>SYRUP, SPRITE BIB (HYCS)</v>
      </c>
      <c r="AA3756" s="232">
        <f t="shared" si="351"/>
        <v>116.08</v>
      </c>
      <c r="AB3756" s="232" t="str">
        <f>VLOOKUP(W3756,'Item List (2)'!$H:$J,2,0)</f>
        <v>Food</v>
      </c>
      <c r="AC3756" s="232">
        <f t="shared" si="352"/>
        <v>7373</v>
      </c>
      <c r="AD3756" s="232" t="str">
        <f t="shared" si="353"/>
        <v>7373-Food</v>
      </c>
    </row>
    <row r="3757" spans="1:30">
      <c r="A3757" t="s">
        <v>48</v>
      </c>
      <c r="B3757" t="s">
        <v>953</v>
      </c>
      <c r="C3757" t="s">
        <v>973</v>
      </c>
      <c r="D3757" t="s">
        <v>974</v>
      </c>
      <c r="E3757" t="s">
        <v>977</v>
      </c>
      <c r="F3757" s="220" t="s">
        <v>53</v>
      </c>
      <c r="G3757" s="220">
        <v>45167</v>
      </c>
      <c r="H3757" t="s">
        <v>436</v>
      </c>
      <c r="I3757" t="s">
        <v>55</v>
      </c>
      <c r="J3757" t="s">
        <v>179</v>
      </c>
      <c r="K3757" t="s">
        <v>437</v>
      </c>
      <c r="L3757" s="230" t="s">
        <v>123</v>
      </c>
      <c r="M3757">
        <v>1</v>
      </c>
      <c r="N3757">
        <v>0</v>
      </c>
      <c r="O3757">
        <v>38.13</v>
      </c>
      <c r="P3757">
        <v>38.13</v>
      </c>
      <c r="Q3757">
        <v>6067.12</v>
      </c>
      <c r="R3757">
        <v>19.7</v>
      </c>
      <c r="S3757" s="231" t="str">
        <f>VLOOKUP(U3757,'Cross ref'!I:J,2,0)</f>
        <v>SG2</v>
      </c>
      <c r="T3757" s="231">
        <f t="shared" si="348"/>
        <v>38.13</v>
      </c>
      <c r="U3757" s="231">
        <f>VLOOKUP(VALUE(C3757),'Cross ref'!G:I,3,0)</f>
        <v>7373</v>
      </c>
      <c r="V3757" s="231">
        <f>IFERROR(VLOOKUP(J3757,'Item List (2)'!C:D,2,0),VLOOKUP(K3757,'Item List (2)'!C:D,2,0))</f>
        <v>50007</v>
      </c>
      <c r="W3757" s="231">
        <f>IFERROR(VLOOKUP(J3757,'Item List (2)'!C:E,3,0),VLOOKUP(K3757,'Item List (2)'!C:E,3,0))</f>
        <v>100</v>
      </c>
      <c r="X3757" s="231">
        <f t="shared" si="349"/>
        <v>0</v>
      </c>
      <c r="Y3757" s="231" t="str">
        <f t="shared" si="350"/>
        <v>CHEESE, MEXICAN BLND SHRD FCY</v>
      </c>
      <c r="AA3757" s="232">
        <f t="shared" si="351"/>
        <v>38.13</v>
      </c>
      <c r="AB3757" s="232" t="str">
        <f>VLOOKUP(W3757,'Item List (2)'!$H:$J,2,0)</f>
        <v>Food</v>
      </c>
      <c r="AC3757" s="232">
        <f t="shared" si="352"/>
        <v>7373</v>
      </c>
      <c r="AD3757" s="232" t="str">
        <f t="shared" si="353"/>
        <v>7373-Food</v>
      </c>
    </row>
    <row r="3758" spans="1:30">
      <c r="A3758" t="s">
        <v>48</v>
      </c>
      <c r="B3758" t="s">
        <v>953</v>
      </c>
      <c r="C3758" t="s">
        <v>973</v>
      </c>
      <c r="D3758" t="s">
        <v>974</v>
      </c>
      <c r="E3758" t="s">
        <v>977</v>
      </c>
      <c r="F3758" s="220" t="s">
        <v>53</v>
      </c>
      <c r="G3758" s="220">
        <v>45167</v>
      </c>
      <c r="H3758" t="s">
        <v>438</v>
      </c>
      <c r="I3758" t="s">
        <v>66</v>
      </c>
      <c r="J3758" t="s">
        <v>439</v>
      </c>
      <c r="K3758" t="s">
        <v>440</v>
      </c>
      <c r="L3758" s="230" t="s">
        <v>441</v>
      </c>
      <c r="M3758">
        <v>3</v>
      </c>
      <c r="N3758">
        <v>0</v>
      </c>
      <c r="O3758">
        <v>22.14</v>
      </c>
      <c r="P3758">
        <v>66.42</v>
      </c>
      <c r="Q3758">
        <v>6067.12</v>
      </c>
      <c r="R3758">
        <v>19.7</v>
      </c>
      <c r="S3758" s="231" t="str">
        <f>VLOOKUP(U3758,'Cross ref'!I:J,2,0)</f>
        <v>SG2</v>
      </c>
      <c r="T3758" s="231">
        <f t="shared" si="348"/>
        <v>66.42</v>
      </c>
      <c r="U3758" s="231">
        <f>VLOOKUP(VALUE(C3758),'Cross ref'!G:I,3,0)</f>
        <v>7373</v>
      </c>
      <c r="V3758" s="231">
        <f>IFERROR(VLOOKUP(J3758,'Item List (2)'!C:D,2,0),VLOOKUP(K3758,'Item List (2)'!C:D,2,0))</f>
        <v>60507</v>
      </c>
      <c r="W3758" s="231">
        <f>IFERROR(VLOOKUP(J3758,'Item List (2)'!C:E,3,0),VLOOKUP(K3758,'Item List (2)'!C:E,3,0))</f>
        <v>1200</v>
      </c>
      <c r="X3758" s="231">
        <f t="shared" si="349"/>
        <v>0</v>
      </c>
      <c r="Y3758" s="231" t="str">
        <f t="shared" si="350"/>
        <v>TOWEL, PAPER MULTIFOLD BRN EF</v>
      </c>
      <c r="AA3758" s="232">
        <f t="shared" si="351"/>
        <v>66.42</v>
      </c>
      <c r="AB3758" s="232" t="str">
        <f>VLOOKUP(W3758,'Item List (2)'!$H:$J,2,0)</f>
        <v>Supplies</v>
      </c>
      <c r="AC3758" s="232">
        <f t="shared" si="352"/>
        <v>7373</v>
      </c>
      <c r="AD3758" s="232" t="str">
        <f t="shared" si="353"/>
        <v>7373-Supplies</v>
      </c>
    </row>
    <row r="3759" spans="1:30">
      <c r="A3759" t="s">
        <v>48</v>
      </c>
      <c r="B3759" t="s">
        <v>953</v>
      </c>
      <c r="C3759" t="s">
        <v>973</v>
      </c>
      <c r="D3759" t="s">
        <v>974</v>
      </c>
      <c r="E3759" t="s">
        <v>977</v>
      </c>
      <c r="F3759" s="220" t="s">
        <v>53</v>
      </c>
      <c r="G3759" s="220">
        <v>45167</v>
      </c>
      <c r="H3759" t="s">
        <v>295</v>
      </c>
      <c r="I3759" t="s">
        <v>55</v>
      </c>
      <c r="J3759" t="s">
        <v>105</v>
      </c>
      <c r="K3759" t="s">
        <v>296</v>
      </c>
      <c r="L3759" s="230" t="s">
        <v>297</v>
      </c>
      <c r="M3759">
        <v>1</v>
      </c>
      <c r="N3759">
        <v>0</v>
      </c>
      <c r="O3759">
        <v>16.22</v>
      </c>
      <c r="P3759">
        <v>16.22</v>
      </c>
      <c r="Q3759">
        <v>6067.12</v>
      </c>
      <c r="R3759">
        <v>19.7</v>
      </c>
      <c r="S3759" s="231" t="str">
        <f>VLOOKUP(U3759,'Cross ref'!I:J,2,0)</f>
        <v>SG2</v>
      </c>
      <c r="T3759" s="231">
        <f t="shared" si="348"/>
        <v>16.22</v>
      </c>
      <c r="U3759" s="231">
        <f>VLOOKUP(VALUE(C3759),'Cross ref'!G:I,3,0)</f>
        <v>7373</v>
      </c>
      <c r="V3759" s="231">
        <f>IFERROR(VLOOKUP(J3759,'Item List (2)'!C:D,2,0),VLOOKUP(K3759,'Item List (2)'!C:D,2,0))</f>
        <v>50007</v>
      </c>
      <c r="W3759" s="231">
        <f>IFERROR(VLOOKUP(J3759,'Item List (2)'!C:E,3,0),VLOOKUP(K3759,'Item List (2)'!C:E,3,0))</f>
        <v>100</v>
      </c>
      <c r="X3759" s="231">
        <f t="shared" si="349"/>
        <v>0</v>
      </c>
      <c r="Y3759" s="231" t="str">
        <f t="shared" si="350"/>
        <v>MILK, 1% LF ESL</v>
      </c>
      <c r="AA3759" s="232">
        <f t="shared" si="351"/>
        <v>16.22</v>
      </c>
      <c r="AB3759" s="232" t="str">
        <f>VLOOKUP(W3759,'Item List (2)'!$H:$J,2,0)</f>
        <v>Food</v>
      </c>
      <c r="AC3759" s="232">
        <f t="shared" si="352"/>
        <v>7373</v>
      </c>
      <c r="AD3759" s="232" t="str">
        <f t="shared" si="353"/>
        <v>7373-Food</v>
      </c>
    </row>
    <row r="3760" spans="1:30">
      <c r="A3760" t="s">
        <v>48</v>
      </c>
      <c r="B3760" t="s">
        <v>953</v>
      </c>
      <c r="C3760" t="s">
        <v>973</v>
      </c>
      <c r="D3760" t="s">
        <v>974</v>
      </c>
      <c r="E3760" t="s">
        <v>977</v>
      </c>
      <c r="F3760" s="220" t="s">
        <v>53</v>
      </c>
      <c r="G3760" s="220">
        <v>45167</v>
      </c>
      <c r="H3760" t="s">
        <v>298</v>
      </c>
      <c r="I3760" t="s">
        <v>55</v>
      </c>
      <c r="J3760" t="s">
        <v>105</v>
      </c>
      <c r="K3760" t="s">
        <v>299</v>
      </c>
      <c r="L3760" s="230" t="s">
        <v>297</v>
      </c>
      <c r="M3760">
        <v>1</v>
      </c>
      <c r="N3760">
        <v>0</v>
      </c>
      <c r="O3760">
        <v>16.92</v>
      </c>
      <c r="P3760">
        <v>16.92</v>
      </c>
      <c r="Q3760">
        <v>6067.12</v>
      </c>
      <c r="R3760">
        <v>19.7</v>
      </c>
      <c r="S3760" s="231" t="str">
        <f>VLOOKUP(U3760,'Cross ref'!I:J,2,0)</f>
        <v>SG2</v>
      </c>
      <c r="T3760" s="231">
        <f t="shared" si="348"/>
        <v>16.92</v>
      </c>
      <c r="U3760" s="231">
        <f>VLOOKUP(VALUE(C3760),'Cross ref'!G:I,3,0)</f>
        <v>7373</v>
      </c>
      <c r="V3760" s="231">
        <f>IFERROR(VLOOKUP(J3760,'Item List (2)'!C:D,2,0),VLOOKUP(K3760,'Item List (2)'!C:D,2,0))</f>
        <v>50007</v>
      </c>
      <c r="W3760" s="231">
        <f>IFERROR(VLOOKUP(J3760,'Item List (2)'!C:E,3,0),VLOOKUP(K3760,'Item List (2)'!C:E,3,0))</f>
        <v>100</v>
      </c>
      <c r="X3760" s="231">
        <f t="shared" si="349"/>
        <v>0</v>
      </c>
      <c r="Y3760" s="231" t="str">
        <f t="shared" si="350"/>
        <v>MILK, CHOC 1% LF 7Z PLS ESL</v>
      </c>
      <c r="AA3760" s="232">
        <f t="shared" si="351"/>
        <v>16.92</v>
      </c>
      <c r="AB3760" s="232" t="str">
        <f>VLOOKUP(W3760,'Item List (2)'!$H:$J,2,0)</f>
        <v>Food</v>
      </c>
      <c r="AC3760" s="232">
        <f t="shared" si="352"/>
        <v>7373</v>
      </c>
      <c r="AD3760" s="232" t="str">
        <f t="shared" si="353"/>
        <v>7373-Food</v>
      </c>
    </row>
    <row r="3761" spans="1:30">
      <c r="A3761" t="s">
        <v>48</v>
      </c>
      <c r="B3761" t="s">
        <v>953</v>
      </c>
      <c r="C3761" t="s">
        <v>973</v>
      </c>
      <c r="D3761" t="s">
        <v>974</v>
      </c>
      <c r="E3761" t="s">
        <v>977</v>
      </c>
      <c r="F3761" s="220" t="s">
        <v>53</v>
      </c>
      <c r="G3761" s="220">
        <v>45167</v>
      </c>
      <c r="H3761" t="s">
        <v>89</v>
      </c>
      <c r="I3761" t="s">
        <v>55</v>
      </c>
      <c r="J3761" t="s">
        <v>90</v>
      </c>
      <c r="K3761" t="s">
        <v>91</v>
      </c>
      <c r="L3761" s="230" t="s">
        <v>92</v>
      </c>
      <c r="M3761">
        <v>1</v>
      </c>
      <c r="N3761">
        <v>0</v>
      </c>
      <c r="O3761">
        <v>58.17</v>
      </c>
      <c r="P3761">
        <v>58.17</v>
      </c>
      <c r="Q3761">
        <v>6067.12</v>
      </c>
      <c r="R3761">
        <v>19.7</v>
      </c>
      <c r="S3761" s="231" t="str">
        <f>VLOOKUP(U3761,'Cross ref'!I:J,2,0)</f>
        <v>SG2</v>
      </c>
      <c r="T3761" s="231">
        <f t="shared" si="348"/>
        <v>58.17</v>
      </c>
      <c r="U3761" s="231">
        <f>VLOOKUP(VALUE(C3761),'Cross ref'!G:I,3,0)</f>
        <v>7373</v>
      </c>
      <c r="V3761" s="231">
        <f>IFERROR(VLOOKUP(J3761,'Item List (2)'!C:D,2,0),VLOOKUP(K3761,'Item List (2)'!C:D,2,0))</f>
        <v>50007</v>
      </c>
      <c r="W3761" s="231">
        <f>IFERROR(VLOOKUP(J3761,'Item List (2)'!C:E,3,0),VLOOKUP(K3761,'Item List (2)'!C:E,3,0))</f>
        <v>100</v>
      </c>
      <c r="X3761" s="231">
        <f t="shared" si="349"/>
        <v>0</v>
      </c>
      <c r="Y3761" s="231" t="str">
        <f t="shared" si="350"/>
        <v>EGG, LIQ WHL CAGE FREE P12CE</v>
      </c>
      <c r="AA3761" s="232">
        <f t="shared" si="351"/>
        <v>58.17</v>
      </c>
      <c r="AB3761" s="232" t="str">
        <f>VLOOKUP(W3761,'Item List (2)'!$H:$J,2,0)</f>
        <v>Food</v>
      </c>
      <c r="AC3761" s="232">
        <f t="shared" si="352"/>
        <v>7373</v>
      </c>
      <c r="AD3761" s="232" t="str">
        <f t="shared" si="353"/>
        <v>7373-Food</v>
      </c>
    </row>
    <row r="3762" spans="1:30">
      <c r="A3762" t="s">
        <v>48</v>
      </c>
      <c r="B3762" t="s">
        <v>953</v>
      </c>
      <c r="C3762" t="s">
        <v>973</v>
      </c>
      <c r="D3762" t="s">
        <v>974</v>
      </c>
      <c r="E3762" t="s">
        <v>977</v>
      </c>
      <c r="F3762" s="220" t="s">
        <v>53</v>
      </c>
      <c r="G3762" s="220">
        <v>45167</v>
      </c>
      <c r="H3762" t="s">
        <v>93</v>
      </c>
      <c r="I3762" t="s">
        <v>55</v>
      </c>
      <c r="J3762" t="s">
        <v>94</v>
      </c>
      <c r="K3762" t="s">
        <v>95</v>
      </c>
      <c r="L3762" s="230" t="s">
        <v>96</v>
      </c>
      <c r="M3762">
        <v>1</v>
      </c>
      <c r="N3762">
        <v>0</v>
      </c>
      <c r="O3762">
        <v>26.21</v>
      </c>
      <c r="P3762">
        <v>26.21</v>
      </c>
      <c r="Q3762">
        <v>6067.12</v>
      </c>
      <c r="R3762">
        <v>19.7</v>
      </c>
      <c r="S3762" s="231" t="str">
        <f>VLOOKUP(U3762,'Cross ref'!I:J,2,0)</f>
        <v>SG2</v>
      </c>
      <c r="T3762" s="231">
        <f t="shared" si="348"/>
        <v>26.21</v>
      </c>
      <c r="U3762" s="231">
        <f>VLOOKUP(VALUE(C3762),'Cross ref'!G:I,3,0)</f>
        <v>7373</v>
      </c>
      <c r="V3762" s="231">
        <f>IFERROR(VLOOKUP(J3762,'Item List (2)'!C:D,2,0),VLOOKUP(K3762,'Item List (2)'!C:D,2,0))</f>
        <v>50007</v>
      </c>
      <c r="W3762" s="231">
        <f>IFERROR(VLOOKUP(J3762,'Item List (2)'!C:E,3,0),VLOOKUP(K3762,'Item List (2)'!C:E,3,0))</f>
        <v>100</v>
      </c>
      <c r="X3762" s="231">
        <f t="shared" si="349"/>
        <v>0</v>
      </c>
      <c r="Y3762" s="231" t="str">
        <f t="shared" si="350"/>
        <v>JUICE, ORANGE ORIG SIMPLY</v>
      </c>
      <c r="AA3762" s="232">
        <f t="shared" si="351"/>
        <v>26.21</v>
      </c>
      <c r="AB3762" s="232" t="str">
        <f>VLOOKUP(W3762,'Item List (2)'!$H:$J,2,0)</f>
        <v>Food</v>
      </c>
      <c r="AC3762" s="232">
        <f t="shared" si="352"/>
        <v>7373</v>
      </c>
      <c r="AD3762" s="232" t="str">
        <f t="shared" si="353"/>
        <v>7373-Food</v>
      </c>
    </row>
    <row r="3763" spans="1:30">
      <c r="A3763" t="s">
        <v>48</v>
      </c>
      <c r="B3763" t="s">
        <v>953</v>
      </c>
      <c r="C3763" t="s">
        <v>973</v>
      </c>
      <c r="D3763" t="s">
        <v>974</v>
      </c>
      <c r="E3763" t="s">
        <v>977</v>
      </c>
      <c r="F3763" s="220" t="s">
        <v>53</v>
      </c>
      <c r="G3763" s="220">
        <v>45167</v>
      </c>
      <c r="H3763" t="s">
        <v>97</v>
      </c>
      <c r="I3763" t="s">
        <v>55</v>
      </c>
      <c r="J3763" t="s">
        <v>98</v>
      </c>
      <c r="K3763" t="s">
        <v>99</v>
      </c>
      <c r="L3763" s="230" t="s">
        <v>100</v>
      </c>
      <c r="M3763">
        <v>1</v>
      </c>
      <c r="N3763">
        <v>0</v>
      </c>
      <c r="O3763">
        <v>20.03</v>
      </c>
      <c r="P3763">
        <v>20.03</v>
      </c>
      <c r="Q3763">
        <v>6067.12</v>
      </c>
      <c r="R3763">
        <v>19.7</v>
      </c>
      <c r="S3763" s="231" t="str">
        <f>VLOOKUP(U3763,'Cross ref'!I:J,2,0)</f>
        <v>SG2</v>
      </c>
      <c r="T3763" s="231">
        <f t="shared" si="348"/>
        <v>20.03</v>
      </c>
      <c r="U3763" s="231">
        <f>VLOOKUP(VALUE(C3763),'Cross ref'!G:I,3,0)</f>
        <v>7373</v>
      </c>
      <c r="V3763" s="231">
        <f>IFERROR(VLOOKUP(J3763,'Item List (2)'!C:D,2,0),VLOOKUP(K3763,'Item List (2)'!C:D,2,0))</f>
        <v>50007</v>
      </c>
      <c r="W3763" s="231">
        <f>IFERROR(VLOOKUP(J3763,'Item List (2)'!C:E,3,0),VLOOKUP(K3763,'Item List (2)'!C:E,3,0))</f>
        <v>100</v>
      </c>
      <c r="X3763" s="231">
        <f t="shared" si="349"/>
        <v>0</v>
      </c>
      <c r="Y3763" s="231" t="str">
        <f t="shared" si="350"/>
        <v>SAUCE, BBQ SWEET &amp; BOLD CUP</v>
      </c>
      <c r="AA3763" s="232">
        <f t="shared" si="351"/>
        <v>20.03</v>
      </c>
      <c r="AB3763" s="232" t="str">
        <f>VLOOKUP(W3763,'Item List (2)'!$H:$J,2,0)</f>
        <v>Food</v>
      </c>
      <c r="AC3763" s="232">
        <f t="shared" si="352"/>
        <v>7373</v>
      </c>
      <c r="AD3763" s="232" t="str">
        <f t="shared" si="353"/>
        <v>7373-Food</v>
      </c>
    </row>
    <row r="3764" spans="1:30">
      <c r="A3764" t="s">
        <v>48</v>
      </c>
      <c r="B3764" t="s">
        <v>953</v>
      </c>
      <c r="C3764" t="s">
        <v>973</v>
      </c>
      <c r="D3764" t="s">
        <v>974</v>
      </c>
      <c r="E3764" t="s">
        <v>977</v>
      </c>
      <c r="F3764" s="220" t="s">
        <v>53</v>
      </c>
      <c r="G3764" s="220">
        <v>45167</v>
      </c>
      <c r="H3764" t="s">
        <v>101</v>
      </c>
      <c r="I3764" t="s">
        <v>55</v>
      </c>
      <c r="J3764" t="s">
        <v>102</v>
      </c>
      <c r="K3764" t="s">
        <v>103</v>
      </c>
      <c r="L3764" s="230" t="s">
        <v>100</v>
      </c>
      <c r="M3764">
        <v>1</v>
      </c>
      <c r="N3764">
        <v>0</v>
      </c>
      <c r="O3764">
        <v>26.02</v>
      </c>
      <c r="P3764">
        <v>26.02</v>
      </c>
      <c r="Q3764">
        <v>6067.12</v>
      </c>
      <c r="R3764">
        <v>19.7</v>
      </c>
      <c r="S3764" s="231" t="str">
        <f>VLOOKUP(U3764,'Cross ref'!I:J,2,0)</f>
        <v>SG2</v>
      </c>
      <c r="T3764" s="231">
        <f t="shared" si="348"/>
        <v>26.02</v>
      </c>
      <c r="U3764" s="231">
        <f>VLOOKUP(VALUE(C3764),'Cross ref'!G:I,3,0)</f>
        <v>7373</v>
      </c>
      <c r="V3764" s="231">
        <f>IFERROR(VLOOKUP(J3764,'Item List (2)'!C:D,2,0),VLOOKUP(K3764,'Item List (2)'!C:D,2,0))</f>
        <v>50007</v>
      </c>
      <c r="W3764" s="231">
        <f>IFERROR(VLOOKUP(J3764,'Item List (2)'!C:E,3,0),VLOOKUP(K3764,'Item List (2)'!C:E,3,0))</f>
        <v>100</v>
      </c>
      <c r="X3764" s="231">
        <f t="shared" si="349"/>
        <v>0</v>
      </c>
      <c r="Y3764" s="231" t="str">
        <f t="shared" si="350"/>
        <v>SAUCE, HOUSE CUP</v>
      </c>
      <c r="AA3764" s="232">
        <f t="shared" si="351"/>
        <v>26.02</v>
      </c>
      <c r="AB3764" s="232" t="str">
        <f>VLOOKUP(W3764,'Item List (2)'!$H:$J,2,0)</f>
        <v>Food</v>
      </c>
      <c r="AC3764" s="232">
        <f t="shared" si="352"/>
        <v>7373</v>
      </c>
      <c r="AD3764" s="232" t="str">
        <f t="shared" si="353"/>
        <v>7373-Food</v>
      </c>
    </row>
    <row r="3765" spans="1:30">
      <c r="A3765" t="s">
        <v>48</v>
      </c>
      <c r="B3765" t="s">
        <v>953</v>
      </c>
      <c r="C3765" t="s">
        <v>973</v>
      </c>
      <c r="D3765" t="s">
        <v>974</v>
      </c>
      <c r="E3765" t="s">
        <v>977</v>
      </c>
      <c r="F3765" s="220" t="s">
        <v>53</v>
      </c>
      <c r="G3765" s="220">
        <v>45167</v>
      </c>
      <c r="H3765" t="s">
        <v>104</v>
      </c>
      <c r="I3765" t="s">
        <v>55</v>
      </c>
      <c r="J3765" t="s">
        <v>105</v>
      </c>
      <c r="K3765" t="s">
        <v>106</v>
      </c>
      <c r="L3765" s="230" t="s">
        <v>107</v>
      </c>
      <c r="M3765">
        <v>2</v>
      </c>
      <c r="N3765">
        <v>0</v>
      </c>
      <c r="O3765">
        <v>9.54</v>
      </c>
      <c r="P3765">
        <v>19.08</v>
      </c>
      <c r="Q3765">
        <v>6067.12</v>
      </c>
      <c r="R3765">
        <v>19.7</v>
      </c>
      <c r="S3765" s="231" t="str">
        <f>VLOOKUP(U3765,'Cross ref'!I:J,2,0)</f>
        <v>SG2</v>
      </c>
      <c r="T3765" s="231">
        <f t="shared" si="348"/>
        <v>19.08</v>
      </c>
      <c r="U3765" s="231">
        <f>VLOOKUP(VALUE(C3765),'Cross ref'!G:I,3,0)</f>
        <v>7373</v>
      </c>
      <c r="V3765" s="231">
        <f>IFERROR(VLOOKUP(J3765,'Item List (2)'!C:D,2,0),VLOOKUP(K3765,'Item List (2)'!C:D,2,0))</f>
        <v>50007</v>
      </c>
      <c r="W3765" s="231">
        <f>IFERROR(VLOOKUP(J3765,'Item List (2)'!C:E,3,0),VLOOKUP(K3765,'Item List (2)'!C:E,3,0))</f>
        <v>100</v>
      </c>
      <c r="X3765" s="231">
        <f t="shared" si="349"/>
        <v>0</v>
      </c>
      <c r="Y3765" s="231" t="str">
        <f t="shared" si="350"/>
        <v>MILK, 1%</v>
      </c>
      <c r="AA3765" s="232">
        <f t="shared" si="351"/>
        <v>19.08</v>
      </c>
      <c r="AB3765" s="232" t="str">
        <f>VLOOKUP(W3765,'Item List (2)'!$H:$J,2,0)</f>
        <v>Food</v>
      </c>
      <c r="AC3765" s="232">
        <f t="shared" si="352"/>
        <v>7373</v>
      </c>
      <c r="AD3765" s="232" t="str">
        <f t="shared" si="353"/>
        <v>7373-Food</v>
      </c>
    </row>
    <row r="3766" spans="1:30">
      <c r="A3766" t="s">
        <v>48</v>
      </c>
      <c r="B3766" t="s">
        <v>953</v>
      </c>
      <c r="C3766" t="s">
        <v>973</v>
      </c>
      <c r="D3766" t="s">
        <v>974</v>
      </c>
      <c r="E3766" t="s">
        <v>977</v>
      </c>
      <c r="F3766" s="220" t="s">
        <v>53</v>
      </c>
      <c r="G3766" s="220">
        <v>45167</v>
      </c>
      <c r="H3766" t="s">
        <v>108</v>
      </c>
      <c r="I3766" t="s">
        <v>66</v>
      </c>
      <c r="J3766" t="s">
        <v>109</v>
      </c>
      <c r="K3766" t="s">
        <v>110</v>
      </c>
      <c r="L3766" s="230" t="s">
        <v>111</v>
      </c>
      <c r="M3766">
        <v>1</v>
      </c>
      <c r="N3766">
        <v>0</v>
      </c>
      <c r="O3766">
        <v>16.79</v>
      </c>
      <c r="P3766">
        <v>16.79</v>
      </c>
      <c r="Q3766">
        <v>6067.12</v>
      </c>
      <c r="R3766">
        <v>19.7</v>
      </c>
      <c r="S3766" s="231" t="str">
        <f>VLOOKUP(U3766,'Cross ref'!I:J,2,0)</f>
        <v>SG2</v>
      </c>
      <c r="T3766" s="231">
        <f t="shared" si="348"/>
        <v>16.79</v>
      </c>
      <c r="U3766" s="231">
        <f>VLOOKUP(VALUE(C3766),'Cross ref'!G:I,3,0)</f>
        <v>7373</v>
      </c>
      <c r="V3766" s="231">
        <f>IFERROR(VLOOKUP(J3766,'Item List (2)'!C:D,2,0),VLOOKUP(K3766,'Item List (2)'!C:D,2,0))</f>
        <v>60507</v>
      </c>
      <c r="W3766" s="231">
        <f>IFERROR(VLOOKUP(J3766,'Item List (2)'!C:E,3,0),VLOOKUP(K3766,'Item List (2)'!C:E,3,0))</f>
        <v>1200</v>
      </c>
      <c r="X3766" s="231">
        <f t="shared" si="349"/>
        <v>0</v>
      </c>
      <c r="Y3766" s="231" t="str">
        <f t="shared" si="350"/>
        <v>GLOVE, SYNTH MED</v>
      </c>
      <c r="AA3766" s="232">
        <f t="shared" si="351"/>
        <v>16.79</v>
      </c>
      <c r="AB3766" s="232" t="str">
        <f>VLOOKUP(W3766,'Item List (2)'!$H:$J,2,0)</f>
        <v>Supplies</v>
      </c>
      <c r="AC3766" s="232">
        <f t="shared" si="352"/>
        <v>7373</v>
      </c>
      <c r="AD3766" s="232" t="str">
        <f t="shared" si="353"/>
        <v>7373-Supplies</v>
      </c>
    </row>
    <row r="3767" spans="1:30">
      <c r="A3767" t="s">
        <v>48</v>
      </c>
      <c r="B3767" t="s">
        <v>953</v>
      </c>
      <c r="C3767" t="s">
        <v>973</v>
      </c>
      <c r="D3767" t="s">
        <v>974</v>
      </c>
      <c r="E3767" t="s">
        <v>977</v>
      </c>
      <c r="F3767" s="220" t="s">
        <v>53</v>
      </c>
      <c r="G3767" s="220">
        <v>45167</v>
      </c>
      <c r="H3767" t="s">
        <v>481</v>
      </c>
      <c r="I3767" t="s">
        <v>66</v>
      </c>
      <c r="J3767" t="s">
        <v>109</v>
      </c>
      <c r="K3767" t="s">
        <v>308</v>
      </c>
      <c r="L3767" s="230" t="s">
        <v>111</v>
      </c>
      <c r="M3767">
        <v>1</v>
      </c>
      <c r="N3767">
        <v>0</v>
      </c>
      <c r="O3767">
        <v>3.85</v>
      </c>
      <c r="P3767">
        <v>3.85</v>
      </c>
      <c r="Q3767">
        <v>6067.12</v>
      </c>
      <c r="R3767">
        <v>19.7</v>
      </c>
      <c r="S3767" s="231" t="str">
        <f>VLOOKUP(U3767,'Cross ref'!I:J,2,0)</f>
        <v>SG2</v>
      </c>
      <c r="T3767" s="231">
        <f t="shared" si="348"/>
        <v>3.85</v>
      </c>
      <c r="U3767" s="231">
        <f>VLOOKUP(VALUE(C3767),'Cross ref'!G:I,3,0)</f>
        <v>7373</v>
      </c>
      <c r="V3767" s="231">
        <f>IFERROR(VLOOKUP(J3767,'Item List (2)'!C:D,2,0),VLOOKUP(K3767,'Item List (2)'!C:D,2,0))</f>
        <v>60507</v>
      </c>
      <c r="W3767" s="231">
        <f>IFERROR(VLOOKUP(J3767,'Item List (2)'!C:E,3,0),VLOOKUP(K3767,'Item List (2)'!C:E,3,0))</f>
        <v>1200</v>
      </c>
      <c r="X3767" s="231">
        <f t="shared" si="349"/>
        <v>0</v>
      </c>
      <c r="Y3767" s="231" t="str">
        <f t="shared" si="350"/>
        <v>GLOVE, SYNTH XLG</v>
      </c>
      <c r="AA3767" s="232">
        <f t="shared" si="351"/>
        <v>3.85</v>
      </c>
      <c r="AB3767" s="232" t="str">
        <f>VLOOKUP(W3767,'Item List (2)'!$H:$J,2,0)</f>
        <v>Supplies</v>
      </c>
      <c r="AC3767" s="232">
        <f t="shared" si="352"/>
        <v>7373</v>
      </c>
      <c r="AD3767" s="232" t="str">
        <f t="shared" si="353"/>
        <v>7373-Supplies</v>
      </c>
    </row>
    <row r="3768" spans="1:30">
      <c r="A3768" t="s">
        <v>48</v>
      </c>
      <c r="B3768" t="s">
        <v>953</v>
      </c>
      <c r="C3768" t="s">
        <v>973</v>
      </c>
      <c r="D3768" t="s">
        <v>974</v>
      </c>
      <c r="E3768" t="s">
        <v>977</v>
      </c>
      <c r="F3768" s="220" t="s">
        <v>53</v>
      </c>
      <c r="G3768" s="220">
        <v>45167</v>
      </c>
      <c r="H3768" t="s">
        <v>54</v>
      </c>
      <c r="I3768" t="s">
        <v>55</v>
      </c>
      <c r="J3768" t="s">
        <v>56</v>
      </c>
      <c r="K3768" t="s">
        <v>57</v>
      </c>
      <c r="L3768" s="230" t="s">
        <v>58</v>
      </c>
      <c r="M3768">
        <v>2</v>
      </c>
      <c r="N3768">
        <v>0</v>
      </c>
      <c r="O3768">
        <v>42.61</v>
      </c>
      <c r="P3768">
        <v>85.22</v>
      </c>
      <c r="Q3768">
        <v>6067.12</v>
      </c>
      <c r="R3768">
        <v>19.7</v>
      </c>
      <c r="S3768" s="231" t="str">
        <f>VLOOKUP(U3768,'Cross ref'!I:J,2,0)</f>
        <v>SG2</v>
      </c>
      <c r="T3768" s="231">
        <f t="shared" si="348"/>
        <v>85.22</v>
      </c>
      <c r="U3768" s="231">
        <f>VLOOKUP(VALUE(C3768),'Cross ref'!G:I,3,0)</f>
        <v>7373</v>
      </c>
      <c r="V3768" s="231">
        <f>IFERROR(VLOOKUP(J3768,'Item List (2)'!C:D,2,0),VLOOKUP(K3768,'Item List (2)'!C:D,2,0))</f>
        <v>50007</v>
      </c>
      <c r="W3768" s="231">
        <f>IFERROR(VLOOKUP(J3768,'Item List (2)'!C:E,3,0),VLOOKUP(K3768,'Item List (2)'!C:E,3,0))</f>
        <v>100</v>
      </c>
      <c r="X3768" s="231">
        <f t="shared" si="349"/>
        <v>0</v>
      </c>
      <c r="Y3768" s="231" t="str">
        <f t="shared" si="350"/>
        <v>PEPPER, CHILE GRN STRIP</v>
      </c>
      <c r="AA3768" s="232">
        <f t="shared" si="351"/>
        <v>85.22</v>
      </c>
      <c r="AB3768" s="232" t="str">
        <f>VLOOKUP(W3768,'Item List (2)'!$H:$J,2,0)</f>
        <v>Food</v>
      </c>
      <c r="AC3768" s="232">
        <f t="shared" si="352"/>
        <v>7373</v>
      </c>
      <c r="AD3768" s="232" t="str">
        <f t="shared" si="353"/>
        <v>7373-Food</v>
      </c>
    </row>
    <row r="3769" spans="1:30">
      <c r="A3769" t="s">
        <v>48</v>
      </c>
      <c r="B3769" t="s">
        <v>953</v>
      </c>
      <c r="C3769" t="s">
        <v>973</v>
      </c>
      <c r="D3769" t="s">
        <v>974</v>
      </c>
      <c r="E3769" t="s">
        <v>977</v>
      </c>
      <c r="F3769" s="220" t="s">
        <v>53</v>
      </c>
      <c r="G3769" s="220">
        <v>45167</v>
      </c>
      <c r="H3769" t="s">
        <v>116</v>
      </c>
      <c r="I3769" t="s">
        <v>55</v>
      </c>
      <c r="J3769" t="s">
        <v>117</v>
      </c>
      <c r="K3769" t="s">
        <v>118</v>
      </c>
      <c r="L3769" s="230" t="s">
        <v>119</v>
      </c>
      <c r="M3769">
        <v>14</v>
      </c>
      <c r="N3769">
        <v>0</v>
      </c>
      <c r="O3769">
        <v>76.78</v>
      </c>
      <c r="P3769">
        <v>1074.92</v>
      </c>
      <c r="Q3769">
        <v>6067.12</v>
      </c>
      <c r="R3769">
        <v>19.7</v>
      </c>
      <c r="S3769" s="231" t="str">
        <f>VLOOKUP(U3769,'Cross ref'!I:J,2,0)</f>
        <v>SG2</v>
      </c>
      <c r="T3769" s="231">
        <f t="shared" si="348"/>
        <v>1074.92</v>
      </c>
      <c r="U3769" s="231">
        <f>VLOOKUP(VALUE(C3769),'Cross ref'!G:I,3,0)</f>
        <v>7373</v>
      </c>
      <c r="V3769" s="231">
        <f>IFERROR(VLOOKUP(J3769,'Item List (2)'!C:D,2,0),VLOOKUP(K3769,'Item List (2)'!C:D,2,0))</f>
        <v>50007</v>
      </c>
      <c r="W3769" s="231">
        <f>IFERROR(VLOOKUP(J3769,'Item List (2)'!C:E,3,0),VLOOKUP(K3769,'Item List (2)'!C:E,3,0))</f>
        <v>100</v>
      </c>
      <c r="X3769" s="231">
        <f t="shared" si="349"/>
        <v>0</v>
      </c>
      <c r="Y3769" s="231" t="str">
        <f t="shared" si="350"/>
        <v>BEEF, GRND PTY 3.5Z</v>
      </c>
      <c r="AA3769" s="232">
        <f t="shared" si="351"/>
        <v>1074.92</v>
      </c>
      <c r="AB3769" s="232" t="str">
        <f>VLOOKUP(W3769,'Item List (2)'!$H:$J,2,0)</f>
        <v>Food</v>
      </c>
      <c r="AC3769" s="232">
        <f t="shared" si="352"/>
        <v>7373</v>
      </c>
      <c r="AD3769" s="232" t="str">
        <f t="shared" si="353"/>
        <v>7373-Food</v>
      </c>
    </row>
    <row r="3770" spans="1:30">
      <c r="A3770" t="s">
        <v>48</v>
      </c>
      <c r="B3770" t="s">
        <v>953</v>
      </c>
      <c r="C3770" t="s">
        <v>973</v>
      </c>
      <c r="D3770" t="s">
        <v>974</v>
      </c>
      <c r="E3770" t="s">
        <v>977</v>
      </c>
      <c r="F3770" s="220" t="s">
        <v>53</v>
      </c>
      <c r="G3770" s="220">
        <v>45167</v>
      </c>
      <c r="H3770" t="s">
        <v>120</v>
      </c>
      <c r="I3770" t="s">
        <v>55</v>
      </c>
      <c r="J3770" t="s">
        <v>121</v>
      </c>
      <c r="K3770" t="s">
        <v>122</v>
      </c>
      <c r="L3770" s="230" t="s">
        <v>123</v>
      </c>
      <c r="M3770">
        <v>4</v>
      </c>
      <c r="N3770">
        <v>0</v>
      </c>
      <c r="O3770">
        <v>30.72</v>
      </c>
      <c r="P3770">
        <v>122.88</v>
      </c>
      <c r="Q3770">
        <v>6067.12</v>
      </c>
      <c r="R3770">
        <v>19.7</v>
      </c>
      <c r="S3770" s="231" t="str">
        <f>VLOOKUP(U3770,'Cross ref'!I:J,2,0)</f>
        <v>SG2</v>
      </c>
      <c r="T3770" s="231">
        <f t="shared" si="348"/>
        <v>122.88</v>
      </c>
      <c r="U3770" s="231">
        <f>VLOOKUP(VALUE(C3770),'Cross ref'!G:I,3,0)</f>
        <v>7373</v>
      </c>
      <c r="V3770" s="231">
        <f>IFERROR(VLOOKUP(J3770,'Item List (2)'!C:D,2,0),VLOOKUP(K3770,'Item List (2)'!C:D,2,0))</f>
        <v>50007</v>
      </c>
      <c r="W3770" s="231">
        <f>IFERROR(VLOOKUP(J3770,'Item List (2)'!C:E,3,0),VLOOKUP(K3770,'Item List (2)'!C:E,3,0))</f>
        <v>100</v>
      </c>
      <c r="X3770" s="231">
        <f t="shared" si="349"/>
        <v>0</v>
      </c>
      <c r="Y3770" s="231" t="str">
        <f t="shared" si="350"/>
        <v>APPTZR, ONION RING</v>
      </c>
      <c r="AA3770" s="232">
        <f t="shared" si="351"/>
        <v>122.88</v>
      </c>
      <c r="AB3770" s="232" t="str">
        <f>VLOOKUP(W3770,'Item List (2)'!$H:$J,2,0)</f>
        <v>Food</v>
      </c>
      <c r="AC3770" s="232">
        <f t="shared" si="352"/>
        <v>7373</v>
      </c>
      <c r="AD3770" s="232" t="str">
        <f t="shared" si="353"/>
        <v>7373-Food</v>
      </c>
    </row>
    <row r="3771" spans="1:30">
      <c r="A3771" t="s">
        <v>48</v>
      </c>
      <c r="B3771" t="s">
        <v>953</v>
      </c>
      <c r="C3771" t="s">
        <v>973</v>
      </c>
      <c r="D3771" t="s">
        <v>974</v>
      </c>
      <c r="E3771" t="s">
        <v>977</v>
      </c>
      <c r="F3771" s="220" t="s">
        <v>53</v>
      </c>
      <c r="G3771" s="220">
        <v>45167</v>
      </c>
      <c r="H3771" t="s">
        <v>124</v>
      </c>
      <c r="I3771" t="s">
        <v>55</v>
      </c>
      <c r="J3771" t="s">
        <v>125</v>
      </c>
      <c r="K3771" t="s">
        <v>126</v>
      </c>
      <c r="L3771" s="230" t="s">
        <v>127</v>
      </c>
      <c r="M3771">
        <v>3</v>
      </c>
      <c r="N3771">
        <v>0</v>
      </c>
      <c r="O3771">
        <v>21.8</v>
      </c>
      <c r="P3771">
        <v>65.4</v>
      </c>
      <c r="Q3771">
        <v>6067.12</v>
      </c>
      <c r="R3771">
        <v>19.7</v>
      </c>
      <c r="S3771" s="231" t="str">
        <f>VLOOKUP(U3771,'Cross ref'!I:J,2,0)</f>
        <v>SG2</v>
      </c>
      <c r="T3771" s="231">
        <f t="shared" si="348"/>
        <v>65.4</v>
      </c>
      <c r="U3771" s="231">
        <f>VLOOKUP(VALUE(C3771),'Cross ref'!G:I,3,0)</f>
        <v>7373</v>
      </c>
      <c r="V3771" s="231">
        <f>IFERROR(VLOOKUP(J3771,'Item List (2)'!C:D,2,0),VLOOKUP(K3771,'Item List (2)'!C:D,2,0))</f>
        <v>50007</v>
      </c>
      <c r="W3771" s="231">
        <f>IFERROR(VLOOKUP(J3771,'Item List (2)'!C:E,3,0),VLOOKUP(K3771,'Item List (2)'!C:E,3,0))</f>
        <v>100</v>
      </c>
      <c r="X3771" s="231">
        <f t="shared" si="349"/>
        <v>0</v>
      </c>
      <c r="Y3771" s="231" t="str">
        <f t="shared" si="350"/>
        <v>KETCHUP, PKT</v>
      </c>
      <c r="AA3771" s="232">
        <f t="shared" si="351"/>
        <v>65.4</v>
      </c>
      <c r="AB3771" s="232" t="str">
        <f>VLOOKUP(W3771,'Item List (2)'!$H:$J,2,0)</f>
        <v>Food</v>
      </c>
      <c r="AC3771" s="232">
        <f t="shared" si="352"/>
        <v>7373</v>
      </c>
      <c r="AD3771" s="232" t="str">
        <f t="shared" si="353"/>
        <v>7373-Food</v>
      </c>
    </row>
    <row r="3772" spans="1:30">
      <c r="A3772" t="s">
        <v>48</v>
      </c>
      <c r="B3772" t="s">
        <v>953</v>
      </c>
      <c r="C3772" t="s">
        <v>973</v>
      </c>
      <c r="D3772" t="s">
        <v>974</v>
      </c>
      <c r="E3772" t="s">
        <v>977</v>
      </c>
      <c r="F3772" s="220" t="s">
        <v>53</v>
      </c>
      <c r="G3772" s="220">
        <v>45167</v>
      </c>
      <c r="H3772" t="s">
        <v>315</v>
      </c>
      <c r="I3772" t="s">
        <v>55</v>
      </c>
      <c r="J3772" t="s">
        <v>316</v>
      </c>
      <c r="K3772" t="s">
        <v>317</v>
      </c>
      <c r="L3772" s="230" t="s">
        <v>212</v>
      </c>
      <c r="M3772">
        <v>1</v>
      </c>
      <c r="N3772">
        <v>0</v>
      </c>
      <c r="O3772">
        <v>17.15</v>
      </c>
      <c r="P3772">
        <v>17.15</v>
      </c>
      <c r="Q3772">
        <v>6067.12</v>
      </c>
      <c r="R3772">
        <v>19.7</v>
      </c>
      <c r="S3772" s="231" t="str">
        <f>VLOOKUP(U3772,'Cross ref'!I:J,2,0)</f>
        <v>SG2</v>
      </c>
      <c r="T3772" s="231">
        <f t="shared" si="348"/>
        <v>17.15</v>
      </c>
      <c r="U3772" s="231">
        <f>VLOOKUP(VALUE(C3772),'Cross ref'!G:I,3,0)</f>
        <v>7373</v>
      </c>
      <c r="V3772" s="231">
        <f>IFERROR(VLOOKUP(J3772,'Item List (2)'!C:D,2,0),VLOOKUP(K3772,'Item List (2)'!C:D,2,0))</f>
        <v>50007</v>
      </c>
      <c r="W3772" s="231">
        <f>IFERROR(VLOOKUP(J3772,'Item List (2)'!C:E,3,0),VLOOKUP(K3772,'Item List (2)'!C:E,3,0))</f>
        <v>100</v>
      </c>
      <c r="X3772" s="231">
        <f t="shared" si="349"/>
        <v>0</v>
      </c>
      <c r="Y3772" s="231" t="str">
        <f t="shared" si="350"/>
        <v>BREADING, CHICK TNDR</v>
      </c>
      <c r="AA3772" s="232">
        <f t="shared" si="351"/>
        <v>17.15</v>
      </c>
      <c r="AB3772" s="232" t="str">
        <f>VLOOKUP(W3772,'Item List (2)'!$H:$J,2,0)</f>
        <v>Food</v>
      </c>
      <c r="AC3772" s="232">
        <f t="shared" si="352"/>
        <v>7373</v>
      </c>
      <c r="AD3772" s="232" t="str">
        <f t="shared" si="353"/>
        <v>7373-Food</v>
      </c>
    </row>
    <row r="3773" spans="1:30">
      <c r="A3773" t="s">
        <v>48</v>
      </c>
      <c r="B3773" t="s">
        <v>953</v>
      </c>
      <c r="C3773" t="s">
        <v>973</v>
      </c>
      <c r="D3773" t="s">
        <v>974</v>
      </c>
      <c r="E3773" t="s">
        <v>977</v>
      </c>
      <c r="F3773" s="220" t="s">
        <v>53</v>
      </c>
      <c r="G3773" s="220">
        <v>45167</v>
      </c>
      <c r="H3773" t="s">
        <v>128</v>
      </c>
      <c r="I3773" t="s">
        <v>55</v>
      </c>
      <c r="J3773" t="s">
        <v>129</v>
      </c>
      <c r="K3773" t="s">
        <v>130</v>
      </c>
      <c r="L3773" s="230" t="s">
        <v>131</v>
      </c>
      <c r="M3773">
        <v>1</v>
      </c>
      <c r="N3773">
        <v>0</v>
      </c>
      <c r="O3773">
        <v>33.38</v>
      </c>
      <c r="P3773">
        <v>33.38</v>
      </c>
      <c r="Q3773">
        <v>6067.12</v>
      </c>
      <c r="R3773">
        <v>19.7</v>
      </c>
      <c r="S3773" s="231" t="str">
        <f>VLOOKUP(U3773,'Cross ref'!I:J,2,0)</f>
        <v>SG2</v>
      </c>
      <c r="T3773" s="231">
        <f t="shared" si="348"/>
        <v>33.38</v>
      </c>
      <c r="U3773" s="231">
        <f>VLOOKUP(VALUE(C3773),'Cross ref'!G:I,3,0)</f>
        <v>7373</v>
      </c>
      <c r="V3773" s="231">
        <f>IFERROR(VLOOKUP(J3773,'Item List (2)'!C:D,2,0),VLOOKUP(K3773,'Item List (2)'!C:D,2,0))</f>
        <v>50007</v>
      </c>
      <c r="W3773" s="231">
        <f>IFERROR(VLOOKUP(J3773,'Item List (2)'!C:E,3,0),VLOOKUP(K3773,'Item List (2)'!C:E,3,0))</f>
        <v>100</v>
      </c>
      <c r="X3773" s="231">
        <f t="shared" si="349"/>
        <v>0</v>
      </c>
      <c r="Y3773" s="231" t="str">
        <f t="shared" si="350"/>
        <v>HASHBROWN, RND ZTF</v>
      </c>
      <c r="AA3773" s="232">
        <f t="shared" si="351"/>
        <v>33.38</v>
      </c>
      <c r="AB3773" s="232" t="str">
        <f>VLOOKUP(W3773,'Item List (2)'!$H:$J,2,0)</f>
        <v>Food</v>
      </c>
      <c r="AC3773" s="232">
        <f t="shared" si="352"/>
        <v>7373</v>
      </c>
      <c r="AD3773" s="232" t="str">
        <f t="shared" si="353"/>
        <v>7373-Food</v>
      </c>
    </row>
    <row r="3774" spans="1:30">
      <c r="A3774" t="s">
        <v>48</v>
      </c>
      <c r="B3774" t="s">
        <v>953</v>
      </c>
      <c r="C3774" t="s">
        <v>973</v>
      </c>
      <c r="D3774" t="s">
        <v>974</v>
      </c>
      <c r="E3774" t="s">
        <v>977</v>
      </c>
      <c r="F3774" s="220" t="s">
        <v>53</v>
      </c>
      <c r="G3774" s="220">
        <v>45167</v>
      </c>
      <c r="H3774" t="s">
        <v>132</v>
      </c>
      <c r="I3774" t="s">
        <v>55</v>
      </c>
      <c r="J3774" t="s">
        <v>129</v>
      </c>
      <c r="K3774" t="s">
        <v>133</v>
      </c>
      <c r="L3774" s="230" t="s">
        <v>131</v>
      </c>
      <c r="M3774">
        <v>3</v>
      </c>
      <c r="N3774">
        <v>0</v>
      </c>
      <c r="O3774">
        <v>33.38</v>
      </c>
      <c r="P3774">
        <v>100.14</v>
      </c>
      <c r="Q3774">
        <v>6067.12</v>
      </c>
      <c r="R3774">
        <v>19.7</v>
      </c>
      <c r="S3774" s="231" t="str">
        <f>VLOOKUP(U3774,'Cross ref'!I:J,2,0)</f>
        <v>SG2</v>
      </c>
      <c r="T3774" s="231">
        <f t="shared" si="348"/>
        <v>100.14</v>
      </c>
      <c r="U3774" s="231">
        <f>VLOOKUP(VALUE(C3774),'Cross ref'!G:I,3,0)</f>
        <v>7373</v>
      </c>
      <c r="V3774" s="231">
        <f>IFERROR(VLOOKUP(J3774,'Item List (2)'!C:D,2,0),VLOOKUP(K3774,'Item List (2)'!C:D,2,0))</f>
        <v>50007</v>
      </c>
      <c r="W3774" s="231">
        <f>IFERROR(VLOOKUP(J3774,'Item List (2)'!C:E,3,0),VLOOKUP(K3774,'Item List (2)'!C:E,3,0))</f>
        <v>100</v>
      </c>
      <c r="X3774" s="231">
        <f t="shared" si="349"/>
        <v>0</v>
      </c>
      <c r="Y3774" s="231" t="str">
        <f t="shared" si="350"/>
        <v>FRIES, CRISS CUT SEASN</v>
      </c>
      <c r="AA3774" s="232">
        <f t="shared" si="351"/>
        <v>100.14</v>
      </c>
      <c r="AB3774" s="232" t="str">
        <f>VLOOKUP(W3774,'Item List (2)'!$H:$J,2,0)</f>
        <v>Food</v>
      </c>
      <c r="AC3774" s="232">
        <f t="shared" si="352"/>
        <v>7373</v>
      </c>
      <c r="AD3774" s="232" t="str">
        <f t="shared" si="353"/>
        <v>7373-Food</v>
      </c>
    </row>
    <row r="3775" spans="1:30">
      <c r="A3775" t="s">
        <v>48</v>
      </c>
      <c r="B3775" t="s">
        <v>953</v>
      </c>
      <c r="C3775" t="s">
        <v>973</v>
      </c>
      <c r="D3775" t="s">
        <v>974</v>
      </c>
      <c r="E3775" t="s">
        <v>977</v>
      </c>
      <c r="F3775" s="220" t="s">
        <v>53</v>
      </c>
      <c r="G3775" s="220">
        <v>45167</v>
      </c>
      <c r="H3775" t="s">
        <v>134</v>
      </c>
      <c r="I3775" t="s">
        <v>55</v>
      </c>
      <c r="J3775" t="s">
        <v>129</v>
      </c>
      <c r="K3775" t="s">
        <v>135</v>
      </c>
      <c r="L3775" s="230" t="s">
        <v>136</v>
      </c>
      <c r="M3775">
        <v>13</v>
      </c>
      <c r="N3775">
        <v>0</v>
      </c>
      <c r="O3775">
        <v>35.28</v>
      </c>
      <c r="P3775">
        <v>458.64</v>
      </c>
      <c r="Q3775">
        <v>6067.12</v>
      </c>
      <c r="R3775">
        <v>19.7</v>
      </c>
      <c r="S3775" s="231" t="str">
        <f>VLOOKUP(U3775,'Cross ref'!I:J,2,0)</f>
        <v>SG2</v>
      </c>
      <c r="T3775" s="231">
        <f t="shared" si="348"/>
        <v>458.64</v>
      </c>
      <c r="U3775" s="231">
        <f>VLOOKUP(VALUE(C3775),'Cross ref'!G:I,3,0)</f>
        <v>7373</v>
      </c>
      <c r="V3775" s="231">
        <f>IFERROR(VLOOKUP(J3775,'Item List (2)'!C:D,2,0),VLOOKUP(K3775,'Item List (2)'!C:D,2,0))</f>
        <v>50007</v>
      </c>
      <c r="W3775" s="231">
        <f>IFERROR(VLOOKUP(J3775,'Item List (2)'!C:E,3,0),VLOOKUP(K3775,'Item List (2)'!C:E,3,0))</f>
        <v>100</v>
      </c>
      <c r="X3775" s="231">
        <f t="shared" si="349"/>
        <v>0</v>
      </c>
      <c r="Y3775" s="231" t="str">
        <f t="shared" si="350"/>
        <v>FRIES, SS SK ON</v>
      </c>
      <c r="AA3775" s="232">
        <f t="shared" si="351"/>
        <v>458.64</v>
      </c>
      <c r="AB3775" s="232" t="str">
        <f>VLOOKUP(W3775,'Item List (2)'!$H:$J,2,0)</f>
        <v>Food</v>
      </c>
      <c r="AC3775" s="232">
        <f t="shared" si="352"/>
        <v>7373</v>
      </c>
      <c r="AD3775" s="232" t="str">
        <f t="shared" si="353"/>
        <v>7373-Food</v>
      </c>
    </row>
    <row r="3776" spans="1:30">
      <c r="A3776" t="s">
        <v>48</v>
      </c>
      <c r="B3776" t="s">
        <v>953</v>
      </c>
      <c r="C3776" t="s">
        <v>973</v>
      </c>
      <c r="D3776" t="s">
        <v>974</v>
      </c>
      <c r="E3776" t="s">
        <v>977</v>
      </c>
      <c r="F3776" s="220" t="s">
        <v>53</v>
      </c>
      <c r="G3776" s="220">
        <v>45167</v>
      </c>
      <c r="H3776" t="s">
        <v>324</v>
      </c>
      <c r="I3776" t="s">
        <v>55</v>
      </c>
      <c r="J3776" t="s">
        <v>325</v>
      </c>
      <c r="K3776" t="s">
        <v>326</v>
      </c>
      <c r="L3776" s="230" t="s">
        <v>327</v>
      </c>
      <c r="M3776">
        <v>1</v>
      </c>
      <c r="N3776">
        <v>0</v>
      </c>
      <c r="O3776">
        <v>31.31</v>
      </c>
      <c r="P3776">
        <v>31.31</v>
      </c>
      <c r="Q3776">
        <v>6067.12</v>
      </c>
      <c r="R3776">
        <v>19.7</v>
      </c>
      <c r="S3776" s="231" t="str">
        <f>VLOOKUP(U3776,'Cross ref'!I:J,2,0)</f>
        <v>SG2</v>
      </c>
      <c r="T3776" s="231">
        <f t="shared" si="348"/>
        <v>31.31</v>
      </c>
      <c r="U3776" s="231">
        <f>VLOOKUP(VALUE(C3776),'Cross ref'!G:I,3,0)</f>
        <v>7373</v>
      </c>
      <c r="V3776" s="231">
        <f>IFERROR(VLOOKUP(J3776,'Item List (2)'!C:D,2,0),VLOOKUP(K3776,'Item List (2)'!C:D,2,0))</f>
        <v>50007</v>
      </c>
      <c r="W3776" s="231">
        <f>IFERROR(VLOOKUP(J3776,'Item List (2)'!C:E,3,0),VLOOKUP(K3776,'Item List (2)'!C:E,3,0))</f>
        <v>100</v>
      </c>
      <c r="X3776" s="231">
        <f t="shared" si="349"/>
        <v>0</v>
      </c>
      <c r="Y3776" s="231" t="str">
        <f t="shared" si="350"/>
        <v>TORTILLA, FLOUR 10" FZN</v>
      </c>
      <c r="AA3776" s="232">
        <f t="shared" si="351"/>
        <v>31.31</v>
      </c>
      <c r="AB3776" s="232" t="str">
        <f>VLOOKUP(W3776,'Item List (2)'!$H:$J,2,0)</f>
        <v>Food</v>
      </c>
      <c r="AC3776" s="232">
        <f t="shared" si="352"/>
        <v>7373</v>
      </c>
      <c r="AD3776" s="232" t="str">
        <f t="shared" si="353"/>
        <v>7373-Food</v>
      </c>
    </row>
    <row r="3777" spans="1:30">
      <c r="A3777" t="s">
        <v>48</v>
      </c>
      <c r="B3777" t="s">
        <v>953</v>
      </c>
      <c r="C3777" t="s">
        <v>973</v>
      </c>
      <c r="D3777" t="s">
        <v>974</v>
      </c>
      <c r="E3777" t="s">
        <v>977</v>
      </c>
      <c r="F3777" s="220" t="s">
        <v>53</v>
      </c>
      <c r="G3777" s="220">
        <v>45167</v>
      </c>
      <c r="H3777" t="s">
        <v>141</v>
      </c>
      <c r="I3777" t="s">
        <v>55</v>
      </c>
      <c r="J3777" t="s">
        <v>142</v>
      </c>
      <c r="K3777" t="s">
        <v>143</v>
      </c>
      <c r="L3777" s="230" t="s">
        <v>144</v>
      </c>
      <c r="M3777">
        <v>1</v>
      </c>
      <c r="N3777">
        <v>0</v>
      </c>
      <c r="O3777">
        <v>29.7</v>
      </c>
      <c r="P3777">
        <v>29.7</v>
      </c>
      <c r="Q3777">
        <v>6067.12</v>
      </c>
      <c r="R3777">
        <v>19.7</v>
      </c>
      <c r="S3777" s="231" t="str">
        <f>VLOOKUP(U3777,'Cross ref'!I:J,2,0)</f>
        <v>SG2</v>
      </c>
      <c r="T3777" s="231">
        <f t="shared" si="348"/>
        <v>29.7</v>
      </c>
      <c r="U3777" s="231">
        <f>VLOOKUP(VALUE(C3777),'Cross ref'!G:I,3,0)</f>
        <v>7373</v>
      </c>
      <c r="V3777" s="231">
        <f>IFERROR(VLOOKUP(J3777,'Item List (2)'!C:D,2,0),VLOOKUP(K3777,'Item List (2)'!C:D,2,0))</f>
        <v>50007</v>
      </c>
      <c r="W3777" s="231">
        <f>IFERROR(VLOOKUP(J3777,'Item List (2)'!C:E,3,0),VLOOKUP(K3777,'Item List (2)'!C:E,3,0))</f>
        <v>100</v>
      </c>
      <c r="X3777" s="231">
        <f t="shared" si="349"/>
        <v>0</v>
      </c>
      <c r="Y3777" s="231" t="str">
        <f t="shared" si="350"/>
        <v>CAKE, CHOC DOME</v>
      </c>
      <c r="AA3777" s="232">
        <f t="shared" si="351"/>
        <v>29.7</v>
      </c>
      <c r="AB3777" s="232" t="str">
        <f>VLOOKUP(W3777,'Item List (2)'!$H:$J,2,0)</f>
        <v>Food</v>
      </c>
      <c r="AC3777" s="232">
        <f t="shared" si="352"/>
        <v>7373</v>
      </c>
      <c r="AD3777" s="232" t="str">
        <f t="shared" si="353"/>
        <v>7373-Food</v>
      </c>
    </row>
    <row r="3778" spans="1:30">
      <c r="A3778" t="s">
        <v>48</v>
      </c>
      <c r="B3778" t="s">
        <v>953</v>
      </c>
      <c r="C3778" t="s">
        <v>973</v>
      </c>
      <c r="D3778" t="s">
        <v>974</v>
      </c>
      <c r="E3778" t="s">
        <v>977</v>
      </c>
      <c r="F3778" s="220" t="s">
        <v>53</v>
      </c>
      <c r="G3778" s="220">
        <v>45167</v>
      </c>
      <c r="H3778" t="s">
        <v>145</v>
      </c>
      <c r="I3778" t="s">
        <v>55</v>
      </c>
      <c r="J3778" t="s">
        <v>146</v>
      </c>
      <c r="K3778" t="s">
        <v>147</v>
      </c>
      <c r="L3778" s="230" t="s">
        <v>148</v>
      </c>
      <c r="M3778">
        <v>2</v>
      </c>
      <c r="N3778">
        <v>0</v>
      </c>
      <c r="O3778">
        <v>111.01</v>
      </c>
      <c r="P3778">
        <v>222.02</v>
      </c>
      <c r="Q3778">
        <v>6067.12</v>
      </c>
      <c r="R3778">
        <v>19.7</v>
      </c>
      <c r="S3778" s="231" t="str">
        <f>VLOOKUP(U3778,'Cross ref'!I:J,2,0)</f>
        <v>SG2</v>
      </c>
      <c r="T3778" s="231">
        <f t="shared" ref="T3778:T3841" si="354">P3778</f>
        <v>222.02</v>
      </c>
      <c r="U3778" s="231">
        <f>VLOOKUP(VALUE(C3778),'Cross ref'!G:I,3,0)</f>
        <v>7373</v>
      </c>
      <c r="V3778" s="231">
        <f>IFERROR(VLOOKUP(J3778,'Item List (2)'!C:D,2,0),VLOOKUP(K3778,'Item List (2)'!C:D,2,0))</f>
        <v>50007</v>
      </c>
      <c r="W3778" s="231">
        <f>IFERROR(VLOOKUP(J3778,'Item List (2)'!C:E,3,0),VLOOKUP(K3778,'Item List (2)'!C:E,3,0))</f>
        <v>100</v>
      </c>
      <c r="X3778" s="231">
        <f t="shared" ref="X3778:X3841" si="355">IF(_xlfn.NUMBERVALUE(O3778),M3778*O3778-P3778,-P3778)</f>
        <v>0</v>
      </c>
      <c r="Y3778" s="231" t="str">
        <f t="shared" ref="Y3778:Y3841" si="356">K3778</f>
        <v>CHICKEN, TNDRLOIN STRIP 1.5Z</v>
      </c>
      <c r="AA3778" s="232">
        <f t="shared" ref="AA3778:AA3841" si="357">P3778</f>
        <v>222.02</v>
      </c>
      <c r="AB3778" s="232" t="str">
        <f>VLOOKUP(W3778,'Item List (2)'!$H:$J,2,0)</f>
        <v>Food</v>
      </c>
      <c r="AC3778" s="232">
        <f t="shared" ref="AC3778:AC3841" si="358">U3778</f>
        <v>7373</v>
      </c>
      <c r="AD3778" s="232" t="str">
        <f t="shared" ref="AD3778:AD3841" si="359">AC3778&amp;"-"&amp;AB3778</f>
        <v>7373-Food</v>
      </c>
    </row>
    <row r="3779" spans="1:30">
      <c r="A3779" t="s">
        <v>48</v>
      </c>
      <c r="B3779" t="s">
        <v>953</v>
      </c>
      <c r="C3779" t="s">
        <v>973</v>
      </c>
      <c r="D3779" t="s">
        <v>974</v>
      </c>
      <c r="E3779" t="s">
        <v>977</v>
      </c>
      <c r="F3779" s="220" t="s">
        <v>53</v>
      </c>
      <c r="G3779" s="220">
        <v>45167</v>
      </c>
      <c r="H3779" t="s">
        <v>149</v>
      </c>
      <c r="I3779" t="s">
        <v>55</v>
      </c>
      <c r="J3779" t="s">
        <v>102</v>
      </c>
      <c r="K3779" t="s">
        <v>150</v>
      </c>
      <c r="L3779" s="230" t="s">
        <v>100</v>
      </c>
      <c r="M3779">
        <v>3</v>
      </c>
      <c r="N3779">
        <v>0</v>
      </c>
      <c r="O3779">
        <v>25.94</v>
      </c>
      <c r="P3779">
        <v>77.82</v>
      </c>
      <c r="Q3779">
        <v>6067.12</v>
      </c>
      <c r="R3779">
        <v>19.7</v>
      </c>
      <c r="S3779" s="231" t="str">
        <f>VLOOKUP(U3779,'Cross ref'!I:J,2,0)</f>
        <v>SG2</v>
      </c>
      <c r="T3779" s="231">
        <f t="shared" si="354"/>
        <v>77.82</v>
      </c>
      <c r="U3779" s="231">
        <f>VLOOKUP(VALUE(C3779),'Cross ref'!G:I,3,0)</f>
        <v>7373</v>
      </c>
      <c r="V3779" s="231">
        <f>IFERROR(VLOOKUP(J3779,'Item List (2)'!C:D,2,0),VLOOKUP(K3779,'Item List (2)'!C:D,2,0))</f>
        <v>50007</v>
      </c>
      <c r="W3779" s="231">
        <f>IFERROR(VLOOKUP(J3779,'Item List (2)'!C:E,3,0),VLOOKUP(K3779,'Item List (2)'!C:E,3,0))</f>
        <v>100</v>
      </c>
      <c r="X3779" s="231">
        <f t="shared" si="355"/>
        <v>0</v>
      </c>
      <c r="Y3779" s="231" t="str">
        <f t="shared" si="356"/>
        <v>SAUCE, BTRMILK RANCH CUP</v>
      </c>
      <c r="AA3779" s="232">
        <f t="shared" si="357"/>
        <v>77.82</v>
      </c>
      <c r="AB3779" s="232" t="str">
        <f>VLOOKUP(W3779,'Item List (2)'!$H:$J,2,0)</f>
        <v>Food</v>
      </c>
      <c r="AC3779" s="232">
        <f t="shared" si="358"/>
        <v>7373</v>
      </c>
      <c r="AD3779" s="232" t="str">
        <f t="shared" si="359"/>
        <v>7373-Food</v>
      </c>
    </row>
    <row r="3780" spans="1:30">
      <c r="A3780" t="s">
        <v>48</v>
      </c>
      <c r="B3780" t="s">
        <v>953</v>
      </c>
      <c r="C3780" t="s">
        <v>973</v>
      </c>
      <c r="D3780" t="s">
        <v>974</v>
      </c>
      <c r="E3780" t="s">
        <v>977</v>
      </c>
      <c r="F3780" s="220" t="s">
        <v>53</v>
      </c>
      <c r="G3780" s="220">
        <v>45167</v>
      </c>
      <c r="H3780" t="s">
        <v>151</v>
      </c>
      <c r="I3780" t="s">
        <v>55</v>
      </c>
      <c r="J3780" t="s">
        <v>152</v>
      </c>
      <c r="K3780" t="s">
        <v>153</v>
      </c>
      <c r="L3780" s="230" t="s">
        <v>154</v>
      </c>
      <c r="M3780">
        <v>1</v>
      </c>
      <c r="N3780">
        <v>0</v>
      </c>
      <c r="O3780">
        <v>11.66</v>
      </c>
      <c r="P3780">
        <v>11.66</v>
      </c>
      <c r="Q3780">
        <v>6067.12</v>
      </c>
      <c r="R3780">
        <v>19.7</v>
      </c>
      <c r="S3780" s="231" t="str">
        <f>VLOOKUP(U3780,'Cross ref'!I:J,2,0)</f>
        <v>SG2</v>
      </c>
      <c r="T3780" s="231">
        <f t="shared" si="354"/>
        <v>11.66</v>
      </c>
      <c r="U3780" s="231">
        <f>VLOOKUP(VALUE(C3780),'Cross ref'!G:I,3,0)</f>
        <v>7373</v>
      </c>
      <c r="V3780" s="231">
        <f>IFERROR(VLOOKUP(J3780,'Item List (2)'!C:D,2,0),VLOOKUP(K3780,'Item List (2)'!C:D,2,0))</f>
        <v>50007</v>
      </c>
      <c r="W3780" s="231">
        <f>IFERROR(VLOOKUP(J3780,'Item List (2)'!C:E,3,0),VLOOKUP(K3780,'Item List (2)'!C:E,3,0))</f>
        <v>100</v>
      </c>
      <c r="X3780" s="231">
        <f t="shared" si="355"/>
        <v>0</v>
      </c>
      <c r="Y3780" s="231" t="str">
        <f t="shared" si="356"/>
        <v>SAUCE, BUFFALO CUP</v>
      </c>
      <c r="AA3780" s="232">
        <f t="shared" si="357"/>
        <v>11.66</v>
      </c>
      <c r="AB3780" s="232" t="str">
        <f>VLOOKUP(W3780,'Item List (2)'!$H:$J,2,0)</f>
        <v>Food</v>
      </c>
      <c r="AC3780" s="232">
        <f t="shared" si="358"/>
        <v>7373</v>
      </c>
      <c r="AD3780" s="232" t="str">
        <f t="shared" si="359"/>
        <v>7373-Food</v>
      </c>
    </row>
    <row r="3781" spans="1:30">
      <c r="A3781" t="s">
        <v>48</v>
      </c>
      <c r="B3781" t="s">
        <v>953</v>
      </c>
      <c r="C3781" t="s">
        <v>973</v>
      </c>
      <c r="D3781" t="s">
        <v>974</v>
      </c>
      <c r="E3781" t="s">
        <v>977</v>
      </c>
      <c r="F3781" s="220" t="s">
        <v>53</v>
      </c>
      <c r="G3781" s="220">
        <v>45167</v>
      </c>
      <c r="H3781" t="s">
        <v>332</v>
      </c>
      <c r="I3781" t="s">
        <v>55</v>
      </c>
      <c r="J3781" t="s">
        <v>244</v>
      </c>
      <c r="K3781" t="s">
        <v>333</v>
      </c>
      <c r="L3781" s="230" t="s">
        <v>334</v>
      </c>
      <c r="M3781">
        <v>1</v>
      </c>
      <c r="N3781">
        <v>0</v>
      </c>
      <c r="O3781">
        <v>31.38</v>
      </c>
      <c r="P3781">
        <v>31.38</v>
      </c>
      <c r="Q3781">
        <v>6067.12</v>
      </c>
      <c r="R3781">
        <v>19.7</v>
      </c>
      <c r="S3781" s="231" t="str">
        <f>VLOOKUP(U3781,'Cross ref'!I:J,2,0)</f>
        <v>SG2</v>
      </c>
      <c r="T3781" s="231">
        <f t="shared" si="354"/>
        <v>31.38</v>
      </c>
      <c r="U3781" s="231">
        <f>VLOOKUP(VALUE(C3781),'Cross ref'!G:I,3,0)</f>
        <v>7373</v>
      </c>
      <c r="V3781" s="231">
        <f>IFERROR(VLOOKUP(J3781,'Item List (2)'!C:D,2,0),VLOOKUP(K3781,'Item List (2)'!C:D,2,0))</f>
        <v>50007</v>
      </c>
      <c r="W3781" s="231">
        <f>IFERROR(VLOOKUP(J3781,'Item List (2)'!C:E,3,0),VLOOKUP(K3781,'Item List (2)'!C:E,3,0))</f>
        <v>100</v>
      </c>
      <c r="X3781" s="231">
        <f t="shared" si="355"/>
        <v>0</v>
      </c>
      <c r="Y3781" s="231" t="str">
        <f t="shared" si="356"/>
        <v>WHIP CREAM, AEROSOL 17Z</v>
      </c>
      <c r="AA3781" s="232">
        <f t="shared" si="357"/>
        <v>31.38</v>
      </c>
      <c r="AB3781" s="232" t="str">
        <f>VLOOKUP(W3781,'Item List (2)'!$H:$J,2,0)</f>
        <v>Food</v>
      </c>
      <c r="AC3781" s="232">
        <f t="shared" si="358"/>
        <v>7373</v>
      </c>
      <c r="AD3781" s="232" t="str">
        <f t="shared" si="359"/>
        <v>7373-Food</v>
      </c>
    </row>
    <row r="3782" spans="1:30">
      <c r="A3782" t="s">
        <v>48</v>
      </c>
      <c r="B3782" t="s">
        <v>953</v>
      </c>
      <c r="C3782" t="s">
        <v>973</v>
      </c>
      <c r="D3782" t="s">
        <v>974</v>
      </c>
      <c r="E3782" t="s">
        <v>977</v>
      </c>
      <c r="F3782" s="220" t="s">
        <v>53</v>
      </c>
      <c r="G3782" s="220">
        <v>45167</v>
      </c>
      <c r="H3782" t="s">
        <v>155</v>
      </c>
      <c r="I3782" t="s">
        <v>55</v>
      </c>
      <c r="J3782" t="s">
        <v>156</v>
      </c>
      <c r="K3782" t="s">
        <v>157</v>
      </c>
      <c r="L3782" s="230" t="s">
        <v>158</v>
      </c>
      <c r="M3782">
        <v>7</v>
      </c>
      <c r="N3782">
        <v>0</v>
      </c>
      <c r="O3782">
        <v>19.78</v>
      </c>
      <c r="P3782">
        <v>138.46</v>
      </c>
      <c r="Q3782">
        <v>6067.12</v>
      </c>
      <c r="R3782">
        <v>19.7</v>
      </c>
      <c r="S3782" s="231" t="str">
        <f>VLOOKUP(U3782,'Cross ref'!I:J,2,0)</f>
        <v>SG2</v>
      </c>
      <c r="T3782" s="231">
        <f t="shared" si="354"/>
        <v>138.46</v>
      </c>
      <c r="U3782" s="231">
        <f>VLOOKUP(VALUE(C3782),'Cross ref'!G:I,3,0)</f>
        <v>7373</v>
      </c>
      <c r="V3782" s="231">
        <f>IFERROR(VLOOKUP(J3782,'Item List (2)'!C:D,2,0),VLOOKUP(K3782,'Item List (2)'!C:D,2,0))</f>
        <v>50007</v>
      </c>
      <c r="W3782" s="231">
        <f>IFERROR(VLOOKUP(J3782,'Item List (2)'!C:E,3,0),VLOOKUP(K3782,'Item List (2)'!C:E,3,0))</f>
        <v>100</v>
      </c>
      <c r="X3782" s="231">
        <f t="shared" si="355"/>
        <v>0</v>
      </c>
      <c r="Y3782" s="231" t="str">
        <f t="shared" si="356"/>
        <v>ICE CREAM, VANILLA SLOW MELT</v>
      </c>
      <c r="AA3782" s="232">
        <f t="shared" si="357"/>
        <v>138.46</v>
      </c>
      <c r="AB3782" s="232" t="str">
        <f>VLOOKUP(W3782,'Item List (2)'!$H:$J,2,0)</f>
        <v>Food</v>
      </c>
      <c r="AC3782" s="232">
        <f t="shared" si="358"/>
        <v>7373</v>
      </c>
      <c r="AD3782" s="232" t="str">
        <f t="shared" si="359"/>
        <v>7373-Food</v>
      </c>
    </row>
    <row r="3783" spans="1:30">
      <c r="A3783" t="s">
        <v>48</v>
      </c>
      <c r="B3783" t="s">
        <v>953</v>
      </c>
      <c r="C3783" t="s">
        <v>973</v>
      </c>
      <c r="D3783" t="s">
        <v>974</v>
      </c>
      <c r="E3783" t="s">
        <v>977</v>
      </c>
      <c r="F3783" s="220" t="s">
        <v>53</v>
      </c>
      <c r="G3783" s="220">
        <v>45167</v>
      </c>
      <c r="H3783" t="s">
        <v>159</v>
      </c>
      <c r="I3783" t="s">
        <v>55</v>
      </c>
      <c r="J3783" t="s">
        <v>160</v>
      </c>
      <c r="K3783" t="s">
        <v>161</v>
      </c>
      <c r="L3783" s="230" t="s">
        <v>162</v>
      </c>
      <c r="M3783">
        <v>7</v>
      </c>
      <c r="N3783">
        <v>0</v>
      </c>
      <c r="O3783">
        <v>36.91</v>
      </c>
      <c r="P3783">
        <v>258.37</v>
      </c>
      <c r="Q3783">
        <v>6067.12</v>
      </c>
      <c r="R3783">
        <v>19.7</v>
      </c>
      <c r="S3783" s="231" t="str">
        <f>VLOOKUP(U3783,'Cross ref'!I:J,2,0)</f>
        <v>SG2</v>
      </c>
      <c r="T3783" s="231">
        <f t="shared" si="354"/>
        <v>258.37</v>
      </c>
      <c r="U3783" s="231">
        <f>VLOOKUP(VALUE(C3783),'Cross ref'!G:I,3,0)</f>
        <v>7373</v>
      </c>
      <c r="V3783" s="231">
        <f>IFERROR(VLOOKUP(J3783,'Item List (2)'!C:D,2,0),VLOOKUP(K3783,'Item List (2)'!C:D,2,0))</f>
        <v>50007</v>
      </c>
      <c r="W3783" s="231">
        <f>IFERROR(VLOOKUP(J3783,'Item List (2)'!C:E,3,0),VLOOKUP(K3783,'Item List (2)'!C:E,3,0))</f>
        <v>100</v>
      </c>
      <c r="X3783" s="231">
        <f t="shared" si="355"/>
        <v>0</v>
      </c>
      <c r="Y3783" s="231" t="str">
        <f t="shared" si="356"/>
        <v>SHORTENING, LIQ FRY PREM</v>
      </c>
      <c r="AA3783" s="232">
        <f t="shared" si="357"/>
        <v>258.37</v>
      </c>
      <c r="AB3783" s="232" t="str">
        <f>VLOOKUP(W3783,'Item List (2)'!$H:$J,2,0)</f>
        <v>Food</v>
      </c>
      <c r="AC3783" s="232">
        <f t="shared" si="358"/>
        <v>7373</v>
      </c>
      <c r="AD3783" s="232" t="str">
        <f t="shared" si="359"/>
        <v>7373-Food</v>
      </c>
    </row>
    <row r="3784" spans="1:30">
      <c r="A3784" t="s">
        <v>48</v>
      </c>
      <c r="B3784" t="s">
        <v>953</v>
      </c>
      <c r="C3784" t="s">
        <v>973</v>
      </c>
      <c r="D3784" t="s">
        <v>974</v>
      </c>
      <c r="E3784" t="s">
        <v>977</v>
      </c>
      <c r="F3784" s="220" t="s">
        <v>53</v>
      </c>
      <c r="G3784" s="220">
        <v>45167</v>
      </c>
      <c r="H3784" t="s">
        <v>485</v>
      </c>
      <c r="I3784" t="s">
        <v>201</v>
      </c>
      <c r="J3784" t="s">
        <v>232</v>
      </c>
      <c r="K3784" t="s">
        <v>486</v>
      </c>
      <c r="L3784" s="230" t="s">
        <v>487</v>
      </c>
      <c r="M3784">
        <v>1</v>
      </c>
      <c r="N3784">
        <v>0</v>
      </c>
      <c r="O3784">
        <v>23.01</v>
      </c>
      <c r="P3784">
        <v>23.01</v>
      </c>
      <c r="Q3784">
        <v>6067.12</v>
      </c>
      <c r="R3784">
        <v>19.7</v>
      </c>
      <c r="S3784" s="231" t="str">
        <f>VLOOKUP(U3784,'Cross ref'!I:J,2,0)</f>
        <v>SG2</v>
      </c>
      <c r="T3784" s="231">
        <f t="shared" si="354"/>
        <v>23.01</v>
      </c>
      <c r="U3784" s="231">
        <f>VLOOKUP(VALUE(C3784),'Cross ref'!G:I,3,0)</f>
        <v>7373</v>
      </c>
      <c r="V3784" s="231">
        <f>IFERROR(VLOOKUP(J3784,'Item List (2)'!C:D,2,0),VLOOKUP(K3784,'Item List (2)'!C:D,2,0))</f>
        <v>51001</v>
      </c>
      <c r="W3784" s="231">
        <f>IFERROR(VLOOKUP(J3784,'Item List (2)'!C:E,3,0),VLOOKUP(K3784,'Item List (2)'!C:E,3,0))</f>
        <v>1000</v>
      </c>
      <c r="X3784" s="231">
        <f t="shared" si="355"/>
        <v>0</v>
      </c>
      <c r="Y3784" s="231" t="str">
        <f t="shared" si="356"/>
        <v>LID, PLS DOME SHAKE CUP</v>
      </c>
      <c r="AA3784" s="232">
        <f t="shared" si="357"/>
        <v>23.01</v>
      </c>
      <c r="AB3784" s="232" t="str">
        <f>VLOOKUP(W3784,'Item List (2)'!$H:$J,2,0)</f>
        <v>Paper</v>
      </c>
      <c r="AC3784" s="232">
        <f t="shared" si="358"/>
        <v>7373</v>
      </c>
      <c r="AD3784" s="232" t="str">
        <f t="shared" si="359"/>
        <v>7373-Paper</v>
      </c>
    </row>
    <row r="3785" spans="1:30">
      <c r="A3785" t="s">
        <v>48</v>
      </c>
      <c r="B3785" t="s">
        <v>953</v>
      </c>
      <c r="C3785" t="s">
        <v>973</v>
      </c>
      <c r="D3785" t="s">
        <v>974</v>
      </c>
      <c r="E3785" t="s">
        <v>977</v>
      </c>
      <c r="F3785" s="220" t="s">
        <v>53</v>
      </c>
      <c r="G3785" s="220">
        <v>45167</v>
      </c>
      <c r="H3785" t="s">
        <v>420</v>
      </c>
      <c r="I3785" t="s">
        <v>55</v>
      </c>
      <c r="J3785" t="s">
        <v>421</v>
      </c>
      <c r="K3785" t="s">
        <v>422</v>
      </c>
      <c r="L3785" s="230" t="s">
        <v>263</v>
      </c>
      <c r="M3785">
        <v>1</v>
      </c>
      <c r="N3785">
        <v>0</v>
      </c>
      <c r="O3785">
        <v>69.22</v>
      </c>
      <c r="P3785">
        <v>69.22</v>
      </c>
      <c r="Q3785">
        <v>6067.12</v>
      </c>
      <c r="R3785">
        <v>19.7</v>
      </c>
      <c r="S3785" s="231" t="str">
        <f>VLOOKUP(U3785,'Cross ref'!I:J,2,0)</f>
        <v>SG2</v>
      </c>
      <c r="T3785" s="231">
        <f t="shared" si="354"/>
        <v>69.22</v>
      </c>
      <c r="U3785" s="231">
        <f>VLOOKUP(VALUE(C3785),'Cross ref'!G:I,3,0)</f>
        <v>7373</v>
      </c>
      <c r="V3785" s="231">
        <f>IFERROR(VLOOKUP(J3785,'Item List (2)'!C:D,2,0),VLOOKUP(K3785,'Item List (2)'!C:D,2,0))</f>
        <v>50007</v>
      </c>
      <c r="W3785" s="231">
        <f>IFERROR(VLOOKUP(J3785,'Item List (2)'!C:E,3,0),VLOOKUP(K3785,'Item List (2)'!C:E,3,0))</f>
        <v>100</v>
      </c>
      <c r="X3785" s="231">
        <f t="shared" si="355"/>
        <v>0</v>
      </c>
      <c r="Y3785" s="231" t="str">
        <f t="shared" si="356"/>
        <v>LEMONADE, FZN</v>
      </c>
      <c r="AA3785" s="232">
        <f t="shared" si="357"/>
        <v>69.22</v>
      </c>
      <c r="AB3785" s="232" t="str">
        <f>VLOOKUP(W3785,'Item List (2)'!$H:$J,2,0)</f>
        <v>Food</v>
      </c>
      <c r="AC3785" s="232">
        <f t="shared" si="358"/>
        <v>7373</v>
      </c>
      <c r="AD3785" s="232" t="str">
        <f t="shared" si="359"/>
        <v>7373-Food</v>
      </c>
    </row>
    <row r="3786" spans="1:30">
      <c r="A3786" t="s">
        <v>48</v>
      </c>
      <c r="B3786" t="s">
        <v>953</v>
      </c>
      <c r="C3786" t="s">
        <v>973</v>
      </c>
      <c r="D3786" t="s">
        <v>974</v>
      </c>
      <c r="E3786" t="s">
        <v>977</v>
      </c>
      <c r="F3786" s="220" t="s">
        <v>53</v>
      </c>
      <c r="G3786" s="220">
        <v>45167</v>
      </c>
      <c r="H3786" t="s">
        <v>163</v>
      </c>
      <c r="I3786" t="s">
        <v>55</v>
      </c>
      <c r="J3786" t="s">
        <v>146</v>
      </c>
      <c r="K3786" t="s">
        <v>164</v>
      </c>
      <c r="L3786" s="230" t="s">
        <v>165</v>
      </c>
      <c r="M3786">
        <v>3</v>
      </c>
      <c r="N3786">
        <v>0</v>
      </c>
      <c r="O3786">
        <v>37.6</v>
      </c>
      <c r="P3786">
        <v>112.8</v>
      </c>
      <c r="Q3786">
        <v>6067.12</v>
      </c>
      <c r="R3786">
        <v>19.7</v>
      </c>
      <c r="S3786" s="231" t="str">
        <f>VLOOKUP(U3786,'Cross ref'!I:J,2,0)</f>
        <v>SG2</v>
      </c>
      <c r="T3786" s="231">
        <f t="shared" si="354"/>
        <v>112.8</v>
      </c>
      <c r="U3786" s="231">
        <f>VLOOKUP(VALUE(C3786),'Cross ref'!G:I,3,0)</f>
        <v>7373</v>
      </c>
      <c r="V3786" s="231">
        <f>IFERROR(VLOOKUP(J3786,'Item List (2)'!C:D,2,0),VLOOKUP(K3786,'Item List (2)'!C:D,2,0))</f>
        <v>50007</v>
      </c>
      <c r="W3786" s="231">
        <f>IFERROR(VLOOKUP(J3786,'Item List (2)'!C:E,3,0),VLOOKUP(K3786,'Item List (2)'!C:E,3,0))</f>
        <v>100</v>
      </c>
      <c r="X3786" s="231">
        <f t="shared" si="355"/>
        <v>0</v>
      </c>
      <c r="Y3786" s="231" t="str">
        <f t="shared" si="356"/>
        <v>CHICKEN, PTY SPCY 3Z</v>
      </c>
      <c r="AA3786" s="232">
        <f t="shared" si="357"/>
        <v>112.8</v>
      </c>
      <c r="AB3786" s="232" t="str">
        <f>VLOOKUP(W3786,'Item List (2)'!$H:$J,2,0)</f>
        <v>Food</v>
      </c>
      <c r="AC3786" s="232">
        <f t="shared" si="358"/>
        <v>7373</v>
      </c>
      <c r="AD3786" s="232" t="str">
        <f t="shared" si="359"/>
        <v>7373-Food</v>
      </c>
    </row>
    <row r="3787" spans="1:30">
      <c r="A3787" t="s">
        <v>48</v>
      </c>
      <c r="B3787" t="s">
        <v>953</v>
      </c>
      <c r="C3787" t="s">
        <v>973</v>
      </c>
      <c r="D3787" t="s">
        <v>974</v>
      </c>
      <c r="E3787" t="s">
        <v>977</v>
      </c>
      <c r="F3787" s="220" t="s">
        <v>53</v>
      </c>
      <c r="G3787" s="220">
        <v>45167</v>
      </c>
      <c r="H3787" t="s">
        <v>342</v>
      </c>
      <c r="I3787" t="s">
        <v>66</v>
      </c>
      <c r="J3787" t="s">
        <v>109</v>
      </c>
      <c r="K3787" t="s">
        <v>343</v>
      </c>
      <c r="L3787" s="230" t="s">
        <v>111</v>
      </c>
      <c r="M3787">
        <v>1</v>
      </c>
      <c r="N3787">
        <v>0</v>
      </c>
      <c r="O3787">
        <v>16.79</v>
      </c>
      <c r="P3787">
        <v>16.79</v>
      </c>
      <c r="Q3787">
        <v>6067.12</v>
      </c>
      <c r="R3787">
        <v>19.7</v>
      </c>
      <c r="S3787" s="231" t="str">
        <f>VLOOKUP(U3787,'Cross ref'!I:J,2,0)</f>
        <v>SG2</v>
      </c>
      <c r="T3787" s="231">
        <f t="shared" si="354"/>
        <v>16.79</v>
      </c>
      <c r="U3787" s="231">
        <f>VLOOKUP(VALUE(C3787),'Cross ref'!G:I,3,0)</f>
        <v>7373</v>
      </c>
      <c r="V3787" s="231">
        <f>IFERROR(VLOOKUP(J3787,'Item List (2)'!C:D,2,0),VLOOKUP(K3787,'Item List (2)'!C:D,2,0))</f>
        <v>60507</v>
      </c>
      <c r="W3787" s="231">
        <f>IFERROR(VLOOKUP(J3787,'Item List (2)'!C:E,3,0),VLOOKUP(K3787,'Item List (2)'!C:E,3,0))</f>
        <v>1200</v>
      </c>
      <c r="X3787" s="231">
        <f t="shared" si="355"/>
        <v>0</v>
      </c>
      <c r="Y3787" s="231" t="str">
        <f t="shared" si="356"/>
        <v>GLOVE, SYNTH LG</v>
      </c>
      <c r="AA3787" s="232">
        <f t="shared" si="357"/>
        <v>16.79</v>
      </c>
      <c r="AB3787" s="232" t="str">
        <f>VLOOKUP(W3787,'Item List (2)'!$H:$J,2,0)</f>
        <v>Supplies</v>
      </c>
      <c r="AC3787" s="232">
        <f t="shared" si="358"/>
        <v>7373</v>
      </c>
      <c r="AD3787" s="232" t="str">
        <f t="shared" si="359"/>
        <v>7373-Supplies</v>
      </c>
    </row>
    <row r="3788" spans="1:30">
      <c r="A3788" t="s">
        <v>48</v>
      </c>
      <c r="B3788" t="s">
        <v>953</v>
      </c>
      <c r="C3788" t="s">
        <v>973</v>
      </c>
      <c r="D3788" t="s">
        <v>974</v>
      </c>
      <c r="E3788" t="s">
        <v>977</v>
      </c>
      <c r="F3788" s="220" t="s">
        <v>53</v>
      </c>
      <c r="G3788" s="220">
        <v>45167</v>
      </c>
      <c r="H3788" t="s">
        <v>166</v>
      </c>
      <c r="I3788" t="s">
        <v>55</v>
      </c>
      <c r="J3788" t="s">
        <v>121</v>
      </c>
      <c r="K3788" t="s">
        <v>167</v>
      </c>
      <c r="L3788" s="230" t="s">
        <v>168</v>
      </c>
      <c r="M3788">
        <v>1</v>
      </c>
      <c r="N3788">
        <v>0</v>
      </c>
      <c r="O3788">
        <v>29.39</v>
      </c>
      <c r="P3788">
        <v>29.39</v>
      </c>
      <c r="Q3788">
        <v>6067.12</v>
      </c>
      <c r="R3788">
        <v>19.7</v>
      </c>
      <c r="S3788" s="231" t="str">
        <f>VLOOKUP(U3788,'Cross ref'!I:J,2,0)</f>
        <v>SG2</v>
      </c>
      <c r="T3788" s="231">
        <f t="shared" si="354"/>
        <v>29.39</v>
      </c>
      <c r="U3788" s="231">
        <f>VLOOKUP(VALUE(C3788),'Cross ref'!G:I,3,0)</f>
        <v>7373</v>
      </c>
      <c r="V3788" s="231">
        <f>IFERROR(VLOOKUP(J3788,'Item List (2)'!C:D,2,0),VLOOKUP(K3788,'Item List (2)'!C:D,2,0))</f>
        <v>50007</v>
      </c>
      <c r="W3788" s="231">
        <f>IFERROR(VLOOKUP(J3788,'Item List (2)'!C:E,3,0),VLOOKUP(K3788,'Item List (2)'!C:E,3,0))</f>
        <v>100</v>
      </c>
      <c r="X3788" s="231">
        <f t="shared" si="355"/>
        <v>0</v>
      </c>
      <c r="Y3788" s="231" t="str">
        <f t="shared" si="356"/>
        <v>SQUASH, ZUCCHINI BRD SLI</v>
      </c>
      <c r="AA3788" s="232">
        <f t="shared" si="357"/>
        <v>29.39</v>
      </c>
      <c r="AB3788" s="232" t="str">
        <f>VLOOKUP(W3788,'Item List (2)'!$H:$J,2,0)</f>
        <v>Food</v>
      </c>
      <c r="AC3788" s="232">
        <f t="shared" si="358"/>
        <v>7373</v>
      </c>
      <c r="AD3788" s="232" t="str">
        <f t="shared" si="359"/>
        <v>7373-Food</v>
      </c>
    </row>
    <row r="3789" spans="1:30">
      <c r="A3789" t="s">
        <v>48</v>
      </c>
      <c r="B3789" t="s">
        <v>953</v>
      </c>
      <c r="C3789" t="s">
        <v>973</v>
      </c>
      <c r="D3789" t="s">
        <v>974</v>
      </c>
      <c r="E3789" t="s">
        <v>977</v>
      </c>
      <c r="F3789" s="220" t="s">
        <v>53</v>
      </c>
      <c r="G3789" s="220">
        <v>45167</v>
      </c>
      <c r="H3789" t="s">
        <v>169</v>
      </c>
      <c r="I3789" t="s">
        <v>55</v>
      </c>
      <c r="J3789" t="s">
        <v>170</v>
      </c>
      <c r="K3789" t="s">
        <v>171</v>
      </c>
      <c r="L3789" s="230" t="s">
        <v>172</v>
      </c>
      <c r="M3789">
        <v>3</v>
      </c>
      <c r="N3789">
        <v>0</v>
      </c>
      <c r="O3789">
        <v>90.57</v>
      </c>
      <c r="P3789">
        <v>271.71</v>
      </c>
      <c r="Q3789">
        <v>6067.12</v>
      </c>
      <c r="R3789">
        <v>19.7</v>
      </c>
      <c r="S3789" s="231" t="str">
        <f>VLOOKUP(U3789,'Cross ref'!I:J,2,0)</f>
        <v>SG2</v>
      </c>
      <c r="T3789" s="231">
        <f t="shared" si="354"/>
        <v>271.71</v>
      </c>
      <c r="U3789" s="231">
        <f>VLOOKUP(VALUE(C3789),'Cross ref'!G:I,3,0)</f>
        <v>7373</v>
      </c>
      <c r="V3789" s="231">
        <f>IFERROR(VLOOKUP(J3789,'Item List (2)'!C:D,2,0),VLOOKUP(K3789,'Item List (2)'!C:D,2,0))</f>
        <v>50007</v>
      </c>
      <c r="W3789" s="231">
        <f>IFERROR(VLOOKUP(J3789,'Item List (2)'!C:E,3,0),VLOOKUP(K3789,'Item List (2)'!C:E,3,0))</f>
        <v>100</v>
      </c>
      <c r="X3789" s="231">
        <f t="shared" si="355"/>
        <v>0</v>
      </c>
      <c r="Y3789" s="231" t="str">
        <f t="shared" si="356"/>
        <v>BACON, 500 SLICES FC</v>
      </c>
      <c r="AA3789" s="232">
        <f t="shared" si="357"/>
        <v>271.71</v>
      </c>
      <c r="AB3789" s="232" t="str">
        <f>VLOOKUP(W3789,'Item List (2)'!$H:$J,2,0)</f>
        <v>Food</v>
      </c>
      <c r="AC3789" s="232">
        <f t="shared" si="358"/>
        <v>7373</v>
      </c>
      <c r="AD3789" s="232" t="str">
        <f t="shared" si="359"/>
        <v>7373-Food</v>
      </c>
    </row>
    <row r="3790" spans="1:30">
      <c r="A3790" t="s">
        <v>48</v>
      </c>
      <c r="B3790" t="s">
        <v>953</v>
      </c>
      <c r="C3790" t="s">
        <v>973</v>
      </c>
      <c r="D3790" t="s">
        <v>974</v>
      </c>
      <c r="E3790" t="s">
        <v>977</v>
      </c>
      <c r="F3790" s="220" t="s">
        <v>53</v>
      </c>
      <c r="G3790" s="220">
        <v>45167</v>
      </c>
      <c r="H3790" t="s">
        <v>173</v>
      </c>
      <c r="I3790" t="s">
        <v>55</v>
      </c>
      <c r="J3790" t="s">
        <v>117</v>
      </c>
      <c r="K3790" t="s">
        <v>174</v>
      </c>
      <c r="L3790" s="230" t="s">
        <v>175</v>
      </c>
      <c r="M3790">
        <v>2</v>
      </c>
      <c r="N3790">
        <v>0</v>
      </c>
      <c r="O3790">
        <v>81.59</v>
      </c>
      <c r="P3790">
        <v>163.18</v>
      </c>
      <c r="Q3790">
        <v>6067.12</v>
      </c>
      <c r="R3790">
        <v>19.7</v>
      </c>
      <c r="S3790" s="231" t="str">
        <f>VLOOKUP(U3790,'Cross ref'!I:J,2,0)</f>
        <v>SG2</v>
      </c>
      <c r="T3790" s="231">
        <f t="shared" si="354"/>
        <v>163.18</v>
      </c>
      <c r="U3790" s="231">
        <f>VLOOKUP(VALUE(C3790),'Cross ref'!G:I,3,0)</f>
        <v>7373</v>
      </c>
      <c r="V3790" s="231">
        <f>IFERROR(VLOOKUP(J3790,'Item List (2)'!C:D,2,0),VLOOKUP(K3790,'Item List (2)'!C:D,2,0))</f>
        <v>50007</v>
      </c>
      <c r="W3790" s="231">
        <f>IFERROR(VLOOKUP(J3790,'Item List (2)'!C:E,3,0),VLOOKUP(K3790,'Item List (2)'!C:E,3,0))</f>
        <v>100</v>
      </c>
      <c r="X3790" s="231">
        <f t="shared" si="355"/>
        <v>0</v>
      </c>
      <c r="Y3790" s="231" t="str">
        <f t="shared" si="356"/>
        <v>BEEF, GRND PTY 1.78Z</v>
      </c>
      <c r="AA3790" s="232">
        <f t="shared" si="357"/>
        <v>163.18</v>
      </c>
      <c r="AB3790" s="232" t="str">
        <f>VLOOKUP(W3790,'Item List (2)'!$H:$J,2,0)</f>
        <v>Food</v>
      </c>
      <c r="AC3790" s="232">
        <f t="shared" si="358"/>
        <v>7373</v>
      </c>
      <c r="AD3790" s="232" t="str">
        <f t="shared" si="359"/>
        <v>7373-Food</v>
      </c>
    </row>
    <row r="3791" spans="1:30">
      <c r="A3791" t="s">
        <v>48</v>
      </c>
      <c r="B3791" t="s">
        <v>953</v>
      </c>
      <c r="C3791" t="s">
        <v>973</v>
      </c>
      <c r="D3791" t="s">
        <v>974</v>
      </c>
      <c r="E3791" t="s">
        <v>977</v>
      </c>
      <c r="F3791" s="220" t="s">
        <v>53</v>
      </c>
      <c r="G3791" s="220">
        <v>45167</v>
      </c>
      <c r="H3791" t="s">
        <v>344</v>
      </c>
      <c r="I3791" t="s">
        <v>55</v>
      </c>
      <c r="J3791" t="s">
        <v>345</v>
      </c>
      <c r="K3791" t="s">
        <v>346</v>
      </c>
      <c r="L3791" s="230" t="s">
        <v>347</v>
      </c>
      <c r="M3791">
        <v>1</v>
      </c>
      <c r="N3791">
        <v>0</v>
      </c>
      <c r="O3791">
        <v>25.95</v>
      </c>
      <c r="P3791">
        <v>25.95</v>
      </c>
      <c r="Q3791">
        <v>6067.12</v>
      </c>
      <c r="R3791">
        <v>19.7</v>
      </c>
      <c r="S3791" s="231" t="str">
        <f>VLOOKUP(U3791,'Cross ref'!I:J,2,0)</f>
        <v>SG2</v>
      </c>
      <c r="T3791" s="231">
        <f t="shared" si="354"/>
        <v>25.95</v>
      </c>
      <c r="U3791" s="231">
        <f>VLOOKUP(VALUE(C3791),'Cross ref'!G:I,3,0)</f>
        <v>7373</v>
      </c>
      <c r="V3791" s="231">
        <f>IFERROR(VLOOKUP(J3791,'Item List (2)'!C:D,2,0),VLOOKUP(K3791,'Item List (2)'!C:D,2,0))</f>
        <v>50007</v>
      </c>
      <c r="W3791" s="231">
        <f>IFERROR(VLOOKUP(J3791,'Item List (2)'!C:E,3,0),VLOOKUP(K3791,'Item List (2)'!C:E,3,0))</f>
        <v>100</v>
      </c>
      <c r="X3791" s="231">
        <f t="shared" si="355"/>
        <v>0</v>
      </c>
      <c r="Y3791" s="231" t="str">
        <f t="shared" si="356"/>
        <v>BREAD, SOURDOUGH THICKER SLI</v>
      </c>
      <c r="AA3791" s="232">
        <f t="shared" si="357"/>
        <v>25.95</v>
      </c>
      <c r="AB3791" s="232" t="str">
        <f>VLOOKUP(W3791,'Item List (2)'!$H:$J,2,0)</f>
        <v>Food</v>
      </c>
      <c r="AC3791" s="232">
        <f t="shared" si="358"/>
        <v>7373</v>
      </c>
      <c r="AD3791" s="232" t="str">
        <f t="shared" si="359"/>
        <v>7373-Food</v>
      </c>
    </row>
    <row r="3792" spans="1:30">
      <c r="A3792" t="s">
        <v>48</v>
      </c>
      <c r="B3792" t="s">
        <v>953</v>
      </c>
      <c r="C3792" t="s">
        <v>973</v>
      </c>
      <c r="D3792" t="s">
        <v>974</v>
      </c>
      <c r="E3792" t="s">
        <v>977</v>
      </c>
      <c r="F3792" s="220" t="s">
        <v>53</v>
      </c>
      <c r="G3792" s="220">
        <v>45167</v>
      </c>
      <c r="H3792" t="s">
        <v>181</v>
      </c>
      <c r="I3792" t="s">
        <v>55</v>
      </c>
      <c r="J3792" t="s">
        <v>121</v>
      </c>
      <c r="K3792" t="s">
        <v>182</v>
      </c>
      <c r="L3792" s="230" t="s">
        <v>183</v>
      </c>
      <c r="M3792">
        <v>2</v>
      </c>
      <c r="N3792">
        <v>0</v>
      </c>
      <c r="O3792">
        <v>39.79</v>
      </c>
      <c r="P3792">
        <v>79.58</v>
      </c>
      <c r="Q3792">
        <v>6067.12</v>
      </c>
      <c r="R3792">
        <v>19.7</v>
      </c>
      <c r="S3792" s="231" t="str">
        <f>VLOOKUP(U3792,'Cross ref'!I:J,2,0)</f>
        <v>SG2</v>
      </c>
      <c r="T3792" s="231">
        <f t="shared" si="354"/>
        <v>79.58</v>
      </c>
      <c r="U3792" s="231">
        <f>VLOOKUP(VALUE(C3792),'Cross ref'!G:I,3,0)</f>
        <v>7373</v>
      </c>
      <c r="V3792" s="231">
        <f>IFERROR(VLOOKUP(J3792,'Item List (2)'!C:D,2,0),VLOOKUP(K3792,'Item List (2)'!C:D,2,0))</f>
        <v>50007</v>
      </c>
      <c r="W3792" s="231">
        <f>IFERROR(VLOOKUP(J3792,'Item List (2)'!C:E,3,0),VLOOKUP(K3792,'Item List (2)'!C:E,3,0))</f>
        <v>100</v>
      </c>
      <c r="X3792" s="231">
        <f t="shared" si="355"/>
        <v>0</v>
      </c>
      <c r="Y3792" s="231" t="str">
        <f t="shared" si="356"/>
        <v>APPTZR, JALAPENO BRD CHSE BITE</v>
      </c>
      <c r="AA3792" s="232">
        <f t="shared" si="357"/>
        <v>79.58</v>
      </c>
      <c r="AB3792" s="232" t="str">
        <f>VLOOKUP(W3792,'Item List (2)'!$H:$J,2,0)</f>
        <v>Food</v>
      </c>
      <c r="AC3792" s="232">
        <f t="shared" si="358"/>
        <v>7373</v>
      </c>
      <c r="AD3792" s="232" t="str">
        <f t="shared" si="359"/>
        <v>7373-Food</v>
      </c>
    </row>
    <row r="3793" spans="1:30">
      <c r="A3793" t="s">
        <v>48</v>
      </c>
      <c r="B3793" t="s">
        <v>953</v>
      </c>
      <c r="C3793" t="s">
        <v>973</v>
      </c>
      <c r="D3793" t="s">
        <v>974</v>
      </c>
      <c r="E3793" t="s">
        <v>977</v>
      </c>
      <c r="F3793" s="220" t="s">
        <v>53</v>
      </c>
      <c r="G3793" s="220">
        <v>45167</v>
      </c>
      <c r="H3793" t="s">
        <v>184</v>
      </c>
      <c r="I3793" t="s">
        <v>55</v>
      </c>
      <c r="J3793" t="s">
        <v>117</v>
      </c>
      <c r="K3793" t="s">
        <v>185</v>
      </c>
      <c r="L3793" s="230" t="s">
        <v>186</v>
      </c>
      <c r="M3793">
        <v>1</v>
      </c>
      <c r="N3793">
        <v>0</v>
      </c>
      <c r="O3793">
        <v>76.44</v>
      </c>
      <c r="P3793">
        <v>76.44</v>
      </c>
      <c r="Q3793">
        <v>6067.12</v>
      </c>
      <c r="R3793">
        <v>19.7</v>
      </c>
      <c r="S3793" s="231" t="str">
        <f>VLOOKUP(U3793,'Cross ref'!I:J,2,0)</f>
        <v>SG2</v>
      </c>
      <c r="T3793" s="231">
        <f t="shared" si="354"/>
        <v>76.44</v>
      </c>
      <c r="U3793" s="231">
        <f>VLOOKUP(VALUE(C3793),'Cross ref'!G:I,3,0)</f>
        <v>7373</v>
      </c>
      <c r="V3793" s="231">
        <f>IFERROR(VLOOKUP(J3793,'Item List (2)'!C:D,2,0),VLOOKUP(K3793,'Item List (2)'!C:D,2,0))</f>
        <v>50007</v>
      </c>
      <c r="W3793" s="231">
        <f>IFERROR(VLOOKUP(J3793,'Item List (2)'!C:E,3,0),VLOOKUP(K3793,'Item List (2)'!C:E,3,0))</f>
        <v>100</v>
      </c>
      <c r="X3793" s="231">
        <f t="shared" si="355"/>
        <v>0</v>
      </c>
      <c r="Y3793" s="231" t="str">
        <f t="shared" si="356"/>
        <v>BEEF, GRND PTY 5.33Z ANGUS IQF</v>
      </c>
      <c r="AA3793" s="232">
        <f t="shared" si="357"/>
        <v>76.44</v>
      </c>
      <c r="AB3793" s="232" t="str">
        <f>VLOOKUP(W3793,'Item List (2)'!$H:$J,2,0)</f>
        <v>Food</v>
      </c>
      <c r="AC3793" s="232">
        <f t="shared" si="358"/>
        <v>7373</v>
      </c>
      <c r="AD3793" s="232" t="str">
        <f t="shared" si="359"/>
        <v>7373-Food</v>
      </c>
    </row>
    <row r="3794" spans="1:30">
      <c r="A3794" t="s">
        <v>48</v>
      </c>
      <c r="B3794" t="s">
        <v>953</v>
      </c>
      <c r="C3794" t="s">
        <v>973</v>
      </c>
      <c r="D3794" t="s">
        <v>974</v>
      </c>
      <c r="E3794" t="s">
        <v>977</v>
      </c>
      <c r="F3794" s="220" t="s">
        <v>53</v>
      </c>
      <c r="G3794" s="220">
        <v>45167</v>
      </c>
      <c r="H3794" t="s">
        <v>187</v>
      </c>
      <c r="I3794" t="s">
        <v>55</v>
      </c>
      <c r="J3794" t="s">
        <v>146</v>
      </c>
      <c r="K3794" t="s">
        <v>188</v>
      </c>
      <c r="L3794" s="230" t="s">
        <v>189</v>
      </c>
      <c r="M3794">
        <v>4</v>
      </c>
      <c r="N3794">
        <v>0</v>
      </c>
      <c r="O3794">
        <v>46.88</v>
      </c>
      <c r="P3794">
        <v>187.52</v>
      </c>
      <c r="Q3794">
        <v>6067.12</v>
      </c>
      <c r="R3794">
        <v>19.7</v>
      </c>
      <c r="S3794" s="231" t="str">
        <f>VLOOKUP(U3794,'Cross ref'!I:J,2,0)</f>
        <v>SG2</v>
      </c>
      <c r="T3794" s="231">
        <f t="shared" si="354"/>
        <v>187.52</v>
      </c>
      <c r="U3794" s="231">
        <f>VLOOKUP(VALUE(C3794),'Cross ref'!G:I,3,0)</f>
        <v>7373</v>
      </c>
      <c r="V3794" s="231">
        <f>IFERROR(VLOOKUP(J3794,'Item List (2)'!C:D,2,0),VLOOKUP(K3794,'Item List (2)'!C:D,2,0))</f>
        <v>50007</v>
      </c>
      <c r="W3794" s="231">
        <f>IFERROR(VLOOKUP(J3794,'Item List (2)'!C:E,3,0),VLOOKUP(K3794,'Item List (2)'!C:E,3,0))</f>
        <v>100</v>
      </c>
      <c r="X3794" s="231">
        <f t="shared" si="355"/>
        <v>0</v>
      </c>
      <c r="Y3794" s="231" t="str">
        <f t="shared" si="356"/>
        <v>CHICKEN, NUGGET BRD STAR SHP</v>
      </c>
      <c r="AA3794" s="232">
        <f t="shared" si="357"/>
        <v>187.52</v>
      </c>
      <c r="AB3794" s="232" t="str">
        <f>VLOOKUP(W3794,'Item List (2)'!$H:$J,2,0)</f>
        <v>Food</v>
      </c>
      <c r="AC3794" s="232">
        <f t="shared" si="358"/>
        <v>7373</v>
      </c>
      <c r="AD3794" s="232" t="str">
        <f t="shared" si="359"/>
        <v>7373-Food</v>
      </c>
    </row>
    <row r="3795" spans="1:30">
      <c r="A3795" t="s">
        <v>48</v>
      </c>
      <c r="B3795" t="s">
        <v>953</v>
      </c>
      <c r="C3795" t="s">
        <v>973</v>
      </c>
      <c r="D3795" t="s">
        <v>974</v>
      </c>
      <c r="E3795" t="s">
        <v>977</v>
      </c>
      <c r="F3795" s="220" t="s">
        <v>53</v>
      </c>
      <c r="G3795" s="220">
        <v>45167</v>
      </c>
      <c r="H3795" t="s">
        <v>357</v>
      </c>
      <c r="I3795" t="s">
        <v>55</v>
      </c>
      <c r="J3795" t="s">
        <v>358</v>
      </c>
      <c r="K3795" t="s">
        <v>359</v>
      </c>
      <c r="L3795" s="230" t="s">
        <v>360</v>
      </c>
      <c r="M3795">
        <v>2</v>
      </c>
      <c r="N3795">
        <v>0</v>
      </c>
      <c r="O3795">
        <v>24.1</v>
      </c>
      <c r="P3795">
        <v>48.2</v>
      </c>
      <c r="Q3795">
        <v>6067.12</v>
      </c>
      <c r="R3795">
        <v>19.7</v>
      </c>
      <c r="S3795" s="231" t="str">
        <f>VLOOKUP(U3795,'Cross ref'!I:J,2,0)</f>
        <v>SG2</v>
      </c>
      <c r="T3795" s="231">
        <f t="shared" si="354"/>
        <v>48.2</v>
      </c>
      <c r="U3795" s="231">
        <f>VLOOKUP(VALUE(C3795),'Cross ref'!G:I,3,0)</f>
        <v>7373</v>
      </c>
      <c r="V3795" s="231">
        <f>IFERROR(VLOOKUP(J3795,'Item List (2)'!C:D,2,0),VLOOKUP(K3795,'Item List (2)'!C:D,2,0))</f>
        <v>50007</v>
      </c>
      <c r="W3795" s="231">
        <f>IFERROR(VLOOKUP(J3795,'Item List (2)'!C:E,3,0),VLOOKUP(K3795,'Item List (2)'!C:E,3,0))</f>
        <v>100</v>
      </c>
      <c r="X3795" s="231">
        <f t="shared" si="355"/>
        <v>0</v>
      </c>
      <c r="Y3795" s="231" t="str">
        <f t="shared" si="356"/>
        <v>BISCUIT, BUTTERMILK PARBKD</v>
      </c>
      <c r="AA3795" s="232">
        <f t="shared" si="357"/>
        <v>48.2</v>
      </c>
      <c r="AB3795" s="232" t="str">
        <f>VLOOKUP(W3795,'Item List (2)'!$H:$J,2,0)</f>
        <v>Food</v>
      </c>
      <c r="AC3795" s="232">
        <f t="shared" si="358"/>
        <v>7373</v>
      </c>
      <c r="AD3795" s="232" t="str">
        <f t="shared" si="359"/>
        <v>7373-Food</v>
      </c>
    </row>
    <row r="3796" spans="1:30">
      <c r="A3796" t="s">
        <v>48</v>
      </c>
      <c r="B3796" t="s">
        <v>953</v>
      </c>
      <c r="C3796" t="s">
        <v>973</v>
      </c>
      <c r="D3796" t="s">
        <v>974</v>
      </c>
      <c r="E3796" t="s">
        <v>977</v>
      </c>
      <c r="F3796" s="220" t="s">
        <v>53</v>
      </c>
      <c r="G3796" s="220">
        <v>45167</v>
      </c>
      <c r="H3796" t="s">
        <v>282</v>
      </c>
      <c r="I3796" t="s">
        <v>55</v>
      </c>
      <c r="J3796" t="s">
        <v>105</v>
      </c>
      <c r="K3796" t="s">
        <v>283</v>
      </c>
      <c r="L3796" s="230" t="s">
        <v>284</v>
      </c>
      <c r="M3796">
        <v>1</v>
      </c>
      <c r="N3796">
        <v>0</v>
      </c>
      <c r="O3796">
        <v>12.91</v>
      </c>
      <c r="P3796">
        <v>12.91</v>
      </c>
      <c r="Q3796">
        <v>6067.12</v>
      </c>
      <c r="R3796">
        <v>19.7</v>
      </c>
      <c r="S3796" s="231" t="str">
        <f>VLOOKUP(U3796,'Cross ref'!I:J,2,0)</f>
        <v>SG2</v>
      </c>
      <c r="T3796" s="231">
        <f t="shared" si="354"/>
        <v>12.91</v>
      </c>
      <c r="U3796" s="231">
        <f>VLOOKUP(VALUE(C3796),'Cross ref'!G:I,3,0)</f>
        <v>7373</v>
      </c>
      <c r="V3796" s="231">
        <f>IFERROR(VLOOKUP(J3796,'Item List (2)'!C:D,2,0),VLOOKUP(K3796,'Item List (2)'!C:D,2,0))</f>
        <v>50007</v>
      </c>
      <c r="W3796" s="231">
        <f>IFERROR(VLOOKUP(J3796,'Item List (2)'!C:E,3,0),VLOOKUP(K3796,'Item List (2)'!C:E,3,0))</f>
        <v>100</v>
      </c>
      <c r="X3796" s="231">
        <f t="shared" si="355"/>
        <v>0</v>
      </c>
      <c r="Y3796" s="231" t="str">
        <f t="shared" si="356"/>
        <v>BUTTERMILK, 1% LF</v>
      </c>
      <c r="AA3796" s="232">
        <f t="shared" si="357"/>
        <v>12.91</v>
      </c>
      <c r="AB3796" s="232" t="str">
        <f>VLOOKUP(W3796,'Item List (2)'!$H:$J,2,0)</f>
        <v>Food</v>
      </c>
      <c r="AC3796" s="232">
        <f t="shared" si="358"/>
        <v>7373</v>
      </c>
      <c r="AD3796" s="232" t="str">
        <f t="shared" si="359"/>
        <v>7373-Food</v>
      </c>
    </row>
    <row r="3797" spans="1:30">
      <c r="A3797" t="s">
        <v>48</v>
      </c>
      <c r="B3797" t="s">
        <v>953</v>
      </c>
      <c r="C3797" t="s">
        <v>973</v>
      </c>
      <c r="D3797" t="s">
        <v>974</v>
      </c>
      <c r="E3797" t="s">
        <v>977</v>
      </c>
      <c r="F3797" s="220" t="s">
        <v>53</v>
      </c>
      <c r="G3797" s="220">
        <v>45167</v>
      </c>
      <c r="H3797" t="s">
        <v>194</v>
      </c>
      <c r="I3797" t="s">
        <v>55</v>
      </c>
      <c r="J3797" t="s">
        <v>179</v>
      </c>
      <c r="K3797" t="s">
        <v>195</v>
      </c>
      <c r="L3797" s="230" t="s">
        <v>148</v>
      </c>
      <c r="M3797">
        <v>1</v>
      </c>
      <c r="N3797">
        <v>0</v>
      </c>
      <c r="O3797">
        <v>77.97</v>
      </c>
      <c r="P3797">
        <v>77.97</v>
      </c>
      <c r="Q3797">
        <v>6067.12</v>
      </c>
      <c r="R3797">
        <v>19.7</v>
      </c>
      <c r="S3797" s="231" t="str">
        <f>VLOOKUP(U3797,'Cross ref'!I:J,2,0)</f>
        <v>SG2</v>
      </c>
      <c r="T3797" s="231">
        <f t="shared" si="354"/>
        <v>77.97</v>
      </c>
      <c r="U3797" s="231">
        <f>VLOOKUP(VALUE(C3797),'Cross ref'!G:I,3,0)</f>
        <v>7373</v>
      </c>
      <c r="V3797" s="231">
        <f>IFERROR(VLOOKUP(J3797,'Item List (2)'!C:D,2,0),VLOOKUP(K3797,'Item List (2)'!C:D,2,0))</f>
        <v>50007</v>
      </c>
      <c r="W3797" s="231">
        <f>IFERROR(VLOOKUP(J3797,'Item List (2)'!C:E,3,0),VLOOKUP(K3797,'Item List (2)'!C:E,3,0))</f>
        <v>100</v>
      </c>
      <c r="X3797" s="231">
        <f t="shared" si="355"/>
        <v>0</v>
      </c>
      <c r="Y3797" s="231" t="str">
        <f t="shared" si="356"/>
        <v>CHEESE, AMER SHRP SLI 200CT SM</v>
      </c>
      <c r="AA3797" s="232">
        <f t="shared" si="357"/>
        <v>77.97</v>
      </c>
      <c r="AB3797" s="232" t="str">
        <f>VLOOKUP(W3797,'Item List (2)'!$H:$J,2,0)</f>
        <v>Food</v>
      </c>
      <c r="AC3797" s="232">
        <f t="shared" si="358"/>
        <v>7373</v>
      </c>
      <c r="AD3797" s="232" t="str">
        <f t="shared" si="359"/>
        <v>7373-Food</v>
      </c>
    </row>
    <row r="3798" spans="1:30">
      <c r="A3798" t="s">
        <v>48</v>
      </c>
      <c r="B3798" t="s">
        <v>953</v>
      </c>
      <c r="C3798" t="s">
        <v>973</v>
      </c>
      <c r="D3798" t="s">
        <v>974</v>
      </c>
      <c r="E3798" t="s">
        <v>977</v>
      </c>
      <c r="F3798" s="220" t="s">
        <v>53</v>
      </c>
      <c r="G3798" s="220">
        <v>45167</v>
      </c>
      <c r="H3798" t="s">
        <v>205</v>
      </c>
      <c r="I3798" t="s">
        <v>55</v>
      </c>
      <c r="J3798" t="s">
        <v>206</v>
      </c>
      <c r="K3798" t="s">
        <v>207</v>
      </c>
      <c r="L3798" s="230" t="s">
        <v>208</v>
      </c>
      <c r="M3798">
        <v>2</v>
      </c>
      <c r="N3798">
        <v>0</v>
      </c>
      <c r="O3798">
        <v>22.17</v>
      </c>
      <c r="P3798">
        <v>44.34</v>
      </c>
      <c r="Q3798">
        <v>6067.12</v>
      </c>
      <c r="R3798">
        <v>19.7</v>
      </c>
      <c r="S3798" s="231" t="str">
        <f>VLOOKUP(U3798,'Cross ref'!I:J,2,0)</f>
        <v>SG2</v>
      </c>
      <c r="T3798" s="231">
        <f t="shared" si="354"/>
        <v>44.34</v>
      </c>
      <c r="U3798" s="231">
        <f>VLOOKUP(VALUE(C3798),'Cross ref'!G:I,3,0)</f>
        <v>7373</v>
      </c>
      <c r="V3798" s="231">
        <f>IFERROR(VLOOKUP(J3798,'Item List (2)'!C:D,2,0),VLOOKUP(K3798,'Item List (2)'!C:D,2,0))</f>
        <v>50007</v>
      </c>
      <c r="W3798" s="231">
        <f>IFERROR(VLOOKUP(J3798,'Item List (2)'!C:E,3,0),VLOOKUP(K3798,'Item List (2)'!C:E,3,0))</f>
        <v>100</v>
      </c>
      <c r="X3798" s="231">
        <f t="shared" si="355"/>
        <v>0</v>
      </c>
      <c r="Y3798" s="231" t="str">
        <f t="shared" si="356"/>
        <v>LETTUCE, LINER</v>
      </c>
      <c r="AA3798" s="232">
        <f t="shared" si="357"/>
        <v>44.34</v>
      </c>
      <c r="AB3798" s="232" t="str">
        <f>VLOOKUP(W3798,'Item List (2)'!$H:$J,2,0)</f>
        <v>Food</v>
      </c>
      <c r="AC3798" s="232">
        <f t="shared" si="358"/>
        <v>7373</v>
      </c>
      <c r="AD3798" s="232" t="str">
        <f t="shared" si="359"/>
        <v>7373-Food</v>
      </c>
    </row>
    <row r="3799" spans="1:30">
      <c r="A3799" t="s">
        <v>48</v>
      </c>
      <c r="B3799" t="s">
        <v>953</v>
      </c>
      <c r="C3799" t="s">
        <v>973</v>
      </c>
      <c r="D3799" t="s">
        <v>974</v>
      </c>
      <c r="E3799" t="s">
        <v>977</v>
      </c>
      <c r="F3799" s="220" t="s">
        <v>53</v>
      </c>
      <c r="G3799" s="220">
        <v>45167</v>
      </c>
      <c r="H3799" t="s">
        <v>209</v>
      </c>
      <c r="I3799" t="s">
        <v>55</v>
      </c>
      <c r="J3799" t="s">
        <v>210</v>
      </c>
      <c r="K3799" t="s">
        <v>211</v>
      </c>
      <c r="L3799" s="230" t="s">
        <v>212</v>
      </c>
      <c r="M3799">
        <v>2</v>
      </c>
      <c r="N3799">
        <v>0</v>
      </c>
      <c r="O3799">
        <v>19.57</v>
      </c>
      <c r="P3799">
        <v>39.14</v>
      </c>
      <c r="Q3799">
        <v>6067.12</v>
      </c>
      <c r="R3799">
        <v>19.7</v>
      </c>
      <c r="S3799" s="231" t="str">
        <f>VLOOKUP(U3799,'Cross ref'!I:J,2,0)</f>
        <v>SG2</v>
      </c>
      <c r="T3799" s="231">
        <f t="shared" si="354"/>
        <v>39.14</v>
      </c>
      <c r="U3799" s="231">
        <f>VLOOKUP(VALUE(C3799),'Cross ref'!G:I,3,0)</f>
        <v>7373</v>
      </c>
      <c r="V3799" s="231">
        <f>IFERROR(VLOOKUP(J3799,'Item List (2)'!C:D,2,0),VLOOKUP(K3799,'Item List (2)'!C:D,2,0))</f>
        <v>50007</v>
      </c>
      <c r="W3799" s="231">
        <f>IFERROR(VLOOKUP(J3799,'Item List (2)'!C:E,3,0),VLOOKUP(K3799,'Item List (2)'!C:E,3,0))</f>
        <v>100</v>
      </c>
      <c r="X3799" s="231">
        <f t="shared" si="355"/>
        <v>0</v>
      </c>
      <c r="Y3799" s="231" t="str">
        <f t="shared" si="356"/>
        <v>TOMATO, RED 5X5 BULK 25LB</v>
      </c>
      <c r="AA3799" s="232">
        <f t="shared" si="357"/>
        <v>39.14</v>
      </c>
      <c r="AB3799" s="232" t="str">
        <f>VLOOKUP(W3799,'Item List (2)'!$H:$J,2,0)</f>
        <v>Food</v>
      </c>
      <c r="AC3799" s="232">
        <f t="shared" si="358"/>
        <v>7373</v>
      </c>
      <c r="AD3799" s="232" t="str">
        <f t="shared" si="359"/>
        <v>7373-Food</v>
      </c>
    </row>
    <row r="3800" spans="1:30">
      <c r="A3800" t="s">
        <v>48</v>
      </c>
      <c r="B3800" t="s">
        <v>953</v>
      </c>
      <c r="C3800" t="s">
        <v>973</v>
      </c>
      <c r="D3800" t="s">
        <v>974</v>
      </c>
      <c r="E3800" t="s">
        <v>977</v>
      </c>
      <c r="F3800" s="220" t="s">
        <v>53</v>
      </c>
      <c r="G3800" s="220">
        <v>45167</v>
      </c>
      <c r="H3800" t="s">
        <v>369</v>
      </c>
      <c r="I3800" t="s">
        <v>55</v>
      </c>
      <c r="J3800" t="s">
        <v>370</v>
      </c>
      <c r="K3800" t="s">
        <v>371</v>
      </c>
      <c r="L3800" s="230" t="s">
        <v>372</v>
      </c>
      <c r="M3800">
        <v>1</v>
      </c>
      <c r="N3800">
        <v>0</v>
      </c>
      <c r="O3800">
        <v>38.47</v>
      </c>
      <c r="P3800">
        <v>38.47</v>
      </c>
      <c r="Q3800">
        <v>6067.12</v>
      </c>
      <c r="R3800">
        <v>19.7</v>
      </c>
      <c r="S3800" s="231" t="str">
        <f>VLOOKUP(U3800,'Cross ref'!I:J,2,0)</f>
        <v>SG2</v>
      </c>
      <c r="T3800" s="231">
        <f t="shared" si="354"/>
        <v>38.47</v>
      </c>
      <c r="U3800" s="231">
        <f>VLOOKUP(VALUE(C3800),'Cross ref'!G:I,3,0)</f>
        <v>7373</v>
      </c>
      <c r="V3800" s="231">
        <f>IFERROR(VLOOKUP(J3800,'Item List (2)'!C:D,2,0),VLOOKUP(K3800,'Item List (2)'!C:D,2,0))</f>
        <v>50007</v>
      </c>
      <c r="W3800" s="231">
        <f>IFERROR(VLOOKUP(J3800,'Item List (2)'!C:E,3,0),VLOOKUP(K3800,'Item List (2)'!C:E,3,0))</f>
        <v>100</v>
      </c>
      <c r="X3800" s="231">
        <f t="shared" si="355"/>
        <v>0</v>
      </c>
      <c r="Y3800" s="231" t="str">
        <f t="shared" si="356"/>
        <v>SYRUP, MAPLE FLVR CUP PC</v>
      </c>
      <c r="AA3800" s="232">
        <f t="shared" si="357"/>
        <v>38.47</v>
      </c>
      <c r="AB3800" s="232" t="str">
        <f>VLOOKUP(W3800,'Item List (2)'!$H:$J,2,0)</f>
        <v>Food</v>
      </c>
      <c r="AC3800" s="232">
        <f t="shared" si="358"/>
        <v>7373</v>
      </c>
      <c r="AD3800" s="232" t="str">
        <f t="shared" si="359"/>
        <v>7373-Food</v>
      </c>
    </row>
    <row r="3801" spans="1:30">
      <c r="A3801" t="s">
        <v>48</v>
      </c>
      <c r="B3801" t="s">
        <v>953</v>
      </c>
      <c r="C3801" t="s">
        <v>973</v>
      </c>
      <c r="D3801" t="s">
        <v>974</v>
      </c>
      <c r="E3801" t="s">
        <v>977</v>
      </c>
      <c r="F3801" s="220" t="s">
        <v>53</v>
      </c>
      <c r="G3801" s="220">
        <v>45167</v>
      </c>
      <c r="H3801" t="s">
        <v>456</v>
      </c>
      <c r="I3801" t="s">
        <v>55</v>
      </c>
      <c r="J3801" t="s">
        <v>457</v>
      </c>
      <c r="K3801" t="s">
        <v>458</v>
      </c>
      <c r="L3801" s="230" t="s">
        <v>459</v>
      </c>
      <c r="M3801">
        <v>1</v>
      </c>
      <c r="N3801">
        <v>0</v>
      </c>
      <c r="O3801">
        <v>68.6</v>
      </c>
      <c r="P3801">
        <v>68.6</v>
      </c>
      <c r="Q3801">
        <v>6067.12</v>
      </c>
      <c r="R3801">
        <v>19.7</v>
      </c>
      <c r="S3801" s="231" t="str">
        <f>VLOOKUP(U3801,'Cross ref'!I:J,2,0)</f>
        <v>SG2</v>
      </c>
      <c r="T3801" s="231">
        <f t="shared" si="354"/>
        <v>68.6</v>
      </c>
      <c r="U3801" s="231">
        <f>VLOOKUP(VALUE(C3801),'Cross ref'!G:I,3,0)</f>
        <v>7373</v>
      </c>
      <c r="V3801" s="231">
        <f>IFERROR(VLOOKUP(J3801,'Item List (2)'!C:D,2,0),VLOOKUP(K3801,'Item List (2)'!C:D,2,0))</f>
        <v>50007</v>
      </c>
      <c r="W3801" s="231">
        <f>IFERROR(VLOOKUP(J3801,'Item List (2)'!C:E,3,0),VLOOKUP(K3801,'Item List (2)'!C:E,3,0))</f>
        <v>100</v>
      </c>
      <c r="X3801" s="231">
        <f t="shared" si="355"/>
        <v>0</v>
      </c>
      <c r="Y3801" s="231" t="str">
        <f t="shared" si="356"/>
        <v>COOKIE, CHOC CHIP THWSRV 1.25Z</v>
      </c>
      <c r="AA3801" s="232">
        <f t="shared" si="357"/>
        <v>68.6</v>
      </c>
      <c r="AB3801" s="232" t="str">
        <f>VLOOKUP(W3801,'Item List (2)'!$H:$J,2,0)</f>
        <v>Food</v>
      </c>
      <c r="AC3801" s="232">
        <f t="shared" si="358"/>
        <v>7373</v>
      </c>
      <c r="AD3801" s="232" t="str">
        <f t="shared" si="359"/>
        <v>7373-Food</v>
      </c>
    </row>
    <row r="3802" spans="1:30">
      <c r="A3802" t="s">
        <v>48</v>
      </c>
      <c r="B3802" t="s">
        <v>953</v>
      </c>
      <c r="C3802" t="s">
        <v>973</v>
      </c>
      <c r="D3802" t="s">
        <v>974</v>
      </c>
      <c r="E3802" t="s">
        <v>977</v>
      </c>
      <c r="F3802" s="220" t="s">
        <v>53</v>
      </c>
      <c r="G3802" s="220">
        <v>45167</v>
      </c>
      <c r="H3802" t="s">
        <v>213</v>
      </c>
      <c r="I3802" t="s">
        <v>55</v>
      </c>
      <c r="J3802" t="s">
        <v>214</v>
      </c>
      <c r="K3802" t="s">
        <v>215</v>
      </c>
      <c r="L3802" s="230" t="s">
        <v>78</v>
      </c>
      <c r="M3802">
        <v>1</v>
      </c>
      <c r="N3802">
        <v>0</v>
      </c>
      <c r="O3802">
        <v>27.07</v>
      </c>
      <c r="P3802">
        <v>27.07</v>
      </c>
      <c r="Q3802">
        <v>6067.12</v>
      </c>
      <c r="R3802">
        <v>19.7</v>
      </c>
      <c r="S3802" s="231" t="str">
        <f>VLOOKUP(U3802,'Cross ref'!I:J,2,0)</f>
        <v>SG2</v>
      </c>
      <c r="T3802" s="231">
        <f t="shared" si="354"/>
        <v>27.07</v>
      </c>
      <c r="U3802" s="231">
        <f>VLOOKUP(VALUE(C3802),'Cross ref'!G:I,3,0)</f>
        <v>7373</v>
      </c>
      <c r="V3802" s="231">
        <f>IFERROR(VLOOKUP(J3802,'Item List (2)'!C:D,2,0),VLOOKUP(K3802,'Item List (2)'!C:D,2,0))</f>
        <v>50007</v>
      </c>
      <c r="W3802" s="231">
        <f>IFERROR(VLOOKUP(J3802,'Item List (2)'!C:E,3,0),VLOOKUP(K3802,'Item List (2)'!C:E,3,0))</f>
        <v>100</v>
      </c>
      <c r="X3802" s="231">
        <f t="shared" si="355"/>
        <v>0</v>
      </c>
      <c r="Y3802" s="231" t="str">
        <f t="shared" si="356"/>
        <v>PICKLE, CHIP DELI 3/16" CC</v>
      </c>
      <c r="AA3802" s="232">
        <f t="shared" si="357"/>
        <v>27.07</v>
      </c>
      <c r="AB3802" s="232" t="str">
        <f>VLOOKUP(W3802,'Item List (2)'!$H:$J,2,0)</f>
        <v>Food</v>
      </c>
      <c r="AC3802" s="232">
        <f t="shared" si="358"/>
        <v>7373</v>
      </c>
      <c r="AD3802" s="232" t="str">
        <f t="shared" si="359"/>
        <v>7373-Food</v>
      </c>
    </row>
    <row r="3803" spans="1:30">
      <c r="A3803" t="s">
        <v>48</v>
      </c>
      <c r="B3803" t="s">
        <v>953</v>
      </c>
      <c r="C3803" t="s">
        <v>973</v>
      </c>
      <c r="D3803" t="s">
        <v>974</v>
      </c>
      <c r="E3803" t="s">
        <v>977</v>
      </c>
      <c r="F3803" s="220" t="s">
        <v>53</v>
      </c>
      <c r="G3803" s="220">
        <v>45167</v>
      </c>
      <c r="H3803" t="s">
        <v>285</v>
      </c>
      <c r="I3803" t="s">
        <v>55</v>
      </c>
      <c r="J3803" t="s">
        <v>146</v>
      </c>
      <c r="K3803" t="s">
        <v>286</v>
      </c>
      <c r="L3803" s="230" t="s">
        <v>148</v>
      </c>
      <c r="M3803">
        <v>1</v>
      </c>
      <c r="N3803">
        <v>0</v>
      </c>
      <c r="O3803">
        <v>117.62</v>
      </c>
      <c r="P3803">
        <v>117.62</v>
      </c>
      <c r="Q3803">
        <v>6067.12</v>
      </c>
      <c r="R3803">
        <v>19.7</v>
      </c>
      <c r="S3803" s="231" t="str">
        <f>VLOOKUP(U3803,'Cross ref'!I:J,2,0)</f>
        <v>SG2</v>
      </c>
      <c r="T3803" s="231">
        <f t="shared" si="354"/>
        <v>117.62</v>
      </c>
      <c r="U3803" s="231">
        <f>VLOOKUP(VALUE(C3803),'Cross ref'!G:I,3,0)</f>
        <v>7373</v>
      </c>
      <c r="V3803" s="231">
        <f>IFERROR(VLOOKUP(J3803,'Item List (2)'!C:D,2,0),VLOOKUP(K3803,'Item List (2)'!C:D,2,0))</f>
        <v>50007</v>
      </c>
      <c r="W3803" s="231">
        <f>IFERROR(VLOOKUP(J3803,'Item List (2)'!C:E,3,0),VLOOKUP(K3803,'Item List (2)'!C:E,3,0))</f>
        <v>100</v>
      </c>
      <c r="X3803" s="231">
        <f t="shared" si="355"/>
        <v>0</v>
      </c>
      <c r="Y3803" s="231" t="str">
        <f t="shared" si="356"/>
        <v>CHICKEN, BRST FLT MARNTD 3.5Z FZN</v>
      </c>
      <c r="AA3803" s="232">
        <f t="shared" si="357"/>
        <v>117.62</v>
      </c>
      <c r="AB3803" s="232" t="str">
        <f>VLOOKUP(W3803,'Item List (2)'!$H:$J,2,0)</f>
        <v>Food</v>
      </c>
      <c r="AC3803" s="232">
        <f t="shared" si="358"/>
        <v>7373</v>
      </c>
      <c r="AD3803" s="232" t="str">
        <f t="shared" si="359"/>
        <v>7373-Food</v>
      </c>
    </row>
    <row r="3804" spans="1:30">
      <c r="A3804" t="s">
        <v>48</v>
      </c>
      <c r="B3804" t="s">
        <v>953</v>
      </c>
      <c r="C3804" t="s">
        <v>973</v>
      </c>
      <c r="D3804" t="s">
        <v>974</v>
      </c>
      <c r="E3804" t="s">
        <v>977</v>
      </c>
      <c r="F3804" s="220" t="s">
        <v>53</v>
      </c>
      <c r="G3804" s="220">
        <v>45167</v>
      </c>
      <c r="H3804" t="s">
        <v>375</v>
      </c>
      <c r="I3804" t="s">
        <v>55</v>
      </c>
      <c r="J3804" t="s">
        <v>146</v>
      </c>
      <c r="K3804" t="s">
        <v>376</v>
      </c>
      <c r="L3804" s="230" t="s">
        <v>377</v>
      </c>
      <c r="M3804">
        <v>1</v>
      </c>
      <c r="N3804">
        <v>0</v>
      </c>
      <c r="O3804">
        <v>175.35</v>
      </c>
      <c r="P3804">
        <v>175.35</v>
      </c>
      <c r="Q3804">
        <v>6067.12</v>
      </c>
      <c r="R3804">
        <v>19.7</v>
      </c>
      <c r="S3804" s="231" t="str">
        <f>VLOOKUP(U3804,'Cross ref'!I:J,2,0)</f>
        <v>SG2</v>
      </c>
      <c r="T3804" s="231">
        <f t="shared" si="354"/>
        <v>175.35</v>
      </c>
      <c r="U3804" s="231">
        <f>VLOOKUP(VALUE(C3804),'Cross ref'!G:I,3,0)</f>
        <v>7373</v>
      </c>
      <c r="V3804" s="231">
        <f>IFERROR(VLOOKUP(J3804,'Item List (2)'!C:D,2,0),VLOOKUP(K3804,'Item List (2)'!C:D,2,0))</f>
        <v>50007</v>
      </c>
      <c r="W3804" s="231">
        <f>IFERROR(VLOOKUP(J3804,'Item List (2)'!C:E,3,0),VLOOKUP(K3804,'Item List (2)'!C:E,3,0))</f>
        <v>100</v>
      </c>
      <c r="X3804" s="231">
        <f t="shared" si="355"/>
        <v>0</v>
      </c>
      <c r="Y3804" s="231" t="str">
        <f t="shared" si="356"/>
        <v>CHICKEN, BRST GR SAVOR 4.25Z CARLS JR</v>
      </c>
      <c r="AA3804" s="232">
        <f t="shared" si="357"/>
        <v>175.35</v>
      </c>
      <c r="AB3804" s="232" t="str">
        <f>VLOOKUP(W3804,'Item List (2)'!$H:$J,2,0)</f>
        <v>Food</v>
      </c>
      <c r="AC3804" s="232">
        <f t="shared" si="358"/>
        <v>7373</v>
      </c>
      <c r="AD3804" s="232" t="str">
        <f t="shared" si="359"/>
        <v>7373-Food</v>
      </c>
    </row>
    <row r="3805" spans="1:30">
      <c r="A3805" t="s">
        <v>48</v>
      </c>
      <c r="B3805" t="s">
        <v>953</v>
      </c>
      <c r="C3805" t="s">
        <v>973</v>
      </c>
      <c r="D3805" t="s">
        <v>974</v>
      </c>
      <c r="E3805" t="s">
        <v>977</v>
      </c>
      <c r="F3805" s="220" t="s">
        <v>53</v>
      </c>
      <c r="G3805" s="220">
        <v>45167</v>
      </c>
      <c r="H3805" t="s">
        <v>383</v>
      </c>
      <c r="I3805" t="s">
        <v>55</v>
      </c>
      <c r="J3805" t="s">
        <v>265</v>
      </c>
      <c r="K3805" t="s">
        <v>384</v>
      </c>
      <c r="L3805" s="230" t="s">
        <v>263</v>
      </c>
      <c r="M3805">
        <v>1</v>
      </c>
      <c r="N3805">
        <v>0</v>
      </c>
      <c r="O3805">
        <v>32.32</v>
      </c>
      <c r="P3805">
        <v>32.32</v>
      </c>
      <c r="Q3805">
        <v>6067.12</v>
      </c>
      <c r="R3805">
        <v>19.7</v>
      </c>
      <c r="S3805" s="231" t="str">
        <f>VLOOKUP(U3805,'Cross ref'!I:J,2,0)</f>
        <v>SG2</v>
      </c>
      <c r="T3805" s="231">
        <f t="shared" si="354"/>
        <v>32.32</v>
      </c>
      <c r="U3805" s="231">
        <f>VLOOKUP(VALUE(C3805),'Cross ref'!G:I,3,0)</f>
        <v>7373</v>
      </c>
      <c r="V3805" s="231">
        <f>IFERROR(VLOOKUP(J3805,'Item List (2)'!C:D,2,0),VLOOKUP(K3805,'Item List (2)'!C:D,2,0))</f>
        <v>50007</v>
      </c>
      <c r="W3805" s="231">
        <f>IFERROR(VLOOKUP(J3805,'Item List (2)'!C:E,3,0),VLOOKUP(K3805,'Item List (2)'!C:E,3,0))</f>
        <v>100</v>
      </c>
      <c r="X3805" s="231">
        <f t="shared" si="355"/>
        <v>0</v>
      </c>
      <c r="Y3805" s="231" t="str">
        <f t="shared" si="356"/>
        <v>SAUCE, SANTA FE W-CAGE FREE EGG</v>
      </c>
      <c r="AA3805" s="232">
        <f t="shared" si="357"/>
        <v>32.32</v>
      </c>
      <c r="AB3805" s="232" t="str">
        <f>VLOOKUP(W3805,'Item List (2)'!$H:$J,2,0)</f>
        <v>Food</v>
      </c>
      <c r="AC3805" s="232">
        <f t="shared" si="358"/>
        <v>7373</v>
      </c>
      <c r="AD3805" s="232" t="str">
        <f t="shared" si="359"/>
        <v>7373-Food</v>
      </c>
    </row>
    <row r="3806" spans="1:30">
      <c r="A3806" t="s">
        <v>48</v>
      </c>
      <c r="B3806" t="s">
        <v>953</v>
      </c>
      <c r="C3806" t="s">
        <v>973</v>
      </c>
      <c r="D3806" t="s">
        <v>974</v>
      </c>
      <c r="E3806" t="s">
        <v>977</v>
      </c>
      <c r="F3806" s="220" t="s">
        <v>53</v>
      </c>
      <c r="G3806" s="220">
        <v>45167</v>
      </c>
      <c r="H3806" t="s">
        <v>227</v>
      </c>
      <c r="I3806" t="s">
        <v>55</v>
      </c>
      <c r="J3806" t="s">
        <v>228</v>
      </c>
      <c r="K3806" t="s">
        <v>229</v>
      </c>
      <c r="L3806" s="230" t="s">
        <v>230</v>
      </c>
      <c r="M3806">
        <v>1</v>
      </c>
      <c r="N3806">
        <v>0</v>
      </c>
      <c r="O3806">
        <v>30.07</v>
      </c>
      <c r="P3806">
        <v>30.07</v>
      </c>
      <c r="Q3806">
        <v>6067.12</v>
      </c>
      <c r="R3806">
        <v>19.7</v>
      </c>
      <c r="S3806" s="231" t="str">
        <f>VLOOKUP(U3806,'Cross ref'!I:J,2,0)</f>
        <v>SG2</v>
      </c>
      <c r="T3806" s="231">
        <f t="shared" si="354"/>
        <v>30.07</v>
      </c>
      <c r="U3806" s="231">
        <f>VLOOKUP(VALUE(C3806),'Cross ref'!G:I,3,0)</f>
        <v>7373</v>
      </c>
      <c r="V3806" s="231">
        <f>IFERROR(VLOOKUP(J3806,'Item List (2)'!C:D,2,0),VLOOKUP(K3806,'Item List (2)'!C:D,2,0))</f>
        <v>50007</v>
      </c>
      <c r="W3806" s="231">
        <f>IFERROR(VLOOKUP(J3806,'Item List (2)'!C:E,3,0),VLOOKUP(K3806,'Item List (2)'!C:E,3,0))</f>
        <v>100</v>
      </c>
      <c r="X3806" s="231">
        <f t="shared" si="355"/>
        <v>0</v>
      </c>
      <c r="Y3806" s="231" t="str">
        <f t="shared" si="356"/>
        <v>ONION, YLW</v>
      </c>
      <c r="AA3806" s="232">
        <f t="shared" si="357"/>
        <v>30.07</v>
      </c>
      <c r="AB3806" s="232" t="str">
        <f>VLOOKUP(W3806,'Item List (2)'!$H:$J,2,0)</f>
        <v>Food</v>
      </c>
      <c r="AC3806" s="232">
        <f t="shared" si="358"/>
        <v>7373</v>
      </c>
      <c r="AD3806" s="232" t="str">
        <f t="shared" si="359"/>
        <v>7373-Food</v>
      </c>
    </row>
    <row r="3807" spans="1:30">
      <c r="A3807" t="s">
        <v>48</v>
      </c>
      <c r="B3807" t="s">
        <v>953</v>
      </c>
      <c r="C3807" t="s">
        <v>973</v>
      </c>
      <c r="D3807" t="s">
        <v>974</v>
      </c>
      <c r="E3807" t="s">
        <v>977</v>
      </c>
      <c r="F3807" s="220" t="s">
        <v>53</v>
      </c>
      <c r="G3807" s="220">
        <v>45167</v>
      </c>
      <c r="H3807" t="s">
        <v>239</v>
      </c>
      <c r="I3807" t="s">
        <v>201</v>
      </c>
      <c r="J3807" t="s">
        <v>240</v>
      </c>
      <c r="K3807" t="s">
        <v>241</v>
      </c>
      <c r="L3807" s="230" t="s">
        <v>242</v>
      </c>
      <c r="M3807">
        <v>1</v>
      </c>
      <c r="N3807">
        <v>0</v>
      </c>
      <c r="O3807">
        <v>47.12</v>
      </c>
      <c r="P3807" s="229">
        <v>47.12</v>
      </c>
      <c r="Q3807">
        <v>6067.12</v>
      </c>
      <c r="R3807">
        <v>19.7</v>
      </c>
      <c r="S3807" s="231" t="str">
        <f>VLOOKUP(U3807,'Cross ref'!I:J,2,0)</f>
        <v>SG2</v>
      </c>
      <c r="T3807" s="231">
        <f t="shared" si="354"/>
        <v>47.12</v>
      </c>
      <c r="U3807" s="231">
        <f>VLOOKUP(VALUE(C3807),'Cross ref'!G:I,3,0)</f>
        <v>7373</v>
      </c>
      <c r="V3807" s="231">
        <f>IFERROR(VLOOKUP(J3807,'Item List (2)'!C:D,2,0),VLOOKUP(K3807,'Item List (2)'!C:D,2,0))</f>
        <v>51001</v>
      </c>
      <c r="W3807" s="231">
        <f>IFERROR(VLOOKUP(J3807,'Item List (2)'!C:E,3,0),VLOOKUP(K3807,'Item List (2)'!C:E,3,0))</f>
        <v>1000</v>
      </c>
      <c r="X3807" s="231">
        <f t="shared" si="355"/>
        <v>0</v>
      </c>
      <c r="Y3807" s="231" t="str">
        <f t="shared" si="356"/>
        <v>CARTON, FFRY SM FLVR TRAIL</v>
      </c>
      <c r="AA3807" s="232">
        <f t="shared" si="357"/>
        <v>47.12</v>
      </c>
      <c r="AB3807" s="232" t="str">
        <f>VLOOKUP(W3807,'Item List (2)'!$H:$J,2,0)</f>
        <v>Paper</v>
      </c>
      <c r="AC3807" s="232">
        <f t="shared" si="358"/>
        <v>7373</v>
      </c>
      <c r="AD3807" s="232" t="str">
        <f t="shared" si="359"/>
        <v>7373-Paper</v>
      </c>
    </row>
    <row r="3808" spans="1:30">
      <c r="A3808" t="s">
        <v>48</v>
      </c>
      <c r="B3808" t="s">
        <v>953</v>
      </c>
      <c r="C3808" t="s">
        <v>973</v>
      </c>
      <c r="D3808" t="s">
        <v>974</v>
      </c>
      <c r="E3808" t="s">
        <v>977</v>
      </c>
      <c r="F3808" s="220" t="s">
        <v>53</v>
      </c>
      <c r="G3808" s="220">
        <v>45167</v>
      </c>
      <c r="H3808" t="s">
        <v>243</v>
      </c>
      <c r="I3808" t="s">
        <v>55</v>
      </c>
      <c r="J3808" t="s">
        <v>244</v>
      </c>
      <c r="K3808" t="s">
        <v>245</v>
      </c>
      <c r="L3808" s="230" t="s">
        <v>246</v>
      </c>
      <c r="M3808">
        <v>1</v>
      </c>
      <c r="N3808">
        <v>0</v>
      </c>
      <c r="O3808">
        <v>19.99</v>
      </c>
      <c r="P3808">
        <v>19.99</v>
      </c>
      <c r="Q3808">
        <v>6067.12</v>
      </c>
      <c r="R3808">
        <v>19.7</v>
      </c>
      <c r="S3808" s="231" t="str">
        <f>VLOOKUP(U3808,'Cross ref'!I:J,2,0)</f>
        <v>SG2</v>
      </c>
      <c r="T3808" s="231">
        <f t="shared" si="354"/>
        <v>19.99</v>
      </c>
      <c r="U3808" s="231">
        <f>VLOOKUP(VALUE(C3808),'Cross ref'!G:I,3,0)</f>
        <v>7373</v>
      </c>
      <c r="V3808" s="231">
        <f>IFERROR(VLOOKUP(J3808,'Item List (2)'!C:D,2,0),VLOOKUP(K3808,'Item List (2)'!C:D,2,0))</f>
        <v>50007</v>
      </c>
      <c r="W3808" s="231">
        <f>IFERROR(VLOOKUP(J3808,'Item List (2)'!C:E,3,0),VLOOKUP(K3808,'Item List (2)'!C:E,3,0))</f>
        <v>100</v>
      </c>
      <c r="X3808" s="231">
        <f t="shared" si="355"/>
        <v>0</v>
      </c>
      <c r="Y3808" s="231" t="str">
        <f t="shared" si="356"/>
        <v>CREAMER, HALF &amp; HALF</v>
      </c>
      <c r="AA3808" s="232">
        <f t="shared" si="357"/>
        <v>19.99</v>
      </c>
      <c r="AB3808" s="232" t="str">
        <f>VLOOKUP(W3808,'Item List (2)'!$H:$J,2,0)</f>
        <v>Food</v>
      </c>
      <c r="AC3808" s="232">
        <f t="shared" si="358"/>
        <v>7373</v>
      </c>
      <c r="AD3808" s="232" t="str">
        <f t="shared" si="359"/>
        <v>7373-Food</v>
      </c>
    </row>
    <row r="3809" spans="1:30">
      <c r="A3809" t="s">
        <v>48</v>
      </c>
      <c r="B3809" t="s">
        <v>953</v>
      </c>
      <c r="C3809" t="s">
        <v>973</v>
      </c>
      <c r="D3809" t="s">
        <v>974</v>
      </c>
      <c r="E3809" t="s">
        <v>977</v>
      </c>
      <c r="F3809" s="220" t="s">
        <v>53</v>
      </c>
      <c r="G3809" s="220">
        <v>45167</v>
      </c>
      <c r="H3809" t="s">
        <v>496</v>
      </c>
      <c r="I3809" t="s">
        <v>201</v>
      </c>
      <c r="J3809" t="s">
        <v>236</v>
      </c>
      <c r="K3809" t="s">
        <v>497</v>
      </c>
      <c r="L3809" s="230" t="s">
        <v>487</v>
      </c>
      <c r="M3809">
        <v>1</v>
      </c>
      <c r="N3809">
        <v>0</v>
      </c>
      <c r="O3809">
        <v>82.08</v>
      </c>
      <c r="P3809">
        <v>82.08</v>
      </c>
      <c r="Q3809">
        <v>6067.12</v>
      </c>
      <c r="R3809">
        <v>19.7</v>
      </c>
      <c r="S3809" s="231" t="str">
        <f>VLOOKUP(U3809,'Cross ref'!I:J,2,0)</f>
        <v>SG2</v>
      </c>
      <c r="T3809" s="231">
        <f t="shared" si="354"/>
        <v>82.08</v>
      </c>
      <c r="U3809" s="231">
        <f>VLOOKUP(VALUE(C3809),'Cross ref'!G:I,3,0)</f>
        <v>7373</v>
      </c>
      <c r="V3809" s="231">
        <f>IFERROR(VLOOKUP(J3809,'Item List (2)'!C:D,2,0),VLOOKUP(K3809,'Item List (2)'!C:D,2,0))</f>
        <v>51001</v>
      </c>
      <c r="W3809" s="231">
        <f>IFERROR(VLOOKUP(J3809,'Item List (2)'!C:E,3,0),VLOOKUP(K3809,'Item List (2)'!C:E,3,0))</f>
        <v>1000</v>
      </c>
      <c r="X3809" s="231">
        <f t="shared" si="355"/>
        <v>0</v>
      </c>
      <c r="Y3809" s="231" t="str">
        <f t="shared" si="356"/>
        <v>CUP, SHAKE 16Z</v>
      </c>
      <c r="AA3809" s="232">
        <f t="shared" si="357"/>
        <v>82.08</v>
      </c>
      <c r="AB3809" s="232" t="str">
        <f>VLOOKUP(W3809,'Item List (2)'!$H:$J,2,0)</f>
        <v>Paper</v>
      </c>
      <c r="AC3809" s="232">
        <f t="shared" si="358"/>
        <v>7373</v>
      </c>
      <c r="AD3809" s="232" t="str">
        <f t="shared" si="359"/>
        <v>7373-Paper</v>
      </c>
    </row>
    <row r="3810" spans="1:30">
      <c r="A3810" t="s">
        <v>48</v>
      </c>
      <c r="B3810" t="s">
        <v>953</v>
      </c>
      <c r="C3810" t="s">
        <v>973</v>
      </c>
      <c r="D3810" t="s">
        <v>974</v>
      </c>
      <c r="E3810" t="s">
        <v>977</v>
      </c>
      <c r="F3810" s="220" t="s">
        <v>53</v>
      </c>
      <c r="G3810" s="220">
        <v>45167</v>
      </c>
      <c r="H3810" t="s">
        <v>250</v>
      </c>
      <c r="I3810" t="s">
        <v>201</v>
      </c>
      <c r="J3810" t="s">
        <v>240</v>
      </c>
      <c r="K3810" t="s">
        <v>251</v>
      </c>
      <c r="L3810" s="230" t="s">
        <v>252</v>
      </c>
      <c r="M3810">
        <v>1</v>
      </c>
      <c r="N3810">
        <v>0</v>
      </c>
      <c r="O3810">
        <v>26.37</v>
      </c>
      <c r="P3810">
        <v>26.37</v>
      </c>
      <c r="Q3810">
        <v>6067.12</v>
      </c>
      <c r="R3810">
        <v>19.7</v>
      </c>
      <c r="S3810" s="231" t="str">
        <f>VLOOKUP(U3810,'Cross ref'!I:J,2,0)</f>
        <v>SG2</v>
      </c>
      <c r="T3810" s="231">
        <f t="shared" si="354"/>
        <v>26.37</v>
      </c>
      <c r="U3810" s="231">
        <f>VLOOKUP(VALUE(C3810),'Cross ref'!G:I,3,0)</f>
        <v>7373</v>
      </c>
      <c r="V3810" s="231">
        <f>IFERROR(VLOOKUP(J3810,'Item List (2)'!C:D,2,0),VLOOKUP(K3810,'Item List (2)'!C:D,2,0))</f>
        <v>51001</v>
      </c>
      <c r="W3810" s="231">
        <f>IFERROR(VLOOKUP(J3810,'Item List (2)'!C:E,3,0),VLOOKUP(K3810,'Item List (2)'!C:E,3,0))</f>
        <v>1000</v>
      </c>
      <c r="X3810" s="231">
        <f t="shared" si="355"/>
        <v>0</v>
      </c>
      <c r="Y3810" s="231" t="str">
        <f t="shared" si="356"/>
        <v>BAG, #8 FLVR TRAILS</v>
      </c>
      <c r="AA3810" s="232">
        <f t="shared" si="357"/>
        <v>26.37</v>
      </c>
      <c r="AB3810" s="232" t="str">
        <f>VLOOKUP(W3810,'Item List (2)'!$H:$J,2,0)</f>
        <v>Paper</v>
      </c>
      <c r="AC3810" s="232">
        <f t="shared" si="358"/>
        <v>7373</v>
      </c>
      <c r="AD3810" s="232" t="str">
        <f t="shared" si="359"/>
        <v>7373-Paper</v>
      </c>
    </row>
    <row r="3811" spans="1:30">
      <c r="A3811" t="s">
        <v>48</v>
      </c>
      <c r="B3811" t="s">
        <v>953</v>
      </c>
      <c r="C3811" t="s">
        <v>973</v>
      </c>
      <c r="D3811" t="s">
        <v>974</v>
      </c>
      <c r="E3811" t="s">
        <v>977</v>
      </c>
      <c r="F3811" s="220" t="s">
        <v>53</v>
      </c>
      <c r="G3811" s="220">
        <v>45167</v>
      </c>
      <c r="H3811" t="s">
        <v>255</v>
      </c>
      <c r="I3811" t="s">
        <v>201</v>
      </c>
      <c r="J3811" t="s">
        <v>236</v>
      </c>
      <c r="K3811" t="s">
        <v>256</v>
      </c>
      <c r="L3811" s="230" t="s">
        <v>257</v>
      </c>
      <c r="M3811">
        <v>1</v>
      </c>
      <c r="N3811">
        <v>0</v>
      </c>
      <c r="O3811">
        <v>66.19</v>
      </c>
      <c r="P3811">
        <v>66.19</v>
      </c>
      <c r="Q3811">
        <v>6067.12</v>
      </c>
      <c r="R3811">
        <v>19.7</v>
      </c>
      <c r="S3811" s="231" t="str">
        <f>VLOOKUP(U3811,'Cross ref'!I:J,2,0)</f>
        <v>SG2</v>
      </c>
      <c r="T3811" s="231">
        <f t="shared" si="354"/>
        <v>66.19</v>
      </c>
      <c r="U3811" s="231">
        <f>VLOOKUP(VALUE(C3811),'Cross ref'!G:I,3,0)</f>
        <v>7373</v>
      </c>
      <c r="V3811" s="231">
        <f>IFERROR(VLOOKUP(J3811,'Item List (2)'!C:D,2,0),VLOOKUP(K3811,'Item List (2)'!C:D,2,0))</f>
        <v>51001</v>
      </c>
      <c r="W3811" s="231">
        <f>IFERROR(VLOOKUP(J3811,'Item List (2)'!C:E,3,0),VLOOKUP(K3811,'Item List (2)'!C:E,3,0))</f>
        <v>1000</v>
      </c>
      <c r="X3811" s="231">
        <f t="shared" si="355"/>
        <v>0</v>
      </c>
      <c r="Y3811" s="231" t="str">
        <f t="shared" si="356"/>
        <v>CUP, COLD 24Z FLVR TRAIL</v>
      </c>
      <c r="AA3811" s="232">
        <f t="shared" si="357"/>
        <v>66.19</v>
      </c>
      <c r="AB3811" s="232" t="str">
        <f>VLOOKUP(W3811,'Item List (2)'!$H:$J,2,0)</f>
        <v>Paper</v>
      </c>
      <c r="AC3811" s="232">
        <f t="shared" si="358"/>
        <v>7373</v>
      </c>
      <c r="AD3811" s="232" t="str">
        <f t="shared" si="359"/>
        <v>7373-Paper</v>
      </c>
    </row>
    <row r="3812" spans="1:30">
      <c r="A3812" t="s">
        <v>48</v>
      </c>
      <c r="B3812" t="s">
        <v>953</v>
      </c>
      <c r="C3812" t="s">
        <v>973</v>
      </c>
      <c r="D3812" t="s">
        <v>974</v>
      </c>
      <c r="E3812" t="s">
        <v>977</v>
      </c>
      <c r="F3812" s="220" t="s">
        <v>53</v>
      </c>
      <c r="G3812" s="220">
        <v>45167</v>
      </c>
      <c r="H3812" t="s">
        <v>258</v>
      </c>
      <c r="I3812" t="s">
        <v>201</v>
      </c>
      <c r="J3812" t="s">
        <v>236</v>
      </c>
      <c r="K3812" t="s">
        <v>259</v>
      </c>
      <c r="L3812" s="230" t="s">
        <v>260</v>
      </c>
      <c r="M3812">
        <v>1</v>
      </c>
      <c r="N3812">
        <v>0</v>
      </c>
      <c r="O3812">
        <v>30.68</v>
      </c>
      <c r="P3812">
        <v>30.68</v>
      </c>
      <c r="Q3812">
        <v>6067.12</v>
      </c>
      <c r="R3812">
        <v>19.7</v>
      </c>
      <c r="S3812" s="231" t="str">
        <f>VLOOKUP(U3812,'Cross ref'!I:J,2,0)</f>
        <v>SG2</v>
      </c>
      <c r="T3812" s="231">
        <f t="shared" si="354"/>
        <v>30.68</v>
      </c>
      <c r="U3812" s="231">
        <f>VLOOKUP(VALUE(C3812),'Cross ref'!G:I,3,0)</f>
        <v>7373</v>
      </c>
      <c r="V3812" s="231">
        <f>IFERROR(VLOOKUP(J3812,'Item List (2)'!C:D,2,0),VLOOKUP(K3812,'Item List (2)'!C:D,2,0))</f>
        <v>51001</v>
      </c>
      <c r="W3812" s="231">
        <f>IFERROR(VLOOKUP(J3812,'Item List (2)'!C:E,3,0),VLOOKUP(K3812,'Item List (2)'!C:E,3,0))</f>
        <v>1000</v>
      </c>
      <c r="X3812" s="231">
        <f t="shared" si="355"/>
        <v>0</v>
      </c>
      <c r="Y3812" s="231" t="str">
        <f t="shared" si="356"/>
        <v>CUP, PLS COLD 32Z FLVR TRAIL</v>
      </c>
      <c r="AA3812" s="232">
        <f t="shared" si="357"/>
        <v>30.68</v>
      </c>
      <c r="AB3812" s="232" t="str">
        <f>VLOOKUP(W3812,'Item List (2)'!$H:$J,2,0)</f>
        <v>Paper</v>
      </c>
      <c r="AC3812" s="232">
        <f t="shared" si="358"/>
        <v>7373</v>
      </c>
      <c r="AD3812" s="232" t="str">
        <f t="shared" si="359"/>
        <v>7373-Paper</v>
      </c>
    </row>
    <row r="3813" spans="1:30">
      <c r="A3813" t="s">
        <v>48</v>
      </c>
      <c r="B3813" t="s">
        <v>953</v>
      </c>
      <c r="C3813" t="s">
        <v>973</v>
      </c>
      <c r="D3813" t="s">
        <v>974</v>
      </c>
      <c r="E3813" t="s">
        <v>977</v>
      </c>
      <c r="F3813" s="220" t="s">
        <v>53</v>
      </c>
      <c r="G3813" s="220">
        <v>45167</v>
      </c>
      <c r="H3813" t="s">
        <v>261</v>
      </c>
      <c r="I3813" t="s">
        <v>55</v>
      </c>
      <c r="J3813" t="s">
        <v>98</v>
      </c>
      <c r="K3813" t="s">
        <v>262</v>
      </c>
      <c r="L3813" s="230" t="s">
        <v>263</v>
      </c>
      <c r="M3813">
        <v>2</v>
      </c>
      <c r="N3813">
        <v>0</v>
      </c>
      <c r="O3813">
        <v>22.91</v>
      </c>
      <c r="P3813">
        <v>45.82</v>
      </c>
      <c r="Q3813">
        <v>6067.12</v>
      </c>
      <c r="R3813">
        <v>19.7</v>
      </c>
      <c r="S3813" s="231" t="str">
        <f>VLOOKUP(U3813,'Cross ref'!I:J,2,0)</f>
        <v>SG2</v>
      </c>
      <c r="T3813" s="231">
        <f t="shared" si="354"/>
        <v>45.82</v>
      </c>
      <c r="U3813" s="231">
        <f>VLOOKUP(VALUE(C3813),'Cross ref'!G:I,3,0)</f>
        <v>7373</v>
      </c>
      <c r="V3813" s="231">
        <f>IFERROR(VLOOKUP(J3813,'Item List (2)'!C:D,2,0),VLOOKUP(K3813,'Item List (2)'!C:D,2,0))</f>
        <v>50007</v>
      </c>
      <c r="W3813" s="231">
        <f>IFERROR(VLOOKUP(J3813,'Item List (2)'!C:E,3,0),VLOOKUP(K3813,'Item List (2)'!C:E,3,0))</f>
        <v>100</v>
      </c>
      <c r="X3813" s="231">
        <f t="shared" si="355"/>
        <v>0</v>
      </c>
      <c r="Y3813" s="231" t="str">
        <f t="shared" si="356"/>
        <v>SAUCE, BBQ</v>
      </c>
      <c r="AA3813" s="232">
        <f t="shared" si="357"/>
        <v>45.82</v>
      </c>
      <c r="AB3813" s="232" t="str">
        <f>VLOOKUP(W3813,'Item List (2)'!$H:$J,2,0)</f>
        <v>Food</v>
      </c>
      <c r="AC3813" s="232">
        <f t="shared" si="358"/>
        <v>7373</v>
      </c>
      <c r="AD3813" s="232" t="str">
        <f t="shared" si="359"/>
        <v>7373-Food</v>
      </c>
    </row>
    <row r="3814" spans="1:30">
      <c r="A3814" t="s">
        <v>48</v>
      </c>
      <c r="B3814" t="s">
        <v>953</v>
      </c>
      <c r="C3814" t="s">
        <v>973</v>
      </c>
      <c r="D3814" t="s">
        <v>974</v>
      </c>
      <c r="E3814" t="s">
        <v>977</v>
      </c>
      <c r="F3814" s="220" t="s">
        <v>53</v>
      </c>
      <c r="G3814" s="220">
        <v>45167</v>
      </c>
      <c r="H3814" t="s">
        <v>264</v>
      </c>
      <c r="I3814" t="s">
        <v>55</v>
      </c>
      <c r="J3814" t="s">
        <v>265</v>
      </c>
      <c r="K3814" t="s">
        <v>266</v>
      </c>
      <c r="L3814" s="230" t="s">
        <v>263</v>
      </c>
      <c r="M3814">
        <v>1</v>
      </c>
      <c r="N3814">
        <v>0</v>
      </c>
      <c r="O3814">
        <v>23.87</v>
      </c>
      <c r="P3814">
        <v>23.87</v>
      </c>
      <c r="Q3814">
        <v>6067.12</v>
      </c>
      <c r="R3814">
        <v>19.7</v>
      </c>
      <c r="S3814" s="231" t="str">
        <f>VLOOKUP(U3814,'Cross ref'!I:J,2,0)</f>
        <v>SG2</v>
      </c>
      <c r="T3814" s="231">
        <f t="shared" si="354"/>
        <v>23.87</v>
      </c>
      <c r="U3814" s="231">
        <f>VLOOKUP(VALUE(C3814),'Cross ref'!G:I,3,0)</f>
        <v>7373</v>
      </c>
      <c r="V3814" s="231">
        <f>IFERROR(VLOOKUP(J3814,'Item List (2)'!C:D,2,0),VLOOKUP(K3814,'Item List (2)'!C:D,2,0))</f>
        <v>50007</v>
      </c>
      <c r="W3814" s="231">
        <f>IFERROR(VLOOKUP(J3814,'Item List (2)'!C:E,3,0),VLOOKUP(K3814,'Item List (2)'!C:E,3,0))</f>
        <v>100</v>
      </c>
      <c r="X3814" s="231">
        <f t="shared" si="355"/>
        <v>0</v>
      </c>
      <c r="Y3814" s="231" t="str">
        <f t="shared" si="356"/>
        <v>SAUCE, SPECIAL</v>
      </c>
      <c r="AA3814" s="232">
        <f t="shared" si="357"/>
        <v>23.87</v>
      </c>
      <c r="AB3814" s="232" t="str">
        <f>VLOOKUP(W3814,'Item List (2)'!$H:$J,2,0)</f>
        <v>Food</v>
      </c>
      <c r="AC3814" s="232">
        <f t="shared" si="358"/>
        <v>7373</v>
      </c>
      <c r="AD3814" s="232" t="str">
        <f t="shared" si="359"/>
        <v>7373-Food</v>
      </c>
    </row>
    <row r="3815" spans="1:30">
      <c r="A3815" t="s">
        <v>48</v>
      </c>
      <c r="B3815" t="s">
        <v>953</v>
      </c>
      <c r="C3815" t="s">
        <v>973</v>
      </c>
      <c r="D3815" t="s">
        <v>974</v>
      </c>
      <c r="E3815" t="s">
        <v>977</v>
      </c>
      <c r="F3815" s="220" t="s">
        <v>53</v>
      </c>
      <c r="G3815" s="220">
        <v>45167</v>
      </c>
      <c r="H3815" t="s">
        <v>267</v>
      </c>
      <c r="I3815" t="s">
        <v>55</v>
      </c>
      <c r="J3815" t="s">
        <v>268</v>
      </c>
      <c r="K3815" t="s">
        <v>269</v>
      </c>
      <c r="L3815" s="230" t="s">
        <v>270</v>
      </c>
      <c r="M3815">
        <v>1</v>
      </c>
      <c r="N3815">
        <v>0</v>
      </c>
      <c r="O3815">
        <v>47.11</v>
      </c>
      <c r="P3815">
        <v>47.11</v>
      </c>
      <c r="Q3815">
        <v>6067.12</v>
      </c>
      <c r="R3815">
        <v>19.7</v>
      </c>
      <c r="S3815" s="231" t="str">
        <f>VLOOKUP(U3815,'Cross ref'!I:J,2,0)</f>
        <v>SG2</v>
      </c>
      <c r="T3815" s="231">
        <f t="shared" si="354"/>
        <v>47.11</v>
      </c>
      <c r="U3815" s="231">
        <f>VLOOKUP(VALUE(C3815),'Cross ref'!G:I,3,0)</f>
        <v>7373</v>
      </c>
      <c r="V3815" s="231">
        <f>IFERROR(VLOOKUP(J3815,'Item List (2)'!C:D,2,0),VLOOKUP(K3815,'Item List (2)'!C:D,2,0))</f>
        <v>50007</v>
      </c>
      <c r="W3815" s="231">
        <f>IFERROR(VLOOKUP(J3815,'Item List (2)'!C:E,3,0),VLOOKUP(K3815,'Item List (2)'!C:E,3,0))</f>
        <v>100</v>
      </c>
      <c r="X3815" s="231">
        <f t="shared" si="355"/>
        <v>0</v>
      </c>
      <c r="Y3815" s="231" t="str">
        <f t="shared" si="356"/>
        <v>MAYONNAISE, 64Z</v>
      </c>
      <c r="AA3815" s="232">
        <f t="shared" si="357"/>
        <v>47.11</v>
      </c>
      <c r="AB3815" s="232" t="str">
        <f>VLOOKUP(W3815,'Item List (2)'!$H:$J,2,0)</f>
        <v>Food</v>
      </c>
      <c r="AC3815" s="232">
        <f t="shared" si="358"/>
        <v>7373</v>
      </c>
      <c r="AD3815" s="232" t="str">
        <f t="shared" si="359"/>
        <v>7373-Food</v>
      </c>
    </row>
    <row r="3816" spans="1:30">
      <c r="A3816" t="s">
        <v>48</v>
      </c>
      <c r="B3816" t="s">
        <v>953</v>
      </c>
      <c r="C3816" t="s">
        <v>973</v>
      </c>
      <c r="D3816" t="s">
        <v>974</v>
      </c>
      <c r="E3816" t="s">
        <v>977</v>
      </c>
      <c r="F3816" s="220" t="s">
        <v>53</v>
      </c>
      <c r="G3816" s="220">
        <v>45167</v>
      </c>
      <c r="H3816" t="s">
        <v>399</v>
      </c>
      <c r="I3816" t="s">
        <v>201</v>
      </c>
      <c r="J3816" t="s">
        <v>400</v>
      </c>
      <c r="K3816" t="s">
        <v>401</v>
      </c>
      <c r="L3816" s="230" t="s">
        <v>402</v>
      </c>
      <c r="M3816">
        <v>1</v>
      </c>
      <c r="N3816">
        <v>0</v>
      </c>
      <c r="O3816">
        <v>45.4</v>
      </c>
      <c r="P3816">
        <v>45.4</v>
      </c>
      <c r="Q3816">
        <v>6067.12</v>
      </c>
      <c r="R3816">
        <v>19.7</v>
      </c>
      <c r="S3816" s="231" t="str">
        <f>VLOOKUP(U3816,'Cross ref'!I:J,2,0)</f>
        <v>SG2</v>
      </c>
      <c r="T3816" s="231">
        <f t="shared" si="354"/>
        <v>45.4</v>
      </c>
      <c r="U3816" s="231">
        <f>VLOOKUP(VALUE(C3816),'Cross ref'!G:I,3,0)</f>
        <v>7373</v>
      </c>
      <c r="V3816" s="231">
        <f>IFERROR(VLOOKUP(J3816,'Item List (2)'!C:D,2,0),VLOOKUP(K3816,'Item List (2)'!C:D,2,0))</f>
        <v>51001</v>
      </c>
      <c r="W3816" s="231">
        <f>IFERROR(VLOOKUP(J3816,'Item List (2)'!C:E,3,0),VLOOKUP(K3816,'Item List (2)'!C:E,3,0))</f>
        <v>1000</v>
      </c>
      <c r="X3816" s="231">
        <f t="shared" si="355"/>
        <v>0</v>
      </c>
      <c r="Y3816" s="231" t="str">
        <f t="shared" si="356"/>
        <v>NAPKIN, 13X8.5 BRN</v>
      </c>
      <c r="AA3816" s="232">
        <f t="shared" si="357"/>
        <v>45.4</v>
      </c>
      <c r="AB3816" s="232" t="str">
        <f>VLOOKUP(W3816,'Item List (2)'!$H:$J,2,0)</f>
        <v>Paper</v>
      </c>
      <c r="AC3816" s="232">
        <f t="shared" si="358"/>
        <v>7373</v>
      </c>
      <c r="AD3816" s="232" t="str">
        <f t="shared" si="359"/>
        <v>7373-Paper</v>
      </c>
    </row>
    <row r="3817" spans="1:30">
      <c r="A3817" t="s">
        <v>48</v>
      </c>
      <c r="B3817" t="s">
        <v>953</v>
      </c>
      <c r="C3817" t="s">
        <v>973</v>
      </c>
      <c r="D3817" t="s">
        <v>974</v>
      </c>
      <c r="E3817" t="s">
        <v>977</v>
      </c>
      <c r="F3817" s="220" t="s">
        <v>53</v>
      </c>
      <c r="G3817" s="220">
        <v>45167</v>
      </c>
      <c r="H3817" t="s">
        <v>462</v>
      </c>
      <c r="I3817" t="s">
        <v>66</v>
      </c>
      <c r="J3817" t="s">
        <v>463</v>
      </c>
      <c r="K3817" t="s">
        <v>464</v>
      </c>
      <c r="L3817" s="230" t="s">
        <v>465</v>
      </c>
      <c r="M3817">
        <v>1</v>
      </c>
      <c r="N3817">
        <v>0</v>
      </c>
      <c r="O3817">
        <v>69.76</v>
      </c>
      <c r="P3817">
        <v>69.76</v>
      </c>
      <c r="Q3817">
        <v>6067.12</v>
      </c>
      <c r="R3817">
        <v>19.7</v>
      </c>
      <c r="S3817" s="231" t="str">
        <f>VLOOKUP(U3817,'Cross ref'!I:J,2,0)</f>
        <v>SG2</v>
      </c>
      <c r="T3817" s="231">
        <f t="shared" si="354"/>
        <v>69.76</v>
      </c>
      <c r="U3817" s="231">
        <f>VLOOKUP(VALUE(C3817),'Cross ref'!G:I,3,0)</f>
        <v>7373</v>
      </c>
      <c r="V3817" s="231">
        <f>IFERROR(VLOOKUP(J3817,'Item List (2)'!C:D,2,0),VLOOKUP(K3817,'Item List (2)'!C:D,2,0))</f>
        <v>60507</v>
      </c>
      <c r="W3817" s="231">
        <f>IFERROR(VLOOKUP(J3817,'Item List (2)'!C:E,3,0),VLOOKUP(K3817,'Item List (2)'!C:E,3,0))</f>
        <v>1200</v>
      </c>
      <c r="X3817" s="231">
        <f t="shared" si="355"/>
        <v>0</v>
      </c>
      <c r="Y3817" s="231" t="str">
        <f t="shared" si="356"/>
        <v>TAPE, REGISTER BLANK ROLL 3.125X273</v>
      </c>
      <c r="AA3817" s="232">
        <f t="shared" si="357"/>
        <v>69.76</v>
      </c>
      <c r="AB3817" s="232" t="str">
        <f>VLOOKUP(W3817,'Item List (2)'!$H:$J,2,0)</f>
        <v>Supplies</v>
      </c>
      <c r="AC3817" s="232">
        <f t="shared" si="358"/>
        <v>7373</v>
      </c>
      <c r="AD3817" s="232" t="str">
        <f t="shared" si="359"/>
        <v>7373-Supplies</v>
      </c>
    </row>
    <row r="3818" spans="1:30">
      <c r="A3818" t="s">
        <v>48</v>
      </c>
      <c r="B3818" t="s">
        <v>953</v>
      </c>
      <c r="C3818" t="s">
        <v>973</v>
      </c>
      <c r="D3818" t="s">
        <v>974</v>
      </c>
      <c r="E3818" t="s">
        <v>977</v>
      </c>
      <c r="F3818" s="220" t="s">
        <v>53</v>
      </c>
      <c r="G3818" s="220">
        <v>45167</v>
      </c>
      <c r="H3818" t="s">
        <v>624</v>
      </c>
      <c r="I3818" t="s">
        <v>201</v>
      </c>
      <c r="J3818" t="s">
        <v>625</v>
      </c>
      <c r="K3818" t="s">
        <v>626</v>
      </c>
      <c r="L3818" s="230" t="s">
        <v>627</v>
      </c>
      <c r="M3818">
        <v>1</v>
      </c>
      <c r="N3818">
        <v>0</v>
      </c>
      <c r="O3818">
        <v>48.42</v>
      </c>
      <c r="P3818">
        <v>48.42</v>
      </c>
      <c r="Q3818">
        <v>6067.12</v>
      </c>
      <c r="R3818">
        <v>19.7</v>
      </c>
      <c r="S3818" s="231" t="str">
        <f>VLOOKUP(U3818,'Cross ref'!I:J,2,0)</f>
        <v>SG2</v>
      </c>
      <c r="T3818" s="231">
        <f t="shared" si="354"/>
        <v>48.42</v>
      </c>
      <c r="U3818" s="231">
        <f>VLOOKUP(VALUE(C3818),'Cross ref'!G:I,3,0)</f>
        <v>7373</v>
      </c>
      <c r="V3818" s="231">
        <f>IFERROR(VLOOKUP(J3818,'Item List (2)'!C:D,2,0),VLOOKUP(K3818,'Item List (2)'!C:D,2,0))</f>
        <v>51001</v>
      </c>
      <c r="W3818" s="231">
        <f>IFERROR(VLOOKUP(J3818,'Item List (2)'!C:E,3,0),VLOOKUP(K3818,'Item List (2)'!C:E,3,0))</f>
        <v>1000</v>
      </c>
      <c r="X3818" s="231">
        <f t="shared" si="355"/>
        <v>0</v>
      </c>
      <c r="Y3818" s="231" t="str">
        <f t="shared" si="356"/>
        <v>STRAW, WRPD 8.5" RED</v>
      </c>
      <c r="AA3818" s="232">
        <f t="shared" si="357"/>
        <v>48.42</v>
      </c>
      <c r="AB3818" s="232" t="str">
        <f>VLOOKUP(W3818,'Item List (2)'!$H:$J,2,0)</f>
        <v>Paper</v>
      </c>
      <c r="AC3818" s="232">
        <f t="shared" si="358"/>
        <v>7373</v>
      </c>
      <c r="AD3818" s="232" t="str">
        <f t="shared" si="359"/>
        <v>7373-Paper</v>
      </c>
    </row>
    <row r="3819" spans="1:30">
      <c r="A3819" t="s">
        <v>48</v>
      </c>
      <c r="B3819" t="s">
        <v>953</v>
      </c>
      <c r="C3819" t="s">
        <v>973</v>
      </c>
      <c r="D3819" t="s">
        <v>974</v>
      </c>
      <c r="E3819" t="s">
        <v>977</v>
      </c>
      <c r="F3819" s="220" t="s">
        <v>53</v>
      </c>
      <c r="G3819" s="220">
        <v>45167</v>
      </c>
      <c r="H3819" t="s">
        <v>271</v>
      </c>
      <c r="I3819" t="s">
        <v>55</v>
      </c>
      <c r="J3819" t="s">
        <v>272</v>
      </c>
      <c r="K3819" t="s">
        <v>273</v>
      </c>
      <c r="L3819" s="230" t="s">
        <v>274</v>
      </c>
      <c r="M3819">
        <v>1</v>
      </c>
      <c r="N3819">
        <v>0</v>
      </c>
      <c r="O3819">
        <v>39.82</v>
      </c>
      <c r="P3819">
        <v>39.82</v>
      </c>
      <c r="Q3819">
        <v>6067.12</v>
      </c>
      <c r="R3819">
        <v>19.7</v>
      </c>
      <c r="S3819" s="231" t="str">
        <f>VLOOKUP(U3819,'Cross ref'!I:J,2,0)</f>
        <v>SG2</v>
      </c>
      <c r="T3819" s="231">
        <f t="shared" si="354"/>
        <v>39.82</v>
      </c>
      <c r="U3819" s="231">
        <f>VLOOKUP(VALUE(C3819),'Cross ref'!G:I,3,0)</f>
        <v>7373</v>
      </c>
      <c r="V3819" s="231">
        <f>IFERROR(VLOOKUP(J3819,'Item List (2)'!C:D,2,0),VLOOKUP(K3819,'Item List (2)'!C:D,2,0))</f>
        <v>50007</v>
      </c>
      <c r="W3819" s="231">
        <f>IFERROR(VLOOKUP(J3819,'Item List (2)'!C:E,3,0),VLOOKUP(K3819,'Item List (2)'!C:E,3,0))</f>
        <v>100</v>
      </c>
      <c r="X3819" s="231">
        <f t="shared" si="355"/>
        <v>0</v>
      </c>
      <c r="Y3819" s="231" t="str">
        <f t="shared" si="356"/>
        <v>FRENCH TOAST, STICK ORIGINAL CARLS JR</v>
      </c>
      <c r="AA3819" s="232">
        <f t="shared" si="357"/>
        <v>39.82</v>
      </c>
      <c r="AB3819" s="232" t="str">
        <f>VLOOKUP(W3819,'Item List (2)'!$H:$J,2,0)</f>
        <v>Food</v>
      </c>
      <c r="AC3819" s="232">
        <f t="shared" si="358"/>
        <v>7373</v>
      </c>
      <c r="AD3819" s="232" t="str">
        <f t="shared" si="359"/>
        <v>7373-Food</v>
      </c>
    </row>
    <row r="3820" spans="1:30">
      <c r="A3820" t="s">
        <v>48</v>
      </c>
      <c r="B3820" t="s">
        <v>953</v>
      </c>
      <c r="C3820" t="s">
        <v>973</v>
      </c>
      <c r="D3820" t="s">
        <v>974</v>
      </c>
      <c r="E3820" t="s">
        <v>977</v>
      </c>
      <c r="F3820" s="220" t="s">
        <v>53</v>
      </c>
      <c r="G3820" s="220">
        <v>45167</v>
      </c>
      <c r="H3820" t="s">
        <v>275</v>
      </c>
      <c r="I3820" t="s">
        <v>71</v>
      </c>
      <c r="J3820" t="s">
        <v>276</v>
      </c>
      <c r="K3820" t="s">
        <v>277</v>
      </c>
      <c r="L3820" s="230" t="s">
        <v>74</v>
      </c>
      <c r="M3820">
        <v>1</v>
      </c>
      <c r="N3820">
        <v>0</v>
      </c>
      <c r="O3820">
        <v>0</v>
      </c>
      <c r="P3820">
        <v>39.15</v>
      </c>
      <c r="Q3820">
        <v>6067.12</v>
      </c>
      <c r="R3820">
        <v>19.7</v>
      </c>
      <c r="S3820" s="231" t="str">
        <f>VLOOKUP(U3820,'Cross ref'!I:J,2,0)</f>
        <v>SG2</v>
      </c>
      <c r="T3820" s="231">
        <f t="shared" si="354"/>
        <v>39.15</v>
      </c>
      <c r="U3820" s="231">
        <f>VLOOKUP(VALUE(C3820),'Cross ref'!G:I,3,0)</f>
        <v>7373</v>
      </c>
      <c r="V3820" s="231">
        <f>IFERROR(VLOOKUP(J3820,'Item List (2)'!C:D,2,0),VLOOKUP(K3820,'Item List (2)'!C:D,2,0))</f>
        <v>50007</v>
      </c>
      <c r="W3820" s="231">
        <f>IFERROR(VLOOKUP(J3820,'Item List (2)'!C:E,3,0),VLOOKUP(K3820,'Item List (2)'!C:E,3,0))</f>
        <v>100</v>
      </c>
      <c r="X3820" s="231">
        <f t="shared" si="355"/>
        <v>-39.15</v>
      </c>
      <c r="Y3820" s="231" t="str">
        <f t="shared" si="356"/>
        <v>SURCHARGE, FUEL</v>
      </c>
      <c r="AA3820" s="232">
        <f t="shared" si="357"/>
        <v>39.15</v>
      </c>
      <c r="AB3820" s="232" t="str">
        <f>VLOOKUP(W3820,'Item List (2)'!$H:$J,2,0)</f>
        <v>Food</v>
      </c>
      <c r="AC3820" s="232">
        <f t="shared" si="358"/>
        <v>7373</v>
      </c>
      <c r="AD3820" s="232" t="str">
        <f t="shared" si="359"/>
        <v>7373-Food</v>
      </c>
    </row>
    <row r="3821" spans="1:30">
      <c r="A3821" t="s">
        <v>48</v>
      </c>
      <c r="B3821" t="s">
        <v>953</v>
      </c>
      <c r="C3821" t="s">
        <v>954</v>
      </c>
      <c r="D3821" t="s">
        <v>955</v>
      </c>
      <c r="E3821" t="s">
        <v>956</v>
      </c>
      <c r="F3821" s="220" t="s">
        <v>53</v>
      </c>
      <c r="G3821" s="220">
        <v>45168</v>
      </c>
      <c r="H3821" t="s">
        <v>70</v>
      </c>
      <c r="I3821" t="s">
        <v>71</v>
      </c>
      <c r="J3821" t="s">
        <v>72</v>
      </c>
      <c r="K3821" t="s">
        <v>73</v>
      </c>
      <c r="L3821" s="230" t="s">
        <v>74</v>
      </c>
      <c r="M3821">
        <v>1</v>
      </c>
      <c r="N3821">
        <v>0</v>
      </c>
      <c r="O3821">
        <v>0</v>
      </c>
      <c r="P3821">
        <v>3.9</v>
      </c>
      <c r="Q3821">
        <v>6098.77</v>
      </c>
      <c r="R3821">
        <v>16.58</v>
      </c>
      <c r="S3821" s="231" t="str">
        <f>VLOOKUP(U3821,'Cross ref'!I:J,2,0)</f>
        <v>SG2</v>
      </c>
      <c r="T3821" s="231">
        <f t="shared" si="354"/>
        <v>3.9</v>
      </c>
      <c r="U3821" s="231">
        <f>VLOOKUP(VALUE(C3821),'Cross ref'!G:I,3,0)</f>
        <v>7382</v>
      </c>
      <c r="V3821" s="231">
        <f>IFERROR(VLOOKUP(J3821,'Item List (2)'!C:D,2,0),VLOOKUP(K3821,'Item List (2)'!C:D,2,0))</f>
        <v>50007</v>
      </c>
      <c r="W3821" s="231">
        <f>IFERROR(VLOOKUP(J3821,'Item List (2)'!C:E,3,0),VLOOKUP(K3821,'Item List (2)'!C:E,3,0))</f>
        <v>100</v>
      </c>
      <c r="X3821" s="231">
        <f t="shared" si="355"/>
        <v>-3.9</v>
      </c>
      <c r="Y3821" s="231" t="str">
        <f t="shared" si="356"/>
        <v>SERVICE - PAYMENT TERMS</v>
      </c>
      <c r="AA3821" s="232">
        <f t="shared" si="357"/>
        <v>3.9</v>
      </c>
      <c r="AB3821" s="232" t="str">
        <f>VLOOKUP(W3821,'Item List (2)'!$H:$J,2,0)</f>
        <v>Food</v>
      </c>
      <c r="AC3821" s="232">
        <f t="shared" si="358"/>
        <v>7382</v>
      </c>
      <c r="AD3821" s="232" t="str">
        <f t="shared" si="359"/>
        <v>7382-Food</v>
      </c>
    </row>
    <row r="3822" spans="1:30">
      <c r="A3822" t="s">
        <v>48</v>
      </c>
      <c r="B3822" t="s">
        <v>953</v>
      </c>
      <c r="C3822" t="s">
        <v>954</v>
      </c>
      <c r="D3822" t="s">
        <v>955</v>
      </c>
      <c r="E3822" t="s">
        <v>956</v>
      </c>
      <c r="F3822" s="220" t="s">
        <v>53</v>
      </c>
      <c r="G3822" s="220">
        <v>45168</v>
      </c>
      <c r="H3822" t="s">
        <v>288</v>
      </c>
      <c r="I3822" t="s">
        <v>55</v>
      </c>
      <c r="J3822" t="s">
        <v>152</v>
      </c>
      <c r="K3822" t="s">
        <v>289</v>
      </c>
      <c r="L3822" s="230" t="s">
        <v>290</v>
      </c>
      <c r="M3822">
        <v>1</v>
      </c>
      <c r="N3822">
        <v>0</v>
      </c>
      <c r="O3822">
        <v>13.17</v>
      </c>
      <c r="P3822">
        <v>13.17</v>
      </c>
      <c r="Q3822">
        <v>6098.77</v>
      </c>
      <c r="R3822">
        <v>16.58</v>
      </c>
      <c r="S3822" s="231" t="str">
        <f>VLOOKUP(U3822,'Cross ref'!I:J,2,0)</f>
        <v>SG2</v>
      </c>
      <c r="T3822" s="231">
        <f t="shared" si="354"/>
        <v>13.17</v>
      </c>
      <c r="U3822" s="231">
        <f>VLOOKUP(VALUE(C3822),'Cross ref'!G:I,3,0)</f>
        <v>7382</v>
      </c>
      <c r="V3822" s="231">
        <f>IFERROR(VLOOKUP(J3822,'Item List (2)'!C:D,2,0),VLOOKUP(K3822,'Item List (2)'!C:D,2,0))</f>
        <v>50007</v>
      </c>
      <c r="W3822" s="231">
        <f>IFERROR(VLOOKUP(J3822,'Item List (2)'!C:E,3,0),VLOOKUP(K3822,'Item List (2)'!C:E,3,0))</f>
        <v>100</v>
      </c>
      <c r="X3822" s="231">
        <f t="shared" si="355"/>
        <v>0</v>
      </c>
      <c r="Y3822" s="231" t="str">
        <f t="shared" si="356"/>
        <v>SAUCE, HOT MEX PC</v>
      </c>
      <c r="AA3822" s="232">
        <f t="shared" si="357"/>
        <v>13.17</v>
      </c>
      <c r="AB3822" s="232" t="str">
        <f>VLOOKUP(W3822,'Item List (2)'!$H:$J,2,0)</f>
        <v>Food</v>
      </c>
      <c r="AC3822" s="232">
        <f t="shared" si="358"/>
        <v>7382</v>
      </c>
      <c r="AD3822" s="232" t="str">
        <f t="shared" si="359"/>
        <v>7382-Food</v>
      </c>
    </row>
    <row r="3823" spans="1:30">
      <c r="A3823" t="s">
        <v>48</v>
      </c>
      <c r="B3823" t="s">
        <v>953</v>
      </c>
      <c r="C3823" t="s">
        <v>954</v>
      </c>
      <c r="D3823" t="s">
        <v>955</v>
      </c>
      <c r="E3823" t="s">
        <v>956</v>
      </c>
      <c r="F3823" s="220" t="s">
        <v>53</v>
      </c>
      <c r="G3823" s="220">
        <v>45168</v>
      </c>
      <c r="H3823" t="s">
        <v>79</v>
      </c>
      <c r="I3823" t="s">
        <v>55</v>
      </c>
      <c r="J3823" t="s">
        <v>80</v>
      </c>
      <c r="K3823" t="s">
        <v>81</v>
      </c>
      <c r="L3823" s="230" t="s">
        <v>78</v>
      </c>
      <c r="M3823">
        <v>1</v>
      </c>
      <c r="N3823">
        <v>0</v>
      </c>
      <c r="O3823">
        <v>99.5</v>
      </c>
      <c r="P3823">
        <v>99.5</v>
      </c>
      <c r="Q3823">
        <v>6098.77</v>
      </c>
      <c r="R3823">
        <v>16.58</v>
      </c>
      <c r="S3823" s="231" t="str">
        <f>VLOOKUP(U3823,'Cross ref'!I:J,2,0)</f>
        <v>SG2</v>
      </c>
      <c r="T3823" s="231">
        <f t="shared" si="354"/>
        <v>99.5</v>
      </c>
      <c r="U3823" s="231">
        <f>VLOOKUP(VALUE(C3823),'Cross ref'!G:I,3,0)</f>
        <v>7382</v>
      </c>
      <c r="V3823" s="231">
        <f>IFERROR(VLOOKUP(J3823,'Item List (2)'!C:D,2,0),VLOOKUP(K3823,'Item List (2)'!C:D,2,0))</f>
        <v>50007</v>
      </c>
      <c r="W3823" s="231">
        <f>IFERROR(VLOOKUP(J3823,'Item List (2)'!C:E,3,0),VLOOKUP(K3823,'Item List (2)'!C:E,3,0))</f>
        <v>100</v>
      </c>
      <c r="X3823" s="231">
        <f t="shared" si="355"/>
        <v>0</v>
      </c>
      <c r="Y3823" s="231" t="str">
        <f t="shared" si="356"/>
        <v>SYRUP, POWERADE MTN BLAST BIB</v>
      </c>
      <c r="AA3823" s="232">
        <f t="shared" si="357"/>
        <v>99.5</v>
      </c>
      <c r="AB3823" s="232" t="str">
        <f>VLOOKUP(W3823,'Item List (2)'!$H:$J,2,0)</f>
        <v>Food</v>
      </c>
      <c r="AC3823" s="232">
        <f t="shared" si="358"/>
        <v>7382</v>
      </c>
      <c r="AD3823" s="232" t="str">
        <f t="shared" si="359"/>
        <v>7382-Food</v>
      </c>
    </row>
    <row r="3824" spans="1:30">
      <c r="A3824" t="s">
        <v>48</v>
      </c>
      <c r="B3824" t="s">
        <v>953</v>
      </c>
      <c r="C3824" t="s">
        <v>954</v>
      </c>
      <c r="D3824" t="s">
        <v>955</v>
      </c>
      <c r="E3824" t="s">
        <v>956</v>
      </c>
      <c r="F3824" s="220" t="s">
        <v>53</v>
      </c>
      <c r="G3824" s="220">
        <v>45168</v>
      </c>
      <c r="H3824" t="s">
        <v>553</v>
      </c>
      <c r="I3824" t="s">
        <v>55</v>
      </c>
      <c r="J3824" t="s">
        <v>554</v>
      </c>
      <c r="K3824" t="s">
        <v>555</v>
      </c>
      <c r="L3824" s="230" t="s">
        <v>556</v>
      </c>
      <c r="M3824">
        <v>1</v>
      </c>
      <c r="N3824">
        <v>0</v>
      </c>
      <c r="O3824">
        <v>3.65</v>
      </c>
      <c r="P3824">
        <v>3.65</v>
      </c>
      <c r="Q3824">
        <v>6098.77</v>
      </c>
      <c r="R3824">
        <v>16.58</v>
      </c>
      <c r="S3824" s="231" t="str">
        <f>VLOOKUP(U3824,'Cross ref'!I:J,2,0)</f>
        <v>SG2</v>
      </c>
      <c r="T3824" s="231">
        <f t="shared" si="354"/>
        <v>3.65</v>
      </c>
      <c r="U3824" s="231">
        <f>VLOOKUP(VALUE(C3824),'Cross ref'!G:I,3,0)</f>
        <v>7382</v>
      </c>
      <c r="V3824" s="231">
        <f>IFERROR(VLOOKUP(J3824,'Item List (2)'!C:D,2,0),VLOOKUP(K3824,'Item List (2)'!C:D,2,0))</f>
        <v>50007</v>
      </c>
      <c r="W3824" s="231">
        <f>IFERROR(VLOOKUP(J3824,'Item List (2)'!C:E,3,0),VLOOKUP(K3824,'Item List (2)'!C:E,3,0))</f>
        <v>100</v>
      </c>
      <c r="X3824" s="231">
        <f t="shared" si="355"/>
        <v>0</v>
      </c>
      <c r="Y3824" s="231" t="str">
        <f t="shared" si="356"/>
        <v>CILANTRO, CELLO CLEANED</v>
      </c>
      <c r="AA3824" s="232">
        <f t="shared" si="357"/>
        <v>3.65</v>
      </c>
      <c r="AB3824" s="232" t="str">
        <f>VLOOKUP(W3824,'Item List (2)'!$H:$J,2,0)</f>
        <v>Food</v>
      </c>
      <c r="AC3824" s="232">
        <f t="shared" si="358"/>
        <v>7382</v>
      </c>
      <c r="AD3824" s="232" t="str">
        <f t="shared" si="359"/>
        <v>7382-Food</v>
      </c>
    </row>
    <row r="3825" spans="1:30">
      <c r="A3825" t="s">
        <v>48</v>
      </c>
      <c r="B3825" t="s">
        <v>953</v>
      </c>
      <c r="C3825" t="s">
        <v>954</v>
      </c>
      <c r="D3825" t="s">
        <v>955</v>
      </c>
      <c r="E3825" t="s">
        <v>956</v>
      </c>
      <c r="F3825" s="220" t="s">
        <v>53</v>
      </c>
      <c r="G3825" s="220">
        <v>45168</v>
      </c>
      <c r="H3825" t="s">
        <v>82</v>
      </c>
      <c r="I3825" t="s">
        <v>55</v>
      </c>
      <c r="J3825" t="s">
        <v>76</v>
      </c>
      <c r="K3825" t="s">
        <v>83</v>
      </c>
      <c r="L3825" s="230" t="s">
        <v>84</v>
      </c>
      <c r="M3825">
        <v>1</v>
      </c>
      <c r="N3825">
        <v>0</v>
      </c>
      <c r="O3825">
        <v>51.9</v>
      </c>
      <c r="P3825">
        <v>51.9</v>
      </c>
      <c r="Q3825">
        <v>6098.77</v>
      </c>
      <c r="R3825">
        <v>16.58</v>
      </c>
      <c r="S3825" s="231" t="str">
        <f>VLOOKUP(U3825,'Cross ref'!I:J,2,0)</f>
        <v>SG2</v>
      </c>
      <c r="T3825" s="231">
        <f t="shared" si="354"/>
        <v>51.9</v>
      </c>
      <c r="U3825" s="231">
        <f>VLOOKUP(VALUE(C3825),'Cross ref'!G:I,3,0)</f>
        <v>7382</v>
      </c>
      <c r="V3825" s="231">
        <f>IFERROR(VLOOKUP(J3825,'Item List (2)'!C:D,2,0),VLOOKUP(K3825,'Item List (2)'!C:D,2,0))</f>
        <v>50007</v>
      </c>
      <c r="W3825" s="231">
        <f>IFERROR(VLOOKUP(J3825,'Item List (2)'!C:E,3,0),VLOOKUP(K3825,'Item List (2)'!C:E,3,0))</f>
        <v>100</v>
      </c>
      <c r="X3825" s="231">
        <f t="shared" si="355"/>
        <v>0</v>
      </c>
      <c r="Y3825" s="231" t="str">
        <f t="shared" si="356"/>
        <v>SYRUP, COKE ZERO SUGAR BIB</v>
      </c>
      <c r="AA3825" s="232">
        <f t="shared" si="357"/>
        <v>51.9</v>
      </c>
      <c r="AB3825" s="232" t="str">
        <f>VLOOKUP(W3825,'Item List (2)'!$H:$J,2,0)</f>
        <v>Food</v>
      </c>
      <c r="AC3825" s="232">
        <f t="shared" si="358"/>
        <v>7382</v>
      </c>
      <c r="AD3825" s="232" t="str">
        <f t="shared" si="359"/>
        <v>7382-Food</v>
      </c>
    </row>
    <row r="3826" spans="1:30">
      <c r="A3826" t="s">
        <v>48</v>
      </c>
      <c r="B3826" t="s">
        <v>953</v>
      </c>
      <c r="C3826" t="s">
        <v>954</v>
      </c>
      <c r="D3826" t="s">
        <v>955</v>
      </c>
      <c r="E3826" t="s">
        <v>956</v>
      </c>
      <c r="F3826" s="220" t="s">
        <v>53</v>
      </c>
      <c r="G3826" s="220">
        <v>45168</v>
      </c>
      <c r="H3826" t="s">
        <v>87</v>
      </c>
      <c r="I3826" t="s">
        <v>55</v>
      </c>
      <c r="J3826" t="s">
        <v>76</v>
      </c>
      <c r="K3826" t="s">
        <v>88</v>
      </c>
      <c r="L3826" s="230" t="s">
        <v>78</v>
      </c>
      <c r="M3826">
        <v>2</v>
      </c>
      <c r="N3826">
        <v>0</v>
      </c>
      <c r="O3826">
        <v>112.77</v>
      </c>
      <c r="P3826">
        <v>225.54</v>
      </c>
      <c r="Q3826">
        <v>6098.77</v>
      </c>
      <c r="R3826">
        <v>16.58</v>
      </c>
      <c r="S3826" s="231" t="str">
        <f>VLOOKUP(U3826,'Cross ref'!I:J,2,0)</f>
        <v>SG2</v>
      </c>
      <c r="T3826" s="231">
        <f t="shared" si="354"/>
        <v>225.54</v>
      </c>
      <c r="U3826" s="231">
        <f>VLOOKUP(VALUE(C3826),'Cross ref'!G:I,3,0)</f>
        <v>7382</v>
      </c>
      <c r="V3826" s="231">
        <f>IFERROR(VLOOKUP(J3826,'Item List (2)'!C:D,2,0),VLOOKUP(K3826,'Item List (2)'!C:D,2,0))</f>
        <v>50007</v>
      </c>
      <c r="W3826" s="231">
        <f>IFERROR(VLOOKUP(J3826,'Item List (2)'!C:E,3,0),VLOOKUP(K3826,'Item List (2)'!C:E,3,0))</f>
        <v>100</v>
      </c>
      <c r="X3826" s="231">
        <f t="shared" si="355"/>
        <v>0</v>
      </c>
      <c r="Y3826" s="231" t="str">
        <f t="shared" si="356"/>
        <v>SYRUP, COKE CLASC BIB (HYCS)</v>
      </c>
      <c r="AA3826" s="232">
        <f t="shared" si="357"/>
        <v>225.54</v>
      </c>
      <c r="AB3826" s="232" t="str">
        <f>VLOOKUP(W3826,'Item List (2)'!$H:$J,2,0)</f>
        <v>Food</v>
      </c>
      <c r="AC3826" s="232">
        <f t="shared" si="358"/>
        <v>7382</v>
      </c>
      <c r="AD3826" s="232" t="str">
        <f t="shared" si="359"/>
        <v>7382-Food</v>
      </c>
    </row>
    <row r="3827" spans="1:30">
      <c r="A3827" t="s">
        <v>48</v>
      </c>
      <c r="B3827" t="s">
        <v>953</v>
      </c>
      <c r="C3827" t="s">
        <v>954</v>
      </c>
      <c r="D3827" t="s">
        <v>955</v>
      </c>
      <c r="E3827" t="s">
        <v>956</v>
      </c>
      <c r="F3827" s="220" t="s">
        <v>53</v>
      </c>
      <c r="G3827" s="220">
        <v>45168</v>
      </c>
      <c r="H3827" t="s">
        <v>537</v>
      </c>
      <c r="I3827" t="s">
        <v>66</v>
      </c>
      <c r="J3827" t="s">
        <v>538</v>
      </c>
      <c r="K3827" t="s">
        <v>539</v>
      </c>
      <c r="L3827" s="230" t="s">
        <v>477</v>
      </c>
      <c r="M3827">
        <v>1</v>
      </c>
      <c r="N3827">
        <v>0</v>
      </c>
      <c r="O3827">
        <v>27.84</v>
      </c>
      <c r="P3827">
        <v>27.84</v>
      </c>
      <c r="Q3827">
        <v>6098.77</v>
      </c>
      <c r="R3827">
        <v>16.58</v>
      </c>
      <c r="S3827" s="231" t="str">
        <f>VLOOKUP(U3827,'Cross ref'!I:J,2,0)</f>
        <v>SG2</v>
      </c>
      <c r="T3827" s="231">
        <f t="shared" si="354"/>
        <v>27.84</v>
      </c>
      <c r="U3827" s="231">
        <f>VLOOKUP(VALUE(C3827),'Cross ref'!G:I,3,0)</f>
        <v>7382</v>
      </c>
      <c r="V3827" s="231">
        <f>IFERROR(VLOOKUP(J3827,'Item List (2)'!C:D,2,0),VLOOKUP(K3827,'Item List (2)'!C:D,2,0))</f>
        <v>60507</v>
      </c>
      <c r="W3827" s="231">
        <f>IFERROR(VLOOKUP(J3827,'Item List (2)'!C:E,3,0),VLOOKUP(K3827,'Item List (2)'!C:E,3,0))</f>
        <v>1200</v>
      </c>
      <c r="X3827" s="231">
        <f t="shared" si="355"/>
        <v>0</v>
      </c>
      <c r="Y3827" s="231" t="str">
        <f t="shared" si="356"/>
        <v>CLEANER, DEGREE GRILL AND BUN TOASTER</v>
      </c>
      <c r="AA3827" s="232">
        <f t="shared" si="357"/>
        <v>27.84</v>
      </c>
      <c r="AB3827" s="232" t="str">
        <f>VLOOKUP(W3827,'Item List (2)'!$H:$J,2,0)</f>
        <v>Supplies</v>
      </c>
      <c r="AC3827" s="232">
        <f t="shared" si="358"/>
        <v>7382</v>
      </c>
      <c r="AD3827" s="232" t="str">
        <f t="shared" si="359"/>
        <v>7382-Supplies</v>
      </c>
    </row>
    <row r="3828" spans="1:30">
      <c r="A3828" t="s">
        <v>48</v>
      </c>
      <c r="B3828" t="s">
        <v>953</v>
      </c>
      <c r="C3828" t="s">
        <v>954</v>
      </c>
      <c r="D3828" t="s">
        <v>955</v>
      </c>
      <c r="E3828" t="s">
        <v>956</v>
      </c>
      <c r="F3828" s="220" t="s">
        <v>53</v>
      </c>
      <c r="G3828" s="220">
        <v>45168</v>
      </c>
      <c r="H3828" t="s">
        <v>436</v>
      </c>
      <c r="I3828" t="s">
        <v>55</v>
      </c>
      <c r="J3828" t="s">
        <v>179</v>
      </c>
      <c r="K3828" t="s">
        <v>437</v>
      </c>
      <c r="L3828" s="230" t="s">
        <v>123</v>
      </c>
      <c r="M3828">
        <v>1</v>
      </c>
      <c r="N3828">
        <v>0</v>
      </c>
      <c r="O3828">
        <v>38.13</v>
      </c>
      <c r="P3828">
        <v>38.13</v>
      </c>
      <c r="Q3828">
        <v>6098.77</v>
      </c>
      <c r="R3828">
        <v>16.58</v>
      </c>
      <c r="S3828" s="231" t="str">
        <f>VLOOKUP(U3828,'Cross ref'!I:J,2,0)</f>
        <v>SG2</v>
      </c>
      <c r="T3828" s="231">
        <f t="shared" si="354"/>
        <v>38.13</v>
      </c>
      <c r="U3828" s="231">
        <f>VLOOKUP(VALUE(C3828),'Cross ref'!G:I,3,0)</f>
        <v>7382</v>
      </c>
      <c r="V3828" s="231">
        <f>IFERROR(VLOOKUP(J3828,'Item List (2)'!C:D,2,0),VLOOKUP(K3828,'Item List (2)'!C:D,2,0))</f>
        <v>50007</v>
      </c>
      <c r="W3828" s="231">
        <f>IFERROR(VLOOKUP(J3828,'Item List (2)'!C:E,3,0),VLOOKUP(K3828,'Item List (2)'!C:E,3,0))</f>
        <v>100</v>
      </c>
      <c r="X3828" s="231">
        <f t="shared" si="355"/>
        <v>0</v>
      </c>
      <c r="Y3828" s="231" t="str">
        <f t="shared" si="356"/>
        <v>CHEESE, MEXICAN BLND SHRD FCY</v>
      </c>
      <c r="AA3828" s="232">
        <f t="shared" si="357"/>
        <v>38.13</v>
      </c>
      <c r="AB3828" s="232" t="str">
        <f>VLOOKUP(W3828,'Item List (2)'!$H:$J,2,0)</f>
        <v>Food</v>
      </c>
      <c r="AC3828" s="232">
        <f t="shared" si="358"/>
        <v>7382</v>
      </c>
      <c r="AD3828" s="232" t="str">
        <f t="shared" si="359"/>
        <v>7382-Food</v>
      </c>
    </row>
    <row r="3829" spans="1:30">
      <c r="A3829" t="s">
        <v>48</v>
      </c>
      <c r="B3829" t="s">
        <v>953</v>
      </c>
      <c r="C3829" t="s">
        <v>954</v>
      </c>
      <c r="D3829" t="s">
        <v>955</v>
      </c>
      <c r="E3829" t="s">
        <v>956</v>
      </c>
      <c r="F3829" s="220" t="s">
        <v>53</v>
      </c>
      <c r="G3829" s="220">
        <v>45168</v>
      </c>
      <c r="H3829" t="s">
        <v>566</v>
      </c>
      <c r="I3829" t="s">
        <v>66</v>
      </c>
      <c r="J3829" t="s">
        <v>567</v>
      </c>
      <c r="K3829" t="s">
        <v>568</v>
      </c>
      <c r="L3829" s="230" t="s">
        <v>303</v>
      </c>
      <c r="M3829">
        <v>1</v>
      </c>
      <c r="N3829">
        <v>0</v>
      </c>
      <c r="O3829">
        <v>19.38</v>
      </c>
      <c r="P3829">
        <v>19.38</v>
      </c>
      <c r="Q3829">
        <v>6098.77</v>
      </c>
      <c r="R3829">
        <v>16.58</v>
      </c>
      <c r="S3829" s="231" t="str">
        <f>VLOOKUP(U3829,'Cross ref'!I:J,2,0)</f>
        <v>SG2</v>
      </c>
      <c r="T3829" s="231">
        <f t="shared" si="354"/>
        <v>19.38</v>
      </c>
      <c r="U3829" s="231">
        <f>VLOOKUP(VALUE(C3829),'Cross ref'!G:I,3,0)</f>
        <v>7382</v>
      </c>
      <c r="V3829" s="231">
        <f>IFERROR(VLOOKUP(J3829,'Item List (2)'!C:D,2,0),VLOOKUP(K3829,'Item List (2)'!C:D,2,0))</f>
        <v>51001</v>
      </c>
      <c r="W3829" s="231">
        <f>IFERROR(VLOOKUP(J3829,'Item List (2)'!C:E,3,0),VLOOKUP(K3829,'Item List (2)'!C:E,3,0))</f>
        <v>1000</v>
      </c>
      <c r="X3829" s="231">
        <f t="shared" si="355"/>
        <v>0</v>
      </c>
      <c r="Y3829" s="231" t="str">
        <f t="shared" si="356"/>
        <v>FILM, 18"X3000' CUTTER BOX</v>
      </c>
      <c r="AA3829" s="232">
        <f t="shared" si="357"/>
        <v>19.38</v>
      </c>
      <c r="AB3829" s="232" t="str">
        <f>VLOOKUP(W3829,'Item List (2)'!$H:$J,2,0)</f>
        <v>Paper</v>
      </c>
      <c r="AC3829" s="232">
        <f t="shared" si="358"/>
        <v>7382</v>
      </c>
      <c r="AD3829" s="232" t="str">
        <f t="shared" si="359"/>
        <v>7382-Paper</v>
      </c>
    </row>
    <row r="3830" spans="1:30">
      <c r="A3830" t="s">
        <v>48</v>
      </c>
      <c r="B3830" t="s">
        <v>953</v>
      </c>
      <c r="C3830" t="s">
        <v>954</v>
      </c>
      <c r="D3830" t="s">
        <v>955</v>
      </c>
      <c r="E3830" t="s">
        <v>956</v>
      </c>
      <c r="F3830" s="220" t="s">
        <v>53</v>
      </c>
      <c r="G3830" s="220">
        <v>45168</v>
      </c>
      <c r="H3830" t="s">
        <v>557</v>
      </c>
      <c r="I3830" t="s">
        <v>66</v>
      </c>
      <c r="J3830" t="s">
        <v>490</v>
      </c>
      <c r="K3830" t="s">
        <v>558</v>
      </c>
      <c r="L3830" s="230" t="s">
        <v>559</v>
      </c>
      <c r="M3830">
        <v>1</v>
      </c>
      <c r="N3830">
        <v>0</v>
      </c>
      <c r="O3830">
        <v>26.4</v>
      </c>
      <c r="P3830">
        <v>26.4</v>
      </c>
      <c r="Q3830">
        <v>6098.77</v>
      </c>
      <c r="R3830">
        <v>16.58</v>
      </c>
      <c r="S3830" s="231" t="str">
        <f>VLOOKUP(U3830,'Cross ref'!I:J,2,0)</f>
        <v>SG2</v>
      </c>
      <c r="T3830" s="231">
        <f t="shared" si="354"/>
        <v>26.4</v>
      </c>
      <c r="U3830" s="231">
        <f>VLOOKUP(VALUE(C3830),'Cross ref'!G:I,3,0)</f>
        <v>7382</v>
      </c>
      <c r="V3830" s="231">
        <f>IFERROR(VLOOKUP(J3830,'Item List (2)'!C:D,2,0),VLOOKUP(K3830,'Item List (2)'!C:D,2,0))</f>
        <v>60507</v>
      </c>
      <c r="W3830" s="231">
        <f>IFERROR(VLOOKUP(J3830,'Item List (2)'!C:E,3,0),VLOOKUP(K3830,'Item List (2)'!C:E,3,0))</f>
        <v>1200</v>
      </c>
      <c r="X3830" s="231">
        <f t="shared" si="355"/>
        <v>0</v>
      </c>
      <c r="Y3830" s="231" t="str">
        <f t="shared" si="356"/>
        <v>DEGREASER, INSIDE OUT HEAVY</v>
      </c>
      <c r="AA3830" s="232">
        <f t="shared" si="357"/>
        <v>26.4</v>
      </c>
      <c r="AB3830" s="232" t="str">
        <f>VLOOKUP(W3830,'Item List (2)'!$H:$J,2,0)</f>
        <v>Supplies</v>
      </c>
      <c r="AC3830" s="232">
        <f t="shared" si="358"/>
        <v>7382</v>
      </c>
      <c r="AD3830" s="232" t="str">
        <f t="shared" si="359"/>
        <v>7382-Supplies</v>
      </c>
    </row>
    <row r="3831" spans="1:30">
      <c r="A3831" t="s">
        <v>48</v>
      </c>
      <c r="B3831" t="s">
        <v>953</v>
      </c>
      <c r="C3831" t="s">
        <v>954</v>
      </c>
      <c r="D3831" t="s">
        <v>955</v>
      </c>
      <c r="E3831" t="s">
        <v>956</v>
      </c>
      <c r="F3831" s="220" t="s">
        <v>53</v>
      </c>
      <c r="G3831" s="220">
        <v>45168</v>
      </c>
      <c r="H3831" t="s">
        <v>93</v>
      </c>
      <c r="I3831" t="s">
        <v>55</v>
      </c>
      <c r="J3831" t="s">
        <v>94</v>
      </c>
      <c r="K3831" t="s">
        <v>95</v>
      </c>
      <c r="L3831" s="230" t="s">
        <v>96</v>
      </c>
      <c r="M3831">
        <v>1</v>
      </c>
      <c r="N3831">
        <v>0</v>
      </c>
      <c r="O3831">
        <v>26.21</v>
      </c>
      <c r="P3831">
        <v>26.21</v>
      </c>
      <c r="Q3831">
        <v>6098.77</v>
      </c>
      <c r="R3831">
        <v>16.58</v>
      </c>
      <c r="S3831" s="231" t="str">
        <f>VLOOKUP(U3831,'Cross ref'!I:J,2,0)</f>
        <v>SG2</v>
      </c>
      <c r="T3831" s="231">
        <f t="shared" si="354"/>
        <v>26.21</v>
      </c>
      <c r="U3831" s="231">
        <f>VLOOKUP(VALUE(C3831),'Cross ref'!G:I,3,0)</f>
        <v>7382</v>
      </c>
      <c r="V3831" s="231">
        <f>IFERROR(VLOOKUP(J3831,'Item List (2)'!C:D,2,0),VLOOKUP(K3831,'Item List (2)'!C:D,2,0))</f>
        <v>50007</v>
      </c>
      <c r="W3831" s="231">
        <f>IFERROR(VLOOKUP(J3831,'Item List (2)'!C:E,3,0),VLOOKUP(K3831,'Item List (2)'!C:E,3,0))</f>
        <v>100</v>
      </c>
      <c r="X3831" s="231">
        <f t="shared" si="355"/>
        <v>0</v>
      </c>
      <c r="Y3831" s="231" t="str">
        <f t="shared" si="356"/>
        <v>JUICE, ORANGE ORIG SIMPLY</v>
      </c>
      <c r="AA3831" s="232">
        <f t="shared" si="357"/>
        <v>26.21</v>
      </c>
      <c r="AB3831" s="232" t="str">
        <f>VLOOKUP(W3831,'Item List (2)'!$H:$J,2,0)</f>
        <v>Food</v>
      </c>
      <c r="AC3831" s="232">
        <f t="shared" si="358"/>
        <v>7382</v>
      </c>
      <c r="AD3831" s="232" t="str">
        <f t="shared" si="359"/>
        <v>7382-Food</v>
      </c>
    </row>
    <row r="3832" spans="1:30">
      <c r="A3832" t="s">
        <v>48</v>
      </c>
      <c r="B3832" t="s">
        <v>953</v>
      </c>
      <c r="C3832" t="s">
        <v>954</v>
      </c>
      <c r="D3832" t="s">
        <v>955</v>
      </c>
      <c r="E3832" t="s">
        <v>956</v>
      </c>
      <c r="F3832" s="220" t="s">
        <v>53</v>
      </c>
      <c r="G3832" s="220">
        <v>45168</v>
      </c>
      <c r="H3832" t="s">
        <v>97</v>
      </c>
      <c r="I3832" t="s">
        <v>55</v>
      </c>
      <c r="J3832" t="s">
        <v>98</v>
      </c>
      <c r="K3832" t="s">
        <v>99</v>
      </c>
      <c r="L3832" s="230" t="s">
        <v>100</v>
      </c>
      <c r="M3832">
        <v>1</v>
      </c>
      <c r="N3832">
        <v>0</v>
      </c>
      <c r="O3832">
        <v>20.03</v>
      </c>
      <c r="P3832">
        <v>20.03</v>
      </c>
      <c r="Q3832">
        <v>6098.77</v>
      </c>
      <c r="R3832">
        <v>16.58</v>
      </c>
      <c r="S3832" s="231" t="str">
        <f>VLOOKUP(U3832,'Cross ref'!I:J,2,0)</f>
        <v>SG2</v>
      </c>
      <c r="T3832" s="231">
        <f t="shared" si="354"/>
        <v>20.03</v>
      </c>
      <c r="U3832" s="231">
        <f>VLOOKUP(VALUE(C3832),'Cross ref'!G:I,3,0)</f>
        <v>7382</v>
      </c>
      <c r="V3832" s="231">
        <f>IFERROR(VLOOKUP(J3832,'Item List (2)'!C:D,2,0),VLOOKUP(K3832,'Item List (2)'!C:D,2,0))</f>
        <v>50007</v>
      </c>
      <c r="W3832" s="231">
        <f>IFERROR(VLOOKUP(J3832,'Item List (2)'!C:E,3,0),VLOOKUP(K3832,'Item List (2)'!C:E,3,0))</f>
        <v>100</v>
      </c>
      <c r="X3832" s="231">
        <f t="shared" si="355"/>
        <v>0</v>
      </c>
      <c r="Y3832" s="231" t="str">
        <f t="shared" si="356"/>
        <v>SAUCE, BBQ SWEET &amp; BOLD CUP</v>
      </c>
      <c r="AA3832" s="232">
        <f t="shared" si="357"/>
        <v>20.03</v>
      </c>
      <c r="AB3832" s="232" t="str">
        <f>VLOOKUP(W3832,'Item List (2)'!$H:$J,2,0)</f>
        <v>Food</v>
      </c>
      <c r="AC3832" s="232">
        <f t="shared" si="358"/>
        <v>7382</v>
      </c>
      <c r="AD3832" s="232" t="str">
        <f t="shared" si="359"/>
        <v>7382-Food</v>
      </c>
    </row>
    <row r="3833" spans="1:30">
      <c r="A3833" t="s">
        <v>48</v>
      </c>
      <c r="B3833" t="s">
        <v>953</v>
      </c>
      <c r="C3833" t="s">
        <v>954</v>
      </c>
      <c r="D3833" t="s">
        <v>955</v>
      </c>
      <c r="E3833" t="s">
        <v>956</v>
      </c>
      <c r="F3833" s="220" t="s">
        <v>53</v>
      </c>
      <c r="G3833" s="220">
        <v>45168</v>
      </c>
      <c r="H3833" t="s">
        <v>304</v>
      </c>
      <c r="I3833" t="s">
        <v>55</v>
      </c>
      <c r="J3833" t="s">
        <v>305</v>
      </c>
      <c r="K3833" t="s">
        <v>306</v>
      </c>
      <c r="L3833" s="230" t="s">
        <v>100</v>
      </c>
      <c r="M3833">
        <v>1</v>
      </c>
      <c r="N3833">
        <v>0</v>
      </c>
      <c r="O3833">
        <v>30.8</v>
      </c>
      <c r="P3833">
        <v>30.8</v>
      </c>
      <c r="Q3833">
        <v>6098.77</v>
      </c>
      <c r="R3833">
        <v>16.58</v>
      </c>
      <c r="S3833" s="231" t="str">
        <f>VLOOKUP(U3833,'Cross ref'!I:J,2,0)</f>
        <v>SG2</v>
      </c>
      <c r="T3833" s="231">
        <f t="shared" si="354"/>
        <v>30.8</v>
      </c>
      <c r="U3833" s="231">
        <f>VLOOKUP(VALUE(C3833),'Cross ref'!G:I,3,0)</f>
        <v>7382</v>
      </c>
      <c r="V3833" s="231">
        <f>IFERROR(VLOOKUP(J3833,'Item List (2)'!C:D,2,0),VLOOKUP(K3833,'Item List (2)'!C:D,2,0))</f>
        <v>50007</v>
      </c>
      <c r="W3833" s="231">
        <f>IFERROR(VLOOKUP(J3833,'Item List (2)'!C:E,3,0),VLOOKUP(K3833,'Item List (2)'!C:E,3,0))</f>
        <v>100</v>
      </c>
      <c r="X3833" s="231">
        <f t="shared" si="355"/>
        <v>0</v>
      </c>
      <c r="Y3833" s="231" t="str">
        <f t="shared" si="356"/>
        <v>SAUCE, HNY MUST CUP</v>
      </c>
      <c r="AA3833" s="232">
        <f t="shared" si="357"/>
        <v>30.8</v>
      </c>
      <c r="AB3833" s="232" t="str">
        <f>VLOOKUP(W3833,'Item List (2)'!$H:$J,2,0)</f>
        <v>Food</v>
      </c>
      <c r="AC3833" s="232">
        <f t="shared" si="358"/>
        <v>7382</v>
      </c>
      <c r="AD3833" s="232" t="str">
        <f t="shared" si="359"/>
        <v>7382-Food</v>
      </c>
    </row>
    <row r="3834" spans="1:30">
      <c r="A3834" t="s">
        <v>48</v>
      </c>
      <c r="B3834" t="s">
        <v>953</v>
      </c>
      <c r="C3834" t="s">
        <v>954</v>
      </c>
      <c r="D3834" t="s">
        <v>955</v>
      </c>
      <c r="E3834" t="s">
        <v>956</v>
      </c>
      <c r="F3834" s="220" t="s">
        <v>53</v>
      </c>
      <c r="G3834" s="220">
        <v>45168</v>
      </c>
      <c r="H3834" t="s">
        <v>101</v>
      </c>
      <c r="I3834" t="s">
        <v>55</v>
      </c>
      <c r="J3834" t="s">
        <v>102</v>
      </c>
      <c r="K3834" t="s">
        <v>103</v>
      </c>
      <c r="L3834" s="230" t="s">
        <v>100</v>
      </c>
      <c r="M3834">
        <v>4</v>
      </c>
      <c r="N3834">
        <v>0</v>
      </c>
      <c r="O3834">
        <v>26.02</v>
      </c>
      <c r="P3834">
        <v>104.08</v>
      </c>
      <c r="Q3834">
        <v>6098.77</v>
      </c>
      <c r="R3834">
        <v>16.58</v>
      </c>
      <c r="S3834" s="231" t="str">
        <f>VLOOKUP(U3834,'Cross ref'!I:J,2,0)</f>
        <v>SG2</v>
      </c>
      <c r="T3834" s="231">
        <f t="shared" si="354"/>
        <v>104.08</v>
      </c>
      <c r="U3834" s="231">
        <f>VLOOKUP(VALUE(C3834),'Cross ref'!G:I,3,0)</f>
        <v>7382</v>
      </c>
      <c r="V3834" s="231">
        <f>IFERROR(VLOOKUP(J3834,'Item List (2)'!C:D,2,0),VLOOKUP(K3834,'Item List (2)'!C:D,2,0))</f>
        <v>50007</v>
      </c>
      <c r="W3834" s="231">
        <f>IFERROR(VLOOKUP(J3834,'Item List (2)'!C:E,3,0),VLOOKUP(K3834,'Item List (2)'!C:E,3,0))</f>
        <v>100</v>
      </c>
      <c r="X3834" s="231">
        <f t="shared" si="355"/>
        <v>0</v>
      </c>
      <c r="Y3834" s="231" t="str">
        <f t="shared" si="356"/>
        <v>SAUCE, HOUSE CUP</v>
      </c>
      <c r="AA3834" s="232">
        <f t="shared" si="357"/>
        <v>104.08</v>
      </c>
      <c r="AB3834" s="232" t="str">
        <f>VLOOKUP(W3834,'Item List (2)'!$H:$J,2,0)</f>
        <v>Food</v>
      </c>
      <c r="AC3834" s="232">
        <f t="shared" si="358"/>
        <v>7382</v>
      </c>
      <c r="AD3834" s="232" t="str">
        <f t="shared" si="359"/>
        <v>7382-Food</v>
      </c>
    </row>
    <row r="3835" spans="1:30">
      <c r="A3835" t="s">
        <v>48</v>
      </c>
      <c r="B3835" t="s">
        <v>953</v>
      </c>
      <c r="C3835" t="s">
        <v>954</v>
      </c>
      <c r="D3835" t="s">
        <v>955</v>
      </c>
      <c r="E3835" t="s">
        <v>956</v>
      </c>
      <c r="F3835" s="220" t="s">
        <v>53</v>
      </c>
      <c r="G3835" s="220">
        <v>45168</v>
      </c>
      <c r="H3835" t="s">
        <v>104</v>
      </c>
      <c r="I3835" t="s">
        <v>55</v>
      </c>
      <c r="J3835" t="s">
        <v>105</v>
      </c>
      <c r="K3835" t="s">
        <v>106</v>
      </c>
      <c r="L3835" s="230" t="s">
        <v>107</v>
      </c>
      <c r="M3835">
        <v>2</v>
      </c>
      <c r="N3835">
        <v>0</v>
      </c>
      <c r="O3835">
        <v>9.54</v>
      </c>
      <c r="P3835">
        <v>19.08</v>
      </c>
      <c r="Q3835">
        <v>6098.77</v>
      </c>
      <c r="R3835">
        <v>16.58</v>
      </c>
      <c r="S3835" s="231" t="str">
        <f>VLOOKUP(U3835,'Cross ref'!I:J,2,0)</f>
        <v>SG2</v>
      </c>
      <c r="T3835" s="231">
        <f t="shared" si="354"/>
        <v>19.08</v>
      </c>
      <c r="U3835" s="231">
        <f>VLOOKUP(VALUE(C3835),'Cross ref'!G:I,3,0)</f>
        <v>7382</v>
      </c>
      <c r="V3835" s="231">
        <f>IFERROR(VLOOKUP(J3835,'Item List (2)'!C:D,2,0),VLOOKUP(K3835,'Item List (2)'!C:D,2,0))</f>
        <v>50007</v>
      </c>
      <c r="W3835" s="231">
        <f>IFERROR(VLOOKUP(J3835,'Item List (2)'!C:E,3,0),VLOOKUP(K3835,'Item List (2)'!C:E,3,0))</f>
        <v>100</v>
      </c>
      <c r="X3835" s="231">
        <f t="shared" si="355"/>
        <v>0</v>
      </c>
      <c r="Y3835" s="231" t="str">
        <f t="shared" si="356"/>
        <v>MILK, 1%</v>
      </c>
      <c r="AA3835" s="232">
        <f t="shared" si="357"/>
        <v>19.08</v>
      </c>
      <c r="AB3835" s="232" t="str">
        <f>VLOOKUP(W3835,'Item List (2)'!$H:$J,2,0)</f>
        <v>Food</v>
      </c>
      <c r="AC3835" s="232">
        <f t="shared" si="358"/>
        <v>7382</v>
      </c>
      <c r="AD3835" s="232" t="str">
        <f t="shared" si="359"/>
        <v>7382-Food</v>
      </c>
    </row>
    <row r="3836" spans="1:30">
      <c r="A3836" t="s">
        <v>48</v>
      </c>
      <c r="B3836" t="s">
        <v>953</v>
      </c>
      <c r="C3836" t="s">
        <v>954</v>
      </c>
      <c r="D3836" t="s">
        <v>955</v>
      </c>
      <c r="E3836" t="s">
        <v>956</v>
      </c>
      <c r="F3836" s="220" t="s">
        <v>53</v>
      </c>
      <c r="G3836" s="220">
        <v>45168</v>
      </c>
      <c r="H3836" t="s">
        <v>112</v>
      </c>
      <c r="I3836" t="s">
        <v>55</v>
      </c>
      <c r="J3836" t="s">
        <v>113</v>
      </c>
      <c r="K3836" t="s">
        <v>114</v>
      </c>
      <c r="L3836" s="230" t="s">
        <v>115</v>
      </c>
      <c r="M3836">
        <v>1</v>
      </c>
      <c r="N3836">
        <v>0</v>
      </c>
      <c r="O3836">
        <v>40.54</v>
      </c>
      <c r="P3836">
        <v>40.54</v>
      </c>
      <c r="Q3836">
        <v>6098.77</v>
      </c>
      <c r="R3836">
        <v>16.58</v>
      </c>
      <c r="S3836" s="231" t="str">
        <f>VLOOKUP(U3836,'Cross ref'!I:J,2,0)</f>
        <v>SG2</v>
      </c>
      <c r="T3836" s="231">
        <f t="shared" si="354"/>
        <v>40.54</v>
      </c>
      <c r="U3836" s="231">
        <f>VLOOKUP(VALUE(C3836),'Cross ref'!G:I,3,0)</f>
        <v>7382</v>
      </c>
      <c r="V3836" s="231">
        <f>IFERROR(VLOOKUP(J3836,'Item List (2)'!C:D,2,0),VLOOKUP(K3836,'Item List (2)'!C:D,2,0))</f>
        <v>50007</v>
      </c>
      <c r="W3836" s="231">
        <f>IFERROR(VLOOKUP(J3836,'Item List (2)'!C:E,3,0),VLOOKUP(K3836,'Item List (2)'!C:E,3,0))</f>
        <v>100</v>
      </c>
      <c r="X3836" s="231">
        <f t="shared" si="355"/>
        <v>0</v>
      </c>
      <c r="Y3836" s="231" t="str">
        <f t="shared" si="356"/>
        <v>CHEESECAKE, STAWBRY 3.5Z</v>
      </c>
      <c r="AA3836" s="232">
        <f t="shared" si="357"/>
        <v>40.54</v>
      </c>
      <c r="AB3836" s="232" t="str">
        <f>VLOOKUP(W3836,'Item List (2)'!$H:$J,2,0)</f>
        <v>Food</v>
      </c>
      <c r="AC3836" s="232">
        <f t="shared" si="358"/>
        <v>7382</v>
      </c>
      <c r="AD3836" s="232" t="str">
        <f t="shared" si="359"/>
        <v>7382-Food</v>
      </c>
    </row>
    <row r="3837" spans="1:30">
      <c r="A3837" t="s">
        <v>48</v>
      </c>
      <c r="B3837" t="s">
        <v>953</v>
      </c>
      <c r="C3837" t="s">
        <v>954</v>
      </c>
      <c r="D3837" t="s">
        <v>955</v>
      </c>
      <c r="E3837" t="s">
        <v>956</v>
      </c>
      <c r="F3837" s="220" t="s">
        <v>53</v>
      </c>
      <c r="G3837" s="220">
        <v>45168</v>
      </c>
      <c r="H3837" t="s">
        <v>116</v>
      </c>
      <c r="I3837" t="s">
        <v>55</v>
      </c>
      <c r="J3837" t="s">
        <v>117</v>
      </c>
      <c r="K3837" t="s">
        <v>118</v>
      </c>
      <c r="L3837" s="230" t="s">
        <v>119</v>
      </c>
      <c r="M3837">
        <v>18</v>
      </c>
      <c r="N3837">
        <v>0</v>
      </c>
      <c r="O3837">
        <v>76.78</v>
      </c>
      <c r="P3837">
        <v>1382.04</v>
      </c>
      <c r="Q3837">
        <v>6098.77</v>
      </c>
      <c r="R3837">
        <v>16.58</v>
      </c>
      <c r="S3837" s="231" t="str">
        <f>VLOOKUP(U3837,'Cross ref'!I:J,2,0)</f>
        <v>SG2</v>
      </c>
      <c r="T3837" s="231">
        <f t="shared" si="354"/>
        <v>1382.04</v>
      </c>
      <c r="U3837" s="231">
        <f>VLOOKUP(VALUE(C3837),'Cross ref'!G:I,3,0)</f>
        <v>7382</v>
      </c>
      <c r="V3837" s="231">
        <f>IFERROR(VLOOKUP(J3837,'Item List (2)'!C:D,2,0),VLOOKUP(K3837,'Item List (2)'!C:D,2,0))</f>
        <v>50007</v>
      </c>
      <c r="W3837" s="231">
        <f>IFERROR(VLOOKUP(J3837,'Item List (2)'!C:E,3,0),VLOOKUP(K3837,'Item List (2)'!C:E,3,0))</f>
        <v>100</v>
      </c>
      <c r="X3837" s="231">
        <f t="shared" si="355"/>
        <v>0</v>
      </c>
      <c r="Y3837" s="231" t="str">
        <f t="shared" si="356"/>
        <v>BEEF, GRND PTY 3.5Z</v>
      </c>
      <c r="AA3837" s="232">
        <f t="shared" si="357"/>
        <v>1382.04</v>
      </c>
      <c r="AB3837" s="232" t="str">
        <f>VLOOKUP(W3837,'Item List (2)'!$H:$J,2,0)</f>
        <v>Food</v>
      </c>
      <c r="AC3837" s="232">
        <f t="shared" si="358"/>
        <v>7382</v>
      </c>
      <c r="AD3837" s="232" t="str">
        <f t="shared" si="359"/>
        <v>7382-Food</v>
      </c>
    </row>
    <row r="3838" spans="1:30">
      <c r="A3838" t="s">
        <v>48</v>
      </c>
      <c r="B3838" t="s">
        <v>953</v>
      </c>
      <c r="C3838" t="s">
        <v>954</v>
      </c>
      <c r="D3838" t="s">
        <v>955</v>
      </c>
      <c r="E3838" t="s">
        <v>956</v>
      </c>
      <c r="F3838" s="220" t="s">
        <v>53</v>
      </c>
      <c r="G3838" s="220">
        <v>45168</v>
      </c>
      <c r="H3838" t="s">
        <v>923</v>
      </c>
      <c r="I3838" t="s">
        <v>66</v>
      </c>
      <c r="J3838" t="s">
        <v>924</v>
      </c>
      <c r="K3838" t="s">
        <v>925</v>
      </c>
      <c r="L3838" s="230" t="s">
        <v>926</v>
      </c>
      <c r="M3838">
        <v>1</v>
      </c>
      <c r="N3838">
        <v>0</v>
      </c>
      <c r="O3838">
        <v>56.85</v>
      </c>
      <c r="P3838">
        <v>56.85</v>
      </c>
      <c r="Q3838">
        <v>6098.77</v>
      </c>
      <c r="R3838">
        <v>16.58</v>
      </c>
      <c r="S3838" s="231" t="str">
        <f>VLOOKUP(U3838,'Cross ref'!I:J,2,0)</f>
        <v>SG2</v>
      </c>
      <c r="T3838" s="231">
        <f t="shared" si="354"/>
        <v>56.85</v>
      </c>
      <c r="U3838" s="231">
        <f>VLOOKUP(VALUE(C3838),'Cross ref'!G:I,3,0)</f>
        <v>7382</v>
      </c>
      <c r="V3838" s="231">
        <f>IFERROR(VLOOKUP(J3838,'Item List (2)'!C:D,2,0),VLOOKUP(K3838,'Item List (2)'!C:D,2,0))</f>
        <v>60507</v>
      </c>
      <c r="W3838" s="231">
        <f>IFERROR(VLOOKUP(J3838,'Item List (2)'!C:E,3,0),VLOOKUP(K3838,'Item List (2)'!C:E,3,0))</f>
        <v>1200</v>
      </c>
      <c r="X3838" s="231">
        <f t="shared" si="355"/>
        <v>0</v>
      </c>
      <c r="Y3838" s="231" t="str">
        <f t="shared" si="356"/>
        <v>FILTER POWDER, MAGNESOL</v>
      </c>
      <c r="AA3838" s="232">
        <f t="shared" si="357"/>
        <v>56.85</v>
      </c>
      <c r="AB3838" s="232" t="str">
        <f>VLOOKUP(W3838,'Item List (2)'!$H:$J,2,0)</f>
        <v>Supplies</v>
      </c>
      <c r="AC3838" s="232">
        <f t="shared" si="358"/>
        <v>7382</v>
      </c>
      <c r="AD3838" s="232" t="str">
        <f t="shared" si="359"/>
        <v>7382-Supplies</v>
      </c>
    </row>
    <row r="3839" spans="1:30">
      <c r="A3839" t="s">
        <v>48</v>
      </c>
      <c r="B3839" t="s">
        <v>953</v>
      </c>
      <c r="C3839" t="s">
        <v>954</v>
      </c>
      <c r="D3839" t="s">
        <v>955</v>
      </c>
      <c r="E3839" t="s">
        <v>956</v>
      </c>
      <c r="F3839" s="220" t="s">
        <v>53</v>
      </c>
      <c r="G3839" s="220">
        <v>45168</v>
      </c>
      <c r="H3839" t="s">
        <v>120</v>
      </c>
      <c r="I3839" t="s">
        <v>55</v>
      </c>
      <c r="J3839" t="s">
        <v>121</v>
      </c>
      <c r="K3839" t="s">
        <v>122</v>
      </c>
      <c r="L3839" s="230" t="s">
        <v>123</v>
      </c>
      <c r="M3839">
        <v>3</v>
      </c>
      <c r="N3839">
        <v>0</v>
      </c>
      <c r="O3839">
        <v>30.72</v>
      </c>
      <c r="P3839">
        <v>92.16</v>
      </c>
      <c r="Q3839">
        <v>6098.77</v>
      </c>
      <c r="R3839">
        <v>16.58</v>
      </c>
      <c r="S3839" s="231" t="str">
        <f>VLOOKUP(U3839,'Cross ref'!I:J,2,0)</f>
        <v>SG2</v>
      </c>
      <c r="T3839" s="231">
        <f t="shared" si="354"/>
        <v>92.16</v>
      </c>
      <c r="U3839" s="231">
        <f>VLOOKUP(VALUE(C3839),'Cross ref'!G:I,3,0)</f>
        <v>7382</v>
      </c>
      <c r="V3839" s="231">
        <f>IFERROR(VLOOKUP(J3839,'Item List (2)'!C:D,2,0),VLOOKUP(K3839,'Item List (2)'!C:D,2,0))</f>
        <v>50007</v>
      </c>
      <c r="W3839" s="231">
        <f>IFERROR(VLOOKUP(J3839,'Item List (2)'!C:E,3,0),VLOOKUP(K3839,'Item List (2)'!C:E,3,0))</f>
        <v>100</v>
      </c>
      <c r="X3839" s="231">
        <f t="shared" si="355"/>
        <v>0</v>
      </c>
      <c r="Y3839" s="231" t="str">
        <f t="shared" si="356"/>
        <v>APPTZR, ONION RING</v>
      </c>
      <c r="AA3839" s="232">
        <f t="shared" si="357"/>
        <v>92.16</v>
      </c>
      <c r="AB3839" s="232" t="str">
        <f>VLOOKUP(W3839,'Item List (2)'!$H:$J,2,0)</f>
        <v>Food</v>
      </c>
      <c r="AC3839" s="232">
        <f t="shared" si="358"/>
        <v>7382</v>
      </c>
      <c r="AD3839" s="232" t="str">
        <f t="shared" si="359"/>
        <v>7382-Food</v>
      </c>
    </row>
    <row r="3840" spans="1:30">
      <c r="A3840" t="s">
        <v>48</v>
      </c>
      <c r="B3840" t="s">
        <v>953</v>
      </c>
      <c r="C3840" t="s">
        <v>954</v>
      </c>
      <c r="D3840" t="s">
        <v>955</v>
      </c>
      <c r="E3840" t="s">
        <v>956</v>
      </c>
      <c r="F3840" s="220" t="s">
        <v>53</v>
      </c>
      <c r="G3840" s="220">
        <v>45168</v>
      </c>
      <c r="H3840" t="s">
        <v>124</v>
      </c>
      <c r="I3840" t="s">
        <v>55</v>
      </c>
      <c r="J3840" t="s">
        <v>125</v>
      </c>
      <c r="K3840" t="s">
        <v>126</v>
      </c>
      <c r="L3840" s="230" t="s">
        <v>127</v>
      </c>
      <c r="M3840">
        <v>3</v>
      </c>
      <c r="N3840">
        <v>0</v>
      </c>
      <c r="O3840">
        <v>21.8</v>
      </c>
      <c r="P3840">
        <v>65.4</v>
      </c>
      <c r="Q3840">
        <v>6098.77</v>
      </c>
      <c r="R3840">
        <v>16.58</v>
      </c>
      <c r="S3840" s="231" t="str">
        <f>VLOOKUP(U3840,'Cross ref'!I:J,2,0)</f>
        <v>SG2</v>
      </c>
      <c r="T3840" s="231">
        <f t="shared" si="354"/>
        <v>65.4</v>
      </c>
      <c r="U3840" s="231">
        <f>VLOOKUP(VALUE(C3840),'Cross ref'!G:I,3,0)</f>
        <v>7382</v>
      </c>
      <c r="V3840" s="231">
        <f>IFERROR(VLOOKUP(J3840,'Item List (2)'!C:D,2,0),VLOOKUP(K3840,'Item List (2)'!C:D,2,0))</f>
        <v>50007</v>
      </c>
      <c r="W3840" s="231">
        <f>IFERROR(VLOOKUP(J3840,'Item List (2)'!C:E,3,0),VLOOKUP(K3840,'Item List (2)'!C:E,3,0))</f>
        <v>100</v>
      </c>
      <c r="X3840" s="231">
        <f t="shared" si="355"/>
        <v>0</v>
      </c>
      <c r="Y3840" s="231" t="str">
        <f t="shared" si="356"/>
        <v>KETCHUP, PKT</v>
      </c>
      <c r="AA3840" s="232">
        <f t="shared" si="357"/>
        <v>65.4</v>
      </c>
      <c r="AB3840" s="232" t="str">
        <f>VLOOKUP(W3840,'Item List (2)'!$H:$J,2,0)</f>
        <v>Food</v>
      </c>
      <c r="AC3840" s="232">
        <f t="shared" si="358"/>
        <v>7382</v>
      </c>
      <c r="AD3840" s="232" t="str">
        <f t="shared" si="359"/>
        <v>7382-Food</v>
      </c>
    </row>
    <row r="3841" spans="1:30">
      <c r="A3841" t="s">
        <v>48</v>
      </c>
      <c r="B3841" t="s">
        <v>953</v>
      </c>
      <c r="C3841" t="s">
        <v>954</v>
      </c>
      <c r="D3841" t="s">
        <v>955</v>
      </c>
      <c r="E3841" t="s">
        <v>956</v>
      </c>
      <c r="F3841" s="220" t="s">
        <v>53</v>
      </c>
      <c r="G3841" s="220">
        <v>45168</v>
      </c>
      <c r="H3841" t="s">
        <v>128</v>
      </c>
      <c r="I3841" t="s">
        <v>55</v>
      </c>
      <c r="J3841" t="s">
        <v>129</v>
      </c>
      <c r="K3841" t="s">
        <v>130</v>
      </c>
      <c r="L3841" s="230" t="s">
        <v>131</v>
      </c>
      <c r="M3841">
        <v>1</v>
      </c>
      <c r="N3841">
        <v>0</v>
      </c>
      <c r="O3841">
        <v>33.38</v>
      </c>
      <c r="P3841">
        <v>33.38</v>
      </c>
      <c r="Q3841">
        <v>6098.77</v>
      </c>
      <c r="R3841">
        <v>16.58</v>
      </c>
      <c r="S3841" s="231" t="str">
        <f>VLOOKUP(U3841,'Cross ref'!I:J,2,0)</f>
        <v>SG2</v>
      </c>
      <c r="T3841" s="231">
        <f t="shared" si="354"/>
        <v>33.38</v>
      </c>
      <c r="U3841" s="231">
        <f>VLOOKUP(VALUE(C3841),'Cross ref'!G:I,3,0)</f>
        <v>7382</v>
      </c>
      <c r="V3841" s="231">
        <f>IFERROR(VLOOKUP(J3841,'Item List (2)'!C:D,2,0),VLOOKUP(K3841,'Item List (2)'!C:D,2,0))</f>
        <v>50007</v>
      </c>
      <c r="W3841" s="231">
        <f>IFERROR(VLOOKUP(J3841,'Item List (2)'!C:E,3,0),VLOOKUP(K3841,'Item List (2)'!C:E,3,0))</f>
        <v>100</v>
      </c>
      <c r="X3841" s="231">
        <f t="shared" si="355"/>
        <v>0</v>
      </c>
      <c r="Y3841" s="231" t="str">
        <f t="shared" si="356"/>
        <v>HASHBROWN, RND ZTF</v>
      </c>
      <c r="AA3841" s="232">
        <f t="shared" si="357"/>
        <v>33.38</v>
      </c>
      <c r="AB3841" s="232" t="str">
        <f>VLOOKUP(W3841,'Item List (2)'!$H:$J,2,0)</f>
        <v>Food</v>
      </c>
      <c r="AC3841" s="232">
        <f t="shared" si="358"/>
        <v>7382</v>
      </c>
      <c r="AD3841" s="232" t="str">
        <f t="shared" si="359"/>
        <v>7382-Food</v>
      </c>
    </row>
    <row r="3842" spans="1:30">
      <c r="A3842" t="s">
        <v>48</v>
      </c>
      <c r="B3842" t="s">
        <v>953</v>
      </c>
      <c r="C3842" t="s">
        <v>954</v>
      </c>
      <c r="D3842" t="s">
        <v>955</v>
      </c>
      <c r="E3842" t="s">
        <v>956</v>
      </c>
      <c r="F3842" s="220" t="s">
        <v>53</v>
      </c>
      <c r="G3842" s="220">
        <v>45168</v>
      </c>
      <c r="H3842" t="s">
        <v>132</v>
      </c>
      <c r="I3842" t="s">
        <v>55</v>
      </c>
      <c r="J3842" t="s">
        <v>129</v>
      </c>
      <c r="K3842" t="s">
        <v>133</v>
      </c>
      <c r="L3842" s="230" t="s">
        <v>131</v>
      </c>
      <c r="M3842">
        <v>2</v>
      </c>
      <c r="N3842">
        <v>0</v>
      </c>
      <c r="O3842">
        <v>33.38</v>
      </c>
      <c r="P3842">
        <v>66.76</v>
      </c>
      <c r="Q3842">
        <v>6098.77</v>
      </c>
      <c r="R3842">
        <v>16.58</v>
      </c>
      <c r="S3842" s="231" t="str">
        <f>VLOOKUP(U3842,'Cross ref'!I:J,2,0)</f>
        <v>SG2</v>
      </c>
      <c r="T3842" s="231">
        <f t="shared" ref="T3842:T3886" si="360">P3842</f>
        <v>66.76</v>
      </c>
      <c r="U3842" s="231">
        <f>VLOOKUP(VALUE(C3842),'Cross ref'!G:I,3,0)</f>
        <v>7382</v>
      </c>
      <c r="V3842" s="231">
        <f>IFERROR(VLOOKUP(J3842,'Item List (2)'!C:D,2,0),VLOOKUP(K3842,'Item List (2)'!C:D,2,0))</f>
        <v>50007</v>
      </c>
      <c r="W3842" s="231">
        <f>IFERROR(VLOOKUP(J3842,'Item List (2)'!C:E,3,0),VLOOKUP(K3842,'Item List (2)'!C:E,3,0))</f>
        <v>100</v>
      </c>
      <c r="X3842" s="231">
        <f t="shared" ref="X3842:X3886" si="361">IF(_xlfn.NUMBERVALUE(O3842),M3842*O3842-P3842,-P3842)</f>
        <v>0</v>
      </c>
      <c r="Y3842" s="231" t="str">
        <f t="shared" ref="Y3842:Y3886" si="362">K3842</f>
        <v>FRIES, CRISS CUT SEASN</v>
      </c>
      <c r="AA3842" s="232">
        <f t="shared" ref="AA3842:AA3886" si="363">P3842</f>
        <v>66.76</v>
      </c>
      <c r="AB3842" s="232" t="str">
        <f>VLOOKUP(W3842,'Item List (2)'!$H:$J,2,0)</f>
        <v>Food</v>
      </c>
      <c r="AC3842" s="232">
        <f t="shared" ref="AC3842:AC3886" si="364">U3842</f>
        <v>7382</v>
      </c>
      <c r="AD3842" s="232" t="str">
        <f t="shared" ref="AD3842:AD3886" si="365">AC3842&amp;"-"&amp;AB3842</f>
        <v>7382-Food</v>
      </c>
    </row>
    <row r="3843" spans="1:30">
      <c r="A3843" t="s">
        <v>48</v>
      </c>
      <c r="B3843" t="s">
        <v>953</v>
      </c>
      <c r="C3843" t="s">
        <v>954</v>
      </c>
      <c r="D3843" t="s">
        <v>955</v>
      </c>
      <c r="E3843" t="s">
        <v>956</v>
      </c>
      <c r="F3843" s="220" t="s">
        <v>53</v>
      </c>
      <c r="G3843" s="220">
        <v>45168</v>
      </c>
      <c r="H3843" t="s">
        <v>134</v>
      </c>
      <c r="I3843" t="s">
        <v>55</v>
      </c>
      <c r="J3843" t="s">
        <v>129</v>
      </c>
      <c r="K3843" t="s">
        <v>135</v>
      </c>
      <c r="L3843" s="230" t="s">
        <v>136</v>
      </c>
      <c r="M3843">
        <v>12</v>
      </c>
      <c r="N3843">
        <v>0</v>
      </c>
      <c r="O3843">
        <v>35.28</v>
      </c>
      <c r="P3843">
        <v>423.36</v>
      </c>
      <c r="Q3843">
        <v>6098.77</v>
      </c>
      <c r="R3843">
        <v>16.58</v>
      </c>
      <c r="S3843" s="231" t="str">
        <f>VLOOKUP(U3843,'Cross ref'!I:J,2,0)</f>
        <v>SG2</v>
      </c>
      <c r="T3843" s="231">
        <f t="shared" si="360"/>
        <v>423.36</v>
      </c>
      <c r="U3843" s="231">
        <f>VLOOKUP(VALUE(C3843),'Cross ref'!G:I,3,0)</f>
        <v>7382</v>
      </c>
      <c r="V3843" s="231">
        <f>IFERROR(VLOOKUP(J3843,'Item List (2)'!C:D,2,0),VLOOKUP(K3843,'Item List (2)'!C:D,2,0))</f>
        <v>50007</v>
      </c>
      <c r="W3843" s="231">
        <f>IFERROR(VLOOKUP(J3843,'Item List (2)'!C:E,3,0),VLOOKUP(K3843,'Item List (2)'!C:E,3,0))</f>
        <v>100</v>
      </c>
      <c r="X3843" s="231">
        <f t="shared" si="361"/>
        <v>0</v>
      </c>
      <c r="Y3843" s="231" t="str">
        <f t="shared" si="362"/>
        <v>FRIES, SS SK ON</v>
      </c>
      <c r="AA3843" s="232">
        <f t="shared" si="363"/>
        <v>423.36</v>
      </c>
      <c r="AB3843" s="232" t="str">
        <f>VLOOKUP(W3843,'Item List (2)'!$H:$J,2,0)</f>
        <v>Food</v>
      </c>
      <c r="AC3843" s="232">
        <f t="shared" si="364"/>
        <v>7382</v>
      </c>
      <c r="AD3843" s="232" t="str">
        <f t="shared" si="365"/>
        <v>7382-Food</v>
      </c>
    </row>
    <row r="3844" spans="1:30">
      <c r="A3844" t="s">
        <v>48</v>
      </c>
      <c r="B3844" t="s">
        <v>953</v>
      </c>
      <c r="C3844" t="s">
        <v>954</v>
      </c>
      <c r="D3844" t="s">
        <v>955</v>
      </c>
      <c r="E3844" t="s">
        <v>956</v>
      </c>
      <c r="F3844" s="220" t="s">
        <v>53</v>
      </c>
      <c r="G3844" s="220">
        <v>45168</v>
      </c>
      <c r="H3844" t="s">
        <v>324</v>
      </c>
      <c r="I3844" t="s">
        <v>55</v>
      </c>
      <c r="J3844" t="s">
        <v>325</v>
      </c>
      <c r="K3844" t="s">
        <v>326</v>
      </c>
      <c r="L3844" s="230" t="s">
        <v>327</v>
      </c>
      <c r="M3844">
        <v>1</v>
      </c>
      <c r="N3844">
        <v>0</v>
      </c>
      <c r="O3844">
        <v>31.31</v>
      </c>
      <c r="P3844">
        <v>31.31</v>
      </c>
      <c r="Q3844">
        <v>6098.77</v>
      </c>
      <c r="R3844">
        <v>16.58</v>
      </c>
      <c r="S3844" s="231" t="str">
        <f>VLOOKUP(U3844,'Cross ref'!I:J,2,0)</f>
        <v>SG2</v>
      </c>
      <c r="T3844" s="231">
        <f t="shared" si="360"/>
        <v>31.31</v>
      </c>
      <c r="U3844" s="231">
        <f>VLOOKUP(VALUE(C3844),'Cross ref'!G:I,3,0)</f>
        <v>7382</v>
      </c>
      <c r="V3844" s="231">
        <f>IFERROR(VLOOKUP(J3844,'Item List (2)'!C:D,2,0),VLOOKUP(K3844,'Item List (2)'!C:D,2,0))</f>
        <v>50007</v>
      </c>
      <c r="W3844" s="231">
        <f>IFERROR(VLOOKUP(J3844,'Item List (2)'!C:E,3,0),VLOOKUP(K3844,'Item List (2)'!C:E,3,0))</f>
        <v>100</v>
      </c>
      <c r="X3844" s="231">
        <f t="shared" si="361"/>
        <v>0</v>
      </c>
      <c r="Y3844" s="231" t="str">
        <f t="shared" si="362"/>
        <v>TORTILLA, FLOUR 10" FZN</v>
      </c>
      <c r="AA3844" s="232">
        <f t="shared" si="363"/>
        <v>31.31</v>
      </c>
      <c r="AB3844" s="232" t="str">
        <f>VLOOKUP(W3844,'Item List (2)'!$H:$J,2,0)</f>
        <v>Food</v>
      </c>
      <c r="AC3844" s="232">
        <f t="shared" si="364"/>
        <v>7382</v>
      </c>
      <c r="AD3844" s="232" t="str">
        <f t="shared" si="365"/>
        <v>7382-Food</v>
      </c>
    </row>
    <row r="3845" spans="1:30">
      <c r="A3845" t="s">
        <v>48</v>
      </c>
      <c r="B3845" t="s">
        <v>953</v>
      </c>
      <c r="C3845" t="s">
        <v>954</v>
      </c>
      <c r="D3845" t="s">
        <v>955</v>
      </c>
      <c r="E3845" t="s">
        <v>956</v>
      </c>
      <c r="F3845" s="220" t="s">
        <v>53</v>
      </c>
      <c r="G3845" s="220">
        <v>45168</v>
      </c>
      <c r="H3845" t="s">
        <v>141</v>
      </c>
      <c r="I3845" t="s">
        <v>55</v>
      </c>
      <c r="J3845" t="s">
        <v>142</v>
      </c>
      <c r="K3845" t="s">
        <v>143</v>
      </c>
      <c r="L3845" s="230" t="s">
        <v>144</v>
      </c>
      <c r="M3845">
        <v>1</v>
      </c>
      <c r="N3845">
        <v>0</v>
      </c>
      <c r="O3845">
        <v>29.7</v>
      </c>
      <c r="P3845">
        <v>29.7</v>
      </c>
      <c r="Q3845">
        <v>6098.77</v>
      </c>
      <c r="R3845">
        <v>16.58</v>
      </c>
      <c r="S3845" s="231" t="str">
        <f>VLOOKUP(U3845,'Cross ref'!I:J,2,0)</f>
        <v>SG2</v>
      </c>
      <c r="T3845" s="231">
        <f t="shared" si="360"/>
        <v>29.7</v>
      </c>
      <c r="U3845" s="231">
        <f>VLOOKUP(VALUE(C3845),'Cross ref'!G:I,3,0)</f>
        <v>7382</v>
      </c>
      <c r="V3845" s="231">
        <f>IFERROR(VLOOKUP(J3845,'Item List (2)'!C:D,2,0),VLOOKUP(K3845,'Item List (2)'!C:D,2,0))</f>
        <v>50007</v>
      </c>
      <c r="W3845" s="231">
        <f>IFERROR(VLOOKUP(J3845,'Item List (2)'!C:E,3,0),VLOOKUP(K3845,'Item List (2)'!C:E,3,0))</f>
        <v>100</v>
      </c>
      <c r="X3845" s="231">
        <f t="shared" si="361"/>
        <v>0</v>
      </c>
      <c r="Y3845" s="231" t="str">
        <f t="shared" si="362"/>
        <v>CAKE, CHOC DOME</v>
      </c>
      <c r="AA3845" s="232">
        <f t="shared" si="363"/>
        <v>29.7</v>
      </c>
      <c r="AB3845" s="232" t="str">
        <f>VLOOKUP(W3845,'Item List (2)'!$H:$J,2,0)</f>
        <v>Food</v>
      </c>
      <c r="AC3845" s="232">
        <f t="shared" si="364"/>
        <v>7382</v>
      </c>
      <c r="AD3845" s="232" t="str">
        <f t="shared" si="365"/>
        <v>7382-Food</v>
      </c>
    </row>
    <row r="3846" spans="1:30">
      <c r="A3846" t="s">
        <v>48</v>
      </c>
      <c r="B3846" t="s">
        <v>953</v>
      </c>
      <c r="C3846" t="s">
        <v>954</v>
      </c>
      <c r="D3846" t="s">
        <v>955</v>
      </c>
      <c r="E3846" t="s">
        <v>956</v>
      </c>
      <c r="F3846" s="220" t="s">
        <v>53</v>
      </c>
      <c r="G3846" s="220">
        <v>45168</v>
      </c>
      <c r="H3846" t="s">
        <v>145</v>
      </c>
      <c r="I3846" t="s">
        <v>55</v>
      </c>
      <c r="J3846" t="s">
        <v>146</v>
      </c>
      <c r="K3846" t="s">
        <v>147</v>
      </c>
      <c r="L3846" s="230" t="s">
        <v>148</v>
      </c>
      <c r="M3846">
        <v>1</v>
      </c>
      <c r="N3846">
        <v>0</v>
      </c>
      <c r="O3846">
        <v>111.01</v>
      </c>
      <c r="P3846">
        <v>111.01</v>
      </c>
      <c r="Q3846">
        <v>6098.77</v>
      </c>
      <c r="R3846">
        <v>16.58</v>
      </c>
      <c r="S3846" s="231" t="str">
        <f>VLOOKUP(U3846,'Cross ref'!I:J,2,0)</f>
        <v>SG2</v>
      </c>
      <c r="T3846" s="231">
        <f t="shared" si="360"/>
        <v>111.01</v>
      </c>
      <c r="U3846" s="231">
        <f>VLOOKUP(VALUE(C3846),'Cross ref'!G:I,3,0)</f>
        <v>7382</v>
      </c>
      <c r="V3846" s="231">
        <f>IFERROR(VLOOKUP(J3846,'Item List (2)'!C:D,2,0),VLOOKUP(K3846,'Item List (2)'!C:D,2,0))</f>
        <v>50007</v>
      </c>
      <c r="W3846" s="231">
        <f>IFERROR(VLOOKUP(J3846,'Item List (2)'!C:E,3,0),VLOOKUP(K3846,'Item List (2)'!C:E,3,0))</f>
        <v>100</v>
      </c>
      <c r="X3846" s="231">
        <f t="shared" si="361"/>
        <v>0</v>
      </c>
      <c r="Y3846" s="231" t="str">
        <f t="shared" si="362"/>
        <v>CHICKEN, TNDRLOIN STRIP 1.5Z</v>
      </c>
      <c r="AA3846" s="232">
        <f t="shared" si="363"/>
        <v>111.01</v>
      </c>
      <c r="AB3846" s="232" t="str">
        <f>VLOOKUP(W3846,'Item List (2)'!$H:$J,2,0)</f>
        <v>Food</v>
      </c>
      <c r="AC3846" s="232">
        <f t="shared" si="364"/>
        <v>7382</v>
      </c>
      <c r="AD3846" s="232" t="str">
        <f t="shared" si="365"/>
        <v>7382-Food</v>
      </c>
    </row>
    <row r="3847" spans="1:30">
      <c r="A3847" t="s">
        <v>48</v>
      </c>
      <c r="B3847" t="s">
        <v>953</v>
      </c>
      <c r="C3847" t="s">
        <v>954</v>
      </c>
      <c r="D3847" t="s">
        <v>955</v>
      </c>
      <c r="E3847" t="s">
        <v>956</v>
      </c>
      <c r="F3847" s="220" t="s">
        <v>53</v>
      </c>
      <c r="G3847" s="220">
        <v>45168</v>
      </c>
      <c r="H3847" t="s">
        <v>151</v>
      </c>
      <c r="I3847" t="s">
        <v>55</v>
      </c>
      <c r="J3847" t="s">
        <v>152</v>
      </c>
      <c r="K3847" t="s">
        <v>153</v>
      </c>
      <c r="L3847" s="230" t="s">
        <v>154</v>
      </c>
      <c r="M3847">
        <v>1</v>
      </c>
      <c r="N3847">
        <v>0</v>
      </c>
      <c r="O3847">
        <v>11.66</v>
      </c>
      <c r="P3847">
        <v>11.66</v>
      </c>
      <c r="Q3847">
        <v>6098.77</v>
      </c>
      <c r="R3847">
        <v>16.58</v>
      </c>
      <c r="S3847" s="231" t="str">
        <f>VLOOKUP(U3847,'Cross ref'!I:J,2,0)</f>
        <v>SG2</v>
      </c>
      <c r="T3847" s="231">
        <f t="shared" si="360"/>
        <v>11.66</v>
      </c>
      <c r="U3847" s="231">
        <f>VLOOKUP(VALUE(C3847),'Cross ref'!G:I,3,0)</f>
        <v>7382</v>
      </c>
      <c r="V3847" s="231">
        <f>IFERROR(VLOOKUP(J3847,'Item List (2)'!C:D,2,0),VLOOKUP(K3847,'Item List (2)'!C:D,2,0))</f>
        <v>50007</v>
      </c>
      <c r="W3847" s="231">
        <f>IFERROR(VLOOKUP(J3847,'Item List (2)'!C:E,3,0),VLOOKUP(K3847,'Item List (2)'!C:E,3,0))</f>
        <v>100</v>
      </c>
      <c r="X3847" s="231">
        <f t="shared" si="361"/>
        <v>0</v>
      </c>
      <c r="Y3847" s="231" t="str">
        <f t="shared" si="362"/>
        <v>SAUCE, BUFFALO CUP</v>
      </c>
      <c r="AA3847" s="232">
        <f t="shared" si="363"/>
        <v>11.66</v>
      </c>
      <c r="AB3847" s="232" t="str">
        <f>VLOOKUP(W3847,'Item List (2)'!$H:$J,2,0)</f>
        <v>Food</v>
      </c>
      <c r="AC3847" s="232">
        <f t="shared" si="364"/>
        <v>7382</v>
      </c>
      <c r="AD3847" s="232" t="str">
        <f t="shared" si="365"/>
        <v>7382-Food</v>
      </c>
    </row>
    <row r="3848" spans="1:30">
      <c r="A3848" t="s">
        <v>48</v>
      </c>
      <c r="B3848" t="s">
        <v>953</v>
      </c>
      <c r="C3848" t="s">
        <v>954</v>
      </c>
      <c r="D3848" t="s">
        <v>955</v>
      </c>
      <c r="E3848" t="s">
        <v>956</v>
      </c>
      <c r="F3848" s="220" t="s">
        <v>53</v>
      </c>
      <c r="G3848" s="220">
        <v>45168</v>
      </c>
      <c r="H3848" t="s">
        <v>332</v>
      </c>
      <c r="I3848" t="s">
        <v>55</v>
      </c>
      <c r="J3848" t="s">
        <v>244</v>
      </c>
      <c r="K3848" t="s">
        <v>333</v>
      </c>
      <c r="L3848" s="230" t="s">
        <v>334</v>
      </c>
      <c r="M3848">
        <v>1</v>
      </c>
      <c r="N3848">
        <v>0</v>
      </c>
      <c r="O3848">
        <v>31.38</v>
      </c>
      <c r="P3848">
        <v>31.38</v>
      </c>
      <c r="Q3848">
        <v>6098.77</v>
      </c>
      <c r="R3848">
        <v>16.58</v>
      </c>
      <c r="S3848" s="231" t="str">
        <f>VLOOKUP(U3848,'Cross ref'!I:J,2,0)</f>
        <v>SG2</v>
      </c>
      <c r="T3848" s="231">
        <f t="shared" si="360"/>
        <v>31.38</v>
      </c>
      <c r="U3848" s="231">
        <f>VLOOKUP(VALUE(C3848),'Cross ref'!G:I,3,0)</f>
        <v>7382</v>
      </c>
      <c r="V3848" s="231">
        <f>IFERROR(VLOOKUP(J3848,'Item List (2)'!C:D,2,0),VLOOKUP(K3848,'Item List (2)'!C:D,2,0))</f>
        <v>50007</v>
      </c>
      <c r="W3848" s="231">
        <f>IFERROR(VLOOKUP(J3848,'Item List (2)'!C:E,3,0),VLOOKUP(K3848,'Item List (2)'!C:E,3,0))</f>
        <v>100</v>
      </c>
      <c r="X3848" s="231">
        <f t="shared" si="361"/>
        <v>0</v>
      </c>
      <c r="Y3848" s="231" t="str">
        <f t="shared" si="362"/>
        <v>WHIP CREAM, AEROSOL 17Z</v>
      </c>
      <c r="AA3848" s="232">
        <f t="shared" si="363"/>
        <v>31.38</v>
      </c>
      <c r="AB3848" s="232" t="str">
        <f>VLOOKUP(W3848,'Item List (2)'!$H:$J,2,0)</f>
        <v>Food</v>
      </c>
      <c r="AC3848" s="232">
        <f t="shared" si="364"/>
        <v>7382</v>
      </c>
      <c r="AD3848" s="232" t="str">
        <f t="shared" si="365"/>
        <v>7382-Food</v>
      </c>
    </row>
    <row r="3849" spans="1:30">
      <c r="A3849" t="s">
        <v>48</v>
      </c>
      <c r="B3849" t="s">
        <v>953</v>
      </c>
      <c r="C3849" t="s">
        <v>954</v>
      </c>
      <c r="D3849" t="s">
        <v>955</v>
      </c>
      <c r="E3849" t="s">
        <v>956</v>
      </c>
      <c r="F3849" s="220" t="s">
        <v>53</v>
      </c>
      <c r="G3849" s="220">
        <v>45168</v>
      </c>
      <c r="H3849" t="s">
        <v>155</v>
      </c>
      <c r="I3849" t="s">
        <v>55</v>
      </c>
      <c r="J3849" t="s">
        <v>156</v>
      </c>
      <c r="K3849" t="s">
        <v>157</v>
      </c>
      <c r="L3849" s="230" t="s">
        <v>158</v>
      </c>
      <c r="M3849">
        <v>4</v>
      </c>
      <c r="N3849">
        <v>0</v>
      </c>
      <c r="O3849">
        <v>19.78</v>
      </c>
      <c r="P3849">
        <v>79.12</v>
      </c>
      <c r="Q3849">
        <v>6098.77</v>
      </c>
      <c r="R3849">
        <v>16.58</v>
      </c>
      <c r="S3849" s="231" t="str">
        <f>VLOOKUP(U3849,'Cross ref'!I:J,2,0)</f>
        <v>SG2</v>
      </c>
      <c r="T3849" s="231">
        <f t="shared" si="360"/>
        <v>79.12</v>
      </c>
      <c r="U3849" s="231">
        <f>VLOOKUP(VALUE(C3849),'Cross ref'!G:I,3,0)</f>
        <v>7382</v>
      </c>
      <c r="V3849" s="231">
        <f>IFERROR(VLOOKUP(J3849,'Item List (2)'!C:D,2,0),VLOOKUP(K3849,'Item List (2)'!C:D,2,0))</f>
        <v>50007</v>
      </c>
      <c r="W3849" s="231">
        <f>IFERROR(VLOOKUP(J3849,'Item List (2)'!C:E,3,0),VLOOKUP(K3849,'Item List (2)'!C:E,3,0))</f>
        <v>100</v>
      </c>
      <c r="X3849" s="231">
        <f t="shared" si="361"/>
        <v>0</v>
      </c>
      <c r="Y3849" s="231" t="str">
        <f t="shared" si="362"/>
        <v>ICE CREAM, VANILLA SLOW MELT</v>
      </c>
      <c r="AA3849" s="232">
        <f t="shared" si="363"/>
        <v>79.12</v>
      </c>
      <c r="AB3849" s="232" t="str">
        <f>VLOOKUP(W3849,'Item List (2)'!$H:$J,2,0)</f>
        <v>Food</v>
      </c>
      <c r="AC3849" s="232">
        <f t="shared" si="364"/>
        <v>7382</v>
      </c>
      <c r="AD3849" s="232" t="str">
        <f t="shared" si="365"/>
        <v>7382-Food</v>
      </c>
    </row>
    <row r="3850" spans="1:30">
      <c r="A3850" s="241" t="s">
        <v>48</v>
      </c>
      <c r="B3850" s="241" t="s">
        <v>953</v>
      </c>
      <c r="C3850" s="241" t="s">
        <v>954</v>
      </c>
      <c r="D3850" s="241" t="s">
        <v>955</v>
      </c>
      <c r="E3850" s="241" t="s">
        <v>956</v>
      </c>
      <c r="F3850" s="241" t="s">
        <v>53</v>
      </c>
      <c r="G3850" s="242">
        <v>45168</v>
      </c>
      <c r="H3850" s="241" t="s">
        <v>159</v>
      </c>
      <c r="I3850" s="241" t="s">
        <v>55</v>
      </c>
      <c r="J3850" s="241" t="s">
        <v>160</v>
      </c>
      <c r="K3850" s="241" t="s">
        <v>161</v>
      </c>
      <c r="L3850" s="241" t="s">
        <v>162</v>
      </c>
      <c r="M3850" s="243">
        <v>7</v>
      </c>
      <c r="N3850" s="244">
        <v>0</v>
      </c>
      <c r="O3850" s="243">
        <v>36.91</v>
      </c>
      <c r="P3850" s="244">
        <v>258.37</v>
      </c>
      <c r="Q3850" s="243">
        <v>6098.77</v>
      </c>
      <c r="R3850" s="243">
        <v>16.58</v>
      </c>
      <c r="S3850" s="231" t="str">
        <f>VLOOKUP(U3850,'Cross ref'!I:J,2,0)</f>
        <v>SG2</v>
      </c>
      <c r="T3850" s="231">
        <f t="shared" si="360"/>
        <v>258.37</v>
      </c>
      <c r="U3850" s="231">
        <f>VLOOKUP(VALUE(C3850),'Cross ref'!G:I,3,0)</f>
        <v>7382</v>
      </c>
      <c r="V3850" s="231">
        <f>IFERROR(VLOOKUP(J3850,'Item List (2)'!C:D,2,0),VLOOKUP(K3850,'Item List (2)'!C:D,2,0))</f>
        <v>50007</v>
      </c>
      <c r="W3850" s="231">
        <f>IFERROR(VLOOKUP(J3850,'Item List (2)'!C:E,3,0),VLOOKUP(K3850,'Item List (2)'!C:E,3,0))</f>
        <v>100</v>
      </c>
      <c r="X3850" s="231">
        <f t="shared" si="361"/>
        <v>0</v>
      </c>
      <c r="Y3850" s="231" t="str">
        <f t="shared" si="362"/>
        <v>SHORTENING, LIQ FRY PREM</v>
      </c>
      <c r="AA3850" s="232">
        <f t="shared" si="363"/>
        <v>258.37</v>
      </c>
      <c r="AB3850" s="232" t="str">
        <f>VLOOKUP(W3850,'Item List (2)'!$H:$J,2,0)</f>
        <v>Food</v>
      </c>
      <c r="AC3850" s="232">
        <f t="shared" si="364"/>
        <v>7382</v>
      </c>
      <c r="AD3850" s="232" t="str">
        <f t="shared" si="365"/>
        <v>7382-Food</v>
      </c>
    </row>
    <row r="3851" spans="1:30">
      <c r="A3851" s="241" t="s">
        <v>48</v>
      </c>
      <c r="B3851" s="241" t="s">
        <v>953</v>
      </c>
      <c r="C3851" s="241" t="s">
        <v>954</v>
      </c>
      <c r="D3851" s="241" t="s">
        <v>955</v>
      </c>
      <c r="E3851" s="241" t="s">
        <v>956</v>
      </c>
      <c r="F3851" s="241" t="s">
        <v>53</v>
      </c>
      <c r="G3851" s="242">
        <v>45168</v>
      </c>
      <c r="H3851" s="241" t="s">
        <v>450</v>
      </c>
      <c r="I3851" s="241" t="s">
        <v>55</v>
      </c>
      <c r="J3851" s="241" t="s">
        <v>117</v>
      </c>
      <c r="K3851" s="241" t="s">
        <v>451</v>
      </c>
      <c r="L3851" s="241" t="s">
        <v>452</v>
      </c>
      <c r="M3851" s="243">
        <v>1</v>
      </c>
      <c r="N3851" s="244">
        <v>0</v>
      </c>
      <c r="O3851" s="243">
        <v>166.32</v>
      </c>
      <c r="P3851" s="244">
        <v>166.32</v>
      </c>
      <c r="Q3851" s="243">
        <v>6098.77</v>
      </c>
      <c r="R3851" s="243">
        <v>16.58</v>
      </c>
      <c r="S3851" s="231" t="str">
        <f>VLOOKUP(U3851,'Cross ref'!I:J,2,0)</f>
        <v>SG2</v>
      </c>
      <c r="T3851" s="231">
        <f t="shared" si="360"/>
        <v>166.32</v>
      </c>
      <c r="U3851" s="231">
        <f>VLOOKUP(VALUE(C3851),'Cross ref'!G:I,3,0)</f>
        <v>7382</v>
      </c>
      <c r="V3851" s="231">
        <f>IFERROR(VLOOKUP(J3851,'Item List (2)'!C:D,2,0),VLOOKUP(K3851,'Item List (2)'!C:D,2,0))</f>
        <v>50007</v>
      </c>
      <c r="W3851" s="231">
        <f>IFERROR(VLOOKUP(J3851,'Item List (2)'!C:E,3,0),VLOOKUP(K3851,'Item List (2)'!C:E,3,0))</f>
        <v>100</v>
      </c>
      <c r="X3851" s="231">
        <f t="shared" si="361"/>
        <v>0</v>
      </c>
      <c r="Y3851" s="231" t="str">
        <f t="shared" si="362"/>
        <v>BEEF, STEAK FC</v>
      </c>
      <c r="AA3851" s="232">
        <f t="shared" si="363"/>
        <v>166.32</v>
      </c>
      <c r="AB3851" s="232" t="str">
        <f>VLOOKUP(W3851,'Item List (2)'!$H:$J,2,0)</f>
        <v>Food</v>
      </c>
      <c r="AC3851" s="232">
        <f t="shared" si="364"/>
        <v>7382</v>
      </c>
      <c r="AD3851" s="232" t="str">
        <f t="shared" si="365"/>
        <v>7382-Food</v>
      </c>
    </row>
    <row r="3852" spans="1:30">
      <c r="A3852" s="241" t="s">
        <v>48</v>
      </c>
      <c r="B3852" s="241" t="s">
        <v>953</v>
      </c>
      <c r="C3852" s="241" t="s">
        <v>954</v>
      </c>
      <c r="D3852" s="241" t="s">
        <v>955</v>
      </c>
      <c r="E3852" s="241" t="s">
        <v>956</v>
      </c>
      <c r="F3852" s="241" t="s">
        <v>53</v>
      </c>
      <c r="G3852" s="242">
        <v>45168</v>
      </c>
      <c r="H3852" s="241" t="s">
        <v>771</v>
      </c>
      <c r="I3852" s="241" t="s">
        <v>66</v>
      </c>
      <c r="J3852" s="241" t="s">
        <v>493</v>
      </c>
      <c r="K3852" s="241" t="s">
        <v>772</v>
      </c>
      <c r="L3852" s="241" t="s">
        <v>389</v>
      </c>
      <c r="M3852" s="243">
        <v>1</v>
      </c>
      <c r="N3852" s="244">
        <v>0</v>
      </c>
      <c r="O3852" s="243">
        <v>21.18</v>
      </c>
      <c r="P3852" s="244">
        <v>21.18</v>
      </c>
      <c r="Q3852" s="243">
        <v>6098.77</v>
      </c>
      <c r="R3852" s="243">
        <v>16.58</v>
      </c>
      <c r="S3852" s="231" t="str">
        <f>VLOOKUP(U3852,'Cross ref'!I:J,2,0)</f>
        <v>SG2</v>
      </c>
      <c r="T3852" s="231">
        <f t="shared" si="360"/>
        <v>21.18</v>
      </c>
      <c r="U3852" s="231">
        <f>VLOOKUP(VALUE(C3852),'Cross ref'!G:I,3,0)</f>
        <v>7382</v>
      </c>
      <c r="V3852" s="231">
        <f>IFERROR(VLOOKUP(J3852,'Item List (2)'!C:D,2,0),VLOOKUP(K3852,'Item List (2)'!C:D,2,0))</f>
        <v>51001</v>
      </c>
      <c r="W3852" s="231">
        <f>IFERROR(VLOOKUP(J3852,'Item List (2)'!C:E,3,0),VLOOKUP(K3852,'Item List (2)'!C:E,3,0))</f>
        <v>1000</v>
      </c>
      <c r="X3852" s="231">
        <f t="shared" si="361"/>
        <v>0</v>
      </c>
      <c r="Y3852" s="231" t="str">
        <f t="shared" si="362"/>
        <v>TRAY, MICRO</v>
      </c>
      <c r="AA3852" s="232">
        <f t="shared" si="363"/>
        <v>21.18</v>
      </c>
      <c r="AB3852" s="232" t="str">
        <f>VLOOKUP(W3852,'Item List (2)'!$H:$J,2,0)</f>
        <v>Paper</v>
      </c>
      <c r="AC3852" s="232">
        <f t="shared" si="364"/>
        <v>7382</v>
      </c>
      <c r="AD3852" s="232" t="str">
        <f t="shared" si="365"/>
        <v>7382-Paper</v>
      </c>
    </row>
    <row r="3853" spans="1:30">
      <c r="A3853" s="241" t="s">
        <v>48</v>
      </c>
      <c r="B3853" s="241" t="s">
        <v>953</v>
      </c>
      <c r="C3853" s="241" t="s">
        <v>954</v>
      </c>
      <c r="D3853" s="241" t="s">
        <v>955</v>
      </c>
      <c r="E3853" s="241" t="s">
        <v>956</v>
      </c>
      <c r="F3853" s="241" t="s">
        <v>53</v>
      </c>
      <c r="G3853" s="242">
        <v>45168</v>
      </c>
      <c r="H3853" s="241" t="s">
        <v>339</v>
      </c>
      <c r="I3853" s="241" t="s">
        <v>201</v>
      </c>
      <c r="J3853" s="241" t="s">
        <v>232</v>
      </c>
      <c r="K3853" s="241" t="s">
        <v>340</v>
      </c>
      <c r="L3853" s="241" t="s">
        <v>341</v>
      </c>
      <c r="M3853" s="243">
        <v>1</v>
      </c>
      <c r="N3853" s="244">
        <v>0</v>
      </c>
      <c r="O3853" s="243">
        <v>28.75</v>
      </c>
      <c r="P3853" s="244">
        <v>28.75</v>
      </c>
      <c r="Q3853" s="243">
        <v>6098.77</v>
      </c>
      <c r="R3853" s="243">
        <v>16.58</v>
      </c>
      <c r="S3853" s="231" t="str">
        <f>VLOOKUP(U3853,'Cross ref'!I:J,2,0)</f>
        <v>SG2</v>
      </c>
      <c r="T3853" s="231">
        <f t="shared" si="360"/>
        <v>28.75</v>
      </c>
      <c r="U3853" s="231">
        <f>VLOOKUP(VALUE(C3853),'Cross ref'!G:I,3,0)</f>
        <v>7382</v>
      </c>
      <c r="V3853" s="231">
        <f>IFERROR(VLOOKUP(J3853,'Item List (2)'!C:D,2,0),VLOOKUP(K3853,'Item List (2)'!C:D,2,0))</f>
        <v>51001</v>
      </c>
      <c r="W3853" s="231">
        <f>IFERROR(VLOOKUP(J3853,'Item List (2)'!C:E,3,0),VLOOKUP(K3853,'Item List (2)'!C:E,3,0))</f>
        <v>1000</v>
      </c>
      <c r="X3853" s="231">
        <f t="shared" si="361"/>
        <v>0</v>
      </c>
      <c r="Y3853" s="231" t="str">
        <f t="shared" si="362"/>
        <v>LID, CUP CRUISER 32Z</v>
      </c>
      <c r="AA3853" s="232">
        <f t="shared" si="363"/>
        <v>28.75</v>
      </c>
      <c r="AB3853" s="232" t="str">
        <f>VLOOKUP(W3853,'Item List (2)'!$H:$J,2,0)</f>
        <v>Paper</v>
      </c>
      <c r="AC3853" s="232">
        <f t="shared" si="364"/>
        <v>7382</v>
      </c>
      <c r="AD3853" s="232" t="str">
        <f t="shared" si="365"/>
        <v>7382-Paper</v>
      </c>
    </row>
    <row r="3854" spans="1:30">
      <c r="A3854" s="241" t="s">
        <v>48</v>
      </c>
      <c r="B3854" s="241" t="s">
        <v>953</v>
      </c>
      <c r="C3854" s="241" t="s">
        <v>954</v>
      </c>
      <c r="D3854" s="241" t="s">
        <v>955</v>
      </c>
      <c r="E3854" s="241" t="s">
        <v>956</v>
      </c>
      <c r="F3854" s="241" t="s">
        <v>53</v>
      </c>
      <c r="G3854" s="242">
        <v>45168</v>
      </c>
      <c r="H3854" s="241" t="s">
        <v>163</v>
      </c>
      <c r="I3854" s="241" t="s">
        <v>55</v>
      </c>
      <c r="J3854" s="241" t="s">
        <v>146</v>
      </c>
      <c r="K3854" s="241" t="s">
        <v>164</v>
      </c>
      <c r="L3854" s="241" t="s">
        <v>165</v>
      </c>
      <c r="M3854" s="243">
        <v>3</v>
      </c>
      <c r="N3854" s="244">
        <v>0</v>
      </c>
      <c r="O3854" s="243">
        <v>37.6</v>
      </c>
      <c r="P3854" s="244">
        <v>112.8</v>
      </c>
      <c r="Q3854" s="243">
        <v>6098.77</v>
      </c>
      <c r="R3854" s="243">
        <v>16.58</v>
      </c>
      <c r="S3854" s="231" t="str">
        <f>VLOOKUP(U3854,'Cross ref'!I:J,2,0)</f>
        <v>SG2</v>
      </c>
      <c r="T3854" s="231">
        <f t="shared" si="360"/>
        <v>112.8</v>
      </c>
      <c r="U3854" s="231">
        <f>VLOOKUP(VALUE(C3854),'Cross ref'!G:I,3,0)</f>
        <v>7382</v>
      </c>
      <c r="V3854" s="231">
        <f>IFERROR(VLOOKUP(J3854,'Item List (2)'!C:D,2,0),VLOOKUP(K3854,'Item List (2)'!C:D,2,0))</f>
        <v>50007</v>
      </c>
      <c r="W3854" s="231">
        <f>IFERROR(VLOOKUP(J3854,'Item List (2)'!C:E,3,0),VLOOKUP(K3854,'Item List (2)'!C:E,3,0))</f>
        <v>100</v>
      </c>
      <c r="X3854" s="231">
        <f t="shared" si="361"/>
        <v>0</v>
      </c>
      <c r="Y3854" s="231" t="str">
        <f t="shared" si="362"/>
        <v>CHICKEN, PTY SPCY 3Z</v>
      </c>
      <c r="AA3854" s="232">
        <f t="shared" si="363"/>
        <v>112.8</v>
      </c>
      <c r="AB3854" s="232" t="str">
        <f>VLOOKUP(W3854,'Item List (2)'!$H:$J,2,0)</f>
        <v>Food</v>
      </c>
      <c r="AC3854" s="232">
        <f t="shared" si="364"/>
        <v>7382</v>
      </c>
      <c r="AD3854" s="232" t="str">
        <f t="shared" si="365"/>
        <v>7382-Food</v>
      </c>
    </row>
    <row r="3855" spans="1:30">
      <c r="A3855" s="241" t="s">
        <v>48</v>
      </c>
      <c r="B3855" s="241" t="s">
        <v>953</v>
      </c>
      <c r="C3855" s="241" t="s">
        <v>954</v>
      </c>
      <c r="D3855" s="241" t="s">
        <v>955</v>
      </c>
      <c r="E3855" s="241" t="s">
        <v>956</v>
      </c>
      <c r="F3855" s="241" t="s">
        <v>53</v>
      </c>
      <c r="G3855" s="242">
        <v>45168</v>
      </c>
      <c r="H3855" s="241" t="s">
        <v>488</v>
      </c>
      <c r="I3855" s="241" t="s">
        <v>66</v>
      </c>
      <c r="J3855" s="241" t="s">
        <v>109</v>
      </c>
      <c r="K3855" s="241" t="s">
        <v>343</v>
      </c>
      <c r="L3855" s="241" t="s">
        <v>111</v>
      </c>
      <c r="M3855" s="243">
        <v>2</v>
      </c>
      <c r="N3855" s="244">
        <v>0</v>
      </c>
      <c r="O3855" s="243">
        <v>3.84</v>
      </c>
      <c r="P3855" s="244">
        <v>7.68</v>
      </c>
      <c r="Q3855" s="243">
        <v>6098.77</v>
      </c>
      <c r="R3855" s="243">
        <v>16.58</v>
      </c>
      <c r="S3855" s="231" t="str">
        <f>VLOOKUP(U3855,'Cross ref'!I:J,2,0)</f>
        <v>SG2</v>
      </c>
      <c r="T3855" s="231">
        <f t="shared" si="360"/>
        <v>7.68</v>
      </c>
      <c r="U3855" s="231">
        <f>VLOOKUP(VALUE(C3855),'Cross ref'!G:I,3,0)</f>
        <v>7382</v>
      </c>
      <c r="V3855" s="231">
        <f>IFERROR(VLOOKUP(J3855,'Item List (2)'!C:D,2,0),VLOOKUP(K3855,'Item List (2)'!C:D,2,0))</f>
        <v>60507</v>
      </c>
      <c r="W3855" s="231">
        <f>IFERROR(VLOOKUP(J3855,'Item List (2)'!C:E,3,0),VLOOKUP(K3855,'Item List (2)'!C:E,3,0))</f>
        <v>1200</v>
      </c>
      <c r="X3855" s="231">
        <f t="shared" si="361"/>
        <v>0</v>
      </c>
      <c r="Y3855" s="231" t="str">
        <f t="shared" si="362"/>
        <v>GLOVE, SYNTH LG</v>
      </c>
      <c r="AA3855" s="232">
        <f t="shared" si="363"/>
        <v>7.68</v>
      </c>
      <c r="AB3855" s="232" t="str">
        <f>VLOOKUP(W3855,'Item List (2)'!$H:$J,2,0)</f>
        <v>Supplies</v>
      </c>
      <c r="AC3855" s="232">
        <f t="shared" si="364"/>
        <v>7382</v>
      </c>
      <c r="AD3855" s="232" t="str">
        <f t="shared" si="365"/>
        <v>7382-Supplies</v>
      </c>
    </row>
    <row r="3856" spans="1:30">
      <c r="A3856" s="241" t="s">
        <v>48</v>
      </c>
      <c r="B3856" s="241" t="s">
        <v>953</v>
      </c>
      <c r="C3856" s="241" t="s">
        <v>954</v>
      </c>
      <c r="D3856" s="241" t="s">
        <v>955</v>
      </c>
      <c r="E3856" s="241" t="s">
        <v>956</v>
      </c>
      <c r="F3856" s="241" t="s">
        <v>53</v>
      </c>
      <c r="G3856" s="242">
        <v>45168</v>
      </c>
      <c r="H3856" s="241" t="s">
        <v>169</v>
      </c>
      <c r="I3856" s="241" t="s">
        <v>55</v>
      </c>
      <c r="J3856" s="241" t="s">
        <v>170</v>
      </c>
      <c r="K3856" s="241" t="s">
        <v>171</v>
      </c>
      <c r="L3856" s="241" t="s">
        <v>172</v>
      </c>
      <c r="M3856" s="243">
        <v>3</v>
      </c>
      <c r="N3856" s="244">
        <v>0</v>
      </c>
      <c r="O3856" s="243">
        <v>90.57</v>
      </c>
      <c r="P3856" s="244">
        <v>271.71</v>
      </c>
      <c r="Q3856" s="243">
        <v>6098.77</v>
      </c>
      <c r="R3856" s="243">
        <v>16.58</v>
      </c>
      <c r="S3856" s="231" t="str">
        <f>VLOOKUP(U3856,'Cross ref'!I:J,2,0)</f>
        <v>SG2</v>
      </c>
      <c r="T3856" s="231">
        <f t="shared" si="360"/>
        <v>271.71</v>
      </c>
      <c r="U3856" s="231">
        <f>VLOOKUP(VALUE(C3856),'Cross ref'!G:I,3,0)</f>
        <v>7382</v>
      </c>
      <c r="V3856" s="231">
        <f>IFERROR(VLOOKUP(J3856,'Item List (2)'!C:D,2,0),VLOOKUP(K3856,'Item List (2)'!C:D,2,0))</f>
        <v>50007</v>
      </c>
      <c r="W3856" s="231">
        <f>IFERROR(VLOOKUP(J3856,'Item List (2)'!C:E,3,0),VLOOKUP(K3856,'Item List (2)'!C:E,3,0))</f>
        <v>100</v>
      </c>
      <c r="X3856" s="231">
        <f t="shared" si="361"/>
        <v>0</v>
      </c>
      <c r="Y3856" s="231" t="str">
        <f t="shared" si="362"/>
        <v>BACON, 500 SLICES FC</v>
      </c>
      <c r="AA3856" s="232">
        <f t="shared" si="363"/>
        <v>271.71</v>
      </c>
      <c r="AB3856" s="232" t="str">
        <f>VLOOKUP(W3856,'Item List (2)'!$H:$J,2,0)</f>
        <v>Food</v>
      </c>
      <c r="AC3856" s="232">
        <f t="shared" si="364"/>
        <v>7382</v>
      </c>
      <c r="AD3856" s="232" t="str">
        <f t="shared" si="365"/>
        <v>7382-Food</v>
      </c>
    </row>
    <row r="3857" spans="1:30">
      <c r="A3857" s="241" t="s">
        <v>48</v>
      </c>
      <c r="B3857" s="241" t="s">
        <v>953</v>
      </c>
      <c r="C3857" s="241" t="s">
        <v>954</v>
      </c>
      <c r="D3857" s="241" t="s">
        <v>955</v>
      </c>
      <c r="E3857" s="241" t="s">
        <v>956</v>
      </c>
      <c r="F3857" s="241" t="s">
        <v>53</v>
      </c>
      <c r="G3857" s="242">
        <v>45168</v>
      </c>
      <c r="H3857" s="241" t="s">
        <v>173</v>
      </c>
      <c r="I3857" s="241" t="s">
        <v>55</v>
      </c>
      <c r="J3857" s="241" t="s">
        <v>117</v>
      </c>
      <c r="K3857" s="241" t="s">
        <v>174</v>
      </c>
      <c r="L3857" s="241" t="s">
        <v>175</v>
      </c>
      <c r="M3857" s="243">
        <v>2</v>
      </c>
      <c r="N3857" s="244">
        <v>0</v>
      </c>
      <c r="O3857" s="243">
        <v>81.59</v>
      </c>
      <c r="P3857" s="244">
        <v>163.18</v>
      </c>
      <c r="Q3857" s="243">
        <v>6098.77</v>
      </c>
      <c r="R3857" s="243">
        <v>16.58</v>
      </c>
      <c r="S3857" s="231" t="str">
        <f>VLOOKUP(U3857,'Cross ref'!I:J,2,0)</f>
        <v>SG2</v>
      </c>
      <c r="T3857" s="231">
        <f t="shared" si="360"/>
        <v>163.18</v>
      </c>
      <c r="U3857" s="231">
        <f>VLOOKUP(VALUE(C3857),'Cross ref'!G:I,3,0)</f>
        <v>7382</v>
      </c>
      <c r="V3857" s="231">
        <f>IFERROR(VLOOKUP(J3857,'Item List (2)'!C:D,2,0),VLOOKUP(K3857,'Item List (2)'!C:D,2,0))</f>
        <v>50007</v>
      </c>
      <c r="W3857" s="231">
        <f>IFERROR(VLOOKUP(J3857,'Item List (2)'!C:E,3,0),VLOOKUP(K3857,'Item List (2)'!C:E,3,0))</f>
        <v>100</v>
      </c>
      <c r="X3857" s="231">
        <f t="shared" si="361"/>
        <v>0</v>
      </c>
      <c r="Y3857" s="231" t="str">
        <f t="shared" si="362"/>
        <v>BEEF, GRND PTY 1.78Z</v>
      </c>
      <c r="AA3857" s="232">
        <f t="shared" si="363"/>
        <v>163.18</v>
      </c>
      <c r="AB3857" s="232" t="str">
        <f>VLOOKUP(W3857,'Item List (2)'!$H:$J,2,0)</f>
        <v>Food</v>
      </c>
      <c r="AC3857" s="232">
        <f t="shared" si="364"/>
        <v>7382</v>
      </c>
      <c r="AD3857" s="232" t="str">
        <f t="shared" si="365"/>
        <v>7382-Food</v>
      </c>
    </row>
    <row r="3858" spans="1:30">
      <c r="A3858" s="241" t="s">
        <v>48</v>
      </c>
      <c r="B3858" s="241" t="s">
        <v>953</v>
      </c>
      <c r="C3858" s="241" t="s">
        <v>954</v>
      </c>
      <c r="D3858" s="241" t="s">
        <v>955</v>
      </c>
      <c r="E3858" s="241" t="s">
        <v>956</v>
      </c>
      <c r="F3858" s="241" t="s">
        <v>53</v>
      </c>
      <c r="G3858" s="242">
        <v>45168</v>
      </c>
      <c r="H3858" s="241" t="s">
        <v>178</v>
      </c>
      <c r="I3858" s="241" t="s">
        <v>55</v>
      </c>
      <c r="J3858" s="241" t="s">
        <v>179</v>
      </c>
      <c r="K3858" s="241" t="s">
        <v>180</v>
      </c>
      <c r="L3858" s="241" t="s">
        <v>148</v>
      </c>
      <c r="M3858" s="243">
        <v>2</v>
      </c>
      <c r="N3858" s="244">
        <v>0</v>
      </c>
      <c r="O3858" s="243">
        <v>77.57</v>
      </c>
      <c r="P3858" s="244">
        <v>155.14</v>
      </c>
      <c r="Q3858" s="243">
        <v>6098.77</v>
      </c>
      <c r="R3858" s="243">
        <v>16.58</v>
      </c>
      <c r="S3858" s="231" t="str">
        <f>VLOOKUP(U3858,'Cross ref'!I:J,2,0)</f>
        <v>SG2</v>
      </c>
      <c r="T3858" s="231">
        <f t="shared" si="360"/>
        <v>155.14</v>
      </c>
      <c r="U3858" s="231">
        <f>VLOOKUP(VALUE(C3858),'Cross ref'!G:I,3,0)</f>
        <v>7382</v>
      </c>
      <c r="V3858" s="231">
        <f>IFERROR(VLOOKUP(J3858,'Item List (2)'!C:D,2,0),VLOOKUP(K3858,'Item List (2)'!C:D,2,0))</f>
        <v>50007</v>
      </c>
      <c r="W3858" s="231">
        <f>IFERROR(VLOOKUP(J3858,'Item List (2)'!C:E,3,0),VLOOKUP(K3858,'Item List (2)'!C:E,3,0))</f>
        <v>100</v>
      </c>
      <c r="X3858" s="231">
        <f t="shared" si="361"/>
        <v>0</v>
      </c>
      <c r="Y3858" s="231" t="str">
        <f t="shared" si="362"/>
        <v>CHEESE, AMER SHRP SLI 144CT</v>
      </c>
      <c r="AA3858" s="232">
        <f t="shared" si="363"/>
        <v>155.14</v>
      </c>
      <c r="AB3858" s="232" t="str">
        <f>VLOOKUP(W3858,'Item List (2)'!$H:$J,2,0)</f>
        <v>Food</v>
      </c>
      <c r="AC3858" s="232">
        <f t="shared" si="364"/>
        <v>7382</v>
      </c>
      <c r="AD3858" s="232" t="str">
        <f t="shared" si="365"/>
        <v>7382-Food</v>
      </c>
    </row>
    <row r="3859" spans="1:30">
      <c r="A3859" s="241" t="s">
        <v>48</v>
      </c>
      <c r="B3859" s="241" t="s">
        <v>953</v>
      </c>
      <c r="C3859" s="241" t="s">
        <v>954</v>
      </c>
      <c r="D3859" s="241" t="s">
        <v>955</v>
      </c>
      <c r="E3859" s="241" t="s">
        <v>956</v>
      </c>
      <c r="F3859" s="241" t="s">
        <v>53</v>
      </c>
      <c r="G3859" s="242">
        <v>45168</v>
      </c>
      <c r="H3859" s="241" t="s">
        <v>181</v>
      </c>
      <c r="I3859" s="241" t="s">
        <v>55</v>
      </c>
      <c r="J3859" s="241" t="s">
        <v>121</v>
      </c>
      <c r="K3859" s="241" t="s">
        <v>182</v>
      </c>
      <c r="L3859" s="241" t="s">
        <v>183</v>
      </c>
      <c r="M3859" s="243">
        <v>2</v>
      </c>
      <c r="N3859" s="244">
        <v>0</v>
      </c>
      <c r="O3859" s="243">
        <v>39.79</v>
      </c>
      <c r="P3859" s="244">
        <v>79.58</v>
      </c>
      <c r="Q3859" s="243">
        <v>6098.77</v>
      </c>
      <c r="R3859" s="243">
        <v>16.58</v>
      </c>
      <c r="S3859" s="231" t="str">
        <f>VLOOKUP(U3859,'Cross ref'!I:J,2,0)</f>
        <v>SG2</v>
      </c>
      <c r="T3859" s="231">
        <f t="shared" si="360"/>
        <v>79.58</v>
      </c>
      <c r="U3859" s="231">
        <f>VLOOKUP(VALUE(C3859),'Cross ref'!G:I,3,0)</f>
        <v>7382</v>
      </c>
      <c r="V3859" s="231">
        <f>IFERROR(VLOOKUP(J3859,'Item List (2)'!C:D,2,0),VLOOKUP(K3859,'Item List (2)'!C:D,2,0))</f>
        <v>50007</v>
      </c>
      <c r="W3859" s="231">
        <f>IFERROR(VLOOKUP(J3859,'Item List (2)'!C:E,3,0),VLOOKUP(K3859,'Item List (2)'!C:E,3,0))</f>
        <v>100</v>
      </c>
      <c r="X3859" s="231">
        <f t="shared" si="361"/>
        <v>0</v>
      </c>
      <c r="Y3859" s="231" t="str">
        <f t="shared" si="362"/>
        <v>APPTZR, JALAPENO BRD CHSE BITE</v>
      </c>
      <c r="AA3859" s="232">
        <f t="shared" si="363"/>
        <v>79.58</v>
      </c>
      <c r="AB3859" s="232" t="str">
        <f>VLOOKUP(W3859,'Item List (2)'!$H:$J,2,0)</f>
        <v>Food</v>
      </c>
      <c r="AC3859" s="232">
        <f t="shared" si="364"/>
        <v>7382</v>
      </c>
      <c r="AD3859" s="232" t="str">
        <f t="shared" si="365"/>
        <v>7382-Food</v>
      </c>
    </row>
    <row r="3860" spans="1:30">
      <c r="A3860" s="241" t="s">
        <v>48</v>
      </c>
      <c r="B3860" s="241" t="s">
        <v>953</v>
      </c>
      <c r="C3860" s="241" t="s">
        <v>954</v>
      </c>
      <c r="D3860" s="241" t="s">
        <v>955</v>
      </c>
      <c r="E3860" s="241" t="s">
        <v>956</v>
      </c>
      <c r="F3860" s="241" t="s">
        <v>53</v>
      </c>
      <c r="G3860" s="242">
        <v>45168</v>
      </c>
      <c r="H3860" s="241" t="s">
        <v>184</v>
      </c>
      <c r="I3860" s="241" t="s">
        <v>55</v>
      </c>
      <c r="J3860" s="241" t="s">
        <v>117</v>
      </c>
      <c r="K3860" s="241" t="s">
        <v>185</v>
      </c>
      <c r="L3860" s="241" t="s">
        <v>186</v>
      </c>
      <c r="M3860" s="243">
        <v>2</v>
      </c>
      <c r="N3860" s="244">
        <v>0</v>
      </c>
      <c r="O3860" s="243">
        <v>76.44</v>
      </c>
      <c r="P3860" s="244">
        <v>152.88</v>
      </c>
      <c r="Q3860" s="243">
        <v>6098.77</v>
      </c>
      <c r="R3860" s="243">
        <v>16.58</v>
      </c>
      <c r="S3860" s="231" t="str">
        <f>VLOOKUP(U3860,'Cross ref'!I:J,2,0)</f>
        <v>SG2</v>
      </c>
      <c r="T3860" s="231">
        <f t="shared" si="360"/>
        <v>152.88</v>
      </c>
      <c r="U3860" s="231">
        <f>VLOOKUP(VALUE(C3860),'Cross ref'!G:I,3,0)</f>
        <v>7382</v>
      </c>
      <c r="V3860" s="231">
        <f>IFERROR(VLOOKUP(J3860,'Item List (2)'!C:D,2,0),VLOOKUP(K3860,'Item List (2)'!C:D,2,0))</f>
        <v>50007</v>
      </c>
      <c r="W3860" s="231">
        <f>IFERROR(VLOOKUP(J3860,'Item List (2)'!C:E,3,0),VLOOKUP(K3860,'Item List (2)'!C:E,3,0))</f>
        <v>100</v>
      </c>
      <c r="X3860" s="231">
        <f t="shared" si="361"/>
        <v>0</v>
      </c>
      <c r="Y3860" s="231" t="str">
        <f t="shared" si="362"/>
        <v>BEEF, GRND PTY 5.33Z ANGUS IQF</v>
      </c>
      <c r="AA3860" s="232">
        <f t="shared" si="363"/>
        <v>152.88</v>
      </c>
      <c r="AB3860" s="232" t="str">
        <f>VLOOKUP(W3860,'Item List (2)'!$H:$J,2,0)</f>
        <v>Food</v>
      </c>
      <c r="AC3860" s="232">
        <f t="shared" si="364"/>
        <v>7382</v>
      </c>
      <c r="AD3860" s="232" t="str">
        <f t="shared" si="365"/>
        <v>7382-Food</v>
      </c>
    </row>
    <row r="3861" spans="1:30">
      <c r="A3861" s="241" t="s">
        <v>48</v>
      </c>
      <c r="B3861" s="241" t="s">
        <v>953</v>
      </c>
      <c r="C3861" s="241" t="s">
        <v>954</v>
      </c>
      <c r="D3861" s="241" t="s">
        <v>955</v>
      </c>
      <c r="E3861" s="241" t="s">
        <v>956</v>
      </c>
      <c r="F3861" s="241" t="s">
        <v>53</v>
      </c>
      <c r="G3861" s="242">
        <v>45168</v>
      </c>
      <c r="H3861" s="241" t="s">
        <v>187</v>
      </c>
      <c r="I3861" s="241" t="s">
        <v>55</v>
      </c>
      <c r="J3861" s="241" t="s">
        <v>146</v>
      </c>
      <c r="K3861" s="241" t="s">
        <v>188</v>
      </c>
      <c r="L3861" s="241" t="s">
        <v>189</v>
      </c>
      <c r="M3861" s="243">
        <v>4</v>
      </c>
      <c r="N3861" s="244">
        <v>0</v>
      </c>
      <c r="O3861" s="243">
        <v>46.88</v>
      </c>
      <c r="P3861" s="244">
        <v>187.52</v>
      </c>
      <c r="Q3861" s="243">
        <v>6098.77</v>
      </c>
      <c r="R3861" s="243">
        <v>16.58</v>
      </c>
      <c r="S3861" s="231" t="str">
        <f>VLOOKUP(U3861,'Cross ref'!I:J,2,0)</f>
        <v>SG2</v>
      </c>
      <c r="T3861" s="231">
        <f t="shared" si="360"/>
        <v>187.52</v>
      </c>
      <c r="U3861" s="231">
        <f>VLOOKUP(VALUE(C3861),'Cross ref'!G:I,3,0)</f>
        <v>7382</v>
      </c>
      <c r="V3861" s="231">
        <f>IFERROR(VLOOKUP(J3861,'Item List (2)'!C:D,2,0),VLOOKUP(K3861,'Item List (2)'!C:D,2,0))</f>
        <v>50007</v>
      </c>
      <c r="W3861" s="231">
        <f>IFERROR(VLOOKUP(J3861,'Item List (2)'!C:E,3,0),VLOOKUP(K3861,'Item List (2)'!C:E,3,0))</f>
        <v>100</v>
      </c>
      <c r="X3861" s="231">
        <f t="shared" si="361"/>
        <v>0</v>
      </c>
      <c r="Y3861" s="231" t="str">
        <f t="shared" si="362"/>
        <v>CHICKEN, NUGGET BRD STAR SHP</v>
      </c>
      <c r="AA3861" s="232">
        <f t="shared" si="363"/>
        <v>187.52</v>
      </c>
      <c r="AB3861" s="232" t="str">
        <f>VLOOKUP(W3861,'Item List (2)'!$H:$J,2,0)</f>
        <v>Food</v>
      </c>
      <c r="AC3861" s="232">
        <f t="shared" si="364"/>
        <v>7382</v>
      </c>
      <c r="AD3861" s="232" t="str">
        <f t="shared" si="365"/>
        <v>7382-Food</v>
      </c>
    </row>
    <row r="3862" spans="1:30">
      <c r="A3862" s="241" t="s">
        <v>48</v>
      </c>
      <c r="B3862" s="241" t="s">
        <v>953</v>
      </c>
      <c r="C3862" s="241" t="s">
        <v>954</v>
      </c>
      <c r="D3862" s="241" t="s">
        <v>955</v>
      </c>
      <c r="E3862" s="241" t="s">
        <v>956</v>
      </c>
      <c r="F3862" s="241" t="s">
        <v>53</v>
      </c>
      <c r="G3862" s="242">
        <v>45168</v>
      </c>
      <c r="H3862" s="241" t="s">
        <v>354</v>
      </c>
      <c r="I3862" s="241" t="s">
        <v>201</v>
      </c>
      <c r="J3862" s="241" t="s">
        <v>232</v>
      </c>
      <c r="K3862" s="241" t="s">
        <v>355</v>
      </c>
      <c r="L3862" s="241" t="s">
        <v>356</v>
      </c>
      <c r="M3862" s="243">
        <v>1</v>
      </c>
      <c r="N3862" s="244">
        <v>0</v>
      </c>
      <c r="O3862" s="243">
        <v>42.86</v>
      </c>
      <c r="P3862" s="244">
        <v>42.86</v>
      </c>
      <c r="Q3862" s="243">
        <v>6098.77</v>
      </c>
      <c r="R3862" s="243">
        <v>16.58</v>
      </c>
      <c r="S3862" s="231" t="str">
        <f>VLOOKUP(U3862,'Cross ref'!I:J,2,0)</f>
        <v>SG2</v>
      </c>
      <c r="T3862" s="231">
        <f t="shared" si="360"/>
        <v>42.86</v>
      </c>
      <c r="U3862" s="231">
        <f>VLOOKUP(VALUE(C3862),'Cross ref'!G:I,3,0)</f>
        <v>7382</v>
      </c>
      <c r="V3862" s="231">
        <f>IFERROR(VLOOKUP(J3862,'Item List (2)'!C:D,2,0),VLOOKUP(K3862,'Item List (2)'!C:D,2,0))</f>
        <v>51001</v>
      </c>
      <c r="W3862" s="231">
        <f>IFERROR(VLOOKUP(J3862,'Item List (2)'!C:E,3,0),VLOOKUP(K3862,'Item List (2)'!C:E,3,0))</f>
        <v>1000</v>
      </c>
      <c r="X3862" s="231">
        <f t="shared" si="361"/>
        <v>0</v>
      </c>
      <c r="Y3862" s="231" t="str">
        <f t="shared" si="362"/>
        <v>LID, RECLOSEABLE CJ</v>
      </c>
      <c r="AA3862" s="232">
        <f t="shared" si="363"/>
        <v>42.86</v>
      </c>
      <c r="AB3862" s="232" t="str">
        <f>VLOOKUP(W3862,'Item List (2)'!$H:$J,2,0)</f>
        <v>Paper</v>
      </c>
      <c r="AC3862" s="232">
        <f t="shared" si="364"/>
        <v>7382</v>
      </c>
      <c r="AD3862" s="232" t="str">
        <f t="shared" si="365"/>
        <v>7382-Paper</v>
      </c>
    </row>
    <row r="3863" spans="1:30">
      <c r="A3863" s="241" t="s">
        <v>48</v>
      </c>
      <c r="B3863" s="241" t="s">
        <v>953</v>
      </c>
      <c r="C3863" s="241" t="s">
        <v>954</v>
      </c>
      <c r="D3863" s="241" t="s">
        <v>955</v>
      </c>
      <c r="E3863" s="241" t="s">
        <v>956</v>
      </c>
      <c r="F3863" s="241" t="s">
        <v>53</v>
      </c>
      <c r="G3863" s="242">
        <v>45168</v>
      </c>
      <c r="H3863" s="241" t="s">
        <v>756</v>
      </c>
      <c r="I3863" s="241" t="s">
        <v>201</v>
      </c>
      <c r="J3863" s="241" t="s">
        <v>232</v>
      </c>
      <c r="K3863" s="241" t="s">
        <v>757</v>
      </c>
      <c r="L3863" s="241" t="s">
        <v>740</v>
      </c>
      <c r="M3863" s="243">
        <v>1</v>
      </c>
      <c r="N3863" s="244">
        <v>0</v>
      </c>
      <c r="O3863" s="243">
        <v>26.23</v>
      </c>
      <c r="P3863" s="244">
        <v>26.23</v>
      </c>
      <c r="Q3863" s="243">
        <v>6098.77</v>
      </c>
      <c r="R3863" s="243">
        <v>16.58</v>
      </c>
      <c r="S3863" s="231" t="str">
        <f>VLOOKUP(U3863,'Cross ref'!I:J,2,0)</f>
        <v>SG2</v>
      </c>
      <c r="T3863" s="231">
        <f t="shared" si="360"/>
        <v>26.23</v>
      </c>
      <c r="U3863" s="231">
        <f>VLOOKUP(VALUE(C3863),'Cross ref'!G:I,3,0)</f>
        <v>7382</v>
      </c>
      <c r="V3863" s="231">
        <f>IFERROR(VLOOKUP(J3863,'Item List (2)'!C:D,2,0),VLOOKUP(K3863,'Item List (2)'!C:D,2,0))</f>
        <v>51001</v>
      </c>
      <c r="W3863" s="231">
        <f>IFERROR(VLOOKUP(J3863,'Item List (2)'!C:E,3,0),VLOOKUP(K3863,'Item List (2)'!C:E,3,0))</f>
        <v>1000</v>
      </c>
      <c r="X3863" s="231">
        <f t="shared" si="361"/>
        <v>0</v>
      </c>
      <c r="Y3863" s="231" t="str">
        <f t="shared" si="362"/>
        <v>LID, SOUFFLE CUP 1.5Z</v>
      </c>
      <c r="AA3863" s="232">
        <f t="shared" si="363"/>
        <v>26.23</v>
      </c>
      <c r="AB3863" s="232" t="str">
        <f>VLOOKUP(W3863,'Item List (2)'!$H:$J,2,0)</f>
        <v>Paper</v>
      </c>
      <c r="AC3863" s="232">
        <f t="shared" si="364"/>
        <v>7382</v>
      </c>
      <c r="AD3863" s="232" t="str">
        <f t="shared" si="365"/>
        <v>7382-Paper</v>
      </c>
    </row>
    <row r="3864" spans="1:30">
      <c r="A3864" s="241" t="s">
        <v>48</v>
      </c>
      <c r="B3864" s="241" t="s">
        <v>953</v>
      </c>
      <c r="C3864" s="241" t="s">
        <v>954</v>
      </c>
      <c r="D3864" s="241" t="s">
        <v>955</v>
      </c>
      <c r="E3864" s="241" t="s">
        <v>956</v>
      </c>
      <c r="F3864" s="241" t="s">
        <v>53</v>
      </c>
      <c r="G3864" s="242">
        <v>45168</v>
      </c>
      <c r="H3864" s="241" t="s">
        <v>205</v>
      </c>
      <c r="I3864" s="241" t="s">
        <v>55</v>
      </c>
      <c r="J3864" s="241" t="s">
        <v>206</v>
      </c>
      <c r="K3864" s="241" t="s">
        <v>207</v>
      </c>
      <c r="L3864" s="241" t="s">
        <v>208</v>
      </c>
      <c r="M3864" s="243">
        <v>3</v>
      </c>
      <c r="N3864" s="244">
        <v>0</v>
      </c>
      <c r="O3864" s="243">
        <v>22.17</v>
      </c>
      <c r="P3864" s="244">
        <v>66.51</v>
      </c>
      <c r="Q3864" s="243">
        <v>6098.77</v>
      </c>
      <c r="R3864" s="243">
        <v>16.58</v>
      </c>
      <c r="S3864" s="231" t="str">
        <f>VLOOKUP(U3864,'Cross ref'!I:J,2,0)</f>
        <v>SG2</v>
      </c>
      <c r="T3864" s="231">
        <f t="shared" si="360"/>
        <v>66.51</v>
      </c>
      <c r="U3864" s="231">
        <f>VLOOKUP(VALUE(C3864),'Cross ref'!G:I,3,0)</f>
        <v>7382</v>
      </c>
      <c r="V3864" s="231">
        <f>IFERROR(VLOOKUP(J3864,'Item List (2)'!C:D,2,0),VLOOKUP(K3864,'Item List (2)'!C:D,2,0))</f>
        <v>50007</v>
      </c>
      <c r="W3864" s="231">
        <f>IFERROR(VLOOKUP(J3864,'Item List (2)'!C:E,3,0),VLOOKUP(K3864,'Item List (2)'!C:E,3,0))</f>
        <v>100</v>
      </c>
      <c r="X3864" s="231">
        <f t="shared" si="361"/>
        <v>0</v>
      </c>
      <c r="Y3864" s="231" t="str">
        <f t="shared" si="362"/>
        <v>LETTUCE, LINER</v>
      </c>
      <c r="AA3864" s="232">
        <f t="shared" si="363"/>
        <v>66.51</v>
      </c>
      <c r="AB3864" s="232" t="str">
        <f>VLOOKUP(W3864,'Item List (2)'!$H:$J,2,0)</f>
        <v>Food</v>
      </c>
      <c r="AC3864" s="232">
        <f t="shared" si="364"/>
        <v>7382</v>
      </c>
      <c r="AD3864" s="232" t="str">
        <f t="shared" si="365"/>
        <v>7382-Food</v>
      </c>
    </row>
    <row r="3865" spans="1:30">
      <c r="A3865" s="241" t="s">
        <v>48</v>
      </c>
      <c r="B3865" s="241" t="s">
        <v>953</v>
      </c>
      <c r="C3865" s="241" t="s">
        <v>954</v>
      </c>
      <c r="D3865" s="241" t="s">
        <v>955</v>
      </c>
      <c r="E3865" s="241" t="s">
        <v>956</v>
      </c>
      <c r="F3865" s="241" t="s">
        <v>53</v>
      </c>
      <c r="G3865" s="242">
        <v>45168</v>
      </c>
      <c r="H3865" s="241" t="s">
        <v>209</v>
      </c>
      <c r="I3865" s="241" t="s">
        <v>55</v>
      </c>
      <c r="J3865" s="241" t="s">
        <v>210</v>
      </c>
      <c r="K3865" s="241" t="s">
        <v>211</v>
      </c>
      <c r="L3865" s="241" t="s">
        <v>212</v>
      </c>
      <c r="M3865" s="243">
        <v>3</v>
      </c>
      <c r="N3865" s="244">
        <v>0</v>
      </c>
      <c r="O3865" s="243">
        <v>19.57</v>
      </c>
      <c r="P3865" s="244">
        <v>58.71</v>
      </c>
      <c r="Q3865" s="243">
        <v>6098.77</v>
      </c>
      <c r="R3865" s="243">
        <v>16.58</v>
      </c>
      <c r="S3865" s="231" t="str">
        <f>VLOOKUP(U3865,'Cross ref'!I:J,2,0)</f>
        <v>SG2</v>
      </c>
      <c r="T3865" s="231">
        <f t="shared" si="360"/>
        <v>58.71</v>
      </c>
      <c r="U3865" s="231">
        <f>VLOOKUP(VALUE(C3865),'Cross ref'!G:I,3,0)</f>
        <v>7382</v>
      </c>
      <c r="V3865" s="231">
        <f>IFERROR(VLOOKUP(J3865,'Item List (2)'!C:D,2,0),VLOOKUP(K3865,'Item List (2)'!C:D,2,0))</f>
        <v>50007</v>
      </c>
      <c r="W3865" s="231">
        <f>IFERROR(VLOOKUP(J3865,'Item List (2)'!C:E,3,0),VLOOKUP(K3865,'Item List (2)'!C:E,3,0))</f>
        <v>100</v>
      </c>
      <c r="X3865" s="231">
        <f t="shared" si="361"/>
        <v>0</v>
      </c>
      <c r="Y3865" s="231" t="str">
        <f t="shared" si="362"/>
        <v>TOMATO, RED 5X5 BULK 25LB</v>
      </c>
      <c r="AA3865" s="232">
        <f t="shared" si="363"/>
        <v>58.71</v>
      </c>
      <c r="AB3865" s="232" t="str">
        <f>VLOOKUP(W3865,'Item List (2)'!$H:$J,2,0)</f>
        <v>Food</v>
      </c>
      <c r="AC3865" s="232">
        <f t="shared" si="364"/>
        <v>7382</v>
      </c>
      <c r="AD3865" s="232" t="str">
        <f t="shared" si="365"/>
        <v>7382-Food</v>
      </c>
    </row>
    <row r="3866" spans="1:30">
      <c r="A3866" s="241" t="s">
        <v>48</v>
      </c>
      <c r="B3866" s="241" t="s">
        <v>953</v>
      </c>
      <c r="C3866" s="241" t="s">
        <v>954</v>
      </c>
      <c r="D3866" s="241" t="s">
        <v>955</v>
      </c>
      <c r="E3866" s="241" t="s">
        <v>956</v>
      </c>
      <c r="F3866" s="241" t="s">
        <v>53</v>
      </c>
      <c r="G3866" s="242">
        <v>45168</v>
      </c>
      <c r="H3866" s="241" t="s">
        <v>613</v>
      </c>
      <c r="I3866" s="241" t="s">
        <v>55</v>
      </c>
      <c r="J3866" s="241" t="s">
        <v>614</v>
      </c>
      <c r="K3866" s="241" t="s">
        <v>615</v>
      </c>
      <c r="L3866" s="241" t="s">
        <v>212</v>
      </c>
      <c r="M3866" s="243">
        <v>1</v>
      </c>
      <c r="N3866" s="244">
        <v>0</v>
      </c>
      <c r="O3866" s="243">
        <v>14.65</v>
      </c>
      <c r="P3866" s="244">
        <v>14.65</v>
      </c>
      <c r="Q3866" s="243">
        <v>6098.77</v>
      </c>
      <c r="R3866" s="243">
        <v>16.58</v>
      </c>
      <c r="S3866" s="231" t="str">
        <f>VLOOKUP(U3866,'Cross ref'!I:J,2,0)</f>
        <v>SG2</v>
      </c>
      <c r="T3866" s="231">
        <f t="shared" si="360"/>
        <v>14.65</v>
      </c>
      <c r="U3866" s="231">
        <f>VLOOKUP(VALUE(C3866),'Cross ref'!G:I,3,0)</f>
        <v>7382</v>
      </c>
      <c r="V3866" s="231">
        <f>IFERROR(VLOOKUP(J3866,'Item List (2)'!C:D,2,0),VLOOKUP(K3866,'Item List (2)'!C:D,2,0))</f>
        <v>50007</v>
      </c>
      <c r="W3866" s="231">
        <f>IFERROR(VLOOKUP(J3866,'Item List (2)'!C:E,3,0),VLOOKUP(K3866,'Item List (2)'!C:E,3,0))</f>
        <v>100</v>
      </c>
      <c r="X3866" s="231">
        <f t="shared" si="361"/>
        <v>0</v>
      </c>
      <c r="Y3866" s="231" t="str">
        <f t="shared" si="362"/>
        <v>ONION, RED JMBO</v>
      </c>
      <c r="AA3866" s="232">
        <f t="shared" si="363"/>
        <v>14.65</v>
      </c>
      <c r="AB3866" s="232" t="str">
        <f>VLOOKUP(W3866,'Item List (2)'!$H:$J,2,0)</f>
        <v>Food</v>
      </c>
      <c r="AC3866" s="232">
        <f t="shared" si="364"/>
        <v>7382</v>
      </c>
      <c r="AD3866" s="232" t="str">
        <f t="shared" si="365"/>
        <v>7382-Food</v>
      </c>
    </row>
    <row r="3867" spans="1:30">
      <c r="A3867" s="241" t="s">
        <v>48</v>
      </c>
      <c r="B3867" s="241" t="s">
        <v>953</v>
      </c>
      <c r="C3867" s="241" t="s">
        <v>954</v>
      </c>
      <c r="D3867" s="241" t="s">
        <v>955</v>
      </c>
      <c r="E3867" s="241" t="s">
        <v>956</v>
      </c>
      <c r="F3867" s="241" t="s">
        <v>53</v>
      </c>
      <c r="G3867" s="242">
        <v>45168</v>
      </c>
      <c r="H3867" s="241" t="s">
        <v>213</v>
      </c>
      <c r="I3867" s="241" t="s">
        <v>55</v>
      </c>
      <c r="J3867" s="241" t="s">
        <v>214</v>
      </c>
      <c r="K3867" s="241" t="s">
        <v>215</v>
      </c>
      <c r="L3867" s="241" t="s">
        <v>78</v>
      </c>
      <c r="M3867" s="243">
        <v>1</v>
      </c>
      <c r="N3867" s="244">
        <v>0</v>
      </c>
      <c r="O3867" s="243">
        <v>27.07</v>
      </c>
      <c r="P3867" s="244">
        <v>27.07</v>
      </c>
      <c r="Q3867" s="243">
        <v>6098.77</v>
      </c>
      <c r="R3867" s="243">
        <v>16.58</v>
      </c>
      <c r="S3867" s="231" t="str">
        <f>VLOOKUP(U3867,'Cross ref'!I:J,2,0)</f>
        <v>SG2</v>
      </c>
      <c r="T3867" s="231">
        <f t="shared" si="360"/>
        <v>27.07</v>
      </c>
      <c r="U3867" s="231">
        <f>VLOOKUP(VALUE(C3867),'Cross ref'!G:I,3,0)</f>
        <v>7382</v>
      </c>
      <c r="V3867" s="231">
        <f>IFERROR(VLOOKUP(J3867,'Item List (2)'!C:D,2,0),VLOOKUP(K3867,'Item List (2)'!C:D,2,0))</f>
        <v>50007</v>
      </c>
      <c r="W3867" s="231">
        <f>IFERROR(VLOOKUP(J3867,'Item List (2)'!C:E,3,0),VLOOKUP(K3867,'Item List (2)'!C:E,3,0))</f>
        <v>100</v>
      </c>
      <c r="X3867" s="231">
        <f t="shared" si="361"/>
        <v>0</v>
      </c>
      <c r="Y3867" s="231" t="str">
        <f t="shared" si="362"/>
        <v>PICKLE, CHIP DELI 3/16" CC</v>
      </c>
      <c r="AA3867" s="232">
        <f t="shared" si="363"/>
        <v>27.07</v>
      </c>
      <c r="AB3867" s="232" t="str">
        <f>VLOOKUP(W3867,'Item List (2)'!$H:$J,2,0)</f>
        <v>Food</v>
      </c>
      <c r="AC3867" s="232">
        <f t="shared" si="364"/>
        <v>7382</v>
      </c>
      <c r="AD3867" s="232" t="str">
        <f t="shared" si="365"/>
        <v>7382-Food</v>
      </c>
    </row>
    <row r="3868" spans="1:30">
      <c r="A3868" s="241" t="s">
        <v>48</v>
      </c>
      <c r="B3868" s="241" t="s">
        <v>953</v>
      </c>
      <c r="C3868" s="241" t="s">
        <v>954</v>
      </c>
      <c r="D3868" s="241" t="s">
        <v>955</v>
      </c>
      <c r="E3868" s="241" t="s">
        <v>956</v>
      </c>
      <c r="F3868" s="241" t="s">
        <v>53</v>
      </c>
      <c r="G3868" s="242">
        <v>45168</v>
      </c>
      <c r="H3868" s="241" t="s">
        <v>375</v>
      </c>
      <c r="I3868" s="241" t="s">
        <v>55</v>
      </c>
      <c r="J3868" s="241" t="s">
        <v>146</v>
      </c>
      <c r="K3868" s="241" t="s">
        <v>376</v>
      </c>
      <c r="L3868" s="241" t="s">
        <v>377</v>
      </c>
      <c r="M3868" s="243">
        <v>1</v>
      </c>
      <c r="N3868" s="244">
        <v>0</v>
      </c>
      <c r="O3868" s="243">
        <v>175.35</v>
      </c>
      <c r="P3868" s="244">
        <v>175.35</v>
      </c>
      <c r="Q3868" s="243">
        <v>6098.77</v>
      </c>
      <c r="R3868" s="243">
        <v>16.58</v>
      </c>
      <c r="S3868" s="231" t="str">
        <f>VLOOKUP(U3868,'Cross ref'!I:J,2,0)</f>
        <v>SG2</v>
      </c>
      <c r="T3868" s="231">
        <f t="shared" si="360"/>
        <v>175.35</v>
      </c>
      <c r="U3868" s="231">
        <f>VLOOKUP(VALUE(C3868),'Cross ref'!G:I,3,0)</f>
        <v>7382</v>
      </c>
      <c r="V3868" s="231">
        <f>IFERROR(VLOOKUP(J3868,'Item List (2)'!C:D,2,0),VLOOKUP(K3868,'Item List (2)'!C:D,2,0))</f>
        <v>50007</v>
      </c>
      <c r="W3868" s="231">
        <f>IFERROR(VLOOKUP(J3868,'Item List (2)'!C:E,3,0),VLOOKUP(K3868,'Item List (2)'!C:E,3,0))</f>
        <v>100</v>
      </c>
      <c r="X3868" s="231">
        <f t="shared" si="361"/>
        <v>0</v>
      </c>
      <c r="Y3868" s="231" t="str">
        <f t="shared" si="362"/>
        <v>CHICKEN, BRST GR SAVOR 4.25Z CARLS JR</v>
      </c>
      <c r="AA3868" s="232">
        <f t="shared" si="363"/>
        <v>175.35</v>
      </c>
      <c r="AB3868" s="232" t="str">
        <f>VLOOKUP(W3868,'Item List (2)'!$H:$J,2,0)</f>
        <v>Food</v>
      </c>
      <c r="AC3868" s="232">
        <f t="shared" si="364"/>
        <v>7382</v>
      </c>
      <c r="AD3868" s="232" t="str">
        <f t="shared" si="365"/>
        <v>7382-Food</v>
      </c>
    </row>
    <row r="3869" spans="1:30">
      <c r="A3869" s="241" t="s">
        <v>48</v>
      </c>
      <c r="B3869" s="241" t="s">
        <v>953</v>
      </c>
      <c r="C3869" s="241" t="s">
        <v>954</v>
      </c>
      <c r="D3869" s="241" t="s">
        <v>955</v>
      </c>
      <c r="E3869" s="241" t="s">
        <v>956</v>
      </c>
      <c r="F3869" s="241" t="s">
        <v>53</v>
      </c>
      <c r="G3869" s="242">
        <v>45168</v>
      </c>
      <c r="H3869" s="241" t="s">
        <v>219</v>
      </c>
      <c r="I3869" s="241" t="s">
        <v>55</v>
      </c>
      <c r="J3869" s="241" t="s">
        <v>220</v>
      </c>
      <c r="K3869" s="241" t="s">
        <v>221</v>
      </c>
      <c r="L3869" s="241" t="s">
        <v>222</v>
      </c>
      <c r="M3869" s="243">
        <v>2</v>
      </c>
      <c r="N3869" s="244">
        <v>0</v>
      </c>
      <c r="O3869" s="243">
        <v>13.66</v>
      </c>
      <c r="P3869" s="244">
        <v>27.32</v>
      </c>
      <c r="Q3869" s="243">
        <v>6098.77</v>
      </c>
      <c r="R3869" s="243">
        <v>16.58</v>
      </c>
      <c r="S3869" s="231" t="str">
        <f>VLOOKUP(U3869,'Cross ref'!I:J,2,0)</f>
        <v>SG2</v>
      </c>
      <c r="T3869" s="231">
        <f t="shared" si="360"/>
        <v>27.32</v>
      </c>
      <c r="U3869" s="231">
        <f>VLOOKUP(VALUE(C3869),'Cross ref'!G:I,3,0)</f>
        <v>7382</v>
      </c>
      <c r="V3869" s="231">
        <f>IFERROR(VLOOKUP(J3869,'Item List (2)'!C:D,2,0),VLOOKUP(K3869,'Item List (2)'!C:D,2,0))</f>
        <v>50007</v>
      </c>
      <c r="W3869" s="231">
        <f>IFERROR(VLOOKUP(J3869,'Item List (2)'!C:E,3,0),VLOOKUP(K3869,'Item List (2)'!C:E,3,0))</f>
        <v>100</v>
      </c>
      <c r="X3869" s="231">
        <f t="shared" si="361"/>
        <v>0</v>
      </c>
      <c r="Y3869" s="231" t="str">
        <f t="shared" si="362"/>
        <v>WATER, PURIFIED 16.9Z DASANI</v>
      </c>
      <c r="AA3869" s="232">
        <f t="shared" si="363"/>
        <v>27.32</v>
      </c>
      <c r="AB3869" s="232" t="str">
        <f>VLOOKUP(W3869,'Item List (2)'!$H:$J,2,0)</f>
        <v>Food</v>
      </c>
      <c r="AC3869" s="232">
        <f t="shared" si="364"/>
        <v>7382</v>
      </c>
      <c r="AD3869" s="232" t="str">
        <f t="shared" si="365"/>
        <v>7382-Food</v>
      </c>
    </row>
    <row r="3870" spans="1:30">
      <c r="A3870" s="241" t="s">
        <v>48</v>
      </c>
      <c r="B3870" s="241" t="s">
        <v>953</v>
      </c>
      <c r="C3870" s="241" t="s">
        <v>954</v>
      </c>
      <c r="D3870" s="241" t="s">
        <v>955</v>
      </c>
      <c r="E3870" s="241" t="s">
        <v>956</v>
      </c>
      <c r="F3870" s="241" t="s">
        <v>53</v>
      </c>
      <c r="G3870" s="242">
        <v>45168</v>
      </c>
      <c r="H3870" s="241" t="s">
        <v>781</v>
      </c>
      <c r="I3870" s="241" t="s">
        <v>201</v>
      </c>
      <c r="J3870" s="241" t="s">
        <v>202</v>
      </c>
      <c r="K3870" s="241" t="s">
        <v>782</v>
      </c>
      <c r="L3870" s="241" t="s">
        <v>783</v>
      </c>
      <c r="M3870" s="243">
        <v>1</v>
      </c>
      <c r="N3870" s="244">
        <v>0</v>
      </c>
      <c r="O3870" s="243">
        <v>86.88</v>
      </c>
      <c r="P3870" s="244">
        <v>86.88</v>
      </c>
      <c r="Q3870" s="243">
        <v>6098.77</v>
      </c>
      <c r="R3870" s="243">
        <v>16.58</v>
      </c>
      <c r="S3870" s="231" t="str">
        <f>VLOOKUP(U3870,'Cross ref'!I:J,2,0)</f>
        <v>SG2</v>
      </c>
      <c r="T3870" s="231">
        <f t="shared" si="360"/>
        <v>86.88</v>
      </c>
      <c r="U3870" s="231">
        <f>VLOOKUP(VALUE(C3870),'Cross ref'!G:I,3,0)</f>
        <v>7382</v>
      </c>
      <c r="V3870" s="231">
        <f>IFERROR(VLOOKUP(J3870,'Item List (2)'!C:D,2,0),VLOOKUP(K3870,'Item List (2)'!C:D,2,0))</f>
        <v>51001</v>
      </c>
      <c r="W3870" s="231">
        <f>IFERROR(VLOOKUP(J3870,'Item List (2)'!C:E,3,0),VLOOKUP(K3870,'Item List (2)'!C:E,3,0))</f>
        <v>1000</v>
      </c>
      <c r="X3870" s="231">
        <f t="shared" si="361"/>
        <v>0</v>
      </c>
      <c r="Y3870" s="231" t="str">
        <f t="shared" si="362"/>
        <v>WRAP, CHICKEN 15</v>
      </c>
      <c r="AA3870" s="232">
        <f t="shared" si="363"/>
        <v>86.88</v>
      </c>
      <c r="AB3870" s="232" t="str">
        <f>VLOOKUP(W3870,'Item List (2)'!$H:$J,2,0)</f>
        <v>Paper</v>
      </c>
      <c r="AC3870" s="232">
        <f t="shared" si="364"/>
        <v>7382</v>
      </c>
      <c r="AD3870" s="232" t="str">
        <f t="shared" si="365"/>
        <v>7382-Paper</v>
      </c>
    </row>
    <row r="3871" spans="1:30">
      <c r="A3871" s="241" t="s">
        <v>48</v>
      </c>
      <c r="B3871" s="241" t="s">
        <v>953</v>
      </c>
      <c r="C3871" s="241" t="s">
        <v>954</v>
      </c>
      <c r="D3871" s="241" t="s">
        <v>955</v>
      </c>
      <c r="E3871" s="241" t="s">
        <v>956</v>
      </c>
      <c r="F3871" s="241" t="s">
        <v>53</v>
      </c>
      <c r="G3871" s="242">
        <v>45168</v>
      </c>
      <c r="H3871" s="241" t="s">
        <v>227</v>
      </c>
      <c r="I3871" s="241" t="s">
        <v>55</v>
      </c>
      <c r="J3871" s="241" t="s">
        <v>228</v>
      </c>
      <c r="K3871" s="241" t="s">
        <v>229</v>
      </c>
      <c r="L3871" s="241" t="s">
        <v>230</v>
      </c>
      <c r="M3871" s="243">
        <v>1</v>
      </c>
      <c r="N3871" s="244">
        <v>0</v>
      </c>
      <c r="O3871" s="243">
        <v>30.07</v>
      </c>
      <c r="P3871" s="244">
        <v>30.07</v>
      </c>
      <c r="Q3871" s="243">
        <v>6098.77</v>
      </c>
      <c r="R3871" s="243">
        <v>16.58</v>
      </c>
      <c r="S3871" s="231" t="str">
        <f>VLOOKUP(U3871,'Cross ref'!I:J,2,0)</f>
        <v>SG2</v>
      </c>
      <c r="T3871" s="231">
        <f t="shared" si="360"/>
        <v>30.07</v>
      </c>
      <c r="U3871" s="231">
        <f>VLOOKUP(VALUE(C3871),'Cross ref'!G:I,3,0)</f>
        <v>7382</v>
      </c>
      <c r="V3871" s="231">
        <f>IFERROR(VLOOKUP(J3871,'Item List (2)'!C:D,2,0),VLOOKUP(K3871,'Item List (2)'!C:D,2,0))</f>
        <v>50007</v>
      </c>
      <c r="W3871" s="231">
        <f>IFERROR(VLOOKUP(J3871,'Item List (2)'!C:E,3,0),VLOOKUP(K3871,'Item List (2)'!C:E,3,0))</f>
        <v>100</v>
      </c>
      <c r="X3871" s="231">
        <f t="shared" si="361"/>
        <v>0</v>
      </c>
      <c r="Y3871" s="231" t="str">
        <f t="shared" si="362"/>
        <v>ONION, YLW</v>
      </c>
      <c r="AA3871" s="232">
        <f t="shared" si="363"/>
        <v>30.07</v>
      </c>
      <c r="AB3871" s="232" t="str">
        <f>VLOOKUP(W3871,'Item List (2)'!$H:$J,2,0)</f>
        <v>Food</v>
      </c>
      <c r="AC3871" s="232">
        <f t="shared" si="364"/>
        <v>7382</v>
      </c>
      <c r="AD3871" s="232" t="str">
        <f t="shared" si="365"/>
        <v>7382-Food</v>
      </c>
    </row>
    <row r="3872" spans="1:30">
      <c r="A3872" s="241" t="s">
        <v>48</v>
      </c>
      <c r="B3872" s="241" t="s">
        <v>953</v>
      </c>
      <c r="C3872" s="241" t="s">
        <v>954</v>
      </c>
      <c r="D3872" s="241" t="s">
        <v>955</v>
      </c>
      <c r="E3872" s="241" t="s">
        <v>956</v>
      </c>
      <c r="F3872" s="241" t="s">
        <v>53</v>
      </c>
      <c r="G3872" s="242">
        <v>45168</v>
      </c>
      <c r="H3872" s="241" t="s">
        <v>387</v>
      </c>
      <c r="I3872" s="241" t="s">
        <v>201</v>
      </c>
      <c r="J3872" s="241" t="s">
        <v>240</v>
      </c>
      <c r="K3872" s="241" t="s">
        <v>388</v>
      </c>
      <c r="L3872" s="241" t="s">
        <v>389</v>
      </c>
      <c r="M3872" s="243">
        <v>1</v>
      </c>
      <c r="N3872" s="244">
        <v>0</v>
      </c>
      <c r="O3872" s="243">
        <v>45.63</v>
      </c>
      <c r="P3872" s="244">
        <v>45.63</v>
      </c>
      <c r="Q3872" s="243">
        <v>6098.77</v>
      </c>
      <c r="R3872" s="243">
        <v>16.58</v>
      </c>
      <c r="S3872" s="231" t="str">
        <f>VLOOKUP(U3872,'Cross ref'!I:J,2,0)</f>
        <v>SG2</v>
      </c>
      <c r="T3872" s="231">
        <f t="shared" si="360"/>
        <v>45.63</v>
      </c>
      <c r="U3872" s="231">
        <f>VLOOKUP(VALUE(C3872),'Cross ref'!G:I,3,0)</f>
        <v>7382</v>
      </c>
      <c r="V3872" s="231">
        <f>IFERROR(VLOOKUP(J3872,'Item List (2)'!C:D,2,0),VLOOKUP(K3872,'Item List (2)'!C:D,2,0))</f>
        <v>51001</v>
      </c>
      <c r="W3872" s="231">
        <f>IFERROR(VLOOKUP(J3872,'Item List (2)'!C:E,3,0),VLOOKUP(K3872,'Item List (2)'!C:E,3,0))</f>
        <v>1000</v>
      </c>
      <c r="X3872" s="231">
        <f t="shared" si="361"/>
        <v>0</v>
      </c>
      <c r="Y3872" s="231" t="str">
        <f t="shared" si="362"/>
        <v>CARTON, FFRY LG FLVR TRAIL</v>
      </c>
      <c r="AA3872" s="232">
        <f t="shared" si="363"/>
        <v>45.63</v>
      </c>
      <c r="AB3872" s="232" t="str">
        <f>VLOOKUP(W3872,'Item List (2)'!$H:$J,2,0)</f>
        <v>Paper</v>
      </c>
      <c r="AC3872" s="232">
        <f t="shared" si="364"/>
        <v>7382</v>
      </c>
      <c r="AD3872" s="232" t="str">
        <f t="shared" si="365"/>
        <v>7382-Paper</v>
      </c>
    </row>
    <row r="3873" spans="1:30">
      <c r="A3873" s="241" t="s">
        <v>48</v>
      </c>
      <c r="B3873" s="241" t="s">
        <v>953</v>
      </c>
      <c r="C3873" s="241" t="s">
        <v>954</v>
      </c>
      <c r="D3873" s="241" t="s">
        <v>955</v>
      </c>
      <c r="E3873" s="241" t="s">
        <v>956</v>
      </c>
      <c r="F3873" s="241" t="s">
        <v>53</v>
      </c>
      <c r="G3873" s="242">
        <v>45168</v>
      </c>
      <c r="H3873" s="241" t="s">
        <v>492</v>
      </c>
      <c r="I3873" s="241" t="s">
        <v>201</v>
      </c>
      <c r="J3873" s="241" t="s">
        <v>493</v>
      </c>
      <c r="K3873" s="241" t="s">
        <v>494</v>
      </c>
      <c r="L3873" s="241" t="s">
        <v>495</v>
      </c>
      <c r="M3873" s="243">
        <v>1</v>
      </c>
      <c r="N3873" s="244">
        <v>0</v>
      </c>
      <c r="O3873" s="243">
        <v>48.25</v>
      </c>
      <c r="P3873" s="244">
        <v>48.25</v>
      </c>
      <c r="Q3873" s="243">
        <v>6098.77</v>
      </c>
      <c r="R3873" s="243">
        <v>16.58</v>
      </c>
      <c r="S3873" s="231" t="str">
        <f>VLOOKUP(U3873,'Cross ref'!I:J,2,0)</f>
        <v>SG2</v>
      </c>
      <c r="T3873" s="231">
        <f t="shared" si="360"/>
        <v>48.25</v>
      </c>
      <c r="U3873" s="231">
        <f>VLOOKUP(VALUE(C3873),'Cross ref'!G:I,3,0)</f>
        <v>7382</v>
      </c>
      <c r="V3873" s="231">
        <f>IFERROR(VLOOKUP(J3873,'Item List (2)'!C:D,2,0),VLOOKUP(K3873,'Item List (2)'!C:D,2,0))</f>
        <v>51001</v>
      </c>
      <c r="W3873" s="231">
        <f>IFERROR(VLOOKUP(J3873,'Item List (2)'!C:E,3,0),VLOOKUP(K3873,'Item List (2)'!C:E,3,0))</f>
        <v>1000</v>
      </c>
      <c r="X3873" s="231">
        <f t="shared" si="361"/>
        <v>0</v>
      </c>
      <c r="Y3873" s="231" t="str">
        <f t="shared" si="362"/>
        <v>CONTAINER, CLAMSHELL DUAL SIDED</v>
      </c>
      <c r="AA3873" s="232">
        <f t="shared" si="363"/>
        <v>48.25</v>
      </c>
      <c r="AB3873" s="232" t="str">
        <f>VLOOKUP(W3873,'Item List (2)'!$H:$J,2,0)</f>
        <v>Paper</v>
      </c>
      <c r="AC3873" s="232">
        <f t="shared" si="364"/>
        <v>7382</v>
      </c>
      <c r="AD3873" s="232" t="str">
        <f t="shared" si="365"/>
        <v>7382-Paper</v>
      </c>
    </row>
    <row r="3874" spans="1:30">
      <c r="A3874" s="241" t="s">
        <v>48</v>
      </c>
      <c r="B3874" s="241" t="s">
        <v>953</v>
      </c>
      <c r="C3874" s="241" t="s">
        <v>954</v>
      </c>
      <c r="D3874" s="241" t="s">
        <v>955</v>
      </c>
      <c r="E3874" s="241" t="s">
        <v>956</v>
      </c>
      <c r="F3874" s="241" t="s">
        <v>53</v>
      </c>
      <c r="G3874" s="242">
        <v>45168</v>
      </c>
      <c r="H3874" s="241" t="s">
        <v>243</v>
      </c>
      <c r="I3874" s="241" t="s">
        <v>55</v>
      </c>
      <c r="J3874" s="241" t="s">
        <v>244</v>
      </c>
      <c r="K3874" s="241" t="s">
        <v>245</v>
      </c>
      <c r="L3874" s="241" t="s">
        <v>246</v>
      </c>
      <c r="M3874" s="243">
        <v>1</v>
      </c>
      <c r="N3874" s="244">
        <v>0</v>
      </c>
      <c r="O3874" s="243">
        <v>19.99</v>
      </c>
      <c r="P3874" s="244">
        <v>19.99</v>
      </c>
      <c r="Q3874" s="243">
        <v>6098.77</v>
      </c>
      <c r="R3874" s="243">
        <v>16.58</v>
      </c>
      <c r="S3874" s="231" t="str">
        <f>VLOOKUP(U3874,'Cross ref'!I:J,2,0)</f>
        <v>SG2</v>
      </c>
      <c r="T3874" s="231">
        <f t="shared" si="360"/>
        <v>19.99</v>
      </c>
      <c r="U3874" s="231">
        <f>VLOOKUP(VALUE(C3874),'Cross ref'!G:I,3,0)</f>
        <v>7382</v>
      </c>
      <c r="V3874" s="231">
        <f>IFERROR(VLOOKUP(J3874,'Item List (2)'!C:D,2,0),VLOOKUP(K3874,'Item List (2)'!C:D,2,0))</f>
        <v>50007</v>
      </c>
      <c r="W3874" s="231">
        <f>IFERROR(VLOOKUP(J3874,'Item List (2)'!C:E,3,0),VLOOKUP(K3874,'Item List (2)'!C:E,3,0))</f>
        <v>100</v>
      </c>
      <c r="X3874" s="231">
        <f t="shared" si="361"/>
        <v>0</v>
      </c>
      <c r="Y3874" s="231" t="str">
        <f t="shared" si="362"/>
        <v>CREAMER, HALF &amp; HALF</v>
      </c>
      <c r="AA3874" s="232">
        <f t="shared" si="363"/>
        <v>19.99</v>
      </c>
      <c r="AB3874" s="232" t="str">
        <f>VLOOKUP(W3874,'Item List (2)'!$H:$J,2,0)</f>
        <v>Food</v>
      </c>
      <c r="AC3874" s="232">
        <f t="shared" si="364"/>
        <v>7382</v>
      </c>
      <c r="AD3874" s="232" t="str">
        <f t="shared" si="365"/>
        <v>7382-Food</v>
      </c>
    </row>
    <row r="3875" spans="1:30">
      <c r="A3875" s="241" t="s">
        <v>48</v>
      </c>
      <c r="B3875" s="241" t="s">
        <v>953</v>
      </c>
      <c r="C3875" s="241" t="s">
        <v>954</v>
      </c>
      <c r="D3875" s="241" t="s">
        <v>955</v>
      </c>
      <c r="E3875" s="241" t="s">
        <v>956</v>
      </c>
      <c r="F3875" s="241" t="s">
        <v>53</v>
      </c>
      <c r="G3875" s="242">
        <v>45168</v>
      </c>
      <c r="H3875" s="241" t="s">
        <v>247</v>
      </c>
      <c r="I3875" s="241" t="s">
        <v>201</v>
      </c>
      <c r="J3875" s="241" t="s">
        <v>240</v>
      </c>
      <c r="K3875" s="241" t="s">
        <v>248</v>
      </c>
      <c r="L3875" s="241" t="s">
        <v>249</v>
      </c>
      <c r="M3875" s="243">
        <v>1</v>
      </c>
      <c r="N3875" s="244">
        <v>0</v>
      </c>
      <c r="O3875" s="243">
        <v>16.89</v>
      </c>
      <c r="P3875" s="244">
        <v>16.89</v>
      </c>
      <c r="Q3875" s="243">
        <v>6098.77</v>
      </c>
      <c r="R3875" s="243">
        <v>16.58</v>
      </c>
      <c r="S3875" s="231" t="str">
        <f>VLOOKUP(U3875,'Cross ref'!I:J,2,0)</f>
        <v>SG2</v>
      </c>
      <c r="T3875" s="231">
        <f t="shared" si="360"/>
        <v>16.89</v>
      </c>
      <c r="U3875" s="231">
        <f>VLOOKUP(VALUE(C3875),'Cross ref'!G:I,3,0)</f>
        <v>7382</v>
      </c>
      <c r="V3875" s="231">
        <f>IFERROR(VLOOKUP(J3875,'Item List (2)'!C:D,2,0),VLOOKUP(K3875,'Item List (2)'!C:D,2,0))</f>
        <v>51001</v>
      </c>
      <c r="W3875" s="231">
        <f>IFERROR(VLOOKUP(J3875,'Item List (2)'!C:E,3,0),VLOOKUP(K3875,'Item List (2)'!C:E,3,0))</f>
        <v>1000</v>
      </c>
      <c r="X3875" s="231">
        <f t="shared" si="361"/>
        <v>0</v>
      </c>
      <c r="Y3875" s="231" t="str">
        <f t="shared" si="362"/>
        <v>BAG, #12 FVLR TRAILS</v>
      </c>
      <c r="AA3875" s="232">
        <f t="shared" si="363"/>
        <v>16.89</v>
      </c>
      <c r="AB3875" s="232" t="str">
        <f>VLOOKUP(W3875,'Item List (2)'!$H:$J,2,0)</f>
        <v>Paper</v>
      </c>
      <c r="AC3875" s="232">
        <f t="shared" si="364"/>
        <v>7382</v>
      </c>
      <c r="AD3875" s="232" t="str">
        <f t="shared" si="365"/>
        <v>7382-Paper</v>
      </c>
    </row>
    <row r="3876" spans="1:30">
      <c r="A3876" s="241" t="s">
        <v>48</v>
      </c>
      <c r="B3876" s="241" t="s">
        <v>953</v>
      </c>
      <c r="C3876" s="241" t="s">
        <v>954</v>
      </c>
      <c r="D3876" s="241" t="s">
        <v>955</v>
      </c>
      <c r="E3876" s="241" t="s">
        <v>956</v>
      </c>
      <c r="F3876" s="241" t="s">
        <v>53</v>
      </c>
      <c r="G3876" s="242">
        <v>45168</v>
      </c>
      <c r="H3876" s="241" t="s">
        <v>250</v>
      </c>
      <c r="I3876" s="241" t="s">
        <v>201</v>
      </c>
      <c r="J3876" s="241" t="s">
        <v>240</v>
      </c>
      <c r="K3876" s="241" t="s">
        <v>251</v>
      </c>
      <c r="L3876" s="241" t="s">
        <v>252</v>
      </c>
      <c r="M3876" s="243">
        <v>1</v>
      </c>
      <c r="N3876" s="244">
        <v>0</v>
      </c>
      <c r="O3876" s="243">
        <v>26.37</v>
      </c>
      <c r="P3876" s="244">
        <v>26.37</v>
      </c>
      <c r="Q3876" s="243">
        <v>6098.77</v>
      </c>
      <c r="R3876" s="243">
        <v>16.58</v>
      </c>
      <c r="S3876" s="231" t="str">
        <f>VLOOKUP(U3876,'Cross ref'!I:J,2,0)</f>
        <v>SG2</v>
      </c>
      <c r="T3876" s="231">
        <f t="shared" si="360"/>
        <v>26.37</v>
      </c>
      <c r="U3876" s="231">
        <f>VLOOKUP(VALUE(C3876),'Cross ref'!G:I,3,0)</f>
        <v>7382</v>
      </c>
      <c r="V3876" s="231">
        <f>IFERROR(VLOOKUP(J3876,'Item List (2)'!C:D,2,0),VLOOKUP(K3876,'Item List (2)'!C:D,2,0))</f>
        <v>51001</v>
      </c>
      <c r="W3876" s="231">
        <f>IFERROR(VLOOKUP(J3876,'Item List (2)'!C:E,3,0),VLOOKUP(K3876,'Item List (2)'!C:E,3,0))</f>
        <v>1000</v>
      </c>
      <c r="X3876" s="231">
        <f t="shared" si="361"/>
        <v>0</v>
      </c>
      <c r="Y3876" s="231" t="str">
        <f t="shared" si="362"/>
        <v>BAG, #8 FLVR TRAILS</v>
      </c>
      <c r="AA3876" s="232">
        <f t="shared" si="363"/>
        <v>26.37</v>
      </c>
      <c r="AB3876" s="232" t="str">
        <f>VLOOKUP(W3876,'Item List (2)'!$H:$J,2,0)</f>
        <v>Paper</v>
      </c>
      <c r="AC3876" s="232">
        <f t="shared" si="364"/>
        <v>7382</v>
      </c>
      <c r="AD3876" s="232" t="str">
        <f t="shared" si="365"/>
        <v>7382-Paper</v>
      </c>
    </row>
    <row r="3877" spans="1:30">
      <c r="A3877" s="241" t="s">
        <v>48</v>
      </c>
      <c r="B3877" s="241" t="s">
        <v>953</v>
      </c>
      <c r="C3877" s="241" t="s">
        <v>954</v>
      </c>
      <c r="D3877" s="241" t="s">
        <v>955</v>
      </c>
      <c r="E3877" s="241" t="s">
        <v>956</v>
      </c>
      <c r="F3877" s="241" t="s">
        <v>53</v>
      </c>
      <c r="G3877" s="242">
        <v>45168</v>
      </c>
      <c r="H3877" s="241" t="s">
        <v>253</v>
      </c>
      <c r="I3877" s="241" t="s">
        <v>201</v>
      </c>
      <c r="J3877" s="241" t="s">
        <v>240</v>
      </c>
      <c r="K3877" s="241" t="s">
        <v>254</v>
      </c>
      <c r="L3877" s="241" t="s">
        <v>249</v>
      </c>
      <c r="M3877" s="243">
        <v>1</v>
      </c>
      <c r="N3877" s="244">
        <v>0</v>
      </c>
      <c r="O3877" s="243">
        <v>10.7</v>
      </c>
      <c r="P3877" s="244">
        <v>10.7</v>
      </c>
      <c r="Q3877" s="243">
        <v>6098.77</v>
      </c>
      <c r="R3877" s="243">
        <v>16.58</v>
      </c>
      <c r="S3877" s="231" t="str">
        <f>VLOOKUP(U3877,'Cross ref'!I:J,2,0)</f>
        <v>SG2</v>
      </c>
      <c r="T3877" s="231">
        <f t="shared" si="360"/>
        <v>10.7</v>
      </c>
      <c r="U3877" s="231">
        <f>VLOOKUP(VALUE(C3877),'Cross ref'!G:I,3,0)</f>
        <v>7382</v>
      </c>
      <c r="V3877" s="231">
        <f>IFERROR(VLOOKUP(J3877,'Item List (2)'!C:D,2,0),VLOOKUP(K3877,'Item List (2)'!C:D,2,0))</f>
        <v>51001</v>
      </c>
      <c r="W3877" s="231">
        <f>IFERROR(VLOOKUP(J3877,'Item List (2)'!C:E,3,0),VLOOKUP(K3877,'Item List (2)'!C:E,3,0))</f>
        <v>1000</v>
      </c>
      <c r="X3877" s="231">
        <f t="shared" si="361"/>
        <v>0</v>
      </c>
      <c r="Y3877" s="231" t="str">
        <f t="shared" si="362"/>
        <v>BAG, #4 FLVR TRAILS</v>
      </c>
      <c r="AA3877" s="232">
        <f t="shared" si="363"/>
        <v>10.7</v>
      </c>
      <c r="AB3877" s="232" t="str">
        <f>VLOOKUP(W3877,'Item List (2)'!$H:$J,2,0)</f>
        <v>Paper</v>
      </c>
      <c r="AC3877" s="232">
        <f t="shared" si="364"/>
        <v>7382</v>
      </c>
      <c r="AD3877" s="232" t="str">
        <f t="shared" si="365"/>
        <v>7382-Paper</v>
      </c>
    </row>
    <row r="3878" spans="1:30">
      <c r="A3878" s="241" t="s">
        <v>48</v>
      </c>
      <c r="B3878" s="241" t="s">
        <v>953</v>
      </c>
      <c r="C3878" s="241" t="s">
        <v>954</v>
      </c>
      <c r="D3878" s="241" t="s">
        <v>955</v>
      </c>
      <c r="E3878" s="241" t="s">
        <v>956</v>
      </c>
      <c r="F3878" s="241" t="s">
        <v>53</v>
      </c>
      <c r="G3878" s="242">
        <v>45168</v>
      </c>
      <c r="H3878" s="241" t="s">
        <v>394</v>
      </c>
      <c r="I3878" s="241" t="s">
        <v>201</v>
      </c>
      <c r="J3878" s="241" t="s">
        <v>240</v>
      </c>
      <c r="K3878" s="241" t="s">
        <v>395</v>
      </c>
      <c r="L3878" s="241" t="s">
        <v>396</v>
      </c>
      <c r="M3878" s="243">
        <v>1</v>
      </c>
      <c r="N3878" s="244">
        <v>0</v>
      </c>
      <c r="O3878" s="243">
        <v>27.95</v>
      </c>
      <c r="P3878" s="244">
        <v>27.95</v>
      </c>
      <c r="Q3878" s="243">
        <v>6098.77</v>
      </c>
      <c r="R3878" s="243">
        <v>16.58</v>
      </c>
      <c r="S3878" s="231" t="str">
        <f>VLOOKUP(U3878,'Cross ref'!I:J,2,0)</f>
        <v>SG2</v>
      </c>
      <c r="T3878" s="231">
        <f t="shared" si="360"/>
        <v>27.95</v>
      </c>
      <c r="U3878" s="231">
        <f>VLOOKUP(VALUE(C3878),'Cross ref'!G:I,3,0)</f>
        <v>7382</v>
      </c>
      <c r="V3878" s="231">
        <f>IFERROR(VLOOKUP(J3878,'Item List (2)'!C:D,2,0),VLOOKUP(K3878,'Item List (2)'!C:D,2,0))</f>
        <v>51001</v>
      </c>
      <c r="W3878" s="231">
        <f>IFERROR(VLOOKUP(J3878,'Item List (2)'!C:E,3,0),VLOOKUP(K3878,'Item List (2)'!C:E,3,0))</f>
        <v>1000</v>
      </c>
      <c r="X3878" s="231">
        <f t="shared" si="361"/>
        <v>0</v>
      </c>
      <c r="Y3878" s="231" t="str">
        <f t="shared" si="362"/>
        <v>BAG, ALL PURPOSE FLVR TRAILS</v>
      </c>
      <c r="AA3878" s="232">
        <f t="shared" si="363"/>
        <v>27.95</v>
      </c>
      <c r="AB3878" s="232" t="str">
        <f>VLOOKUP(W3878,'Item List (2)'!$H:$J,2,0)</f>
        <v>Paper</v>
      </c>
      <c r="AC3878" s="232">
        <f t="shared" si="364"/>
        <v>7382</v>
      </c>
      <c r="AD3878" s="232" t="str">
        <f t="shared" si="365"/>
        <v>7382-Paper</v>
      </c>
    </row>
    <row r="3879" spans="1:30">
      <c r="A3879" s="241" t="s">
        <v>48</v>
      </c>
      <c r="B3879" s="241" t="s">
        <v>953</v>
      </c>
      <c r="C3879" s="241" t="s">
        <v>954</v>
      </c>
      <c r="D3879" s="241" t="s">
        <v>955</v>
      </c>
      <c r="E3879" s="241" t="s">
        <v>956</v>
      </c>
      <c r="F3879" s="241" t="s">
        <v>53</v>
      </c>
      <c r="G3879" s="242">
        <v>45168</v>
      </c>
      <c r="H3879" s="241" t="s">
        <v>258</v>
      </c>
      <c r="I3879" s="241" t="s">
        <v>201</v>
      </c>
      <c r="J3879" s="241" t="s">
        <v>236</v>
      </c>
      <c r="K3879" s="241" t="s">
        <v>259</v>
      </c>
      <c r="L3879" s="241" t="s">
        <v>260</v>
      </c>
      <c r="M3879" s="243">
        <v>2</v>
      </c>
      <c r="N3879" s="244">
        <v>0</v>
      </c>
      <c r="O3879" s="243">
        <v>30.68</v>
      </c>
      <c r="P3879" s="244">
        <v>61.36</v>
      </c>
      <c r="Q3879" s="243">
        <v>6098.77</v>
      </c>
      <c r="R3879" s="243">
        <v>16.58</v>
      </c>
      <c r="S3879" s="231" t="str">
        <f>VLOOKUP(U3879,'Cross ref'!I:J,2,0)</f>
        <v>SG2</v>
      </c>
      <c r="T3879" s="231">
        <f t="shared" si="360"/>
        <v>61.36</v>
      </c>
      <c r="U3879" s="231">
        <f>VLOOKUP(VALUE(C3879),'Cross ref'!G:I,3,0)</f>
        <v>7382</v>
      </c>
      <c r="V3879" s="231">
        <f>IFERROR(VLOOKUP(J3879,'Item List (2)'!C:D,2,0),VLOOKUP(K3879,'Item List (2)'!C:D,2,0))</f>
        <v>51001</v>
      </c>
      <c r="W3879" s="231">
        <f>IFERROR(VLOOKUP(J3879,'Item List (2)'!C:E,3,0),VLOOKUP(K3879,'Item List (2)'!C:E,3,0))</f>
        <v>1000</v>
      </c>
      <c r="X3879" s="231">
        <f t="shared" si="361"/>
        <v>0</v>
      </c>
      <c r="Y3879" s="231" t="str">
        <f t="shared" si="362"/>
        <v>CUP, PLS COLD 32Z FLVR TRAIL</v>
      </c>
      <c r="AA3879" s="232">
        <f t="shared" si="363"/>
        <v>61.36</v>
      </c>
      <c r="AB3879" s="232" t="str">
        <f>VLOOKUP(W3879,'Item List (2)'!$H:$J,2,0)</f>
        <v>Paper</v>
      </c>
      <c r="AC3879" s="232">
        <f t="shared" si="364"/>
        <v>7382</v>
      </c>
      <c r="AD3879" s="232" t="str">
        <f t="shared" si="365"/>
        <v>7382-Paper</v>
      </c>
    </row>
    <row r="3880" spans="1:30">
      <c r="A3880" s="241" t="s">
        <v>48</v>
      </c>
      <c r="B3880" s="241" t="s">
        <v>953</v>
      </c>
      <c r="C3880" s="241" t="s">
        <v>954</v>
      </c>
      <c r="D3880" s="241" t="s">
        <v>955</v>
      </c>
      <c r="E3880" s="241" t="s">
        <v>956</v>
      </c>
      <c r="F3880" s="241" t="s">
        <v>53</v>
      </c>
      <c r="G3880" s="242">
        <v>45168</v>
      </c>
      <c r="H3880" s="241" t="s">
        <v>397</v>
      </c>
      <c r="I3880" s="241" t="s">
        <v>55</v>
      </c>
      <c r="J3880" s="241" t="s">
        <v>179</v>
      </c>
      <c r="K3880" s="241" t="s">
        <v>398</v>
      </c>
      <c r="L3880" s="241" t="s">
        <v>123</v>
      </c>
      <c r="M3880" s="243">
        <v>1</v>
      </c>
      <c r="N3880" s="244">
        <v>0</v>
      </c>
      <c r="O3880" s="243">
        <v>43.47</v>
      </c>
      <c r="P3880" s="244">
        <v>43.47</v>
      </c>
      <c r="Q3880" s="243">
        <v>6098.77</v>
      </c>
      <c r="R3880" s="243">
        <v>16.58</v>
      </c>
      <c r="S3880" s="231" t="str">
        <f>VLOOKUP(U3880,'Cross ref'!I:J,2,0)</f>
        <v>SG2</v>
      </c>
      <c r="T3880" s="231">
        <f t="shared" si="360"/>
        <v>43.47</v>
      </c>
      <c r="U3880" s="231">
        <f>VLOOKUP(VALUE(C3880),'Cross ref'!G:I,3,0)</f>
        <v>7382</v>
      </c>
      <c r="V3880" s="231">
        <f>IFERROR(VLOOKUP(J3880,'Item List (2)'!C:D,2,0),VLOOKUP(K3880,'Item List (2)'!C:D,2,0))</f>
        <v>50007</v>
      </c>
      <c r="W3880" s="231">
        <f>IFERROR(VLOOKUP(J3880,'Item List (2)'!C:E,3,0),VLOOKUP(K3880,'Item List (2)'!C:E,3,0))</f>
        <v>100</v>
      </c>
      <c r="X3880" s="231">
        <f t="shared" si="361"/>
        <v>0</v>
      </c>
      <c r="Y3880" s="231" t="str">
        <f t="shared" si="362"/>
        <v>CHEESE, PEPPERJACK 160CT</v>
      </c>
      <c r="AA3880" s="232">
        <f t="shared" si="363"/>
        <v>43.47</v>
      </c>
      <c r="AB3880" s="232" t="str">
        <f>VLOOKUP(W3880,'Item List (2)'!$H:$J,2,0)</f>
        <v>Food</v>
      </c>
      <c r="AC3880" s="232">
        <f t="shared" si="364"/>
        <v>7382</v>
      </c>
      <c r="AD3880" s="232" t="str">
        <f t="shared" si="365"/>
        <v>7382-Food</v>
      </c>
    </row>
    <row r="3881" spans="1:30">
      <c r="A3881" s="241" t="s">
        <v>48</v>
      </c>
      <c r="B3881" s="241" t="s">
        <v>953</v>
      </c>
      <c r="C3881" s="241" t="s">
        <v>954</v>
      </c>
      <c r="D3881" s="241" t="s">
        <v>955</v>
      </c>
      <c r="E3881" s="241" t="s">
        <v>956</v>
      </c>
      <c r="F3881" s="241" t="s">
        <v>53</v>
      </c>
      <c r="G3881" s="242">
        <v>45168</v>
      </c>
      <c r="H3881" s="241" t="s">
        <v>503</v>
      </c>
      <c r="I3881" s="241" t="s">
        <v>55</v>
      </c>
      <c r="J3881" s="241" t="s">
        <v>265</v>
      </c>
      <c r="K3881" s="241" t="s">
        <v>504</v>
      </c>
      <c r="L3881" s="241" t="s">
        <v>263</v>
      </c>
      <c r="M3881" s="243">
        <v>1</v>
      </c>
      <c r="N3881" s="244">
        <v>0</v>
      </c>
      <c r="O3881" s="243">
        <v>32.25</v>
      </c>
      <c r="P3881" s="244">
        <v>32.25</v>
      </c>
      <c r="Q3881" s="243">
        <v>6098.77</v>
      </c>
      <c r="R3881" s="243">
        <v>16.58</v>
      </c>
      <c r="S3881" s="231" t="str">
        <f>VLOOKUP(U3881,'Cross ref'!I:J,2,0)</f>
        <v>SG2</v>
      </c>
      <c r="T3881" s="231">
        <f t="shared" si="360"/>
        <v>32.25</v>
      </c>
      <c r="U3881" s="231">
        <f>VLOOKUP(VALUE(C3881),'Cross ref'!G:I,3,0)</f>
        <v>7382</v>
      </c>
      <c r="V3881" s="231">
        <f>IFERROR(VLOOKUP(J3881,'Item List (2)'!C:D,2,0),VLOOKUP(K3881,'Item List (2)'!C:D,2,0))</f>
        <v>50007</v>
      </c>
      <c r="W3881" s="231">
        <f>IFERROR(VLOOKUP(J3881,'Item List (2)'!C:E,3,0),VLOOKUP(K3881,'Item List (2)'!C:E,3,0))</f>
        <v>100</v>
      </c>
      <c r="X3881" s="231">
        <f t="shared" si="361"/>
        <v>0</v>
      </c>
      <c r="Y3881" s="231" t="str">
        <f t="shared" si="362"/>
        <v>SAUCE, CLASSIC</v>
      </c>
      <c r="AA3881" s="232">
        <f t="shared" si="363"/>
        <v>32.25</v>
      </c>
      <c r="AB3881" s="232" t="str">
        <f>VLOOKUP(W3881,'Item List (2)'!$H:$J,2,0)</f>
        <v>Food</v>
      </c>
      <c r="AC3881" s="232">
        <f t="shared" si="364"/>
        <v>7382</v>
      </c>
      <c r="AD3881" s="232" t="str">
        <f t="shared" si="365"/>
        <v>7382-Food</v>
      </c>
    </row>
    <row r="3882" spans="1:30">
      <c r="A3882" s="241" t="s">
        <v>48</v>
      </c>
      <c r="B3882" s="241" t="s">
        <v>953</v>
      </c>
      <c r="C3882" s="241" t="s">
        <v>954</v>
      </c>
      <c r="D3882" s="241" t="s">
        <v>955</v>
      </c>
      <c r="E3882" s="241" t="s">
        <v>956</v>
      </c>
      <c r="F3882" s="241" t="s">
        <v>53</v>
      </c>
      <c r="G3882" s="242">
        <v>45168</v>
      </c>
      <c r="H3882" s="241" t="s">
        <v>261</v>
      </c>
      <c r="I3882" s="241" t="s">
        <v>55</v>
      </c>
      <c r="J3882" s="241" t="s">
        <v>98</v>
      </c>
      <c r="K3882" s="241" t="s">
        <v>262</v>
      </c>
      <c r="L3882" s="241" t="s">
        <v>263</v>
      </c>
      <c r="M3882" s="243">
        <v>1</v>
      </c>
      <c r="N3882" s="244">
        <v>0</v>
      </c>
      <c r="O3882" s="243">
        <v>22.91</v>
      </c>
      <c r="P3882" s="244">
        <v>22.91</v>
      </c>
      <c r="Q3882" s="243">
        <v>6098.77</v>
      </c>
      <c r="R3882" s="243">
        <v>16.58</v>
      </c>
      <c r="S3882" s="231" t="str">
        <f>VLOOKUP(U3882,'Cross ref'!I:J,2,0)</f>
        <v>SG2</v>
      </c>
      <c r="T3882" s="231">
        <f t="shared" si="360"/>
        <v>22.91</v>
      </c>
      <c r="U3882" s="231">
        <f>VLOOKUP(VALUE(C3882),'Cross ref'!G:I,3,0)</f>
        <v>7382</v>
      </c>
      <c r="V3882" s="231">
        <f>IFERROR(VLOOKUP(J3882,'Item List (2)'!C:D,2,0),VLOOKUP(K3882,'Item List (2)'!C:D,2,0))</f>
        <v>50007</v>
      </c>
      <c r="W3882" s="231">
        <f>IFERROR(VLOOKUP(J3882,'Item List (2)'!C:E,3,0),VLOOKUP(K3882,'Item List (2)'!C:E,3,0))</f>
        <v>100</v>
      </c>
      <c r="X3882" s="231">
        <f t="shared" si="361"/>
        <v>0</v>
      </c>
      <c r="Y3882" s="231" t="str">
        <f t="shared" si="362"/>
        <v>SAUCE, BBQ</v>
      </c>
      <c r="AA3882" s="232">
        <f t="shared" si="363"/>
        <v>22.91</v>
      </c>
      <c r="AB3882" s="232" t="str">
        <f>VLOOKUP(W3882,'Item List (2)'!$H:$J,2,0)</f>
        <v>Food</v>
      </c>
      <c r="AC3882" s="232">
        <f t="shared" si="364"/>
        <v>7382</v>
      </c>
      <c r="AD3882" s="232" t="str">
        <f t="shared" si="365"/>
        <v>7382-Food</v>
      </c>
    </row>
    <row r="3883" spans="1:30">
      <c r="A3883" s="241" t="s">
        <v>48</v>
      </c>
      <c r="B3883" s="241" t="s">
        <v>953</v>
      </c>
      <c r="C3883" s="241" t="s">
        <v>954</v>
      </c>
      <c r="D3883" s="241" t="s">
        <v>955</v>
      </c>
      <c r="E3883" s="241" t="s">
        <v>956</v>
      </c>
      <c r="F3883" s="241" t="s">
        <v>53</v>
      </c>
      <c r="G3883" s="242">
        <v>45168</v>
      </c>
      <c r="H3883" s="241" t="s">
        <v>264</v>
      </c>
      <c r="I3883" s="241" t="s">
        <v>55</v>
      </c>
      <c r="J3883" s="241" t="s">
        <v>265</v>
      </c>
      <c r="K3883" s="241" t="s">
        <v>266</v>
      </c>
      <c r="L3883" s="241" t="s">
        <v>263</v>
      </c>
      <c r="M3883" s="243">
        <v>2</v>
      </c>
      <c r="N3883" s="244">
        <v>0</v>
      </c>
      <c r="O3883" s="243">
        <v>23.87</v>
      </c>
      <c r="P3883" s="244">
        <v>47.74</v>
      </c>
      <c r="Q3883" s="243">
        <v>6098.77</v>
      </c>
      <c r="R3883" s="243">
        <v>16.58</v>
      </c>
      <c r="S3883" s="231" t="str">
        <f>VLOOKUP(U3883,'Cross ref'!I:J,2,0)</f>
        <v>SG2</v>
      </c>
      <c r="T3883" s="231">
        <f t="shared" si="360"/>
        <v>47.74</v>
      </c>
      <c r="U3883" s="231">
        <f>VLOOKUP(VALUE(C3883),'Cross ref'!G:I,3,0)</f>
        <v>7382</v>
      </c>
      <c r="V3883" s="231">
        <f>IFERROR(VLOOKUP(J3883,'Item List (2)'!C:D,2,0),VLOOKUP(K3883,'Item List (2)'!C:D,2,0))</f>
        <v>50007</v>
      </c>
      <c r="W3883" s="231">
        <f>IFERROR(VLOOKUP(J3883,'Item List (2)'!C:E,3,0),VLOOKUP(K3883,'Item List (2)'!C:E,3,0))</f>
        <v>100</v>
      </c>
      <c r="X3883" s="231">
        <f t="shared" si="361"/>
        <v>0</v>
      </c>
      <c r="Y3883" s="231" t="str">
        <f t="shared" si="362"/>
        <v>SAUCE, SPECIAL</v>
      </c>
      <c r="AA3883" s="232">
        <f t="shared" si="363"/>
        <v>47.74</v>
      </c>
      <c r="AB3883" s="232" t="str">
        <f>VLOOKUP(W3883,'Item List (2)'!$H:$J,2,0)</f>
        <v>Food</v>
      </c>
      <c r="AC3883" s="232">
        <f t="shared" si="364"/>
        <v>7382</v>
      </c>
      <c r="AD3883" s="232" t="str">
        <f t="shared" si="365"/>
        <v>7382-Food</v>
      </c>
    </row>
    <row r="3884" spans="1:30">
      <c r="A3884" s="241" t="s">
        <v>48</v>
      </c>
      <c r="B3884" s="241" t="s">
        <v>953</v>
      </c>
      <c r="C3884" s="241" t="s">
        <v>954</v>
      </c>
      <c r="D3884" s="241" t="s">
        <v>955</v>
      </c>
      <c r="E3884" s="241" t="s">
        <v>956</v>
      </c>
      <c r="F3884" s="241" t="s">
        <v>53</v>
      </c>
      <c r="G3884" s="242">
        <v>45168</v>
      </c>
      <c r="H3884" s="241" t="s">
        <v>267</v>
      </c>
      <c r="I3884" s="241" t="s">
        <v>55</v>
      </c>
      <c r="J3884" s="241" t="s">
        <v>268</v>
      </c>
      <c r="K3884" s="241" t="s">
        <v>269</v>
      </c>
      <c r="L3884" s="241" t="s">
        <v>270</v>
      </c>
      <c r="M3884" s="243">
        <v>1</v>
      </c>
      <c r="N3884" s="244">
        <v>0</v>
      </c>
      <c r="O3884" s="243">
        <v>47.11</v>
      </c>
      <c r="P3884" s="244">
        <v>47.11</v>
      </c>
      <c r="Q3884" s="243">
        <v>6098.77</v>
      </c>
      <c r="R3884" s="243">
        <v>16.58</v>
      </c>
      <c r="S3884" s="231" t="str">
        <f>VLOOKUP(U3884,'Cross ref'!I:J,2,0)</f>
        <v>SG2</v>
      </c>
      <c r="T3884" s="231">
        <f t="shared" si="360"/>
        <v>47.11</v>
      </c>
      <c r="U3884" s="231">
        <f>VLOOKUP(VALUE(C3884),'Cross ref'!G:I,3,0)</f>
        <v>7382</v>
      </c>
      <c r="V3884" s="231">
        <f>IFERROR(VLOOKUP(J3884,'Item List (2)'!C:D,2,0),VLOOKUP(K3884,'Item List (2)'!C:D,2,0))</f>
        <v>50007</v>
      </c>
      <c r="W3884" s="231">
        <f>IFERROR(VLOOKUP(J3884,'Item List (2)'!C:E,3,0),VLOOKUP(K3884,'Item List (2)'!C:E,3,0))</f>
        <v>100</v>
      </c>
      <c r="X3884" s="231">
        <f t="shared" si="361"/>
        <v>0</v>
      </c>
      <c r="Y3884" s="231" t="str">
        <f t="shared" si="362"/>
        <v>MAYONNAISE, 64Z</v>
      </c>
      <c r="AA3884" s="232">
        <f t="shared" si="363"/>
        <v>47.11</v>
      </c>
      <c r="AB3884" s="232" t="str">
        <f>VLOOKUP(W3884,'Item List (2)'!$H:$J,2,0)</f>
        <v>Food</v>
      </c>
      <c r="AC3884" s="232">
        <f t="shared" si="364"/>
        <v>7382</v>
      </c>
      <c r="AD3884" s="232" t="str">
        <f t="shared" si="365"/>
        <v>7382-Food</v>
      </c>
    </row>
    <row r="3885" spans="1:30">
      <c r="A3885" s="241" t="s">
        <v>48</v>
      </c>
      <c r="B3885" s="241" t="s">
        <v>953</v>
      </c>
      <c r="C3885" s="241" t="s">
        <v>954</v>
      </c>
      <c r="D3885" s="241" t="s">
        <v>955</v>
      </c>
      <c r="E3885" s="241" t="s">
        <v>956</v>
      </c>
      <c r="F3885" s="241" t="s">
        <v>53</v>
      </c>
      <c r="G3885" s="242">
        <v>45168</v>
      </c>
      <c r="H3885" s="241" t="s">
        <v>399</v>
      </c>
      <c r="I3885" s="241" t="s">
        <v>201</v>
      </c>
      <c r="J3885" s="241" t="s">
        <v>400</v>
      </c>
      <c r="K3885" s="241" t="s">
        <v>401</v>
      </c>
      <c r="L3885" s="241" t="s">
        <v>402</v>
      </c>
      <c r="M3885" s="243">
        <v>1</v>
      </c>
      <c r="N3885" s="244">
        <v>0</v>
      </c>
      <c r="O3885" s="243">
        <v>45.4</v>
      </c>
      <c r="P3885" s="244">
        <v>45.4</v>
      </c>
      <c r="Q3885" s="243">
        <v>6098.77</v>
      </c>
      <c r="R3885" s="243">
        <v>16.58</v>
      </c>
      <c r="S3885" s="231" t="str">
        <f>VLOOKUP(U3885,'Cross ref'!I:J,2,0)</f>
        <v>SG2</v>
      </c>
      <c r="T3885" s="231">
        <f t="shared" si="360"/>
        <v>45.4</v>
      </c>
      <c r="U3885" s="231">
        <f>VLOOKUP(VALUE(C3885),'Cross ref'!G:I,3,0)</f>
        <v>7382</v>
      </c>
      <c r="V3885" s="231">
        <f>IFERROR(VLOOKUP(J3885,'Item List (2)'!C:D,2,0),VLOOKUP(K3885,'Item List (2)'!C:D,2,0))</f>
        <v>51001</v>
      </c>
      <c r="W3885" s="231">
        <f>IFERROR(VLOOKUP(J3885,'Item List (2)'!C:E,3,0),VLOOKUP(K3885,'Item List (2)'!C:E,3,0))</f>
        <v>1000</v>
      </c>
      <c r="X3885" s="231">
        <f t="shared" si="361"/>
        <v>0</v>
      </c>
      <c r="Y3885" s="231" t="str">
        <f t="shared" si="362"/>
        <v>NAPKIN, 13X8.5 BRN</v>
      </c>
      <c r="AA3885" s="232">
        <f t="shared" si="363"/>
        <v>45.4</v>
      </c>
      <c r="AB3885" s="232" t="str">
        <f>VLOOKUP(W3885,'Item List (2)'!$H:$J,2,0)</f>
        <v>Paper</v>
      </c>
      <c r="AC3885" s="232">
        <f t="shared" si="364"/>
        <v>7382</v>
      </c>
      <c r="AD3885" s="232" t="str">
        <f t="shared" si="365"/>
        <v>7382-Paper</v>
      </c>
    </row>
    <row r="3886" spans="1:30">
      <c r="A3886" s="241" t="s">
        <v>48</v>
      </c>
      <c r="B3886" s="241" t="s">
        <v>953</v>
      </c>
      <c r="C3886" s="241" t="s">
        <v>954</v>
      </c>
      <c r="D3886" s="241" t="s">
        <v>955</v>
      </c>
      <c r="E3886" s="241" t="s">
        <v>956</v>
      </c>
      <c r="F3886" s="241" t="s">
        <v>53</v>
      </c>
      <c r="G3886" s="242">
        <v>45168</v>
      </c>
      <c r="H3886" s="241" t="s">
        <v>275</v>
      </c>
      <c r="I3886" s="241" t="s">
        <v>71</v>
      </c>
      <c r="J3886" s="241" t="s">
        <v>276</v>
      </c>
      <c r="K3886" s="241" t="s">
        <v>277</v>
      </c>
      <c r="L3886" s="241" t="s">
        <v>74</v>
      </c>
      <c r="M3886" s="243">
        <v>1</v>
      </c>
      <c r="N3886" s="244">
        <v>0</v>
      </c>
      <c r="O3886" s="243">
        <v>0</v>
      </c>
      <c r="P3886" s="244">
        <v>38.86</v>
      </c>
      <c r="Q3886" s="243">
        <v>6098.77</v>
      </c>
      <c r="R3886" s="243">
        <v>16.58</v>
      </c>
      <c r="S3886" s="231" t="str">
        <f>VLOOKUP(U3886,'Cross ref'!I:J,2,0)</f>
        <v>SG2</v>
      </c>
      <c r="T3886" s="231">
        <f t="shared" si="360"/>
        <v>38.86</v>
      </c>
      <c r="U3886" s="231">
        <f>VLOOKUP(VALUE(C3886),'Cross ref'!G:I,3,0)</f>
        <v>7382</v>
      </c>
      <c r="V3886" s="231">
        <f>IFERROR(VLOOKUP(J3886,'Item List (2)'!C:D,2,0),VLOOKUP(K3886,'Item List (2)'!C:D,2,0))</f>
        <v>50007</v>
      </c>
      <c r="W3886" s="231">
        <f>IFERROR(VLOOKUP(J3886,'Item List (2)'!C:E,3,0),VLOOKUP(K3886,'Item List (2)'!C:E,3,0))</f>
        <v>100</v>
      </c>
      <c r="X3886" s="231">
        <f t="shared" si="361"/>
        <v>-38.86</v>
      </c>
      <c r="Y3886" s="231" t="str">
        <f t="shared" si="362"/>
        <v>SURCHARGE, FUEL</v>
      </c>
      <c r="AA3886" s="232">
        <f t="shared" si="363"/>
        <v>38.86</v>
      </c>
      <c r="AB3886" s="232" t="str">
        <f>VLOOKUP(W3886,'Item List (2)'!$H:$J,2,0)</f>
        <v>Food</v>
      </c>
      <c r="AC3886" s="232">
        <f t="shared" si="364"/>
        <v>7382</v>
      </c>
      <c r="AD3886" s="232" t="str">
        <f t="shared" si="365"/>
        <v>7382-Food</v>
      </c>
    </row>
    <row r="3887" spans="1:18">
      <c r="A3887" s="241"/>
      <c r="B3887" s="241"/>
      <c r="C3887" s="241"/>
      <c r="D3887" s="241"/>
      <c r="E3887" s="241"/>
      <c r="F3887" s="241"/>
      <c r="G3887" s="242"/>
      <c r="H3887" s="241"/>
      <c r="I3887" s="241"/>
      <c r="J3887" s="241"/>
      <c r="K3887" s="241"/>
      <c r="L3887" s="241"/>
      <c r="M3887" s="243"/>
      <c r="N3887" s="244"/>
      <c r="O3887" s="243"/>
      <c r="P3887" s="244"/>
      <c r="Q3887" s="243"/>
      <c r="R3887" s="243"/>
    </row>
    <row r="3888" spans="1:18">
      <c r="A3888" s="241"/>
      <c r="B3888" s="241"/>
      <c r="C3888" s="241"/>
      <c r="D3888" s="241"/>
      <c r="E3888" s="241"/>
      <c r="F3888" s="241"/>
      <c r="G3888" s="242"/>
      <c r="H3888" s="241"/>
      <c r="I3888" s="241"/>
      <c r="J3888" s="241"/>
      <c r="K3888" s="241"/>
      <c r="L3888" s="241"/>
      <c r="M3888" s="243"/>
      <c r="N3888" s="244"/>
      <c r="O3888" s="243"/>
      <c r="P3888" s="244"/>
      <c r="Q3888" s="243"/>
      <c r="R3888" s="243"/>
    </row>
    <row r="3889" spans="1:18">
      <c r="A3889" s="241"/>
      <c r="B3889" s="241"/>
      <c r="C3889" s="241"/>
      <c r="D3889" s="241"/>
      <c r="E3889" s="241"/>
      <c r="F3889" s="241"/>
      <c r="G3889" s="242"/>
      <c r="H3889" s="241"/>
      <c r="I3889" s="241"/>
      <c r="J3889" s="241"/>
      <c r="K3889" s="241"/>
      <c r="L3889" s="241"/>
      <c r="M3889" s="243"/>
      <c r="N3889" s="244"/>
      <c r="O3889" s="243"/>
      <c r="P3889" s="244"/>
      <c r="Q3889" s="243"/>
      <c r="R3889" s="243"/>
    </row>
    <row r="3890" spans="1:18">
      <c r="A3890" s="241"/>
      <c r="B3890" s="241"/>
      <c r="C3890" s="241"/>
      <c r="D3890" s="241"/>
      <c r="E3890" s="241"/>
      <c r="F3890" s="241"/>
      <c r="G3890" s="242"/>
      <c r="H3890" s="241"/>
      <c r="I3890" s="241"/>
      <c r="J3890" s="241"/>
      <c r="K3890" s="241"/>
      <c r="L3890" s="241"/>
      <c r="M3890" s="243"/>
      <c r="N3890" s="244"/>
      <c r="O3890" s="243"/>
      <c r="P3890" s="244"/>
      <c r="Q3890" s="243"/>
      <c r="R3890" s="243"/>
    </row>
    <row r="3891" spans="1:18">
      <c r="A3891" s="241"/>
      <c r="B3891" s="241"/>
      <c r="C3891" s="241"/>
      <c r="D3891" s="241"/>
      <c r="E3891" s="241"/>
      <c r="F3891" s="241"/>
      <c r="G3891" s="242"/>
      <c r="H3891" s="241"/>
      <c r="I3891" s="241"/>
      <c r="J3891" s="241"/>
      <c r="K3891" s="241"/>
      <c r="L3891" s="241"/>
      <c r="M3891" s="243"/>
      <c r="N3891" s="244"/>
      <c r="O3891" s="243"/>
      <c r="P3891" s="244"/>
      <c r="Q3891" s="243"/>
      <c r="R3891" s="243"/>
    </row>
    <row r="3892" spans="1:18">
      <c r="A3892" s="241"/>
      <c r="B3892" s="241"/>
      <c r="C3892" s="241"/>
      <c r="D3892" s="241"/>
      <c r="E3892" s="241"/>
      <c r="F3892" s="241"/>
      <c r="G3892" s="242"/>
      <c r="H3892" s="241"/>
      <c r="I3892" s="241"/>
      <c r="J3892" s="241"/>
      <c r="K3892" s="241"/>
      <c r="L3892" s="241"/>
      <c r="M3892" s="243"/>
      <c r="N3892" s="244"/>
      <c r="O3892" s="243"/>
      <c r="P3892" s="244"/>
      <c r="Q3892" s="243"/>
      <c r="R3892" s="243"/>
    </row>
    <row r="3893" spans="1:18">
      <c r="A3893" s="241"/>
      <c r="B3893" s="241"/>
      <c r="C3893" s="241"/>
      <c r="D3893" s="241"/>
      <c r="E3893" s="241"/>
      <c r="F3893" s="241"/>
      <c r="G3893" s="242"/>
      <c r="H3893" s="241"/>
      <c r="I3893" s="241"/>
      <c r="J3893" s="241"/>
      <c r="K3893" s="241"/>
      <c r="L3893" s="241"/>
      <c r="M3893" s="243"/>
      <c r="N3893" s="244"/>
      <c r="O3893" s="243"/>
      <c r="P3893" s="244"/>
      <c r="Q3893" s="243"/>
      <c r="R3893" s="243"/>
    </row>
    <row r="3894" spans="1:18">
      <c r="A3894" s="241"/>
      <c r="B3894" s="241"/>
      <c r="C3894" s="241"/>
      <c r="D3894" s="241"/>
      <c r="E3894" s="241"/>
      <c r="F3894" s="241"/>
      <c r="G3894" s="242"/>
      <c r="H3894" s="241"/>
      <c r="I3894" s="241"/>
      <c r="J3894" s="241"/>
      <c r="K3894" s="241"/>
      <c r="L3894" s="241"/>
      <c r="M3894" s="243"/>
      <c r="N3894" s="244"/>
      <c r="O3894" s="243"/>
      <c r="P3894" s="244"/>
      <c r="Q3894" s="243"/>
      <c r="R3894" s="243"/>
    </row>
    <row r="3895" spans="1:18">
      <c r="A3895" s="241"/>
      <c r="B3895" s="241"/>
      <c r="C3895" s="241"/>
      <c r="D3895" s="241"/>
      <c r="E3895" s="241"/>
      <c r="F3895" s="241"/>
      <c r="G3895" s="242"/>
      <c r="H3895" s="241"/>
      <c r="I3895" s="241"/>
      <c r="J3895" s="241"/>
      <c r="K3895" s="241"/>
      <c r="L3895" s="241"/>
      <c r="M3895" s="243"/>
      <c r="N3895" s="244"/>
      <c r="O3895" s="243"/>
      <c r="P3895" s="244"/>
      <c r="Q3895" s="243"/>
      <c r="R3895" s="243"/>
    </row>
    <row r="3896" spans="1:18">
      <c r="A3896" s="241"/>
      <c r="B3896" s="241"/>
      <c r="C3896" s="241"/>
      <c r="D3896" s="241"/>
      <c r="E3896" s="241"/>
      <c r="F3896" s="241"/>
      <c r="G3896" s="242"/>
      <c r="H3896" s="241"/>
      <c r="I3896" s="241"/>
      <c r="J3896" s="241"/>
      <c r="K3896" s="241"/>
      <c r="L3896" s="241"/>
      <c r="M3896" s="243"/>
      <c r="N3896" s="244"/>
      <c r="O3896" s="243"/>
      <c r="P3896" s="244"/>
      <c r="Q3896" s="243"/>
      <c r="R3896" s="243"/>
    </row>
    <row r="3897" spans="1:18">
      <c r="A3897" s="241"/>
      <c r="B3897" s="241"/>
      <c r="C3897" s="241"/>
      <c r="D3897" s="241"/>
      <c r="E3897" s="241"/>
      <c r="F3897" s="241"/>
      <c r="G3897" s="242"/>
      <c r="H3897" s="241"/>
      <c r="I3897" s="241"/>
      <c r="J3897" s="241"/>
      <c r="K3897" s="241"/>
      <c r="L3897" s="241"/>
      <c r="M3897" s="243"/>
      <c r="N3897" s="244"/>
      <c r="O3897" s="243"/>
      <c r="P3897" s="244"/>
      <c r="Q3897" s="243"/>
      <c r="R3897" s="243"/>
    </row>
    <row r="3898" spans="1:18">
      <c r="A3898" s="241"/>
      <c r="B3898" s="241"/>
      <c r="C3898" s="241"/>
      <c r="D3898" s="241"/>
      <c r="E3898" s="241"/>
      <c r="F3898" s="241"/>
      <c r="G3898" s="242"/>
      <c r="H3898" s="241"/>
      <c r="I3898" s="241"/>
      <c r="J3898" s="241"/>
      <c r="K3898" s="241"/>
      <c r="L3898" s="241"/>
      <c r="M3898" s="243"/>
      <c r="N3898" s="244"/>
      <c r="O3898" s="243"/>
      <c r="P3898" s="244"/>
      <c r="Q3898" s="243"/>
      <c r="R3898" s="243"/>
    </row>
    <row r="3899" spans="1:18">
      <c r="A3899" s="241"/>
      <c r="B3899" s="241"/>
      <c r="C3899" s="241"/>
      <c r="D3899" s="241"/>
      <c r="E3899" s="241"/>
      <c r="F3899" s="241"/>
      <c r="G3899" s="242"/>
      <c r="H3899" s="241"/>
      <c r="I3899" s="241"/>
      <c r="J3899" s="241"/>
      <c r="K3899" s="241"/>
      <c r="L3899" s="241"/>
      <c r="M3899" s="243"/>
      <c r="N3899" s="244"/>
      <c r="O3899" s="243"/>
      <c r="P3899" s="244"/>
      <c r="Q3899" s="243"/>
      <c r="R3899" s="243"/>
    </row>
    <row r="3900" spans="1:18">
      <c r="A3900" s="241"/>
      <c r="B3900" s="241"/>
      <c r="C3900" s="241"/>
      <c r="D3900" s="241"/>
      <c r="E3900" s="241"/>
      <c r="F3900" s="241"/>
      <c r="G3900" s="242"/>
      <c r="H3900" s="241"/>
      <c r="I3900" s="241"/>
      <c r="J3900" s="241"/>
      <c r="K3900" s="241"/>
      <c r="L3900" s="241"/>
      <c r="M3900" s="243"/>
      <c r="N3900" s="244"/>
      <c r="O3900" s="243"/>
      <c r="P3900" s="244"/>
      <c r="Q3900" s="243"/>
      <c r="R3900" s="243"/>
    </row>
    <row r="3901" spans="1:18">
      <c r="A3901" s="241"/>
      <c r="B3901" s="241"/>
      <c r="C3901" s="241"/>
      <c r="D3901" s="241"/>
      <c r="E3901" s="241"/>
      <c r="F3901" s="241"/>
      <c r="G3901" s="242"/>
      <c r="H3901" s="241"/>
      <c r="I3901" s="241"/>
      <c r="J3901" s="241"/>
      <c r="K3901" s="241"/>
      <c r="L3901" s="241"/>
      <c r="M3901" s="243"/>
      <c r="N3901" s="244"/>
      <c r="O3901" s="243"/>
      <c r="P3901" s="244"/>
      <c r="Q3901" s="243"/>
      <c r="R3901" s="243"/>
    </row>
    <row r="3902" spans="1:18">
      <c r="A3902" s="241"/>
      <c r="B3902" s="241"/>
      <c r="C3902" s="241"/>
      <c r="D3902" s="241"/>
      <c r="E3902" s="241"/>
      <c r="F3902" s="241"/>
      <c r="G3902" s="242"/>
      <c r="H3902" s="241"/>
      <c r="I3902" s="241"/>
      <c r="J3902" s="241"/>
      <c r="K3902" s="241"/>
      <c r="L3902" s="241"/>
      <c r="M3902" s="243"/>
      <c r="N3902" s="244"/>
      <c r="O3902" s="243"/>
      <c r="P3902" s="244"/>
      <c r="Q3902" s="243"/>
      <c r="R3902" s="243"/>
    </row>
    <row r="3903" spans="1:18">
      <c r="A3903" s="241"/>
      <c r="B3903" s="241"/>
      <c r="C3903" s="241"/>
      <c r="D3903" s="241"/>
      <c r="E3903" s="241"/>
      <c r="F3903" s="241"/>
      <c r="G3903" s="242"/>
      <c r="H3903" s="241"/>
      <c r="I3903" s="241"/>
      <c r="J3903" s="241"/>
      <c r="K3903" s="241"/>
      <c r="L3903" s="241"/>
      <c r="M3903" s="243"/>
      <c r="N3903" s="244"/>
      <c r="O3903" s="243"/>
      <c r="P3903" s="244"/>
      <c r="Q3903" s="243"/>
      <c r="R3903" s="243"/>
    </row>
    <row r="3904" spans="1:18">
      <c r="A3904" s="241"/>
      <c r="B3904" s="241"/>
      <c r="C3904" s="241"/>
      <c r="D3904" s="241"/>
      <c r="E3904" s="241"/>
      <c r="F3904" s="241"/>
      <c r="G3904" s="242"/>
      <c r="H3904" s="241"/>
      <c r="I3904" s="241"/>
      <c r="J3904" s="241"/>
      <c r="K3904" s="241"/>
      <c r="L3904" s="241"/>
      <c r="M3904" s="243"/>
      <c r="N3904" s="244"/>
      <c r="O3904" s="243"/>
      <c r="P3904" s="244"/>
      <c r="Q3904" s="243"/>
      <c r="R3904" s="243"/>
    </row>
    <row r="3905" spans="1:18">
      <c r="A3905" s="241"/>
      <c r="B3905" s="241"/>
      <c r="C3905" s="241"/>
      <c r="D3905" s="241"/>
      <c r="E3905" s="241"/>
      <c r="F3905" s="241"/>
      <c r="G3905" s="242"/>
      <c r="H3905" s="241"/>
      <c r="I3905" s="241"/>
      <c r="J3905" s="241"/>
      <c r="K3905" s="241"/>
      <c r="L3905" s="241"/>
      <c r="M3905" s="243"/>
      <c r="N3905" s="244"/>
      <c r="O3905" s="243"/>
      <c r="P3905" s="244"/>
      <c r="Q3905" s="243"/>
      <c r="R3905" s="243"/>
    </row>
    <row r="3906" spans="1:18">
      <c r="A3906" s="241"/>
      <c r="B3906" s="241"/>
      <c r="C3906" s="241"/>
      <c r="D3906" s="241"/>
      <c r="E3906" s="241"/>
      <c r="F3906" s="241"/>
      <c r="G3906" s="242"/>
      <c r="H3906" s="241"/>
      <c r="I3906" s="241"/>
      <c r="J3906" s="241"/>
      <c r="K3906" s="241"/>
      <c r="L3906" s="241"/>
      <c r="M3906" s="243"/>
      <c r="N3906" s="244"/>
      <c r="O3906" s="243"/>
      <c r="P3906" s="244"/>
      <c r="Q3906" s="243"/>
      <c r="R3906" s="243"/>
    </row>
    <row r="3907" spans="1:18">
      <c r="A3907" s="241"/>
      <c r="B3907" s="241"/>
      <c r="C3907" s="241"/>
      <c r="D3907" s="241"/>
      <c r="E3907" s="241"/>
      <c r="F3907" s="241"/>
      <c r="G3907" s="242"/>
      <c r="H3907" s="241"/>
      <c r="I3907" s="241"/>
      <c r="J3907" s="241"/>
      <c r="K3907" s="241"/>
      <c r="L3907" s="241"/>
      <c r="M3907" s="243"/>
      <c r="N3907" s="244"/>
      <c r="O3907" s="243"/>
      <c r="P3907" s="244"/>
      <c r="Q3907" s="243"/>
      <c r="R3907" s="243"/>
    </row>
    <row r="3908" spans="1:18">
      <c r="A3908" s="241"/>
      <c r="B3908" s="241"/>
      <c r="C3908" s="241"/>
      <c r="D3908" s="241"/>
      <c r="E3908" s="241"/>
      <c r="F3908" s="241"/>
      <c r="G3908" s="242"/>
      <c r="H3908" s="241"/>
      <c r="I3908" s="241"/>
      <c r="J3908" s="241"/>
      <c r="K3908" s="241"/>
      <c r="L3908" s="241"/>
      <c r="M3908" s="243"/>
      <c r="N3908" s="244"/>
      <c r="O3908" s="243"/>
      <c r="P3908" s="244"/>
      <c r="Q3908" s="243"/>
      <c r="R3908" s="243"/>
    </row>
    <row r="3909" spans="1:18">
      <c r="A3909" s="241"/>
      <c r="B3909" s="241"/>
      <c r="C3909" s="241"/>
      <c r="D3909" s="241"/>
      <c r="E3909" s="241"/>
      <c r="F3909" s="241"/>
      <c r="G3909" s="242"/>
      <c r="H3909" s="241"/>
      <c r="I3909" s="241"/>
      <c r="J3909" s="241"/>
      <c r="K3909" s="241"/>
      <c r="L3909" s="241"/>
      <c r="M3909" s="243"/>
      <c r="N3909" s="244"/>
      <c r="O3909" s="243"/>
      <c r="P3909" s="244"/>
      <c r="Q3909" s="243"/>
      <c r="R3909" s="243"/>
    </row>
    <row r="3910" spans="1:18">
      <c r="A3910" s="241"/>
      <c r="B3910" s="241"/>
      <c r="C3910" s="241"/>
      <c r="D3910" s="241"/>
      <c r="E3910" s="241"/>
      <c r="F3910" s="241"/>
      <c r="G3910" s="242"/>
      <c r="H3910" s="241"/>
      <c r="I3910" s="241"/>
      <c r="J3910" s="241"/>
      <c r="K3910" s="241"/>
      <c r="L3910" s="241"/>
      <c r="M3910" s="243"/>
      <c r="N3910" s="244"/>
      <c r="O3910" s="243"/>
      <c r="P3910" s="244"/>
      <c r="Q3910" s="243"/>
      <c r="R3910" s="243"/>
    </row>
    <row r="3911" spans="1:18">
      <c r="A3911" s="241"/>
      <c r="B3911" s="241"/>
      <c r="C3911" s="241"/>
      <c r="D3911" s="241"/>
      <c r="E3911" s="241"/>
      <c r="F3911" s="241"/>
      <c r="G3911" s="242"/>
      <c r="H3911" s="241"/>
      <c r="I3911" s="241"/>
      <c r="J3911" s="241"/>
      <c r="K3911" s="241"/>
      <c r="L3911" s="241"/>
      <c r="M3911" s="243"/>
      <c r="N3911" s="244"/>
      <c r="O3911" s="243"/>
      <c r="P3911" s="244"/>
      <c r="Q3911" s="243"/>
      <c r="R3911" s="243"/>
    </row>
    <row r="3912" spans="1:18">
      <c r="A3912" s="241"/>
      <c r="B3912" s="241"/>
      <c r="C3912" s="241"/>
      <c r="D3912" s="241"/>
      <c r="E3912" s="241"/>
      <c r="F3912" s="241"/>
      <c r="G3912" s="242"/>
      <c r="H3912" s="241"/>
      <c r="I3912" s="241"/>
      <c r="J3912" s="241"/>
      <c r="K3912" s="241"/>
      <c r="L3912" s="241"/>
      <c r="M3912" s="243"/>
      <c r="N3912" s="244"/>
      <c r="O3912" s="243"/>
      <c r="P3912" s="244"/>
      <c r="Q3912" s="243"/>
      <c r="R3912" s="243"/>
    </row>
    <row r="3913" spans="1:18">
      <c r="A3913" s="241"/>
      <c r="B3913" s="241"/>
      <c r="C3913" s="241"/>
      <c r="D3913" s="241"/>
      <c r="E3913" s="241"/>
      <c r="F3913" s="241"/>
      <c r="G3913" s="242"/>
      <c r="H3913" s="241"/>
      <c r="I3913" s="241"/>
      <c r="J3913" s="241"/>
      <c r="K3913" s="241"/>
      <c r="L3913" s="241"/>
      <c r="M3913" s="243"/>
      <c r="N3913" s="244"/>
      <c r="O3913" s="243"/>
      <c r="P3913" s="244"/>
      <c r="Q3913" s="243"/>
      <c r="R3913" s="243"/>
    </row>
    <row r="3914" spans="1:18">
      <c r="A3914" s="241"/>
      <c r="B3914" s="241"/>
      <c r="C3914" s="241"/>
      <c r="D3914" s="241"/>
      <c r="E3914" s="241"/>
      <c r="F3914" s="241"/>
      <c r="G3914" s="242"/>
      <c r="H3914" s="241"/>
      <c r="I3914" s="241"/>
      <c r="J3914" s="241"/>
      <c r="K3914" s="241"/>
      <c r="L3914" s="241"/>
      <c r="M3914" s="243"/>
      <c r="N3914" s="244"/>
      <c r="O3914" s="243"/>
      <c r="P3914" s="244"/>
      <c r="Q3914" s="243"/>
      <c r="R3914" s="243"/>
    </row>
    <row r="3915" spans="1:18">
      <c r="A3915" s="241"/>
      <c r="B3915" s="241"/>
      <c r="C3915" s="241"/>
      <c r="D3915" s="241"/>
      <c r="E3915" s="241"/>
      <c r="F3915" s="241"/>
      <c r="G3915" s="242"/>
      <c r="H3915" s="241"/>
      <c r="I3915" s="241"/>
      <c r="J3915" s="241"/>
      <c r="K3915" s="241"/>
      <c r="L3915" s="241"/>
      <c r="M3915" s="243"/>
      <c r="N3915" s="244"/>
      <c r="O3915" s="243"/>
      <c r="P3915" s="244"/>
      <c r="Q3915" s="243"/>
      <c r="R3915" s="243"/>
    </row>
    <row r="3916" spans="1:18">
      <c r="A3916" s="241"/>
      <c r="B3916" s="241"/>
      <c r="C3916" s="241"/>
      <c r="D3916" s="241"/>
      <c r="E3916" s="241"/>
      <c r="F3916" s="241"/>
      <c r="G3916" s="242"/>
      <c r="H3916" s="241"/>
      <c r="I3916" s="241"/>
      <c r="J3916" s="241"/>
      <c r="K3916" s="241"/>
      <c r="L3916" s="241"/>
      <c r="M3916" s="243"/>
      <c r="N3916" s="244"/>
      <c r="O3916" s="243"/>
      <c r="P3916" s="244"/>
      <c r="Q3916" s="243"/>
      <c r="R3916" s="243"/>
    </row>
    <row r="3917" spans="1:18">
      <c r="A3917" s="241"/>
      <c r="B3917" s="241"/>
      <c r="C3917" s="241"/>
      <c r="D3917" s="241"/>
      <c r="E3917" s="241"/>
      <c r="F3917" s="241"/>
      <c r="G3917" s="242"/>
      <c r="H3917" s="241"/>
      <c r="I3917" s="241"/>
      <c r="J3917" s="241"/>
      <c r="K3917" s="241"/>
      <c r="L3917" s="241"/>
      <c r="M3917" s="243"/>
      <c r="N3917" s="244"/>
      <c r="O3917" s="243"/>
      <c r="P3917" s="244"/>
      <c r="Q3917" s="243"/>
      <c r="R3917" s="243"/>
    </row>
    <row r="3918" spans="1:18">
      <c r="A3918" s="241"/>
      <c r="B3918" s="241"/>
      <c r="C3918" s="241"/>
      <c r="D3918" s="241"/>
      <c r="E3918" s="241"/>
      <c r="F3918" s="241"/>
      <c r="G3918" s="242"/>
      <c r="H3918" s="241"/>
      <c r="I3918" s="241"/>
      <c r="J3918" s="241"/>
      <c r="K3918" s="241"/>
      <c r="L3918" s="241"/>
      <c r="M3918" s="243"/>
      <c r="N3918" s="244"/>
      <c r="O3918" s="243"/>
      <c r="P3918" s="244"/>
      <c r="Q3918" s="243"/>
      <c r="R3918" s="243"/>
    </row>
    <row r="3919" spans="1:18">
      <c r="A3919" s="241"/>
      <c r="B3919" s="241"/>
      <c r="C3919" s="241"/>
      <c r="D3919" s="241"/>
      <c r="E3919" s="241"/>
      <c r="F3919" s="241"/>
      <c r="G3919" s="242"/>
      <c r="H3919" s="241"/>
      <c r="I3919" s="241"/>
      <c r="J3919" s="241"/>
      <c r="K3919" s="241"/>
      <c r="L3919" s="241"/>
      <c r="M3919" s="243"/>
      <c r="N3919" s="244"/>
      <c r="O3919" s="243"/>
      <c r="P3919" s="244"/>
      <c r="Q3919" s="243"/>
      <c r="R3919" s="243"/>
    </row>
    <row r="3920" spans="1:18">
      <c r="A3920" s="241"/>
      <c r="B3920" s="241"/>
      <c r="C3920" s="241"/>
      <c r="D3920" s="241"/>
      <c r="E3920" s="241"/>
      <c r="F3920" s="241"/>
      <c r="G3920" s="242"/>
      <c r="H3920" s="241"/>
      <c r="I3920" s="241"/>
      <c r="J3920" s="241"/>
      <c r="K3920" s="241"/>
      <c r="L3920" s="241"/>
      <c r="M3920" s="243"/>
      <c r="N3920" s="244"/>
      <c r="O3920" s="243"/>
      <c r="P3920" s="244"/>
      <c r="Q3920" s="243"/>
      <c r="R3920" s="243"/>
    </row>
    <row r="3921" spans="1:18">
      <c r="A3921" s="241"/>
      <c r="B3921" s="241"/>
      <c r="C3921" s="241"/>
      <c r="D3921" s="241"/>
      <c r="E3921" s="241"/>
      <c r="F3921" s="241"/>
      <c r="G3921" s="242"/>
      <c r="H3921" s="241"/>
      <c r="I3921" s="241"/>
      <c r="J3921" s="241"/>
      <c r="K3921" s="241"/>
      <c r="L3921" s="241"/>
      <c r="M3921" s="243"/>
      <c r="N3921" s="244"/>
      <c r="O3921" s="243"/>
      <c r="P3921" s="244"/>
      <c r="Q3921" s="243"/>
      <c r="R3921" s="243"/>
    </row>
    <row r="3922" spans="1:18">
      <c r="A3922" s="241"/>
      <c r="B3922" s="241"/>
      <c r="C3922" s="241"/>
      <c r="D3922" s="241"/>
      <c r="E3922" s="241"/>
      <c r="F3922" s="241"/>
      <c r="G3922" s="242"/>
      <c r="H3922" s="241"/>
      <c r="I3922" s="241"/>
      <c r="J3922" s="241"/>
      <c r="K3922" s="241"/>
      <c r="L3922" s="241"/>
      <c r="M3922" s="243"/>
      <c r="N3922" s="244"/>
      <c r="O3922" s="243"/>
      <c r="P3922" s="244"/>
      <c r="Q3922" s="243"/>
      <c r="R3922" s="243"/>
    </row>
    <row r="3923" spans="1:18">
      <c r="A3923" s="241"/>
      <c r="B3923" s="241"/>
      <c r="C3923" s="241"/>
      <c r="D3923" s="241"/>
      <c r="E3923" s="241"/>
      <c r="F3923" s="241"/>
      <c r="G3923" s="242"/>
      <c r="H3923" s="241"/>
      <c r="I3923" s="241"/>
      <c r="J3923" s="241"/>
      <c r="K3923" s="241"/>
      <c r="L3923" s="241"/>
      <c r="M3923" s="243"/>
      <c r="N3923" s="244"/>
      <c r="O3923" s="243"/>
      <c r="P3923" s="244"/>
      <c r="Q3923" s="243"/>
      <c r="R3923" s="243"/>
    </row>
    <row r="3924" spans="1:18">
      <c r="A3924" s="241"/>
      <c r="B3924" s="241"/>
      <c r="C3924" s="241"/>
      <c r="D3924" s="241"/>
      <c r="E3924" s="241"/>
      <c r="F3924" s="241"/>
      <c r="G3924" s="242"/>
      <c r="H3924" s="241"/>
      <c r="I3924" s="241"/>
      <c r="J3924" s="241"/>
      <c r="K3924" s="241"/>
      <c r="L3924" s="241"/>
      <c r="M3924" s="243"/>
      <c r="N3924" s="244"/>
      <c r="O3924" s="243"/>
      <c r="P3924" s="244"/>
      <c r="Q3924" s="243"/>
      <c r="R3924" s="243"/>
    </row>
    <row r="3925" spans="1:18">
      <c r="A3925" s="241"/>
      <c r="B3925" s="241"/>
      <c r="C3925" s="241"/>
      <c r="D3925" s="241"/>
      <c r="E3925" s="241"/>
      <c r="F3925" s="241"/>
      <c r="G3925" s="242"/>
      <c r="H3925" s="241"/>
      <c r="I3925" s="241"/>
      <c r="J3925" s="241"/>
      <c r="K3925" s="241"/>
      <c r="L3925" s="241"/>
      <c r="M3925" s="243"/>
      <c r="N3925" s="244"/>
      <c r="O3925" s="243"/>
      <c r="P3925" s="244"/>
      <c r="Q3925" s="243"/>
      <c r="R3925" s="243"/>
    </row>
    <row r="3926" spans="1:18">
      <c r="A3926" s="241"/>
      <c r="B3926" s="241"/>
      <c r="C3926" s="241"/>
      <c r="D3926" s="241"/>
      <c r="E3926" s="241"/>
      <c r="F3926" s="241"/>
      <c r="G3926" s="242"/>
      <c r="H3926" s="241"/>
      <c r="I3926" s="241"/>
      <c r="J3926" s="241"/>
      <c r="K3926" s="241"/>
      <c r="L3926" s="241"/>
      <c r="M3926" s="243"/>
      <c r="N3926" s="244"/>
      <c r="O3926" s="243"/>
      <c r="P3926" s="244"/>
      <c r="Q3926" s="243"/>
      <c r="R3926" s="243"/>
    </row>
    <row r="3927" spans="1:18">
      <c r="A3927" s="241"/>
      <c r="B3927" s="241"/>
      <c r="C3927" s="241"/>
      <c r="D3927" s="241"/>
      <c r="E3927" s="241"/>
      <c r="F3927" s="241"/>
      <c r="G3927" s="242"/>
      <c r="H3927" s="241"/>
      <c r="I3927" s="241"/>
      <c r="J3927" s="241"/>
      <c r="K3927" s="241"/>
      <c r="L3927" s="241"/>
      <c r="M3927" s="243"/>
      <c r="N3927" s="244"/>
      <c r="O3927" s="243"/>
      <c r="P3927" s="244"/>
      <c r="Q3927" s="243"/>
      <c r="R3927" s="243"/>
    </row>
    <row r="3928" spans="1:18">
      <c r="A3928" s="241"/>
      <c r="B3928" s="241"/>
      <c r="C3928" s="241"/>
      <c r="D3928" s="241"/>
      <c r="E3928" s="241"/>
      <c r="F3928" s="241"/>
      <c r="G3928" s="242"/>
      <c r="H3928" s="241"/>
      <c r="I3928" s="241"/>
      <c r="J3928" s="241"/>
      <c r="K3928" s="241"/>
      <c r="L3928" s="241"/>
      <c r="M3928" s="243"/>
      <c r="N3928" s="244"/>
      <c r="O3928" s="243"/>
      <c r="P3928" s="244"/>
      <c r="Q3928" s="243"/>
      <c r="R3928" s="243"/>
    </row>
    <row r="3929" spans="1:18">
      <c r="A3929" s="241"/>
      <c r="B3929" s="241"/>
      <c r="C3929" s="241"/>
      <c r="D3929" s="241"/>
      <c r="E3929" s="241"/>
      <c r="F3929" s="241"/>
      <c r="G3929" s="242"/>
      <c r="H3929" s="241"/>
      <c r="I3929" s="241"/>
      <c r="J3929" s="241"/>
      <c r="K3929" s="241"/>
      <c r="L3929" s="241"/>
      <c r="M3929" s="243"/>
      <c r="N3929" s="244"/>
      <c r="O3929" s="243"/>
      <c r="P3929" s="244"/>
      <c r="Q3929" s="243"/>
      <c r="R3929" s="243"/>
    </row>
    <row r="3930" spans="1:18">
      <c r="A3930" s="241"/>
      <c r="B3930" s="241"/>
      <c r="C3930" s="241"/>
      <c r="D3930" s="241"/>
      <c r="E3930" s="241"/>
      <c r="F3930" s="241"/>
      <c r="G3930" s="242"/>
      <c r="H3930" s="241"/>
      <c r="I3930" s="241"/>
      <c r="J3930" s="241"/>
      <c r="K3930" s="241"/>
      <c r="L3930" s="241"/>
      <c r="M3930" s="243"/>
      <c r="N3930" s="244"/>
      <c r="O3930" s="243"/>
      <c r="P3930" s="244"/>
      <c r="Q3930" s="243"/>
      <c r="R3930" s="243"/>
    </row>
    <row r="3931" spans="1:18">
      <c r="A3931" s="241"/>
      <c r="B3931" s="241"/>
      <c r="C3931" s="241"/>
      <c r="D3931" s="241"/>
      <c r="E3931" s="241"/>
      <c r="F3931" s="241"/>
      <c r="G3931" s="242"/>
      <c r="H3931" s="241"/>
      <c r="I3931" s="241"/>
      <c r="J3931" s="241"/>
      <c r="K3931" s="241"/>
      <c r="L3931" s="241"/>
      <c r="M3931" s="243"/>
      <c r="N3931" s="244"/>
      <c r="O3931" s="243"/>
      <c r="P3931" s="244"/>
      <c r="Q3931" s="243"/>
      <c r="R3931" s="243"/>
    </row>
    <row r="3932" spans="1:18">
      <c r="A3932" s="241"/>
      <c r="B3932" s="241"/>
      <c r="C3932" s="241"/>
      <c r="D3932" s="241"/>
      <c r="E3932" s="241"/>
      <c r="F3932" s="241"/>
      <c r="G3932" s="242"/>
      <c r="H3932" s="241"/>
      <c r="I3932" s="241"/>
      <c r="J3932" s="241"/>
      <c r="K3932" s="241"/>
      <c r="L3932" s="241"/>
      <c r="M3932" s="243"/>
      <c r="N3932" s="244"/>
      <c r="O3932" s="243"/>
      <c r="P3932" s="244"/>
      <c r="Q3932" s="243"/>
      <c r="R3932" s="243"/>
    </row>
    <row r="3933" spans="1:18">
      <c r="A3933" s="241"/>
      <c r="B3933" s="241"/>
      <c r="C3933" s="241"/>
      <c r="D3933" s="241"/>
      <c r="E3933" s="241"/>
      <c r="F3933" s="241"/>
      <c r="G3933" s="242"/>
      <c r="H3933" s="241"/>
      <c r="I3933" s="241"/>
      <c r="J3933" s="241"/>
      <c r="K3933" s="241"/>
      <c r="L3933" s="241"/>
      <c r="M3933" s="243"/>
      <c r="N3933" s="244"/>
      <c r="O3933" s="243"/>
      <c r="P3933" s="244"/>
      <c r="Q3933" s="243"/>
      <c r="R3933" s="243"/>
    </row>
    <row r="3934" spans="1:18">
      <c r="A3934" s="241"/>
      <c r="B3934" s="241"/>
      <c r="C3934" s="241"/>
      <c r="D3934" s="241"/>
      <c r="E3934" s="241"/>
      <c r="F3934" s="241"/>
      <c r="G3934" s="242"/>
      <c r="H3934" s="241"/>
      <c r="I3934" s="241"/>
      <c r="J3934" s="241"/>
      <c r="K3934" s="241"/>
      <c r="L3934" s="241"/>
      <c r="M3934" s="243"/>
      <c r="N3934" s="244"/>
      <c r="O3934" s="243"/>
      <c r="P3934" s="244"/>
      <c r="Q3934" s="243"/>
      <c r="R3934" s="243"/>
    </row>
    <row r="3935" spans="1:18">
      <c r="A3935" s="241"/>
      <c r="B3935" s="241"/>
      <c r="C3935" s="241"/>
      <c r="D3935" s="241"/>
      <c r="E3935" s="241"/>
      <c r="F3935" s="241"/>
      <c r="G3935" s="242"/>
      <c r="H3935" s="241"/>
      <c r="I3935" s="241"/>
      <c r="J3935" s="241"/>
      <c r="K3935" s="241"/>
      <c r="L3935" s="241"/>
      <c r="M3935" s="243"/>
      <c r="N3935" s="244"/>
      <c r="O3935" s="243"/>
      <c r="P3935" s="244"/>
      <c r="Q3935" s="243"/>
      <c r="R3935" s="243"/>
    </row>
    <row r="3936" spans="1:18">
      <c r="A3936" s="241"/>
      <c r="B3936" s="241"/>
      <c r="C3936" s="241"/>
      <c r="D3936" s="241"/>
      <c r="E3936" s="241"/>
      <c r="F3936" s="241"/>
      <c r="G3936" s="242"/>
      <c r="H3936" s="241"/>
      <c r="I3936" s="241"/>
      <c r="J3936" s="241"/>
      <c r="K3936" s="241"/>
      <c r="L3936" s="241"/>
      <c r="M3936" s="243"/>
      <c r="N3936" s="244"/>
      <c r="O3936" s="243"/>
      <c r="P3936" s="244"/>
      <c r="Q3936" s="243"/>
      <c r="R3936" s="243"/>
    </row>
    <row r="3937" spans="1:18">
      <c r="A3937" s="241"/>
      <c r="B3937" s="241"/>
      <c r="C3937" s="241"/>
      <c r="D3937" s="241"/>
      <c r="E3937" s="241"/>
      <c r="F3937" s="241"/>
      <c r="G3937" s="242"/>
      <c r="H3937" s="241"/>
      <c r="I3937" s="241"/>
      <c r="J3937" s="241"/>
      <c r="K3937" s="241"/>
      <c r="L3937" s="241"/>
      <c r="M3937" s="243"/>
      <c r="N3937" s="244"/>
      <c r="O3937" s="243"/>
      <c r="P3937" s="244"/>
      <c r="Q3937" s="243"/>
      <c r="R3937" s="243"/>
    </row>
    <row r="3938" spans="1:18">
      <c r="A3938" s="241"/>
      <c r="B3938" s="241"/>
      <c r="C3938" s="241"/>
      <c r="D3938" s="241"/>
      <c r="E3938" s="241"/>
      <c r="F3938" s="241"/>
      <c r="G3938" s="242"/>
      <c r="H3938" s="241"/>
      <c r="I3938" s="241"/>
      <c r="J3938" s="241"/>
      <c r="K3938" s="241"/>
      <c r="L3938" s="241"/>
      <c r="M3938" s="243"/>
      <c r="N3938" s="244"/>
      <c r="O3938" s="243"/>
      <c r="P3938" s="244"/>
      <c r="Q3938" s="243"/>
      <c r="R3938" s="243"/>
    </row>
    <row r="3939" spans="1:18">
      <c r="A3939" s="241"/>
      <c r="B3939" s="241"/>
      <c r="C3939" s="241"/>
      <c r="D3939" s="241"/>
      <c r="E3939" s="241"/>
      <c r="F3939" s="241"/>
      <c r="G3939" s="242"/>
      <c r="H3939" s="241"/>
      <c r="I3939" s="241"/>
      <c r="J3939" s="241"/>
      <c r="K3939" s="241"/>
      <c r="L3939" s="241"/>
      <c r="M3939" s="243"/>
      <c r="N3939" s="244"/>
      <c r="O3939" s="243"/>
      <c r="P3939" s="244"/>
      <c r="Q3939" s="243"/>
      <c r="R3939" s="243"/>
    </row>
    <row r="3940" spans="1:18">
      <c r="A3940" s="241"/>
      <c r="B3940" s="241"/>
      <c r="C3940" s="241"/>
      <c r="D3940" s="241"/>
      <c r="E3940" s="241"/>
      <c r="F3940" s="241"/>
      <c r="G3940" s="242"/>
      <c r="H3940" s="241"/>
      <c r="I3940" s="241"/>
      <c r="J3940" s="241"/>
      <c r="K3940" s="241"/>
      <c r="L3940" s="241"/>
      <c r="M3940" s="243"/>
      <c r="N3940" s="244"/>
      <c r="O3940" s="243"/>
      <c r="P3940" s="244"/>
      <c r="Q3940" s="243"/>
      <c r="R3940" s="243"/>
    </row>
    <row r="3941" spans="1:18">
      <c r="A3941" s="241"/>
      <c r="B3941" s="241"/>
      <c r="C3941" s="241"/>
      <c r="D3941" s="241"/>
      <c r="E3941" s="241"/>
      <c r="F3941" s="241"/>
      <c r="G3941" s="242"/>
      <c r="H3941" s="241"/>
      <c r="I3941" s="241"/>
      <c r="J3941" s="241"/>
      <c r="K3941" s="241"/>
      <c r="L3941" s="241"/>
      <c r="M3941" s="243"/>
      <c r="N3941" s="244"/>
      <c r="O3941" s="243"/>
      <c r="P3941" s="244"/>
      <c r="Q3941" s="243"/>
      <c r="R3941" s="243"/>
    </row>
    <row r="3942" spans="1:18">
      <c r="A3942" s="241"/>
      <c r="B3942" s="241"/>
      <c r="C3942" s="241"/>
      <c r="D3942" s="241"/>
      <c r="E3942" s="241"/>
      <c r="F3942" s="241"/>
      <c r="G3942" s="242"/>
      <c r="H3942" s="241"/>
      <c r="I3942" s="241"/>
      <c r="J3942" s="241"/>
      <c r="K3942" s="241"/>
      <c r="L3942" s="241"/>
      <c r="M3942" s="243"/>
      <c r="N3942" s="244"/>
      <c r="O3942" s="243"/>
      <c r="P3942" s="244"/>
      <c r="Q3942" s="243"/>
      <c r="R3942" s="243"/>
    </row>
    <row r="3943" spans="1:18">
      <c r="A3943" s="241"/>
      <c r="B3943" s="241"/>
      <c r="C3943" s="241"/>
      <c r="D3943" s="241"/>
      <c r="E3943" s="241"/>
      <c r="F3943" s="241"/>
      <c r="G3943" s="242"/>
      <c r="H3943" s="241"/>
      <c r="I3943" s="241"/>
      <c r="J3943" s="241"/>
      <c r="K3943" s="241"/>
      <c r="L3943" s="241"/>
      <c r="M3943" s="243"/>
      <c r="N3943" s="244"/>
      <c r="O3943" s="243"/>
      <c r="P3943" s="244"/>
      <c r="Q3943" s="243"/>
      <c r="R3943" s="243"/>
    </row>
    <row r="3944" spans="1:18">
      <c r="A3944" s="241"/>
      <c r="B3944" s="241"/>
      <c r="C3944" s="241"/>
      <c r="D3944" s="241"/>
      <c r="E3944" s="241"/>
      <c r="F3944" s="241"/>
      <c r="G3944" s="242"/>
      <c r="H3944" s="241"/>
      <c r="I3944" s="241"/>
      <c r="J3944" s="241"/>
      <c r="K3944" s="241"/>
      <c r="L3944" s="241"/>
      <c r="M3944" s="243"/>
      <c r="N3944" s="244"/>
      <c r="O3944" s="243"/>
      <c r="P3944" s="244"/>
      <c r="Q3944" s="243"/>
      <c r="R3944" s="243"/>
    </row>
    <row r="3945" spans="1:18">
      <c r="A3945" s="241"/>
      <c r="B3945" s="241"/>
      <c r="C3945" s="241"/>
      <c r="D3945" s="241"/>
      <c r="E3945" s="241"/>
      <c r="F3945" s="241"/>
      <c r="G3945" s="242"/>
      <c r="H3945" s="241"/>
      <c r="I3945" s="241"/>
      <c r="J3945" s="241"/>
      <c r="K3945" s="241"/>
      <c r="L3945" s="241"/>
      <c r="M3945" s="243"/>
      <c r="N3945" s="244"/>
      <c r="O3945" s="243"/>
      <c r="P3945" s="244"/>
      <c r="Q3945" s="243"/>
      <c r="R3945" s="243"/>
    </row>
    <row r="3946" spans="1:18">
      <c r="A3946" s="241"/>
      <c r="B3946" s="241"/>
      <c r="C3946" s="241"/>
      <c r="D3946" s="241"/>
      <c r="E3946" s="241"/>
      <c r="F3946" s="241"/>
      <c r="G3946" s="242"/>
      <c r="H3946" s="241"/>
      <c r="I3946" s="241"/>
      <c r="J3946" s="241"/>
      <c r="K3946" s="241"/>
      <c r="L3946" s="241"/>
      <c r="M3946" s="243"/>
      <c r="N3946" s="244"/>
      <c r="O3946" s="243"/>
      <c r="P3946" s="244"/>
      <c r="Q3946" s="243"/>
      <c r="R3946" s="243"/>
    </row>
    <row r="3947" spans="1:18">
      <c r="A3947" s="241"/>
      <c r="B3947" s="241"/>
      <c r="C3947" s="241"/>
      <c r="D3947" s="241"/>
      <c r="E3947" s="241"/>
      <c r="F3947" s="241"/>
      <c r="G3947" s="242"/>
      <c r="H3947" s="241"/>
      <c r="I3947" s="241"/>
      <c r="J3947" s="241"/>
      <c r="K3947" s="241"/>
      <c r="L3947" s="241"/>
      <c r="M3947" s="243"/>
      <c r="N3947" s="244"/>
      <c r="O3947" s="243"/>
      <c r="P3947" s="244"/>
      <c r="Q3947" s="243"/>
      <c r="R3947" s="243"/>
    </row>
    <row r="3948" spans="1:18">
      <c r="A3948" s="241"/>
      <c r="B3948" s="241"/>
      <c r="C3948" s="241"/>
      <c r="D3948" s="241"/>
      <c r="E3948" s="241"/>
      <c r="F3948" s="241"/>
      <c r="G3948" s="242"/>
      <c r="H3948" s="241"/>
      <c r="I3948" s="241"/>
      <c r="J3948" s="241"/>
      <c r="K3948" s="241"/>
      <c r="L3948" s="241"/>
      <c r="M3948" s="243"/>
      <c r="N3948" s="244"/>
      <c r="O3948" s="243"/>
      <c r="P3948" s="244"/>
      <c r="Q3948" s="243"/>
      <c r="R3948" s="243"/>
    </row>
    <row r="3949" spans="1:18">
      <c r="A3949" s="241"/>
      <c r="B3949" s="241"/>
      <c r="C3949" s="241"/>
      <c r="D3949" s="241"/>
      <c r="E3949" s="241"/>
      <c r="F3949" s="241"/>
      <c r="G3949" s="242"/>
      <c r="H3949" s="241"/>
      <c r="I3949" s="241"/>
      <c r="J3949" s="241"/>
      <c r="K3949" s="241"/>
      <c r="L3949" s="241"/>
      <c r="M3949" s="243"/>
      <c r="N3949" s="244"/>
      <c r="O3949" s="243"/>
      <c r="P3949" s="244"/>
      <c r="Q3949" s="243"/>
      <c r="R3949" s="243"/>
    </row>
    <row r="3950" spans="1:18">
      <c r="A3950" s="241"/>
      <c r="B3950" s="241"/>
      <c r="C3950" s="241"/>
      <c r="D3950" s="241"/>
      <c r="E3950" s="241"/>
      <c r="F3950" s="241"/>
      <c r="G3950" s="242"/>
      <c r="H3950" s="241"/>
      <c r="I3950" s="241"/>
      <c r="J3950" s="241"/>
      <c r="K3950" s="241"/>
      <c r="L3950" s="241"/>
      <c r="M3950" s="243"/>
      <c r="N3950" s="244"/>
      <c r="O3950" s="243"/>
      <c r="P3950" s="244"/>
      <c r="Q3950" s="243"/>
      <c r="R3950" s="243"/>
    </row>
    <row r="3951" spans="1:18">
      <c r="A3951" s="241"/>
      <c r="B3951" s="241"/>
      <c r="C3951" s="241"/>
      <c r="D3951" s="241"/>
      <c r="E3951" s="241"/>
      <c r="F3951" s="241"/>
      <c r="G3951" s="242"/>
      <c r="H3951" s="241"/>
      <c r="I3951" s="241"/>
      <c r="J3951" s="241"/>
      <c r="K3951" s="241"/>
      <c r="L3951" s="241"/>
      <c r="M3951" s="243"/>
      <c r="N3951" s="244"/>
      <c r="O3951" s="243"/>
      <c r="P3951" s="244"/>
      <c r="Q3951" s="243"/>
      <c r="R3951" s="243"/>
    </row>
    <row r="3952" spans="1:18">
      <c r="A3952" s="241"/>
      <c r="B3952" s="241"/>
      <c r="C3952" s="241"/>
      <c r="D3952" s="241"/>
      <c r="E3952" s="241"/>
      <c r="F3952" s="241"/>
      <c r="G3952" s="242"/>
      <c r="H3952" s="241"/>
      <c r="I3952" s="241"/>
      <c r="J3952" s="241"/>
      <c r="K3952" s="241"/>
      <c r="L3952" s="241"/>
      <c r="M3952" s="243"/>
      <c r="N3952" s="244"/>
      <c r="O3952" s="243"/>
      <c r="P3952" s="244"/>
      <c r="Q3952" s="243"/>
      <c r="R3952" s="243"/>
    </row>
    <row r="3953" spans="1:18">
      <c r="A3953" s="241"/>
      <c r="B3953" s="241"/>
      <c r="C3953" s="241"/>
      <c r="D3953" s="241"/>
      <c r="E3953" s="241"/>
      <c r="F3953" s="241"/>
      <c r="G3953" s="242"/>
      <c r="H3953" s="241"/>
      <c r="I3953" s="241"/>
      <c r="J3953" s="241"/>
      <c r="K3953" s="241"/>
      <c r="L3953" s="241"/>
      <c r="M3953" s="243"/>
      <c r="N3953" s="244"/>
      <c r="O3953" s="243"/>
      <c r="P3953" s="244"/>
      <c r="Q3953" s="243"/>
      <c r="R3953" s="243"/>
    </row>
    <row r="3954" spans="1:18">
      <c r="A3954" s="241"/>
      <c r="B3954" s="241"/>
      <c r="C3954" s="241"/>
      <c r="D3954" s="241"/>
      <c r="E3954" s="241"/>
      <c r="F3954" s="241"/>
      <c r="G3954" s="242"/>
      <c r="H3954" s="241"/>
      <c r="I3954" s="241"/>
      <c r="J3954" s="241"/>
      <c r="K3954" s="241"/>
      <c r="L3954" s="241"/>
      <c r="M3954" s="243"/>
      <c r="N3954" s="244"/>
      <c r="O3954" s="243"/>
      <c r="P3954" s="244"/>
      <c r="Q3954" s="243"/>
      <c r="R3954" s="243"/>
    </row>
    <row r="3955" spans="1:18">
      <c r="A3955" s="241"/>
      <c r="B3955" s="241"/>
      <c r="C3955" s="241"/>
      <c r="D3955" s="241"/>
      <c r="E3955" s="241"/>
      <c r="F3955" s="241"/>
      <c r="G3955" s="242"/>
      <c r="H3955" s="241"/>
      <c r="I3955" s="241"/>
      <c r="J3955" s="241"/>
      <c r="K3955" s="241"/>
      <c r="L3955" s="241"/>
      <c r="M3955" s="243"/>
      <c r="N3955" s="244"/>
      <c r="O3955" s="243"/>
      <c r="P3955" s="244"/>
      <c r="Q3955" s="243"/>
      <c r="R3955" s="243"/>
    </row>
    <row r="3956" spans="1:18">
      <c r="A3956" s="241"/>
      <c r="B3956" s="241"/>
      <c r="C3956" s="241"/>
      <c r="D3956" s="241"/>
      <c r="E3956" s="241"/>
      <c r="F3956" s="241"/>
      <c r="G3956" s="242"/>
      <c r="H3956" s="241"/>
      <c r="I3956" s="241"/>
      <c r="J3956" s="241"/>
      <c r="K3956" s="241"/>
      <c r="L3956" s="241"/>
      <c r="M3956" s="243"/>
      <c r="N3956" s="244"/>
      <c r="O3956" s="243"/>
      <c r="P3956" s="244"/>
      <c r="Q3956" s="243"/>
      <c r="R3956" s="243"/>
    </row>
    <row r="3957" spans="1:18">
      <c r="A3957" s="241"/>
      <c r="B3957" s="241"/>
      <c r="C3957" s="241"/>
      <c r="D3957" s="241"/>
      <c r="E3957" s="241"/>
      <c r="F3957" s="241"/>
      <c r="G3957" s="242"/>
      <c r="H3957" s="241"/>
      <c r="I3957" s="241"/>
      <c r="J3957" s="241"/>
      <c r="K3957" s="241"/>
      <c r="L3957" s="241"/>
      <c r="M3957" s="243"/>
      <c r="N3957" s="244"/>
      <c r="O3957" s="243"/>
      <c r="P3957" s="244"/>
      <c r="Q3957" s="243"/>
      <c r="R3957" s="243"/>
    </row>
    <row r="3958" spans="1:18">
      <c r="A3958" s="241"/>
      <c r="B3958" s="241"/>
      <c r="C3958" s="241"/>
      <c r="D3958" s="241"/>
      <c r="E3958" s="241"/>
      <c r="F3958" s="241"/>
      <c r="G3958" s="242"/>
      <c r="H3958" s="241"/>
      <c r="I3958" s="241"/>
      <c r="J3958" s="241"/>
      <c r="K3958" s="241"/>
      <c r="L3958" s="241"/>
      <c r="M3958" s="243"/>
      <c r="N3958" s="244"/>
      <c r="O3958" s="243"/>
      <c r="P3958" s="244"/>
      <c r="Q3958" s="243"/>
      <c r="R3958" s="243"/>
    </row>
    <row r="3959" spans="1:18">
      <c r="A3959" s="241"/>
      <c r="B3959" s="241"/>
      <c r="C3959" s="241"/>
      <c r="D3959" s="241"/>
      <c r="E3959" s="241"/>
      <c r="F3959" s="241"/>
      <c r="G3959" s="242"/>
      <c r="H3959" s="241"/>
      <c r="I3959" s="241"/>
      <c r="J3959" s="241"/>
      <c r="K3959" s="241"/>
      <c r="L3959" s="241"/>
      <c r="M3959" s="243"/>
      <c r="N3959" s="244"/>
      <c r="O3959" s="243"/>
      <c r="P3959" s="244"/>
      <c r="Q3959" s="243"/>
      <c r="R3959" s="243"/>
    </row>
    <row r="3960" spans="1:18">
      <c r="A3960" s="241"/>
      <c r="B3960" s="241"/>
      <c r="C3960" s="241"/>
      <c r="D3960" s="241"/>
      <c r="E3960" s="241"/>
      <c r="F3960" s="241"/>
      <c r="G3960" s="242"/>
      <c r="H3960" s="241"/>
      <c r="I3960" s="241"/>
      <c r="J3960" s="241"/>
      <c r="K3960" s="241"/>
      <c r="L3960" s="241"/>
      <c r="M3960" s="243"/>
      <c r="N3960" s="244"/>
      <c r="O3960" s="243"/>
      <c r="P3960" s="244"/>
      <c r="Q3960" s="243"/>
      <c r="R3960" s="243"/>
    </row>
    <row r="3961" spans="1:18">
      <c r="A3961" s="241"/>
      <c r="B3961" s="241"/>
      <c r="C3961" s="241"/>
      <c r="D3961" s="241"/>
      <c r="E3961" s="241"/>
      <c r="F3961" s="241"/>
      <c r="G3961" s="242"/>
      <c r="H3961" s="241"/>
      <c r="I3961" s="241"/>
      <c r="J3961" s="241"/>
      <c r="K3961" s="241"/>
      <c r="L3961" s="241"/>
      <c r="M3961" s="243"/>
      <c r="N3961" s="244"/>
      <c r="O3961" s="243"/>
      <c r="P3961" s="244"/>
      <c r="Q3961" s="243"/>
      <c r="R3961" s="243"/>
    </row>
    <row r="3962" spans="1:18">
      <c r="A3962" s="241"/>
      <c r="B3962" s="241"/>
      <c r="C3962" s="241"/>
      <c r="D3962" s="241"/>
      <c r="E3962" s="241"/>
      <c r="F3962" s="241"/>
      <c r="G3962" s="242"/>
      <c r="H3962" s="241"/>
      <c r="I3962" s="241"/>
      <c r="J3962" s="241"/>
      <c r="K3962" s="241"/>
      <c r="L3962" s="241"/>
      <c r="M3962" s="243"/>
      <c r="N3962" s="244"/>
      <c r="O3962" s="243"/>
      <c r="P3962" s="244"/>
      <c r="Q3962" s="243"/>
      <c r="R3962" s="243"/>
    </row>
    <row r="3963" spans="1:18">
      <c r="A3963" s="241"/>
      <c r="B3963" s="241"/>
      <c r="C3963" s="241"/>
      <c r="D3963" s="241"/>
      <c r="E3963" s="241"/>
      <c r="F3963" s="241"/>
      <c r="G3963" s="242"/>
      <c r="H3963" s="241"/>
      <c r="I3963" s="241"/>
      <c r="J3963" s="241"/>
      <c r="K3963" s="241"/>
      <c r="L3963" s="241"/>
      <c r="M3963" s="243"/>
      <c r="N3963" s="244"/>
      <c r="O3963" s="243"/>
      <c r="P3963" s="244"/>
      <c r="Q3963" s="243"/>
      <c r="R3963" s="243"/>
    </row>
    <row r="3964" spans="1:18">
      <c r="A3964" s="241"/>
      <c r="B3964" s="241"/>
      <c r="C3964" s="241"/>
      <c r="D3964" s="241"/>
      <c r="E3964" s="241"/>
      <c r="F3964" s="241"/>
      <c r="G3964" s="242"/>
      <c r="H3964" s="241"/>
      <c r="I3964" s="241"/>
      <c r="J3964" s="241"/>
      <c r="K3964" s="241"/>
      <c r="L3964" s="241"/>
      <c r="M3964" s="243"/>
      <c r="N3964" s="244"/>
      <c r="O3964" s="243"/>
      <c r="P3964" s="244"/>
      <c r="Q3964" s="243"/>
      <c r="R3964" s="243"/>
    </row>
    <row r="3965" spans="1:18">
      <c r="A3965" s="241"/>
      <c r="B3965" s="241"/>
      <c r="C3965" s="241"/>
      <c r="D3965" s="241"/>
      <c r="E3965" s="241"/>
      <c r="F3965" s="241"/>
      <c r="G3965" s="242"/>
      <c r="H3965" s="241"/>
      <c r="I3965" s="241"/>
      <c r="J3965" s="241"/>
      <c r="K3965" s="241"/>
      <c r="L3965" s="241"/>
      <c r="M3965" s="243"/>
      <c r="N3965" s="244"/>
      <c r="O3965" s="243"/>
      <c r="P3965" s="244"/>
      <c r="Q3965" s="243"/>
      <c r="R3965" s="243"/>
    </row>
    <row r="3966" spans="1:18">
      <c r="A3966" s="241"/>
      <c r="B3966" s="241"/>
      <c r="C3966" s="241"/>
      <c r="D3966" s="241"/>
      <c r="E3966" s="241"/>
      <c r="F3966" s="241"/>
      <c r="G3966" s="242"/>
      <c r="H3966" s="241"/>
      <c r="I3966" s="241"/>
      <c r="J3966" s="241"/>
      <c r="K3966" s="241"/>
      <c r="L3966" s="241"/>
      <c r="M3966" s="243"/>
      <c r="N3966" s="244"/>
      <c r="O3966" s="243"/>
      <c r="P3966" s="244"/>
      <c r="Q3966" s="243"/>
      <c r="R3966" s="243"/>
    </row>
    <row r="3967" spans="1:18">
      <c r="A3967" s="241"/>
      <c r="B3967" s="241"/>
      <c r="C3967" s="241"/>
      <c r="D3967" s="241"/>
      <c r="E3967" s="241"/>
      <c r="F3967" s="241"/>
      <c r="G3967" s="242"/>
      <c r="H3967" s="241"/>
      <c r="I3967" s="241"/>
      <c r="J3967" s="241"/>
      <c r="K3967" s="241"/>
      <c r="L3967" s="241"/>
      <c r="M3967" s="243"/>
      <c r="N3967" s="244"/>
      <c r="O3967" s="243"/>
      <c r="P3967" s="244"/>
      <c r="Q3967" s="243"/>
      <c r="R3967" s="243"/>
    </row>
    <row r="3968" spans="1:18">
      <c r="A3968" s="241"/>
      <c r="B3968" s="241"/>
      <c r="C3968" s="241"/>
      <c r="D3968" s="241"/>
      <c r="E3968" s="241"/>
      <c r="F3968" s="241"/>
      <c r="G3968" s="242"/>
      <c r="H3968" s="241"/>
      <c r="I3968" s="241"/>
      <c r="J3968" s="241"/>
      <c r="K3968" s="241"/>
      <c r="L3968" s="241"/>
      <c r="M3968" s="243"/>
      <c r="N3968" s="244"/>
      <c r="O3968" s="243"/>
      <c r="P3968" s="244"/>
      <c r="Q3968" s="243"/>
      <c r="R3968" s="243"/>
    </row>
    <row r="3969" spans="1:18">
      <c r="A3969" s="241"/>
      <c r="B3969" s="241"/>
      <c r="C3969" s="241"/>
      <c r="D3969" s="241"/>
      <c r="E3969" s="241"/>
      <c r="F3969" s="241"/>
      <c r="G3969" s="242"/>
      <c r="H3969" s="241"/>
      <c r="I3969" s="241"/>
      <c r="J3969" s="241"/>
      <c r="K3969" s="241"/>
      <c r="L3969" s="241"/>
      <c r="M3969" s="243"/>
      <c r="N3969" s="244"/>
      <c r="O3969" s="243"/>
      <c r="P3969" s="244"/>
      <c r="Q3969" s="243"/>
      <c r="R3969" s="243"/>
    </row>
    <row r="3970" spans="1:18">
      <c r="A3970" s="241"/>
      <c r="B3970" s="241"/>
      <c r="C3970" s="241"/>
      <c r="D3970" s="241"/>
      <c r="E3970" s="241"/>
      <c r="F3970" s="241"/>
      <c r="G3970" s="242"/>
      <c r="H3970" s="241"/>
      <c r="I3970" s="241"/>
      <c r="J3970" s="241"/>
      <c r="K3970" s="241"/>
      <c r="L3970" s="241"/>
      <c r="M3970" s="243"/>
      <c r="N3970" s="244"/>
      <c r="O3970" s="243"/>
      <c r="P3970" s="244"/>
      <c r="Q3970" s="243"/>
      <c r="R3970" s="243"/>
    </row>
    <row r="3971" spans="1:18">
      <c r="A3971" s="241"/>
      <c r="B3971" s="241"/>
      <c r="C3971" s="241"/>
      <c r="D3971" s="241"/>
      <c r="E3971" s="241"/>
      <c r="F3971" s="241"/>
      <c r="G3971" s="242"/>
      <c r="H3971" s="241"/>
      <c r="I3971" s="241"/>
      <c r="J3971" s="241"/>
      <c r="K3971" s="241"/>
      <c r="L3971" s="241"/>
      <c r="M3971" s="243"/>
      <c r="N3971" s="244"/>
      <c r="O3971" s="243"/>
      <c r="P3971" s="244"/>
      <c r="Q3971" s="243"/>
      <c r="R3971" s="243"/>
    </row>
    <row r="3972" spans="1:18">
      <c r="A3972" s="241"/>
      <c r="B3972" s="241"/>
      <c r="C3972" s="241"/>
      <c r="D3972" s="241"/>
      <c r="E3972" s="241"/>
      <c r="F3972" s="241"/>
      <c r="G3972" s="242"/>
      <c r="H3972" s="241"/>
      <c r="I3972" s="241"/>
      <c r="J3972" s="241"/>
      <c r="K3972" s="241"/>
      <c r="L3972" s="241"/>
      <c r="M3972" s="243"/>
      <c r="N3972" s="244"/>
      <c r="O3972" s="243"/>
      <c r="P3972" s="244"/>
      <c r="Q3972" s="243"/>
      <c r="R3972" s="243"/>
    </row>
    <row r="3973" spans="1:18">
      <c r="A3973" s="241"/>
      <c r="B3973" s="241"/>
      <c r="C3973" s="241"/>
      <c r="D3973" s="241"/>
      <c r="E3973" s="241"/>
      <c r="F3973" s="241"/>
      <c r="G3973" s="242"/>
      <c r="H3973" s="241"/>
      <c r="I3973" s="241"/>
      <c r="J3973" s="241"/>
      <c r="K3973" s="241"/>
      <c r="L3973" s="241"/>
      <c r="M3973" s="243"/>
      <c r="N3973" s="244"/>
      <c r="O3973" s="243"/>
      <c r="P3973" s="244"/>
      <c r="Q3973" s="243"/>
      <c r="R3973" s="243"/>
    </row>
    <row r="3974" spans="1:18">
      <c r="A3974" s="241"/>
      <c r="B3974" s="241"/>
      <c r="C3974" s="241"/>
      <c r="D3974" s="241"/>
      <c r="E3974" s="241"/>
      <c r="F3974" s="241"/>
      <c r="G3974" s="242"/>
      <c r="H3974" s="241"/>
      <c r="I3974" s="241"/>
      <c r="J3974" s="241"/>
      <c r="K3974" s="241"/>
      <c r="L3974" s="241"/>
      <c r="M3974" s="243"/>
      <c r="N3974" s="244"/>
      <c r="O3974" s="243"/>
      <c r="P3974" s="244"/>
      <c r="Q3974" s="243"/>
      <c r="R3974" s="243"/>
    </row>
    <row r="3975" spans="1:18">
      <c r="A3975" s="241"/>
      <c r="B3975" s="241"/>
      <c r="C3975" s="241"/>
      <c r="D3975" s="241"/>
      <c r="E3975" s="241"/>
      <c r="F3975" s="241"/>
      <c r="G3975" s="242"/>
      <c r="H3975" s="241"/>
      <c r="I3975" s="241"/>
      <c r="J3975" s="241"/>
      <c r="K3975" s="241"/>
      <c r="L3975" s="241"/>
      <c r="M3975" s="243"/>
      <c r="N3975" s="244"/>
      <c r="O3975" s="243"/>
      <c r="P3975" s="244"/>
      <c r="Q3975" s="243"/>
      <c r="R3975" s="243"/>
    </row>
    <row r="3976" spans="1:18">
      <c r="A3976" s="241"/>
      <c r="B3976" s="241"/>
      <c r="C3976" s="241"/>
      <c r="D3976" s="241"/>
      <c r="E3976" s="241"/>
      <c r="F3976" s="241"/>
      <c r="G3976" s="242"/>
      <c r="H3976" s="241"/>
      <c r="I3976" s="241"/>
      <c r="J3976" s="241"/>
      <c r="K3976" s="241"/>
      <c r="L3976" s="241"/>
      <c r="M3976" s="243"/>
      <c r="N3976" s="244"/>
      <c r="O3976" s="243"/>
      <c r="P3976" s="244"/>
      <c r="Q3976" s="243"/>
      <c r="R3976" s="243"/>
    </row>
    <row r="3977" spans="1:18">
      <c r="A3977" s="241"/>
      <c r="B3977" s="241"/>
      <c r="C3977" s="241"/>
      <c r="D3977" s="241"/>
      <c r="E3977" s="241"/>
      <c r="F3977" s="241"/>
      <c r="G3977" s="242"/>
      <c r="H3977" s="241"/>
      <c r="I3977" s="241"/>
      <c r="J3977" s="241"/>
      <c r="K3977" s="241"/>
      <c r="L3977" s="241"/>
      <c r="M3977" s="243"/>
      <c r="N3977" s="244"/>
      <c r="O3977" s="243"/>
      <c r="P3977" s="244"/>
      <c r="Q3977" s="243"/>
      <c r="R3977" s="243"/>
    </row>
    <row r="3978" spans="1:18">
      <c r="A3978" s="241"/>
      <c r="B3978" s="241"/>
      <c r="C3978" s="241"/>
      <c r="D3978" s="241"/>
      <c r="E3978" s="241"/>
      <c r="F3978" s="241"/>
      <c r="G3978" s="242"/>
      <c r="H3978" s="241"/>
      <c r="I3978" s="241"/>
      <c r="J3978" s="241"/>
      <c r="K3978" s="241"/>
      <c r="L3978" s="241"/>
      <c r="M3978" s="243"/>
      <c r="N3978" s="244"/>
      <c r="O3978" s="243"/>
      <c r="P3978" s="244"/>
      <c r="Q3978" s="243"/>
      <c r="R3978" s="243"/>
    </row>
    <row r="3979" spans="1:18">
      <c r="A3979" s="241"/>
      <c r="B3979" s="241"/>
      <c r="C3979" s="241"/>
      <c r="D3979" s="241"/>
      <c r="E3979" s="241"/>
      <c r="F3979" s="241"/>
      <c r="G3979" s="242"/>
      <c r="H3979" s="241"/>
      <c r="I3979" s="241"/>
      <c r="J3979" s="241"/>
      <c r="K3979" s="241"/>
      <c r="L3979" s="241"/>
      <c r="M3979" s="243"/>
      <c r="N3979" s="244"/>
      <c r="O3979" s="243"/>
      <c r="P3979" s="244"/>
      <c r="Q3979" s="243"/>
      <c r="R3979" s="243"/>
    </row>
    <row r="3980" spans="1:18">
      <c r="A3980" s="241"/>
      <c r="B3980" s="241"/>
      <c r="C3980" s="241"/>
      <c r="D3980" s="241"/>
      <c r="E3980" s="241"/>
      <c r="F3980" s="241"/>
      <c r="G3980" s="242"/>
      <c r="H3980" s="241"/>
      <c r="I3980" s="241"/>
      <c r="J3980" s="241"/>
      <c r="K3980" s="241"/>
      <c r="L3980" s="241"/>
      <c r="M3980" s="243"/>
      <c r="N3980" s="244"/>
      <c r="O3980" s="243"/>
      <c r="P3980" s="244"/>
      <c r="Q3980" s="243"/>
      <c r="R3980" s="243"/>
    </row>
    <row r="3981" spans="1:18">
      <c r="A3981" s="241"/>
      <c r="B3981" s="241"/>
      <c r="C3981" s="241"/>
      <c r="D3981" s="241"/>
      <c r="E3981" s="241"/>
      <c r="F3981" s="241"/>
      <c r="G3981" s="242"/>
      <c r="H3981" s="241"/>
      <c r="I3981" s="241"/>
      <c r="J3981" s="241"/>
      <c r="K3981" s="241"/>
      <c r="L3981" s="241"/>
      <c r="M3981" s="243"/>
      <c r="N3981" s="244"/>
      <c r="O3981" s="243"/>
      <c r="P3981" s="244"/>
      <c r="Q3981" s="243"/>
      <c r="R3981" s="243"/>
    </row>
    <row r="3982" spans="1:18">
      <c r="A3982" s="241"/>
      <c r="B3982" s="241"/>
      <c r="C3982" s="241"/>
      <c r="D3982" s="241"/>
      <c r="E3982" s="241"/>
      <c r="F3982" s="241"/>
      <c r="G3982" s="242"/>
      <c r="H3982" s="241"/>
      <c r="I3982" s="241"/>
      <c r="J3982" s="241"/>
      <c r="K3982" s="241"/>
      <c r="L3982" s="241"/>
      <c r="M3982" s="243"/>
      <c r="N3982" s="244"/>
      <c r="O3982" s="243"/>
      <c r="P3982" s="244"/>
      <c r="Q3982" s="243"/>
      <c r="R3982" s="243"/>
    </row>
    <row r="3983" spans="1:18">
      <c r="A3983" s="241"/>
      <c r="B3983" s="241"/>
      <c r="C3983" s="241"/>
      <c r="D3983" s="241"/>
      <c r="E3983" s="241"/>
      <c r="F3983" s="241"/>
      <c r="G3983" s="242"/>
      <c r="H3983" s="241"/>
      <c r="I3983" s="241"/>
      <c r="J3983" s="241"/>
      <c r="K3983" s="241"/>
      <c r="L3983" s="241"/>
      <c r="M3983" s="243"/>
      <c r="N3983" s="244"/>
      <c r="O3983" s="243"/>
      <c r="P3983" s="244"/>
      <c r="Q3983" s="243"/>
      <c r="R3983" s="243"/>
    </row>
    <row r="3984" spans="1:18">
      <c r="A3984" s="241"/>
      <c r="B3984" s="241"/>
      <c r="C3984" s="241"/>
      <c r="D3984" s="241"/>
      <c r="E3984" s="241"/>
      <c r="F3984" s="241"/>
      <c r="G3984" s="242"/>
      <c r="H3984" s="241"/>
      <c r="I3984" s="241"/>
      <c r="J3984" s="241"/>
      <c r="K3984" s="241"/>
      <c r="L3984" s="241"/>
      <c r="M3984" s="243"/>
      <c r="N3984" s="244"/>
      <c r="O3984" s="243"/>
      <c r="P3984" s="244"/>
      <c r="Q3984" s="243"/>
      <c r="R3984" s="243"/>
    </row>
    <row r="3985" spans="1:18">
      <c r="A3985" s="241"/>
      <c r="B3985" s="241"/>
      <c r="C3985" s="241"/>
      <c r="D3985" s="241"/>
      <c r="E3985" s="241"/>
      <c r="F3985" s="241"/>
      <c r="G3985" s="242"/>
      <c r="H3985" s="241"/>
      <c r="I3985" s="241"/>
      <c r="J3985" s="241"/>
      <c r="K3985" s="241"/>
      <c r="L3985" s="241"/>
      <c r="M3985" s="243"/>
      <c r="N3985" s="244"/>
      <c r="O3985" s="243"/>
      <c r="P3985" s="244"/>
      <c r="Q3985" s="243"/>
      <c r="R3985" s="243"/>
    </row>
    <row r="3986" spans="1:18">
      <c r="A3986" s="241"/>
      <c r="B3986" s="241"/>
      <c r="C3986" s="241"/>
      <c r="D3986" s="241"/>
      <c r="E3986" s="241"/>
      <c r="F3986" s="241"/>
      <c r="G3986" s="242"/>
      <c r="H3986" s="241"/>
      <c r="I3986" s="241"/>
      <c r="J3986" s="241"/>
      <c r="K3986" s="241"/>
      <c r="L3986" s="241"/>
      <c r="M3986" s="243"/>
      <c r="N3986" s="244"/>
      <c r="O3986" s="243"/>
      <c r="P3986" s="244"/>
      <c r="Q3986" s="243"/>
      <c r="R3986" s="243"/>
    </row>
    <row r="3987" spans="1:18">
      <c r="A3987" s="241"/>
      <c r="B3987" s="241"/>
      <c r="C3987" s="241"/>
      <c r="D3987" s="241"/>
      <c r="E3987" s="241"/>
      <c r="F3987" s="241"/>
      <c r="G3987" s="242"/>
      <c r="H3987" s="241"/>
      <c r="I3987" s="241"/>
      <c r="J3987" s="241"/>
      <c r="K3987" s="241"/>
      <c r="L3987" s="241"/>
      <c r="M3987" s="243"/>
      <c r="N3987" s="244"/>
      <c r="O3987" s="243"/>
      <c r="P3987" s="244"/>
      <c r="Q3987" s="243"/>
      <c r="R3987" s="243"/>
    </row>
    <row r="3988" spans="1:18">
      <c r="A3988" s="241"/>
      <c r="B3988" s="241"/>
      <c r="C3988" s="241"/>
      <c r="D3988" s="241"/>
      <c r="E3988" s="241"/>
      <c r="F3988" s="241"/>
      <c r="G3988" s="242"/>
      <c r="H3988" s="241"/>
      <c r="I3988" s="241"/>
      <c r="J3988" s="241"/>
      <c r="K3988" s="241"/>
      <c r="L3988" s="241"/>
      <c r="M3988" s="243"/>
      <c r="N3988" s="244"/>
      <c r="O3988" s="243"/>
      <c r="P3988" s="244"/>
      <c r="Q3988" s="243"/>
      <c r="R3988" s="243"/>
    </row>
    <row r="3989" spans="1:18">
      <c r="A3989" s="241"/>
      <c r="B3989" s="241"/>
      <c r="C3989" s="241"/>
      <c r="D3989" s="241"/>
      <c r="E3989" s="241"/>
      <c r="F3989" s="241"/>
      <c r="G3989" s="242"/>
      <c r="H3989" s="241"/>
      <c r="I3989" s="241"/>
      <c r="J3989" s="241"/>
      <c r="K3989" s="241"/>
      <c r="L3989" s="241"/>
      <c r="M3989" s="243"/>
      <c r="N3989" s="244"/>
      <c r="O3989" s="243"/>
      <c r="P3989" s="244"/>
      <c r="Q3989" s="243"/>
      <c r="R3989" s="243"/>
    </row>
    <row r="3990" spans="1:18">
      <c r="A3990" s="241"/>
      <c r="B3990" s="241"/>
      <c r="C3990" s="241"/>
      <c r="D3990" s="241"/>
      <c r="E3990" s="241"/>
      <c r="F3990" s="241"/>
      <c r="G3990" s="242"/>
      <c r="H3990" s="241"/>
      <c r="I3990" s="241"/>
      <c r="J3990" s="241"/>
      <c r="K3990" s="241"/>
      <c r="L3990" s="241"/>
      <c r="M3990" s="243"/>
      <c r="N3990" s="244"/>
      <c r="O3990" s="243"/>
      <c r="P3990" s="244"/>
      <c r="Q3990" s="243"/>
      <c r="R3990" s="243"/>
    </row>
    <row r="3991" spans="1:18">
      <c r="A3991" s="241"/>
      <c r="B3991" s="241"/>
      <c r="C3991" s="241"/>
      <c r="D3991" s="241"/>
      <c r="E3991" s="241"/>
      <c r="F3991" s="241"/>
      <c r="G3991" s="242"/>
      <c r="H3991" s="241"/>
      <c r="I3991" s="241"/>
      <c r="J3991" s="241"/>
      <c r="K3991" s="241"/>
      <c r="L3991" s="241"/>
      <c r="M3991" s="243"/>
      <c r="N3991" s="244"/>
      <c r="O3991" s="243"/>
      <c r="P3991" s="244"/>
      <c r="Q3991" s="243"/>
      <c r="R3991" s="243"/>
    </row>
    <row r="3992" spans="1:18">
      <c r="A3992" s="241"/>
      <c r="B3992" s="241"/>
      <c r="C3992" s="241"/>
      <c r="D3992" s="241"/>
      <c r="E3992" s="241"/>
      <c r="F3992" s="241"/>
      <c r="G3992" s="242"/>
      <c r="H3992" s="241"/>
      <c r="I3992" s="241"/>
      <c r="J3992" s="241"/>
      <c r="K3992" s="241"/>
      <c r="L3992" s="241"/>
      <c r="M3992" s="243"/>
      <c r="N3992" s="244"/>
      <c r="O3992" s="243"/>
      <c r="P3992" s="244"/>
      <c r="Q3992" s="243"/>
      <c r="R3992" s="243"/>
    </row>
    <row r="3993" spans="1:18">
      <c r="A3993" s="241"/>
      <c r="B3993" s="241"/>
      <c r="C3993" s="241"/>
      <c r="D3993" s="241"/>
      <c r="E3993" s="241"/>
      <c r="F3993" s="241"/>
      <c r="G3993" s="242"/>
      <c r="H3993" s="241"/>
      <c r="I3993" s="241"/>
      <c r="J3993" s="241"/>
      <c r="K3993" s="241"/>
      <c r="L3993" s="241"/>
      <c r="M3993" s="243"/>
      <c r="N3993" s="244"/>
      <c r="O3993" s="243"/>
      <c r="P3993" s="244"/>
      <c r="Q3993" s="243"/>
      <c r="R3993" s="243"/>
    </row>
    <row r="3994" spans="1:18">
      <c r="A3994" s="241"/>
      <c r="B3994" s="241"/>
      <c r="C3994" s="241"/>
      <c r="D3994" s="241"/>
      <c r="E3994" s="241"/>
      <c r="F3994" s="241"/>
      <c r="G3994" s="242"/>
      <c r="H3994" s="241"/>
      <c r="I3994" s="241"/>
      <c r="J3994" s="241"/>
      <c r="K3994" s="241"/>
      <c r="L3994" s="241"/>
      <c r="M3994" s="243"/>
      <c r="N3994" s="244"/>
      <c r="O3994" s="243"/>
      <c r="P3994" s="244"/>
      <c r="Q3994" s="243"/>
      <c r="R3994" s="243"/>
    </row>
    <row r="3995" spans="1:18">
      <c r="A3995" s="241"/>
      <c r="B3995" s="241"/>
      <c r="C3995" s="241"/>
      <c r="D3995" s="241"/>
      <c r="E3995" s="241"/>
      <c r="F3995" s="241"/>
      <c r="G3995" s="242"/>
      <c r="H3995" s="241"/>
      <c r="I3995" s="241"/>
      <c r="J3995" s="241"/>
      <c r="K3995" s="241"/>
      <c r="L3995" s="241"/>
      <c r="M3995" s="243"/>
      <c r="N3995" s="244"/>
      <c r="O3995" s="243"/>
      <c r="P3995" s="244"/>
      <c r="Q3995" s="243"/>
      <c r="R3995" s="243"/>
    </row>
    <row r="3996" spans="1:18">
      <c r="A3996" s="241"/>
      <c r="B3996" s="241"/>
      <c r="C3996" s="241"/>
      <c r="D3996" s="241"/>
      <c r="E3996" s="241"/>
      <c r="F3996" s="241"/>
      <c r="G3996" s="242"/>
      <c r="H3996" s="241"/>
      <c r="I3996" s="241"/>
      <c r="J3996" s="241"/>
      <c r="K3996" s="241"/>
      <c r="L3996" s="241"/>
      <c r="M3996" s="243"/>
      <c r="N3996" s="244"/>
      <c r="O3996" s="243"/>
      <c r="P3996" s="244"/>
      <c r="Q3996" s="243"/>
      <c r="R3996" s="243"/>
    </row>
    <row r="3997" spans="1:18">
      <c r="A3997" s="241"/>
      <c r="B3997" s="241"/>
      <c r="C3997" s="241"/>
      <c r="D3997" s="241"/>
      <c r="E3997" s="241"/>
      <c r="F3997" s="241"/>
      <c r="G3997" s="242"/>
      <c r="H3997" s="241"/>
      <c r="I3997" s="241"/>
      <c r="J3997" s="241"/>
      <c r="K3997" s="241"/>
      <c r="L3997" s="241"/>
      <c r="M3997" s="243"/>
      <c r="N3997" s="244"/>
      <c r="O3997" s="243"/>
      <c r="P3997" s="244"/>
      <c r="Q3997" s="243"/>
      <c r="R3997" s="243"/>
    </row>
    <row r="3998" spans="1:18">
      <c r="A3998" s="241"/>
      <c r="B3998" s="241"/>
      <c r="C3998" s="241"/>
      <c r="D3998" s="241"/>
      <c r="E3998" s="241"/>
      <c r="F3998" s="241"/>
      <c r="G3998" s="242"/>
      <c r="H3998" s="241"/>
      <c r="I3998" s="241"/>
      <c r="J3998" s="241"/>
      <c r="K3998" s="241"/>
      <c r="L3998" s="241"/>
      <c r="M3998" s="243"/>
      <c r="N3998" s="244"/>
      <c r="O3998" s="243"/>
      <c r="P3998" s="244"/>
      <c r="Q3998" s="243"/>
      <c r="R3998" s="243"/>
    </row>
    <row r="3999" spans="1:18">
      <c r="A3999" s="241"/>
      <c r="B3999" s="241"/>
      <c r="C3999" s="241"/>
      <c r="D3999" s="241"/>
      <c r="E3999" s="241"/>
      <c r="F3999" s="241"/>
      <c r="G3999" s="242"/>
      <c r="H3999" s="241"/>
      <c r="I3999" s="241"/>
      <c r="J3999" s="241"/>
      <c r="K3999" s="241"/>
      <c r="L3999" s="241"/>
      <c r="M3999" s="243"/>
      <c r="N3999" s="244"/>
      <c r="O3999" s="243"/>
      <c r="P3999" s="244"/>
      <c r="Q3999" s="243"/>
      <c r="R3999" s="243"/>
    </row>
    <row r="4000" spans="1:18">
      <c r="A4000" s="241"/>
      <c r="B4000" s="241"/>
      <c r="C4000" s="241"/>
      <c r="D4000" s="241"/>
      <c r="E4000" s="241"/>
      <c r="F4000" s="241"/>
      <c r="G4000" s="242"/>
      <c r="H4000" s="241"/>
      <c r="I4000" s="241"/>
      <c r="J4000" s="241"/>
      <c r="K4000" s="241"/>
      <c r="L4000" s="241"/>
      <c r="M4000" s="243"/>
      <c r="N4000" s="244"/>
      <c r="O4000" s="243"/>
      <c r="P4000" s="244"/>
      <c r="Q4000" s="243"/>
      <c r="R4000" s="243"/>
    </row>
    <row r="4001" spans="1:18">
      <c r="A4001" s="241"/>
      <c r="B4001" s="241"/>
      <c r="C4001" s="241"/>
      <c r="D4001" s="241"/>
      <c r="E4001" s="241"/>
      <c r="F4001" s="241"/>
      <c r="G4001" s="242"/>
      <c r="H4001" s="241"/>
      <c r="I4001" s="241"/>
      <c r="J4001" s="241"/>
      <c r="K4001" s="241"/>
      <c r="L4001" s="241"/>
      <c r="M4001" s="243"/>
      <c r="N4001" s="244"/>
      <c r="O4001" s="243"/>
      <c r="P4001" s="244"/>
      <c r="Q4001" s="243"/>
      <c r="R4001" s="243"/>
    </row>
    <row r="4002" spans="1:18">
      <c r="A4002" s="241"/>
      <c r="B4002" s="241"/>
      <c r="C4002" s="241"/>
      <c r="D4002" s="241"/>
      <c r="E4002" s="241"/>
      <c r="F4002" s="241"/>
      <c r="G4002" s="242"/>
      <c r="H4002" s="241"/>
      <c r="I4002" s="241"/>
      <c r="J4002" s="241"/>
      <c r="K4002" s="241"/>
      <c r="L4002" s="241"/>
      <c r="M4002" s="243"/>
      <c r="N4002" s="244"/>
      <c r="O4002" s="243"/>
      <c r="P4002" s="244"/>
      <c r="Q4002" s="243"/>
      <c r="R4002" s="243"/>
    </row>
    <row r="4003" spans="1:18">
      <c r="A4003" s="241"/>
      <c r="B4003" s="241"/>
      <c r="C4003" s="241"/>
      <c r="D4003" s="241"/>
      <c r="E4003" s="241"/>
      <c r="F4003" s="241"/>
      <c r="G4003" s="242"/>
      <c r="H4003" s="241"/>
      <c r="I4003" s="241"/>
      <c r="J4003" s="241"/>
      <c r="K4003" s="241"/>
      <c r="L4003" s="241"/>
      <c r="M4003" s="243"/>
      <c r="N4003" s="244"/>
      <c r="O4003" s="243"/>
      <c r="P4003" s="244"/>
      <c r="Q4003" s="243"/>
      <c r="R4003" s="243"/>
    </row>
    <row r="4004" spans="1:18">
      <c r="A4004" s="241"/>
      <c r="B4004" s="241"/>
      <c r="C4004" s="241"/>
      <c r="D4004" s="241"/>
      <c r="E4004" s="241"/>
      <c r="F4004" s="241"/>
      <c r="G4004" s="242"/>
      <c r="H4004" s="241"/>
      <c r="I4004" s="241"/>
      <c r="J4004" s="241"/>
      <c r="K4004" s="241"/>
      <c r="L4004" s="241"/>
      <c r="M4004" s="243"/>
      <c r="N4004" s="244"/>
      <c r="O4004" s="243"/>
      <c r="P4004" s="244"/>
      <c r="Q4004" s="243"/>
      <c r="R4004" s="243"/>
    </row>
    <row r="4005" spans="1:18">
      <c r="A4005" s="241"/>
      <c r="B4005" s="241"/>
      <c r="C4005" s="241"/>
      <c r="D4005" s="241"/>
      <c r="E4005" s="241"/>
      <c r="F4005" s="241"/>
      <c r="G4005" s="242"/>
      <c r="H4005" s="241"/>
      <c r="I4005" s="241"/>
      <c r="J4005" s="241"/>
      <c r="K4005" s="241"/>
      <c r="L4005" s="241"/>
      <c r="M4005" s="243"/>
      <c r="N4005" s="244"/>
      <c r="O4005" s="243"/>
      <c r="P4005" s="244"/>
      <c r="Q4005" s="243"/>
      <c r="R4005" s="243"/>
    </row>
    <row r="4006" spans="1:18">
      <c r="A4006" s="241"/>
      <c r="B4006" s="241"/>
      <c r="C4006" s="241"/>
      <c r="D4006" s="241"/>
      <c r="E4006" s="241"/>
      <c r="F4006" s="241"/>
      <c r="G4006" s="242"/>
      <c r="H4006" s="241"/>
      <c r="I4006" s="241"/>
      <c r="J4006" s="241"/>
      <c r="K4006" s="241"/>
      <c r="L4006" s="241"/>
      <c r="M4006" s="243"/>
      <c r="N4006" s="244"/>
      <c r="O4006" s="243"/>
      <c r="P4006" s="244"/>
      <c r="Q4006" s="243"/>
      <c r="R4006" s="243"/>
    </row>
    <row r="4007" spans="1:18">
      <c r="A4007" s="241"/>
      <c r="B4007" s="241"/>
      <c r="C4007" s="241"/>
      <c r="D4007" s="241"/>
      <c r="E4007" s="241"/>
      <c r="F4007" s="241"/>
      <c r="G4007" s="242"/>
      <c r="H4007" s="241"/>
      <c r="I4007" s="241"/>
      <c r="J4007" s="241"/>
      <c r="K4007" s="241"/>
      <c r="L4007" s="241"/>
      <c r="M4007" s="243"/>
      <c r="N4007" s="244"/>
      <c r="O4007" s="243"/>
      <c r="P4007" s="244"/>
      <c r="Q4007" s="243"/>
      <c r="R4007" s="243"/>
    </row>
    <row r="4008" spans="1:18">
      <c r="A4008" s="241"/>
      <c r="B4008" s="241"/>
      <c r="C4008" s="241"/>
      <c r="D4008" s="241"/>
      <c r="E4008" s="241"/>
      <c r="F4008" s="241"/>
      <c r="G4008" s="242"/>
      <c r="H4008" s="241"/>
      <c r="I4008" s="241"/>
      <c r="J4008" s="241"/>
      <c r="K4008" s="241"/>
      <c r="L4008" s="241"/>
      <c r="M4008" s="243"/>
      <c r="N4008" s="244"/>
      <c r="O4008" s="243"/>
      <c r="P4008" s="244"/>
      <c r="Q4008" s="243"/>
      <c r="R4008" s="243"/>
    </row>
    <row r="4009" spans="1:18">
      <c r="A4009" s="241"/>
      <c r="B4009" s="241"/>
      <c r="C4009" s="241"/>
      <c r="D4009" s="241"/>
      <c r="E4009" s="241"/>
      <c r="F4009" s="241"/>
      <c r="G4009" s="242"/>
      <c r="H4009" s="241"/>
      <c r="I4009" s="241"/>
      <c r="J4009" s="241"/>
      <c r="K4009" s="241"/>
      <c r="L4009" s="241"/>
      <c r="M4009" s="243"/>
      <c r="N4009" s="244"/>
      <c r="O4009" s="243"/>
      <c r="P4009" s="244"/>
      <c r="Q4009" s="243"/>
      <c r="R4009" s="243"/>
    </row>
    <row r="4010" spans="1:18">
      <c r="A4010" s="241"/>
      <c r="B4010" s="241"/>
      <c r="C4010" s="241"/>
      <c r="D4010" s="241"/>
      <c r="E4010" s="241"/>
      <c r="F4010" s="241"/>
      <c r="G4010" s="242"/>
      <c r="H4010" s="241"/>
      <c r="I4010" s="241"/>
      <c r="J4010" s="241"/>
      <c r="K4010" s="241"/>
      <c r="L4010" s="241"/>
      <c r="M4010" s="243"/>
      <c r="N4010" s="244"/>
      <c r="O4010" s="243"/>
      <c r="P4010" s="244"/>
      <c r="Q4010" s="243"/>
      <c r="R4010" s="243"/>
    </row>
    <row r="4011" spans="1:18">
      <c r="A4011" s="241"/>
      <c r="B4011" s="241"/>
      <c r="C4011" s="241"/>
      <c r="D4011" s="241"/>
      <c r="E4011" s="241"/>
      <c r="F4011" s="241"/>
      <c r="G4011" s="242"/>
      <c r="H4011" s="241"/>
      <c r="I4011" s="241"/>
      <c r="J4011" s="241"/>
      <c r="K4011" s="241"/>
      <c r="L4011" s="241"/>
      <c r="M4011" s="243"/>
      <c r="N4011" s="244"/>
      <c r="O4011" s="243"/>
      <c r="P4011" s="244"/>
      <c r="Q4011" s="243"/>
      <c r="R4011" s="243"/>
    </row>
    <row r="4012" spans="1:18">
      <c r="A4012" s="241"/>
      <c r="B4012" s="241"/>
      <c r="C4012" s="241"/>
      <c r="D4012" s="241"/>
      <c r="E4012" s="241"/>
      <c r="F4012" s="241"/>
      <c r="G4012" s="242"/>
      <c r="H4012" s="241"/>
      <c r="I4012" s="241"/>
      <c r="J4012" s="241"/>
      <c r="K4012" s="241"/>
      <c r="L4012" s="241"/>
      <c r="M4012" s="243"/>
      <c r="N4012" s="244"/>
      <c r="O4012" s="243"/>
      <c r="P4012" s="244"/>
      <c r="Q4012" s="243"/>
      <c r="R4012" s="243"/>
    </row>
    <row r="4013" spans="1:18">
      <c r="A4013" s="241"/>
      <c r="B4013" s="241"/>
      <c r="C4013" s="241"/>
      <c r="D4013" s="241"/>
      <c r="E4013" s="241"/>
      <c r="F4013" s="241"/>
      <c r="G4013" s="242"/>
      <c r="H4013" s="241"/>
      <c r="I4013" s="241"/>
      <c r="J4013" s="241"/>
      <c r="K4013" s="241"/>
      <c r="L4013" s="241"/>
      <c r="M4013" s="243"/>
      <c r="N4013" s="244"/>
      <c r="O4013" s="243"/>
      <c r="P4013" s="244"/>
      <c r="Q4013" s="243"/>
      <c r="R4013" s="243"/>
    </row>
    <row r="4014" spans="1:18">
      <c r="A4014" s="241"/>
      <c r="B4014" s="241"/>
      <c r="C4014" s="241"/>
      <c r="D4014" s="241"/>
      <c r="E4014" s="241"/>
      <c r="F4014" s="241"/>
      <c r="G4014" s="242"/>
      <c r="H4014" s="241"/>
      <c r="I4014" s="241"/>
      <c r="J4014" s="241"/>
      <c r="K4014" s="241"/>
      <c r="L4014" s="241"/>
      <c r="M4014" s="243"/>
      <c r="N4014" s="244"/>
      <c r="O4014" s="243"/>
      <c r="P4014" s="244"/>
      <c r="Q4014" s="243"/>
      <c r="R4014" s="243"/>
    </row>
    <row r="4015" spans="1:18">
      <c r="A4015" s="241"/>
      <c r="B4015" s="241"/>
      <c r="C4015" s="241"/>
      <c r="D4015" s="241"/>
      <c r="E4015" s="241"/>
      <c r="F4015" s="241"/>
      <c r="G4015" s="242"/>
      <c r="H4015" s="241"/>
      <c r="I4015" s="241"/>
      <c r="J4015" s="241"/>
      <c r="K4015" s="241"/>
      <c r="L4015" s="241"/>
      <c r="M4015" s="243"/>
      <c r="N4015" s="244"/>
      <c r="O4015" s="243"/>
      <c r="P4015" s="244"/>
      <c r="Q4015" s="243"/>
      <c r="R4015" s="243"/>
    </row>
    <row r="4016" spans="1:18">
      <c r="A4016" s="241"/>
      <c r="B4016" s="241"/>
      <c r="C4016" s="241"/>
      <c r="D4016" s="241"/>
      <c r="E4016" s="241"/>
      <c r="F4016" s="241"/>
      <c r="G4016" s="242"/>
      <c r="H4016" s="241"/>
      <c r="I4016" s="241"/>
      <c r="J4016" s="241"/>
      <c r="K4016" s="241"/>
      <c r="L4016" s="241"/>
      <c r="M4016" s="243"/>
      <c r="N4016" s="244"/>
      <c r="O4016" s="243"/>
      <c r="P4016" s="244"/>
      <c r="Q4016" s="243"/>
      <c r="R4016" s="243"/>
    </row>
    <row r="4017" spans="1:18">
      <c r="A4017" s="241"/>
      <c r="B4017" s="241"/>
      <c r="C4017" s="241"/>
      <c r="D4017" s="241"/>
      <c r="E4017" s="241"/>
      <c r="F4017" s="241"/>
      <c r="G4017" s="242"/>
      <c r="H4017" s="241"/>
      <c r="I4017" s="241"/>
      <c r="J4017" s="241"/>
      <c r="K4017" s="241"/>
      <c r="L4017" s="241"/>
      <c r="M4017" s="243"/>
      <c r="N4017" s="244"/>
      <c r="O4017" s="243"/>
      <c r="P4017" s="244"/>
      <c r="Q4017" s="243"/>
      <c r="R4017" s="243"/>
    </row>
    <row r="4018" spans="1:18">
      <c r="A4018" s="241"/>
      <c r="B4018" s="241"/>
      <c r="C4018" s="241"/>
      <c r="D4018" s="241"/>
      <c r="E4018" s="241"/>
      <c r="F4018" s="241"/>
      <c r="G4018" s="242"/>
      <c r="H4018" s="241"/>
      <c r="I4018" s="241"/>
      <c r="J4018" s="241"/>
      <c r="K4018" s="241"/>
      <c r="L4018" s="241"/>
      <c r="M4018" s="243"/>
      <c r="N4018" s="244"/>
      <c r="O4018" s="243"/>
      <c r="P4018" s="244"/>
      <c r="Q4018" s="243"/>
      <c r="R4018" s="243"/>
    </row>
    <row r="4019" spans="1:18">
      <c r="A4019" s="241"/>
      <c r="B4019" s="241"/>
      <c r="C4019" s="241"/>
      <c r="D4019" s="241"/>
      <c r="E4019" s="241"/>
      <c r="F4019" s="241"/>
      <c r="G4019" s="242"/>
      <c r="H4019" s="241"/>
      <c r="I4019" s="241"/>
      <c r="J4019" s="241"/>
      <c r="K4019" s="241"/>
      <c r="L4019" s="241"/>
      <c r="M4019" s="243"/>
      <c r="N4019" s="244"/>
      <c r="O4019" s="243"/>
      <c r="P4019" s="244"/>
      <c r="Q4019" s="243"/>
      <c r="R4019" s="243"/>
    </row>
    <row r="4020" spans="1:18">
      <c r="A4020" s="241"/>
      <c r="B4020" s="241"/>
      <c r="C4020" s="241"/>
      <c r="D4020" s="241"/>
      <c r="E4020" s="241"/>
      <c r="F4020" s="241"/>
      <c r="G4020" s="242"/>
      <c r="H4020" s="241"/>
      <c r="I4020" s="241"/>
      <c r="J4020" s="241"/>
      <c r="K4020" s="241"/>
      <c r="L4020" s="241"/>
      <c r="M4020" s="243"/>
      <c r="N4020" s="244"/>
      <c r="O4020" s="243"/>
      <c r="P4020" s="244"/>
      <c r="Q4020" s="243"/>
      <c r="R4020" s="243"/>
    </row>
    <row r="4021" spans="1:18">
      <c r="A4021" s="241"/>
      <c r="B4021" s="241"/>
      <c r="C4021" s="241"/>
      <c r="D4021" s="241"/>
      <c r="E4021" s="241"/>
      <c r="F4021" s="241"/>
      <c r="G4021" s="242"/>
      <c r="H4021" s="241"/>
      <c r="I4021" s="241"/>
      <c r="J4021" s="241"/>
      <c r="K4021" s="241"/>
      <c r="L4021" s="241"/>
      <c r="M4021" s="243"/>
      <c r="N4021" s="244"/>
      <c r="O4021" s="243"/>
      <c r="P4021" s="244"/>
      <c r="Q4021" s="243"/>
      <c r="R4021" s="243"/>
    </row>
    <row r="4022" spans="1:18">
      <c r="A4022" s="241"/>
      <c r="B4022" s="241"/>
      <c r="C4022" s="241"/>
      <c r="D4022" s="241"/>
      <c r="E4022" s="241"/>
      <c r="F4022" s="241"/>
      <c r="G4022" s="242"/>
      <c r="H4022" s="241"/>
      <c r="I4022" s="241"/>
      <c r="J4022" s="241"/>
      <c r="K4022" s="241"/>
      <c r="L4022" s="241"/>
      <c r="M4022" s="243"/>
      <c r="N4022" s="244"/>
      <c r="O4022" s="243"/>
      <c r="P4022" s="244"/>
      <c r="Q4022" s="243"/>
      <c r="R4022" s="243"/>
    </row>
    <row r="4023" spans="1:18">
      <c r="A4023" s="241"/>
      <c r="B4023" s="241"/>
      <c r="C4023" s="241"/>
      <c r="D4023" s="241"/>
      <c r="E4023" s="241"/>
      <c r="F4023" s="241"/>
      <c r="G4023" s="242"/>
      <c r="H4023" s="241"/>
      <c r="I4023" s="241"/>
      <c r="J4023" s="241"/>
      <c r="K4023" s="241"/>
      <c r="L4023" s="241"/>
      <c r="M4023" s="243"/>
      <c r="N4023" s="244"/>
      <c r="O4023" s="243"/>
      <c r="P4023" s="244"/>
      <c r="Q4023" s="243"/>
      <c r="R4023" s="243"/>
    </row>
    <row r="4024" spans="1:18">
      <c r="A4024" s="241"/>
      <c r="B4024" s="241"/>
      <c r="C4024" s="241"/>
      <c r="D4024" s="241"/>
      <c r="E4024" s="241"/>
      <c r="F4024" s="241"/>
      <c r="G4024" s="242"/>
      <c r="H4024" s="241"/>
      <c r="I4024" s="241"/>
      <c r="J4024" s="241"/>
      <c r="K4024" s="241"/>
      <c r="L4024" s="241"/>
      <c r="M4024" s="243"/>
      <c r="N4024" s="244"/>
      <c r="O4024" s="243"/>
      <c r="P4024" s="244"/>
      <c r="Q4024" s="243"/>
      <c r="R4024" s="243"/>
    </row>
    <row r="4025" spans="1:18">
      <c r="A4025" s="241"/>
      <c r="B4025" s="241"/>
      <c r="C4025" s="241"/>
      <c r="D4025" s="241"/>
      <c r="E4025" s="241"/>
      <c r="F4025" s="241"/>
      <c r="G4025" s="242"/>
      <c r="H4025" s="241"/>
      <c r="I4025" s="241"/>
      <c r="J4025" s="241"/>
      <c r="K4025" s="241"/>
      <c r="L4025" s="241"/>
      <c r="M4025" s="243"/>
      <c r="N4025" s="244"/>
      <c r="O4025" s="243"/>
      <c r="P4025" s="244"/>
      <c r="Q4025" s="243"/>
      <c r="R4025" s="243"/>
    </row>
    <row r="4026" spans="1:18">
      <c r="A4026" s="241"/>
      <c r="B4026" s="241"/>
      <c r="C4026" s="241"/>
      <c r="D4026" s="241"/>
      <c r="E4026" s="241"/>
      <c r="F4026" s="241"/>
      <c r="G4026" s="242"/>
      <c r="H4026" s="241"/>
      <c r="I4026" s="241"/>
      <c r="J4026" s="241"/>
      <c r="K4026" s="241"/>
      <c r="L4026" s="241"/>
      <c r="M4026" s="243"/>
      <c r="N4026" s="244"/>
      <c r="O4026" s="243"/>
      <c r="P4026" s="244"/>
      <c r="Q4026" s="243"/>
      <c r="R4026" s="243"/>
    </row>
    <row r="4027" spans="1:18">
      <c r="A4027" s="241"/>
      <c r="B4027" s="241"/>
      <c r="C4027" s="241"/>
      <c r="D4027" s="241"/>
      <c r="E4027" s="241"/>
      <c r="F4027" s="241"/>
      <c r="G4027" s="242"/>
      <c r="H4027" s="241"/>
      <c r="I4027" s="241"/>
      <c r="J4027" s="241"/>
      <c r="K4027" s="241"/>
      <c r="L4027" s="241"/>
      <c r="M4027" s="243"/>
      <c r="N4027" s="244"/>
      <c r="O4027" s="243"/>
      <c r="P4027" s="244"/>
      <c r="Q4027" s="243"/>
      <c r="R4027" s="243"/>
    </row>
    <row r="4028" spans="1:18">
      <c r="A4028" s="241"/>
      <c r="B4028" s="241"/>
      <c r="C4028" s="241"/>
      <c r="D4028" s="241"/>
      <c r="E4028" s="241"/>
      <c r="F4028" s="241"/>
      <c r="G4028" s="242"/>
      <c r="H4028" s="241"/>
      <c r="I4028" s="241"/>
      <c r="J4028" s="241"/>
      <c r="K4028" s="241"/>
      <c r="L4028" s="241"/>
      <c r="M4028" s="243"/>
      <c r="N4028" s="244"/>
      <c r="O4028" s="243"/>
      <c r="P4028" s="244"/>
      <c r="Q4028" s="243"/>
      <c r="R4028" s="243"/>
    </row>
    <row r="4029" spans="1:18">
      <c r="A4029" s="241"/>
      <c r="B4029" s="241"/>
      <c r="C4029" s="241"/>
      <c r="D4029" s="241"/>
      <c r="E4029" s="241"/>
      <c r="F4029" s="241"/>
      <c r="G4029" s="242"/>
      <c r="H4029" s="241"/>
      <c r="I4029" s="241"/>
      <c r="J4029" s="241"/>
      <c r="K4029" s="241"/>
      <c r="L4029" s="241"/>
      <c r="M4029" s="243"/>
      <c r="N4029" s="244"/>
      <c r="O4029" s="243"/>
      <c r="P4029" s="244"/>
      <c r="Q4029" s="243"/>
      <c r="R4029" s="243"/>
    </row>
    <row r="4030" spans="1:18">
      <c r="A4030" s="241"/>
      <c r="B4030" s="241"/>
      <c r="C4030" s="241"/>
      <c r="D4030" s="241"/>
      <c r="E4030" s="241"/>
      <c r="F4030" s="241"/>
      <c r="G4030" s="242"/>
      <c r="H4030" s="241"/>
      <c r="I4030" s="241"/>
      <c r="J4030" s="241"/>
      <c r="K4030" s="241"/>
      <c r="L4030" s="241"/>
      <c r="M4030" s="243"/>
      <c r="N4030" s="244"/>
      <c r="O4030" s="243"/>
      <c r="P4030" s="244"/>
      <c r="Q4030" s="243"/>
      <c r="R4030" s="243"/>
    </row>
    <row r="4031" spans="1:18">
      <c r="A4031" s="241"/>
      <c r="B4031" s="241"/>
      <c r="C4031" s="241"/>
      <c r="D4031" s="241"/>
      <c r="E4031" s="241"/>
      <c r="F4031" s="241"/>
      <c r="G4031" s="242"/>
      <c r="H4031" s="241"/>
      <c r="I4031" s="241"/>
      <c r="J4031" s="241"/>
      <c r="K4031" s="241"/>
      <c r="L4031" s="241"/>
      <c r="M4031" s="243"/>
      <c r="N4031" s="244"/>
      <c r="O4031" s="243"/>
      <c r="P4031" s="244"/>
      <c r="Q4031" s="243"/>
      <c r="R4031" s="243"/>
    </row>
    <row r="4032" spans="1:18">
      <c r="A4032" s="241"/>
      <c r="B4032" s="241"/>
      <c r="C4032" s="241"/>
      <c r="D4032" s="241"/>
      <c r="E4032" s="241"/>
      <c r="F4032" s="241"/>
      <c r="G4032" s="242"/>
      <c r="H4032" s="241"/>
      <c r="I4032" s="241"/>
      <c r="J4032" s="241"/>
      <c r="K4032" s="241"/>
      <c r="L4032" s="241"/>
      <c r="M4032" s="243"/>
      <c r="N4032" s="244"/>
      <c r="O4032" s="243"/>
      <c r="P4032" s="244"/>
      <c r="Q4032" s="243"/>
      <c r="R4032" s="243"/>
    </row>
    <row r="4033" spans="1:18">
      <c r="A4033" s="241"/>
      <c r="B4033" s="241"/>
      <c r="C4033" s="241"/>
      <c r="D4033" s="241"/>
      <c r="E4033" s="241"/>
      <c r="F4033" s="241"/>
      <c r="G4033" s="242"/>
      <c r="H4033" s="241"/>
      <c r="I4033" s="241"/>
      <c r="J4033" s="241"/>
      <c r="K4033" s="241"/>
      <c r="L4033" s="241"/>
      <c r="M4033" s="243"/>
      <c r="N4033" s="244"/>
      <c r="O4033" s="243"/>
      <c r="P4033" s="244"/>
      <c r="Q4033" s="243"/>
      <c r="R4033" s="243"/>
    </row>
    <row r="4034" spans="1:18">
      <c r="A4034" s="241"/>
      <c r="B4034" s="241"/>
      <c r="C4034" s="241"/>
      <c r="D4034" s="241"/>
      <c r="E4034" s="241"/>
      <c r="F4034" s="241"/>
      <c r="G4034" s="242"/>
      <c r="H4034" s="241"/>
      <c r="I4034" s="241"/>
      <c r="J4034" s="241"/>
      <c r="K4034" s="241"/>
      <c r="L4034" s="241"/>
      <c r="M4034" s="243"/>
      <c r="N4034" s="244"/>
      <c r="O4034" s="243"/>
      <c r="P4034" s="244"/>
      <c r="Q4034" s="243"/>
      <c r="R4034" s="243"/>
    </row>
    <row r="4035" spans="1:18">
      <c r="A4035" s="241"/>
      <c r="B4035" s="241"/>
      <c r="C4035" s="241"/>
      <c r="D4035" s="241"/>
      <c r="E4035" s="241"/>
      <c r="F4035" s="241"/>
      <c r="G4035" s="242"/>
      <c r="H4035" s="241"/>
      <c r="I4035" s="241"/>
      <c r="J4035" s="241"/>
      <c r="K4035" s="241"/>
      <c r="L4035" s="241"/>
      <c r="M4035" s="243"/>
      <c r="N4035" s="244"/>
      <c r="O4035" s="243"/>
      <c r="P4035" s="244"/>
      <c r="Q4035" s="243"/>
      <c r="R4035" s="243"/>
    </row>
    <row r="4036" spans="1:18">
      <c r="A4036" s="241"/>
      <c r="B4036" s="241"/>
      <c r="C4036" s="241"/>
      <c r="D4036" s="241"/>
      <c r="E4036" s="241"/>
      <c r="F4036" s="241"/>
      <c r="G4036" s="242"/>
      <c r="H4036" s="241"/>
      <c r="I4036" s="241"/>
      <c r="J4036" s="241"/>
      <c r="K4036" s="241"/>
      <c r="L4036" s="241"/>
      <c r="M4036" s="243"/>
      <c r="N4036" s="244"/>
      <c r="O4036" s="243"/>
      <c r="P4036" s="244"/>
      <c r="Q4036" s="243"/>
      <c r="R4036" s="243"/>
    </row>
    <row r="4037" spans="1:18">
      <c r="A4037" s="241"/>
      <c r="B4037" s="241"/>
      <c r="C4037" s="241"/>
      <c r="D4037" s="241"/>
      <c r="E4037" s="241"/>
      <c r="F4037" s="241"/>
      <c r="G4037" s="242"/>
      <c r="H4037" s="241"/>
      <c r="I4037" s="241"/>
      <c r="J4037" s="241"/>
      <c r="K4037" s="241"/>
      <c r="L4037" s="241"/>
      <c r="M4037" s="243"/>
      <c r="N4037" s="244"/>
      <c r="O4037" s="243"/>
      <c r="P4037" s="244"/>
      <c r="Q4037" s="243"/>
      <c r="R4037" s="243"/>
    </row>
    <row r="4038" spans="1:18">
      <c r="A4038" s="241"/>
      <c r="B4038" s="241"/>
      <c r="C4038" s="241"/>
      <c r="D4038" s="241"/>
      <c r="E4038" s="241"/>
      <c r="F4038" s="241"/>
      <c r="G4038" s="242"/>
      <c r="H4038" s="241"/>
      <c r="I4038" s="241"/>
      <c r="J4038" s="241"/>
      <c r="K4038" s="241"/>
      <c r="L4038" s="241"/>
      <c r="M4038" s="243"/>
      <c r="N4038" s="244"/>
      <c r="O4038" s="243"/>
      <c r="P4038" s="244"/>
      <c r="Q4038" s="243"/>
      <c r="R4038" s="243"/>
    </row>
    <row r="4039" spans="1:18">
      <c r="A4039" s="241"/>
      <c r="B4039" s="241"/>
      <c r="C4039" s="241"/>
      <c r="D4039" s="241"/>
      <c r="E4039" s="241"/>
      <c r="F4039" s="241"/>
      <c r="G4039" s="242"/>
      <c r="H4039" s="241"/>
      <c r="I4039" s="241"/>
      <c r="J4039" s="241"/>
      <c r="K4039" s="241"/>
      <c r="L4039" s="241"/>
      <c r="M4039" s="243"/>
      <c r="N4039" s="244"/>
      <c r="O4039" s="243"/>
      <c r="P4039" s="244"/>
      <c r="Q4039" s="243"/>
      <c r="R4039" s="243"/>
    </row>
    <row r="4040" spans="1:18">
      <c r="A4040" s="241"/>
      <c r="B4040" s="241"/>
      <c r="C4040" s="241"/>
      <c r="D4040" s="241"/>
      <c r="E4040" s="241"/>
      <c r="F4040" s="241"/>
      <c r="G4040" s="242"/>
      <c r="H4040" s="241"/>
      <c r="I4040" s="241"/>
      <c r="J4040" s="241"/>
      <c r="K4040" s="241"/>
      <c r="L4040" s="241"/>
      <c r="M4040" s="243"/>
      <c r="N4040" s="244"/>
      <c r="O4040" s="243"/>
      <c r="P4040" s="244"/>
      <c r="Q4040" s="243"/>
      <c r="R4040" s="243"/>
    </row>
    <row r="4041" spans="1:18">
      <c r="A4041" s="241"/>
      <c r="B4041" s="241"/>
      <c r="C4041" s="241"/>
      <c r="D4041" s="241"/>
      <c r="E4041" s="241"/>
      <c r="F4041" s="241"/>
      <c r="G4041" s="242"/>
      <c r="H4041" s="241"/>
      <c r="I4041" s="241"/>
      <c r="J4041" s="241"/>
      <c r="K4041" s="241"/>
      <c r="L4041" s="241"/>
      <c r="M4041" s="243"/>
      <c r="N4041" s="244"/>
      <c r="O4041" s="243"/>
      <c r="P4041" s="244"/>
      <c r="Q4041" s="243"/>
      <c r="R4041" s="243"/>
    </row>
    <row r="4042" spans="1:18">
      <c r="A4042" s="241"/>
      <c r="B4042" s="241"/>
      <c r="C4042" s="241"/>
      <c r="D4042" s="241"/>
      <c r="E4042" s="241"/>
      <c r="F4042" s="241"/>
      <c r="G4042" s="242"/>
      <c r="H4042" s="241"/>
      <c r="I4042" s="241"/>
      <c r="J4042" s="241"/>
      <c r="K4042" s="241"/>
      <c r="L4042" s="241"/>
      <c r="M4042" s="243"/>
      <c r="N4042" s="244"/>
      <c r="O4042" s="243"/>
      <c r="P4042" s="244"/>
      <c r="Q4042" s="243"/>
      <c r="R4042" s="243"/>
    </row>
    <row r="4043" spans="1:18">
      <c r="A4043" s="241"/>
      <c r="B4043" s="241"/>
      <c r="C4043" s="241"/>
      <c r="D4043" s="241"/>
      <c r="E4043" s="241"/>
      <c r="F4043" s="241"/>
      <c r="G4043" s="242"/>
      <c r="H4043" s="241"/>
      <c r="I4043" s="241"/>
      <c r="J4043" s="241"/>
      <c r="K4043" s="241"/>
      <c r="L4043" s="241"/>
      <c r="M4043" s="243"/>
      <c r="N4043" s="244"/>
      <c r="O4043" s="243"/>
      <c r="P4043" s="244"/>
      <c r="Q4043" s="243"/>
      <c r="R4043" s="243"/>
    </row>
    <row r="4044" spans="1:18">
      <c r="A4044" s="241"/>
      <c r="B4044" s="241"/>
      <c r="C4044" s="241"/>
      <c r="D4044" s="241"/>
      <c r="E4044" s="241"/>
      <c r="F4044" s="241"/>
      <c r="G4044" s="242"/>
      <c r="H4044" s="241"/>
      <c r="I4044" s="241"/>
      <c r="J4044" s="241"/>
      <c r="K4044" s="241"/>
      <c r="L4044" s="241"/>
      <c r="M4044" s="243"/>
      <c r="N4044" s="244"/>
      <c r="O4044" s="243"/>
      <c r="P4044" s="244"/>
      <c r="Q4044" s="243"/>
      <c r="R4044" s="243"/>
    </row>
    <row r="4045" spans="1:18">
      <c r="A4045" s="241"/>
      <c r="B4045" s="241"/>
      <c r="C4045" s="241"/>
      <c r="D4045" s="241"/>
      <c r="E4045" s="241"/>
      <c r="F4045" s="241"/>
      <c r="G4045" s="242"/>
      <c r="H4045" s="241"/>
      <c r="I4045" s="241"/>
      <c r="J4045" s="241"/>
      <c r="K4045" s="241"/>
      <c r="L4045" s="241"/>
      <c r="M4045" s="243"/>
      <c r="N4045" s="244"/>
      <c r="O4045" s="243"/>
      <c r="P4045" s="244"/>
      <c r="Q4045" s="243"/>
      <c r="R4045" s="243"/>
    </row>
    <row r="4046" spans="1:18">
      <c r="A4046" s="241"/>
      <c r="B4046" s="241"/>
      <c r="C4046" s="241"/>
      <c r="D4046" s="241"/>
      <c r="E4046" s="241"/>
      <c r="F4046" s="241"/>
      <c r="G4046" s="242"/>
      <c r="H4046" s="241"/>
      <c r="I4046" s="241"/>
      <c r="J4046" s="241"/>
      <c r="K4046" s="241"/>
      <c r="L4046" s="241"/>
      <c r="M4046" s="243"/>
      <c r="N4046" s="244"/>
      <c r="O4046" s="243"/>
      <c r="P4046" s="244"/>
      <c r="Q4046" s="243"/>
      <c r="R4046" s="243"/>
    </row>
    <row r="4047" spans="1:18">
      <c r="A4047" s="241"/>
      <c r="B4047" s="241"/>
      <c r="C4047" s="241"/>
      <c r="D4047" s="241"/>
      <c r="E4047" s="241"/>
      <c r="F4047" s="241"/>
      <c r="G4047" s="242"/>
      <c r="H4047" s="241"/>
      <c r="I4047" s="241"/>
      <c r="J4047" s="241"/>
      <c r="K4047" s="241"/>
      <c r="L4047" s="241"/>
      <c r="M4047" s="243"/>
      <c r="N4047" s="244"/>
      <c r="O4047" s="243"/>
      <c r="P4047" s="244"/>
      <c r="Q4047" s="243"/>
      <c r="R4047" s="243"/>
    </row>
    <row r="4048" spans="1:18">
      <c r="A4048" s="241"/>
      <c r="B4048" s="241"/>
      <c r="C4048" s="241"/>
      <c r="D4048" s="241"/>
      <c r="E4048" s="241"/>
      <c r="F4048" s="241"/>
      <c r="G4048" s="242"/>
      <c r="H4048" s="241"/>
      <c r="I4048" s="241"/>
      <c r="J4048" s="241"/>
      <c r="K4048" s="241"/>
      <c r="L4048" s="241"/>
      <c r="M4048" s="243"/>
      <c r="N4048" s="244"/>
      <c r="O4048" s="243"/>
      <c r="P4048" s="244"/>
      <c r="Q4048" s="243"/>
      <c r="R4048" s="243"/>
    </row>
    <row r="4049" spans="1:18">
      <c r="A4049" s="241"/>
      <c r="B4049" s="241"/>
      <c r="C4049" s="241"/>
      <c r="D4049" s="241"/>
      <c r="E4049" s="241"/>
      <c r="F4049" s="241"/>
      <c r="G4049" s="242"/>
      <c r="H4049" s="241"/>
      <c r="I4049" s="241"/>
      <c r="J4049" s="241"/>
      <c r="K4049" s="241"/>
      <c r="L4049" s="241"/>
      <c r="M4049" s="243"/>
      <c r="N4049" s="244"/>
      <c r="O4049" s="243"/>
      <c r="P4049" s="244"/>
      <c r="Q4049" s="243"/>
      <c r="R4049" s="243"/>
    </row>
    <row r="4050" spans="1:18">
      <c r="A4050" s="241"/>
      <c r="B4050" s="241"/>
      <c r="C4050" s="241"/>
      <c r="D4050" s="241"/>
      <c r="E4050" s="241"/>
      <c r="F4050" s="241"/>
      <c r="G4050" s="242"/>
      <c r="H4050" s="241"/>
      <c r="I4050" s="241"/>
      <c r="J4050" s="241"/>
      <c r="K4050" s="241"/>
      <c r="L4050" s="241"/>
      <c r="M4050" s="243"/>
      <c r="N4050" s="244"/>
      <c r="O4050" s="243"/>
      <c r="P4050" s="244"/>
      <c r="Q4050" s="243"/>
      <c r="R4050" s="243"/>
    </row>
    <row r="4051" spans="1:18">
      <c r="A4051" s="241"/>
      <c r="B4051" s="241"/>
      <c r="C4051" s="241"/>
      <c r="D4051" s="241"/>
      <c r="E4051" s="241"/>
      <c r="F4051" s="241"/>
      <c r="G4051" s="242"/>
      <c r="H4051" s="241"/>
      <c r="I4051" s="241"/>
      <c r="J4051" s="241"/>
      <c r="K4051" s="241"/>
      <c r="L4051" s="241"/>
      <c r="M4051" s="243"/>
      <c r="N4051" s="244"/>
      <c r="O4051" s="243"/>
      <c r="P4051" s="244"/>
      <c r="Q4051" s="243"/>
      <c r="R4051" s="243"/>
    </row>
    <row r="4052" spans="1:18">
      <c r="A4052" s="241"/>
      <c r="B4052" s="241"/>
      <c r="C4052" s="241"/>
      <c r="D4052" s="241"/>
      <c r="E4052" s="241"/>
      <c r="F4052" s="241"/>
      <c r="G4052" s="242"/>
      <c r="H4052" s="241"/>
      <c r="I4052" s="241"/>
      <c r="J4052" s="241"/>
      <c r="K4052" s="241"/>
      <c r="L4052" s="241"/>
      <c r="M4052" s="243"/>
      <c r="N4052" s="244"/>
      <c r="O4052" s="243"/>
      <c r="P4052" s="244"/>
      <c r="Q4052" s="243"/>
      <c r="R4052" s="243"/>
    </row>
    <row r="4053" spans="1:18">
      <c r="A4053" s="241"/>
      <c r="B4053" s="241"/>
      <c r="C4053" s="241"/>
      <c r="D4053" s="241"/>
      <c r="E4053" s="241"/>
      <c r="F4053" s="241"/>
      <c r="G4053" s="242"/>
      <c r="H4053" s="241"/>
      <c r="I4053" s="241"/>
      <c r="J4053" s="241"/>
      <c r="K4053" s="241"/>
      <c r="L4053" s="241"/>
      <c r="M4053" s="243"/>
      <c r="N4053" s="244"/>
      <c r="O4053" s="243"/>
      <c r="P4053" s="244"/>
      <c r="Q4053" s="243"/>
      <c r="R4053" s="243"/>
    </row>
    <row r="4054" spans="1:18">
      <c r="A4054" s="241"/>
      <c r="B4054" s="241"/>
      <c r="C4054" s="241"/>
      <c r="D4054" s="241"/>
      <c r="E4054" s="241"/>
      <c r="F4054" s="241"/>
      <c r="G4054" s="242"/>
      <c r="H4054" s="241"/>
      <c r="I4054" s="241"/>
      <c r="J4054" s="241"/>
      <c r="K4054" s="241"/>
      <c r="L4054" s="241"/>
      <c r="M4054" s="243"/>
      <c r="N4054" s="244"/>
      <c r="O4054" s="243"/>
      <c r="P4054" s="244"/>
      <c r="Q4054" s="243"/>
      <c r="R4054" s="243"/>
    </row>
    <row r="4055" spans="1:18">
      <c r="A4055" s="241"/>
      <c r="B4055" s="241"/>
      <c r="C4055" s="241"/>
      <c r="D4055" s="241"/>
      <c r="E4055" s="241"/>
      <c r="F4055" s="241"/>
      <c r="G4055" s="242"/>
      <c r="H4055" s="241"/>
      <c r="I4055" s="241"/>
      <c r="J4055" s="241"/>
      <c r="K4055" s="241"/>
      <c r="L4055" s="241"/>
      <c r="M4055" s="243"/>
      <c r="N4055" s="244"/>
      <c r="O4055" s="243"/>
      <c r="P4055" s="244"/>
      <c r="Q4055" s="243"/>
      <c r="R4055" s="243"/>
    </row>
    <row r="4056" spans="1:18">
      <c r="A4056" s="241"/>
      <c r="B4056" s="241"/>
      <c r="C4056" s="241"/>
      <c r="D4056" s="241"/>
      <c r="E4056" s="241"/>
      <c r="F4056" s="241"/>
      <c r="G4056" s="242"/>
      <c r="H4056" s="241"/>
      <c r="I4056" s="241"/>
      <c r="J4056" s="241"/>
      <c r="K4056" s="241"/>
      <c r="L4056" s="241"/>
      <c r="M4056" s="243"/>
      <c r="N4056" s="244"/>
      <c r="O4056" s="243"/>
      <c r="P4056" s="244"/>
      <c r="Q4056" s="243"/>
      <c r="R4056" s="243"/>
    </row>
    <row r="4057" spans="1:18">
      <c r="A4057" s="241"/>
      <c r="B4057" s="241"/>
      <c r="C4057" s="241"/>
      <c r="D4057" s="241"/>
      <c r="E4057" s="241"/>
      <c r="F4057" s="241"/>
      <c r="G4057" s="242"/>
      <c r="H4057" s="241"/>
      <c r="I4057" s="241"/>
      <c r="J4057" s="241"/>
      <c r="K4057" s="241"/>
      <c r="L4057" s="241"/>
      <c r="M4057" s="243"/>
      <c r="N4057" s="244"/>
      <c r="O4057" s="243"/>
      <c r="P4057" s="244"/>
      <c r="Q4057" s="243"/>
      <c r="R4057" s="243"/>
    </row>
    <row r="4058" spans="1:18">
      <c r="A4058" s="241"/>
      <c r="B4058" s="241"/>
      <c r="C4058" s="241"/>
      <c r="D4058" s="241"/>
      <c r="E4058" s="241"/>
      <c r="F4058" s="241"/>
      <c r="G4058" s="242"/>
      <c r="H4058" s="241"/>
      <c r="I4058" s="241"/>
      <c r="J4058" s="241"/>
      <c r="K4058" s="241"/>
      <c r="L4058" s="241"/>
      <c r="M4058" s="243"/>
      <c r="N4058" s="244"/>
      <c r="O4058" s="243"/>
      <c r="P4058" s="244"/>
      <c r="Q4058" s="243"/>
      <c r="R4058" s="243"/>
    </row>
    <row r="4059" spans="1:18">
      <c r="A4059" s="241"/>
      <c r="B4059" s="241"/>
      <c r="C4059" s="241"/>
      <c r="D4059" s="241"/>
      <c r="E4059" s="241"/>
      <c r="F4059" s="241"/>
      <c r="G4059" s="242"/>
      <c r="H4059" s="241"/>
      <c r="I4059" s="241"/>
      <c r="J4059" s="241"/>
      <c r="K4059" s="241"/>
      <c r="L4059" s="241"/>
      <c r="M4059" s="243"/>
      <c r="N4059" s="244"/>
      <c r="O4059" s="243"/>
      <c r="P4059" s="244"/>
      <c r="Q4059" s="243"/>
      <c r="R4059" s="243"/>
    </row>
    <row r="4060" spans="1:18">
      <c r="A4060" s="241"/>
      <c r="B4060" s="241"/>
      <c r="C4060" s="241"/>
      <c r="D4060" s="241"/>
      <c r="E4060" s="241"/>
      <c r="F4060" s="241"/>
      <c r="G4060" s="242"/>
      <c r="H4060" s="241"/>
      <c r="I4060" s="241"/>
      <c r="J4060" s="241"/>
      <c r="K4060" s="241"/>
      <c r="L4060" s="241"/>
      <c r="M4060" s="243"/>
      <c r="N4060" s="244"/>
      <c r="O4060" s="243"/>
      <c r="P4060" s="244"/>
      <c r="Q4060" s="243"/>
      <c r="R4060" s="243"/>
    </row>
    <row r="4061" spans="1:18">
      <c r="A4061" s="241"/>
      <c r="B4061" s="241"/>
      <c r="C4061" s="241"/>
      <c r="D4061" s="241"/>
      <c r="E4061" s="241"/>
      <c r="F4061" s="241"/>
      <c r="G4061" s="242"/>
      <c r="H4061" s="241"/>
      <c r="I4061" s="241"/>
      <c r="J4061" s="241"/>
      <c r="K4061" s="241"/>
      <c r="L4061" s="241"/>
      <c r="M4061" s="243"/>
      <c r="N4061" s="244"/>
      <c r="O4061" s="243"/>
      <c r="P4061" s="244"/>
      <c r="Q4061" s="243"/>
      <c r="R4061" s="243"/>
    </row>
    <row r="4062" spans="1:18">
      <c r="A4062" s="241"/>
      <c r="B4062" s="241"/>
      <c r="C4062" s="241"/>
      <c r="D4062" s="241"/>
      <c r="E4062" s="241"/>
      <c r="F4062" s="241"/>
      <c r="G4062" s="242"/>
      <c r="H4062" s="241"/>
      <c r="I4062" s="241"/>
      <c r="J4062" s="241"/>
      <c r="K4062" s="241"/>
      <c r="L4062" s="241"/>
      <c r="M4062" s="243"/>
      <c r="N4062" s="244"/>
      <c r="O4062" s="243"/>
      <c r="P4062" s="244"/>
      <c r="Q4062" s="243"/>
      <c r="R4062" s="243"/>
    </row>
    <row r="4063" spans="1:18">
      <c r="A4063" s="241"/>
      <c r="B4063" s="241"/>
      <c r="C4063" s="241"/>
      <c r="D4063" s="241"/>
      <c r="E4063" s="241"/>
      <c r="F4063" s="241"/>
      <c r="G4063" s="242"/>
      <c r="H4063" s="241"/>
      <c r="I4063" s="241"/>
      <c r="J4063" s="241"/>
      <c r="K4063" s="241"/>
      <c r="L4063" s="241"/>
      <c r="M4063" s="243"/>
      <c r="N4063" s="244"/>
      <c r="O4063" s="243"/>
      <c r="P4063" s="244"/>
      <c r="Q4063" s="243"/>
      <c r="R4063" s="243"/>
    </row>
    <row r="4064" spans="1:18">
      <c r="A4064" s="241"/>
      <c r="B4064" s="241"/>
      <c r="C4064" s="241"/>
      <c r="D4064" s="241"/>
      <c r="E4064" s="241"/>
      <c r="F4064" s="241"/>
      <c r="G4064" s="242"/>
      <c r="H4064" s="241"/>
      <c r="I4064" s="241"/>
      <c r="J4064" s="241"/>
      <c r="K4064" s="241"/>
      <c r="L4064" s="241"/>
      <c r="M4064" s="243"/>
      <c r="N4064" s="244"/>
      <c r="O4064" s="243"/>
      <c r="P4064" s="244"/>
      <c r="Q4064" s="243"/>
      <c r="R4064" s="243"/>
    </row>
    <row r="4065" spans="1:18">
      <c r="A4065" s="241"/>
      <c r="B4065" s="241"/>
      <c r="C4065" s="241"/>
      <c r="D4065" s="241"/>
      <c r="E4065" s="241"/>
      <c r="F4065" s="241"/>
      <c r="G4065" s="242"/>
      <c r="H4065" s="241"/>
      <c r="I4065" s="241"/>
      <c r="J4065" s="241"/>
      <c r="K4065" s="241"/>
      <c r="L4065" s="241"/>
      <c r="M4065" s="243"/>
      <c r="N4065" s="244"/>
      <c r="O4065" s="243"/>
      <c r="P4065" s="244"/>
      <c r="Q4065" s="243"/>
      <c r="R4065" s="243"/>
    </row>
    <row r="4066" spans="1:18">
      <c r="A4066" s="241"/>
      <c r="B4066" s="241"/>
      <c r="C4066" s="241"/>
      <c r="D4066" s="241"/>
      <c r="E4066" s="241"/>
      <c r="F4066" s="241"/>
      <c r="G4066" s="242"/>
      <c r="H4066" s="241"/>
      <c r="I4066" s="241"/>
      <c r="J4066" s="241"/>
      <c r="K4066" s="241"/>
      <c r="L4066" s="241"/>
      <c r="M4066" s="243"/>
      <c r="N4066" s="244"/>
      <c r="O4066" s="243"/>
      <c r="P4066" s="244"/>
      <c r="Q4066" s="243"/>
      <c r="R4066" s="243"/>
    </row>
    <row r="4067" spans="1:18">
      <c r="A4067" s="241"/>
      <c r="B4067" s="241"/>
      <c r="C4067" s="241"/>
      <c r="D4067" s="241"/>
      <c r="E4067" s="241"/>
      <c r="F4067" s="241"/>
      <c r="G4067" s="242"/>
      <c r="H4067" s="241"/>
      <c r="I4067" s="241"/>
      <c r="J4067" s="241"/>
      <c r="K4067" s="241"/>
      <c r="L4067" s="241"/>
      <c r="M4067" s="243"/>
      <c r="N4067" s="244"/>
      <c r="O4067" s="243"/>
      <c r="P4067" s="244"/>
      <c r="Q4067" s="243"/>
      <c r="R4067" s="243"/>
    </row>
    <row r="4068" spans="1:18">
      <c r="A4068" s="241"/>
      <c r="B4068" s="241"/>
      <c r="C4068" s="241"/>
      <c r="D4068" s="241"/>
      <c r="E4068" s="241"/>
      <c r="F4068" s="241"/>
      <c r="G4068" s="242"/>
      <c r="H4068" s="241"/>
      <c r="I4068" s="241"/>
      <c r="J4068" s="241"/>
      <c r="K4068" s="241"/>
      <c r="L4068" s="241"/>
      <c r="M4068" s="243"/>
      <c r="N4068" s="244"/>
      <c r="O4068" s="243"/>
      <c r="P4068" s="244"/>
      <c r="Q4068" s="243"/>
      <c r="R4068" s="243"/>
    </row>
    <row r="4069" spans="1:18">
      <c r="A4069" s="241"/>
      <c r="B4069" s="241"/>
      <c r="C4069" s="241"/>
      <c r="D4069" s="241"/>
      <c r="E4069" s="241"/>
      <c r="F4069" s="241"/>
      <c r="G4069" s="242"/>
      <c r="H4069" s="241"/>
      <c r="I4069" s="241"/>
      <c r="J4069" s="241"/>
      <c r="K4069" s="241"/>
      <c r="L4069" s="241"/>
      <c r="M4069" s="243"/>
      <c r="N4069" s="244"/>
      <c r="O4069" s="243"/>
      <c r="P4069" s="244"/>
      <c r="Q4069" s="243"/>
      <c r="R4069" s="243"/>
    </row>
    <row r="4070" spans="1:18">
      <c r="A4070" s="241"/>
      <c r="B4070" s="241"/>
      <c r="C4070" s="241"/>
      <c r="D4070" s="241"/>
      <c r="E4070" s="241"/>
      <c r="F4070" s="241"/>
      <c r="G4070" s="242"/>
      <c r="H4070" s="241"/>
      <c r="I4070" s="241"/>
      <c r="J4070" s="241"/>
      <c r="K4070" s="241"/>
      <c r="L4070" s="241"/>
      <c r="M4070" s="243"/>
      <c r="N4070" s="244"/>
      <c r="O4070" s="243"/>
      <c r="P4070" s="244"/>
      <c r="Q4070" s="243"/>
      <c r="R4070" s="243"/>
    </row>
    <row r="4071" spans="1:18">
      <c r="A4071" s="241"/>
      <c r="B4071" s="241"/>
      <c r="C4071" s="241"/>
      <c r="D4071" s="241"/>
      <c r="E4071" s="241"/>
      <c r="F4071" s="241"/>
      <c r="G4071" s="242"/>
      <c r="H4071" s="241"/>
      <c r="I4071" s="241"/>
      <c r="J4071" s="241"/>
      <c r="K4071" s="241"/>
      <c r="L4071" s="241"/>
      <c r="M4071" s="243"/>
      <c r="N4071" s="244"/>
      <c r="O4071" s="243"/>
      <c r="P4071" s="244"/>
      <c r="Q4071" s="243"/>
      <c r="R4071" s="243"/>
    </row>
    <row r="4072" spans="1:18">
      <c r="A4072" s="241"/>
      <c r="B4072" s="241"/>
      <c r="C4072" s="241"/>
      <c r="D4072" s="241"/>
      <c r="E4072" s="241"/>
      <c r="F4072" s="241"/>
      <c r="G4072" s="242"/>
      <c r="H4072" s="241"/>
      <c r="I4072" s="241"/>
      <c r="J4072" s="241"/>
      <c r="K4072" s="241"/>
      <c r="L4072" s="241"/>
      <c r="M4072" s="243"/>
      <c r="N4072" s="244"/>
      <c r="O4072" s="243"/>
      <c r="P4072" s="244"/>
      <c r="Q4072" s="243"/>
      <c r="R4072" s="243"/>
    </row>
    <row r="4073" spans="1:18">
      <c r="A4073" s="241"/>
      <c r="B4073" s="241"/>
      <c r="C4073" s="241"/>
      <c r="D4073" s="241"/>
      <c r="E4073" s="241"/>
      <c r="F4073" s="241"/>
      <c r="G4073" s="242"/>
      <c r="H4073" s="241"/>
      <c r="I4073" s="241"/>
      <c r="J4073" s="241"/>
      <c r="K4073" s="241"/>
      <c r="L4073" s="241"/>
      <c r="M4073" s="243"/>
      <c r="N4073" s="244"/>
      <c r="O4073" s="243"/>
      <c r="P4073" s="244"/>
      <c r="Q4073" s="243"/>
      <c r="R4073" s="243"/>
    </row>
    <row r="4074" spans="1:18">
      <c r="A4074" s="241"/>
      <c r="B4074" s="241"/>
      <c r="C4074" s="241"/>
      <c r="D4074" s="241"/>
      <c r="E4074" s="241"/>
      <c r="F4074" s="241"/>
      <c r="G4074" s="242"/>
      <c r="H4074" s="241"/>
      <c r="I4074" s="241"/>
      <c r="J4074" s="241"/>
      <c r="K4074" s="241"/>
      <c r="L4074" s="241"/>
      <c r="M4074" s="243"/>
      <c r="N4074" s="244"/>
      <c r="O4074" s="243"/>
      <c r="P4074" s="244"/>
      <c r="Q4074" s="243"/>
      <c r="R4074" s="243"/>
    </row>
    <row r="4075" spans="1:18">
      <c r="A4075" s="241"/>
      <c r="B4075" s="241"/>
      <c r="C4075" s="241"/>
      <c r="D4075" s="241"/>
      <c r="E4075" s="241"/>
      <c r="F4075" s="241"/>
      <c r="G4075" s="242"/>
      <c r="H4075" s="241"/>
      <c r="I4075" s="241"/>
      <c r="J4075" s="241"/>
      <c r="K4075" s="241"/>
      <c r="L4075" s="241"/>
      <c r="M4075" s="243"/>
      <c r="N4075" s="244"/>
      <c r="O4075" s="243"/>
      <c r="P4075" s="244"/>
      <c r="Q4075" s="243"/>
      <c r="R4075" s="243"/>
    </row>
    <row r="4076" spans="1:18">
      <c r="A4076" s="241"/>
      <c r="B4076" s="241"/>
      <c r="C4076" s="241"/>
      <c r="D4076" s="241"/>
      <c r="E4076" s="241"/>
      <c r="F4076" s="241"/>
      <c r="G4076" s="242"/>
      <c r="H4076" s="241"/>
      <c r="I4076" s="241"/>
      <c r="J4076" s="241"/>
      <c r="K4076" s="241"/>
      <c r="L4076" s="241"/>
      <c r="M4076" s="243"/>
      <c r="N4076" s="244"/>
      <c r="O4076" s="243"/>
      <c r="P4076" s="244"/>
      <c r="Q4076" s="243"/>
      <c r="R4076" s="243"/>
    </row>
    <row r="4077" spans="1:18">
      <c r="A4077" s="241"/>
      <c r="B4077" s="241"/>
      <c r="C4077" s="241"/>
      <c r="D4077" s="241"/>
      <c r="E4077" s="241"/>
      <c r="F4077" s="241"/>
      <c r="G4077" s="242"/>
      <c r="H4077" s="241"/>
      <c r="I4077" s="241"/>
      <c r="J4077" s="241"/>
      <c r="K4077" s="241"/>
      <c r="L4077" s="241"/>
      <c r="M4077" s="243"/>
      <c r="N4077" s="244"/>
      <c r="O4077" s="243"/>
      <c r="P4077" s="244"/>
      <c r="Q4077" s="243"/>
      <c r="R4077" s="243"/>
    </row>
    <row r="4078" spans="1:18">
      <c r="A4078" s="241"/>
      <c r="B4078" s="241"/>
      <c r="C4078" s="241"/>
      <c r="D4078" s="241"/>
      <c r="E4078" s="241"/>
      <c r="F4078" s="241"/>
      <c r="G4078" s="242"/>
      <c r="H4078" s="241"/>
      <c r="I4078" s="241"/>
      <c r="J4078" s="241"/>
      <c r="K4078" s="241"/>
      <c r="L4078" s="241"/>
      <c r="M4078" s="243"/>
      <c r="N4078" s="244"/>
      <c r="O4078" s="243"/>
      <c r="P4078" s="244"/>
      <c r="Q4078" s="243"/>
      <c r="R4078" s="243"/>
    </row>
    <row r="4079" spans="1:18">
      <c r="A4079" s="241"/>
      <c r="B4079" s="241"/>
      <c r="C4079" s="241"/>
      <c r="D4079" s="241"/>
      <c r="E4079" s="241"/>
      <c r="F4079" s="241"/>
      <c r="G4079" s="242"/>
      <c r="H4079" s="241"/>
      <c r="I4079" s="241"/>
      <c r="J4079" s="241"/>
      <c r="K4079" s="241"/>
      <c r="L4079" s="241"/>
      <c r="M4079" s="243"/>
      <c r="N4079" s="244"/>
      <c r="O4079" s="243"/>
      <c r="P4079" s="244"/>
      <c r="Q4079" s="243"/>
      <c r="R4079" s="243"/>
    </row>
    <row r="4080" spans="1:18">
      <c r="A4080" s="241"/>
      <c r="B4080" s="241"/>
      <c r="C4080" s="241"/>
      <c r="D4080" s="241"/>
      <c r="E4080" s="241"/>
      <c r="F4080" s="241"/>
      <c r="G4080" s="242"/>
      <c r="H4080" s="241"/>
      <c r="I4080" s="241"/>
      <c r="J4080" s="241"/>
      <c r="K4080" s="241"/>
      <c r="L4080" s="241"/>
      <c r="M4080" s="243"/>
      <c r="N4080" s="244"/>
      <c r="O4080" s="243"/>
      <c r="P4080" s="244"/>
      <c r="Q4080" s="243"/>
      <c r="R4080" s="243"/>
    </row>
    <row r="4081" spans="1:18">
      <c r="A4081" s="241"/>
      <c r="B4081" s="241"/>
      <c r="C4081" s="241"/>
      <c r="D4081" s="241"/>
      <c r="E4081" s="241"/>
      <c r="F4081" s="241"/>
      <c r="G4081" s="242"/>
      <c r="H4081" s="241"/>
      <c r="I4081" s="241"/>
      <c r="J4081" s="241"/>
      <c r="K4081" s="241"/>
      <c r="L4081" s="241"/>
      <c r="M4081" s="243"/>
      <c r="N4081" s="244"/>
      <c r="O4081" s="243"/>
      <c r="P4081" s="244"/>
      <c r="Q4081" s="243"/>
      <c r="R4081" s="243"/>
    </row>
    <row r="4082" spans="1:18">
      <c r="A4082" s="241"/>
      <c r="B4082" s="241"/>
      <c r="C4082" s="241"/>
      <c r="D4082" s="241"/>
      <c r="E4082" s="241"/>
      <c r="F4082" s="241"/>
      <c r="G4082" s="242"/>
      <c r="H4082" s="241"/>
      <c r="I4082" s="241"/>
      <c r="J4082" s="241"/>
      <c r="K4082" s="241"/>
      <c r="L4082" s="241"/>
      <c r="M4082" s="243"/>
      <c r="N4082" s="244"/>
      <c r="O4082" s="243"/>
      <c r="P4082" s="244"/>
      <c r="Q4082" s="243"/>
      <c r="R4082" s="243"/>
    </row>
    <row r="4083" spans="1:18">
      <c r="A4083" s="241"/>
      <c r="B4083" s="241"/>
      <c r="C4083" s="241"/>
      <c r="D4083" s="241"/>
      <c r="E4083" s="241"/>
      <c r="F4083" s="241"/>
      <c r="G4083" s="242"/>
      <c r="H4083" s="241"/>
      <c r="I4083" s="241"/>
      <c r="J4083" s="241"/>
      <c r="K4083" s="241"/>
      <c r="L4083" s="241"/>
      <c r="M4083" s="243"/>
      <c r="N4083" s="244"/>
      <c r="O4083" s="243"/>
      <c r="P4083" s="244"/>
      <c r="Q4083" s="243"/>
      <c r="R4083" s="243"/>
    </row>
    <row r="4084" spans="1:18">
      <c r="A4084" s="241"/>
      <c r="B4084" s="241"/>
      <c r="C4084" s="241"/>
      <c r="D4084" s="241"/>
      <c r="E4084" s="241"/>
      <c r="F4084" s="241"/>
      <c r="G4084" s="242"/>
      <c r="H4084" s="241"/>
      <c r="I4084" s="241"/>
      <c r="J4084" s="241"/>
      <c r="K4084" s="241"/>
      <c r="L4084" s="241"/>
      <c r="M4084" s="243"/>
      <c r="N4084" s="244"/>
      <c r="O4084" s="243"/>
      <c r="P4084" s="244"/>
      <c r="Q4084" s="243"/>
      <c r="R4084" s="243"/>
    </row>
    <row r="4085" spans="1:18">
      <c r="A4085" s="241"/>
      <c r="B4085" s="241"/>
      <c r="C4085" s="241"/>
      <c r="D4085" s="241"/>
      <c r="E4085" s="241"/>
      <c r="F4085" s="241"/>
      <c r="G4085" s="242"/>
      <c r="H4085" s="241"/>
      <c r="I4085" s="241"/>
      <c r="J4085" s="241"/>
      <c r="K4085" s="241"/>
      <c r="L4085" s="241"/>
      <c r="M4085" s="243"/>
      <c r="N4085" s="244"/>
      <c r="O4085" s="243"/>
      <c r="P4085" s="244"/>
      <c r="Q4085" s="243"/>
      <c r="R4085" s="243"/>
    </row>
    <row r="4086" spans="1:18">
      <c r="A4086" s="241"/>
      <c r="B4086" s="241"/>
      <c r="C4086" s="241"/>
      <c r="D4086" s="241"/>
      <c r="E4086" s="241"/>
      <c r="F4086" s="241"/>
      <c r="G4086" s="242"/>
      <c r="H4086" s="241"/>
      <c r="I4086" s="241"/>
      <c r="J4086" s="241"/>
      <c r="K4086" s="241"/>
      <c r="L4086" s="241"/>
      <c r="M4086" s="243"/>
      <c r="N4086" s="244"/>
      <c r="O4086" s="243"/>
      <c r="P4086" s="244"/>
      <c r="Q4086" s="243"/>
      <c r="R4086" s="243"/>
    </row>
    <row r="4087" spans="1:18">
      <c r="A4087" s="241"/>
      <c r="B4087" s="241"/>
      <c r="C4087" s="241"/>
      <c r="D4087" s="241"/>
      <c r="E4087" s="241"/>
      <c r="F4087" s="241"/>
      <c r="G4087" s="242"/>
      <c r="H4087" s="241"/>
      <c r="I4087" s="241"/>
      <c r="J4087" s="241"/>
      <c r="K4087" s="241"/>
      <c r="L4087" s="241"/>
      <c r="M4087" s="243"/>
      <c r="N4087" s="244"/>
      <c r="O4087" s="243"/>
      <c r="P4087" s="244"/>
      <c r="Q4087" s="243"/>
      <c r="R4087" s="243"/>
    </row>
    <row r="4088" spans="1:18">
      <c r="A4088" s="241"/>
      <c r="B4088" s="241"/>
      <c r="C4088" s="241"/>
      <c r="D4088" s="241"/>
      <c r="E4088" s="241"/>
      <c r="F4088" s="241"/>
      <c r="G4088" s="242"/>
      <c r="H4088" s="241"/>
      <c r="I4088" s="241"/>
      <c r="J4088" s="241"/>
      <c r="K4088" s="241"/>
      <c r="L4088" s="241"/>
      <c r="M4088" s="243"/>
      <c r="N4088" s="244"/>
      <c r="O4088" s="243"/>
      <c r="P4088" s="244"/>
      <c r="Q4088" s="243"/>
      <c r="R4088" s="243"/>
    </row>
    <row r="4089" spans="1:18">
      <c r="A4089" s="241"/>
      <c r="B4089" s="241"/>
      <c r="C4089" s="241"/>
      <c r="D4089" s="241"/>
      <c r="E4089" s="241"/>
      <c r="F4089" s="241"/>
      <c r="G4089" s="242"/>
      <c r="H4089" s="241"/>
      <c r="I4089" s="241"/>
      <c r="J4089" s="241"/>
      <c r="K4089" s="241"/>
      <c r="L4089" s="241"/>
      <c r="M4089" s="243"/>
      <c r="N4089" s="244"/>
      <c r="O4089" s="243"/>
      <c r="P4089" s="244"/>
      <c r="Q4089" s="243"/>
      <c r="R4089" s="243"/>
    </row>
    <row r="4090" spans="1:18">
      <c r="A4090" s="241"/>
      <c r="B4090" s="241"/>
      <c r="C4090" s="241"/>
      <c r="D4090" s="241"/>
      <c r="E4090" s="241"/>
      <c r="F4090" s="241"/>
      <c r="G4090" s="242"/>
      <c r="H4090" s="241"/>
      <c r="I4090" s="241"/>
      <c r="J4090" s="241"/>
      <c r="K4090" s="241"/>
      <c r="L4090" s="241"/>
      <c r="M4090" s="243"/>
      <c r="N4090" s="244"/>
      <c r="O4090" s="243"/>
      <c r="P4090" s="244"/>
      <c r="Q4090" s="243"/>
      <c r="R4090" s="243"/>
    </row>
    <row r="4091" spans="1:18">
      <c r="A4091" s="241"/>
      <c r="B4091" s="241"/>
      <c r="C4091" s="241"/>
      <c r="D4091" s="241"/>
      <c r="E4091" s="241"/>
      <c r="F4091" s="241"/>
      <c r="G4091" s="242"/>
      <c r="H4091" s="241"/>
      <c r="I4091" s="241"/>
      <c r="J4091" s="241"/>
      <c r="K4091" s="241"/>
      <c r="L4091" s="241"/>
      <c r="M4091" s="243"/>
      <c r="N4091" s="244"/>
      <c r="O4091" s="243"/>
      <c r="P4091" s="244"/>
      <c r="Q4091" s="243"/>
      <c r="R4091" s="243"/>
    </row>
    <row r="4092" spans="1:18">
      <c r="A4092" s="241"/>
      <c r="B4092" s="241"/>
      <c r="C4092" s="241"/>
      <c r="D4092" s="241"/>
      <c r="E4092" s="241"/>
      <c r="F4092" s="241"/>
      <c r="G4092" s="242"/>
      <c r="H4092" s="241"/>
      <c r="I4092" s="241"/>
      <c r="J4092" s="241"/>
      <c r="K4092" s="241"/>
      <c r="L4092" s="241"/>
      <c r="M4092" s="243"/>
      <c r="N4092" s="244"/>
      <c r="O4092" s="243"/>
      <c r="P4092" s="244"/>
      <c r="Q4092" s="243"/>
      <c r="R4092" s="243"/>
    </row>
    <row r="4093" spans="1:18">
      <c r="A4093" s="241"/>
      <c r="B4093" s="241"/>
      <c r="C4093" s="241"/>
      <c r="D4093" s="241"/>
      <c r="E4093" s="241"/>
      <c r="F4093" s="241"/>
      <c r="G4093" s="242"/>
      <c r="H4093" s="241"/>
      <c r="I4093" s="241"/>
      <c r="J4093" s="241"/>
      <c r="K4093" s="241"/>
      <c r="L4093" s="241"/>
      <c r="M4093" s="243"/>
      <c r="N4093" s="244"/>
      <c r="O4093" s="243"/>
      <c r="P4093" s="244"/>
      <c r="Q4093" s="243"/>
      <c r="R4093" s="243"/>
    </row>
    <row r="4094" spans="1:18">
      <c r="A4094" s="241"/>
      <c r="B4094" s="241"/>
      <c r="C4094" s="241"/>
      <c r="D4094" s="241"/>
      <c r="E4094" s="241"/>
      <c r="F4094" s="241"/>
      <c r="G4094" s="242"/>
      <c r="H4094" s="241"/>
      <c r="I4094" s="241"/>
      <c r="J4094" s="241"/>
      <c r="K4094" s="241"/>
      <c r="L4094" s="241"/>
      <c r="M4094" s="243"/>
      <c r="N4094" s="244"/>
      <c r="O4094" s="243"/>
      <c r="P4094" s="244"/>
      <c r="Q4094" s="243"/>
      <c r="R4094" s="243"/>
    </row>
    <row r="4095" spans="1:18">
      <c r="A4095" s="241"/>
      <c r="B4095" s="241"/>
      <c r="C4095" s="241"/>
      <c r="D4095" s="241"/>
      <c r="E4095" s="241"/>
      <c r="F4095" s="241"/>
      <c r="G4095" s="242"/>
      <c r="H4095" s="241"/>
      <c r="I4095" s="241"/>
      <c r="J4095" s="241"/>
      <c r="K4095" s="241"/>
      <c r="L4095" s="241"/>
      <c r="M4095" s="243"/>
      <c r="N4095" s="244"/>
      <c r="O4095" s="243"/>
      <c r="P4095" s="244"/>
      <c r="Q4095" s="243"/>
      <c r="R4095" s="243"/>
    </row>
    <row r="4096" spans="1:18">
      <c r="A4096" s="241"/>
      <c r="B4096" s="241"/>
      <c r="C4096" s="241"/>
      <c r="D4096" s="241"/>
      <c r="E4096" s="241"/>
      <c r="F4096" s="241"/>
      <c r="G4096" s="242"/>
      <c r="H4096" s="241"/>
      <c r="I4096" s="241"/>
      <c r="J4096" s="241"/>
      <c r="K4096" s="241"/>
      <c r="L4096" s="241"/>
      <c r="M4096" s="243"/>
      <c r="N4096" s="244"/>
      <c r="O4096" s="243"/>
      <c r="P4096" s="244"/>
      <c r="Q4096" s="243"/>
      <c r="R4096" s="243"/>
    </row>
    <row r="4097" spans="1:18">
      <c r="A4097" s="241"/>
      <c r="B4097" s="241"/>
      <c r="C4097" s="241"/>
      <c r="D4097" s="241"/>
      <c r="E4097" s="241"/>
      <c r="F4097" s="241"/>
      <c r="G4097" s="242"/>
      <c r="H4097" s="241"/>
      <c r="I4097" s="241"/>
      <c r="J4097" s="241"/>
      <c r="K4097" s="241"/>
      <c r="L4097" s="241"/>
      <c r="M4097" s="243"/>
      <c r="N4097" s="244"/>
      <c r="O4097" s="243"/>
      <c r="P4097" s="244"/>
      <c r="Q4097" s="243"/>
      <c r="R4097" s="243"/>
    </row>
    <row r="4098" spans="1:18">
      <c r="A4098" s="241"/>
      <c r="B4098" s="241"/>
      <c r="C4098" s="241"/>
      <c r="D4098" s="241"/>
      <c r="E4098" s="241"/>
      <c r="F4098" s="241"/>
      <c r="G4098" s="242"/>
      <c r="H4098" s="241"/>
      <c r="I4098" s="241"/>
      <c r="J4098" s="241"/>
      <c r="K4098" s="241"/>
      <c r="L4098" s="241"/>
      <c r="M4098" s="243"/>
      <c r="N4098" s="244"/>
      <c r="O4098" s="243"/>
      <c r="P4098" s="244"/>
      <c r="Q4098" s="243"/>
      <c r="R4098" s="243"/>
    </row>
    <row r="4099" spans="1:18">
      <c r="A4099" s="241"/>
      <c r="B4099" s="241"/>
      <c r="C4099" s="241"/>
      <c r="D4099" s="241"/>
      <c r="E4099" s="241"/>
      <c r="F4099" s="241"/>
      <c r="G4099" s="242"/>
      <c r="H4099" s="241"/>
      <c r="I4099" s="241"/>
      <c r="J4099" s="241"/>
      <c r="K4099" s="241"/>
      <c r="L4099" s="241"/>
      <c r="M4099" s="243"/>
      <c r="N4099" s="244"/>
      <c r="O4099" s="243"/>
      <c r="P4099" s="244"/>
      <c r="Q4099" s="243"/>
      <c r="R4099" s="243"/>
    </row>
    <row r="4100" spans="1:18">
      <c r="A4100" s="241"/>
      <c r="B4100" s="241"/>
      <c r="C4100" s="241"/>
      <c r="D4100" s="241"/>
      <c r="E4100" s="241"/>
      <c r="F4100" s="241"/>
      <c r="G4100" s="242"/>
      <c r="H4100" s="241"/>
      <c r="I4100" s="241"/>
      <c r="J4100" s="241"/>
      <c r="K4100" s="241"/>
      <c r="L4100" s="241"/>
      <c r="M4100" s="243"/>
      <c r="N4100" s="244"/>
      <c r="O4100" s="243"/>
      <c r="P4100" s="244"/>
      <c r="Q4100" s="243"/>
      <c r="R4100" s="243"/>
    </row>
    <row r="4101" spans="1:18">
      <c r="A4101" s="241"/>
      <c r="B4101" s="241"/>
      <c r="C4101" s="241"/>
      <c r="D4101" s="241"/>
      <c r="E4101" s="241"/>
      <c r="F4101" s="241"/>
      <c r="G4101" s="242"/>
      <c r="H4101" s="241"/>
      <c r="I4101" s="241"/>
      <c r="J4101" s="241"/>
      <c r="K4101" s="241"/>
      <c r="L4101" s="241"/>
      <c r="M4101" s="243"/>
      <c r="N4101" s="244"/>
      <c r="O4101" s="243"/>
      <c r="P4101" s="244"/>
      <c r="Q4101" s="243"/>
      <c r="R4101" s="243"/>
    </row>
    <row r="4102" spans="1:18">
      <c r="A4102" s="241"/>
      <c r="B4102" s="241"/>
      <c r="C4102" s="241"/>
      <c r="D4102" s="241"/>
      <c r="E4102" s="241"/>
      <c r="F4102" s="241"/>
      <c r="G4102" s="242"/>
      <c r="H4102" s="241"/>
      <c r="I4102" s="241"/>
      <c r="J4102" s="241"/>
      <c r="K4102" s="241"/>
      <c r="L4102" s="241"/>
      <c r="M4102" s="243"/>
      <c r="N4102" s="244"/>
      <c r="O4102" s="243"/>
      <c r="P4102" s="244"/>
      <c r="Q4102" s="243"/>
      <c r="R4102" s="243"/>
    </row>
    <row r="4103" spans="1:18">
      <c r="A4103" s="241"/>
      <c r="B4103" s="241"/>
      <c r="C4103" s="241"/>
      <c r="D4103" s="241"/>
      <c r="E4103" s="241"/>
      <c r="F4103" s="241"/>
      <c r="G4103" s="242"/>
      <c r="H4103" s="241"/>
      <c r="I4103" s="241"/>
      <c r="J4103" s="241"/>
      <c r="K4103" s="241"/>
      <c r="L4103" s="241"/>
      <c r="M4103" s="243"/>
      <c r="N4103" s="244"/>
      <c r="O4103" s="243"/>
      <c r="P4103" s="244"/>
      <c r="Q4103" s="243"/>
      <c r="R4103" s="243"/>
    </row>
    <row r="4104" spans="1:18">
      <c r="A4104" s="241"/>
      <c r="B4104" s="241"/>
      <c r="C4104" s="241"/>
      <c r="D4104" s="241"/>
      <c r="E4104" s="241"/>
      <c r="F4104" s="241"/>
      <c r="G4104" s="242"/>
      <c r="H4104" s="241"/>
      <c r="I4104" s="241"/>
      <c r="J4104" s="241"/>
      <c r="K4104" s="241"/>
      <c r="L4104" s="241"/>
      <c r="M4104" s="243"/>
      <c r="N4104" s="244"/>
      <c r="O4104" s="243"/>
      <c r="P4104" s="244"/>
      <c r="Q4104" s="243"/>
      <c r="R4104" s="243"/>
    </row>
    <row r="4105" spans="1:18">
      <c r="A4105" s="241"/>
      <c r="B4105" s="241"/>
      <c r="C4105" s="241"/>
      <c r="D4105" s="241"/>
      <c r="E4105" s="241"/>
      <c r="F4105" s="241"/>
      <c r="G4105" s="242"/>
      <c r="H4105" s="241"/>
      <c r="I4105" s="241"/>
      <c r="J4105" s="241"/>
      <c r="K4105" s="241"/>
      <c r="L4105" s="241"/>
      <c r="M4105" s="243"/>
      <c r="N4105" s="244"/>
      <c r="O4105" s="243"/>
      <c r="P4105" s="244"/>
      <c r="Q4105" s="243"/>
      <c r="R4105" s="243"/>
    </row>
    <row r="4106" spans="1:18">
      <c r="A4106" s="241"/>
      <c r="B4106" s="241"/>
      <c r="C4106" s="241"/>
      <c r="D4106" s="241"/>
      <c r="E4106" s="241"/>
      <c r="F4106" s="241"/>
      <c r="G4106" s="242"/>
      <c r="H4106" s="241"/>
      <c r="I4106" s="241"/>
      <c r="J4106" s="241"/>
      <c r="K4106" s="241"/>
      <c r="L4106" s="241"/>
      <c r="M4106" s="243"/>
      <c r="N4106" s="244"/>
      <c r="O4106" s="243"/>
      <c r="P4106" s="244"/>
      <c r="Q4106" s="243"/>
      <c r="R4106" s="243"/>
    </row>
    <row r="4107" spans="1:18">
      <c r="A4107" s="241"/>
      <c r="B4107" s="241"/>
      <c r="C4107" s="241"/>
      <c r="D4107" s="241"/>
      <c r="E4107" s="241"/>
      <c r="F4107" s="241"/>
      <c r="G4107" s="242"/>
      <c r="H4107" s="241"/>
      <c r="I4107" s="241"/>
      <c r="J4107" s="241"/>
      <c r="K4107" s="241"/>
      <c r="L4107" s="241"/>
      <c r="M4107" s="243"/>
      <c r="N4107" s="244"/>
      <c r="O4107" s="243"/>
      <c r="P4107" s="244"/>
      <c r="Q4107" s="243"/>
      <c r="R4107" s="243"/>
    </row>
    <row r="4108" spans="1:18">
      <c r="A4108" s="241"/>
      <c r="B4108" s="241"/>
      <c r="C4108" s="241"/>
      <c r="D4108" s="241"/>
      <c r="E4108" s="241"/>
      <c r="F4108" s="241"/>
      <c r="G4108" s="242"/>
      <c r="H4108" s="241"/>
      <c r="I4108" s="241"/>
      <c r="J4108" s="241"/>
      <c r="K4108" s="241"/>
      <c r="L4108" s="241"/>
      <c r="M4108" s="243"/>
      <c r="N4108" s="244"/>
      <c r="O4108" s="243"/>
      <c r="P4108" s="244"/>
      <c r="Q4108" s="243"/>
      <c r="R4108" s="243"/>
    </row>
    <row r="4109" spans="1:18">
      <c r="A4109" s="241"/>
      <c r="B4109" s="241"/>
      <c r="C4109" s="241"/>
      <c r="D4109" s="241"/>
      <c r="E4109" s="241"/>
      <c r="F4109" s="241"/>
      <c r="G4109" s="242"/>
      <c r="H4109" s="241"/>
      <c r="I4109" s="241"/>
      <c r="J4109" s="241"/>
      <c r="K4109" s="241"/>
      <c r="L4109" s="241"/>
      <c r="M4109" s="243"/>
      <c r="N4109" s="244"/>
      <c r="O4109" s="243"/>
      <c r="P4109" s="244"/>
      <c r="Q4109" s="243"/>
      <c r="R4109" s="243"/>
    </row>
    <row r="4110" spans="1:18">
      <c r="A4110" s="241"/>
      <c r="B4110" s="241"/>
      <c r="C4110" s="241"/>
      <c r="D4110" s="241"/>
      <c r="E4110" s="241"/>
      <c r="F4110" s="241"/>
      <c r="G4110" s="242"/>
      <c r="H4110" s="241"/>
      <c r="I4110" s="241"/>
      <c r="J4110" s="241"/>
      <c r="K4110" s="241"/>
      <c r="L4110" s="241"/>
      <c r="M4110" s="243"/>
      <c r="N4110" s="244"/>
      <c r="O4110" s="243"/>
      <c r="P4110" s="244"/>
      <c r="Q4110" s="243"/>
      <c r="R4110" s="243"/>
    </row>
    <row r="4111" spans="1:18">
      <c r="A4111" s="241"/>
      <c r="B4111" s="241"/>
      <c r="C4111" s="241"/>
      <c r="D4111" s="241"/>
      <c r="E4111" s="241"/>
      <c r="F4111" s="241"/>
      <c r="G4111" s="242"/>
      <c r="H4111" s="241"/>
      <c r="I4111" s="241"/>
      <c r="J4111" s="241"/>
      <c r="K4111" s="241"/>
      <c r="L4111" s="241"/>
      <c r="M4111" s="243"/>
      <c r="N4111" s="244"/>
      <c r="O4111" s="243"/>
      <c r="P4111" s="244"/>
      <c r="Q4111" s="243"/>
      <c r="R4111" s="243"/>
    </row>
    <row r="4112" spans="1:18">
      <c r="A4112" s="241"/>
      <c r="B4112" s="241"/>
      <c r="C4112" s="241"/>
      <c r="D4112" s="241"/>
      <c r="E4112" s="241"/>
      <c r="F4112" s="241"/>
      <c r="G4112" s="242"/>
      <c r="H4112" s="241"/>
      <c r="I4112" s="241"/>
      <c r="J4112" s="241"/>
      <c r="K4112" s="241"/>
      <c r="L4112" s="241"/>
      <c r="M4112" s="243"/>
      <c r="N4112" s="244"/>
      <c r="O4112" s="243"/>
      <c r="P4112" s="244"/>
      <c r="Q4112" s="243"/>
      <c r="R4112" s="243"/>
    </row>
    <row r="4113" spans="1:18">
      <c r="A4113" s="241"/>
      <c r="B4113" s="241"/>
      <c r="C4113" s="241"/>
      <c r="D4113" s="241"/>
      <c r="E4113" s="241"/>
      <c r="F4113" s="241"/>
      <c r="G4113" s="242"/>
      <c r="H4113" s="241"/>
      <c r="I4113" s="241"/>
      <c r="J4113" s="241"/>
      <c r="K4113" s="241"/>
      <c r="L4113" s="241"/>
      <c r="M4113" s="243"/>
      <c r="N4113" s="244"/>
      <c r="O4113" s="243"/>
      <c r="P4113" s="244"/>
      <c r="Q4113" s="243"/>
      <c r="R4113" s="243"/>
    </row>
    <row r="4114" spans="1:18">
      <c r="A4114" s="241"/>
      <c r="B4114" s="241"/>
      <c r="C4114" s="241"/>
      <c r="D4114" s="241"/>
      <c r="E4114" s="241"/>
      <c r="F4114" s="241"/>
      <c r="G4114" s="242"/>
      <c r="H4114" s="241"/>
      <c r="I4114" s="241"/>
      <c r="J4114" s="241"/>
      <c r="K4114" s="241"/>
      <c r="L4114" s="241"/>
      <c r="M4114" s="243"/>
      <c r="N4114" s="244"/>
      <c r="O4114" s="243"/>
      <c r="P4114" s="244"/>
      <c r="Q4114" s="243"/>
      <c r="R4114" s="243"/>
    </row>
    <row r="4115" spans="1:18">
      <c r="A4115" s="241"/>
      <c r="B4115" s="241"/>
      <c r="C4115" s="241"/>
      <c r="D4115" s="241"/>
      <c r="E4115" s="241"/>
      <c r="F4115" s="241"/>
      <c r="G4115" s="242"/>
      <c r="H4115" s="241"/>
      <c r="I4115" s="241"/>
      <c r="J4115" s="241"/>
      <c r="K4115" s="241"/>
      <c r="L4115" s="241"/>
      <c r="M4115" s="243"/>
      <c r="N4115" s="244"/>
      <c r="O4115" s="243"/>
      <c r="P4115" s="244"/>
      <c r="Q4115" s="243"/>
      <c r="R4115" s="243"/>
    </row>
    <row r="4116" spans="1:18">
      <c r="A4116" s="241"/>
      <c r="B4116" s="241"/>
      <c r="C4116" s="241"/>
      <c r="D4116" s="241"/>
      <c r="E4116" s="241"/>
      <c r="F4116" s="241"/>
      <c r="G4116" s="242"/>
      <c r="H4116" s="241"/>
      <c r="I4116" s="241"/>
      <c r="J4116" s="241"/>
      <c r="K4116" s="241"/>
      <c r="L4116" s="241"/>
      <c r="M4116" s="243"/>
      <c r="N4116" s="244"/>
      <c r="O4116" s="243"/>
      <c r="P4116" s="244"/>
      <c r="Q4116" s="243"/>
      <c r="R4116" s="243"/>
    </row>
    <row r="4117" spans="1:18">
      <c r="A4117" s="241"/>
      <c r="B4117" s="241"/>
      <c r="C4117" s="241"/>
      <c r="D4117" s="241"/>
      <c r="E4117" s="241"/>
      <c r="F4117" s="241"/>
      <c r="G4117" s="242"/>
      <c r="H4117" s="241"/>
      <c r="I4117" s="241"/>
      <c r="J4117" s="241"/>
      <c r="K4117" s="241"/>
      <c r="L4117" s="241"/>
      <c r="M4117" s="243"/>
      <c r="N4117" s="244"/>
      <c r="O4117" s="243"/>
      <c r="P4117" s="244"/>
      <c r="Q4117" s="243"/>
      <c r="R4117" s="243"/>
    </row>
    <row r="4118" spans="1:18">
      <c r="A4118" s="241"/>
      <c r="B4118" s="241"/>
      <c r="C4118" s="241"/>
      <c r="D4118" s="241"/>
      <c r="E4118" s="241"/>
      <c r="F4118" s="241"/>
      <c r="G4118" s="242"/>
      <c r="H4118" s="241"/>
      <c r="I4118" s="241"/>
      <c r="J4118" s="241"/>
      <c r="K4118" s="241"/>
      <c r="L4118" s="241"/>
      <c r="M4118" s="243"/>
      <c r="N4118" s="244"/>
      <c r="O4118" s="243"/>
      <c r="P4118" s="244"/>
      <c r="Q4118" s="243"/>
      <c r="R4118" s="243"/>
    </row>
    <row r="4119" spans="1:18">
      <c r="A4119" s="241"/>
      <c r="B4119" s="241"/>
      <c r="C4119" s="241"/>
      <c r="D4119" s="241"/>
      <c r="E4119" s="241"/>
      <c r="F4119" s="241"/>
      <c r="G4119" s="242"/>
      <c r="H4119" s="241"/>
      <c r="I4119" s="241"/>
      <c r="J4119" s="241"/>
      <c r="K4119" s="241"/>
      <c r="L4119" s="241"/>
      <c r="M4119" s="243"/>
      <c r="N4119" s="244"/>
      <c r="O4119" s="243"/>
      <c r="P4119" s="244"/>
      <c r="Q4119" s="243"/>
      <c r="R4119" s="243"/>
    </row>
    <row r="4120" spans="1:18">
      <c r="A4120" s="241"/>
      <c r="B4120" s="241"/>
      <c r="C4120" s="241"/>
      <c r="D4120" s="241"/>
      <c r="E4120" s="241"/>
      <c r="F4120" s="241"/>
      <c r="G4120" s="242"/>
      <c r="H4120" s="241"/>
      <c r="I4120" s="241"/>
      <c r="J4120" s="241"/>
      <c r="K4120" s="241"/>
      <c r="L4120" s="241"/>
      <c r="M4120" s="243"/>
      <c r="N4120" s="244"/>
      <c r="O4120" s="243"/>
      <c r="P4120" s="244"/>
      <c r="Q4120" s="243"/>
      <c r="R4120" s="243"/>
    </row>
    <row r="4121" spans="1:18">
      <c r="A4121" s="241"/>
      <c r="B4121" s="241"/>
      <c r="C4121" s="241"/>
      <c r="D4121" s="241"/>
      <c r="E4121" s="241"/>
      <c r="F4121" s="241"/>
      <c r="G4121" s="242"/>
      <c r="H4121" s="241"/>
      <c r="I4121" s="241"/>
      <c r="J4121" s="241"/>
      <c r="K4121" s="241"/>
      <c r="L4121" s="241"/>
      <c r="M4121" s="243"/>
      <c r="N4121" s="244"/>
      <c r="O4121" s="243"/>
      <c r="P4121" s="244"/>
      <c r="Q4121" s="243"/>
      <c r="R4121" s="243"/>
    </row>
    <row r="4122" spans="1:18">
      <c r="A4122" s="241"/>
      <c r="B4122" s="241"/>
      <c r="C4122" s="241"/>
      <c r="D4122" s="241"/>
      <c r="E4122" s="241"/>
      <c r="F4122" s="241"/>
      <c r="G4122" s="242"/>
      <c r="H4122" s="241"/>
      <c r="I4122" s="241"/>
      <c r="J4122" s="241"/>
      <c r="K4122" s="241"/>
      <c r="L4122" s="241"/>
      <c r="M4122" s="243"/>
      <c r="N4122" s="244"/>
      <c r="O4122" s="243"/>
      <c r="P4122" s="244"/>
      <c r="Q4122" s="243"/>
      <c r="R4122" s="243"/>
    </row>
    <row r="4123" spans="1:18">
      <c r="A4123" s="241"/>
      <c r="B4123" s="241"/>
      <c r="C4123" s="241"/>
      <c r="D4123" s="241"/>
      <c r="E4123" s="241"/>
      <c r="F4123" s="241"/>
      <c r="G4123" s="242"/>
      <c r="H4123" s="241"/>
      <c r="I4123" s="241"/>
      <c r="J4123" s="241"/>
      <c r="K4123" s="241"/>
      <c r="L4123" s="241"/>
      <c r="M4123" s="243"/>
      <c r="N4123" s="244"/>
      <c r="O4123" s="243"/>
      <c r="P4123" s="244"/>
      <c r="Q4123" s="243"/>
      <c r="R4123" s="243"/>
    </row>
    <row r="4124" spans="1:18">
      <c r="A4124" s="241"/>
      <c r="B4124" s="241"/>
      <c r="C4124" s="241"/>
      <c r="D4124" s="241"/>
      <c r="E4124" s="241"/>
      <c r="F4124" s="241"/>
      <c r="G4124" s="242"/>
      <c r="H4124" s="241"/>
      <c r="I4124" s="241"/>
      <c r="J4124" s="241"/>
      <c r="K4124" s="241"/>
      <c r="L4124" s="241"/>
      <c r="M4124" s="243"/>
      <c r="N4124" s="244"/>
      <c r="O4124" s="243"/>
      <c r="P4124" s="244"/>
      <c r="Q4124" s="243"/>
      <c r="R4124" s="243"/>
    </row>
    <row r="4125" spans="1:18">
      <c r="A4125" s="241"/>
      <c r="B4125" s="241"/>
      <c r="C4125" s="241"/>
      <c r="D4125" s="241"/>
      <c r="E4125" s="241"/>
      <c r="F4125" s="241"/>
      <c r="G4125" s="242"/>
      <c r="H4125" s="241"/>
      <c r="I4125" s="241"/>
      <c r="J4125" s="241"/>
      <c r="K4125" s="241"/>
      <c r="L4125" s="241"/>
      <c r="M4125" s="243"/>
      <c r="N4125" s="244"/>
      <c r="O4125" s="243"/>
      <c r="P4125" s="244"/>
      <c r="Q4125" s="243"/>
      <c r="R4125" s="243"/>
    </row>
    <row r="4126" spans="1:18">
      <c r="A4126" s="241"/>
      <c r="B4126" s="241"/>
      <c r="C4126" s="241"/>
      <c r="D4126" s="241"/>
      <c r="E4126" s="241"/>
      <c r="F4126" s="241"/>
      <c r="G4126" s="242"/>
      <c r="H4126" s="241"/>
      <c r="I4126" s="241"/>
      <c r="J4126" s="241"/>
      <c r="K4126" s="241"/>
      <c r="L4126" s="241"/>
      <c r="M4126" s="243"/>
      <c r="N4126" s="244"/>
      <c r="O4126" s="243"/>
      <c r="P4126" s="244"/>
      <c r="Q4126" s="243"/>
      <c r="R4126" s="243"/>
    </row>
    <row r="4127" spans="1:18">
      <c r="A4127" s="241"/>
      <c r="B4127" s="241"/>
      <c r="C4127" s="241"/>
      <c r="D4127" s="241"/>
      <c r="E4127" s="241"/>
      <c r="F4127" s="241"/>
      <c r="G4127" s="242"/>
      <c r="H4127" s="241"/>
      <c r="I4127" s="241"/>
      <c r="J4127" s="241"/>
      <c r="K4127" s="241"/>
      <c r="L4127" s="241"/>
      <c r="M4127" s="243"/>
      <c r="N4127" s="244"/>
      <c r="O4127" s="243"/>
      <c r="P4127" s="244"/>
      <c r="Q4127" s="243"/>
      <c r="R4127" s="243"/>
    </row>
    <row r="4128" spans="1:18">
      <c r="A4128" s="241"/>
      <c r="B4128" s="241"/>
      <c r="C4128" s="241"/>
      <c r="D4128" s="241"/>
      <c r="E4128" s="241"/>
      <c r="F4128" s="241"/>
      <c r="G4128" s="242"/>
      <c r="H4128" s="241"/>
      <c r="I4128" s="241"/>
      <c r="J4128" s="241"/>
      <c r="K4128" s="241"/>
      <c r="L4128" s="241"/>
      <c r="M4128" s="243"/>
      <c r="N4128" s="244"/>
      <c r="O4128" s="243"/>
      <c r="P4128" s="244"/>
      <c r="Q4128" s="243"/>
      <c r="R4128" s="243"/>
    </row>
    <row r="4129" spans="1:18">
      <c r="A4129" s="241"/>
      <c r="B4129" s="241"/>
      <c r="C4129" s="241"/>
      <c r="D4129" s="241"/>
      <c r="E4129" s="241"/>
      <c r="F4129" s="241"/>
      <c r="G4129" s="242"/>
      <c r="H4129" s="241"/>
      <c r="I4129" s="241"/>
      <c r="J4129" s="241"/>
      <c r="K4129" s="241"/>
      <c r="L4129" s="241"/>
      <c r="M4129" s="243"/>
      <c r="N4129" s="244"/>
      <c r="O4129" s="243"/>
      <c r="P4129" s="244"/>
      <c r="Q4129" s="243"/>
      <c r="R4129" s="243"/>
    </row>
    <row r="4130" spans="1:18">
      <c r="A4130" s="241"/>
      <c r="B4130" s="241"/>
      <c r="C4130" s="241"/>
      <c r="D4130" s="241"/>
      <c r="E4130" s="241"/>
      <c r="F4130" s="241"/>
      <c r="G4130" s="242"/>
      <c r="H4130" s="241"/>
      <c r="I4130" s="241"/>
      <c r="J4130" s="241"/>
      <c r="K4130" s="241"/>
      <c r="L4130" s="241"/>
      <c r="M4130" s="243"/>
      <c r="N4130" s="244"/>
      <c r="O4130" s="243"/>
      <c r="P4130" s="244"/>
      <c r="Q4130" s="243"/>
      <c r="R4130" s="243"/>
    </row>
    <row r="4131" spans="1:18">
      <c r="A4131" s="241"/>
      <c r="B4131" s="241"/>
      <c r="C4131" s="241"/>
      <c r="D4131" s="241"/>
      <c r="E4131" s="241"/>
      <c r="F4131" s="241"/>
      <c r="G4131" s="242"/>
      <c r="H4131" s="241"/>
      <c r="I4131" s="241"/>
      <c r="J4131" s="241"/>
      <c r="K4131" s="241"/>
      <c r="L4131" s="241"/>
      <c r="M4131" s="243"/>
      <c r="N4131" s="244"/>
      <c r="O4131" s="243"/>
      <c r="P4131" s="244"/>
      <c r="Q4131" s="243"/>
      <c r="R4131" s="243"/>
    </row>
    <row r="4132" spans="1:18">
      <c r="A4132" s="241"/>
      <c r="B4132" s="241"/>
      <c r="C4132" s="241"/>
      <c r="D4132" s="241"/>
      <c r="E4132" s="241"/>
      <c r="F4132" s="241"/>
      <c r="G4132" s="242"/>
      <c r="H4132" s="241"/>
      <c r="I4132" s="241"/>
      <c r="J4132" s="241"/>
      <c r="K4132" s="241"/>
      <c r="L4132" s="241"/>
      <c r="M4132" s="243"/>
      <c r="N4132" s="244"/>
      <c r="O4132" s="243"/>
      <c r="P4132" s="244"/>
      <c r="Q4132" s="243"/>
      <c r="R4132" s="243"/>
    </row>
    <row r="4133" spans="1:18">
      <c r="A4133" s="241"/>
      <c r="B4133" s="241"/>
      <c r="C4133" s="241"/>
      <c r="D4133" s="241"/>
      <c r="E4133" s="241"/>
      <c r="F4133" s="241"/>
      <c r="G4133" s="242"/>
      <c r="H4133" s="241"/>
      <c r="I4133" s="241"/>
      <c r="J4133" s="241"/>
      <c r="K4133" s="241"/>
      <c r="L4133" s="241"/>
      <c r="M4133" s="243"/>
      <c r="N4133" s="244"/>
      <c r="O4133" s="243"/>
      <c r="P4133" s="244"/>
      <c r="Q4133" s="243"/>
      <c r="R4133" s="243"/>
    </row>
    <row r="4134" spans="1:18">
      <c r="A4134" s="241"/>
      <c r="B4134" s="241"/>
      <c r="C4134" s="241"/>
      <c r="D4134" s="241"/>
      <c r="E4134" s="241"/>
      <c r="F4134" s="241"/>
      <c r="G4134" s="242"/>
      <c r="H4134" s="241"/>
      <c r="I4134" s="241"/>
      <c r="J4134" s="241"/>
      <c r="K4134" s="241"/>
      <c r="L4134" s="241"/>
      <c r="M4134" s="243"/>
      <c r="N4134" s="244"/>
      <c r="O4134" s="243"/>
      <c r="P4134" s="244"/>
      <c r="Q4134" s="243"/>
      <c r="R4134" s="243"/>
    </row>
    <row r="4135" spans="1:18">
      <c r="A4135" s="241"/>
      <c r="B4135" s="241"/>
      <c r="C4135" s="241"/>
      <c r="D4135" s="241"/>
      <c r="E4135" s="241"/>
      <c r="F4135" s="241"/>
      <c r="G4135" s="242"/>
      <c r="H4135" s="241"/>
      <c r="I4135" s="241"/>
      <c r="J4135" s="241"/>
      <c r="K4135" s="241"/>
      <c r="L4135" s="241"/>
      <c r="M4135" s="243"/>
      <c r="N4135" s="244"/>
      <c r="O4135" s="243"/>
      <c r="P4135" s="244"/>
      <c r="Q4135" s="243"/>
      <c r="R4135" s="243"/>
    </row>
    <row r="4136" spans="1:18">
      <c r="A4136" s="241"/>
      <c r="B4136" s="241"/>
      <c r="C4136" s="241"/>
      <c r="D4136" s="241"/>
      <c r="E4136" s="241"/>
      <c r="F4136" s="241"/>
      <c r="G4136" s="242"/>
      <c r="H4136" s="241"/>
      <c r="I4136" s="241"/>
      <c r="J4136" s="241"/>
      <c r="K4136" s="241"/>
      <c r="L4136" s="241"/>
      <c r="M4136" s="243"/>
      <c r="N4136" s="244"/>
      <c r="O4136" s="243"/>
      <c r="P4136" s="244"/>
      <c r="Q4136" s="243"/>
      <c r="R4136" s="243"/>
    </row>
    <row r="4137" spans="1:18">
      <c r="A4137" s="241"/>
      <c r="B4137" s="241"/>
      <c r="C4137" s="241"/>
      <c r="D4137" s="241"/>
      <c r="E4137" s="241"/>
      <c r="F4137" s="241"/>
      <c r="G4137" s="242"/>
      <c r="H4137" s="241"/>
      <c r="I4137" s="241"/>
      <c r="J4137" s="241"/>
      <c r="K4137" s="241"/>
      <c r="L4137" s="241"/>
      <c r="M4137" s="243"/>
      <c r="N4137" s="244"/>
      <c r="O4137" s="243"/>
      <c r="P4137" s="244"/>
      <c r="Q4137" s="243"/>
      <c r="R4137" s="243"/>
    </row>
    <row r="4138" spans="1:18">
      <c r="A4138" s="241"/>
      <c r="B4138" s="241"/>
      <c r="C4138" s="241"/>
      <c r="D4138" s="241"/>
      <c r="E4138" s="241"/>
      <c r="F4138" s="241"/>
      <c r="G4138" s="242"/>
      <c r="H4138" s="241"/>
      <c r="I4138" s="241"/>
      <c r="J4138" s="241"/>
      <c r="K4138" s="241"/>
      <c r="L4138" s="241"/>
      <c r="M4138" s="243"/>
      <c r="N4138" s="244"/>
      <c r="O4138" s="243"/>
      <c r="P4138" s="244"/>
      <c r="Q4138" s="243"/>
      <c r="R4138" s="243"/>
    </row>
    <row r="4139" spans="1:18">
      <c r="A4139" s="241"/>
      <c r="B4139" s="241"/>
      <c r="C4139" s="241"/>
      <c r="D4139" s="241"/>
      <c r="E4139" s="241"/>
      <c r="F4139" s="241"/>
      <c r="G4139" s="242"/>
      <c r="H4139" s="241"/>
      <c r="I4139" s="241"/>
      <c r="J4139" s="241"/>
      <c r="K4139" s="241"/>
      <c r="L4139" s="241"/>
      <c r="M4139" s="243"/>
      <c r="N4139" s="244"/>
      <c r="O4139" s="243"/>
      <c r="P4139" s="244"/>
      <c r="Q4139" s="243"/>
      <c r="R4139" s="243"/>
    </row>
    <row r="4140" spans="1:18">
      <c r="A4140" s="241"/>
      <c r="B4140" s="241"/>
      <c r="C4140" s="241"/>
      <c r="D4140" s="241"/>
      <c r="E4140" s="241"/>
      <c r="F4140" s="241"/>
      <c r="G4140" s="242"/>
      <c r="H4140" s="241"/>
      <c r="I4140" s="241"/>
      <c r="J4140" s="241"/>
      <c r="K4140" s="241"/>
      <c r="L4140" s="241"/>
      <c r="M4140" s="243"/>
      <c r="N4140" s="244"/>
      <c r="O4140" s="243"/>
      <c r="P4140" s="244"/>
      <c r="Q4140" s="243"/>
      <c r="R4140" s="243"/>
    </row>
    <row r="4141" spans="1:18">
      <c r="A4141" s="241"/>
      <c r="B4141" s="241"/>
      <c r="C4141" s="241"/>
      <c r="D4141" s="241"/>
      <c r="E4141" s="241"/>
      <c r="F4141" s="241"/>
      <c r="G4141" s="242"/>
      <c r="H4141" s="241"/>
      <c r="I4141" s="241"/>
      <c r="J4141" s="241"/>
      <c r="K4141" s="241"/>
      <c r="L4141" s="241"/>
      <c r="M4141" s="243"/>
      <c r="N4141" s="244"/>
      <c r="O4141" s="243"/>
      <c r="P4141" s="244"/>
      <c r="Q4141" s="243"/>
      <c r="R4141" s="243"/>
    </row>
    <row r="4142" spans="1:18">
      <c r="A4142" s="241"/>
      <c r="B4142" s="241"/>
      <c r="C4142" s="241"/>
      <c r="D4142" s="241"/>
      <c r="E4142" s="241"/>
      <c r="F4142" s="241"/>
      <c r="G4142" s="242"/>
      <c r="H4142" s="241"/>
      <c r="I4142" s="241"/>
      <c r="J4142" s="241"/>
      <c r="K4142" s="241"/>
      <c r="L4142" s="241"/>
      <c r="M4142" s="243"/>
      <c r="N4142" s="244"/>
      <c r="O4142" s="243"/>
      <c r="P4142" s="244"/>
      <c r="Q4142" s="243"/>
      <c r="R4142" s="243"/>
    </row>
    <row r="4143" spans="1:18">
      <c r="A4143" s="241"/>
      <c r="B4143" s="241"/>
      <c r="C4143" s="241"/>
      <c r="D4143" s="241"/>
      <c r="E4143" s="241"/>
      <c r="F4143" s="241"/>
      <c r="G4143" s="242"/>
      <c r="H4143" s="241"/>
      <c r="I4143" s="241"/>
      <c r="J4143" s="241"/>
      <c r="K4143" s="241"/>
      <c r="L4143" s="241"/>
      <c r="M4143" s="243"/>
      <c r="N4143" s="244"/>
      <c r="O4143" s="243"/>
      <c r="P4143" s="244"/>
      <c r="Q4143" s="243"/>
      <c r="R4143" s="243"/>
    </row>
    <row r="4144" spans="1:18">
      <c r="A4144" s="241"/>
      <c r="B4144" s="241"/>
      <c r="C4144" s="241"/>
      <c r="D4144" s="241"/>
      <c r="E4144" s="241"/>
      <c r="F4144" s="241"/>
      <c r="G4144" s="242"/>
      <c r="H4144" s="241"/>
      <c r="I4144" s="241"/>
      <c r="J4144" s="241"/>
      <c r="K4144" s="241"/>
      <c r="L4144" s="241"/>
      <c r="M4144" s="243"/>
      <c r="N4144" s="244"/>
      <c r="O4144" s="243"/>
      <c r="P4144" s="244"/>
      <c r="Q4144" s="243"/>
      <c r="R4144" s="243"/>
    </row>
    <row r="4145" spans="1:18">
      <c r="A4145" s="241"/>
      <c r="B4145" s="241"/>
      <c r="C4145" s="241"/>
      <c r="D4145" s="241"/>
      <c r="E4145" s="241"/>
      <c r="F4145" s="241"/>
      <c r="G4145" s="242"/>
      <c r="H4145" s="241"/>
      <c r="I4145" s="241"/>
      <c r="J4145" s="241"/>
      <c r="K4145" s="241"/>
      <c r="L4145" s="241"/>
      <c r="M4145" s="243"/>
      <c r="N4145" s="244"/>
      <c r="O4145" s="243"/>
      <c r="P4145" s="244"/>
      <c r="Q4145" s="243"/>
      <c r="R4145" s="243"/>
    </row>
    <row r="4146" spans="1:18">
      <c r="A4146" s="241"/>
      <c r="B4146" s="241"/>
      <c r="C4146" s="241"/>
      <c r="D4146" s="241"/>
      <c r="E4146" s="241"/>
      <c r="F4146" s="241"/>
      <c r="G4146" s="242"/>
      <c r="H4146" s="241"/>
      <c r="I4146" s="241"/>
      <c r="J4146" s="241"/>
      <c r="K4146" s="241"/>
      <c r="L4146" s="241"/>
      <c r="M4146" s="243"/>
      <c r="N4146" s="244"/>
      <c r="O4146" s="243"/>
      <c r="P4146" s="244"/>
      <c r="Q4146" s="243"/>
      <c r="R4146" s="243"/>
    </row>
    <row r="4147" spans="1:18">
      <c r="A4147" s="241"/>
      <c r="B4147" s="241"/>
      <c r="C4147" s="241"/>
      <c r="D4147" s="241"/>
      <c r="E4147" s="241"/>
      <c r="F4147" s="241"/>
      <c r="G4147" s="242"/>
      <c r="H4147" s="241"/>
      <c r="I4147" s="241"/>
      <c r="J4147" s="241"/>
      <c r="K4147" s="241"/>
      <c r="L4147" s="241"/>
      <c r="M4147" s="243"/>
      <c r="N4147" s="244"/>
      <c r="O4147" s="243"/>
      <c r="P4147" s="244"/>
      <c r="Q4147" s="243"/>
      <c r="R4147" s="243"/>
    </row>
    <row r="4148" spans="1:18">
      <c r="A4148" s="241"/>
      <c r="B4148" s="241"/>
      <c r="C4148" s="241"/>
      <c r="D4148" s="241"/>
      <c r="E4148" s="241"/>
      <c r="F4148" s="241"/>
      <c r="G4148" s="242"/>
      <c r="H4148" s="241"/>
      <c r="I4148" s="241"/>
      <c r="J4148" s="241"/>
      <c r="K4148" s="241"/>
      <c r="L4148" s="241"/>
      <c r="M4148" s="243"/>
      <c r="N4148" s="244"/>
      <c r="O4148" s="243"/>
      <c r="P4148" s="244"/>
      <c r="Q4148" s="243"/>
      <c r="R4148" s="243"/>
    </row>
    <row r="4149" spans="1:18">
      <c r="A4149" s="241"/>
      <c r="B4149" s="241"/>
      <c r="C4149" s="241"/>
      <c r="D4149" s="241"/>
      <c r="E4149" s="241"/>
      <c r="F4149" s="241"/>
      <c r="G4149" s="242"/>
      <c r="H4149" s="241"/>
      <c r="I4149" s="241"/>
      <c r="J4149" s="241"/>
      <c r="K4149" s="241"/>
      <c r="L4149" s="241"/>
      <c r="M4149" s="243"/>
      <c r="N4149" s="244"/>
      <c r="O4149" s="243"/>
      <c r="P4149" s="244"/>
      <c r="Q4149" s="243"/>
      <c r="R4149" s="243"/>
    </row>
    <row r="4150" spans="1:18">
      <c r="A4150" s="241"/>
      <c r="B4150" s="241"/>
      <c r="C4150" s="241"/>
      <c r="D4150" s="241"/>
      <c r="E4150" s="241"/>
      <c r="F4150" s="241"/>
      <c r="G4150" s="242"/>
      <c r="H4150" s="241"/>
      <c r="I4150" s="241"/>
      <c r="J4150" s="241"/>
      <c r="K4150" s="241"/>
      <c r="L4150" s="241"/>
      <c r="M4150" s="243"/>
      <c r="N4150" s="244"/>
      <c r="O4150" s="243"/>
      <c r="P4150" s="244"/>
      <c r="Q4150" s="243"/>
      <c r="R4150" s="243"/>
    </row>
    <row r="4151" spans="1:18">
      <c r="A4151" s="241"/>
      <c r="B4151" s="241"/>
      <c r="C4151" s="241"/>
      <c r="D4151" s="241"/>
      <c r="E4151" s="241"/>
      <c r="F4151" s="241"/>
      <c r="G4151" s="242"/>
      <c r="H4151" s="241"/>
      <c r="I4151" s="241"/>
      <c r="J4151" s="241"/>
      <c r="K4151" s="241"/>
      <c r="L4151" s="241"/>
      <c r="M4151" s="243"/>
      <c r="N4151" s="244"/>
      <c r="O4151" s="243"/>
      <c r="P4151" s="244"/>
      <c r="Q4151" s="243"/>
      <c r="R4151" s="243"/>
    </row>
    <row r="4152" spans="1:18">
      <c r="A4152" s="241"/>
      <c r="B4152" s="241"/>
      <c r="C4152" s="241"/>
      <c r="D4152" s="241"/>
      <c r="E4152" s="241"/>
      <c r="F4152" s="241"/>
      <c r="G4152" s="242"/>
      <c r="H4152" s="241"/>
      <c r="I4152" s="241"/>
      <c r="J4152" s="241"/>
      <c r="K4152" s="241"/>
      <c r="L4152" s="241"/>
      <c r="M4152" s="243"/>
      <c r="N4152" s="244"/>
      <c r="O4152" s="243"/>
      <c r="P4152" s="244"/>
      <c r="Q4152" s="243"/>
      <c r="R4152" s="243"/>
    </row>
    <row r="4153" spans="1:18">
      <c r="A4153" s="241"/>
      <c r="B4153" s="241"/>
      <c r="C4153" s="241"/>
      <c r="D4153" s="241"/>
      <c r="E4153" s="241"/>
      <c r="F4153" s="241"/>
      <c r="G4153" s="242"/>
      <c r="H4153" s="241"/>
      <c r="I4153" s="241"/>
      <c r="J4153" s="241"/>
      <c r="K4153" s="241"/>
      <c r="L4153" s="241"/>
      <c r="M4153" s="243"/>
      <c r="N4153" s="244"/>
      <c r="O4153" s="243"/>
      <c r="P4153" s="244"/>
      <c r="Q4153" s="243"/>
      <c r="R4153" s="243"/>
    </row>
    <row r="4154" spans="1:18">
      <c r="A4154" s="241"/>
      <c r="B4154" s="241"/>
      <c r="C4154" s="241"/>
      <c r="D4154" s="241"/>
      <c r="E4154" s="241"/>
      <c r="F4154" s="241"/>
      <c r="G4154" s="242"/>
      <c r="H4154" s="241"/>
      <c r="I4154" s="241"/>
      <c r="J4154" s="241"/>
      <c r="K4154" s="241"/>
      <c r="L4154" s="241"/>
      <c r="M4154" s="243"/>
      <c r="N4154" s="244"/>
      <c r="O4154" s="243"/>
      <c r="P4154" s="244"/>
      <c r="Q4154" s="243"/>
      <c r="R4154" s="243"/>
    </row>
    <row r="4155" spans="1:18">
      <c r="A4155" s="241"/>
      <c r="B4155" s="241"/>
      <c r="C4155" s="241"/>
      <c r="D4155" s="241"/>
      <c r="E4155" s="241"/>
      <c r="F4155" s="241"/>
      <c r="G4155" s="242"/>
      <c r="H4155" s="241"/>
      <c r="I4155" s="241"/>
      <c r="J4155" s="241"/>
      <c r="K4155" s="241"/>
      <c r="L4155" s="241"/>
      <c r="M4155" s="243"/>
      <c r="N4155" s="244"/>
      <c r="O4155" s="243"/>
      <c r="P4155" s="244"/>
      <c r="Q4155" s="243"/>
      <c r="R4155" s="243"/>
    </row>
    <row r="4156" spans="1:18">
      <c r="A4156" s="241"/>
      <c r="B4156" s="241"/>
      <c r="C4156" s="241"/>
      <c r="D4156" s="241"/>
      <c r="E4156" s="241"/>
      <c r="F4156" s="241"/>
      <c r="G4156" s="242"/>
      <c r="H4156" s="241"/>
      <c r="I4156" s="241"/>
      <c r="J4156" s="241"/>
      <c r="K4156" s="241"/>
      <c r="L4156" s="241"/>
      <c r="M4156" s="243"/>
      <c r="N4156" s="244"/>
      <c r="O4156" s="243"/>
      <c r="P4156" s="244"/>
      <c r="Q4156" s="243"/>
      <c r="R4156" s="243"/>
    </row>
    <row r="4157" spans="1:18">
      <c r="A4157" s="241"/>
      <c r="B4157" s="241"/>
      <c r="C4157" s="241"/>
      <c r="D4157" s="241"/>
      <c r="E4157" s="241"/>
      <c r="F4157" s="241"/>
      <c r="G4157" s="242"/>
      <c r="H4157" s="241"/>
      <c r="I4157" s="241"/>
      <c r="J4157" s="241"/>
      <c r="K4157" s="241"/>
      <c r="L4157" s="241"/>
      <c r="M4157" s="243"/>
      <c r="N4157" s="244"/>
      <c r="O4157" s="243"/>
      <c r="P4157" s="244"/>
      <c r="Q4157" s="243"/>
      <c r="R4157" s="243"/>
    </row>
    <row r="4158" spans="1:18">
      <c r="A4158" s="241"/>
      <c r="B4158" s="241"/>
      <c r="C4158" s="241"/>
      <c r="D4158" s="241"/>
      <c r="E4158" s="241"/>
      <c r="F4158" s="241"/>
      <c r="G4158" s="242"/>
      <c r="H4158" s="241"/>
      <c r="I4158" s="241"/>
      <c r="J4158" s="241"/>
      <c r="K4158" s="241"/>
      <c r="L4158" s="241"/>
      <c r="M4158" s="243"/>
      <c r="N4158" s="244"/>
      <c r="O4158" s="243"/>
      <c r="P4158" s="244"/>
      <c r="Q4158" s="243"/>
      <c r="R4158" s="243"/>
    </row>
    <row r="4159" spans="1:18">
      <c r="A4159" s="241"/>
      <c r="B4159" s="241"/>
      <c r="C4159" s="241"/>
      <c r="D4159" s="241"/>
      <c r="E4159" s="241"/>
      <c r="F4159" s="241"/>
      <c r="G4159" s="242"/>
      <c r="H4159" s="241"/>
      <c r="I4159" s="241"/>
      <c r="J4159" s="241"/>
      <c r="K4159" s="241"/>
      <c r="L4159" s="241"/>
      <c r="M4159" s="243"/>
      <c r="N4159" s="244"/>
      <c r="O4159" s="243"/>
      <c r="P4159" s="244"/>
      <c r="Q4159" s="243"/>
      <c r="R4159" s="243"/>
    </row>
    <row r="4160" spans="1:18">
      <c r="A4160" s="241"/>
      <c r="B4160" s="241"/>
      <c r="C4160" s="241"/>
      <c r="D4160" s="241"/>
      <c r="E4160" s="241"/>
      <c r="F4160" s="241"/>
      <c r="G4160" s="242"/>
      <c r="H4160" s="241"/>
      <c r="I4160" s="241"/>
      <c r="J4160" s="241"/>
      <c r="K4160" s="241"/>
      <c r="L4160" s="241"/>
      <c r="M4160" s="243"/>
      <c r="N4160" s="244"/>
      <c r="O4160" s="243"/>
      <c r="P4160" s="244"/>
      <c r="Q4160" s="243"/>
      <c r="R4160" s="243"/>
    </row>
    <row r="4161" spans="1:18">
      <c r="A4161" s="241"/>
      <c r="B4161" s="241"/>
      <c r="C4161" s="241"/>
      <c r="D4161" s="241"/>
      <c r="E4161" s="241"/>
      <c r="F4161" s="241"/>
      <c r="G4161" s="242"/>
      <c r="H4161" s="241"/>
      <c r="I4161" s="241"/>
      <c r="J4161" s="241"/>
      <c r="K4161" s="241"/>
      <c r="L4161" s="241"/>
      <c r="M4161" s="243"/>
      <c r="N4161" s="244"/>
      <c r="O4161" s="243"/>
      <c r="P4161" s="244"/>
      <c r="Q4161" s="243"/>
      <c r="R4161" s="243"/>
    </row>
    <row r="4162" spans="1:18">
      <c r="A4162" s="241"/>
      <c r="B4162" s="241"/>
      <c r="C4162" s="241"/>
      <c r="D4162" s="241"/>
      <c r="E4162" s="241"/>
      <c r="F4162" s="241"/>
      <c r="G4162" s="242"/>
      <c r="H4162" s="241"/>
      <c r="I4162" s="241"/>
      <c r="J4162" s="241"/>
      <c r="K4162" s="241"/>
      <c r="L4162" s="241"/>
      <c r="M4162" s="243"/>
      <c r="N4162" s="244"/>
      <c r="O4162" s="243"/>
      <c r="P4162" s="244"/>
      <c r="Q4162" s="243"/>
      <c r="R4162" s="243"/>
    </row>
    <row r="4163" spans="1:18">
      <c r="A4163" s="241"/>
      <c r="B4163" s="241"/>
      <c r="C4163" s="241"/>
      <c r="D4163" s="241"/>
      <c r="E4163" s="241"/>
      <c r="F4163" s="241"/>
      <c r="G4163" s="242"/>
      <c r="H4163" s="241"/>
      <c r="I4163" s="241"/>
      <c r="J4163" s="241"/>
      <c r="K4163" s="241"/>
      <c r="L4163" s="241"/>
      <c r="M4163" s="243"/>
      <c r="N4163" s="244"/>
      <c r="O4163" s="243"/>
      <c r="P4163" s="244"/>
      <c r="Q4163" s="243"/>
      <c r="R4163" s="243"/>
    </row>
    <row r="4164" spans="1:18">
      <c r="A4164" s="241"/>
      <c r="B4164" s="241"/>
      <c r="C4164" s="241"/>
      <c r="D4164" s="241"/>
      <c r="E4164" s="241"/>
      <c r="F4164" s="241"/>
      <c r="G4164" s="242"/>
      <c r="H4164" s="241"/>
      <c r="I4164" s="241"/>
      <c r="J4164" s="241"/>
      <c r="K4164" s="241"/>
      <c r="L4164" s="241"/>
      <c r="M4164" s="243"/>
      <c r="N4164" s="244"/>
      <c r="O4164" s="243"/>
      <c r="P4164" s="244"/>
      <c r="Q4164" s="243"/>
      <c r="R4164" s="243"/>
    </row>
    <row r="4165" spans="1:18">
      <c r="A4165" s="241"/>
      <c r="B4165" s="241"/>
      <c r="C4165" s="241"/>
      <c r="D4165" s="241"/>
      <c r="E4165" s="241"/>
      <c r="F4165" s="241"/>
      <c r="G4165" s="242"/>
      <c r="H4165" s="241"/>
      <c r="I4165" s="241"/>
      <c r="J4165" s="241"/>
      <c r="K4165" s="241"/>
      <c r="L4165" s="241"/>
      <c r="M4165" s="243"/>
      <c r="N4165" s="244"/>
      <c r="O4165" s="243"/>
      <c r="P4165" s="244"/>
      <c r="Q4165" s="243"/>
      <c r="R4165" s="243"/>
    </row>
    <row r="4166" spans="1:18">
      <c r="A4166" s="241"/>
      <c r="B4166" s="241"/>
      <c r="C4166" s="241"/>
      <c r="D4166" s="241"/>
      <c r="E4166" s="241"/>
      <c r="F4166" s="241"/>
      <c r="G4166" s="242"/>
      <c r="H4166" s="241"/>
      <c r="I4166" s="241"/>
      <c r="J4166" s="241"/>
      <c r="K4166" s="241"/>
      <c r="L4166" s="241"/>
      <c r="M4166" s="243"/>
      <c r="N4166" s="244"/>
      <c r="O4166" s="243"/>
      <c r="P4166" s="244"/>
      <c r="Q4166" s="243"/>
      <c r="R4166" s="243"/>
    </row>
    <row r="4167" spans="1:18">
      <c r="A4167" s="241"/>
      <c r="B4167" s="241"/>
      <c r="C4167" s="241"/>
      <c r="D4167" s="241"/>
      <c r="E4167" s="241"/>
      <c r="F4167" s="241"/>
      <c r="G4167" s="242"/>
      <c r="H4167" s="241"/>
      <c r="I4167" s="241"/>
      <c r="J4167" s="241"/>
      <c r="K4167" s="241"/>
      <c r="L4167" s="241"/>
      <c r="M4167" s="243"/>
      <c r="N4167" s="244"/>
      <c r="O4167" s="243"/>
      <c r="P4167" s="244"/>
      <c r="Q4167" s="243"/>
      <c r="R4167" s="243"/>
    </row>
    <row r="4168" spans="1:18">
      <c r="A4168" s="241"/>
      <c r="B4168" s="241"/>
      <c r="C4168" s="241"/>
      <c r="D4168" s="241"/>
      <c r="E4168" s="241"/>
      <c r="F4168" s="241"/>
      <c r="G4168" s="242"/>
      <c r="H4168" s="241"/>
      <c r="I4168" s="241"/>
      <c r="J4168" s="241"/>
      <c r="K4168" s="241"/>
      <c r="L4168" s="241"/>
      <c r="M4168" s="243"/>
      <c r="N4168" s="244"/>
      <c r="O4168" s="243"/>
      <c r="P4168" s="244"/>
      <c r="Q4168" s="243"/>
      <c r="R4168" s="243"/>
    </row>
    <row r="4169" spans="1:18">
      <c r="A4169" s="241"/>
      <c r="B4169" s="241"/>
      <c r="C4169" s="241"/>
      <c r="D4169" s="241"/>
      <c r="E4169" s="241"/>
      <c r="F4169" s="241"/>
      <c r="G4169" s="242"/>
      <c r="H4169" s="241"/>
      <c r="I4169" s="241"/>
      <c r="J4169" s="241"/>
      <c r="K4169" s="241"/>
      <c r="L4169" s="241"/>
      <c r="M4169" s="243"/>
      <c r="N4169" s="244"/>
      <c r="O4169" s="243"/>
      <c r="P4169" s="244"/>
      <c r="Q4169" s="243"/>
      <c r="R4169" s="243"/>
    </row>
    <row r="4170" spans="1:18">
      <c r="A4170" s="241"/>
      <c r="B4170" s="241"/>
      <c r="C4170" s="241"/>
      <c r="D4170" s="241"/>
      <c r="E4170" s="241"/>
      <c r="F4170" s="241"/>
      <c r="G4170" s="242"/>
      <c r="H4170" s="241"/>
      <c r="I4170" s="241"/>
      <c r="J4170" s="241"/>
      <c r="K4170" s="241"/>
      <c r="L4170" s="241"/>
      <c r="M4170" s="243"/>
      <c r="N4170" s="244"/>
      <c r="O4170" s="243"/>
      <c r="P4170" s="244"/>
      <c r="Q4170" s="243"/>
      <c r="R4170" s="243"/>
    </row>
    <row r="4171" spans="1:18">
      <c r="A4171" s="241"/>
      <c r="B4171" s="241"/>
      <c r="C4171" s="241"/>
      <c r="D4171" s="241"/>
      <c r="E4171" s="241"/>
      <c r="F4171" s="241"/>
      <c r="G4171" s="242"/>
      <c r="H4171" s="241"/>
      <c r="I4171" s="241"/>
      <c r="J4171" s="241"/>
      <c r="K4171" s="241"/>
      <c r="L4171" s="241"/>
      <c r="M4171" s="243"/>
      <c r="N4171" s="244"/>
      <c r="O4171" s="243"/>
      <c r="P4171" s="244"/>
      <c r="Q4171" s="243"/>
      <c r="R4171" s="243"/>
    </row>
    <row r="4172" spans="1:18">
      <c r="A4172" s="241"/>
      <c r="B4172" s="241"/>
      <c r="C4172" s="241"/>
      <c r="D4172" s="241"/>
      <c r="E4172" s="241"/>
      <c r="F4172" s="241"/>
      <c r="G4172" s="242"/>
      <c r="H4172" s="241"/>
      <c r="I4172" s="241"/>
      <c r="J4172" s="241"/>
      <c r="K4172" s="241"/>
      <c r="L4172" s="241"/>
      <c r="M4172" s="243"/>
      <c r="N4172" s="244"/>
      <c r="O4172" s="243"/>
      <c r="P4172" s="244"/>
      <c r="Q4172" s="243"/>
      <c r="R4172" s="243"/>
    </row>
    <row r="4173" spans="1:18">
      <c r="A4173" s="241"/>
      <c r="B4173" s="241"/>
      <c r="C4173" s="241"/>
      <c r="D4173" s="241"/>
      <c r="E4173" s="241"/>
      <c r="F4173" s="241"/>
      <c r="G4173" s="242"/>
      <c r="H4173" s="241"/>
      <c r="I4173" s="241"/>
      <c r="J4173" s="241"/>
      <c r="K4173" s="241"/>
      <c r="L4173" s="241"/>
      <c r="M4173" s="243"/>
      <c r="N4173" s="244"/>
      <c r="O4173" s="243"/>
      <c r="P4173" s="244"/>
      <c r="Q4173" s="243"/>
      <c r="R4173" s="243"/>
    </row>
    <row r="4174" spans="1:18">
      <c r="A4174" s="241"/>
      <c r="B4174" s="241"/>
      <c r="C4174" s="241"/>
      <c r="D4174" s="241"/>
      <c r="E4174" s="241"/>
      <c r="F4174" s="241"/>
      <c r="G4174" s="242"/>
      <c r="H4174" s="241"/>
      <c r="I4174" s="241"/>
      <c r="J4174" s="241"/>
      <c r="K4174" s="241"/>
      <c r="L4174" s="241"/>
      <c r="M4174" s="243"/>
      <c r="N4174" s="244"/>
      <c r="O4174" s="243"/>
      <c r="P4174" s="244"/>
      <c r="Q4174" s="243"/>
      <c r="R4174" s="243"/>
    </row>
    <row r="4175" spans="1:18">
      <c r="A4175" s="241"/>
      <c r="B4175" s="241"/>
      <c r="C4175" s="241"/>
      <c r="D4175" s="241"/>
      <c r="E4175" s="241"/>
      <c r="F4175" s="241"/>
      <c r="G4175" s="242"/>
      <c r="H4175" s="241"/>
      <c r="I4175" s="241"/>
      <c r="J4175" s="241"/>
      <c r="K4175" s="241"/>
      <c r="L4175" s="241"/>
      <c r="M4175" s="243"/>
      <c r="N4175" s="244"/>
      <c r="O4175" s="243"/>
      <c r="P4175" s="244"/>
      <c r="Q4175" s="243"/>
      <c r="R4175" s="243"/>
    </row>
    <row r="4176" spans="1:18">
      <c r="A4176" s="241"/>
      <c r="B4176" s="241"/>
      <c r="C4176" s="241"/>
      <c r="D4176" s="241"/>
      <c r="E4176" s="241"/>
      <c r="F4176" s="241"/>
      <c r="G4176" s="242"/>
      <c r="H4176" s="241"/>
      <c r="I4176" s="241"/>
      <c r="J4176" s="241"/>
      <c r="K4176" s="241"/>
      <c r="L4176" s="241"/>
      <c r="M4176" s="243"/>
      <c r="N4176" s="244"/>
      <c r="O4176" s="243"/>
      <c r="P4176" s="244"/>
      <c r="Q4176" s="243"/>
      <c r="R4176" s="243"/>
    </row>
    <row r="4177" spans="1:18">
      <c r="A4177" s="241"/>
      <c r="B4177" s="241"/>
      <c r="C4177" s="241"/>
      <c r="D4177" s="241"/>
      <c r="E4177" s="241"/>
      <c r="F4177" s="241"/>
      <c r="G4177" s="242"/>
      <c r="H4177" s="241"/>
      <c r="I4177" s="241"/>
      <c r="J4177" s="241"/>
      <c r="K4177" s="241"/>
      <c r="L4177" s="241"/>
      <c r="M4177" s="243"/>
      <c r="N4177" s="244"/>
      <c r="O4177" s="243"/>
      <c r="P4177" s="244"/>
      <c r="Q4177" s="243"/>
      <c r="R4177" s="243"/>
    </row>
    <row r="4178" spans="1:18">
      <c r="A4178" s="241"/>
      <c r="B4178" s="241"/>
      <c r="C4178" s="241"/>
      <c r="D4178" s="241"/>
      <c r="E4178" s="241"/>
      <c r="F4178" s="241"/>
      <c r="G4178" s="242"/>
      <c r="H4178" s="241"/>
      <c r="I4178" s="241"/>
      <c r="J4178" s="241"/>
      <c r="K4178" s="241"/>
      <c r="L4178" s="241"/>
      <c r="M4178" s="243"/>
      <c r="N4178" s="244"/>
      <c r="O4178" s="243"/>
      <c r="P4178" s="244"/>
      <c r="Q4178" s="243"/>
      <c r="R4178" s="243"/>
    </row>
    <row r="4179" spans="1:18">
      <c r="A4179" s="241"/>
      <c r="B4179" s="241"/>
      <c r="C4179" s="241"/>
      <c r="D4179" s="241"/>
      <c r="E4179" s="241"/>
      <c r="F4179" s="241"/>
      <c r="G4179" s="242"/>
      <c r="H4179" s="241"/>
      <c r="I4179" s="241"/>
      <c r="J4179" s="241"/>
      <c r="K4179" s="241"/>
      <c r="L4179" s="241"/>
      <c r="M4179" s="243"/>
      <c r="N4179" s="244"/>
      <c r="O4179" s="243"/>
      <c r="P4179" s="244"/>
      <c r="Q4179" s="243"/>
      <c r="R4179" s="243"/>
    </row>
    <row r="4180" spans="1:18">
      <c r="A4180" s="241"/>
      <c r="B4180" s="241"/>
      <c r="C4180" s="241"/>
      <c r="D4180" s="241"/>
      <c r="E4180" s="241"/>
      <c r="F4180" s="241"/>
      <c r="G4180" s="242"/>
      <c r="H4180" s="241"/>
      <c r="I4180" s="241"/>
      <c r="J4180" s="241"/>
      <c r="K4180" s="241"/>
      <c r="L4180" s="241"/>
      <c r="M4180" s="243"/>
      <c r="N4180" s="244"/>
      <c r="O4180" s="243"/>
      <c r="P4180" s="244"/>
      <c r="Q4180" s="243"/>
      <c r="R4180" s="243"/>
    </row>
    <row r="4181" spans="1:18">
      <c r="A4181" s="241"/>
      <c r="B4181" s="241"/>
      <c r="C4181" s="241"/>
      <c r="D4181" s="241"/>
      <c r="E4181" s="241"/>
      <c r="F4181" s="241"/>
      <c r="G4181" s="242"/>
      <c r="H4181" s="241"/>
      <c r="I4181" s="241"/>
      <c r="J4181" s="241"/>
      <c r="K4181" s="241"/>
      <c r="L4181" s="241"/>
      <c r="M4181" s="243"/>
      <c r="N4181" s="244"/>
      <c r="O4181" s="243"/>
      <c r="P4181" s="244"/>
      <c r="Q4181" s="243"/>
      <c r="R4181" s="243"/>
    </row>
    <row r="4182" spans="1:18">
      <c r="A4182" s="241"/>
      <c r="B4182" s="241"/>
      <c r="C4182" s="241"/>
      <c r="D4182" s="241"/>
      <c r="E4182" s="241"/>
      <c r="F4182" s="241"/>
      <c r="G4182" s="242"/>
      <c r="H4182" s="241"/>
      <c r="I4182" s="241"/>
      <c r="J4182" s="241"/>
      <c r="K4182" s="241"/>
      <c r="L4182" s="241"/>
      <c r="M4182" s="243"/>
      <c r="N4182" s="244"/>
      <c r="O4182" s="243"/>
      <c r="P4182" s="244"/>
      <c r="Q4182" s="243"/>
      <c r="R4182" s="243"/>
    </row>
    <row r="4183" spans="1:18">
      <c r="A4183" s="241"/>
      <c r="B4183" s="241"/>
      <c r="C4183" s="241"/>
      <c r="D4183" s="241"/>
      <c r="E4183" s="241"/>
      <c r="F4183" s="241"/>
      <c r="G4183" s="242"/>
      <c r="H4183" s="241"/>
      <c r="I4183" s="241"/>
      <c r="J4183" s="241"/>
      <c r="K4183" s="241"/>
      <c r="L4183" s="241"/>
      <c r="M4183" s="243"/>
      <c r="N4183" s="244"/>
      <c r="O4183" s="243"/>
      <c r="P4183" s="244"/>
      <c r="Q4183" s="243"/>
      <c r="R4183" s="243"/>
    </row>
    <row r="4184" spans="1:18">
      <c r="A4184" s="241"/>
      <c r="B4184" s="241"/>
      <c r="C4184" s="241"/>
      <c r="D4184" s="241"/>
      <c r="E4184" s="241"/>
      <c r="F4184" s="241"/>
      <c r="G4184" s="242"/>
      <c r="H4184" s="241"/>
      <c r="I4184" s="241"/>
      <c r="J4184" s="241"/>
      <c r="K4184" s="241"/>
      <c r="L4184" s="241"/>
      <c r="M4184" s="243"/>
      <c r="N4184" s="244"/>
      <c r="O4184" s="243"/>
      <c r="P4184" s="244"/>
      <c r="Q4184" s="243"/>
      <c r="R4184" s="243"/>
    </row>
    <row r="4185" spans="1:18">
      <c r="A4185" s="241"/>
      <c r="B4185" s="241"/>
      <c r="C4185" s="241"/>
      <c r="D4185" s="241"/>
      <c r="E4185" s="241"/>
      <c r="F4185" s="241"/>
      <c r="G4185" s="242"/>
      <c r="H4185" s="241"/>
      <c r="I4185" s="241"/>
      <c r="J4185" s="241"/>
      <c r="K4185" s="241"/>
      <c r="L4185" s="241"/>
      <c r="M4185" s="243"/>
      <c r="N4185" s="244"/>
      <c r="O4185" s="243"/>
      <c r="P4185" s="244"/>
      <c r="Q4185" s="243"/>
      <c r="R4185" s="243"/>
    </row>
    <row r="4186" spans="1:18">
      <c r="A4186" s="241"/>
      <c r="B4186" s="241"/>
      <c r="C4186" s="241"/>
      <c r="D4186" s="241"/>
      <c r="E4186" s="241"/>
      <c r="F4186" s="241"/>
      <c r="G4186" s="242"/>
      <c r="H4186" s="241"/>
      <c r="I4186" s="241"/>
      <c r="J4186" s="241"/>
      <c r="K4186" s="241"/>
      <c r="L4186" s="241"/>
      <c r="M4186" s="243"/>
      <c r="N4186" s="244"/>
      <c r="O4186" s="243"/>
      <c r="P4186" s="244"/>
      <c r="Q4186" s="243"/>
      <c r="R4186" s="243"/>
    </row>
    <row r="4187" spans="1:18">
      <c r="A4187" s="241"/>
      <c r="B4187" s="241"/>
      <c r="C4187" s="241"/>
      <c r="D4187" s="241"/>
      <c r="E4187" s="241"/>
      <c r="F4187" s="241"/>
      <c r="G4187" s="242"/>
      <c r="H4187" s="241"/>
      <c r="I4187" s="241"/>
      <c r="J4187" s="241"/>
      <c r="K4187" s="241"/>
      <c r="L4187" s="241"/>
      <c r="M4187" s="243"/>
      <c r="N4187" s="244"/>
      <c r="O4187" s="243"/>
      <c r="P4187" s="244"/>
      <c r="Q4187" s="243"/>
      <c r="R4187" s="243"/>
    </row>
    <row r="4188" spans="1:18">
      <c r="A4188" s="241"/>
      <c r="B4188" s="241"/>
      <c r="C4188" s="241"/>
      <c r="D4188" s="241"/>
      <c r="E4188" s="241"/>
      <c r="F4188" s="241"/>
      <c r="G4188" s="242"/>
      <c r="H4188" s="241"/>
      <c r="I4188" s="241"/>
      <c r="J4188" s="241"/>
      <c r="K4188" s="241"/>
      <c r="L4188" s="241"/>
      <c r="M4188" s="243"/>
      <c r="N4188" s="244"/>
      <c r="O4188" s="243"/>
      <c r="P4188" s="244"/>
      <c r="Q4188" s="243"/>
      <c r="R4188" s="243"/>
    </row>
    <row r="4189" spans="1:18">
      <c r="A4189" s="241"/>
      <c r="B4189" s="241"/>
      <c r="C4189" s="241"/>
      <c r="D4189" s="241"/>
      <c r="E4189" s="241"/>
      <c r="F4189" s="241"/>
      <c r="G4189" s="242"/>
      <c r="H4189" s="241"/>
      <c r="I4189" s="241"/>
      <c r="J4189" s="241"/>
      <c r="K4189" s="241"/>
      <c r="L4189" s="241"/>
      <c r="M4189" s="243"/>
      <c r="N4189" s="244"/>
      <c r="O4189" s="243"/>
      <c r="P4189" s="244"/>
      <c r="Q4189" s="243"/>
      <c r="R4189" s="243"/>
    </row>
    <row r="4190" spans="1:18">
      <c r="A4190" s="241"/>
      <c r="B4190" s="241"/>
      <c r="C4190" s="241"/>
      <c r="D4190" s="241"/>
      <c r="E4190" s="241"/>
      <c r="F4190" s="241"/>
      <c r="G4190" s="242"/>
      <c r="H4190" s="241"/>
      <c r="I4190" s="241"/>
      <c r="J4190" s="241"/>
      <c r="K4190" s="241"/>
      <c r="L4190" s="241"/>
      <c r="M4190" s="243"/>
      <c r="N4190" s="244"/>
      <c r="O4190" s="243"/>
      <c r="P4190" s="244"/>
      <c r="Q4190" s="243"/>
      <c r="R4190" s="243"/>
    </row>
    <row r="4191" spans="1:18">
      <c r="A4191" s="241"/>
      <c r="B4191" s="241"/>
      <c r="C4191" s="241"/>
      <c r="D4191" s="241"/>
      <c r="E4191" s="241"/>
      <c r="F4191" s="241"/>
      <c r="G4191" s="242"/>
      <c r="H4191" s="241"/>
      <c r="I4191" s="241"/>
      <c r="J4191" s="241"/>
      <c r="K4191" s="241"/>
      <c r="L4191" s="241"/>
      <c r="M4191" s="243"/>
      <c r="N4191" s="244"/>
      <c r="O4191" s="243"/>
      <c r="P4191" s="244"/>
      <c r="Q4191" s="243"/>
      <c r="R4191" s="243"/>
    </row>
    <row r="4192" spans="1:18">
      <c r="A4192" s="241"/>
      <c r="B4192" s="241"/>
      <c r="C4192" s="241"/>
      <c r="D4192" s="241"/>
      <c r="E4192" s="241"/>
      <c r="F4192" s="241"/>
      <c r="G4192" s="242"/>
      <c r="H4192" s="241"/>
      <c r="I4192" s="241"/>
      <c r="J4192" s="241"/>
      <c r="K4192" s="241"/>
      <c r="L4192" s="241"/>
      <c r="M4192" s="243"/>
      <c r="N4192" s="244"/>
      <c r="O4192" s="243"/>
      <c r="P4192" s="244"/>
      <c r="Q4192" s="243"/>
      <c r="R4192" s="243"/>
    </row>
    <row r="4193" spans="1:18">
      <c r="A4193" s="241"/>
      <c r="B4193" s="241"/>
      <c r="C4193" s="241"/>
      <c r="D4193" s="241"/>
      <c r="E4193" s="241"/>
      <c r="F4193" s="241"/>
      <c r="G4193" s="242"/>
      <c r="H4193" s="241"/>
      <c r="I4193" s="241"/>
      <c r="J4193" s="241"/>
      <c r="K4193" s="241"/>
      <c r="L4193" s="241"/>
      <c r="M4193" s="243"/>
      <c r="N4193" s="244"/>
      <c r="O4193" s="243"/>
      <c r="P4193" s="244"/>
      <c r="Q4193" s="243"/>
      <c r="R4193" s="243"/>
    </row>
    <row r="4194" spans="1:18">
      <c r="A4194" s="241"/>
      <c r="B4194" s="241"/>
      <c r="C4194" s="241"/>
      <c r="D4194" s="241"/>
      <c r="E4194" s="241"/>
      <c r="F4194" s="241"/>
      <c r="G4194" s="242"/>
      <c r="H4194" s="241"/>
      <c r="I4194" s="241"/>
      <c r="J4194" s="241"/>
      <c r="K4194" s="241"/>
      <c r="L4194" s="241"/>
      <c r="M4194" s="243"/>
      <c r="N4194" s="244"/>
      <c r="O4194" s="243"/>
      <c r="P4194" s="244"/>
      <c r="Q4194" s="243"/>
      <c r="R4194" s="243"/>
    </row>
    <row r="4195" spans="1:18">
      <c r="A4195" s="241"/>
      <c r="B4195" s="241"/>
      <c r="C4195" s="241"/>
      <c r="D4195" s="241"/>
      <c r="E4195" s="241"/>
      <c r="F4195" s="241"/>
      <c r="G4195" s="242"/>
      <c r="H4195" s="241"/>
      <c r="I4195" s="241"/>
      <c r="J4195" s="241"/>
      <c r="K4195" s="241"/>
      <c r="L4195" s="241"/>
      <c r="M4195" s="243"/>
      <c r="N4195" s="244"/>
      <c r="O4195" s="243"/>
      <c r="P4195" s="244"/>
      <c r="Q4195" s="243"/>
      <c r="R4195" s="243"/>
    </row>
    <row r="4196" spans="1:18">
      <c r="A4196" s="241"/>
      <c r="B4196" s="241"/>
      <c r="C4196" s="241"/>
      <c r="D4196" s="241"/>
      <c r="E4196" s="241"/>
      <c r="F4196" s="241"/>
      <c r="G4196" s="242"/>
      <c r="H4196" s="241"/>
      <c r="I4196" s="241"/>
      <c r="J4196" s="241"/>
      <c r="K4196" s="241"/>
      <c r="L4196" s="241"/>
      <c r="M4196" s="243"/>
      <c r="N4196" s="244"/>
      <c r="O4196" s="243"/>
      <c r="P4196" s="244"/>
      <c r="Q4196" s="243"/>
      <c r="R4196" s="243"/>
    </row>
    <row r="4197" spans="1:18">
      <c r="A4197" s="241"/>
      <c r="B4197" s="241"/>
      <c r="C4197" s="241"/>
      <c r="D4197" s="241"/>
      <c r="E4197" s="241"/>
      <c r="F4197" s="241"/>
      <c r="G4197" s="242"/>
      <c r="H4197" s="241"/>
      <c r="I4197" s="241"/>
      <c r="J4197" s="241"/>
      <c r="K4197" s="241"/>
      <c r="L4197" s="241"/>
      <c r="M4197" s="243"/>
      <c r="N4197" s="244"/>
      <c r="O4197" s="243"/>
      <c r="P4197" s="244"/>
      <c r="Q4197" s="243"/>
      <c r="R4197" s="243"/>
    </row>
    <row r="4198" spans="1:18">
      <c r="A4198" s="241"/>
      <c r="B4198" s="241"/>
      <c r="C4198" s="241"/>
      <c r="D4198" s="241"/>
      <c r="E4198" s="241"/>
      <c r="F4198" s="241"/>
      <c r="G4198" s="242"/>
      <c r="H4198" s="241"/>
      <c r="I4198" s="241"/>
      <c r="J4198" s="241"/>
      <c r="K4198" s="241"/>
      <c r="L4198" s="241"/>
      <c r="M4198" s="243"/>
      <c r="N4198" s="244"/>
      <c r="O4198" s="243"/>
      <c r="P4198" s="244"/>
      <c r="Q4198" s="243"/>
      <c r="R4198" s="243"/>
    </row>
    <row r="4199" spans="1:18">
      <c r="A4199" s="241"/>
      <c r="B4199" s="241"/>
      <c r="C4199" s="241"/>
      <c r="D4199" s="241"/>
      <c r="E4199" s="241"/>
      <c r="F4199" s="241"/>
      <c r="G4199" s="242"/>
      <c r="H4199" s="241"/>
      <c r="I4199" s="241"/>
      <c r="J4199" s="241"/>
      <c r="K4199" s="241"/>
      <c r="L4199" s="241"/>
      <c r="M4199" s="243"/>
      <c r="N4199" s="244"/>
      <c r="O4199" s="243"/>
      <c r="P4199" s="244"/>
      <c r="Q4199" s="243"/>
      <c r="R4199" s="243"/>
    </row>
    <row r="4200" spans="1:18">
      <c r="A4200" s="241"/>
      <c r="B4200" s="241"/>
      <c r="C4200" s="241"/>
      <c r="D4200" s="241"/>
      <c r="E4200" s="241"/>
      <c r="F4200" s="241"/>
      <c r="G4200" s="242"/>
      <c r="H4200" s="241"/>
      <c r="I4200" s="241"/>
      <c r="J4200" s="241"/>
      <c r="K4200" s="241"/>
      <c r="L4200" s="241"/>
      <c r="M4200" s="243"/>
      <c r="N4200" s="244"/>
      <c r="O4200" s="243"/>
      <c r="P4200" s="244"/>
      <c r="Q4200" s="243"/>
      <c r="R4200" s="243"/>
    </row>
    <row r="4201" spans="1:18">
      <c r="A4201" s="241"/>
      <c r="B4201" s="241"/>
      <c r="C4201" s="241"/>
      <c r="D4201" s="241"/>
      <c r="E4201" s="241"/>
      <c r="F4201" s="241"/>
      <c r="G4201" s="242"/>
      <c r="H4201" s="241"/>
      <c r="I4201" s="241"/>
      <c r="J4201" s="241"/>
      <c r="K4201" s="241"/>
      <c r="L4201" s="241"/>
      <c r="M4201" s="243"/>
      <c r="N4201" s="244"/>
      <c r="O4201" s="243"/>
      <c r="P4201" s="244"/>
      <c r="Q4201" s="243"/>
      <c r="R4201" s="243"/>
    </row>
    <row r="4202" spans="1:18">
      <c r="A4202" s="241"/>
      <c r="B4202" s="241"/>
      <c r="C4202" s="241"/>
      <c r="D4202" s="241"/>
      <c r="E4202" s="241"/>
      <c r="F4202" s="241"/>
      <c r="G4202" s="242"/>
      <c r="H4202" s="241"/>
      <c r="I4202" s="241"/>
      <c r="J4202" s="241"/>
      <c r="K4202" s="241"/>
      <c r="L4202" s="241"/>
      <c r="M4202" s="243"/>
      <c r="N4202" s="244"/>
      <c r="O4202" s="243"/>
      <c r="P4202" s="244"/>
      <c r="Q4202" s="243"/>
      <c r="R4202" s="243"/>
    </row>
    <row r="4203" spans="1:18">
      <c r="A4203" s="241"/>
      <c r="B4203" s="241"/>
      <c r="C4203" s="241"/>
      <c r="D4203" s="241"/>
      <c r="E4203" s="241"/>
      <c r="F4203" s="241"/>
      <c r="G4203" s="242"/>
      <c r="H4203" s="241"/>
      <c r="I4203" s="241"/>
      <c r="J4203" s="241"/>
      <c r="K4203" s="241"/>
      <c r="L4203" s="241"/>
      <c r="M4203" s="243"/>
      <c r="N4203" s="244"/>
      <c r="O4203" s="243"/>
      <c r="P4203" s="244"/>
      <c r="Q4203" s="243"/>
      <c r="R4203" s="243"/>
    </row>
    <row r="4204" spans="1:18">
      <c r="A4204" s="241"/>
      <c r="B4204" s="241"/>
      <c r="C4204" s="241"/>
      <c r="D4204" s="241"/>
      <c r="E4204" s="241"/>
      <c r="F4204" s="241"/>
      <c r="G4204" s="242"/>
      <c r="H4204" s="241"/>
      <c r="I4204" s="241"/>
      <c r="J4204" s="241"/>
      <c r="K4204" s="241"/>
      <c r="L4204" s="241"/>
      <c r="M4204" s="243"/>
      <c r="N4204" s="244"/>
      <c r="O4204" s="243"/>
      <c r="P4204" s="244"/>
      <c r="Q4204" s="243"/>
      <c r="R4204" s="243"/>
    </row>
    <row r="4205" spans="1:18">
      <c r="A4205" s="241"/>
      <c r="B4205" s="241"/>
      <c r="C4205" s="241"/>
      <c r="D4205" s="241"/>
      <c r="E4205" s="241"/>
      <c r="F4205" s="241"/>
      <c r="G4205" s="242"/>
      <c r="H4205" s="241"/>
      <c r="I4205" s="241"/>
      <c r="J4205" s="241"/>
      <c r="K4205" s="241"/>
      <c r="L4205" s="241"/>
      <c r="M4205" s="243"/>
      <c r="N4205" s="244"/>
      <c r="O4205" s="243"/>
      <c r="P4205" s="244"/>
      <c r="Q4205" s="243"/>
      <c r="R4205" s="243"/>
    </row>
    <row r="4206" spans="1:18">
      <c r="A4206" s="241"/>
      <c r="B4206" s="241"/>
      <c r="C4206" s="241"/>
      <c r="D4206" s="241"/>
      <c r="E4206" s="241"/>
      <c r="F4206" s="241"/>
      <c r="G4206" s="242"/>
      <c r="H4206" s="241"/>
      <c r="I4206" s="241"/>
      <c r="J4206" s="241"/>
      <c r="K4206" s="241"/>
      <c r="L4206" s="241"/>
      <c r="M4206" s="243"/>
      <c r="N4206" s="244"/>
      <c r="O4206" s="243"/>
      <c r="P4206" s="244"/>
      <c r="Q4206" s="243"/>
      <c r="R4206" s="243"/>
    </row>
    <row r="4207" spans="1:18">
      <c r="A4207" s="241"/>
      <c r="B4207" s="241"/>
      <c r="C4207" s="241"/>
      <c r="D4207" s="241"/>
      <c r="E4207" s="241"/>
      <c r="F4207" s="241"/>
      <c r="G4207" s="242"/>
      <c r="H4207" s="241"/>
      <c r="I4207" s="241"/>
      <c r="J4207" s="241"/>
      <c r="K4207" s="241"/>
      <c r="L4207" s="241"/>
      <c r="M4207" s="243"/>
      <c r="N4207" s="244"/>
      <c r="O4207" s="243"/>
      <c r="P4207" s="244"/>
      <c r="Q4207" s="243"/>
      <c r="R4207" s="243"/>
    </row>
    <row r="4208" spans="1:18">
      <c r="A4208" s="241"/>
      <c r="B4208" s="241"/>
      <c r="C4208" s="241"/>
      <c r="D4208" s="241"/>
      <c r="E4208" s="241"/>
      <c r="F4208" s="241"/>
      <c r="G4208" s="242"/>
      <c r="H4208" s="241"/>
      <c r="I4208" s="241"/>
      <c r="J4208" s="241"/>
      <c r="K4208" s="241"/>
      <c r="L4208" s="241"/>
      <c r="M4208" s="243"/>
      <c r="N4208" s="244"/>
      <c r="O4208" s="243"/>
      <c r="P4208" s="244"/>
      <c r="Q4208" s="243"/>
      <c r="R4208" s="243"/>
    </row>
    <row r="4209" spans="1:18">
      <c r="A4209" s="241"/>
      <c r="B4209" s="241"/>
      <c r="C4209" s="241"/>
      <c r="D4209" s="241"/>
      <c r="E4209" s="241"/>
      <c r="F4209" s="241"/>
      <c r="G4209" s="242"/>
      <c r="H4209" s="241"/>
      <c r="I4209" s="241"/>
      <c r="J4209" s="241"/>
      <c r="K4209" s="241"/>
      <c r="L4209" s="241"/>
      <c r="M4209" s="243"/>
      <c r="N4209" s="244"/>
      <c r="O4209" s="243"/>
      <c r="P4209" s="244"/>
      <c r="Q4209" s="243"/>
      <c r="R4209" s="243"/>
    </row>
    <row r="4210" spans="1:18">
      <c r="A4210" s="241"/>
      <c r="B4210" s="241"/>
      <c r="C4210" s="241"/>
      <c r="D4210" s="241"/>
      <c r="E4210" s="241"/>
      <c r="F4210" s="241"/>
      <c r="G4210" s="242"/>
      <c r="H4210" s="241"/>
      <c r="I4210" s="241"/>
      <c r="J4210" s="241"/>
      <c r="K4210" s="241"/>
      <c r="L4210" s="241"/>
      <c r="M4210" s="243"/>
      <c r="N4210" s="244"/>
      <c r="O4210" s="243"/>
      <c r="P4210" s="244"/>
      <c r="Q4210" s="243"/>
      <c r="R4210" s="243"/>
    </row>
    <row r="4211" spans="1:18">
      <c r="A4211" s="241"/>
      <c r="B4211" s="241"/>
      <c r="C4211" s="241"/>
      <c r="D4211" s="241"/>
      <c r="E4211" s="241"/>
      <c r="F4211" s="241"/>
      <c r="G4211" s="242"/>
      <c r="H4211" s="241"/>
      <c r="I4211" s="241"/>
      <c r="J4211" s="241"/>
      <c r="K4211" s="241"/>
      <c r="L4211" s="241"/>
      <c r="M4211" s="243"/>
      <c r="N4211" s="244"/>
      <c r="O4211" s="243"/>
      <c r="P4211" s="244"/>
      <c r="Q4211" s="243"/>
      <c r="R4211" s="243"/>
    </row>
    <row r="4212" spans="1:18">
      <c r="A4212" s="241"/>
      <c r="B4212" s="241"/>
      <c r="C4212" s="241"/>
      <c r="D4212" s="241"/>
      <c r="E4212" s="241"/>
      <c r="F4212" s="241"/>
      <c r="G4212" s="242"/>
      <c r="H4212" s="241"/>
      <c r="I4212" s="241"/>
      <c r="J4212" s="241"/>
      <c r="K4212" s="241"/>
      <c r="L4212" s="241"/>
      <c r="M4212" s="243"/>
      <c r="N4212" s="244"/>
      <c r="O4212" s="243"/>
      <c r="P4212" s="244"/>
      <c r="Q4212" s="243"/>
      <c r="R4212" s="243"/>
    </row>
    <row r="4213" spans="1:18">
      <c r="A4213" s="241"/>
      <c r="B4213" s="241"/>
      <c r="C4213" s="241"/>
      <c r="D4213" s="241"/>
      <c r="E4213" s="241"/>
      <c r="F4213" s="241"/>
      <c r="G4213" s="242"/>
      <c r="H4213" s="241"/>
      <c r="I4213" s="241"/>
      <c r="J4213" s="241"/>
      <c r="K4213" s="241"/>
      <c r="L4213" s="241"/>
      <c r="M4213" s="243"/>
      <c r="N4213" s="244"/>
      <c r="O4213" s="243"/>
      <c r="P4213" s="244"/>
      <c r="Q4213" s="243"/>
      <c r="R4213" s="243"/>
    </row>
    <row r="4214" spans="1:18">
      <c r="A4214" s="241"/>
      <c r="B4214" s="241"/>
      <c r="C4214" s="241"/>
      <c r="D4214" s="241"/>
      <c r="E4214" s="241"/>
      <c r="F4214" s="241"/>
      <c r="G4214" s="242"/>
      <c r="H4214" s="241"/>
      <c r="I4214" s="241"/>
      <c r="J4214" s="241"/>
      <c r="K4214" s="241"/>
      <c r="L4214" s="241"/>
      <c r="M4214" s="243"/>
      <c r="N4214" s="244"/>
      <c r="O4214" s="243"/>
      <c r="P4214" s="244"/>
      <c r="Q4214" s="243"/>
      <c r="R4214" s="243"/>
    </row>
    <row r="4215" spans="1:18">
      <c r="A4215" s="241"/>
      <c r="B4215" s="241"/>
      <c r="C4215" s="241"/>
      <c r="D4215" s="241"/>
      <c r="E4215" s="241"/>
      <c r="F4215" s="241"/>
      <c r="G4215" s="242"/>
      <c r="H4215" s="241"/>
      <c r="I4215" s="241"/>
      <c r="J4215" s="241"/>
      <c r="K4215" s="241"/>
      <c r="L4215" s="241"/>
      <c r="M4215" s="243"/>
      <c r="N4215" s="244"/>
      <c r="O4215" s="243"/>
      <c r="P4215" s="244"/>
      <c r="Q4215" s="243"/>
      <c r="R4215" s="243"/>
    </row>
    <row r="4216" spans="1:18">
      <c r="A4216" s="241"/>
      <c r="B4216" s="241"/>
      <c r="C4216" s="241"/>
      <c r="D4216" s="241"/>
      <c r="E4216" s="241"/>
      <c r="F4216" s="241"/>
      <c r="G4216" s="242"/>
      <c r="H4216" s="241"/>
      <c r="I4216" s="241"/>
      <c r="J4216" s="241"/>
      <c r="K4216" s="241"/>
      <c r="L4216" s="241"/>
      <c r="M4216" s="243"/>
      <c r="N4216" s="244"/>
      <c r="O4216" s="243"/>
      <c r="P4216" s="244"/>
      <c r="Q4216" s="243"/>
      <c r="R4216" s="243"/>
    </row>
    <row r="4217" spans="1:18">
      <c r="A4217" s="241"/>
      <c r="B4217" s="241"/>
      <c r="C4217" s="241"/>
      <c r="D4217" s="241"/>
      <c r="E4217" s="241"/>
      <c r="F4217" s="241"/>
      <c r="G4217" s="242"/>
      <c r="H4217" s="241"/>
      <c r="I4217" s="241"/>
      <c r="J4217" s="241"/>
      <c r="K4217" s="241"/>
      <c r="L4217" s="241"/>
      <c r="M4217" s="243"/>
      <c r="N4217" s="244"/>
      <c r="O4217" s="243"/>
      <c r="P4217" s="244"/>
      <c r="Q4217" s="243"/>
      <c r="R4217" s="243"/>
    </row>
    <row r="4218" spans="1:18">
      <c r="A4218" s="241"/>
      <c r="B4218" s="241"/>
      <c r="C4218" s="241"/>
      <c r="D4218" s="241"/>
      <c r="E4218" s="241"/>
      <c r="F4218" s="241"/>
      <c r="G4218" s="242"/>
      <c r="H4218" s="241"/>
      <c r="I4218" s="241"/>
      <c r="J4218" s="241"/>
      <c r="K4218" s="241"/>
      <c r="L4218" s="241"/>
      <c r="M4218" s="243"/>
      <c r="N4218" s="244"/>
      <c r="O4218" s="243"/>
      <c r="P4218" s="244"/>
      <c r="Q4218" s="243"/>
      <c r="R4218" s="243"/>
    </row>
    <row r="4219" spans="1:18">
      <c r="A4219" s="241"/>
      <c r="B4219" s="241"/>
      <c r="C4219" s="241"/>
      <c r="D4219" s="241"/>
      <c r="E4219" s="241"/>
      <c r="F4219" s="241"/>
      <c r="G4219" s="242"/>
      <c r="H4219" s="241"/>
      <c r="I4219" s="241"/>
      <c r="J4219" s="241"/>
      <c r="K4219" s="241"/>
      <c r="L4219" s="241"/>
      <c r="M4219" s="243"/>
      <c r="N4219" s="244"/>
      <c r="O4219" s="243"/>
      <c r="P4219" s="244"/>
      <c r="Q4219" s="243"/>
      <c r="R4219" s="243"/>
    </row>
    <row r="4220" spans="1:18">
      <c r="A4220" s="241"/>
      <c r="B4220" s="241"/>
      <c r="C4220" s="241"/>
      <c r="D4220" s="241"/>
      <c r="E4220" s="241"/>
      <c r="F4220" s="241"/>
      <c r="G4220" s="242"/>
      <c r="H4220" s="241"/>
      <c r="I4220" s="241"/>
      <c r="J4220" s="241"/>
      <c r="K4220" s="241"/>
      <c r="L4220" s="241"/>
      <c r="M4220" s="243"/>
      <c r="N4220" s="244"/>
      <c r="O4220" s="243"/>
      <c r="P4220" s="244"/>
      <c r="Q4220" s="243"/>
      <c r="R4220" s="243"/>
    </row>
    <row r="4221" spans="1:18">
      <c r="A4221" s="241"/>
      <c r="B4221" s="241"/>
      <c r="C4221" s="241"/>
      <c r="D4221" s="241"/>
      <c r="E4221" s="241"/>
      <c r="F4221" s="241"/>
      <c r="G4221" s="242"/>
      <c r="H4221" s="241"/>
      <c r="I4221" s="241"/>
      <c r="J4221" s="241"/>
      <c r="K4221" s="241"/>
      <c r="L4221" s="241"/>
      <c r="M4221" s="243"/>
      <c r="N4221" s="244"/>
      <c r="O4221" s="243"/>
      <c r="P4221" s="244"/>
      <c r="Q4221" s="243"/>
      <c r="R4221" s="243"/>
    </row>
    <row r="4222" spans="1:18">
      <c r="A4222" s="241"/>
      <c r="B4222" s="241"/>
      <c r="C4222" s="241"/>
      <c r="D4222" s="241"/>
      <c r="E4222" s="241"/>
      <c r="F4222" s="241"/>
      <c r="G4222" s="242"/>
      <c r="H4222" s="241"/>
      <c r="I4222" s="241"/>
      <c r="J4222" s="241"/>
      <c r="K4222" s="241"/>
      <c r="L4222" s="241"/>
      <c r="M4222" s="243"/>
      <c r="N4222" s="244"/>
      <c r="O4222" s="243"/>
      <c r="P4222" s="244"/>
      <c r="Q4222" s="243"/>
      <c r="R4222" s="243"/>
    </row>
    <row r="4223" spans="1:18">
      <c r="A4223" s="241"/>
      <c r="B4223" s="241"/>
      <c r="C4223" s="241"/>
      <c r="D4223" s="241"/>
      <c r="E4223" s="241"/>
      <c r="F4223" s="241"/>
      <c r="G4223" s="242"/>
      <c r="H4223" s="241"/>
      <c r="I4223" s="241"/>
      <c r="J4223" s="241"/>
      <c r="K4223" s="241"/>
      <c r="L4223" s="241"/>
      <c r="M4223" s="243"/>
      <c r="N4223" s="244"/>
      <c r="O4223" s="243"/>
      <c r="P4223" s="244"/>
      <c r="Q4223" s="243"/>
      <c r="R4223" s="243"/>
    </row>
    <row r="4224" spans="1:18">
      <c r="A4224" s="241"/>
      <c r="B4224" s="241"/>
      <c r="C4224" s="241"/>
      <c r="D4224" s="241"/>
      <c r="E4224" s="241"/>
      <c r="F4224" s="241"/>
      <c r="G4224" s="242"/>
      <c r="H4224" s="241"/>
      <c r="I4224" s="241"/>
      <c r="J4224" s="241"/>
      <c r="K4224" s="241"/>
      <c r="L4224" s="241"/>
      <c r="M4224" s="243"/>
      <c r="N4224" s="244"/>
      <c r="O4224" s="243"/>
      <c r="P4224" s="244"/>
      <c r="Q4224" s="243"/>
      <c r="R4224" s="243"/>
    </row>
    <row r="4225" spans="1:18">
      <c r="A4225" s="241"/>
      <c r="B4225" s="241"/>
      <c r="C4225" s="241"/>
      <c r="D4225" s="241"/>
      <c r="E4225" s="241"/>
      <c r="F4225" s="241"/>
      <c r="G4225" s="242"/>
      <c r="H4225" s="241"/>
      <c r="I4225" s="241"/>
      <c r="J4225" s="241"/>
      <c r="K4225" s="241"/>
      <c r="L4225" s="241"/>
      <c r="M4225" s="243"/>
      <c r="N4225" s="244"/>
      <c r="O4225" s="243"/>
      <c r="P4225" s="244"/>
      <c r="Q4225" s="243"/>
      <c r="R4225" s="243"/>
    </row>
    <row r="4226" spans="1:18">
      <c r="A4226" s="241"/>
      <c r="B4226" s="241"/>
      <c r="C4226" s="241"/>
      <c r="D4226" s="241"/>
      <c r="E4226" s="241"/>
      <c r="F4226" s="241"/>
      <c r="G4226" s="242"/>
      <c r="H4226" s="241"/>
      <c r="I4226" s="241"/>
      <c r="J4226" s="241"/>
      <c r="K4226" s="241"/>
      <c r="L4226" s="241"/>
      <c r="M4226" s="243"/>
      <c r="N4226" s="244"/>
      <c r="O4226" s="243"/>
      <c r="P4226" s="244"/>
      <c r="Q4226" s="243"/>
      <c r="R4226" s="243"/>
    </row>
    <row r="4227" spans="1:18">
      <c r="A4227" s="241"/>
      <c r="B4227" s="241"/>
      <c r="C4227" s="241"/>
      <c r="D4227" s="241"/>
      <c r="E4227" s="241"/>
      <c r="F4227" s="241"/>
      <c r="G4227" s="242"/>
      <c r="H4227" s="241"/>
      <c r="I4227" s="241"/>
      <c r="J4227" s="241"/>
      <c r="K4227" s="241"/>
      <c r="L4227" s="241"/>
      <c r="M4227" s="243"/>
      <c r="N4227" s="244"/>
      <c r="O4227" s="243"/>
      <c r="P4227" s="244"/>
      <c r="Q4227" s="243"/>
      <c r="R4227" s="243"/>
    </row>
    <row r="4228" spans="1:18">
      <c r="A4228" s="241"/>
      <c r="B4228" s="241"/>
      <c r="C4228" s="241"/>
      <c r="D4228" s="241"/>
      <c r="E4228" s="241"/>
      <c r="F4228" s="241"/>
      <c r="G4228" s="242"/>
      <c r="H4228" s="241"/>
      <c r="I4228" s="241"/>
      <c r="J4228" s="241"/>
      <c r="K4228" s="241"/>
      <c r="L4228" s="241"/>
      <c r="M4228" s="243"/>
      <c r="N4228" s="244"/>
      <c r="O4228" s="243"/>
      <c r="P4228" s="244"/>
      <c r="Q4228" s="243"/>
      <c r="R4228" s="243"/>
    </row>
    <row r="4229" spans="1:18">
      <c r="A4229" s="241"/>
      <c r="B4229" s="241"/>
      <c r="C4229" s="241"/>
      <c r="D4229" s="241"/>
      <c r="E4229" s="241"/>
      <c r="F4229" s="241"/>
      <c r="G4229" s="242"/>
      <c r="H4229" s="241"/>
      <c r="I4229" s="241"/>
      <c r="J4229" s="241"/>
      <c r="K4229" s="241"/>
      <c r="L4229" s="241"/>
      <c r="M4229" s="243"/>
      <c r="N4229" s="244"/>
      <c r="O4229" s="243"/>
      <c r="P4229" s="244"/>
      <c r="Q4229" s="243"/>
      <c r="R4229" s="243"/>
    </row>
    <row r="4230" spans="1:18">
      <c r="A4230" s="241"/>
      <c r="B4230" s="241"/>
      <c r="C4230" s="241"/>
      <c r="D4230" s="241"/>
      <c r="E4230" s="241"/>
      <c r="F4230" s="241"/>
      <c r="G4230" s="242"/>
      <c r="H4230" s="241"/>
      <c r="I4230" s="241"/>
      <c r="J4230" s="241"/>
      <c r="K4230" s="241"/>
      <c r="L4230" s="241"/>
      <c r="M4230" s="243"/>
      <c r="N4230" s="244"/>
      <c r="O4230" s="243"/>
      <c r="P4230" s="244"/>
      <c r="Q4230" s="243"/>
      <c r="R4230" s="243"/>
    </row>
    <row r="4231" spans="1:18">
      <c r="A4231" s="241"/>
      <c r="B4231" s="241"/>
      <c r="C4231" s="241"/>
      <c r="D4231" s="241"/>
      <c r="E4231" s="241"/>
      <c r="F4231" s="241"/>
      <c r="G4231" s="242"/>
      <c r="H4231" s="241"/>
      <c r="I4231" s="241"/>
      <c r="J4231" s="241"/>
      <c r="K4231" s="241"/>
      <c r="L4231" s="241"/>
      <c r="M4231" s="243"/>
      <c r="N4231" s="244"/>
      <c r="O4231" s="243"/>
      <c r="P4231" s="244"/>
      <c r="Q4231" s="243"/>
      <c r="R4231" s="243"/>
    </row>
    <row r="4232" spans="1:18">
      <c r="A4232" s="241"/>
      <c r="B4232" s="241"/>
      <c r="C4232" s="241"/>
      <c r="D4232" s="241"/>
      <c r="E4232" s="241"/>
      <c r="F4232" s="241"/>
      <c r="G4232" s="242"/>
      <c r="H4232" s="241"/>
      <c r="I4232" s="241"/>
      <c r="J4232" s="241"/>
      <c r="K4232" s="241"/>
      <c r="L4232" s="241"/>
      <c r="M4232" s="243"/>
      <c r="N4232" s="244"/>
      <c r="O4232" s="243"/>
      <c r="P4232" s="244"/>
      <c r="Q4232" s="243"/>
      <c r="R4232" s="243"/>
    </row>
    <row r="4233" spans="1:18">
      <c r="A4233" s="241"/>
      <c r="B4233" s="241"/>
      <c r="C4233" s="241"/>
      <c r="D4233" s="241"/>
      <c r="E4233" s="241"/>
      <c r="F4233" s="241"/>
      <c r="G4233" s="242"/>
      <c r="H4233" s="241"/>
      <c r="I4233" s="241"/>
      <c r="J4233" s="241"/>
      <c r="K4233" s="241"/>
      <c r="L4233" s="241"/>
      <c r="M4233" s="243"/>
      <c r="N4233" s="244"/>
      <c r="O4233" s="243"/>
      <c r="P4233" s="244"/>
      <c r="Q4233" s="243"/>
      <c r="R4233" s="243"/>
    </row>
    <row r="4234" spans="1:18">
      <c r="A4234" s="241"/>
      <c r="B4234" s="241"/>
      <c r="C4234" s="241"/>
      <c r="D4234" s="241"/>
      <c r="E4234" s="241"/>
      <c r="F4234" s="241"/>
      <c r="G4234" s="242"/>
      <c r="H4234" s="241"/>
      <c r="I4234" s="241"/>
      <c r="J4234" s="241"/>
      <c r="K4234" s="241"/>
      <c r="L4234" s="241"/>
      <c r="M4234" s="243"/>
      <c r="N4234" s="244"/>
      <c r="O4234" s="243"/>
      <c r="P4234" s="244"/>
      <c r="Q4234" s="243"/>
      <c r="R4234" s="243"/>
    </row>
    <row r="4235" spans="1:18">
      <c r="A4235" s="241"/>
      <c r="B4235" s="241"/>
      <c r="C4235" s="241"/>
      <c r="D4235" s="241"/>
      <c r="E4235" s="241"/>
      <c r="F4235" s="241"/>
      <c r="G4235" s="242"/>
      <c r="H4235" s="241"/>
      <c r="I4235" s="241"/>
      <c r="J4235" s="241"/>
      <c r="K4235" s="241"/>
      <c r="L4235" s="241"/>
      <c r="M4235" s="243"/>
      <c r="N4235" s="244"/>
      <c r="O4235" s="243"/>
      <c r="P4235" s="244"/>
      <c r="Q4235" s="243"/>
      <c r="R4235" s="243"/>
    </row>
    <row r="4236" spans="1:18">
      <c r="A4236" s="241"/>
      <c r="B4236" s="241"/>
      <c r="C4236" s="241"/>
      <c r="D4236" s="241"/>
      <c r="E4236" s="241"/>
      <c r="F4236" s="241"/>
      <c r="G4236" s="242"/>
      <c r="H4236" s="241"/>
      <c r="I4236" s="241"/>
      <c r="J4236" s="241"/>
      <c r="K4236" s="241"/>
      <c r="L4236" s="241"/>
      <c r="M4236" s="243"/>
      <c r="N4236" s="244"/>
      <c r="O4236" s="243"/>
      <c r="P4236" s="244"/>
      <c r="Q4236" s="243"/>
      <c r="R4236" s="243"/>
    </row>
    <row r="4237" spans="1:18">
      <c r="A4237" s="241"/>
      <c r="B4237" s="241"/>
      <c r="C4237" s="241"/>
      <c r="D4237" s="241"/>
      <c r="E4237" s="241"/>
      <c r="F4237" s="241"/>
      <c r="G4237" s="242"/>
      <c r="H4237" s="241"/>
      <c r="I4237" s="241"/>
      <c r="J4237" s="241"/>
      <c r="K4237" s="241"/>
      <c r="L4237" s="241"/>
      <c r="M4237" s="243"/>
      <c r="N4237" s="244"/>
      <c r="O4237" s="243"/>
      <c r="P4237" s="244"/>
      <c r="Q4237" s="243"/>
      <c r="R4237" s="243"/>
    </row>
    <row r="4238" spans="1:18">
      <c r="A4238" s="241"/>
      <c r="B4238" s="241"/>
      <c r="C4238" s="241"/>
      <c r="D4238" s="241"/>
      <c r="E4238" s="241"/>
      <c r="F4238" s="241"/>
      <c r="G4238" s="242"/>
      <c r="H4238" s="241"/>
      <c r="I4238" s="241"/>
      <c r="J4238" s="241"/>
      <c r="K4238" s="241"/>
      <c r="L4238" s="241"/>
      <c r="M4238" s="243"/>
      <c r="N4238" s="244"/>
      <c r="O4238" s="243"/>
      <c r="P4238" s="244"/>
      <c r="Q4238" s="243"/>
      <c r="R4238" s="243"/>
    </row>
    <row r="4239" spans="1:18">
      <c r="A4239" s="241"/>
      <c r="B4239" s="241"/>
      <c r="C4239" s="241"/>
      <c r="D4239" s="241"/>
      <c r="E4239" s="241"/>
      <c r="F4239" s="241"/>
      <c r="G4239" s="242"/>
      <c r="H4239" s="241"/>
      <c r="I4239" s="241"/>
      <c r="J4239" s="241"/>
      <c r="K4239" s="241"/>
      <c r="L4239" s="241"/>
      <c r="M4239" s="243"/>
      <c r="N4239" s="244"/>
      <c r="O4239" s="243"/>
      <c r="P4239" s="244"/>
      <c r="Q4239" s="243"/>
      <c r="R4239" s="243"/>
    </row>
    <row r="4240" spans="1:18">
      <c r="A4240" s="241"/>
      <c r="B4240" s="241"/>
      <c r="C4240" s="241"/>
      <c r="D4240" s="241"/>
      <c r="E4240" s="241"/>
      <c r="F4240" s="241"/>
      <c r="G4240" s="242"/>
      <c r="H4240" s="241"/>
      <c r="I4240" s="241"/>
      <c r="J4240" s="241"/>
      <c r="K4240" s="241"/>
      <c r="L4240" s="241"/>
      <c r="M4240" s="243"/>
      <c r="N4240" s="244"/>
      <c r="O4240" s="243"/>
      <c r="P4240" s="244"/>
      <c r="Q4240" s="243"/>
      <c r="R4240" s="243"/>
    </row>
    <row r="4241" spans="1:18">
      <c r="A4241" s="241"/>
      <c r="B4241" s="241"/>
      <c r="C4241" s="241"/>
      <c r="D4241" s="241"/>
      <c r="E4241" s="241"/>
      <c r="F4241" s="241"/>
      <c r="G4241" s="242"/>
      <c r="H4241" s="241"/>
      <c r="I4241" s="241"/>
      <c r="J4241" s="241"/>
      <c r="K4241" s="241"/>
      <c r="L4241" s="241"/>
      <c r="M4241" s="243"/>
      <c r="N4241" s="244"/>
      <c r="O4241" s="243"/>
      <c r="P4241" s="244"/>
      <c r="Q4241" s="243"/>
      <c r="R4241" s="243"/>
    </row>
    <row r="4242" spans="1:18">
      <c r="A4242" s="241"/>
      <c r="B4242" s="241"/>
      <c r="C4242" s="241"/>
      <c r="D4242" s="241"/>
      <c r="E4242" s="241"/>
      <c r="F4242" s="241"/>
      <c r="G4242" s="242"/>
      <c r="H4242" s="241"/>
      <c r="I4242" s="241"/>
      <c r="J4242" s="241"/>
      <c r="K4242" s="241"/>
      <c r="L4242" s="241"/>
      <c r="M4242" s="243"/>
      <c r="N4242" s="244"/>
      <c r="O4242" s="243"/>
      <c r="P4242" s="244"/>
      <c r="Q4242" s="243"/>
      <c r="R4242" s="243"/>
    </row>
    <row r="4243" spans="1:18">
      <c r="A4243" s="241"/>
      <c r="B4243" s="241"/>
      <c r="C4243" s="241"/>
      <c r="D4243" s="241"/>
      <c r="E4243" s="241"/>
      <c r="F4243" s="241"/>
      <c r="G4243" s="242"/>
      <c r="H4243" s="241"/>
      <c r="I4243" s="241"/>
      <c r="J4243" s="241"/>
      <c r="K4243" s="241"/>
      <c r="L4243" s="241"/>
      <c r="M4243" s="243"/>
      <c r="N4243" s="244"/>
      <c r="O4243" s="243"/>
      <c r="P4243" s="244"/>
      <c r="Q4243" s="243"/>
      <c r="R4243" s="243"/>
    </row>
    <row r="4244" spans="1:18">
      <c r="A4244" s="241"/>
      <c r="B4244" s="241"/>
      <c r="C4244" s="241"/>
      <c r="D4244" s="241"/>
      <c r="E4244" s="241"/>
      <c r="F4244" s="241"/>
      <c r="G4244" s="242"/>
      <c r="H4244" s="241"/>
      <c r="I4244" s="241"/>
      <c r="J4244" s="241"/>
      <c r="K4244" s="241"/>
      <c r="L4244" s="241"/>
      <c r="M4244" s="243"/>
      <c r="N4244" s="244"/>
      <c r="O4244" s="243"/>
      <c r="P4244" s="244"/>
      <c r="Q4244" s="243"/>
      <c r="R4244" s="243"/>
    </row>
    <row r="4245" spans="1:18">
      <c r="A4245" s="241"/>
      <c r="B4245" s="241"/>
      <c r="C4245" s="241"/>
      <c r="D4245" s="241"/>
      <c r="E4245" s="241"/>
      <c r="F4245" s="241"/>
      <c r="G4245" s="242"/>
      <c r="H4245" s="241"/>
      <c r="I4245" s="241"/>
      <c r="J4245" s="241"/>
      <c r="K4245" s="241"/>
      <c r="L4245" s="241"/>
      <c r="M4245" s="243"/>
      <c r="N4245" s="244"/>
      <c r="O4245" s="243"/>
      <c r="P4245" s="244"/>
      <c r="Q4245" s="243"/>
      <c r="R4245" s="243"/>
    </row>
    <row r="4246" spans="1:18">
      <c r="A4246" s="241"/>
      <c r="B4246" s="241"/>
      <c r="C4246" s="241"/>
      <c r="D4246" s="241"/>
      <c r="E4246" s="241"/>
      <c r="F4246" s="241"/>
      <c r="G4246" s="242"/>
      <c r="H4246" s="241"/>
      <c r="I4246" s="241"/>
      <c r="J4246" s="241"/>
      <c r="K4246" s="241"/>
      <c r="L4246" s="241"/>
      <c r="M4246" s="243"/>
      <c r="N4246" s="244"/>
      <c r="O4246" s="243"/>
      <c r="P4246" s="244"/>
      <c r="Q4246" s="243"/>
      <c r="R4246" s="243"/>
    </row>
    <row r="4247" spans="1:18">
      <c r="A4247" s="241"/>
      <c r="B4247" s="241"/>
      <c r="C4247" s="241"/>
      <c r="D4247" s="241"/>
      <c r="E4247" s="241"/>
      <c r="F4247" s="241"/>
      <c r="G4247" s="242"/>
      <c r="H4247" s="241"/>
      <c r="I4247" s="241"/>
      <c r="J4247" s="241"/>
      <c r="K4247" s="241"/>
      <c r="L4247" s="241"/>
      <c r="M4247" s="243"/>
      <c r="N4247" s="244"/>
      <c r="O4247" s="243"/>
      <c r="P4247" s="244"/>
      <c r="Q4247" s="243"/>
      <c r="R4247" s="243"/>
    </row>
    <row r="4248" spans="1:18">
      <c r="A4248" s="241"/>
      <c r="B4248" s="241"/>
      <c r="C4248" s="241"/>
      <c r="D4248" s="241"/>
      <c r="E4248" s="241"/>
      <c r="F4248" s="241"/>
      <c r="G4248" s="242"/>
      <c r="H4248" s="241"/>
      <c r="I4248" s="241"/>
      <c r="J4248" s="241"/>
      <c r="K4248" s="241"/>
      <c r="L4248" s="241"/>
      <c r="M4248" s="243"/>
      <c r="N4248" s="244"/>
      <c r="O4248" s="243"/>
      <c r="P4248" s="244"/>
      <c r="Q4248" s="243"/>
      <c r="R4248" s="243"/>
    </row>
    <row r="4249" spans="1:18">
      <c r="A4249" s="241"/>
      <c r="B4249" s="241"/>
      <c r="C4249" s="241"/>
      <c r="D4249" s="241"/>
      <c r="E4249" s="241"/>
      <c r="F4249" s="241"/>
      <c r="G4249" s="242"/>
      <c r="H4249" s="241"/>
      <c r="I4249" s="241"/>
      <c r="J4249" s="241"/>
      <c r="K4249" s="241"/>
      <c r="L4249" s="241"/>
      <c r="M4249" s="243"/>
      <c r="N4249" s="244"/>
      <c r="O4249" s="243"/>
      <c r="P4249" s="244"/>
      <c r="Q4249" s="243"/>
      <c r="R4249" s="243"/>
    </row>
    <row r="4250" spans="1:18">
      <c r="A4250" s="241"/>
      <c r="B4250" s="241"/>
      <c r="C4250" s="241"/>
      <c r="D4250" s="241"/>
      <c r="E4250" s="241"/>
      <c r="F4250" s="241"/>
      <c r="G4250" s="242"/>
      <c r="H4250" s="241"/>
      <c r="I4250" s="241"/>
      <c r="J4250" s="241"/>
      <c r="K4250" s="241"/>
      <c r="L4250" s="241"/>
      <c r="M4250" s="243"/>
      <c r="N4250" s="244"/>
      <c r="O4250" s="243"/>
      <c r="P4250" s="244"/>
      <c r="Q4250" s="243"/>
      <c r="R4250" s="243"/>
    </row>
    <row r="4251" spans="1:18">
      <c r="A4251" s="241"/>
      <c r="B4251" s="241"/>
      <c r="C4251" s="241"/>
      <c r="D4251" s="241"/>
      <c r="E4251" s="241"/>
      <c r="F4251" s="241"/>
      <c r="G4251" s="242"/>
      <c r="H4251" s="241"/>
      <c r="I4251" s="241"/>
      <c r="J4251" s="241"/>
      <c r="K4251" s="241"/>
      <c r="L4251" s="241"/>
      <c r="M4251" s="243"/>
      <c r="N4251" s="244"/>
      <c r="O4251" s="243"/>
      <c r="P4251" s="244"/>
      <c r="Q4251" s="243"/>
      <c r="R4251" s="243"/>
    </row>
    <row r="4252" spans="1:18">
      <c r="A4252" s="241"/>
      <c r="B4252" s="241"/>
      <c r="C4252" s="241"/>
      <c r="D4252" s="241"/>
      <c r="E4252" s="241"/>
      <c r="F4252" s="241"/>
      <c r="G4252" s="242"/>
      <c r="H4252" s="241"/>
      <c r="I4252" s="241"/>
      <c r="J4252" s="241"/>
      <c r="K4252" s="241"/>
      <c r="L4252" s="241"/>
      <c r="M4252" s="243"/>
      <c r="N4252" s="244"/>
      <c r="O4252" s="243"/>
      <c r="P4252" s="244"/>
      <c r="Q4252" s="243"/>
      <c r="R4252" s="243"/>
    </row>
    <row r="4253" spans="1:18">
      <c r="A4253" s="241"/>
      <c r="B4253" s="241"/>
      <c r="C4253" s="241"/>
      <c r="D4253" s="241"/>
      <c r="E4253" s="241"/>
      <c r="F4253" s="241"/>
      <c r="G4253" s="242"/>
      <c r="H4253" s="241"/>
      <c r="I4253" s="241"/>
      <c r="J4253" s="241"/>
      <c r="K4253" s="241"/>
      <c r="L4253" s="241"/>
      <c r="M4253" s="243"/>
      <c r="N4253" s="244"/>
      <c r="O4253" s="243"/>
      <c r="P4253" s="244"/>
      <c r="Q4253" s="243"/>
      <c r="R4253" s="243"/>
    </row>
    <row r="4254" spans="1:18">
      <c r="A4254" s="241"/>
      <c r="B4254" s="241"/>
      <c r="C4254" s="241"/>
      <c r="D4254" s="241"/>
      <c r="E4254" s="241"/>
      <c r="F4254" s="241"/>
      <c r="G4254" s="242"/>
      <c r="H4254" s="241"/>
      <c r="I4254" s="241"/>
      <c r="J4254" s="241"/>
      <c r="K4254" s="241"/>
      <c r="L4254" s="241"/>
      <c r="M4254" s="243"/>
      <c r="N4254" s="244"/>
      <c r="O4254" s="243"/>
      <c r="P4254" s="244"/>
      <c r="Q4254" s="243"/>
      <c r="R4254" s="243"/>
    </row>
    <row r="4255" spans="1:18">
      <c r="A4255" s="241"/>
      <c r="B4255" s="241"/>
      <c r="C4255" s="241"/>
      <c r="D4255" s="241"/>
      <c r="E4255" s="241"/>
      <c r="F4255" s="241"/>
      <c r="G4255" s="242"/>
      <c r="H4255" s="241"/>
      <c r="I4255" s="241"/>
      <c r="J4255" s="241"/>
      <c r="K4255" s="241"/>
      <c r="L4255" s="241"/>
      <c r="M4255" s="243"/>
      <c r="N4255" s="244"/>
      <c r="O4255" s="243"/>
      <c r="P4255" s="244"/>
      <c r="Q4255" s="243"/>
      <c r="R4255" s="243"/>
    </row>
    <row r="4256" spans="1:18">
      <c r="A4256" s="241"/>
      <c r="B4256" s="241"/>
      <c r="C4256" s="241"/>
      <c r="D4256" s="241"/>
      <c r="E4256" s="241"/>
      <c r="F4256" s="241"/>
      <c r="G4256" s="242"/>
      <c r="H4256" s="241"/>
      <c r="I4256" s="241"/>
      <c r="J4256" s="241"/>
      <c r="K4256" s="241"/>
      <c r="L4256" s="241"/>
      <c r="M4256" s="243"/>
      <c r="N4256" s="244"/>
      <c r="O4256" s="243"/>
      <c r="P4256" s="244"/>
      <c r="Q4256" s="243"/>
      <c r="R4256" s="243"/>
    </row>
    <row r="4257" spans="1:18">
      <c r="A4257" s="241"/>
      <c r="B4257" s="241"/>
      <c r="C4257" s="241"/>
      <c r="D4257" s="241"/>
      <c r="E4257" s="241"/>
      <c r="F4257" s="241"/>
      <c r="G4257" s="242"/>
      <c r="H4257" s="241"/>
      <c r="I4257" s="241"/>
      <c r="J4257" s="241"/>
      <c r="K4257" s="241"/>
      <c r="L4257" s="241"/>
      <c r="M4257" s="243"/>
      <c r="N4257" s="244"/>
      <c r="O4257" s="243"/>
      <c r="P4257" s="244"/>
      <c r="Q4257" s="243"/>
      <c r="R4257" s="243"/>
    </row>
    <row r="4258" spans="1:18">
      <c r="A4258" s="241"/>
      <c r="B4258" s="241"/>
      <c r="C4258" s="241"/>
      <c r="D4258" s="241"/>
      <c r="E4258" s="241"/>
      <c r="F4258" s="241"/>
      <c r="G4258" s="242"/>
      <c r="H4258" s="241"/>
      <c r="I4258" s="241"/>
      <c r="J4258" s="241"/>
      <c r="K4258" s="241"/>
      <c r="L4258" s="241"/>
      <c r="M4258" s="243"/>
      <c r="N4258" s="244"/>
      <c r="O4258" s="243"/>
      <c r="P4258" s="244"/>
      <c r="Q4258" s="243"/>
      <c r="R4258" s="243"/>
    </row>
    <row r="4259" spans="1:18">
      <c r="A4259" s="241"/>
      <c r="B4259" s="241"/>
      <c r="C4259" s="241"/>
      <c r="D4259" s="241"/>
      <c r="E4259" s="241"/>
      <c r="F4259" s="241"/>
      <c r="G4259" s="242"/>
      <c r="H4259" s="241"/>
      <c r="I4259" s="241"/>
      <c r="J4259" s="241"/>
      <c r="K4259" s="241"/>
      <c r="L4259" s="241"/>
      <c r="M4259" s="243"/>
      <c r="N4259" s="244"/>
      <c r="O4259" s="243"/>
      <c r="P4259" s="244"/>
      <c r="Q4259" s="243"/>
      <c r="R4259" s="243"/>
    </row>
    <row r="4260" spans="1:18">
      <c r="A4260" s="241"/>
      <c r="B4260" s="241"/>
      <c r="C4260" s="241"/>
      <c r="D4260" s="241"/>
      <c r="E4260" s="241"/>
      <c r="F4260" s="241"/>
      <c r="G4260" s="242"/>
      <c r="H4260" s="241"/>
      <c r="I4260" s="241"/>
      <c r="J4260" s="241"/>
      <c r="K4260" s="241"/>
      <c r="L4260" s="241"/>
      <c r="M4260" s="243"/>
      <c r="N4260" s="244"/>
      <c r="O4260" s="243"/>
      <c r="P4260" s="244"/>
      <c r="Q4260" s="243"/>
      <c r="R4260" s="243"/>
    </row>
    <row r="4261" spans="1:18">
      <c r="A4261" s="241"/>
      <c r="B4261" s="241"/>
      <c r="C4261" s="241"/>
      <c r="D4261" s="241"/>
      <c r="E4261" s="241"/>
      <c r="F4261" s="241"/>
      <c r="G4261" s="242"/>
      <c r="H4261" s="241"/>
      <c r="I4261" s="241"/>
      <c r="J4261" s="241"/>
      <c r="K4261" s="241"/>
      <c r="L4261" s="241"/>
      <c r="M4261" s="243"/>
      <c r="N4261" s="244"/>
      <c r="O4261" s="243"/>
      <c r="P4261" s="244"/>
      <c r="Q4261" s="243"/>
      <c r="R4261" s="243"/>
    </row>
    <row r="4262" spans="1:18">
      <c r="A4262" s="241"/>
      <c r="B4262" s="241"/>
      <c r="C4262" s="241"/>
      <c r="D4262" s="241"/>
      <c r="E4262" s="241"/>
      <c r="F4262" s="241"/>
      <c r="G4262" s="242"/>
      <c r="H4262" s="241"/>
      <c r="I4262" s="241"/>
      <c r="J4262" s="241"/>
      <c r="K4262" s="241"/>
      <c r="L4262" s="241"/>
      <c r="M4262" s="243"/>
      <c r="N4262" s="244"/>
      <c r="O4262" s="243"/>
      <c r="P4262" s="244"/>
      <c r="Q4262" s="243"/>
      <c r="R4262" s="243"/>
    </row>
    <row r="4263" spans="1:18">
      <c r="A4263" s="241"/>
      <c r="B4263" s="241"/>
      <c r="C4263" s="241"/>
      <c r="D4263" s="241"/>
      <c r="E4263" s="241"/>
      <c r="F4263" s="241"/>
      <c r="G4263" s="242"/>
      <c r="H4263" s="241"/>
      <c r="I4263" s="241"/>
      <c r="J4263" s="241"/>
      <c r="K4263" s="241"/>
      <c r="L4263" s="241"/>
      <c r="M4263" s="243"/>
      <c r="N4263" s="244"/>
      <c r="O4263" s="243"/>
      <c r="P4263" s="244"/>
      <c r="Q4263" s="243"/>
      <c r="R4263" s="243"/>
    </row>
    <row r="4264" spans="1:18">
      <c r="A4264" s="241"/>
      <c r="B4264" s="241"/>
      <c r="C4264" s="241"/>
      <c r="D4264" s="241"/>
      <c r="E4264" s="241"/>
      <c r="F4264" s="241"/>
      <c r="G4264" s="242"/>
      <c r="H4264" s="241"/>
      <c r="I4264" s="241"/>
      <c r="J4264" s="241"/>
      <c r="K4264" s="241"/>
      <c r="L4264" s="241"/>
      <c r="M4264" s="243"/>
      <c r="N4264" s="244"/>
      <c r="O4264" s="243"/>
      <c r="P4264" s="244"/>
      <c r="Q4264" s="243"/>
      <c r="R4264" s="243"/>
    </row>
    <row r="4265" spans="1:18">
      <c r="A4265" s="241"/>
      <c r="B4265" s="241"/>
      <c r="C4265" s="241"/>
      <c r="D4265" s="241"/>
      <c r="E4265" s="241"/>
      <c r="F4265" s="241"/>
      <c r="G4265" s="242"/>
      <c r="H4265" s="241"/>
      <c r="I4265" s="241"/>
      <c r="J4265" s="241"/>
      <c r="K4265" s="241"/>
      <c r="L4265" s="241"/>
      <c r="M4265" s="243"/>
      <c r="N4265" s="244"/>
      <c r="O4265" s="243"/>
      <c r="P4265" s="244"/>
      <c r="Q4265" s="243"/>
      <c r="R4265" s="243"/>
    </row>
    <row r="4266" spans="1:18">
      <c r="A4266" s="241"/>
      <c r="B4266" s="241"/>
      <c r="C4266" s="241"/>
      <c r="D4266" s="241"/>
      <c r="E4266" s="241"/>
      <c r="F4266" s="241"/>
      <c r="G4266" s="242"/>
      <c r="H4266" s="241"/>
      <c r="I4266" s="241"/>
      <c r="J4266" s="241"/>
      <c r="K4266" s="241"/>
      <c r="L4266" s="241"/>
      <c r="M4266" s="243"/>
      <c r="N4266" s="244"/>
      <c r="O4266" s="243"/>
      <c r="P4266" s="244"/>
      <c r="Q4266" s="243"/>
      <c r="R4266" s="243"/>
    </row>
    <row r="4267" spans="1:18">
      <c r="A4267" s="241"/>
      <c r="B4267" s="241"/>
      <c r="C4267" s="241"/>
      <c r="D4267" s="241"/>
      <c r="E4267" s="241"/>
      <c r="F4267" s="241"/>
      <c r="G4267" s="242"/>
      <c r="H4267" s="241"/>
      <c r="I4267" s="241"/>
      <c r="J4267" s="241"/>
      <c r="K4267" s="241"/>
      <c r="L4267" s="241"/>
      <c r="M4267" s="243"/>
      <c r="N4267" s="244"/>
      <c r="O4267" s="243"/>
      <c r="P4267" s="244"/>
      <c r="Q4267" s="243"/>
      <c r="R4267" s="243"/>
    </row>
    <row r="4268" spans="1:18">
      <c r="A4268" s="241"/>
      <c r="B4268" s="241"/>
      <c r="C4268" s="241"/>
      <c r="D4268" s="241"/>
      <c r="E4268" s="241"/>
      <c r="F4268" s="241"/>
      <c r="G4268" s="242"/>
      <c r="H4268" s="241"/>
      <c r="I4268" s="241"/>
      <c r="J4268" s="241"/>
      <c r="K4268" s="241"/>
      <c r="L4268" s="241"/>
      <c r="M4268" s="243"/>
      <c r="N4268" s="244"/>
      <c r="O4268" s="243"/>
      <c r="P4268" s="244"/>
      <c r="Q4268" s="243"/>
      <c r="R4268" s="243"/>
    </row>
    <row r="4269" spans="1:18">
      <c r="A4269" s="241"/>
      <c r="B4269" s="241"/>
      <c r="C4269" s="241"/>
      <c r="D4269" s="241"/>
      <c r="E4269" s="241"/>
      <c r="F4269" s="241"/>
      <c r="G4269" s="242"/>
      <c r="H4269" s="241"/>
      <c r="I4269" s="241"/>
      <c r="J4269" s="241"/>
      <c r="K4269" s="241"/>
      <c r="L4269" s="241"/>
      <c r="M4269" s="243"/>
      <c r="N4269" s="244"/>
      <c r="O4269" s="243"/>
      <c r="P4269" s="244"/>
      <c r="Q4269" s="243"/>
      <c r="R4269" s="243"/>
    </row>
    <row r="4270" spans="1:18">
      <c r="A4270" s="241"/>
      <c r="B4270" s="241"/>
      <c r="C4270" s="241"/>
      <c r="D4270" s="241"/>
      <c r="E4270" s="241"/>
      <c r="F4270" s="241"/>
      <c r="G4270" s="242"/>
      <c r="H4270" s="241"/>
      <c r="I4270" s="241"/>
      <c r="J4270" s="241"/>
      <c r="K4270" s="241"/>
      <c r="L4270" s="241"/>
      <c r="M4270" s="243"/>
      <c r="N4270" s="244"/>
      <c r="O4270" s="243"/>
      <c r="P4270" s="244"/>
      <c r="Q4270" s="243"/>
      <c r="R4270" s="243"/>
    </row>
    <row r="4271" spans="1:18">
      <c r="A4271" s="241"/>
      <c r="B4271" s="241"/>
      <c r="C4271" s="241"/>
      <c r="D4271" s="241"/>
      <c r="E4271" s="241"/>
      <c r="F4271" s="241"/>
      <c r="G4271" s="242"/>
      <c r="H4271" s="241"/>
      <c r="I4271" s="241"/>
      <c r="J4271" s="241"/>
      <c r="K4271" s="241"/>
      <c r="L4271" s="241"/>
      <c r="M4271" s="243"/>
      <c r="N4271" s="244"/>
      <c r="O4271" s="243"/>
      <c r="P4271" s="244"/>
      <c r="Q4271" s="243"/>
      <c r="R4271" s="243"/>
    </row>
    <row r="4272" spans="1:18">
      <c r="A4272" s="241"/>
      <c r="B4272" s="241"/>
      <c r="C4272" s="241"/>
      <c r="D4272" s="241"/>
      <c r="E4272" s="241"/>
      <c r="F4272" s="241"/>
      <c r="G4272" s="242"/>
      <c r="H4272" s="241"/>
      <c r="I4272" s="241"/>
      <c r="J4272" s="241"/>
      <c r="K4272" s="241"/>
      <c r="L4272" s="241"/>
      <c r="M4272" s="243"/>
      <c r="N4272" s="244"/>
      <c r="O4272" s="243"/>
      <c r="P4272" s="244"/>
      <c r="Q4272" s="243"/>
      <c r="R4272" s="243"/>
    </row>
    <row r="4273" spans="1:18">
      <c r="A4273" s="241"/>
      <c r="B4273" s="241"/>
      <c r="C4273" s="241"/>
      <c r="D4273" s="241"/>
      <c r="E4273" s="241"/>
      <c r="F4273" s="241"/>
      <c r="G4273" s="242"/>
      <c r="H4273" s="241"/>
      <c r="I4273" s="241"/>
      <c r="J4273" s="241"/>
      <c r="K4273" s="241"/>
      <c r="L4273" s="241"/>
      <c r="M4273" s="243"/>
      <c r="N4273" s="244"/>
      <c r="O4273" s="243"/>
      <c r="P4273" s="244"/>
      <c r="Q4273" s="243"/>
      <c r="R4273" s="243"/>
    </row>
    <row r="4274" spans="1:18">
      <c r="A4274" s="241"/>
      <c r="B4274" s="241"/>
      <c r="C4274" s="241"/>
      <c r="D4274" s="241"/>
      <c r="E4274" s="241"/>
      <c r="F4274" s="241"/>
      <c r="G4274" s="242"/>
      <c r="H4274" s="241"/>
      <c r="I4274" s="241"/>
      <c r="J4274" s="241"/>
      <c r="K4274" s="241"/>
      <c r="L4274" s="241"/>
      <c r="M4274" s="243"/>
      <c r="N4274" s="244"/>
      <c r="O4274" s="243"/>
      <c r="P4274" s="244"/>
      <c r="Q4274" s="243"/>
      <c r="R4274" s="243"/>
    </row>
    <row r="4275" spans="1:18">
      <c r="A4275" s="241"/>
      <c r="B4275" s="241"/>
      <c r="C4275" s="241"/>
      <c r="D4275" s="241"/>
      <c r="E4275" s="241"/>
      <c r="F4275" s="241"/>
      <c r="G4275" s="242"/>
      <c r="H4275" s="241"/>
      <c r="I4275" s="241"/>
      <c r="J4275" s="241"/>
      <c r="K4275" s="241"/>
      <c r="L4275" s="241"/>
      <c r="M4275" s="243"/>
      <c r="N4275" s="244"/>
      <c r="O4275" s="243"/>
      <c r="P4275" s="244"/>
      <c r="Q4275" s="243"/>
      <c r="R4275" s="243"/>
    </row>
    <row r="4276" spans="1:18">
      <c r="A4276" s="241"/>
      <c r="B4276" s="241"/>
      <c r="C4276" s="241"/>
      <c r="D4276" s="241"/>
      <c r="E4276" s="241"/>
      <c r="F4276" s="241"/>
      <c r="G4276" s="242"/>
      <c r="H4276" s="241"/>
      <c r="I4276" s="241"/>
      <c r="J4276" s="241"/>
      <c r="K4276" s="241"/>
      <c r="L4276" s="241"/>
      <c r="M4276" s="243"/>
      <c r="N4276" s="244"/>
      <c r="O4276" s="243"/>
      <c r="P4276" s="244"/>
      <c r="Q4276" s="243"/>
      <c r="R4276" s="243"/>
    </row>
    <row r="4277" spans="1:18">
      <c r="A4277" s="241"/>
      <c r="B4277" s="241"/>
      <c r="C4277" s="241"/>
      <c r="D4277" s="241"/>
      <c r="E4277" s="241"/>
      <c r="F4277" s="241"/>
      <c r="G4277" s="242"/>
      <c r="H4277" s="241"/>
      <c r="I4277" s="241"/>
      <c r="J4277" s="241"/>
      <c r="K4277" s="241"/>
      <c r="L4277" s="241"/>
      <c r="M4277" s="243"/>
      <c r="N4277" s="244"/>
      <c r="O4277" s="243"/>
      <c r="P4277" s="244"/>
      <c r="Q4277" s="243"/>
      <c r="R4277" s="243"/>
    </row>
    <row r="4278" spans="1:18">
      <c r="A4278" s="241"/>
      <c r="B4278" s="241"/>
      <c r="C4278" s="241"/>
      <c r="D4278" s="241"/>
      <c r="E4278" s="241"/>
      <c r="F4278" s="241"/>
      <c r="G4278" s="242"/>
      <c r="H4278" s="241"/>
      <c r="I4278" s="241"/>
      <c r="J4278" s="241"/>
      <c r="K4278" s="241"/>
      <c r="L4278" s="241"/>
      <c r="M4278" s="243"/>
      <c r="N4278" s="244"/>
      <c r="O4278" s="243"/>
      <c r="P4278" s="244"/>
      <c r="Q4278" s="243"/>
      <c r="R4278" s="243"/>
    </row>
    <row r="4279" spans="1:18">
      <c r="A4279" s="241"/>
      <c r="B4279" s="241"/>
      <c r="C4279" s="241"/>
      <c r="D4279" s="241"/>
      <c r="E4279" s="241"/>
      <c r="F4279" s="241"/>
      <c r="G4279" s="242"/>
      <c r="H4279" s="241"/>
      <c r="I4279" s="241"/>
      <c r="J4279" s="241"/>
      <c r="K4279" s="241"/>
      <c r="L4279" s="241"/>
      <c r="M4279" s="243"/>
      <c r="N4279" s="244"/>
      <c r="O4279" s="243"/>
      <c r="P4279" s="244"/>
      <c r="Q4279" s="243"/>
      <c r="R4279" s="243"/>
    </row>
    <row r="4280" spans="1:18">
      <c r="A4280" s="241"/>
      <c r="B4280" s="241"/>
      <c r="C4280" s="241"/>
      <c r="D4280" s="241"/>
      <c r="E4280" s="241"/>
      <c r="F4280" s="241"/>
      <c r="G4280" s="242"/>
      <c r="H4280" s="241"/>
      <c r="I4280" s="241"/>
      <c r="J4280" s="241"/>
      <c r="K4280" s="241"/>
      <c r="L4280" s="241"/>
      <c r="M4280" s="243"/>
      <c r="N4280" s="244"/>
      <c r="O4280" s="243"/>
      <c r="P4280" s="244"/>
      <c r="Q4280" s="243"/>
      <c r="R4280" s="243"/>
    </row>
    <row r="4281" spans="1:18">
      <c r="A4281" s="241"/>
      <c r="B4281" s="241"/>
      <c r="C4281" s="241"/>
      <c r="D4281" s="241"/>
      <c r="E4281" s="241"/>
      <c r="F4281" s="241"/>
      <c r="G4281" s="242"/>
      <c r="H4281" s="241"/>
      <c r="I4281" s="241"/>
      <c r="J4281" s="241"/>
      <c r="K4281" s="241"/>
      <c r="L4281" s="241"/>
      <c r="M4281" s="243"/>
      <c r="N4281" s="244"/>
      <c r="O4281" s="243"/>
      <c r="P4281" s="244"/>
      <c r="Q4281" s="243"/>
      <c r="R4281" s="243"/>
    </row>
    <row r="4282" spans="1:18">
      <c r="A4282" s="241"/>
      <c r="B4282" s="241"/>
      <c r="C4282" s="241"/>
      <c r="D4282" s="241"/>
      <c r="E4282" s="241"/>
      <c r="F4282" s="241"/>
      <c r="G4282" s="242"/>
      <c r="H4282" s="241"/>
      <c r="I4282" s="241"/>
      <c r="J4282" s="241"/>
      <c r="K4282" s="241"/>
      <c r="L4282" s="241"/>
      <c r="M4282" s="243"/>
      <c r="N4282" s="244"/>
      <c r="O4282" s="243"/>
      <c r="P4282" s="244"/>
      <c r="Q4282" s="243"/>
      <c r="R4282" s="243"/>
    </row>
    <row r="4283" spans="1:18">
      <c r="A4283" s="241"/>
      <c r="B4283" s="241"/>
      <c r="C4283" s="241"/>
      <c r="D4283" s="241"/>
      <c r="E4283" s="241"/>
      <c r="F4283" s="241"/>
      <c r="G4283" s="242"/>
      <c r="H4283" s="241"/>
      <c r="I4283" s="241"/>
      <c r="J4283" s="241"/>
      <c r="K4283" s="241"/>
      <c r="L4283" s="241"/>
      <c r="M4283" s="243"/>
      <c r="N4283" s="244"/>
      <c r="O4283" s="243"/>
      <c r="P4283" s="244"/>
      <c r="Q4283" s="243"/>
      <c r="R4283" s="243"/>
    </row>
    <row r="4284" spans="1:18">
      <c r="A4284" s="241"/>
      <c r="B4284" s="241"/>
      <c r="C4284" s="241"/>
      <c r="D4284" s="241"/>
      <c r="E4284" s="241"/>
      <c r="F4284" s="241"/>
      <c r="G4284" s="242"/>
      <c r="H4284" s="241"/>
      <c r="I4284" s="241"/>
      <c r="J4284" s="241"/>
      <c r="K4284" s="241"/>
      <c r="L4284" s="241"/>
      <c r="M4284" s="243"/>
      <c r="N4284" s="244"/>
      <c r="O4284" s="243"/>
      <c r="P4284" s="244"/>
      <c r="Q4284" s="243"/>
      <c r="R4284" s="243"/>
    </row>
    <row r="4285" spans="1:18">
      <c r="A4285" s="241"/>
      <c r="B4285" s="241"/>
      <c r="C4285" s="241"/>
      <c r="D4285" s="241"/>
      <c r="E4285" s="241"/>
      <c r="F4285" s="241"/>
      <c r="G4285" s="242"/>
      <c r="H4285" s="241"/>
      <c r="I4285" s="241"/>
      <c r="J4285" s="241"/>
      <c r="K4285" s="241"/>
      <c r="L4285" s="241"/>
      <c r="M4285" s="243"/>
      <c r="N4285" s="244"/>
      <c r="O4285" s="243"/>
      <c r="P4285" s="244"/>
      <c r="Q4285" s="243"/>
      <c r="R4285" s="243"/>
    </row>
    <row r="4286" spans="1:18">
      <c r="A4286" s="241"/>
      <c r="B4286" s="241"/>
      <c r="C4286" s="241"/>
      <c r="D4286" s="241"/>
      <c r="E4286" s="241"/>
      <c r="F4286" s="241"/>
      <c r="G4286" s="242"/>
      <c r="H4286" s="241"/>
      <c r="I4286" s="241"/>
      <c r="J4286" s="241"/>
      <c r="K4286" s="241"/>
      <c r="L4286" s="241"/>
      <c r="M4286" s="243"/>
      <c r="N4286" s="244"/>
      <c r="O4286" s="243"/>
      <c r="P4286" s="244"/>
      <c r="Q4286" s="243"/>
      <c r="R4286" s="243"/>
    </row>
    <row r="4287" spans="1:18">
      <c r="A4287" s="241"/>
      <c r="B4287" s="241"/>
      <c r="C4287" s="241"/>
      <c r="D4287" s="241"/>
      <c r="E4287" s="241"/>
      <c r="F4287" s="241"/>
      <c r="G4287" s="242"/>
      <c r="H4287" s="241"/>
      <c r="I4287" s="241"/>
      <c r="J4287" s="241"/>
      <c r="K4287" s="241"/>
      <c r="L4287" s="241"/>
      <c r="M4287" s="243"/>
      <c r="N4287" s="244"/>
      <c r="O4287" s="243"/>
      <c r="P4287" s="244"/>
      <c r="Q4287" s="243"/>
      <c r="R4287" s="243"/>
    </row>
    <row r="4288" spans="1:18">
      <c r="A4288" s="241"/>
      <c r="B4288" s="241"/>
      <c r="C4288" s="241"/>
      <c r="D4288" s="241"/>
      <c r="E4288" s="241"/>
      <c r="F4288" s="241"/>
      <c r="G4288" s="242"/>
      <c r="H4288" s="241"/>
      <c r="I4288" s="241"/>
      <c r="J4288" s="241"/>
      <c r="K4288" s="241"/>
      <c r="L4288" s="241"/>
      <c r="M4288" s="243"/>
      <c r="N4288" s="244"/>
      <c r="O4288" s="243"/>
      <c r="P4288" s="244"/>
      <c r="Q4288" s="243"/>
      <c r="R4288" s="243"/>
    </row>
    <row r="4289" spans="1:18">
      <c r="A4289" s="241"/>
      <c r="B4289" s="241"/>
      <c r="C4289" s="241"/>
      <c r="D4289" s="241"/>
      <c r="E4289" s="241"/>
      <c r="F4289" s="241"/>
      <c r="G4289" s="242"/>
      <c r="H4289" s="241"/>
      <c r="I4289" s="241"/>
      <c r="J4289" s="241"/>
      <c r="K4289" s="241"/>
      <c r="L4289" s="241"/>
      <c r="M4289" s="243"/>
      <c r="N4289" s="244"/>
      <c r="O4289" s="243"/>
      <c r="P4289" s="244"/>
      <c r="Q4289" s="243"/>
      <c r="R4289" s="243"/>
    </row>
    <row r="4290" spans="1:18">
      <c r="A4290" s="241"/>
      <c r="B4290" s="241"/>
      <c r="C4290" s="241"/>
      <c r="D4290" s="241"/>
      <c r="E4290" s="241"/>
      <c r="F4290" s="241"/>
      <c r="G4290" s="242"/>
      <c r="H4290" s="241"/>
      <c r="I4290" s="241"/>
      <c r="J4290" s="241"/>
      <c r="K4290" s="241"/>
      <c r="L4290" s="241"/>
      <c r="M4290" s="243"/>
      <c r="N4290" s="244"/>
      <c r="O4290" s="243"/>
      <c r="P4290" s="244"/>
      <c r="Q4290" s="243"/>
      <c r="R4290" s="243"/>
    </row>
    <row r="4291" spans="1:18">
      <c r="A4291" s="241"/>
      <c r="B4291" s="241"/>
      <c r="C4291" s="241"/>
      <c r="D4291" s="241"/>
      <c r="E4291" s="241"/>
      <c r="F4291" s="241"/>
      <c r="G4291" s="242"/>
      <c r="H4291" s="241"/>
      <c r="I4291" s="241"/>
      <c r="J4291" s="241"/>
      <c r="K4291" s="241"/>
      <c r="L4291" s="241"/>
      <c r="M4291" s="243"/>
      <c r="N4291" s="244"/>
      <c r="O4291" s="243"/>
      <c r="P4291" s="244"/>
      <c r="Q4291" s="243"/>
      <c r="R4291" s="243"/>
    </row>
    <row r="4292" spans="1:18">
      <c r="A4292" s="241"/>
      <c r="B4292" s="241"/>
      <c r="C4292" s="241"/>
      <c r="D4292" s="241"/>
      <c r="E4292" s="241"/>
      <c r="F4292" s="241"/>
      <c r="G4292" s="242"/>
      <c r="H4292" s="241"/>
      <c r="I4292" s="241"/>
      <c r="J4292" s="241"/>
      <c r="K4292" s="241"/>
      <c r="L4292" s="241"/>
      <c r="M4292" s="243"/>
      <c r="N4292" s="244"/>
      <c r="O4292" s="243"/>
      <c r="P4292" s="244"/>
      <c r="Q4292" s="243"/>
      <c r="R4292" s="243"/>
    </row>
    <row r="4293" spans="1:18">
      <c r="A4293" s="241"/>
      <c r="B4293" s="241"/>
      <c r="C4293" s="241"/>
      <c r="D4293" s="241"/>
      <c r="E4293" s="241"/>
      <c r="F4293" s="241"/>
      <c r="G4293" s="242"/>
      <c r="H4293" s="241"/>
      <c r="I4293" s="241"/>
      <c r="J4293" s="241"/>
      <c r="K4293" s="241"/>
      <c r="L4293" s="241"/>
      <c r="M4293" s="243"/>
      <c r="N4293" s="244"/>
      <c r="O4293" s="243"/>
      <c r="P4293" s="244"/>
      <c r="Q4293" s="243"/>
      <c r="R4293" s="243"/>
    </row>
    <row r="4294" spans="1:18">
      <c r="A4294" s="241"/>
      <c r="B4294" s="241"/>
      <c r="C4294" s="241"/>
      <c r="D4294" s="241"/>
      <c r="E4294" s="241"/>
      <c r="F4294" s="241"/>
      <c r="G4294" s="242"/>
      <c r="H4294" s="241"/>
      <c r="I4294" s="241"/>
      <c r="J4294" s="241"/>
      <c r="K4294" s="241"/>
      <c r="L4294" s="241"/>
      <c r="M4294" s="243"/>
      <c r="N4294" s="244"/>
      <c r="O4294" s="243"/>
      <c r="P4294" s="244"/>
      <c r="Q4294" s="243"/>
      <c r="R4294" s="243"/>
    </row>
    <row r="4295" spans="1:18">
      <c r="A4295" s="241"/>
      <c r="B4295" s="241"/>
      <c r="C4295" s="241"/>
      <c r="D4295" s="241"/>
      <c r="E4295" s="241"/>
      <c r="F4295" s="241"/>
      <c r="G4295" s="242"/>
      <c r="H4295" s="241"/>
      <c r="I4295" s="241"/>
      <c r="J4295" s="241"/>
      <c r="K4295" s="241"/>
      <c r="L4295" s="241"/>
      <c r="M4295" s="243"/>
      <c r="N4295" s="244"/>
      <c r="O4295" s="243"/>
      <c r="P4295" s="244"/>
      <c r="Q4295" s="243"/>
      <c r="R4295" s="243"/>
    </row>
    <row r="4296" spans="1:18">
      <c r="A4296" s="241"/>
      <c r="B4296" s="241"/>
      <c r="C4296" s="241"/>
      <c r="D4296" s="241"/>
      <c r="E4296" s="241"/>
      <c r="F4296" s="241"/>
      <c r="G4296" s="242"/>
      <c r="H4296" s="241"/>
      <c r="I4296" s="241"/>
      <c r="J4296" s="241"/>
      <c r="K4296" s="241"/>
      <c r="L4296" s="241"/>
      <c r="M4296" s="243"/>
      <c r="N4296" s="244"/>
      <c r="O4296" s="243"/>
      <c r="P4296" s="244"/>
      <c r="Q4296" s="243"/>
      <c r="R4296" s="243"/>
    </row>
    <row r="4297" spans="1:18">
      <c r="A4297" s="241"/>
      <c r="B4297" s="241"/>
      <c r="C4297" s="241"/>
      <c r="D4297" s="241"/>
      <c r="E4297" s="241"/>
      <c r="F4297" s="241"/>
      <c r="G4297" s="242"/>
      <c r="H4297" s="241"/>
      <c r="I4297" s="241"/>
      <c r="J4297" s="241"/>
      <c r="K4297" s="241"/>
      <c r="L4297" s="241"/>
      <c r="M4297" s="243"/>
      <c r="N4297" s="244"/>
      <c r="O4297" s="243"/>
      <c r="P4297" s="244"/>
      <c r="Q4297" s="243"/>
      <c r="R4297" s="243"/>
    </row>
    <row r="4298" spans="1:18">
      <c r="A4298" s="241"/>
      <c r="B4298" s="241"/>
      <c r="C4298" s="241"/>
      <c r="D4298" s="241"/>
      <c r="E4298" s="241"/>
      <c r="F4298" s="241"/>
      <c r="G4298" s="242"/>
      <c r="H4298" s="241"/>
      <c r="I4298" s="241"/>
      <c r="J4298" s="241"/>
      <c r="K4298" s="241"/>
      <c r="L4298" s="241"/>
      <c r="M4298" s="243"/>
      <c r="N4298" s="244"/>
      <c r="O4298" s="243"/>
      <c r="P4298" s="244"/>
      <c r="Q4298" s="243"/>
      <c r="R4298" s="243"/>
    </row>
    <row r="4299" spans="1:18">
      <c r="A4299" s="241"/>
      <c r="B4299" s="241"/>
      <c r="C4299" s="241"/>
      <c r="D4299" s="241"/>
      <c r="E4299" s="241"/>
      <c r="F4299" s="241"/>
      <c r="G4299" s="242"/>
      <c r="H4299" s="241"/>
      <c r="I4299" s="241"/>
      <c r="J4299" s="241"/>
      <c r="K4299" s="241"/>
      <c r="L4299" s="241"/>
      <c r="M4299" s="243"/>
      <c r="N4299" s="244"/>
      <c r="O4299" s="243"/>
      <c r="P4299" s="244"/>
      <c r="Q4299" s="243"/>
      <c r="R4299" s="243"/>
    </row>
    <row r="4300" spans="1:18">
      <c r="A4300" s="241"/>
      <c r="B4300" s="241"/>
      <c r="C4300" s="241"/>
      <c r="D4300" s="241"/>
      <c r="E4300" s="241"/>
      <c r="F4300" s="241"/>
      <c r="G4300" s="242"/>
      <c r="H4300" s="241"/>
      <c r="I4300" s="241"/>
      <c r="J4300" s="241"/>
      <c r="K4300" s="241"/>
      <c r="L4300" s="241"/>
      <c r="M4300" s="243"/>
      <c r="N4300" s="244"/>
      <c r="O4300" s="243"/>
      <c r="P4300" s="244"/>
      <c r="Q4300" s="243"/>
      <c r="R4300" s="243"/>
    </row>
    <row r="4301" spans="1:18">
      <c r="A4301" s="241"/>
      <c r="B4301" s="241"/>
      <c r="C4301" s="241"/>
      <c r="D4301" s="241"/>
      <c r="E4301" s="241"/>
      <c r="F4301" s="241"/>
      <c r="G4301" s="242"/>
      <c r="H4301" s="241"/>
      <c r="I4301" s="241"/>
      <c r="J4301" s="241"/>
      <c r="K4301" s="241"/>
      <c r="L4301" s="241"/>
      <c r="M4301" s="243"/>
      <c r="N4301" s="244"/>
      <c r="O4301" s="243"/>
      <c r="P4301" s="244"/>
      <c r="Q4301" s="243"/>
      <c r="R4301" s="243"/>
    </row>
    <row r="4302" spans="1:18">
      <c r="A4302" s="241"/>
      <c r="B4302" s="241"/>
      <c r="C4302" s="241"/>
      <c r="D4302" s="241"/>
      <c r="E4302" s="241"/>
      <c r="F4302" s="241"/>
      <c r="G4302" s="242"/>
      <c r="H4302" s="241"/>
      <c r="I4302" s="241"/>
      <c r="J4302" s="241"/>
      <c r="K4302" s="241"/>
      <c r="L4302" s="241"/>
      <c r="M4302" s="243"/>
      <c r="N4302" s="244"/>
      <c r="O4302" s="243"/>
      <c r="P4302" s="244"/>
      <c r="Q4302" s="243"/>
      <c r="R4302" s="243"/>
    </row>
    <row r="4303" spans="1:18">
      <c r="A4303" s="241"/>
      <c r="B4303" s="241"/>
      <c r="C4303" s="241"/>
      <c r="D4303" s="241"/>
      <c r="E4303" s="241"/>
      <c r="F4303" s="241"/>
      <c r="G4303" s="242"/>
      <c r="H4303" s="241"/>
      <c r="I4303" s="241"/>
      <c r="J4303" s="241"/>
      <c r="K4303" s="241"/>
      <c r="L4303" s="241"/>
      <c r="M4303" s="243"/>
      <c r="N4303" s="244"/>
      <c r="O4303" s="243"/>
      <c r="P4303" s="244"/>
      <c r="Q4303" s="243"/>
      <c r="R4303" s="243"/>
    </row>
    <row r="4304" spans="1:18">
      <c r="A4304" s="241"/>
      <c r="B4304" s="241"/>
      <c r="C4304" s="241"/>
      <c r="D4304" s="241"/>
      <c r="E4304" s="241"/>
      <c r="F4304" s="241"/>
      <c r="G4304" s="242"/>
      <c r="H4304" s="241"/>
      <c r="I4304" s="241"/>
      <c r="J4304" s="241"/>
      <c r="K4304" s="241"/>
      <c r="L4304" s="241"/>
      <c r="M4304" s="243"/>
      <c r="N4304" s="244"/>
      <c r="O4304" s="243"/>
      <c r="P4304" s="244"/>
      <c r="Q4304" s="243"/>
      <c r="R4304" s="243"/>
    </row>
    <row r="4305" spans="1:18">
      <c r="A4305" s="241"/>
      <c r="B4305" s="241"/>
      <c r="C4305" s="241"/>
      <c r="D4305" s="241"/>
      <c r="E4305" s="241"/>
      <c r="F4305" s="241"/>
      <c r="G4305" s="242"/>
      <c r="H4305" s="241"/>
      <c r="I4305" s="241"/>
      <c r="J4305" s="241"/>
      <c r="K4305" s="241"/>
      <c r="L4305" s="241"/>
      <c r="M4305" s="243"/>
      <c r="N4305" s="244"/>
      <c r="O4305" s="243"/>
      <c r="P4305" s="244"/>
      <c r="Q4305" s="243"/>
      <c r="R4305" s="243"/>
    </row>
    <row r="4306" spans="1:18">
      <c r="A4306" s="241"/>
      <c r="B4306" s="241"/>
      <c r="C4306" s="241"/>
      <c r="D4306" s="241"/>
      <c r="E4306" s="241"/>
      <c r="F4306" s="241"/>
      <c r="G4306" s="242"/>
      <c r="H4306" s="241"/>
      <c r="I4306" s="241"/>
      <c r="J4306" s="241"/>
      <c r="K4306" s="241"/>
      <c r="L4306" s="241"/>
      <c r="M4306" s="243"/>
      <c r="N4306" s="244"/>
      <c r="O4306" s="243"/>
      <c r="P4306" s="244"/>
      <c r="Q4306" s="243"/>
      <c r="R4306" s="243"/>
    </row>
    <row r="4307" spans="1:18">
      <c r="A4307" s="241"/>
      <c r="B4307" s="241"/>
      <c r="C4307" s="241"/>
      <c r="D4307" s="241"/>
      <c r="E4307" s="241"/>
      <c r="F4307" s="241"/>
      <c r="G4307" s="242"/>
      <c r="H4307" s="241"/>
      <c r="I4307" s="241"/>
      <c r="J4307" s="241"/>
      <c r="K4307" s="241"/>
      <c r="L4307" s="241"/>
      <c r="M4307" s="243"/>
      <c r="N4307" s="244"/>
      <c r="O4307" s="243"/>
      <c r="P4307" s="244"/>
      <c r="Q4307" s="243"/>
      <c r="R4307" s="243"/>
    </row>
    <row r="4308" spans="1:18">
      <c r="A4308" s="241"/>
      <c r="B4308" s="241"/>
      <c r="C4308" s="241"/>
      <c r="D4308" s="241"/>
      <c r="E4308" s="241"/>
      <c r="F4308" s="241"/>
      <c r="G4308" s="242"/>
      <c r="H4308" s="241"/>
      <c r="I4308" s="241"/>
      <c r="J4308" s="241"/>
      <c r="K4308" s="241"/>
      <c r="L4308" s="241"/>
      <c r="M4308" s="243"/>
      <c r="N4308" s="244"/>
      <c r="O4308" s="243"/>
      <c r="P4308" s="244"/>
      <c r="Q4308" s="243"/>
      <c r="R4308" s="243"/>
    </row>
    <row r="4309" spans="1:18">
      <c r="A4309" s="241"/>
      <c r="B4309" s="241"/>
      <c r="C4309" s="241"/>
      <c r="D4309" s="241"/>
      <c r="E4309" s="241"/>
      <c r="F4309" s="241"/>
      <c r="G4309" s="242"/>
      <c r="H4309" s="241"/>
      <c r="I4309" s="241"/>
      <c r="J4309" s="241"/>
      <c r="K4309" s="241"/>
      <c r="L4309" s="241"/>
      <c r="M4309" s="243"/>
      <c r="N4309" s="244"/>
      <c r="O4309" s="243"/>
      <c r="P4309" s="244"/>
      <c r="Q4309" s="243"/>
      <c r="R4309" s="243"/>
    </row>
    <row r="4310" spans="1:18">
      <c r="A4310" s="241"/>
      <c r="B4310" s="241"/>
      <c r="C4310" s="241"/>
      <c r="D4310" s="241"/>
      <c r="E4310" s="241"/>
      <c r="F4310" s="241"/>
      <c r="G4310" s="242"/>
      <c r="H4310" s="241"/>
      <c r="I4310" s="241"/>
      <c r="J4310" s="241"/>
      <c r="K4310" s="241"/>
      <c r="L4310" s="241"/>
      <c r="M4310" s="243"/>
      <c r="N4310" s="244"/>
      <c r="O4310" s="243"/>
      <c r="P4310" s="244"/>
      <c r="Q4310" s="243"/>
      <c r="R4310" s="243"/>
    </row>
    <row r="4311" spans="1:18">
      <c r="A4311" s="241"/>
      <c r="B4311" s="241"/>
      <c r="C4311" s="241"/>
      <c r="D4311" s="241"/>
      <c r="E4311" s="241"/>
      <c r="F4311" s="241"/>
      <c r="G4311" s="242"/>
      <c r="H4311" s="241"/>
      <c r="I4311" s="241"/>
      <c r="J4311" s="241"/>
      <c r="K4311" s="241"/>
      <c r="L4311" s="241"/>
      <c r="M4311" s="243"/>
      <c r="N4311" s="244"/>
      <c r="O4311" s="243"/>
      <c r="P4311" s="244"/>
      <c r="Q4311" s="243"/>
      <c r="R4311" s="243"/>
    </row>
    <row r="4312" spans="1:18">
      <c r="A4312" s="241"/>
      <c r="B4312" s="241"/>
      <c r="C4312" s="241"/>
      <c r="D4312" s="241"/>
      <c r="E4312" s="241"/>
      <c r="F4312" s="241"/>
      <c r="G4312" s="242"/>
      <c r="H4312" s="241"/>
      <c r="I4312" s="241"/>
      <c r="J4312" s="241"/>
      <c r="K4312" s="241"/>
      <c r="L4312" s="241"/>
      <c r="M4312" s="243"/>
      <c r="N4312" s="244"/>
      <c r="O4312" s="243"/>
      <c r="P4312" s="244"/>
      <c r="Q4312" s="243"/>
      <c r="R4312" s="243"/>
    </row>
    <row r="4313" spans="1:18">
      <c r="A4313" s="241"/>
      <c r="B4313" s="241"/>
      <c r="C4313" s="241"/>
      <c r="D4313" s="241"/>
      <c r="E4313" s="241"/>
      <c r="F4313" s="241"/>
      <c r="G4313" s="242"/>
      <c r="H4313" s="241"/>
      <c r="I4313" s="241"/>
      <c r="J4313" s="241"/>
      <c r="K4313" s="241"/>
      <c r="L4313" s="241"/>
      <c r="M4313" s="243"/>
      <c r="N4313" s="244"/>
      <c r="O4313" s="243"/>
      <c r="P4313" s="244"/>
      <c r="Q4313" s="243"/>
      <c r="R4313" s="243"/>
    </row>
    <row r="4314" spans="1:18">
      <c r="A4314" s="241"/>
      <c r="B4314" s="241"/>
      <c r="C4314" s="241"/>
      <c r="D4314" s="241"/>
      <c r="E4314" s="241"/>
      <c r="F4314" s="241"/>
      <c r="G4314" s="242"/>
      <c r="H4314" s="241"/>
      <c r="I4314" s="241"/>
      <c r="J4314" s="241"/>
      <c r="K4314" s="241"/>
      <c r="L4314" s="241"/>
      <c r="M4314" s="243"/>
      <c r="N4314" s="244"/>
      <c r="O4314" s="243"/>
      <c r="P4314" s="244"/>
      <c r="Q4314" s="243"/>
      <c r="R4314" s="243"/>
    </row>
    <row r="4315" spans="1:18">
      <c r="A4315" s="241"/>
      <c r="B4315" s="241"/>
      <c r="C4315" s="241"/>
      <c r="D4315" s="241"/>
      <c r="E4315" s="241"/>
      <c r="F4315" s="241"/>
      <c r="G4315" s="242"/>
      <c r="H4315" s="241"/>
      <c r="I4315" s="241"/>
      <c r="J4315" s="241"/>
      <c r="K4315" s="241"/>
      <c r="L4315" s="241"/>
      <c r="M4315" s="243"/>
      <c r="N4315" s="244"/>
      <c r="O4315" s="243"/>
      <c r="P4315" s="244"/>
      <c r="Q4315" s="243"/>
      <c r="R4315" s="243"/>
    </row>
    <row r="4316" spans="1:18">
      <c r="A4316" s="241"/>
      <c r="B4316" s="241"/>
      <c r="C4316" s="241"/>
      <c r="D4316" s="241"/>
      <c r="E4316" s="241"/>
      <c r="F4316" s="241"/>
      <c r="G4316" s="242"/>
      <c r="H4316" s="241"/>
      <c r="I4316" s="241"/>
      <c r="J4316" s="241"/>
      <c r="K4316" s="241"/>
      <c r="L4316" s="241"/>
      <c r="M4316" s="243"/>
      <c r="N4316" s="244"/>
      <c r="O4316" s="243"/>
      <c r="P4316" s="244"/>
      <c r="Q4316" s="243"/>
      <c r="R4316" s="243"/>
    </row>
    <row r="4317" spans="1:18">
      <c r="A4317" s="241"/>
      <c r="B4317" s="241"/>
      <c r="C4317" s="241"/>
      <c r="D4317" s="241"/>
      <c r="E4317" s="241"/>
      <c r="F4317" s="241"/>
      <c r="G4317" s="242"/>
      <c r="H4317" s="241"/>
      <c r="I4317" s="241"/>
      <c r="J4317" s="241"/>
      <c r="K4317" s="241"/>
      <c r="L4317" s="241"/>
      <c r="M4317" s="243"/>
      <c r="N4317" s="244"/>
      <c r="O4317" s="243"/>
      <c r="P4317" s="244"/>
      <c r="Q4317" s="243"/>
      <c r="R4317" s="243"/>
    </row>
    <row r="4318" spans="1:18">
      <c r="A4318" s="241"/>
      <c r="B4318" s="241"/>
      <c r="C4318" s="241"/>
      <c r="D4318" s="241"/>
      <c r="E4318" s="241"/>
      <c r="F4318" s="241"/>
      <c r="G4318" s="242"/>
      <c r="H4318" s="241"/>
      <c r="I4318" s="241"/>
      <c r="J4318" s="241"/>
      <c r="K4318" s="241"/>
      <c r="L4318" s="241"/>
      <c r="M4318" s="243"/>
      <c r="N4318" s="244"/>
      <c r="O4318" s="243"/>
      <c r="P4318" s="244"/>
      <c r="Q4318" s="243"/>
      <c r="R4318" s="243"/>
    </row>
    <row r="4319" spans="1:18">
      <c r="A4319" s="241"/>
      <c r="B4319" s="241"/>
      <c r="C4319" s="241"/>
      <c r="D4319" s="241"/>
      <c r="E4319" s="241"/>
      <c r="F4319" s="241"/>
      <c r="G4319" s="242"/>
      <c r="H4319" s="241"/>
      <c r="I4319" s="241"/>
      <c r="J4319" s="241"/>
      <c r="K4319" s="241"/>
      <c r="L4319" s="241"/>
      <c r="M4319" s="243"/>
      <c r="N4319" s="244"/>
      <c r="O4319" s="243"/>
      <c r="P4319" s="244"/>
      <c r="Q4319" s="243"/>
      <c r="R4319" s="243"/>
    </row>
    <row r="4320" spans="1:18">
      <c r="A4320" s="241"/>
      <c r="B4320" s="241"/>
      <c r="C4320" s="241"/>
      <c r="D4320" s="241"/>
      <c r="E4320" s="241"/>
      <c r="F4320" s="241"/>
      <c r="G4320" s="242"/>
      <c r="H4320" s="241"/>
      <c r="I4320" s="241"/>
      <c r="J4320" s="241"/>
      <c r="K4320" s="241"/>
      <c r="L4320" s="241"/>
      <c r="M4320" s="243"/>
      <c r="N4320" s="244"/>
      <c r="O4320" s="243"/>
      <c r="P4320" s="244"/>
      <c r="Q4320" s="243"/>
      <c r="R4320" s="243"/>
    </row>
    <row r="4321" spans="1:18">
      <c r="A4321" s="241"/>
      <c r="B4321" s="241"/>
      <c r="C4321" s="241"/>
      <c r="D4321" s="241"/>
      <c r="E4321" s="241"/>
      <c r="F4321" s="241"/>
      <c r="G4321" s="242"/>
      <c r="H4321" s="241"/>
      <c r="I4321" s="241"/>
      <c r="J4321" s="241"/>
      <c r="K4321" s="241"/>
      <c r="L4321" s="241"/>
      <c r="M4321" s="243"/>
      <c r="N4321" s="244"/>
      <c r="O4321" s="243"/>
      <c r="P4321" s="244"/>
      <c r="Q4321" s="243"/>
      <c r="R4321" s="243"/>
    </row>
    <row r="4322" spans="1:18">
      <c r="A4322" s="241"/>
      <c r="B4322" s="241"/>
      <c r="C4322" s="241"/>
      <c r="D4322" s="241"/>
      <c r="E4322" s="241"/>
      <c r="F4322" s="241"/>
      <c r="G4322" s="242"/>
      <c r="H4322" s="241"/>
      <c r="I4322" s="241"/>
      <c r="J4322" s="241"/>
      <c r="K4322" s="241"/>
      <c r="L4322" s="241"/>
      <c r="M4322" s="243"/>
      <c r="N4322" s="244"/>
      <c r="O4322" s="243"/>
      <c r="P4322" s="244"/>
      <c r="Q4322" s="243"/>
      <c r="R4322" s="243"/>
    </row>
    <row r="4323" spans="1:18">
      <c r="A4323" s="241"/>
      <c r="B4323" s="241"/>
      <c r="C4323" s="241"/>
      <c r="D4323" s="241"/>
      <c r="E4323" s="241"/>
      <c r="F4323" s="241"/>
      <c r="G4323" s="242"/>
      <c r="H4323" s="241"/>
      <c r="I4323" s="241"/>
      <c r="J4323" s="241"/>
      <c r="K4323" s="241"/>
      <c r="L4323" s="241"/>
      <c r="M4323" s="243"/>
      <c r="N4323" s="244"/>
      <c r="O4323" s="243"/>
      <c r="P4323" s="244"/>
      <c r="Q4323" s="243"/>
      <c r="R4323" s="243"/>
    </row>
    <row r="4324" spans="1:18">
      <c r="A4324" s="241"/>
      <c r="B4324" s="241"/>
      <c r="C4324" s="241"/>
      <c r="D4324" s="241"/>
      <c r="E4324" s="241"/>
      <c r="F4324" s="241"/>
      <c r="G4324" s="242"/>
      <c r="H4324" s="241"/>
      <c r="I4324" s="241"/>
      <c r="J4324" s="241"/>
      <c r="K4324" s="241"/>
      <c r="L4324" s="241"/>
      <c r="M4324" s="243"/>
      <c r="N4324" s="244"/>
      <c r="O4324" s="243"/>
      <c r="P4324" s="244"/>
      <c r="Q4324" s="243"/>
      <c r="R4324" s="243"/>
    </row>
    <row r="4325" spans="1:18">
      <c r="A4325" s="241"/>
      <c r="B4325" s="241"/>
      <c r="C4325" s="241"/>
      <c r="D4325" s="241"/>
      <c r="E4325" s="241"/>
      <c r="F4325" s="241"/>
      <c r="G4325" s="242"/>
      <c r="H4325" s="241"/>
      <c r="I4325" s="241"/>
      <c r="J4325" s="241"/>
      <c r="K4325" s="241"/>
      <c r="L4325" s="241"/>
      <c r="M4325" s="243"/>
      <c r="N4325" s="244"/>
      <c r="O4325" s="243"/>
      <c r="P4325" s="244"/>
      <c r="Q4325" s="243"/>
      <c r="R4325" s="243"/>
    </row>
    <row r="4326" spans="1:18">
      <c r="A4326" s="241"/>
      <c r="B4326" s="241"/>
      <c r="C4326" s="241"/>
      <c r="D4326" s="241"/>
      <c r="E4326" s="241"/>
      <c r="F4326" s="241"/>
      <c r="G4326" s="242"/>
      <c r="H4326" s="241"/>
      <c r="I4326" s="241"/>
      <c r="J4326" s="241"/>
      <c r="K4326" s="241"/>
      <c r="L4326" s="241"/>
      <c r="M4326" s="243"/>
      <c r="N4326" s="244"/>
      <c r="O4326" s="243"/>
      <c r="P4326" s="244"/>
      <c r="Q4326" s="243"/>
      <c r="R4326" s="243"/>
    </row>
    <row r="4327" spans="1:18">
      <c r="A4327" s="241"/>
      <c r="B4327" s="241"/>
      <c r="C4327" s="241"/>
      <c r="D4327" s="241"/>
      <c r="E4327" s="241"/>
      <c r="F4327" s="241"/>
      <c r="G4327" s="242"/>
      <c r="H4327" s="241"/>
      <c r="I4327" s="241"/>
      <c r="J4327" s="241"/>
      <c r="K4327" s="241"/>
      <c r="L4327" s="241"/>
      <c r="M4327" s="243"/>
      <c r="N4327" s="244"/>
      <c r="O4327" s="243"/>
      <c r="P4327" s="244"/>
      <c r="Q4327" s="243"/>
      <c r="R4327" s="243"/>
    </row>
    <row r="4328" spans="1:18">
      <c r="A4328" s="241"/>
      <c r="B4328" s="241"/>
      <c r="C4328" s="241"/>
      <c r="D4328" s="241"/>
      <c r="E4328" s="241"/>
      <c r="F4328" s="241"/>
      <c r="G4328" s="242"/>
      <c r="H4328" s="241"/>
      <c r="I4328" s="241"/>
      <c r="J4328" s="241"/>
      <c r="K4328" s="241"/>
      <c r="L4328" s="241"/>
      <c r="M4328" s="243"/>
      <c r="N4328" s="244"/>
      <c r="O4328" s="243"/>
      <c r="P4328" s="244"/>
      <c r="Q4328" s="243"/>
      <c r="R4328" s="243"/>
    </row>
    <row r="4329" spans="1:18">
      <c r="A4329" s="241"/>
      <c r="B4329" s="241"/>
      <c r="C4329" s="241"/>
      <c r="D4329" s="241"/>
      <c r="E4329" s="241"/>
      <c r="F4329" s="241"/>
      <c r="G4329" s="242"/>
      <c r="H4329" s="241"/>
      <c r="I4329" s="241"/>
      <c r="J4329" s="241"/>
      <c r="K4329" s="241"/>
      <c r="L4329" s="241"/>
      <c r="M4329" s="243"/>
      <c r="N4329" s="244"/>
      <c r="O4329" s="243"/>
      <c r="P4329" s="244"/>
      <c r="Q4329" s="243"/>
      <c r="R4329" s="243"/>
    </row>
    <row r="4330" spans="1:18">
      <c r="A4330" s="241"/>
      <c r="B4330" s="241"/>
      <c r="C4330" s="241"/>
      <c r="D4330" s="241"/>
      <c r="E4330" s="241"/>
      <c r="F4330" s="241"/>
      <c r="G4330" s="242"/>
      <c r="H4330" s="241"/>
      <c r="I4330" s="241"/>
      <c r="J4330" s="241"/>
      <c r="K4330" s="241"/>
      <c r="L4330" s="241"/>
      <c r="M4330" s="243"/>
      <c r="N4330" s="244"/>
      <c r="O4330" s="243"/>
      <c r="P4330" s="244"/>
      <c r="Q4330" s="243"/>
      <c r="R4330" s="243"/>
    </row>
    <row r="4331" spans="1:18">
      <c r="A4331" s="241"/>
      <c r="B4331" s="241"/>
      <c r="C4331" s="241"/>
      <c r="D4331" s="241"/>
      <c r="E4331" s="241"/>
      <c r="F4331" s="241"/>
      <c r="G4331" s="242"/>
      <c r="H4331" s="241"/>
      <c r="I4331" s="241"/>
      <c r="J4331" s="241"/>
      <c r="K4331" s="241"/>
      <c r="L4331" s="241"/>
      <c r="M4331" s="243"/>
      <c r="N4331" s="244"/>
      <c r="O4331" s="243"/>
      <c r="P4331" s="244"/>
      <c r="Q4331" s="243"/>
      <c r="R4331" s="243"/>
    </row>
    <row r="4332" spans="1:18">
      <c r="A4332" s="241"/>
      <c r="B4332" s="241"/>
      <c r="C4332" s="241"/>
      <c r="D4332" s="241"/>
      <c r="E4332" s="241"/>
      <c r="F4332" s="241"/>
      <c r="G4332" s="242"/>
      <c r="H4332" s="241"/>
      <c r="I4332" s="241"/>
      <c r="J4332" s="241"/>
      <c r="K4332" s="241"/>
      <c r="L4332" s="241"/>
      <c r="M4332" s="243"/>
      <c r="N4332" s="244"/>
      <c r="O4332" s="243"/>
      <c r="P4332" s="244"/>
      <c r="Q4332" s="243"/>
      <c r="R4332" s="243"/>
    </row>
    <row r="4333" spans="1:18">
      <c r="A4333" s="241"/>
      <c r="B4333" s="241"/>
      <c r="C4333" s="241"/>
      <c r="D4333" s="241"/>
      <c r="E4333" s="241"/>
      <c r="F4333" s="241"/>
      <c r="G4333" s="242"/>
      <c r="H4333" s="241"/>
      <c r="I4333" s="241"/>
      <c r="J4333" s="241"/>
      <c r="K4333" s="241"/>
      <c r="L4333" s="241"/>
      <c r="M4333" s="243"/>
      <c r="N4333" s="244"/>
      <c r="O4333" s="243"/>
      <c r="P4333" s="244"/>
      <c r="Q4333" s="243"/>
      <c r="R4333" s="243"/>
    </row>
    <row r="4334" spans="1:18">
      <c r="A4334" s="241"/>
      <c r="B4334" s="241"/>
      <c r="C4334" s="241"/>
      <c r="D4334" s="241"/>
      <c r="E4334" s="241"/>
      <c r="F4334" s="241"/>
      <c r="G4334" s="242"/>
      <c r="H4334" s="241"/>
      <c r="I4334" s="241"/>
      <c r="J4334" s="241"/>
      <c r="K4334" s="241"/>
      <c r="L4334" s="241"/>
      <c r="M4334" s="243"/>
      <c r="N4334" s="244"/>
      <c r="O4334" s="243"/>
      <c r="P4334" s="244"/>
      <c r="Q4334" s="243"/>
      <c r="R4334" s="243"/>
    </row>
    <row r="4335" spans="1:18">
      <c r="A4335" s="241"/>
      <c r="B4335" s="241"/>
      <c r="C4335" s="241"/>
      <c r="D4335" s="241"/>
      <c r="E4335" s="241"/>
      <c r="F4335" s="241"/>
      <c r="G4335" s="242"/>
      <c r="H4335" s="241"/>
      <c r="I4335" s="241"/>
      <c r="J4335" s="241"/>
      <c r="K4335" s="241"/>
      <c r="L4335" s="241"/>
      <c r="M4335" s="243"/>
      <c r="N4335" s="244"/>
      <c r="O4335" s="243"/>
      <c r="P4335" s="244"/>
      <c r="Q4335" s="243"/>
      <c r="R4335" s="243"/>
    </row>
    <row r="4336" spans="1:18">
      <c r="A4336" s="241"/>
      <c r="B4336" s="241"/>
      <c r="C4336" s="241"/>
      <c r="D4336" s="241"/>
      <c r="E4336" s="241"/>
      <c r="F4336" s="241"/>
      <c r="G4336" s="242"/>
      <c r="H4336" s="241"/>
      <c r="I4336" s="241"/>
      <c r="J4336" s="241"/>
      <c r="K4336" s="241"/>
      <c r="L4336" s="241"/>
      <c r="M4336" s="243"/>
      <c r="N4336" s="244"/>
      <c r="O4336" s="243"/>
      <c r="P4336" s="244"/>
      <c r="Q4336" s="243"/>
      <c r="R4336" s="243"/>
    </row>
    <row r="4337" spans="1:18">
      <c r="A4337" s="241"/>
      <c r="B4337" s="241"/>
      <c r="C4337" s="241"/>
      <c r="D4337" s="241"/>
      <c r="E4337" s="241"/>
      <c r="F4337" s="241"/>
      <c r="G4337" s="242"/>
      <c r="H4337" s="241"/>
      <c r="I4337" s="241"/>
      <c r="J4337" s="241"/>
      <c r="K4337" s="241"/>
      <c r="L4337" s="241"/>
      <c r="M4337" s="243"/>
      <c r="N4337" s="244"/>
      <c r="O4337" s="243"/>
      <c r="P4337" s="244"/>
      <c r="Q4337" s="243"/>
      <c r="R4337" s="243"/>
    </row>
    <row r="4338" spans="1:18">
      <c r="A4338" s="241"/>
      <c r="B4338" s="241"/>
      <c r="C4338" s="241"/>
      <c r="D4338" s="241"/>
      <c r="E4338" s="241"/>
      <c r="F4338" s="241"/>
      <c r="G4338" s="242"/>
      <c r="H4338" s="241"/>
      <c r="I4338" s="241"/>
      <c r="J4338" s="241"/>
      <c r="K4338" s="241"/>
      <c r="L4338" s="241"/>
      <c r="M4338" s="243"/>
      <c r="N4338" s="244"/>
      <c r="O4338" s="243"/>
      <c r="P4338" s="244"/>
      <c r="Q4338" s="243"/>
      <c r="R4338" s="243"/>
    </row>
    <row r="4339" spans="1:18">
      <c r="A4339" s="241"/>
      <c r="B4339" s="241"/>
      <c r="C4339" s="241"/>
      <c r="D4339" s="241"/>
      <c r="E4339" s="241"/>
      <c r="F4339" s="241"/>
      <c r="G4339" s="242"/>
      <c r="H4339" s="241"/>
      <c r="I4339" s="241"/>
      <c r="J4339" s="241"/>
      <c r="K4339" s="241"/>
      <c r="L4339" s="241"/>
      <c r="M4339" s="243"/>
      <c r="N4339" s="244"/>
      <c r="O4339" s="243"/>
      <c r="P4339" s="244"/>
      <c r="Q4339" s="243"/>
      <c r="R4339" s="243"/>
    </row>
    <row r="4340" spans="1:18">
      <c r="A4340" s="241"/>
      <c r="B4340" s="241"/>
      <c r="C4340" s="241"/>
      <c r="D4340" s="241"/>
      <c r="E4340" s="241"/>
      <c r="F4340" s="241"/>
      <c r="G4340" s="242"/>
      <c r="H4340" s="241"/>
      <c r="I4340" s="241"/>
      <c r="J4340" s="241"/>
      <c r="K4340" s="241"/>
      <c r="L4340" s="241"/>
      <c r="M4340" s="243"/>
      <c r="N4340" s="244"/>
      <c r="O4340" s="243"/>
      <c r="P4340" s="244"/>
      <c r="Q4340" s="243"/>
      <c r="R4340" s="243"/>
    </row>
    <row r="4341" spans="1:18">
      <c r="A4341" s="241"/>
      <c r="B4341" s="241"/>
      <c r="C4341" s="241"/>
      <c r="D4341" s="241"/>
      <c r="E4341" s="241"/>
      <c r="F4341" s="241"/>
      <c r="G4341" s="242"/>
      <c r="H4341" s="241"/>
      <c r="I4341" s="241"/>
      <c r="J4341" s="241"/>
      <c r="K4341" s="241"/>
      <c r="L4341" s="241"/>
      <c r="M4341" s="243"/>
      <c r="N4341" s="244"/>
      <c r="O4341" s="243"/>
      <c r="P4341" s="244"/>
      <c r="Q4341" s="243"/>
      <c r="R4341" s="243"/>
    </row>
    <row r="4342" spans="1:18">
      <c r="A4342" s="241"/>
      <c r="B4342" s="241"/>
      <c r="C4342" s="241"/>
      <c r="D4342" s="241"/>
      <c r="E4342" s="241"/>
      <c r="F4342" s="241"/>
      <c r="G4342" s="242"/>
      <c r="H4342" s="241"/>
      <c r="I4342" s="241"/>
      <c r="J4342" s="241"/>
      <c r="K4342" s="241"/>
      <c r="L4342" s="241"/>
      <c r="M4342" s="243"/>
      <c r="N4342" s="244"/>
      <c r="O4342" s="243"/>
      <c r="P4342" s="244"/>
      <c r="Q4342" s="243"/>
      <c r="R4342" s="243"/>
    </row>
    <row r="4343" spans="1:18">
      <c r="A4343" s="241"/>
      <c r="B4343" s="241"/>
      <c r="C4343" s="241"/>
      <c r="D4343" s="241"/>
      <c r="E4343" s="241"/>
      <c r="F4343" s="241"/>
      <c r="G4343" s="242"/>
      <c r="H4343" s="241"/>
      <c r="I4343" s="241"/>
      <c r="J4343" s="241"/>
      <c r="K4343" s="241"/>
      <c r="L4343" s="241"/>
      <c r="M4343" s="243"/>
      <c r="N4343" s="244"/>
      <c r="O4343" s="243"/>
      <c r="P4343" s="244"/>
      <c r="Q4343" s="243"/>
      <c r="R4343" s="243"/>
    </row>
    <row r="4344" spans="1:18">
      <c r="A4344" s="241"/>
      <c r="B4344" s="241"/>
      <c r="C4344" s="241"/>
      <c r="D4344" s="241"/>
      <c r="E4344" s="241"/>
      <c r="F4344" s="241"/>
      <c r="G4344" s="242"/>
      <c r="H4344" s="241"/>
      <c r="I4344" s="241"/>
      <c r="J4344" s="241"/>
      <c r="K4344" s="241"/>
      <c r="L4344" s="241"/>
      <c r="M4344" s="243"/>
      <c r="N4344" s="244"/>
      <c r="O4344" s="243"/>
      <c r="P4344" s="244"/>
      <c r="Q4344" s="243"/>
      <c r="R4344" s="243"/>
    </row>
    <row r="4345" spans="1:18">
      <c r="A4345" s="241"/>
      <c r="B4345" s="241"/>
      <c r="C4345" s="241"/>
      <c r="D4345" s="241"/>
      <c r="E4345" s="241"/>
      <c r="F4345" s="241"/>
      <c r="G4345" s="242"/>
      <c r="H4345" s="241"/>
      <c r="I4345" s="241"/>
      <c r="J4345" s="241"/>
      <c r="K4345" s="241"/>
      <c r="L4345" s="241"/>
      <c r="M4345" s="243"/>
      <c r="N4345" s="244"/>
      <c r="O4345" s="243"/>
      <c r="P4345" s="244"/>
      <c r="Q4345" s="243"/>
      <c r="R4345" s="243"/>
    </row>
    <row r="4346" spans="1:18">
      <c r="A4346" s="241"/>
      <c r="B4346" s="241"/>
      <c r="C4346" s="241"/>
      <c r="D4346" s="241"/>
      <c r="E4346" s="241"/>
      <c r="F4346" s="241"/>
      <c r="G4346" s="242"/>
      <c r="H4346" s="241"/>
      <c r="I4346" s="241"/>
      <c r="J4346" s="241"/>
      <c r="K4346" s="241"/>
      <c r="L4346" s="241"/>
      <c r="M4346" s="243"/>
      <c r="N4346" s="244"/>
      <c r="O4346" s="243"/>
      <c r="P4346" s="244"/>
      <c r="Q4346" s="243"/>
      <c r="R4346" s="243"/>
    </row>
    <row r="4347" spans="1:18">
      <c r="A4347" s="241"/>
      <c r="B4347" s="241"/>
      <c r="C4347" s="241"/>
      <c r="D4347" s="241"/>
      <c r="E4347" s="241"/>
      <c r="F4347" s="241"/>
      <c r="G4347" s="242"/>
      <c r="H4347" s="241"/>
      <c r="I4347" s="241"/>
      <c r="J4347" s="241"/>
      <c r="K4347" s="241"/>
      <c r="L4347" s="241"/>
      <c r="M4347" s="243"/>
      <c r="N4347" s="244"/>
      <c r="O4347" s="243"/>
      <c r="P4347" s="244"/>
      <c r="Q4347" s="243"/>
      <c r="R4347" s="243"/>
    </row>
    <row r="4348" spans="1:18">
      <c r="A4348" s="241"/>
      <c r="B4348" s="241"/>
      <c r="C4348" s="241"/>
      <c r="D4348" s="241"/>
      <c r="E4348" s="241"/>
      <c r="F4348" s="241"/>
      <c r="G4348" s="242"/>
      <c r="H4348" s="241"/>
      <c r="I4348" s="241"/>
      <c r="J4348" s="241"/>
      <c r="K4348" s="241"/>
      <c r="L4348" s="241"/>
      <c r="M4348" s="243"/>
      <c r="N4348" s="244"/>
      <c r="O4348" s="243"/>
      <c r="P4348" s="244"/>
      <c r="Q4348" s="243"/>
      <c r="R4348" s="243"/>
    </row>
    <row r="4349" spans="1:18">
      <c r="A4349" s="241"/>
      <c r="B4349" s="241"/>
      <c r="C4349" s="241"/>
      <c r="D4349" s="241"/>
      <c r="E4349" s="241"/>
      <c r="F4349" s="241"/>
      <c r="G4349" s="242"/>
      <c r="H4349" s="241"/>
      <c r="I4349" s="241"/>
      <c r="J4349" s="241"/>
      <c r="K4349" s="241"/>
      <c r="L4349" s="241"/>
      <c r="M4349" s="243"/>
      <c r="N4349" s="244"/>
      <c r="O4349" s="243"/>
      <c r="P4349" s="244"/>
      <c r="Q4349" s="243"/>
      <c r="R4349" s="243"/>
    </row>
    <row r="4350" spans="1:18">
      <c r="A4350" s="241"/>
      <c r="B4350" s="241"/>
      <c r="C4350" s="241"/>
      <c r="D4350" s="241"/>
      <c r="E4350" s="241"/>
      <c r="F4350" s="241"/>
      <c r="G4350" s="242"/>
      <c r="H4350" s="241"/>
      <c r="I4350" s="241"/>
      <c r="J4350" s="241"/>
      <c r="K4350" s="241"/>
      <c r="L4350" s="241"/>
      <c r="M4350" s="243"/>
      <c r="N4350" s="244"/>
      <c r="O4350" s="243"/>
      <c r="P4350" s="244"/>
      <c r="Q4350" s="243"/>
      <c r="R4350" s="243"/>
    </row>
    <row r="4351" spans="1:18">
      <c r="A4351" s="241"/>
      <c r="B4351" s="241"/>
      <c r="C4351" s="241"/>
      <c r="D4351" s="241"/>
      <c r="E4351" s="241"/>
      <c r="F4351" s="241"/>
      <c r="G4351" s="242"/>
      <c r="H4351" s="241"/>
      <c r="I4351" s="241"/>
      <c r="J4351" s="241"/>
      <c r="K4351" s="241"/>
      <c r="L4351" s="241"/>
      <c r="M4351" s="243"/>
      <c r="N4351" s="244"/>
      <c r="O4351" s="243"/>
      <c r="P4351" s="244"/>
      <c r="Q4351" s="243"/>
      <c r="R4351" s="243"/>
    </row>
    <row r="4352" spans="1:18">
      <c r="A4352" s="241"/>
      <c r="B4352" s="241"/>
      <c r="C4352" s="241"/>
      <c r="D4352" s="241"/>
      <c r="E4352" s="241"/>
      <c r="F4352" s="241"/>
      <c r="G4352" s="242"/>
      <c r="H4352" s="241"/>
      <c r="I4352" s="241"/>
      <c r="J4352" s="241"/>
      <c r="K4352" s="241"/>
      <c r="L4352" s="241"/>
      <c r="M4352" s="243"/>
      <c r="N4352" s="244"/>
      <c r="O4352" s="243"/>
      <c r="P4352" s="244"/>
      <c r="Q4352" s="243"/>
      <c r="R4352" s="243"/>
    </row>
    <row r="4353" spans="1:18">
      <c r="A4353" s="241"/>
      <c r="B4353" s="241"/>
      <c r="C4353" s="241"/>
      <c r="D4353" s="241"/>
      <c r="E4353" s="241"/>
      <c r="F4353" s="241"/>
      <c r="G4353" s="242"/>
      <c r="H4353" s="241"/>
      <c r="I4353" s="241"/>
      <c r="J4353" s="241"/>
      <c r="K4353" s="241"/>
      <c r="L4353" s="241"/>
      <c r="M4353" s="243"/>
      <c r="N4353" s="244"/>
      <c r="O4353" s="243"/>
      <c r="P4353" s="244"/>
      <c r="Q4353" s="243"/>
      <c r="R4353" s="243"/>
    </row>
    <row r="4354" spans="1:18">
      <c r="A4354" s="241"/>
      <c r="B4354" s="241"/>
      <c r="C4354" s="241"/>
      <c r="D4354" s="241"/>
      <c r="E4354" s="241"/>
      <c r="F4354" s="241"/>
      <c r="G4354" s="242"/>
      <c r="H4354" s="241"/>
      <c r="I4354" s="241"/>
      <c r="J4354" s="241"/>
      <c r="K4354" s="241"/>
      <c r="L4354" s="241"/>
      <c r="M4354" s="243"/>
      <c r="N4354" s="244"/>
      <c r="O4354" s="243"/>
      <c r="P4354" s="244"/>
      <c r="Q4354" s="243"/>
      <c r="R4354" s="243"/>
    </row>
    <row r="4355" spans="1:18">
      <c r="A4355" s="241"/>
      <c r="B4355" s="241"/>
      <c r="C4355" s="241"/>
      <c r="D4355" s="241"/>
      <c r="E4355" s="241"/>
      <c r="F4355" s="241"/>
      <c r="G4355" s="242"/>
      <c r="H4355" s="241"/>
      <c r="I4355" s="241"/>
      <c r="J4355" s="241"/>
      <c r="K4355" s="241"/>
      <c r="L4355" s="241"/>
      <c r="M4355" s="243"/>
      <c r="N4355" s="244"/>
      <c r="O4355" s="243"/>
      <c r="P4355" s="244"/>
      <c r="Q4355" s="243"/>
      <c r="R4355" s="243"/>
    </row>
    <row r="4356" spans="1:18">
      <c r="A4356" s="241"/>
      <c r="B4356" s="241"/>
      <c r="C4356" s="241"/>
      <c r="D4356" s="241"/>
      <c r="E4356" s="241"/>
      <c r="F4356" s="241"/>
      <c r="G4356" s="242"/>
      <c r="H4356" s="241"/>
      <c r="I4356" s="241"/>
      <c r="J4356" s="241"/>
      <c r="K4356" s="241"/>
      <c r="L4356" s="241"/>
      <c r="M4356" s="243"/>
      <c r="N4356" s="244"/>
      <c r="O4356" s="243"/>
      <c r="P4356" s="244"/>
      <c r="Q4356" s="243"/>
      <c r="R4356" s="243"/>
    </row>
    <row r="4357" spans="1:18">
      <c r="A4357" s="241"/>
      <c r="B4357" s="241"/>
      <c r="C4357" s="241"/>
      <c r="D4357" s="241"/>
      <c r="E4357" s="241"/>
      <c r="F4357" s="241"/>
      <c r="G4357" s="242"/>
      <c r="H4357" s="241"/>
      <c r="I4357" s="241"/>
      <c r="J4357" s="241"/>
      <c r="K4357" s="241"/>
      <c r="L4357" s="241"/>
      <c r="M4357" s="243"/>
      <c r="N4357" s="244"/>
      <c r="O4357" s="243"/>
      <c r="P4357" s="244"/>
      <c r="Q4357" s="243"/>
      <c r="R4357" s="243"/>
    </row>
    <row r="4358" spans="1:18">
      <c r="A4358" s="241"/>
      <c r="B4358" s="241"/>
      <c r="C4358" s="241"/>
      <c r="D4358" s="241"/>
      <c r="E4358" s="241"/>
      <c r="F4358" s="241"/>
      <c r="G4358" s="242"/>
      <c r="H4358" s="241"/>
      <c r="I4358" s="241"/>
      <c r="J4358" s="241"/>
      <c r="K4358" s="241"/>
      <c r="L4358" s="241"/>
      <c r="M4358" s="243"/>
      <c r="N4358" s="244"/>
      <c r="O4358" s="243"/>
      <c r="P4358" s="244"/>
      <c r="Q4358" s="243"/>
      <c r="R4358" s="243"/>
    </row>
    <row r="4359" spans="1:18">
      <c r="A4359" s="241"/>
      <c r="B4359" s="241"/>
      <c r="C4359" s="241"/>
      <c r="D4359" s="241"/>
      <c r="E4359" s="241"/>
      <c r="F4359" s="241"/>
      <c r="G4359" s="242"/>
      <c r="H4359" s="241"/>
      <c r="I4359" s="241"/>
      <c r="J4359" s="241"/>
      <c r="K4359" s="241"/>
      <c r="L4359" s="241"/>
      <c r="M4359" s="243"/>
      <c r="N4359" s="244"/>
      <c r="O4359" s="243"/>
      <c r="P4359" s="244"/>
      <c r="Q4359" s="243"/>
      <c r="R4359" s="243"/>
    </row>
    <row r="4360" spans="1:18">
      <c r="A4360" s="241"/>
      <c r="B4360" s="241"/>
      <c r="C4360" s="241"/>
      <c r="D4360" s="241"/>
      <c r="E4360" s="241"/>
      <c r="F4360" s="241"/>
      <c r="G4360" s="242"/>
      <c r="H4360" s="241"/>
      <c r="I4360" s="241"/>
      <c r="J4360" s="241"/>
      <c r="K4360" s="241"/>
      <c r="L4360" s="241"/>
      <c r="M4360" s="243"/>
      <c r="N4360" s="244"/>
      <c r="O4360" s="243"/>
      <c r="P4360" s="244"/>
      <c r="Q4360" s="243"/>
      <c r="R4360" s="243"/>
    </row>
    <row r="4361" spans="1:18">
      <c r="A4361" s="241"/>
      <c r="B4361" s="241"/>
      <c r="C4361" s="241"/>
      <c r="D4361" s="241"/>
      <c r="E4361" s="241"/>
      <c r="F4361" s="241"/>
      <c r="G4361" s="242"/>
      <c r="H4361" s="241"/>
      <c r="I4361" s="241"/>
      <c r="J4361" s="241"/>
      <c r="K4361" s="241"/>
      <c r="L4361" s="241"/>
      <c r="M4361" s="243"/>
      <c r="N4361" s="244"/>
      <c r="O4361" s="243"/>
      <c r="P4361" s="244"/>
      <c r="Q4361" s="243"/>
      <c r="R4361" s="243"/>
    </row>
    <row r="4362" spans="1:18">
      <c r="A4362" s="241"/>
      <c r="B4362" s="241"/>
      <c r="C4362" s="241"/>
      <c r="D4362" s="241"/>
      <c r="E4362" s="241"/>
      <c r="F4362" s="241"/>
      <c r="G4362" s="242"/>
      <c r="H4362" s="241"/>
      <c r="I4362" s="241"/>
      <c r="J4362" s="241"/>
      <c r="K4362" s="241"/>
      <c r="L4362" s="241"/>
      <c r="M4362" s="243"/>
      <c r="N4362" s="244"/>
      <c r="O4362" s="243"/>
      <c r="P4362" s="244"/>
      <c r="Q4362" s="243"/>
      <c r="R4362" s="243"/>
    </row>
    <row r="4363" spans="1:18">
      <c r="A4363" s="241"/>
      <c r="B4363" s="241"/>
      <c r="C4363" s="241"/>
      <c r="D4363" s="241"/>
      <c r="E4363" s="241"/>
      <c r="F4363" s="241"/>
      <c r="G4363" s="242"/>
      <c r="H4363" s="241"/>
      <c r="I4363" s="241"/>
      <c r="J4363" s="241"/>
      <c r="K4363" s="241"/>
      <c r="L4363" s="241"/>
      <c r="M4363" s="243"/>
      <c r="N4363" s="244"/>
      <c r="O4363" s="243"/>
      <c r="P4363" s="244"/>
      <c r="Q4363" s="243"/>
      <c r="R4363" s="243"/>
    </row>
    <row r="4364" spans="1:18">
      <c r="A4364" s="241"/>
      <c r="B4364" s="241"/>
      <c r="C4364" s="241"/>
      <c r="D4364" s="241"/>
      <c r="E4364" s="241"/>
      <c r="F4364" s="241"/>
      <c r="G4364" s="242"/>
      <c r="H4364" s="241"/>
      <c r="I4364" s="241"/>
      <c r="J4364" s="241"/>
      <c r="K4364" s="241"/>
      <c r="L4364" s="241"/>
      <c r="M4364" s="243"/>
      <c r="N4364" s="244"/>
      <c r="O4364" s="243"/>
      <c r="P4364" s="244"/>
      <c r="Q4364" s="243"/>
      <c r="R4364" s="243"/>
    </row>
    <row r="4365" spans="1:18">
      <c r="A4365" s="241"/>
      <c r="B4365" s="241"/>
      <c r="C4365" s="241"/>
      <c r="D4365" s="241"/>
      <c r="E4365" s="241"/>
      <c r="F4365" s="241"/>
      <c r="G4365" s="242"/>
      <c r="H4365" s="241"/>
      <c r="I4365" s="241"/>
      <c r="J4365" s="241"/>
      <c r="K4365" s="241"/>
      <c r="L4365" s="241"/>
      <c r="M4365" s="243"/>
      <c r="N4365" s="244"/>
      <c r="O4365" s="243"/>
      <c r="P4365" s="244"/>
      <c r="Q4365" s="243"/>
      <c r="R4365" s="243"/>
    </row>
    <row r="4366" spans="1:18">
      <c r="A4366" s="241"/>
      <c r="B4366" s="241"/>
      <c r="C4366" s="241"/>
      <c r="D4366" s="241"/>
      <c r="E4366" s="241"/>
      <c r="F4366" s="241"/>
      <c r="G4366" s="242"/>
      <c r="H4366" s="241"/>
      <c r="I4366" s="241"/>
      <c r="J4366" s="241"/>
      <c r="K4366" s="241"/>
      <c r="L4366" s="241"/>
      <c r="M4366" s="243"/>
      <c r="N4366" s="244"/>
      <c r="O4366" s="243"/>
      <c r="P4366" s="244"/>
      <c r="Q4366" s="243"/>
      <c r="R4366" s="243"/>
    </row>
    <row r="4367" spans="1:18">
      <c r="A4367" s="241"/>
      <c r="B4367" s="241"/>
      <c r="C4367" s="241"/>
      <c r="D4367" s="241"/>
      <c r="E4367" s="241"/>
      <c r="F4367" s="241"/>
      <c r="G4367" s="242"/>
      <c r="H4367" s="241"/>
      <c r="I4367" s="241"/>
      <c r="J4367" s="241"/>
      <c r="K4367" s="241"/>
      <c r="L4367" s="241"/>
      <c r="M4367" s="243"/>
      <c r="N4367" s="244"/>
      <c r="O4367" s="243"/>
      <c r="P4367" s="244"/>
      <c r="Q4367" s="243"/>
      <c r="R4367" s="243"/>
    </row>
    <row r="4368" spans="1:18">
      <c r="A4368" s="241"/>
      <c r="B4368" s="241"/>
      <c r="C4368" s="241"/>
      <c r="D4368" s="241"/>
      <c r="E4368" s="241"/>
      <c r="F4368" s="241"/>
      <c r="G4368" s="242"/>
      <c r="H4368" s="241"/>
      <c r="I4368" s="241"/>
      <c r="J4368" s="241"/>
      <c r="K4368" s="241"/>
      <c r="L4368" s="241"/>
      <c r="M4368" s="243"/>
      <c r="N4368" s="244"/>
      <c r="O4368" s="243"/>
      <c r="P4368" s="244"/>
      <c r="Q4368" s="243"/>
      <c r="R4368" s="243"/>
    </row>
    <row r="4369" spans="1:18">
      <c r="A4369" s="241"/>
      <c r="B4369" s="241"/>
      <c r="C4369" s="241"/>
      <c r="D4369" s="241"/>
      <c r="E4369" s="241"/>
      <c r="F4369" s="241"/>
      <c r="G4369" s="242"/>
      <c r="H4369" s="241"/>
      <c r="I4369" s="241"/>
      <c r="J4369" s="241"/>
      <c r="K4369" s="241"/>
      <c r="L4369" s="241"/>
      <c r="M4369" s="243"/>
      <c r="N4369" s="244"/>
      <c r="O4369" s="243"/>
      <c r="P4369" s="244"/>
      <c r="Q4369" s="243"/>
      <c r="R4369" s="243"/>
    </row>
    <row r="4370" spans="1:18">
      <c r="A4370" s="241"/>
      <c r="B4370" s="241"/>
      <c r="C4370" s="241"/>
      <c r="D4370" s="241"/>
      <c r="E4370" s="241"/>
      <c r="F4370" s="241"/>
      <c r="G4370" s="242"/>
      <c r="H4370" s="241"/>
      <c r="I4370" s="241"/>
      <c r="J4370" s="241"/>
      <c r="K4370" s="241"/>
      <c r="L4370" s="241"/>
      <c r="M4370" s="243"/>
      <c r="N4370" s="244"/>
      <c r="O4370" s="243"/>
      <c r="P4370" s="244"/>
      <c r="Q4370" s="243"/>
      <c r="R4370" s="243"/>
    </row>
    <row r="4371" spans="1:18">
      <c r="A4371" s="241"/>
      <c r="B4371" s="241"/>
      <c r="C4371" s="241"/>
      <c r="D4371" s="241"/>
      <c r="E4371" s="241"/>
      <c r="F4371" s="241"/>
      <c r="G4371" s="242"/>
      <c r="H4371" s="241"/>
      <c r="I4371" s="241"/>
      <c r="J4371" s="241"/>
      <c r="K4371" s="241"/>
      <c r="L4371" s="241"/>
      <c r="M4371" s="243"/>
      <c r="N4371" s="244"/>
      <c r="O4371" s="243"/>
      <c r="P4371" s="244"/>
      <c r="Q4371" s="243"/>
      <c r="R4371" s="243"/>
    </row>
    <row r="4372" spans="1:18">
      <c r="A4372" s="241"/>
      <c r="B4372" s="241"/>
      <c r="C4372" s="241"/>
      <c r="D4372" s="241"/>
      <c r="E4372" s="241"/>
      <c r="F4372" s="241"/>
      <c r="G4372" s="242"/>
      <c r="H4372" s="241"/>
      <c r="I4372" s="241"/>
      <c r="J4372" s="241"/>
      <c r="K4372" s="241"/>
      <c r="L4372" s="241"/>
      <c r="M4372" s="243"/>
      <c r="N4372" s="244"/>
      <c r="O4372" s="243"/>
      <c r="P4372" s="244"/>
      <c r="Q4372" s="243"/>
      <c r="R4372" s="243"/>
    </row>
    <row r="4373" spans="1:18">
      <c r="A4373" s="241"/>
      <c r="B4373" s="241"/>
      <c r="C4373" s="241"/>
      <c r="D4373" s="241"/>
      <c r="E4373" s="241"/>
      <c r="F4373" s="241"/>
      <c r="G4373" s="242"/>
      <c r="H4373" s="241"/>
      <c r="I4373" s="241"/>
      <c r="J4373" s="241"/>
      <c r="K4373" s="241"/>
      <c r="L4373" s="241"/>
      <c r="M4373" s="243"/>
      <c r="N4373" s="244"/>
      <c r="O4373" s="243"/>
      <c r="P4373" s="244"/>
      <c r="Q4373" s="243"/>
      <c r="R4373" s="243"/>
    </row>
    <row r="4374" spans="1:18">
      <c r="A4374" s="241"/>
      <c r="B4374" s="241"/>
      <c r="C4374" s="241"/>
      <c r="D4374" s="241"/>
      <c r="E4374" s="241"/>
      <c r="F4374" s="241"/>
      <c r="G4374" s="242"/>
      <c r="H4374" s="241"/>
      <c r="I4374" s="241"/>
      <c r="J4374" s="241"/>
      <c r="K4374" s="241"/>
      <c r="L4374" s="241"/>
      <c r="M4374" s="243"/>
      <c r="N4374" s="244"/>
      <c r="O4374" s="243"/>
      <c r="P4374" s="244"/>
      <c r="Q4374" s="243"/>
      <c r="R4374" s="243"/>
    </row>
    <row r="4375" spans="1:18">
      <c r="A4375" s="241"/>
      <c r="B4375" s="241"/>
      <c r="C4375" s="241"/>
      <c r="D4375" s="241"/>
      <c r="E4375" s="241"/>
      <c r="F4375" s="241"/>
      <c r="G4375" s="242"/>
      <c r="H4375" s="241"/>
      <c r="I4375" s="241"/>
      <c r="J4375" s="241"/>
      <c r="K4375" s="241"/>
      <c r="L4375" s="241"/>
      <c r="M4375" s="243"/>
      <c r="N4375" s="244"/>
      <c r="O4375" s="243"/>
      <c r="P4375" s="244"/>
      <c r="Q4375" s="243"/>
      <c r="R4375" s="243"/>
    </row>
    <row r="4376" spans="1:18">
      <c r="A4376" s="241"/>
      <c r="B4376" s="241"/>
      <c r="C4376" s="241"/>
      <c r="D4376" s="241"/>
      <c r="E4376" s="241"/>
      <c r="F4376" s="241"/>
      <c r="G4376" s="242"/>
      <c r="H4376" s="241"/>
      <c r="I4376" s="241"/>
      <c r="J4376" s="241"/>
      <c r="K4376" s="241"/>
      <c r="L4376" s="241"/>
      <c r="M4376" s="243"/>
      <c r="N4376" s="244"/>
      <c r="O4376" s="243"/>
      <c r="P4376" s="244"/>
      <c r="Q4376" s="243"/>
      <c r="R4376" s="243"/>
    </row>
    <row r="4377" spans="1:18">
      <c r="A4377" s="241"/>
      <c r="B4377" s="241"/>
      <c r="C4377" s="241"/>
      <c r="D4377" s="241"/>
      <c r="E4377" s="241"/>
      <c r="F4377" s="241"/>
      <c r="G4377" s="242"/>
      <c r="H4377" s="241"/>
      <c r="I4377" s="241"/>
      <c r="J4377" s="241"/>
      <c r="K4377" s="241"/>
      <c r="L4377" s="241"/>
      <c r="M4377" s="243"/>
      <c r="N4377" s="244"/>
      <c r="O4377" s="243"/>
      <c r="P4377" s="244"/>
      <c r="Q4377" s="243"/>
      <c r="R4377" s="243"/>
    </row>
    <row r="4378" spans="1:18">
      <c r="A4378" s="241"/>
      <c r="B4378" s="241"/>
      <c r="C4378" s="241"/>
      <c r="D4378" s="241"/>
      <c r="E4378" s="241"/>
      <c r="F4378" s="241"/>
      <c r="G4378" s="242"/>
      <c r="H4378" s="241"/>
      <c r="I4378" s="241"/>
      <c r="J4378" s="241"/>
      <c r="K4378" s="241"/>
      <c r="L4378" s="241"/>
      <c r="M4378" s="243"/>
      <c r="N4378" s="244"/>
      <c r="O4378" s="243"/>
      <c r="P4378" s="244"/>
      <c r="Q4378" s="243"/>
      <c r="R4378" s="243"/>
    </row>
    <row r="4379" spans="1:18">
      <c r="A4379" s="241"/>
      <c r="B4379" s="241"/>
      <c r="C4379" s="241"/>
      <c r="D4379" s="241"/>
      <c r="E4379" s="241"/>
      <c r="F4379" s="241"/>
      <c r="G4379" s="242"/>
      <c r="H4379" s="241"/>
      <c r="I4379" s="241"/>
      <c r="J4379" s="241"/>
      <c r="K4379" s="241"/>
      <c r="L4379" s="241"/>
      <c r="M4379" s="243"/>
      <c r="N4379" s="244"/>
      <c r="O4379" s="243"/>
      <c r="P4379" s="244"/>
      <c r="Q4379" s="243"/>
      <c r="R4379" s="243"/>
    </row>
    <row r="4380" spans="1:18">
      <c r="A4380" s="241"/>
      <c r="B4380" s="241"/>
      <c r="C4380" s="241"/>
      <c r="D4380" s="241"/>
      <c r="E4380" s="241"/>
      <c r="F4380" s="241"/>
      <c r="G4380" s="242"/>
      <c r="H4380" s="241"/>
      <c r="I4380" s="241"/>
      <c r="J4380" s="241"/>
      <c r="K4380" s="241"/>
      <c r="L4380" s="241"/>
      <c r="M4380" s="243"/>
      <c r="N4380" s="244"/>
      <c r="O4380" s="243"/>
      <c r="P4380" s="244"/>
      <c r="Q4380" s="243"/>
      <c r="R4380" s="243"/>
    </row>
    <row r="4381" spans="1:18">
      <c r="A4381" s="241"/>
      <c r="B4381" s="241"/>
      <c r="C4381" s="241"/>
      <c r="D4381" s="241"/>
      <c r="E4381" s="241"/>
      <c r="F4381" s="241"/>
      <c r="G4381" s="242"/>
      <c r="H4381" s="241"/>
      <c r="I4381" s="241"/>
      <c r="J4381" s="241"/>
      <c r="K4381" s="241"/>
      <c r="L4381" s="241"/>
      <c r="M4381" s="243"/>
      <c r="N4381" s="244"/>
      <c r="O4381" s="243"/>
      <c r="P4381" s="244"/>
      <c r="Q4381" s="243"/>
      <c r="R4381" s="243"/>
    </row>
    <row r="4382" spans="1:18">
      <c r="A4382" s="241"/>
      <c r="B4382" s="241"/>
      <c r="C4382" s="241"/>
      <c r="D4382" s="241"/>
      <c r="E4382" s="241"/>
      <c r="F4382" s="241"/>
      <c r="G4382" s="242"/>
      <c r="H4382" s="241"/>
      <c r="I4382" s="241"/>
      <c r="J4382" s="241"/>
      <c r="K4382" s="241"/>
      <c r="L4382" s="241"/>
      <c r="M4382" s="243"/>
      <c r="N4382" s="244"/>
      <c r="O4382" s="243"/>
      <c r="P4382" s="244"/>
      <c r="Q4382" s="243"/>
      <c r="R4382" s="243"/>
    </row>
    <row r="4383" spans="1:18">
      <c r="A4383" s="241"/>
      <c r="B4383" s="241"/>
      <c r="C4383" s="241"/>
      <c r="D4383" s="241"/>
      <c r="E4383" s="241"/>
      <c r="F4383" s="241"/>
      <c r="G4383" s="242"/>
      <c r="H4383" s="241"/>
      <c r="I4383" s="241"/>
      <c r="J4383" s="241"/>
      <c r="K4383" s="241"/>
      <c r="L4383" s="241"/>
      <c r="M4383" s="243"/>
      <c r="N4383" s="244"/>
      <c r="O4383" s="243"/>
      <c r="P4383" s="244"/>
      <c r="Q4383" s="243"/>
      <c r="R4383" s="243"/>
    </row>
    <row r="4384" spans="1:18">
      <c r="A4384" s="241"/>
      <c r="B4384" s="241"/>
      <c r="C4384" s="241"/>
      <c r="D4384" s="241"/>
      <c r="E4384" s="241"/>
      <c r="F4384" s="241"/>
      <c r="G4384" s="242"/>
      <c r="H4384" s="241"/>
      <c r="I4384" s="241"/>
      <c r="J4384" s="241"/>
      <c r="K4384" s="241"/>
      <c r="L4384" s="241"/>
      <c r="M4384" s="243"/>
      <c r="N4384" s="244"/>
      <c r="O4384" s="243"/>
      <c r="P4384" s="244"/>
      <c r="Q4384" s="243"/>
      <c r="R4384" s="243"/>
    </row>
    <row r="4385" spans="1:18">
      <c r="A4385" s="241"/>
      <c r="B4385" s="241"/>
      <c r="C4385" s="241"/>
      <c r="D4385" s="241"/>
      <c r="E4385" s="241"/>
      <c r="F4385" s="241"/>
      <c r="G4385" s="242"/>
      <c r="H4385" s="241"/>
      <c r="I4385" s="241"/>
      <c r="J4385" s="241"/>
      <c r="K4385" s="241"/>
      <c r="L4385" s="241"/>
      <c r="M4385" s="243"/>
      <c r="N4385" s="244"/>
      <c r="O4385" s="243"/>
      <c r="P4385" s="244"/>
      <c r="Q4385" s="243"/>
      <c r="R4385" s="243"/>
    </row>
    <row r="4386" spans="1:18">
      <c r="A4386" s="241"/>
      <c r="B4386" s="241"/>
      <c r="C4386" s="241"/>
      <c r="D4386" s="241"/>
      <c r="E4386" s="241"/>
      <c r="F4386" s="241"/>
      <c r="G4386" s="242"/>
      <c r="H4386" s="241"/>
      <c r="I4386" s="241"/>
      <c r="J4386" s="241"/>
      <c r="K4386" s="241"/>
      <c r="L4386" s="241"/>
      <c r="M4386" s="243"/>
      <c r="N4386" s="244"/>
      <c r="O4386" s="243"/>
      <c r="P4386" s="244"/>
      <c r="Q4386" s="243"/>
      <c r="R4386" s="243"/>
    </row>
    <row r="4387" spans="1:18">
      <c r="A4387" s="241"/>
      <c r="B4387" s="241"/>
      <c r="C4387" s="241"/>
      <c r="D4387" s="241"/>
      <c r="E4387" s="241"/>
      <c r="F4387" s="241"/>
      <c r="G4387" s="242"/>
      <c r="H4387" s="241"/>
      <c r="I4387" s="241"/>
      <c r="J4387" s="241"/>
      <c r="K4387" s="241"/>
      <c r="L4387" s="241"/>
      <c r="M4387" s="243"/>
      <c r="N4387" s="244"/>
      <c r="O4387" s="243"/>
      <c r="P4387" s="244"/>
      <c r="Q4387" s="243"/>
      <c r="R4387" s="243"/>
    </row>
    <row r="4388" spans="1:18">
      <c r="A4388" s="241"/>
      <c r="B4388" s="241"/>
      <c r="C4388" s="241"/>
      <c r="D4388" s="241"/>
      <c r="E4388" s="241"/>
      <c r="F4388" s="241"/>
      <c r="G4388" s="242"/>
      <c r="H4388" s="241"/>
      <c r="I4388" s="241"/>
      <c r="J4388" s="241"/>
      <c r="K4388" s="241"/>
      <c r="L4388" s="241"/>
      <c r="M4388" s="243"/>
      <c r="N4388" s="244"/>
      <c r="O4388" s="243"/>
      <c r="P4388" s="244"/>
      <c r="Q4388" s="243"/>
      <c r="R4388" s="243"/>
    </row>
    <row r="4389" spans="1:18">
      <c r="A4389" s="241"/>
      <c r="B4389" s="241"/>
      <c r="C4389" s="241"/>
      <c r="D4389" s="241"/>
      <c r="E4389" s="241"/>
      <c r="F4389" s="241"/>
      <c r="G4389" s="242"/>
      <c r="H4389" s="241"/>
      <c r="I4389" s="241"/>
      <c r="J4389" s="241"/>
      <c r="K4389" s="241"/>
      <c r="L4389" s="241"/>
      <c r="M4389" s="243"/>
      <c r="N4389" s="244"/>
      <c r="O4389" s="243"/>
      <c r="P4389" s="244"/>
      <c r="Q4389" s="243"/>
      <c r="R4389" s="243"/>
    </row>
    <row r="4390" spans="1:18">
      <c r="A4390" s="241"/>
      <c r="B4390" s="241"/>
      <c r="C4390" s="241"/>
      <c r="D4390" s="241"/>
      <c r="E4390" s="241"/>
      <c r="F4390" s="241"/>
      <c r="G4390" s="242"/>
      <c r="H4390" s="241"/>
      <c r="I4390" s="241"/>
      <c r="J4390" s="241"/>
      <c r="K4390" s="241"/>
      <c r="L4390" s="241"/>
      <c r="M4390" s="243"/>
      <c r="N4390" s="244"/>
      <c r="O4390" s="243"/>
      <c r="P4390" s="244"/>
      <c r="Q4390" s="243"/>
      <c r="R4390" s="243"/>
    </row>
    <row r="4391" spans="1:18">
      <c r="A4391" s="241"/>
      <c r="B4391" s="241"/>
      <c r="C4391" s="241"/>
      <c r="D4391" s="241"/>
      <c r="E4391" s="241"/>
      <c r="F4391" s="241"/>
      <c r="G4391" s="242"/>
      <c r="H4391" s="241"/>
      <c r="I4391" s="241"/>
      <c r="J4391" s="241"/>
      <c r="K4391" s="241"/>
      <c r="L4391" s="241"/>
      <c r="M4391" s="243"/>
      <c r="N4391" s="244"/>
      <c r="O4391" s="243"/>
      <c r="P4391" s="244"/>
      <c r="Q4391" s="243"/>
      <c r="R4391" s="243"/>
    </row>
    <row r="4392" spans="1:18">
      <c r="A4392" s="241"/>
      <c r="B4392" s="241"/>
      <c r="C4392" s="241"/>
      <c r="D4392" s="241"/>
      <c r="E4392" s="241"/>
      <c r="F4392" s="241"/>
      <c r="G4392" s="242"/>
      <c r="H4392" s="241"/>
      <c r="I4392" s="241"/>
      <c r="J4392" s="241"/>
      <c r="K4392" s="241"/>
      <c r="L4392" s="241"/>
      <c r="M4392" s="243"/>
      <c r="N4392" s="244"/>
      <c r="O4392" s="243"/>
      <c r="P4392" s="244"/>
      <c r="Q4392" s="243"/>
      <c r="R4392" s="243"/>
    </row>
    <row r="4393" spans="1:18">
      <c r="A4393" s="241"/>
      <c r="B4393" s="241"/>
      <c r="C4393" s="241"/>
      <c r="D4393" s="241"/>
      <c r="E4393" s="241"/>
      <c r="F4393" s="241"/>
      <c r="G4393" s="242"/>
      <c r="H4393" s="241"/>
      <c r="I4393" s="241"/>
      <c r="J4393" s="241"/>
      <c r="K4393" s="241"/>
      <c r="L4393" s="241"/>
      <c r="M4393" s="243"/>
      <c r="N4393" s="244"/>
      <c r="O4393" s="243"/>
      <c r="P4393" s="244"/>
      <c r="Q4393" s="243"/>
      <c r="R4393" s="243"/>
    </row>
    <row r="4394" spans="1:18">
      <c r="A4394" s="241"/>
      <c r="B4394" s="241"/>
      <c r="C4394" s="241"/>
      <c r="D4394" s="241"/>
      <c r="E4394" s="241"/>
      <c r="F4394" s="241"/>
      <c r="G4394" s="242"/>
      <c r="H4394" s="241"/>
      <c r="I4394" s="241"/>
      <c r="J4394" s="241"/>
      <c r="K4394" s="241"/>
      <c r="L4394" s="241"/>
      <c r="M4394" s="243"/>
      <c r="N4394" s="244"/>
      <c r="O4394" s="243"/>
      <c r="P4394" s="244"/>
      <c r="Q4394" s="243"/>
      <c r="R4394" s="243"/>
    </row>
    <row r="4395" spans="1:18">
      <c r="A4395" s="241"/>
      <c r="B4395" s="241"/>
      <c r="C4395" s="241"/>
      <c r="D4395" s="241"/>
      <c r="E4395" s="241"/>
      <c r="F4395" s="241"/>
      <c r="G4395" s="242"/>
      <c r="H4395" s="241"/>
      <c r="I4395" s="241"/>
      <c r="J4395" s="241"/>
      <c r="K4395" s="241"/>
      <c r="L4395" s="241"/>
      <c r="M4395" s="243"/>
      <c r="N4395" s="244"/>
      <c r="O4395" s="243"/>
      <c r="P4395" s="244"/>
      <c r="Q4395" s="243"/>
      <c r="R4395" s="243"/>
    </row>
    <row r="4396" spans="1:18">
      <c r="A4396" s="241"/>
      <c r="B4396" s="241"/>
      <c r="C4396" s="241"/>
      <c r="D4396" s="241"/>
      <c r="E4396" s="241"/>
      <c r="F4396" s="241"/>
      <c r="G4396" s="242"/>
      <c r="H4396" s="241"/>
      <c r="I4396" s="241"/>
      <c r="J4396" s="241"/>
      <c r="K4396" s="241"/>
      <c r="L4396" s="241"/>
      <c r="M4396" s="243"/>
      <c r="N4396" s="244"/>
      <c r="O4396" s="243"/>
      <c r="P4396" s="244"/>
      <c r="Q4396" s="243"/>
      <c r="R4396" s="243"/>
    </row>
    <row r="4397" spans="1:18">
      <c r="A4397" s="241"/>
      <c r="B4397" s="241"/>
      <c r="C4397" s="241"/>
      <c r="D4397" s="241"/>
      <c r="E4397" s="241"/>
      <c r="F4397" s="241"/>
      <c r="G4397" s="242"/>
      <c r="H4397" s="241"/>
      <c r="I4397" s="241"/>
      <c r="J4397" s="241"/>
      <c r="K4397" s="241"/>
      <c r="L4397" s="241"/>
      <c r="M4397" s="243"/>
      <c r="N4397" s="244"/>
      <c r="O4397" s="243"/>
      <c r="P4397" s="244"/>
      <c r="Q4397" s="243"/>
      <c r="R4397" s="243"/>
    </row>
    <row r="4398" spans="1:18">
      <c r="A4398" s="241"/>
      <c r="B4398" s="241"/>
      <c r="C4398" s="241"/>
      <c r="D4398" s="241"/>
      <c r="E4398" s="241"/>
      <c r="F4398" s="241"/>
      <c r="G4398" s="242"/>
      <c r="H4398" s="241"/>
      <c r="I4398" s="241"/>
      <c r="J4398" s="241"/>
      <c r="K4398" s="241"/>
      <c r="L4398" s="241"/>
      <c r="M4398" s="243"/>
      <c r="N4398" s="244"/>
      <c r="O4398" s="243"/>
      <c r="P4398" s="244"/>
      <c r="Q4398" s="243"/>
      <c r="R4398" s="243"/>
    </row>
    <row r="4399" spans="1:18">
      <c r="A4399" s="241"/>
      <c r="B4399" s="241"/>
      <c r="C4399" s="241"/>
      <c r="D4399" s="241"/>
      <c r="E4399" s="241"/>
      <c r="F4399" s="241"/>
      <c r="G4399" s="242"/>
      <c r="H4399" s="241"/>
      <c r="I4399" s="241"/>
      <c r="J4399" s="241"/>
      <c r="K4399" s="241"/>
      <c r="L4399" s="241"/>
      <c r="M4399" s="243"/>
      <c r="N4399" s="244"/>
      <c r="O4399" s="243"/>
      <c r="P4399" s="244"/>
      <c r="Q4399" s="243"/>
      <c r="R4399" s="243"/>
    </row>
    <row r="4400" spans="1:18">
      <c r="A4400" s="241"/>
      <c r="B4400" s="241"/>
      <c r="C4400" s="241"/>
      <c r="D4400" s="241"/>
      <c r="E4400" s="241"/>
      <c r="F4400" s="241"/>
      <c r="G4400" s="242"/>
      <c r="H4400" s="241"/>
      <c r="I4400" s="241"/>
      <c r="J4400" s="241"/>
      <c r="K4400" s="241"/>
      <c r="L4400" s="241"/>
      <c r="M4400" s="243"/>
      <c r="N4400" s="244"/>
      <c r="O4400" s="243"/>
      <c r="P4400" s="244"/>
      <c r="Q4400" s="243"/>
      <c r="R4400" s="243"/>
    </row>
    <row r="4401" spans="1:18">
      <c r="A4401" s="241"/>
      <c r="B4401" s="241"/>
      <c r="C4401" s="241"/>
      <c r="D4401" s="241"/>
      <c r="E4401" s="241"/>
      <c r="F4401" s="241"/>
      <c r="G4401" s="242"/>
      <c r="H4401" s="241"/>
      <c r="I4401" s="241"/>
      <c r="J4401" s="241"/>
      <c r="K4401" s="241"/>
      <c r="L4401" s="241"/>
      <c r="M4401" s="243"/>
      <c r="N4401" s="244"/>
      <c r="O4401" s="243"/>
      <c r="P4401" s="244"/>
      <c r="Q4401" s="243"/>
      <c r="R4401" s="243"/>
    </row>
    <row r="4402" spans="1:18">
      <c r="A4402" s="241"/>
      <c r="B4402" s="241"/>
      <c r="C4402" s="241"/>
      <c r="D4402" s="241"/>
      <c r="E4402" s="241"/>
      <c r="F4402" s="241"/>
      <c r="G4402" s="242"/>
      <c r="H4402" s="241"/>
      <c r="I4402" s="241"/>
      <c r="J4402" s="241"/>
      <c r="K4402" s="241"/>
      <c r="L4402" s="241"/>
      <c r="M4402" s="243"/>
      <c r="N4402" s="244"/>
      <c r="O4402" s="243"/>
      <c r="P4402" s="244"/>
      <c r="Q4402" s="243"/>
      <c r="R4402" s="243"/>
    </row>
    <row r="4403" spans="1:18">
      <c r="A4403" s="241"/>
      <c r="B4403" s="241"/>
      <c r="C4403" s="241"/>
      <c r="D4403" s="241"/>
      <c r="E4403" s="241"/>
      <c r="F4403" s="241"/>
      <c r="G4403" s="242"/>
      <c r="H4403" s="241"/>
      <c r="I4403" s="241"/>
      <c r="J4403" s="241"/>
      <c r="K4403" s="241"/>
      <c r="L4403" s="241"/>
      <c r="M4403" s="243"/>
      <c r="N4403" s="244"/>
      <c r="O4403" s="243"/>
      <c r="P4403" s="244"/>
      <c r="Q4403" s="243"/>
      <c r="R4403" s="243"/>
    </row>
    <row r="4404" spans="1:18">
      <c r="A4404" s="241"/>
      <c r="B4404" s="241"/>
      <c r="C4404" s="241"/>
      <c r="D4404" s="241"/>
      <c r="E4404" s="241"/>
      <c r="F4404" s="241"/>
      <c r="G4404" s="242"/>
      <c r="H4404" s="241"/>
      <c r="I4404" s="241"/>
      <c r="J4404" s="241"/>
      <c r="K4404" s="241"/>
      <c r="L4404" s="241"/>
      <c r="M4404" s="243"/>
      <c r="N4404" s="244"/>
      <c r="O4404" s="243"/>
      <c r="P4404" s="244"/>
      <c r="Q4404" s="243"/>
      <c r="R4404" s="243"/>
    </row>
    <row r="4405" spans="1:18">
      <c r="A4405" s="241"/>
      <c r="B4405" s="241"/>
      <c r="C4405" s="241"/>
      <c r="D4405" s="241"/>
      <c r="E4405" s="241"/>
      <c r="F4405" s="241"/>
      <c r="G4405" s="242"/>
      <c r="H4405" s="241"/>
      <c r="I4405" s="241"/>
      <c r="J4405" s="241"/>
      <c r="K4405" s="241"/>
      <c r="L4405" s="241"/>
      <c r="M4405" s="243"/>
      <c r="N4405" s="244"/>
      <c r="O4405" s="243"/>
      <c r="P4405" s="244"/>
      <c r="Q4405" s="243"/>
      <c r="R4405" s="243"/>
    </row>
    <row r="4406" spans="1:18">
      <c r="A4406" s="241"/>
      <c r="B4406" s="241"/>
      <c r="C4406" s="241"/>
      <c r="D4406" s="241"/>
      <c r="E4406" s="241"/>
      <c r="F4406" s="241"/>
      <c r="G4406" s="242"/>
      <c r="H4406" s="241"/>
      <c r="I4406" s="241"/>
      <c r="J4406" s="241"/>
      <c r="K4406" s="241"/>
      <c r="L4406" s="241"/>
      <c r="M4406" s="243"/>
      <c r="N4406" s="244"/>
      <c r="O4406" s="243"/>
      <c r="P4406" s="244"/>
      <c r="Q4406" s="243"/>
      <c r="R4406" s="243"/>
    </row>
    <row r="4407" spans="1:18">
      <c r="A4407" s="241"/>
      <c r="B4407" s="241"/>
      <c r="C4407" s="241"/>
      <c r="D4407" s="241"/>
      <c r="E4407" s="241"/>
      <c r="F4407" s="241"/>
      <c r="G4407" s="242"/>
      <c r="H4407" s="241"/>
      <c r="I4407" s="241"/>
      <c r="J4407" s="241"/>
      <c r="K4407" s="241"/>
      <c r="L4407" s="241"/>
      <c r="M4407" s="243"/>
      <c r="N4407" s="244"/>
      <c r="O4407" s="243"/>
      <c r="P4407" s="244"/>
      <c r="Q4407" s="243"/>
      <c r="R4407" s="243"/>
    </row>
    <row r="4408" spans="1:18">
      <c r="A4408" s="241"/>
      <c r="B4408" s="241"/>
      <c r="C4408" s="241"/>
      <c r="D4408" s="241"/>
      <c r="E4408" s="241"/>
      <c r="F4408" s="241"/>
      <c r="G4408" s="242"/>
      <c r="H4408" s="241"/>
      <c r="I4408" s="241"/>
      <c r="J4408" s="241"/>
      <c r="K4408" s="241"/>
      <c r="L4408" s="241"/>
      <c r="M4408" s="243"/>
      <c r="N4408" s="244"/>
      <c r="O4408" s="243"/>
      <c r="P4408" s="244"/>
      <c r="Q4408" s="243"/>
      <c r="R4408" s="243"/>
    </row>
    <row r="4409" spans="1:18">
      <c r="A4409" s="241"/>
      <c r="B4409" s="241"/>
      <c r="C4409" s="241"/>
      <c r="D4409" s="241"/>
      <c r="E4409" s="241"/>
      <c r="F4409" s="241"/>
      <c r="G4409" s="242"/>
      <c r="H4409" s="241"/>
      <c r="I4409" s="241"/>
      <c r="J4409" s="241"/>
      <c r="K4409" s="241"/>
      <c r="L4409" s="241"/>
      <c r="M4409" s="243"/>
      <c r="N4409" s="244"/>
      <c r="O4409" s="243"/>
      <c r="P4409" s="244"/>
      <c r="Q4409" s="243"/>
      <c r="R4409" s="243"/>
    </row>
    <row r="4410" spans="1:18">
      <c r="A4410" s="241"/>
      <c r="B4410" s="241"/>
      <c r="C4410" s="241"/>
      <c r="D4410" s="241"/>
      <c r="E4410" s="241"/>
      <c r="F4410" s="241"/>
      <c r="G4410" s="242"/>
      <c r="H4410" s="241"/>
      <c r="I4410" s="241"/>
      <c r="J4410" s="241"/>
      <c r="K4410" s="241"/>
      <c r="L4410" s="241"/>
      <c r="M4410" s="243"/>
      <c r="N4410" s="244"/>
      <c r="O4410" s="243"/>
      <c r="P4410" s="244"/>
      <c r="Q4410" s="243"/>
      <c r="R4410" s="243"/>
    </row>
    <row r="4411" spans="1:18">
      <c r="A4411" s="241"/>
      <c r="B4411" s="241"/>
      <c r="C4411" s="241"/>
      <c r="D4411" s="241"/>
      <c r="E4411" s="241"/>
      <c r="F4411" s="241"/>
      <c r="G4411" s="242"/>
      <c r="H4411" s="241"/>
      <c r="I4411" s="241"/>
      <c r="J4411" s="241"/>
      <c r="K4411" s="241"/>
      <c r="L4411" s="241"/>
      <c r="M4411" s="243"/>
      <c r="N4411" s="244"/>
      <c r="O4411" s="243"/>
      <c r="P4411" s="244"/>
      <c r="Q4411" s="243"/>
      <c r="R4411" s="243"/>
    </row>
    <row r="4412" spans="1:18">
      <c r="A4412" s="241"/>
      <c r="B4412" s="241"/>
      <c r="C4412" s="241"/>
      <c r="D4412" s="241"/>
      <c r="E4412" s="241"/>
      <c r="F4412" s="241"/>
      <c r="G4412" s="242"/>
      <c r="H4412" s="241"/>
      <c r="I4412" s="241"/>
      <c r="J4412" s="241"/>
      <c r="K4412" s="241"/>
      <c r="L4412" s="241"/>
      <c r="M4412" s="243"/>
      <c r="N4412" s="244"/>
      <c r="O4412" s="243"/>
      <c r="P4412" s="244"/>
      <c r="Q4412" s="243"/>
      <c r="R4412" s="243"/>
    </row>
    <row r="4413" spans="1:18">
      <c r="A4413" s="241"/>
      <c r="B4413" s="241"/>
      <c r="C4413" s="241"/>
      <c r="D4413" s="241"/>
      <c r="E4413" s="241"/>
      <c r="F4413" s="241"/>
      <c r="G4413" s="242"/>
      <c r="H4413" s="241"/>
      <c r="I4413" s="241"/>
      <c r="J4413" s="241"/>
      <c r="K4413" s="241"/>
      <c r="L4413" s="241"/>
      <c r="M4413" s="243"/>
      <c r="N4413" s="244"/>
      <c r="O4413" s="243"/>
      <c r="P4413" s="244"/>
      <c r="Q4413" s="243"/>
      <c r="R4413" s="243"/>
    </row>
    <row r="4414" spans="1:18">
      <c r="A4414" s="241"/>
      <c r="B4414" s="241"/>
      <c r="C4414" s="241"/>
      <c r="D4414" s="241"/>
      <c r="E4414" s="241"/>
      <c r="F4414" s="241"/>
      <c r="G4414" s="242"/>
      <c r="H4414" s="241"/>
      <c r="I4414" s="241"/>
      <c r="J4414" s="241"/>
      <c r="K4414" s="241"/>
      <c r="L4414" s="241"/>
      <c r="M4414" s="243"/>
      <c r="N4414" s="244"/>
      <c r="O4414" s="243"/>
      <c r="P4414" s="244"/>
      <c r="Q4414" s="243"/>
      <c r="R4414" s="243"/>
    </row>
    <row r="4415" spans="1:18">
      <c r="A4415" s="241"/>
      <c r="B4415" s="241"/>
      <c r="C4415" s="241"/>
      <c r="D4415" s="241"/>
      <c r="E4415" s="241"/>
      <c r="F4415" s="241"/>
      <c r="G4415" s="242"/>
      <c r="H4415" s="241"/>
      <c r="I4415" s="241"/>
      <c r="J4415" s="241"/>
      <c r="K4415" s="241"/>
      <c r="L4415" s="241"/>
      <c r="M4415" s="243"/>
      <c r="N4415" s="244"/>
      <c r="O4415" s="243"/>
      <c r="P4415" s="244"/>
      <c r="Q4415" s="243"/>
      <c r="R4415" s="243"/>
    </row>
    <row r="4416" spans="1:18">
      <c r="A4416" s="241"/>
      <c r="B4416" s="241"/>
      <c r="C4416" s="241"/>
      <c r="D4416" s="241"/>
      <c r="E4416" s="241"/>
      <c r="F4416" s="241"/>
      <c r="G4416" s="242"/>
      <c r="H4416" s="241"/>
      <c r="I4416" s="241"/>
      <c r="J4416" s="241"/>
      <c r="K4416" s="241"/>
      <c r="L4416" s="241"/>
      <c r="M4416" s="243"/>
      <c r="N4416" s="244"/>
      <c r="O4416" s="243"/>
      <c r="P4416" s="244"/>
      <c r="Q4416" s="243"/>
      <c r="R4416" s="243"/>
    </row>
    <row r="4417" spans="1:18">
      <c r="A4417" s="241"/>
      <c r="B4417" s="241"/>
      <c r="C4417" s="241"/>
      <c r="D4417" s="241"/>
      <c r="E4417" s="241"/>
      <c r="F4417" s="241"/>
      <c r="G4417" s="242"/>
      <c r="H4417" s="241"/>
      <c r="I4417" s="241"/>
      <c r="J4417" s="241"/>
      <c r="K4417" s="241"/>
      <c r="L4417" s="241"/>
      <c r="M4417" s="243"/>
      <c r="N4417" s="244"/>
      <c r="O4417" s="243"/>
      <c r="P4417" s="244"/>
      <c r="Q4417" s="243"/>
      <c r="R4417" s="243"/>
    </row>
    <row r="4418" spans="1:18">
      <c r="A4418" s="241"/>
      <c r="B4418" s="241"/>
      <c r="C4418" s="241"/>
      <c r="D4418" s="241"/>
      <c r="E4418" s="241"/>
      <c r="F4418" s="241"/>
      <c r="G4418" s="242"/>
      <c r="H4418" s="241"/>
      <c r="I4418" s="241"/>
      <c r="J4418" s="241"/>
      <c r="K4418" s="241"/>
      <c r="L4418" s="241"/>
      <c r="M4418" s="243"/>
      <c r="N4418" s="244"/>
      <c r="O4418" s="243"/>
      <c r="P4418" s="244"/>
      <c r="Q4418" s="243"/>
      <c r="R4418" s="243"/>
    </row>
    <row r="4419" spans="1:18">
      <c r="A4419" s="241"/>
      <c r="B4419" s="241"/>
      <c r="C4419" s="241"/>
      <c r="D4419" s="241"/>
      <c r="E4419" s="241"/>
      <c r="F4419" s="241"/>
      <c r="G4419" s="242"/>
      <c r="H4419" s="241"/>
      <c r="I4419" s="241"/>
      <c r="J4419" s="241"/>
      <c r="K4419" s="241"/>
      <c r="L4419" s="241"/>
      <c r="M4419" s="243"/>
      <c r="N4419" s="244"/>
      <c r="O4419" s="243"/>
      <c r="P4419" s="244"/>
      <c r="Q4419" s="243"/>
      <c r="R4419" s="243"/>
    </row>
    <row r="4420" spans="1:18">
      <c r="A4420" s="241"/>
      <c r="B4420" s="241"/>
      <c r="C4420" s="241"/>
      <c r="D4420" s="241"/>
      <c r="E4420" s="241"/>
      <c r="F4420" s="241"/>
      <c r="G4420" s="242"/>
      <c r="H4420" s="241"/>
      <c r="I4420" s="241"/>
      <c r="J4420" s="241"/>
      <c r="K4420" s="241"/>
      <c r="L4420" s="241"/>
      <c r="M4420" s="243"/>
      <c r="N4420" s="244"/>
      <c r="O4420" s="243"/>
      <c r="P4420" s="244"/>
      <c r="Q4420" s="243"/>
      <c r="R4420" s="243"/>
    </row>
    <row r="4421" spans="1:18">
      <c r="A4421" s="241"/>
      <c r="B4421" s="241"/>
      <c r="C4421" s="241"/>
      <c r="D4421" s="241"/>
      <c r="E4421" s="241"/>
      <c r="F4421" s="241"/>
      <c r="G4421" s="242"/>
      <c r="H4421" s="241"/>
      <c r="I4421" s="241"/>
      <c r="J4421" s="241"/>
      <c r="K4421" s="241"/>
      <c r="L4421" s="241"/>
      <c r="M4421" s="243"/>
      <c r="N4421" s="244"/>
      <c r="O4421" s="243"/>
      <c r="P4421" s="244"/>
      <c r="Q4421" s="243"/>
      <c r="R4421" s="243"/>
    </row>
    <row r="4422" spans="1:18">
      <c r="A4422" s="241"/>
      <c r="B4422" s="241"/>
      <c r="C4422" s="241"/>
      <c r="D4422" s="241"/>
      <c r="E4422" s="241"/>
      <c r="F4422" s="241"/>
      <c r="G4422" s="242"/>
      <c r="H4422" s="241"/>
      <c r="I4422" s="241"/>
      <c r="J4422" s="241"/>
      <c r="K4422" s="241"/>
      <c r="L4422" s="241"/>
      <c r="M4422" s="243"/>
      <c r="N4422" s="244"/>
      <c r="O4422" s="243"/>
      <c r="P4422" s="244"/>
      <c r="Q4422" s="243"/>
      <c r="R4422" s="243"/>
    </row>
    <row r="4423" spans="1:18">
      <c r="A4423" s="241"/>
      <c r="B4423" s="241"/>
      <c r="C4423" s="241"/>
      <c r="D4423" s="241"/>
      <c r="E4423" s="241"/>
      <c r="F4423" s="241"/>
      <c r="G4423" s="242"/>
      <c r="H4423" s="241"/>
      <c r="I4423" s="241"/>
      <c r="J4423" s="241"/>
      <c r="K4423" s="241"/>
      <c r="L4423" s="241"/>
      <c r="M4423" s="243"/>
      <c r="N4423" s="244"/>
      <c r="O4423" s="243"/>
      <c r="P4423" s="244"/>
      <c r="Q4423" s="243"/>
      <c r="R4423" s="243"/>
    </row>
    <row r="4424" spans="1:18">
      <c r="A4424" s="241"/>
      <c r="B4424" s="241"/>
      <c r="C4424" s="241"/>
      <c r="D4424" s="241"/>
      <c r="E4424" s="241"/>
      <c r="F4424" s="241"/>
      <c r="G4424" s="242"/>
      <c r="H4424" s="241"/>
      <c r="I4424" s="241"/>
      <c r="J4424" s="241"/>
      <c r="K4424" s="241"/>
      <c r="L4424" s="241"/>
      <c r="M4424" s="243"/>
      <c r="N4424" s="244"/>
      <c r="O4424" s="243"/>
      <c r="P4424" s="244"/>
      <c r="Q4424" s="243"/>
      <c r="R4424" s="243"/>
    </row>
    <row r="4425" spans="1:18">
      <c r="A4425" s="241"/>
      <c r="B4425" s="241"/>
      <c r="C4425" s="241"/>
      <c r="D4425" s="241"/>
      <c r="E4425" s="241"/>
      <c r="F4425" s="241"/>
      <c r="G4425" s="242"/>
      <c r="H4425" s="241"/>
      <c r="I4425" s="241"/>
      <c r="J4425" s="241"/>
      <c r="K4425" s="241"/>
      <c r="L4425" s="241"/>
      <c r="M4425" s="243"/>
      <c r="N4425" s="244"/>
      <c r="O4425" s="243"/>
      <c r="P4425" s="244"/>
      <c r="Q4425" s="243"/>
      <c r="R4425" s="243"/>
    </row>
    <row r="4426" spans="1:18">
      <c r="A4426" s="241"/>
      <c r="B4426" s="241"/>
      <c r="C4426" s="241"/>
      <c r="D4426" s="241"/>
      <c r="E4426" s="241"/>
      <c r="F4426" s="241"/>
      <c r="G4426" s="242"/>
      <c r="H4426" s="241"/>
      <c r="I4426" s="241"/>
      <c r="J4426" s="241"/>
      <c r="K4426" s="241"/>
      <c r="L4426" s="241"/>
      <c r="M4426" s="243"/>
      <c r="N4426" s="244"/>
      <c r="O4426" s="243"/>
      <c r="P4426" s="244"/>
      <c r="Q4426" s="243"/>
      <c r="R4426" s="243"/>
    </row>
    <row r="4427" spans="1:18">
      <c r="A4427" s="241"/>
      <c r="B4427" s="241"/>
      <c r="C4427" s="241"/>
      <c r="D4427" s="241"/>
      <c r="E4427" s="241"/>
      <c r="F4427" s="241"/>
      <c r="G4427" s="242"/>
      <c r="H4427" s="241"/>
      <c r="I4427" s="241"/>
      <c r="J4427" s="241"/>
      <c r="K4427" s="241"/>
      <c r="L4427" s="241"/>
      <c r="M4427" s="243"/>
      <c r="N4427" s="244"/>
      <c r="O4427" s="243"/>
      <c r="P4427" s="244"/>
      <c r="Q4427" s="243"/>
      <c r="R4427" s="243"/>
    </row>
    <row r="4428" spans="1:18">
      <c r="A4428" s="241"/>
      <c r="B4428" s="241"/>
      <c r="C4428" s="241"/>
      <c r="D4428" s="241"/>
      <c r="E4428" s="241"/>
      <c r="F4428" s="241"/>
      <c r="G4428" s="242"/>
      <c r="H4428" s="241"/>
      <c r="I4428" s="241"/>
      <c r="J4428" s="241"/>
      <c r="K4428" s="241"/>
      <c r="L4428" s="241"/>
      <c r="M4428" s="243"/>
      <c r="N4428" s="244"/>
      <c r="O4428" s="243"/>
      <c r="P4428" s="244"/>
      <c r="Q4428" s="243"/>
      <c r="R4428" s="243"/>
    </row>
    <row r="4429" spans="1:18">
      <c r="A4429" s="241"/>
      <c r="B4429" s="241"/>
      <c r="C4429" s="241"/>
      <c r="D4429" s="241"/>
      <c r="E4429" s="241"/>
      <c r="F4429" s="241"/>
      <c r="G4429" s="242"/>
      <c r="H4429" s="241"/>
      <c r="I4429" s="241"/>
      <c r="J4429" s="241"/>
      <c r="K4429" s="241"/>
      <c r="L4429" s="241"/>
      <c r="M4429" s="243"/>
      <c r="N4429" s="244"/>
      <c r="O4429" s="243"/>
      <c r="P4429" s="244"/>
      <c r="Q4429" s="243"/>
      <c r="R4429" s="243"/>
    </row>
    <row r="4430" spans="1:18">
      <c r="A4430" s="241"/>
      <c r="B4430" s="241"/>
      <c r="C4430" s="241"/>
      <c r="D4430" s="241"/>
      <c r="E4430" s="241"/>
      <c r="F4430" s="241"/>
      <c r="G4430" s="242"/>
      <c r="H4430" s="241"/>
      <c r="I4430" s="241"/>
      <c r="J4430" s="241"/>
      <c r="K4430" s="241"/>
      <c r="L4430" s="241"/>
      <c r="M4430" s="243"/>
      <c r="N4430" s="244"/>
      <c r="O4430" s="243"/>
      <c r="P4430" s="244"/>
      <c r="Q4430" s="243"/>
      <c r="R4430" s="243"/>
    </row>
    <row r="4431" spans="1:18">
      <c r="A4431" s="241"/>
      <c r="B4431" s="241"/>
      <c r="C4431" s="241"/>
      <c r="D4431" s="241"/>
      <c r="E4431" s="241"/>
      <c r="F4431" s="241"/>
      <c r="G4431" s="242"/>
      <c r="H4431" s="241"/>
      <c r="I4431" s="241"/>
      <c r="J4431" s="241"/>
      <c r="K4431" s="241"/>
      <c r="L4431" s="241"/>
      <c r="M4431" s="243"/>
      <c r="N4431" s="244"/>
      <c r="O4431" s="243"/>
      <c r="P4431" s="244"/>
      <c r="Q4431" s="243"/>
      <c r="R4431" s="243"/>
    </row>
    <row r="4432" spans="1:18">
      <c r="A4432" s="241"/>
      <c r="B4432" s="241"/>
      <c r="C4432" s="241"/>
      <c r="D4432" s="241"/>
      <c r="E4432" s="241"/>
      <c r="F4432" s="241"/>
      <c r="G4432" s="242"/>
      <c r="H4432" s="241"/>
      <c r="I4432" s="241"/>
      <c r="J4432" s="241"/>
      <c r="K4432" s="241"/>
      <c r="L4432" s="241"/>
      <c r="M4432" s="243"/>
      <c r="N4432" s="244"/>
      <c r="O4432" s="243"/>
      <c r="P4432" s="244"/>
      <c r="Q4432" s="243"/>
      <c r="R4432" s="243"/>
    </row>
    <row r="4433" spans="1:18">
      <c r="A4433" s="241"/>
      <c r="B4433" s="241"/>
      <c r="C4433" s="241"/>
      <c r="D4433" s="241"/>
      <c r="E4433" s="241"/>
      <c r="F4433" s="241"/>
      <c r="G4433" s="242"/>
      <c r="H4433" s="241"/>
      <c r="I4433" s="241"/>
      <c r="J4433" s="241"/>
      <c r="K4433" s="241"/>
      <c r="L4433" s="241"/>
      <c r="M4433" s="243"/>
      <c r="N4433" s="244"/>
      <c r="O4433" s="243"/>
      <c r="P4433" s="244"/>
      <c r="Q4433" s="243"/>
      <c r="R4433" s="243"/>
    </row>
    <row r="4434" spans="1:18">
      <c r="A4434" s="241"/>
      <c r="B4434" s="241"/>
      <c r="C4434" s="241"/>
      <c r="D4434" s="241"/>
      <c r="E4434" s="241"/>
      <c r="F4434" s="241"/>
      <c r="G4434" s="242"/>
      <c r="H4434" s="241"/>
      <c r="I4434" s="241"/>
      <c r="J4434" s="241"/>
      <c r="K4434" s="241"/>
      <c r="L4434" s="241"/>
      <c r="M4434" s="243"/>
      <c r="N4434" s="244"/>
      <c r="O4434" s="243"/>
      <c r="P4434" s="244"/>
      <c r="Q4434" s="243"/>
      <c r="R4434" s="243"/>
    </row>
    <row r="4435" spans="1:18">
      <c r="A4435" s="241"/>
      <c r="B4435" s="241"/>
      <c r="C4435" s="241"/>
      <c r="D4435" s="241"/>
      <c r="E4435" s="241"/>
      <c r="F4435" s="241"/>
      <c r="G4435" s="242"/>
      <c r="H4435" s="241"/>
      <c r="I4435" s="241"/>
      <c r="J4435" s="241"/>
      <c r="K4435" s="241"/>
      <c r="L4435" s="241"/>
      <c r="M4435" s="243"/>
      <c r="N4435" s="244"/>
      <c r="O4435" s="243"/>
      <c r="P4435" s="244"/>
      <c r="Q4435" s="243"/>
      <c r="R4435" s="243"/>
    </row>
    <row r="4436" spans="1:18">
      <c r="A4436" s="241"/>
      <c r="B4436" s="241"/>
      <c r="C4436" s="241"/>
      <c r="D4436" s="241"/>
      <c r="E4436" s="241"/>
      <c r="F4436" s="241"/>
      <c r="G4436" s="242"/>
      <c r="H4436" s="241"/>
      <c r="I4436" s="241"/>
      <c r="J4436" s="241"/>
      <c r="K4436" s="241"/>
      <c r="L4436" s="241"/>
      <c r="M4436" s="243"/>
      <c r="N4436" s="244"/>
      <c r="O4436" s="243"/>
      <c r="P4436" s="244"/>
      <c r="Q4436" s="243"/>
      <c r="R4436" s="243"/>
    </row>
    <row r="4437" spans="1:18">
      <c r="A4437" s="241"/>
      <c r="B4437" s="241"/>
      <c r="C4437" s="241"/>
      <c r="D4437" s="241"/>
      <c r="E4437" s="241"/>
      <c r="F4437" s="241"/>
      <c r="G4437" s="242"/>
      <c r="H4437" s="241"/>
      <c r="I4437" s="241"/>
      <c r="J4437" s="241"/>
      <c r="K4437" s="241"/>
      <c r="L4437" s="241"/>
      <c r="M4437" s="243"/>
      <c r="N4437" s="244"/>
      <c r="O4437" s="243"/>
      <c r="P4437" s="244"/>
      <c r="Q4437" s="243"/>
      <c r="R4437" s="243"/>
    </row>
    <row r="4438" spans="1:18">
      <c r="A4438" s="241"/>
      <c r="B4438" s="241"/>
      <c r="C4438" s="241"/>
      <c r="D4438" s="241"/>
      <c r="E4438" s="241"/>
      <c r="F4438" s="241"/>
      <c r="G4438" s="242"/>
      <c r="H4438" s="241"/>
      <c r="I4438" s="241"/>
      <c r="J4438" s="241"/>
      <c r="K4438" s="241"/>
      <c r="L4438" s="241"/>
      <c r="M4438" s="243"/>
      <c r="N4438" s="244"/>
      <c r="O4438" s="243"/>
      <c r="P4438" s="244"/>
      <c r="Q4438" s="243"/>
      <c r="R4438" s="243"/>
    </row>
    <row r="4439" spans="1:18">
      <c r="A4439" s="241"/>
      <c r="B4439" s="241"/>
      <c r="C4439" s="241"/>
      <c r="D4439" s="241"/>
      <c r="E4439" s="241"/>
      <c r="F4439" s="241"/>
      <c r="G4439" s="242"/>
      <c r="H4439" s="241"/>
      <c r="I4439" s="241"/>
      <c r="J4439" s="241"/>
      <c r="K4439" s="241"/>
      <c r="L4439" s="241"/>
      <c r="M4439" s="243"/>
      <c r="N4439" s="244"/>
      <c r="O4439" s="243"/>
      <c r="P4439" s="244"/>
      <c r="Q4439" s="243"/>
      <c r="R4439" s="243"/>
    </row>
    <row r="4440" spans="1:18">
      <c r="A4440" s="241"/>
      <c r="B4440" s="241"/>
      <c r="C4440" s="241"/>
      <c r="D4440" s="241"/>
      <c r="E4440" s="241"/>
      <c r="F4440" s="241"/>
      <c r="G4440" s="242"/>
      <c r="H4440" s="241"/>
      <c r="I4440" s="241"/>
      <c r="J4440" s="241"/>
      <c r="K4440" s="241"/>
      <c r="L4440" s="241"/>
      <c r="M4440" s="243"/>
      <c r="N4440" s="244"/>
      <c r="O4440" s="243"/>
      <c r="P4440" s="244"/>
      <c r="Q4440" s="243"/>
      <c r="R4440" s="243"/>
    </row>
    <row r="4441" spans="1:18">
      <c r="A4441" s="241"/>
      <c r="B4441" s="241"/>
      <c r="C4441" s="241"/>
      <c r="D4441" s="241"/>
      <c r="E4441" s="241"/>
      <c r="F4441" s="241"/>
      <c r="G4441" s="242"/>
      <c r="H4441" s="241"/>
      <c r="I4441" s="241"/>
      <c r="J4441" s="241"/>
      <c r="K4441" s="241"/>
      <c r="L4441" s="241"/>
      <c r="M4441" s="243"/>
      <c r="N4441" s="244"/>
      <c r="O4441" s="243"/>
      <c r="P4441" s="244"/>
      <c r="Q4441" s="243"/>
      <c r="R4441" s="243"/>
    </row>
    <row r="4442" spans="1:18">
      <c r="A4442" s="241"/>
      <c r="B4442" s="241"/>
      <c r="C4442" s="241"/>
      <c r="D4442" s="241"/>
      <c r="E4442" s="241"/>
      <c r="F4442" s="241"/>
      <c r="G4442" s="242"/>
      <c r="H4442" s="241"/>
      <c r="I4442" s="241"/>
      <c r="J4442" s="241"/>
      <c r="K4442" s="241"/>
      <c r="L4442" s="241"/>
      <c r="M4442" s="243"/>
      <c r="N4442" s="244"/>
      <c r="O4442" s="243"/>
      <c r="P4442" s="244"/>
      <c r="Q4442" s="243"/>
      <c r="R4442" s="243"/>
    </row>
    <row r="4443" spans="1:18">
      <c r="A4443" s="241"/>
      <c r="B4443" s="241"/>
      <c r="C4443" s="241"/>
      <c r="D4443" s="241"/>
      <c r="E4443" s="241"/>
      <c r="F4443" s="241"/>
      <c r="G4443" s="242"/>
      <c r="H4443" s="241"/>
      <c r="I4443" s="241"/>
      <c r="J4443" s="241"/>
      <c r="K4443" s="241"/>
      <c r="L4443" s="241"/>
      <c r="M4443" s="243"/>
      <c r="N4443" s="244"/>
      <c r="O4443" s="243"/>
      <c r="P4443" s="244"/>
      <c r="Q4443" s="243"/>
      <c r="R4443" s="243"/>
    </row>
    <row r="4444" spans="1:18">
      <c r="A4444" s="241"/>
      <c r="B4444" s="241"/>
      <c r="C4444" s="241"/>
      <c r="D4444" s="241"/>
      <c r="E4444" s="241"/>
      <c r="F4444" s="241"/>
      <c r="G4444" s="242"/>
      <c r="H4444" s="241"/>
      <c r="I4444" s="241"/>
      <c r="J4444" s="241"/>
      <c r="K4444" s="241"/>
      <c r="L4444" s="241"/>
      <c r="M4444" s="243"/>
      <c r="N4444" s="244"/>
      <c r="O4444" s="243"/>
      <c r="P4444" s="244"/>
      <c r="Q4444" s="243"/>
      <c r="R4444" s="243"/>
    </row>
    <row r="4445" spans="1:18">
      <c r="A4445" s="241"/>
      <c r="B4445" s="241"/>
      <c r="C4445" s="241"/>
      <c r="D4445" s="241"/>
      <c r="E4445" s="241"/>
      <c r="F4445" s="241"/>
      <c r="G4445" s="242"/>
      <c r="H4445" s="241"/>
      <c r="I4445" s="241"/>
      <c r="J4445" s="241"/>
      <c r="K4445" s="241"/>
      <c r="L4445" s="241"/>
      <c r="M4445" s="243"/>
      <c r="N4445" s="244"/>
      <c r="O4445" s="243"/>
      <c r="P4445" s="244"/>
      <c r="Q4445" s="243"/>
      <c r="R4445" s="243"/>
    </row>
    <row r="4446" spans="1:18">
      <c r="A4446" s="241"/>
      <c r="B4446" s="241"/>
      <c r="C4446" s="241"/>
      <c r="D4446" s="241"/>
      <c r="E4446" s="241"/>
      <c r="F4446" s="241"/>
      <c r="G4446" s="242"/>
      <c r="H4446" s="241"/>
      <c r="I4446" s="241"/>
      <c r="J4446" s="241"/>
      <c r="K4446" s="241"/>
      <c r="L4446" s="241"/>
      <c r="M4446" s="243"/>
      <c r="N4446" s="244"/>
      <c r="O4446" s="243"/>
      <c r="P4446" s="244"/>
      <c r="Q4446" s="243"/>
      <c r="R4446" s="243"/>
    </row>
    <row r="4447" spans="1:18">
      <c r="A4447" s="241"/>
      <c r="B4447" s="241"/>
      <c r="C4447" s="241"/>
      <c r="D4447" s="241"/>
      <c r="E4447" s="241"/>
      <c r="F4447" s="241"/>
      <c r="G4447" s="242"/>
      <c r="H4447" s="241"/>
      <c r="I4447" s="241"/>
      <c r="J4447" s="241"/>
      <c r="K4447" s="241"/>
      <c r="L4447" s="241"/>
      <c r="M4447" s="243"/>
      <c r="N4447" s="244"/>
      <c r="O4447" s="243"/>
      <c r="P4447" s="244"/>
      <c r="Q4447" s="243"/>
      <c r="R4447" s="243"/>
    </row>
    <row r="4448" spans="1:18">
      <c r="A4448" s="241"/>
      <c r="B4448" s="241"/>
      <c r="C4448" s="241"/>
      <c r="D4448" s="241"/>
      <c r="E4448" s="241"/>
      <c r="F4448" s="241"/>
      <c r="G4448" s="242"/>
      <c r="H4448" s="241"/>
      <c r="I4448" s="241"/>
      <c r="J4448" s="241"/>
      <c r="K4448" s="241"/>
      <c r="L4448" s="241"/>
      <c r="M4448" s="243"/>
      <c r="N4448" s="244"/>
      <c r="O4448" s="243"/>
      <c r="P4448" s="244"/>
      <c r="Q4448" s="243"/>
      <c r="R4448" s="243"/>
    </row>
    <row r="4449" spans="1:18">
      <c r="A4449" s="241"/>
      <c r="B4449" s="241"/>
      <c r="C4449" s="241"/>
      <c r="D4449" s="241"/>
      <c r="E4449" s="241"/>
      <c r="F4449" s="241"/>
      <c r="G4449" s="242"/>
      <c r="H4449" s="241"/>
      <c r="I4449" s="241"/>
      <c r="J4449" s="241"/>
      <c r="K4449" s="241"/>
      <c r="L4449" s="241"/>
      <c r="M4449" s="243"/>
      <c r="N4449" s="244"/>
      <c r="O4449" s="243"/>
      <c r="P4449" s="244"/>
      <c r="Q4449" s="243"/>
      <c r="R4449" s="243"/>
    </row>
    <row r="4450" spans="1:18">
      <c r="A4450" s="241"/>
      <c r="B4450" s="241"/>
      <c r="C4450" s="241"/>
      <c r="D4450" s="241"/>
      <c r="E4450" s="241"/>
      <c r="F4450" s="241"/>
      <c r="G4450" s="242"/>
      <c r="H4450" s="241"/>
      <c r="I4450" s="241"/>
      <c r="J4450" s="241"/>
      <c r="K4450" s="241"/>
      <c r="L4450" s="241"/>
      <c r="M4450" s="243"/>
      <c r="N4450" s="244"/>
      <c r="O4450" s="243"/>
      <c r="P4450" s="244"/>
      <c r="Q4450" s="243"/>
      <c r="R4450" s="243"/>
    </row>
    <row r="4451" spans="1:18">
      <c r="A4451" s="241"/>
      <c r="B4451" s="241"/>
      <c r="C4451" s="241"/>
      <c r="D4451" s="241"/>
      <c r="E4451" s="241"/>
      <c r="F4451" s="241"/>
      <c r="G4451" s="242"/>
      <c r="H4451" s="241"/>
      <c r="I4451" s="241"/>
      <c r="J4451" s="241"/>
      <c r="K4451" s="241"/>
      <c r="L4451" s="241"/>
      <c r="M4451" s="243"/>
      <c r="N4451" s="244"/>
      <c r="O4451" s="243"/>
      <c r="P4451" s="244"/>
      <c r="Q4451" s="243"/>
      <c r="R4451" s="243"/>
    </row>
    <row r="4452" spans="1:18">
      <c r="A4452" s="241"/>
      <c r="B4452" s="241"/>
      <c r="C4452" s="241"/>
      <c r="D4452" s="241"/>
      <c r="E4452" s="241"/>
      <c r="F4452" s="241"/>
      <c r="G4452" s="242"/>
      <c r="H4452" s="241"/>
      <c r="I4452" s="241"/>
      <c r="J4452" s="241"/>
      <c r="K4452" s="241"/>
      <c r="L4452" s="241"/>
      <c r="M4452" s="243"/>
      <c r="N4452" s="244"/>
      <c r="O4452" s="243"/>
      <c r="P4452" s="244"/>
      <c r="Q4452" s="243"/>
      <c r="R4452" s="243"/>
    </row>
    <row r="4453" spans="1:18">
      <c r="A4453" s="241"/>
      <c r="B4453" s="241"/>
      <c r="C4453" s="241"/>
      <c r="D4453" s="241"/>
      <c r="E4453" s="241"/>
      <c r="F4453" s="241"/>
      <c r="G4453" s="242"/>
      <c r="H4453" s="241"/>
      <c r="I4453" s="241"/>
      <c r="J4453" s="241"/>
      <c r="K4453" s="241"/>
      <c r="L4453" s="241"/>
      <c r="M4453" s="243"/>
      <c r="N4453" s="244"/>
      <c r="O4453" s="243"/>
      <c r="P4453" s="244"/>
      <c r="Q4453" s="243"/>
      <c r="R4453" s="243"/>
    </row>
    <row r="4454" spans="1:18">
      <c r="A4454" s="241"/>
      <c r="B4454" s="241"/>
      <c r="C4454" s="241"/>
      <c r="D4454" s="241"/>
      <c r="E4454" s="241"/>
      <c r="F4454" s="241"/>
      <c r="G4454" s="242"/>
      <c r="H4454" s="241"/>
      <c r="I4454" s="241"/>
      <c r="J4454" s="241"/>
      <c r="K4454" s="241"/>
      <c r="L4454" s="241"/>
      <c r="M4454" s="243"/>
      <c r="N4454" s="244"/>
      <c r="O4454" s="243"/>
      <c r="P4454" s="244"/>
      <c r="Q4454" s="243"/>
      <c r="R4454" s="243"/>
    </row>
    <row r="4455" spans="1:18">
      <c r="A4455" s="241"/>
      <c r="B4455" s="241"/>
      <c r="C4455" s="241"/>
      <c r="D4455" s="241"/>
      <c r="E4455" s="241"/>
      <c r="F4455" s="241"/>
      <c r="G4455" s="242"/>
      <c r="H4455" s="241"/>
      <c r="I4455" s="241"/>
      <c r="J4455" s="241"/>
      <c r="K4455" s="241"/>
      <c r="L4455" s="241"/>
      <c r="M4455" s="243"/>
      <c r="N4455" s="244"/>
      <c r="O4455" s="243"/>
      <c r="P4455" s="244"/>
      <c r="Q4455" s="243"/>
      <c r="R4455" s="243"/>
    </row>
    <row r="4456" spans="1:18">
      <c r="A4456" s="241"/>
      <c r="B4456" s="241"/>
      <c r="C4456" s="241"/>
      <c r="D4456" s="241"/>
      <c r="E4456" s="241"/>
      <c r="F4456" s="241"/>
      <c r="G4456" s="242"/>
      <c r="H4456" s="241"/>
      <c r="I4456" s="241"/>
      <c r="J4456" s="241"/>
      <c r="K4456" s="241"/>
      <c r="L4456" s="241"/>
      <c r="M4456" s="243"/>
      <c r="N4456" s="244"/>
      <c r="O4456" s="243"/>
      <c r="P4456" s="244"/>
      <c r="Q4456" s="243"/>
      <c r="R4456" s="243"/>
    </row>
    <row r="4457" spans="1:18">
      <c r="A4457" s="241"/>
      <c r="B4457" s="241"/>
      <c r="C4457" s="241"/>
      <c r="D4457" s="241"/>
      <c r="E4457" s="241"/>
      <c r="F4457" s="241"/>
      <c r="G4457" s="242"/>
      <c r="H4457" s="241"/>
      <c r="I4457" s="241"/>
      <c r="J4457" s="241"/>
      <c r="K4457" s="241"/>
      <c r="L4457" s="241"/>
      <c r="M4457" s="243"/>
      <c r="N4457" s="244"/>
      <c r="O4457" s="243"/>
      <c r="P4457" s="244"/>
      <c r="Q4457" s="243"/>
      <c r="R4457" s="243"/>
    </row>
    <row r="4458" spans="1:18">
      <c r="A4458" s="241"/>
      <c r="B4458" s="241"/>
      <c r="C4458" s="241"/>
      <c r="D4458" s="241"/>
      <c r="E4458" s="241"/>
      <c r="F4458" s="241"/>
      <c r="G4458" s="242"/>
      <c r="H4458" s="241"/>
      <c r="I4458" s="241"/>
      <c r="J4458" s="241"/>
      <c r="K4458" s="241"/>
      <c r="L4458" s="241"/>
      <c r="M4458" s="243"/>
      <c r="N4458" s="244"/>
      <c r="O4458" s="243"/>
      <c r="P4458" s="244"/>
      <c r="Q4458" s="243"/>
      <c r="R4458" s="243"/>
    </row>
    <row r="4459" spans="1:18">
      <c r="A4459" s="241"/>
      <c r="B4459" s="241"/>
      <c r="C4459" s="241"/>
      <c r="D4459" s="241"/>
      <c r="E4459" s="241"/>
      <c r="F4459" s="241"/>
      <c r="G4459" s="242"/>
      <c r="H4459" s="241"/>
      <c r="I4459" s="241"/>
      <c r="J4459" s="241"/>
      <c r="K4459" s="241"/>
      <c r="L4459" s="241"/>
      <c r="M4459" s="243"/>
      <c r="N4459" s="244"/>
      <c r="O4459" s="243"/>
      <c r="P4459" s="244"/>
      <c r="Q4459" s="243"/>
      <c r="R4459" s="243"/>
    </row>
    <row r="4460" spans="1:18">
      <c r="A4460" s="241"/>
      <c r="B4460" s="241"/>
      <c r="C4460" s="241"/>
      <c r="D4460" s="241"/>
      <c r="E4460" s="241"/>
      <c r="F4460" s="241"/>
      <c r="G4460" s="242"/>
      <c r="H4460" s="241"/>
      <c r="I4460" s="241"/>
      <c r="J4460" s="241"/>
      <c r="K4460" s="241"/>
      <c r="L4460" s="241"/>
      <c r="M4460" s="243"/>
      <c r="N4460" s="244"/>
      <c r="O4460" s="243"/>
      <c r="P4460" s="244"/>
      <c r="Q4460" s="243"/>
      <c r="R4460" s="243"/>
    </row>
    <row r="4461" spans="1:18">
      <c r="A4461" s="241"/>
      <c r="B4461" s="241"/>
      <c r="C4461" s="241"/>
      <c r="D4461" s="241"/>
      <c r="E4461" s="241"/>
      <c r="F4461" s="241"/>
      <c r="G4461" s="242"/>
      <c r="H4461" s="241"/>
      <c r="I4461" s="241"/>
      <c r="J4461" s="241"/>
      <c r="K4461" s="241"/>
      <c r="L4461" s="241"/>
      <c r="M4461" s="243"/>
      <c r="N4461" s="244"/>
      <c r="O4461" s="243"/>
      <c r="P4461" s="244"/>
      <c r="Q4461" s="243"/>
      <c r="R4461" s="243"/>
    </row>
    <row r="4462" spans="1:18">
      <c r="A4462" s="241"/>
      <c r="B4462" s="241"/>
      <c r="C4462" s="241"/>
      <c r="D4462" s="241"/>
      <c r="E4462" s="241"/>
      <c r="F4462" s="241"/>
      <c r="G4462" s="242"/>
      <c r="H4462" s="241"/>
      <c r="I4462" s="241"/>
      <c r="J4462" s="241"/>
      <c r="K4462" s="241"/>
      <c r="L4462" s="241"/>
      <c r="M4462" s="243"/>
      <c r="N4462" s="244"/>
      <c r="O4462" s="243"/>
      <c r="P4462" s="244"/>
      <c r="Q4462" s="243"/>
      <c r="R4462" s="243"/>
    </row>
    <row r="4463" spans="1:18">
      <c r="A4463" s="241"/>
      <c r="B4463" s="241"/>
      <c r="C4463" s="241"/>
      <c r="D4463" s="241"/>
      <c r="E4463" s="241"/>
      <c r="F4463" s="241"/>
      <c r="G4463" s="242"/>
      <c r="H4463" s="241"/>
      <c r="I4463" s="241"/>
      <c r="J4463" s="241"/>
      <c r="K4463" s="241"/>
      <c r="L4463" s="241"/>
      <c r="M4463" s="243"/>
      <c r="N4463" s="244"/>
      <c r="O4463" s="243"/>
      <c r="P4463" s="244"/>
      <c r="Q4463" s="243"/>
      <c r="R4463" s="243"/>
    </row>
    <row r="4464" spans="1:18">
      <c r="A4464" s="241"/>
      <c r="B4464" s="241"/>
      <c r="C4464" s="241"/>
      <c r="D4464" s="241"/>
      <c r="E4464" s="241"/>
      <c r="F4464" s="241"/>
      <c r="G4464" s="242"/>
      <c r="H4464" s="241"/>
      <c r="I4464" s="241"/>
      <c r="J4464" s="241"/>
      <c r="K4464" s="241"/>
      <c r="L4464" s="241"/>
      <c r="M4464" s="243"/>
      <c r="N4464" s="244"/>
      <c r="O4464" s="243"/>
      <c r="P4464" s="244"/>
      <c r="Q4464" s="243"/>
      <c r="R4464" s="243"/>
    </row>
    <row r="4465" spans="1:18">
      <c r="A4465" s="241"/>
      <c r="B4465" s="241"/>
      <c r="C4465" s="241"/>
      <c r="D4465" s="241"/>
      <c r="E4465" s="241"/>
      <c r="F4465" s="241"/>
      <c r="G4465" s="242"/>
      <c r="H4465" s="241"/>
      <c r="I4465" s="241"/>
      <c r="J4465" s="241"/>
      <c r="K4465" s="241"/>
      <c r="L4465" s="241"/>
      <c r="M4465" s="243"/>
      <c r="N4465" s="244"/>
      <c r="O4465" s="243"/>
      <c r="P4465" s="244"/>
      <c r="Q4465" s="243"/>
      <c r="R4465" s="243"/>
    </row>
    <row r="4466" spans="1:18">
      <c r="A4466" s="241"/>
      <c r="B4466" s="241"/>
      <c r="C4466" s="241"/>
      <c r="D4466" s="241"/>
      <c r="E4466" s="241"/>
      <c r="F4466" s="241"/>
      <c r="G4466" s="242"/>
      <c r="H4466" s="241"/>
      <c r="I4466" s="241"/>
      <c r="J4466" s="241"/>
      <c r="K4466" s="241"/>
      <c r="L4466" s="241"/>
      <c r="M4466" s="243"/>
      <c r="N4466" s="244"/>
      <c r="O4466" s="243"/>
      <c r="P4466" s="244"/>
      <c r="Q4466" s="243"/>
      <c r="R4466" s="243"/>
    </row>
    <row r="4467" spans="1:18">
      <c r="A4467" s="241"/>
      <c r="B4467" s="241"/>
      <c r="C4467" s="241"/>
      <c r="D4467" s="241"/>
      <c r="E4467" s="241"/>
      <c r="F4467" s="241"/>
      <c r="G4467" s="242"/>
      <c r="H4467" s="241"/>
      <c r="I4467" s="241"/>
      <c r="J4467" s="241"/>
      <c r="K4467" s="241"/>
      <c r="L4467" s="241"/>
      <c r="M4467" s="243"/>
      <c r="N4467" s="244"/>
      <c r="O4467" s="243"/>
      <c r="P4467" s="244"/>
      <c r="Q4467" s="243"/>
      <c r="R4467" s="243"/>
    </row>
    <row r="4468" spans="1:18">
      <c r="A4468" s="241"/>
      <c r="B4468" s="241"/>
      <c r="C4468" s="241"/>
      <c r="D4468" s="241"/>
      <c r="E4468" s="241"/>
      <c r="F4468" s="241"/>
      <c r="G4468" s="242"/>
      <c r="H4468" s="241"/>
      <c r="I4468" s="241"/>
      <c r="J4468" s="241"/>
      <c r="K4468" s="241"/>
      <c r="L4468" s="241"/>
      <c r="M4468" s="243"/>
      <c r="N4468" s="244"/>
      <c r="O4468" s="243"/>
      <c r="P4468" s="244"/>
      <c r="Q4468" s="243"/>
      <c r="R4468" s="243"/>
    </row>
    <row r="4469" spans="1:18">
      <c r="A4469" s="241"/>
      <c r="B4469" s="241"/>
      <c r="C4469" s="241"/>
      <c r="D4469" s="241"/>
      <c r="E4469" s="241"/>
      <c r="F4469" s="241"/>
      <c r="G4469" s="242"/>
      <c r="H4469" s="241"/>
      <c r="I4469" s="241"/>
      <c r="J4469" s="241"/>
      <c r="K4469" s="241"/>
      <c r="L4469" s="241"/>
      <c r="M4469" s="243"/>
      <c r="N4469" s="244"/>
      <c r="O4469" s="243"/>
      <c r="P4469" s="244"/>
      <c r="Q4469" s="243"/>
      <c r="R4469" s="243"/>
    </row>
    <row r="4470" spans="1:18">
      <c r="A4470" s="241"/>
      <c r="B4470" s="241"/>
      <c r="C4470" s="241"/>
      <c r="D4470" s="241"/>
      <c r="E4470" s="241"/>
      <c r="F4470" s="241"/>
      <c r="G4470" s="242"/>
      <c r="H4470" s="241"/>
      <c r="I4470" s="241"/>
      <c r="J4470" s="241"/>
      <c r="K4470" s="241"/>
      <c r="L4470" s="241"/>
      <c r="M4470" s="243"/>
      <c r="N4470" s="244"/>
      <c r="O4470" s="243"/>
      <c r="P4470" s="244"/>
      <c r="Q4470" s="243"/>
      <c r="R4470" s="243"/>
    </row>
    <row r="4471" spans="1:18">
      <c r="A4471" s="241"/>
      <c r="B4471" s="241"/>
      <c r="C4471" s="241"/>
      <c r="D4471" s="241"/>
      <c r="E4471" s="241"/>
      <c r="F4471" s="241"/>
      <c r="G4471" s="242"/>
      <c r="H4471" s="241"/>
      <c r="I4471" s="241"/>
      <c r="J4471" s="241"/>
      <c r="K4471" s="241"/>
      <c r="L4471" s="241"/>
      <c r="M4471" s="243"/>
      <c r="N4471" s="244"/>
      <c r="O4471" s="243"/>
      <c r="P4471" s="244"/>
      <c r="Q4471" s="243"/>
      <c r="R4471" s="243"/>
    </row>
    <row r="4472" spans="1:18">
      <c r="A4472" s="241"/>
      <c r="B4472" s="241"/>
      <c r="C4472" s="241"/>
      <c r="D4472" s="241"/>
      <c r="E4472" s="241"/>
      <c r="F4472" s="241"/>
      <c r="G4472" s="242"/>
      <c r="H4472" s="241"/>
      <c r="I4472" s="241"/>
      <c r="J4472" s="241"/>
      <c r="K4472" s="241"/>
      <c r="L4472" s="241"/>
      <c r="M4472" s="243"/>
      <c r="N4472" s="244"/>
      <c r="O4472" s="243"/>
      <c r="P4472" s="244"/>
      <c r="Q4472" s="243"/>
      <c r="R4472" s="243"/>
    </row>
    <row r="4473" spans="1:18">
      <c r="A4473" s="241"/>
      <c r="B4473" s="241"/>
      <c r="C4473" s="241"/>
      <c r="D4473" s="241"/>
      <c r="E4473" s="241"/>
      <c r="F4473" s="241"/>
      <c r="G4473" s="242"/>
      <c r="H4473" s="241"/>
      <c r="I4473" s="241"/>
      <c r="J4473" s="241"/>
      <c r="K4473" s="241"/>
      <c r="L4473" s="241"/>
      <c r="M4473" s="243"/>
      <c r="N4473" s="244"/>
      <c r="O4473" s="243"/>
      <c r="P4473" s="244"/>
      <c r="Q4473" s="243"/>
      <c r="R4473" s="243"/>
    </row>
    <row r="4474" spans="1:18">
      <c r="A4474" s="241"/>
      <c r="B4474" s="241"/>
      <c r="C4474" s="241"/>
      <c r="D4474" s="241"/>
      <c r="E4474" s="241"/>
      <c r="F4474" s="241"/>
      <c r="G4474" s="242"/>
      <c r="H4474" s="241"/>
      <c r="I4474" s="241"/>
      <c r="J4474" s="241"/>
      <c r="K4474" s="241"/>
      <c r="L4474" s="241"/>
      <c r="M4474" s="243"/>
      <c r="N4474" s="244"/>
      <c r="O4474" s="243"/>
      <c r="P4474" s="244"/>
      <c r="Q4474" s="243"/>
      <c r="R4474" s="243"/>
    </row>
    <row r="4475" spans="1:18">
      <c r="A4475" s="241"/>
      <c r="B4475" s="241"/>
      <c r="C4475" s="241"/>
      <c r="D4475" s="241"/>
      <c r="E4475" s="241"/>
      <c r="F4475" s="241"/>
      <c r="G4475" s="242"/>
      <c r="H4475" s="241"/>
      <c r="I4475" s="241"/>
      <c r="J4475" s="241"/>
      <c r="K4475" s="241"/>
      <c r="L4475" s="241"/>
      <c r="M4475" s="243"/>
      <c r="N4475" s="244"/>
      <c r="O4475" s="243"/>
      <c r="P4475" s="244"/>
      <c r="Q4475" s="243"/>
      <c r="R4475" s="243"/>
    </row>
    <row r="4476" spans="1:18">
      <c r="A4476" s="241"/>
      <c r="B4476" s="241"/>
      <c r="C4476" s="241"/>
      <c r="D4476" s="241"/>
      <c r="E4476" s="241"/>
      <c r="F4476" s="241"/>
      <c r="G4476" s="242"/>
      <c r="H4476" s="241"/>
      <c r="I4476" s="241"/>
      <c r="J4476" s="241"/>
      <c r="K4476" s="241"/>
      <c r="L4476" s="241"/>
      <c r="M4476" s="243"/>
      <c r="N4476" s="244"/>
      <c r="O4476" s="243"/>
      <c r="P4476" s="244"/>
      <c r="Q4476" s="243"/>
      <c r="R4476" s="243"/>
    </row>
    <row r="4477" spans="1:18">
      <c r="A4477" s="241"/>
      <c r="B4477" s="241"/>
      <c r="C4477" s="241"/>
      <c r="D4477" s="241"/>
      <c r="E4477" s="241"/>
      <c r="F4477" s="241"/>
      <c r="G4477" s="242"/>
      <c r="H4477" s="241"/>
      <c r="I4477" s="241"/>
      <c r="J4477" s="241"/>
      <c r="K4477" s="241"/>
      <c r="L4477" s="241"/>
      <c r="M4477" s="243"/>
      <c r="N4477" s="244"/>
      <c r="O4477" s="243"/>
      <c r="P4477" s="244"/>
      <c r="Q4477" s="243"/>
      <c r="R4477" s="243"/>
    </row>
    <row r="4478" spans="1:18">
      <c r="A4478" s="241"/>
      <c r="B4478" s="241"/>
      <c r="C4478" s="241"/>
      <c r="D4478" s="241"/>
      <c r="E4478" s="241"/>
      <c r="F4478" s="241"/>
      <c r="G4478" s="242"/>
      <c r="H4478" s="241"/>
      <c r="I4478" s="241"/>
      <c r="J4478" s="241"/>
      <c r="K4478" s="241"/>
      <c r="L4478" s="241"/>
      <c r="M4478" s="243"/>
      <c r="N4478" s="244"/>
      <c r="O4478" s="243"/>
      <c r="P4478" s="244"/>
      <c r="Q4478" s="243"/>
      <c r="R4478" s="243"/>
    </row>
    <row r="4479" spans="1:18">
      <c r="A4479" s="241"/>
      <c r="B4479" s="241"/>
      <c r="C4479" s="241"/>
      <c r="D4479" s="241"/>
      <c r="E4479" s="241"/>
      <c r="F4479" s="241"/>
      <c r="G4479" s="242"/>
      <c r="H4479" s="241"/>
      <c r="I4479" s="241"/>
      <c r="J4479" s="241"/>
      <c r="K4479" s="241"/>
      <c r="L4479" s="241"/>
      <c r="M4479" s="243"/>
      <c r="N4479" s="244"/>
      <c r="O4479" s="243"/>
      <c r="P4479" s="244"/>
      <c r="Q4479" s="243"/>
      <c r="R4479" s="243"/>
    </row>
    <row r="4480" spans="1:18">
      <c r="A4480" s="241"/>
      <c r="B4480" s="241"/>
      <c r="C4480" s="241"/>
      <c r="D4480" s="241"/>
      <c r="E4480" s="241"/>
      <c r="F4480" s="241"/>
      <c r="G4480" s="242"/>
      <c r="H4480" s="241"/>
      <c r="I4480" s="241"/>
      <c r="J4480" s="241"/>
      <c r="K4480" s="241"/>
      <c r="L4480" s="241"/>
      <c r="M4480" s="243"/>
      <c r="N4480" s="244"/>
      <c r="O4480" s="243"/>
      <c r="P4480" s="244"/>
      <c r="Q4480" s="243"/>
      <c r="R4480" s="243"/>
    </row>
    <row r="4481" spans="1:18">
      <c r="A4481" s="241"/>
      <c r="B4481" s="241"/>
      <c r="C4481" s="241"/>
      <c r="D4481" s="241"/>
      <c r="E4481" s="241"/>
      <c r="F4481" s="241"/>
      <c r="G4481" s="242"/>
      <c r="H4481" s="241"/>
      <c r="I4481" s="241"/>
      <c r="J4481" s="241"/>
      <c r="K4481" s="241"/>
      <c r="L4481" s="241"/>
      <c r="M4481" s="243"/>
      <c r="N4481" s="244"/>
      <c r="O4481" s="243"/>
      <c r="P4481" s="244"/>
      <c r="Q4481" s="243"/>
      <c r="R4481" s="243"/>
    </row>
    <row r="4482" spans="1:18">
      <c r="A4482" s="241"/>
      <c r="B4482" s="241"/>
      <c r="C4482" s="241"/>
      <c r="D4482" s="241"/>
      <c r="E4482" s="241"/>
      <c r="F4482" s="241"/>
      <c r="G4482" s="242"/>
      <c r="H4482" s="241"/>
      <c r="I4482" s="241"/>
      <c r="J4482" s="241"/>
      <c r="K4482" s="241"/>
      <c r="L4482" s="241"/>
      <c r="M4482" s="243"/>
      <c r="N4482" s="244"/>
      <c r="O4482" s="243"/>
      <c r="P4482" s="244"/>
      <c r="Q4482" s="243"/>
      <c r="R4482" s="243"/>
    </row>
    <row r="4483" spans="1:18">
      <c r="A4483" s="241"/>
      <c r="B4483" s="241"/>
      <c r="C4483" s="241"/>
      <c r="D4483" s="241"/>
      <c r="E4483" s="241"/>
      <c r="F4483" s="241"/>
      <c r="G4483" s="242"/>
      <c r="H4483" s="241"/>
      <c r="I4483" s="241"/>
      <c r="J4483" s="241"/>
      <c r="K4483" s="241"/>
      <c r="L4483" s="241"/>
      <c r="M4483" s="243"/>
      <c r="N4483" s="244"/>
      <c r="O4483" s="243"/>
      <c r="P4483" s="244"/>
      <c r="Q4483" s="243"/>
      <c r="R4483" s="243"/>
    </row>
    <row r="4484" spans="1:18">
      <c r="A4484" s="241"/>
      <c r="B4484" s="241"/>
      <c r="C4484" s="241"/>
      <c r="D4484" s="241"/>
      <c r="E4484" s="241"/>
      <c r="F4484" s="241"/>
      <c r="G4484" s="242"/>
      <c r="H4484" s="241"/>
      <c r="I4484" s="241"/>
      <c r="J4484" s="241"/>
      <c r="K4484" s="241"/>
      <c r="L4484" s="241"/>
      <c r="M4484" s="243"/>
      <c r="N4484" s="244"/>
      <c r="O4484" s="243"/>
      <c r="P4484" s="244"/>
      <c r="Q4484" s="243"/>
      <c r="R4484" s="243"/>
    </row>
    <row r="4485" spans="1:18">
      <c r="A4485" s="241"/>
      <c r="B4485" s="241"/>
      <c r="C4485" s="241"/>
      <c r="D4485" s="241"/>
      <c r="E4485" s="241"/>
      <c r="F4485" s="241"/>
      <c r="G4485" s="242"/>
      <c r="H4485" s="241"/>
      <c r="I4485" s="241"/>
      <c r="J4485" s="241"/>
      <c r="K4485" s="241"/>
      <c r="L4485" s="241"/>
      <c r="M4485" s="243"/>
      <c r="N4485" s="244"/>
      <c r="O4485" s="243"/>
      <c r="P4485" s="244"/>
      <c r="Q4485" s="243"/>
      <c r="R4485" s="243"/>
    </row>
    <row r="4486" spans="1:18">
      <c r="A4486" s="241"/>
      <c r="B4486" s="241"/>
      <c r="C4486" s="241"/>
      <c r="D4486" s="241"/>
      <c r="E4486" s="241"/>
      <c r="F4486" s="241"/>
      <c r="G4486" s="242"/>
      <c r="H4486" s="241"/>
      <c r="I4486" s="241"/>
      <c r="J4486" s="241"/>
      <c r="K4486" s="241"/>
      <c r="L4486" s="241"/>
      <c r="M4486" s="243"/>
      <c r="N4486" s="244"/>
      <c r="O4486" s="243"/>
      <c r="P4486" s="244"/>
      <c r="Q4486" s="243"/>
      <c r="R4486" s="243"/>
    </row>
    <row r="4487" spans="1:18">
      <c r="A4487" s="241"/>
      <c r="B4487" s="241"/>
      <c r="C4487" s="241"/>
      <c r="D4487" s="241"/>
      <c r="E4487" s="241"/>
      <c r="F4487" s="241"/>
      <c r="G4487" s="242"/>
      <c r="H4487" s="241"/>
      <c r="I4487" s="241"/>
      <c r="J4487" s="241"/>
      <c r="K4487" s="241"/>
      <c r="L4487" s="241"/>
      <c r="M4487" s="243"/>
      <c r="N4487" s="244"/>
      <c r="O4487" s="243"/>
      <c r="P4487" s="244"/>
      <c r="Q4487" s="243"/>
      <c r="R4487" s="243"/>
    </row>
    <row r="4488" spans="1:18">
      <c r="A4488" s="241"/>
      <c r="B4488" s="241"/>
      <c r="C4488" s="241"/>
      <c r="D4488" s="241"/>
      <c r="E4488" s="241"/>
      <c r="F4488" s="241"/>
      <c r="G4488" s="242"/>
      <c r="H4488" s="241"/>
      <c r="I4488" s="241"/>
      <c r="J4488" s="241"/>
      <c r="K4488" s="241"/>
      <c r="L4488" s="241"/>
      <c r="M4488" s="243"/>
      <c r="N4488" s="244"/>
      <c r="O4488" s="243"/>
      <c r="P4488" s="244"/>
      <c r="Q4488" s="243"/>
      <c r="R4488" s="243"/>
    </row>
    <row r="4489" spans="1:18">
      <c r="A4489" s="241"/>
      <c r="B4489" s="241"/>
      <c r="C4489" s="241"/>
      <c r="D4489" s="241"/>
      <c r="E4489" s="241"/>
      <c r="F4489" s="241"/>
      <c r="G4489" s="242"/>
      <c r="H4489" s="241"/>
      <c r="I4489" s="241"/>
      <c r="J4489" s="241"/>
      <c r="K4489" s="241"/>
      <c r="L4489" s="241"/>
      <c r="M4489" s="243"/>
      <c r="N4489" s="244"/>
      <c r="O4489" s="243"/>
      <c r="P4489" s="244"/>
      <c r="Q4489" s="243"/>
      <c r="R4489" s="243"/>
    </row>
    <row r="4490" spans="1:18">
      <c r="A4490" s="241"/>
      <c r="B4490" s="241"/>
      <c r="C4490" s="241"/>
      <c r="D4490" s="241"/>
      <c r="E4490" s="241"/>
      <c r="F4490" s="241"/>
      <c r="G4490" s="242"/>
      <c r="H4490" s="241"/>
      <c r="I4490" s="241"/>
      <c r="J4490" s="241"/>
      <c r="K4490" s="241"/>
      <c r="L4490" s="241"/>
      <c r="M4490" s="243"/>
      <c r="N4490" s="244"/>
      <c r="O4490" s="243"/>
      <c r="P4490" s="244"/>
      <c r="Q4490" s="243"/>
      <c r="R4490" s="243"/>
    </row>
    <row r="4491" spans="1:18">
      <c r="A4491" s="241"/>
      <c r="B4491" s="241"/>
      <c r="C4491" s="241"/>
      <c r="D4491" s="241"/>
      <c r="E4491" s="241"/>
      <c r="F4491" s="241"/>
      <c r="G4491" s="242"/>
      <c r="H4491" s="241"/>
      <c r="I4491" s="241"/>
      <c r="J4491" s="241"/>
      <c r="K4491" s="241"/>
      <c r="L4491" s="241"/>
      <c r="M4491" s="243"/>
      <c r="N4491" s="244"/>
      <c r="O4491" s="243"/>
      <c r="P4491" s="244"/>
      <c r="Q4491" s="243"/>
      <c r="R4491" s="243"/>
    </row>
    <row r="4492" spans="1:18">
      <c r="A4492" s="241"/>
      <c r="B4492" s="241"/>
      <c r="C4492" s="241"/>
      <c r="D4492" s="241"/>
      <c r="E4492" s="241"/>
      <c r="F4492" s="241"/>
      <c r="G4492" s="242"/>
      <c r="H4492" s="241"/>
      <c r="I4492" s="241"/>
      <c r="J4492" s="241"/>
      <c r="K4492" s="241"/>
      <c r="L4492" s="241"/>
      <c r="M4492" s="243"/>
      <c r="N4492" s="244"/>
      <c r="O4492" s="243"/>
      <c r="P4492" s="244"/>
      <c r="Q4492" s="243"/>
      <c r="R4492" s="243"/>
    </row>
    <row r="4493" spans="1:18">
      <c r="A4493" s="241"/>
      <c r="B4493" s="241"/>
      <c r="C4493" s="241"/>
      <c r="D4493" s="241"/>
      <c r="E4493" s="241"/>
      <c r="F4493" s="241"/>
      <c r="G4493" s="242"/>
      <c r="H4493" s="241"/>
      <c r="I4493" s="241"/>
      <c r="J4493" s="241"/>
      <c r="K4493" s="241"/>
      <c r="L4493" s="241"/>
      <c r="M4493" s="243"/>
      <c r="N4493" s="244"/>
      <c r="O4493" s="243"/>
      <c r="P4493" s="244"/>
      <c r="Q4493" s="243"/>
      <c r="R4493" s="243"/>
    </row>
    <row r="4494" spans="1:18">
      <c r="A4494" s="241"/>
      <c r="B4494" s="241"/>
      <c r="C4494" s="241"/>
      <c r="D4494" s="241"/>
      <c r="E4494" s="241"/>
      <c r="F4494" s="241"/>
      <c r="G4494" s="242"/>
      <c r="H4494" s="241"/>
      <c r="I4494" s="241"/>
      <c r="J4494" s="241"/>
      <c r="K4494" s="241"/>
      <c r="L4494" s="241"/>
      <c r="M4494" s="243"/>
      <c r="N4494" s="244"/>
      <c r="O4494" s="243"/>
      <c r="P4494" s="244"/>
      <c r="Q4494" s="243"/>
      <c r="R4494" s="243"/>
    </row>
    <row r="4495" spans="1:18">
      <c r="A4495" s="241"/>
      <c r="B4495" s="241"/>
      <c r="C4495" s="241"/>
      <c r="D4495" s="241"/>
      <c r="E4495" s="241"/>
      <c r="F4495" s="241"/>
      <c r="G4495" s="242"/>
      <c r="H4495" s="241"/>
      <c r="I4495" s="241"/>
      <c r="J4495" s="241"/>
      <c r="K4495" s="241"/>
      <c r="L4495" s="241"/>
      <c r="M4495" s="243"/>
      <c r="N4495" s="244"/>
      <c r="O4495" s="243"/>
      <c r="P4495" s="244"/>
      <c r="Q4495" s="243"/>
      <c r="R4495" s="243"/>
    </row>
    <row r="4496" spans="1:18">
      <c r="A4496" s="241"/>
      <c r="B4496" s="241"/>
      <c r="C4496" s="241"/>
      <c r="D4496" s="241"/>
      <c r="E4496" s="241"/>
      <c r="F4496" s="241"/>
      <c r="G4496" s="242"/>
      <c r="H4496" s="241"/>
      <c r="I4496" s="241"/>
      <c r="J4496" s="241"/>
      <c r="K4496" s="241"/>
      <c r="L4496" s="241"/>
      <c r="M4496" s="243"/>
      <c r="N4496" s="244"/>
      <c r="O4496" s="243"/>
      <c r="P4496" s="244"/>
      <c r="Q4496" s="243"/>
      <c r="R4496" s="243"/>
    </row>
    <row r="4497" spans="1:18">
      <c r="A4497" s="241"/>
      <c r="B4497" s="241"/>
      <c r="C4497" s="241"/>
      <c r="D4497" s="241"/>
      <c r="E4497" s="241"/>
      <c r="F4497" s="241"/>
      <c r="G4497" s="242"/>
      <c r="H4497" s="241"/>
      <c r="I4497" s="241"/>
      <c r="J4497" s="241"/>
      <c r="K4497" s="241"/>
      <c r="L4497" s="241"/>
      <c r="M4497" s="243"/>
      <c r="N4497" s="244"/>
      <c r="O4497" s="243"/>
      <c r="P4497" s="244"/>
      <c r="Q4497" s="243"/>
      <c r="R4497" s="243"/>
    </row>
    <row r="4498" spans="1:18">
      <c r="A4498" s="241"/>
      <c r="B4498" s="241"/>
      <c r="C4498" s="241"/>
      <c r="D4498" s="241"/>
      <c r="E4498" s="241"/>
      <c r="F4498" s="241"/>
      <c r="G4498" s="242"/>
      <c r="H4498" s="241"/>
      <c r="I4498" s="241"/>
      <c r="J4498" s="241"/>
      <c r="K4498" s="241"/>
      <c r="L4498" s="241"/>
      <c r="M4498" s="243"/>
      <c r="N4498" s="244"/>
      <c r="O4498" s="243"/>
      <c r="P4498" s="244"/>
      <c r="Q4498" s="243"/>
      <c r="R4498" s="243"/>
    </row>
    <row r="4499" spans="1:18">
      <c r="A4499" s="241"/>
      <c r="B4499" s="241"/>
      <c r="C4499" s="241"/>
      <c r="D4499" s="241"/>
      <c r="E4499" s="241"/>
      <c r="F4499" s="241"/>
      <c r="G4499" s="242"/>
      <c r="H4499" s="241"/>
      <c r="I4499" s="241"/>
      <c r="J4499" s="241"/>
      <c r="K4499" s="241"/>
      <c r="L4499" s="241"/>
      <c r="M4499" s="243"/>
      <c r="N4499" s="244"/>
      <c r="O4499" s="243"/>
      <c r="P4499" s="244"/>
      <c r="Q4499" s="243"/>
      <c r="R4499" s="243"/>
    </row>
    <row r="4500" spans="1:18">
      <c r="A4500" s="241"/>
      <c r="B4500" s="241"/>
      <c r="C4500" s="241"/>
      <c r="D4500" s="241"/>
      <c r="E4500" s="241"/>
      <c r="F4500" s="241"/>
      <c r="G4500" s="242"/>
      <c r="H4500" s="241"/>
      <c r="I4500" s="241"/>
      <c r="J4500" s="241"/>
      <c r="K4500" s="241"/>
      <c r="L4500" s="241"/>
      <c r="M4500" s="243"/>
      <c r="N4500" s="244"/>
      <c r="O4500" s="243"/>
      <c r="P4500" s="244"/>
      <c r="Q4500" s="243"/>
      <c r="R4500" s="243"/>
    </row>
    <row r="4501" spans="1:18">
      <c r="A4501" s="241"/>
      <c r="B4501" s="241"/>
      <c r="C4501" s="241"/>
      <c r="D4501" s="241"/>
      <c r="E4501" s="241"/>
      <c r="F4501" s="241"/>
      <c r="G4501" s="242"/>
      <c r="H4501" s="241"/>
      <c r="I4501" s="241"/>
      <c r="J4501" s="241"/>
      <c r="K4501" s="241"/>
      <c r="L4501" s="241"/>
      <c r="M4501" s="243"/>
      <c r="N4501" s="244"/>
      <c r="O4501" s="243"/>
      <c r="P4501" s="244"/>
      <c r="Q4501" s="243"/>
      <c r="R4501" s="243"/>
    </row>
    <row r="4502" spans="1:18">
      <c r="A4502" s="241"/>
      <c r="B4502" s="241"/>
      <c r="C4502" s="241"/>
      <c r="D4502" s="241"/>
      <c r="E4502" s="241"/>
      <c r="F4502" s="241"/>
      <c r="G4502" s="242"/>
      <c r="H4502" s="241"/>
      <c r="I4502" s="241"/>
      <c r="J4502" s="241"/>
      <c r="K4502" s="241"/>
      <c r="L4502" s="241"/>
      <c r="M4502" s="243"/>
      <c r="N4502" s="244"/>
      <c r="O4502" s="243"/>
      <c r="P4502" s="244"/>
      <c r="Q4502" s="243"/>
      <c r="R4502" s="243"/>
    </row>
    <row r="4503" spans="1:18">
      <c r="A4503" s="241"/>
      <c r="B4503" s="241"/>
      <c r="C4503" s="241"/>
      <c r="D4503" s="241"/>
      <c r="E4503" s="241"/>
      <c r="F4503" s="241"/>
      <c r="G4503" s="242"/>
      <c r="H4503" s="241"/>
      <c r="I4503" s="241"/>
      <c r="J4503" s="241"/>
      <c r="K4503" s="241"/>
      <c r="L4503" s="241"/>
      <c r="M4503" s="243"/>
      <c r="N4503" s="244"/>
      <c r="O4503" s="243"/>
      <c r="P4503" s="244"/>
      <c r="Q4503" s="243"/>
      <c r="R4503" s="243"/>
    </row>
    <row r="4504" spans="1:18">
      <c r="A4504" s="241"/>
      <c r="B4504" s="241"/>
      <c r="C4504" s="241"/>
      <c r="D4504" s="241"/>
      <c r="E4504" s="241"/>
      <c r="F4504" s="241"/>
      <c r="G4504" s="242"/>
      <c r="H4504" s="241"/>
      <c r="I4504" s="241"/>
      <c r="J4504" s="241"/>
      <c r="K4504" s="241"/>
      <c r="L4504" s="241"/>
      <c r="M4504" s="243"/>
      <c r="N4504" s="244"/>
      <c r="O4504" s="243"/>
      <c r="P4504" s="244"/>
      <c r="Q4504" s="243"/>
      <c r="R4504" s="243"/>
    </row>
    <row r="4505" spans="1:18">
      <c r="A4505" s="241"/>
      <c r="B4505" s="241"/>
      <c r="C4505" s="241"/>
      <c r="D4505" s="241"/>
      <c r="E4505" s="241"/>
      <c r="F4505" s="241"/>
      <c r="G4505" s="242"/>
      <c r="H4505" s="241"/>
      <c r="I4505" s="241"/>
      <c r="J4505" s="241"/>
      <c r="K4505" s="241"/>
      <c r="L4505" s="241"/>
      <c r="M4505" s="243"/>
      <c r="N4505" s="244"/>
      <c r="O4505" s="243"/>
      <c r="P4505" s="244"/>
      <c r="Q4505" s="243"/>
      <c r="R4505" s="243"/>
    </row>
    <row r="4506" spans="1:18">
      <c r="A4506" s="241"/>
      <c r="B4506" s="241"/>
      <c r="C4506" s="241"/>
      <c r="D4506" s="241"/>
      <c r="E4506" s="241"/>
      <c r="F4506" s="241"/>
      <c r="G4506" s="242"/>
      <c r="H4506" s="241"/>
      <c r="I4506" s="241"/>
      <c r="J4506" s="241"/>
      <c r="K4506" s="241"/>
      <c r="L4506" s="241"/>
      <c r="M4506" s="243"/>
      <c r="N4506" s="244"/>
      <c r="O4506" s="243"/>
      <c r="P4506" s="244"/>
      <c r="Q4506" s="243"/>
      <c r="R4506" s="243"/>
    </row>
    <row r="4507" spans="1:18">
      <c r="A4507" s="241"/>
      <c r="B4507" s="241"/>
      <c r="C4507" s="241"/>
      <c r="D4507" s="241"/>
      <c r="E4507" s="241"/>
      <c r="F4507" s="241"/>
      <c r="G4507" s="242"/>
      <c r="H4507" s="241"/>
      <c r="I4507" s="241"/>
      <c r="J4507" s="241"/>
      <c r="K4507" s="241"/>
      <c r="L4507" s="241"/>
      <c r="M4507" s="243"/>
      <c r="N4507" s="244"/>
      <c r="O4507" s="243"/>
      <c r="P4507" s="244"/>
      <c r="Q4507" s="243"/>
      <c r="R4507" s="243"/>
    </row>
    <row r="4508" spans="1:18">
      <c r="A4508" s="241"/>
      <c r="B4508" s="241"/>
      <c r="C4508" s="241"/>
      <c r="D4508" s="241"/>
      <c r="E4508" s="241"/>
      <c r="F4508" s="241"/>
      <c r="G4508" s="242"/>
      <c r="H4508" s="241"/>
      <c r="I4508" s="241"/>
      <c r="J4508" s="241"/>
      <c r="K4508" s="241"/>
      <c r="L4508" s="241"/>
      <c r="M4508" s="243"/>
      <c r="N4508" s="244"/>
      <c r="O4508" s="243"/>
      <c r="P4508" s="244"/>
      <c r="Q4508" s="243"/>
      <c r="R4508" s="243"/>
    </row>
    <row r="4509" spans="1:18">
      <c r="A4509" s="241"/>
      <c r="B4509" s="241"/>
      <c r="C4509" s="241"/>
      <c r="D4509" s="241"/>
      <c r="E4509" s="241"/>
      <c r="F4509" s="241"/>
      <c r="G4509" s="242"/>
      <c r="H4509" s="241"/>
      <c r="I4509" s="241"/>
      <c r="J4509" s="241"/>
      <c r="K4509" s="241"/>
      <c r="L4509" s="241"/>
      <c r="M4509" s="243"/>
      <c r="N4509" s="244"/>
      <c r="O4509" s="243"/>
      <c r="P4509" s="244"/>
      <c r="Q4509" s="243"/>
      <c r="R4509" s="243"/>
    </row>
    <row r="4510" spans="1:18">
      <c r="A4510" s="241"/>
      <c r="B4510" s="241"/>
      <c r="C4510" s="241"/>
      <c r="D4510" s="241"/>
      <c r="E4510" s="241"/>
      <c r="F4510" s="241"/>
      <c r="G4510" s="242"/>
      <c r="H4510" s="241"/>
      <c r="I4510" s="241"/>
      <c r="J4510" s="241"/>
      <c r="K4510" s="241"/>
      <c r="L4510" s="241"/>
      <c r="M4510" s="243"/>
      <c r="N4510" s="244"/>
      <c r="O4510" s="243"/>
      <c r="P4510" s="244"/>
      <c r="Q4510" s="243"/>
      <c r="R4510" s="243"/>
    </row>
    <row r="4511" spans="1:18">
      <c r="A4511" s="241"/>
      <c r="B4511" s="241"/>
      <c r="C4511" s="241"/>
      <c r="D4511" s="241"/>
      <c r="E4511" s="241"/>
      <c r="F4511" s="241"/>
      <c r="G4511" s="242"/>
      <c r="H4511" s="241"/>
      <c r="I4511" s="241"/>
      <c r="J4511" s="241"/>
      <c r="K4511" s="241"/>
      <c r="L4511" s="241"/>
      <c r="M4511" s="243"/>
      <c r="N4511" s="244"/>
      <c r="O4511" s="243"/>
      <c r="P4511" s="244"/>
      <c r="Q4511" s="243"/>
      <c r="R4511" s="243"/>
    </row>
    <row r="4512" spans="1:18">
      <c r="A4512" s="241"/>
      <c r="B4512" s="241"/>
      <c r="C4512" s="241"/>
      <c r="D4512" s="241"/>
      <c r="E4512" s="241"/>
      <c r="F4512" s="241"/>
      <c r="G4512" s="242"/>
      <c r="H4512" s="241"/>
      <c r="I4512" s="241"/>
      <c r="J4512" s="241"/>
      <c r="K4512" s="241"/>
      <c r="L4512" s="241"/>
      <c r="M4512" s="243"/>
      <c r="N4512" s="244"/>
      <c r="O4512" s="243"/>
      <c r="P4512" s="244"/>
      <c r="Q4512" s="243"/>
      <c r="R4512" s="243"/>
    </row>
    <row r="4513" spans="1:18">
      <c r="A4513" s="241"/>
      <c r="B4513" s="241"/>
      <c r="C4513" s="241"/>
      <c r="D4513" s="241"/>
      <c r="E4513" s="241"/>
      <c r="F4513" s="241"/>
      <c r="G4513" s="242"/>
      <c r="H4513" s="241"/>
      <c r="I4513" s="241"/>
      <c r="J4513" s="241"/>
      <c r="K4513" s="241"/>
      <c r="L4513" s="241"/>
      <c r="M4513" s="243"/>
      <c r="N4513" s="244"/>
      <c r="O4513" s="243"/>
      <c r="P4513" s="244"/>
      <c r="Q4513" s="243"/>
      <c r="R4513" s="243"/>
    </row>
    <row r="4514" spans="1:18">
      <c r="A4514" s="241"/>
      <c r="B4514" s="241"/>
      <c r="C4514" s="241"/>
      <c r="D4514" s="241"/>
      <c r="E4514" s="241"/>
      <c r="F4514" s="241"/>
      <c r="G4514" s="242"/>
      <c r="H4514" s="241"/>
      <c r="I4514" s="241"/>
      <c r="J4514" s="241"/>
      <c r="K4514" s="241"/>
      <c r="L4514" s="241"/>
      <c r="M4514" s="243"/>
      <c r="N4514" s="244"/>
      <c r="O4514" s="243"/>
      <c r="P4514" s="244"/>
      <c r="Q4514" s="243"/>
      <c r="R4514" s="243"/>
    </row>
    <row r="4515" spans="1:18">
      <c r="A4515" s="241"/>
      <c r="B4515" s="241"/>
      <c r="C4515" s="241"/>
      <c r="D4515" s="241"/>
      <c r="E4515" s="241"/>
      <c r="F4515" s="241"/>
      <c r="G4515" s="242"/>
      <c r="H4515" s="241"/>
      <c r="I4515" s="241"/>
      <c r="J4515" s="241"/>
      <c r="K4515" s="241"/>
      <c r="L4515" s="241"/>
      <c r="M4515" s="243"/>
      <c r="N4515" s="244"/>
      <c r="O4515" s="243"/>
      <c r="P4515" s="244"/>
      <c r="Q4515" s="243"/>
      <c r="R4515" s="243"/>
    </row>
    <row r="4516" spans="1:18">
      <c r="A4516" s="241"/>
      <c r="B4516" s="241"/>
      <c r="C4516" s="241"/>
      <c r="D4516" s="241"/>
      <c r="E4516" s="241"/>
      <c r="F4516" s="241"/>
      <c r="G4516" s="242"/>
      <c r="H4516" s="241"/>
      <c r="I4516" s="241"/>
      <c r="J4516" s="241"/>
      <c r="K4516" s="241"/>
      <c r="L4516" s="241"/>
      <c r="M4516" s="243"/>
      <c r="N4516" s="244"/>
      <c r="O4516" s="243"/>
      <c r="P4516" s="244"/>
      <c r="Q4516" s="243"/>
      <c r="R4516" s="243"/>
    </row>
    <row r="4517" spans="1:18">
      <c r="A4517" s="241"/>
      <c r="B4517" s="241"/>
      <c r="C4517" s="241"/>
      <c r="D4517" s="241"/>
      <c r="E4517" s="241"/>
      <c r="F4517" s="241"/>
      <c r="G4517" s="242"/>
      <c r="H4517" s="241"/>
      <c r="I4517" s="241"/>
      <c r="J4517" s="241"/>
      <c r="K4517" s="241"/>
      <c r="L4517" s="241"/>
      <c r="M4517" s="243"/>
      <c r="N4517" s="244"/>
      <c r="O4517" s="243"/>
      <c r="P4517" s="244"/>
      <c r="Q4517" s="243"/>
      <c r="R4517" s="243"/>
    </row>
    <row r="4518" spans="1:18">
      <c r="A4518" s="241"/>
      <c r="B4518" s="241"/>
      <c r="C4518" s="241"/>
      <c r="D4518" s="241"/>
      <c r="E4518" s="241"/>
      <c r="F4518" s="241"/>
      <c r="G4518" s="242"/>
      <c r="H4518" s="241"/>
      <c r="I4518" s="241"/>
      <c r="J4518" s="241"/>
      <c r="K4518" s="241"/>
      <c r="L4518" s="241"/>
      <c r="M4518" s="243"/>
      <c r="N4518" s="244"/>
      <c r="O4518" s="243"/>
      <c r="P4518" s="244"/>
      <c r="Q4518" s="243"/>
      <c r="R4518" s="243"/>
    </row>
    <row r="4519" spans="1:18">
      <c r="A4519" s="241"/>
      <c r="B4519" s="241"/>
      <c r="C4519" s="241"/>
      <c r="D4519" s="241"/>
      <c r="E4519" s="241"/>
      <c r="F4519" s="241"/>
      <c r="G4519" s="242"/>
      <c r="H4519" s="241"/>
      <c r="I4519" s="241"/>
      <c r="J4519" s="241"/>
      <c r="K4519" s="241"/>
      <c r="L4519" s="241"/>
      <c r="M4519" s="243"/>
      <c r="N4519" s="244"/>
      <c r="O4519" s="243"/>
      <c r="P4519" s="244"/>
      <c r="Q4519" s="243"/>
      <c r="R4519" s="243"/>
    </row>
    <row r="4520" spans="1:18">
      <c r="A4520" s="241"/>
      <c r="B4520" s="241"/>
      <c r="C4520" s="241"/>
      <c r="D4520" s="241"/>
      <c r="E4520" s="241"/>
      <c r="F4520" s="241"/>
      <c r="G4520" s="242"/>
      <c r="H4520" s="241"/>
      <c r="I4520" s="241"/>
      <c r="J4520" s="241"/>
      <c r="K4520" s="241"/>
      <c r="L4520" s="241"/>
      <c r="M4520" s="243"/>
      <c r="N4520" s="244"/>
      <c r="O4520" s="243"/>
      <c r="P4520" s="244"/>
      <c r="Q4520" s="243"/>
      <c r="R4520" s="243"/>
    </row>
    <row r="4521" spans="1:18">
      <c r="A4521" s="241"/>
      <c r="B4521" s="241"/>
      <c r="C4521" s="241"/>
      <c r="D4521" s="241"/>
      <c r="E4521" s="241"/>
      <c r="F4521" s="241"/>
      <c r="G4521" s="242"/>
      <c r="H4521" s="241"/>
      <c r="I4521" s="241"/>
      <c r="J4521" s="241"/>
      <c r="K4521" s="241"/>
      <c r="L4521" s="241"/>
      <c r="M4521" s="243"/>
      <c r="N4521" s="244"/>
      <c r="O4521" s="243"/>
      <c r="P4521" s="244"/>
      <c r="Q4521" s="243"/>
      <c r="R4521" s="243"/>
    </row>
    <row r="4522" spans="1:18">
      <c r="A4522" s="241"/>
      <c r="B4522" s="241"/>
      <c r="C4522" s="241"/>
      <c r="D4522" s="241"/>
      <c r="E4522" s="241"/>
      <c r="F4522" s="241"/>
      <c r="G4522" s="242"/>
      <c r="H4522" s="241"/>
      <c r="I4522" s="241"/>
      <c r="J4522" s="241"/>
      <c r="K4522" s="241"/>
      <c r="L4522" s="241"/>
      <c r="M4522" s="243"/>
      <c r="N4522" s="244"/>
      <c r="O4522" s="243"/>
      <c r="P4522" s="244"/>
      <c r="Q4522" s="243"/>
      <c r="R4522" s="243"/>
    </row>
    <row r="4523" spans="1:18">
      <c r="A4523" s="241"/>
      <c r="B4523" s="241"/>
      <c r="C4523" s="241"/>
      <c r="D4523" s="241"/>
      <c r="E4523" s="241"/>
      <c r="F4523" s="241"/>
      <c r="G4523" s="242"/>
      <c r="H4523" s="241"/>
      <c r="I4523" s="241"/>
      <c r="J4523" s="241"/>
      <c r="K4523" s="241"/>
      <c r="L4523" s="241"/>
      <c r="M4523" s="243"/>
      <c r="N4523" s="244"/>
      <c r="O4523" s="243"/>
      <c r="P4523" s="244"/>
      <c r="Q4523" s="243"/>
      <c r="R4523" s="243"/>
    </row>
    <row r="4524" spans="1:18">
      <c r="A4524" s="241"/>
      <c r="B4524" s="241"/>
      <c r="C4524" s="241"/>
      <c r="D4524" s="241"/>
      <c r="E4524" s="241"/>
      <c r="F4524" s="241"/>
      <c r="G4524" s="242"/>
      <c r="H4524" s="241"/>
      <c r="I4524" s="241"/>
      <c r="J4524" s="241"/>
      <c r="K4524" s="241"/>
      <c r="L4524" s="241"/>
      <c r="M4524" s="243"/>
      <c r="N4524" s="244"/>
      <c r="O4524" s="243"/>
      <c r="P4524" s="244"/>
      <c r="Q4524" s="243"/>
      <c r="R4524" s="243"/>
    </row>
    <row r="4525" spans="1:18">
      <c r="A4525" s="241"/>
      <c r="B4525" s="241"/>
      <c r="C4525" s="241"/>
      <c r="D4525" s="241"/>
      <c r="E4525" s="241"/>
      <c r="F4525" s="241"/>
      <c r="G4525" s="242"/>
      <c r="H4525" s="241"/>
      <c r="I4525" s="241"/>
      <c r="J4525" s="241"/>
      <c r="K4525" s="241"/>
      <c r="L4525" s="241"/>
      <c r="M4525" s="243"/>
      <c r="N4525" s="244"/>
      <c r="O4525" s="243"/>
      <c r="P4525" s="244"/>
      <c r="Q4525" s="243"/>
      <c r="R4525" s="243"/>
    </row>
    <row r="4526" spans="1:18">
      <c r="A4526" s="241"/>
      <c r="B4526" s="241"/>
      <c r="C4526" s="241"/>
      <c r="D4526" s="241"/>
      <c r="E4526" s="241"/>
      <c r="F4526" s="241"/>
      <c r="G4526" s="242"/>
      <c r="H4526" s="241"/>
      <c r="I4526" s="241"/>
      <c r="J4526" s="241"/>
      <c r="K4526" s="241"/>
      <c r="L4526" s="241"/>
      <c r="M4526" s="243"/>
      <c r="N4526" s="244"/>
      <c r="O4526" s="243"/>
      <c r="P4526" s="244"/>
      <c r="Q4526" s="243"/>
      <c r="R4526" s="243"/>
    </row>
    <row r="4527" spans="1:18">
      <c r="A4527" s="241"/>
      <c r="B4527" s="241"/>
      <c r="C4527" s="241"/>
      <c r="D4527" s="241"/>
      <c r="E4527" s="241"/>
      <c r="F4527" s="241"/>
      <c r="G4527" s="242"/>
      <c r="H4527" s="241"/>
      <c r="I4527" s="241"/>
      <c r="J4527" s="241"/>
      <c r="K4527" s="241"/>
      <c r="L4527" s="241"/>
      <c r="M4527" s="243"/>
      <c r="N4527" s="244"/>
      <c r="O4527" s="243"/>
      <c r="P4527" s="244"/>
      <c r="Q4527" s="243"/>
      <c r="R4527" s="243"/>
    </row>
    <row r="4528" spans="1:18">
      <c r="A4528" s="241"/>
      <c r="B4528" s="241"/>
      <c r="C4528" s="241"/>
      <c r="D4528" s="241"/>
      <c r="E4528" s="241"/>
      <c r="F4528" s="241"/>
      <c r="G4528" s="242"/>
      <c r="H4528" s="241"/>
      <c r="I4528" s="241"/>
      <c r="J4528" s="241"/>
      <c r="K4528" s="241"/>
      <c r="L4528" s="241"/>
      <c r="M4528" s="243"/>
      <c r="N4528" s="244"/>
      <c r="O4528" s="243"/>
      <c r="P4528" s="244"/>
      <c r="Q4528" s="243"/>
      <c r="R4528" s="243"/>
    </row>
    <row r="4529" spans="1:18">
      <c r="A4529" s="241"/>
      <c r="B4529" s="241"/>
      <c r="C4529" s="241"/>
      <c r="D4529" s="241"/>
      <c r="E4529" s="241"/>
      <c r="F4529" s="241"/>
      <c r="G4529" s="242"/>
      <c r="H4529" s="241"/>
      <c r="I4529" s="241"/>
      <c r="J4529" s="241"/>
      <c r="K4529" s="241"/>
      <c r="L4529" s="241"/>
      <c r="M4529" s="243"/>
      <c r="N4529" s="244"/>
      <c r="O4529" s="243"/>
      <c r="P4529" s="244"/>
      <c r="Q4529" s="243"/>
      <c r="R4529" s="243"/>
    </row>
    <row r="4530" spans="1:18">
      <c r="A4530" s="241"/>
      <c r="B4530" s="241"/>
      <c r="C4530" s="241"/>
      <c r="D4530" s="241"/>
      <c r="E4530" s="241"/>
      <c r="F4530" s="241"/>
      <c r="G4530" s="242"/>
      <c r="H4530" s="241"/>
      <c r="I4530" s="241"/>
      <c r="J4530" s="241"/>
      <c r="K4530" s="241"/>
      <c r="L4530" s="241"/>
      <c r="M4530" s="243"/>
      <c r="N4530" s="244"/>
      <c r="O4530" s="243"/>
      <c r="P4530" s="244"/>
      <c r="Q4530" s="243"/>
      <c r="R4530" s="243"/>
    </row>
    <row r="4531" spans="1:18">
      <c r="A4531" s="241"/>
      <c r="B4531" s="241"/>
      <c r="C4531" s="241"/>
      <c r="D4531" s="241"/>
      <c r="E4531" s="241"/>
      <c r="F4531" s="241"/>
      <c r="G4531" s="242"/>
      <c r="H4531" s="241"/>
      <c r="I4531" s="241"/>
      <c r="J4531" s="241"/>
      <c r="K4531" s="241"/>
      <c r="L4531" s="241"/>
      <c r="M4531" s="243"/>
      <c r="N4531" s="244"/>
      <c r="O4531" s="243"/>
      <c r="P4531" s="244"/>
      <c r="Q4531" s="243"/>
      <c r="R4531" s="243"/>
    </row>
    <row r="4532" spans="1:18">
      <c r="A4532" s="241"/>
      <c r="B4532" s="241"/>
      <c r="C4532" s="241"/>
      <c r="D4532" s="241"/>
      <c r="E4532" s="241"/>
      <c r="F4532" s="241"/>
      <c r="G4532" s="242"/>
      <c r="H4532" s="241"/>
      <c r="I4532" s="241"/>
      <c r="J4532" s="241"/>
      <c r="K4532" s="241"/>
      <c r="L4532" s="241"/>
      <c r="M4532" s="243"/>
      <c r="N4532" s="244"/>
      <c r="O4532" s="243"/>
      <c r="P4532" s="244"/>
      <c r="Q4532" s="243"/>
      <c r="R4532" s="243"/>
    </row>
    <row r="4533" spans="1:18">
      <c r="A4533" s="241"/>
      <c r="B4533" s="241"/>
      <c r="C4533" s="241"/>
      <c r="D4533" s="241"/>
      <c r="E4533" s="241"/>
      <c r="F4533" s="241"/>
      <c r="G4533" s="242"/>
      <c r="H4533" s="241"/>
      <c r="I4533" s="241"/>
      <c r="J4533" s="241"/>
      <c r="K4533" s="241"/>
      <c r="L4533" s="241"/>
      <c r="M4533" s="243"/>
      <c r="N4533" s="244"/>
      <c r="O4533" s="243"/>
      <c r="P4533" s="244"/>
      <c r="Q4533" s="243"/>
      <c r="R4533" s="243"/>
    </row>
    <row r="4534" spans="1:18">
      <c r="A4534" s="241"/>
      <c r="B4534" s="241"/>
      <c r="C4534" s="241"/>
      <c r="D4534" s="241"/>
      <c r="E4534" s="241"/>
      <c r="F4534" s="241"/>
      <c r="G4534" s="242"/>
      <c r="H4534" s="241"/>
      <c r="I4534" s="241"/>
      <c r="J4534" s="241"/>
      <c r="K4534" s="241"/>
      <c r="L4534" s="241"/>
      <c r="M4534" s="243"/>
      <c r="N4534" s="244"/>
      <c r="O4534" s="243"/>
      <c r="P4534" s="244"/>
      <c r="Q4534" s="243"/>
      <c r="R4534" s="243"/>
    </row>
    <row r="4535" spans="1:18">
      <c r="A4535" s="241"/>
      <c r="B4535" s="241"/>
      <c r="C4535" s="241"/>
      <c r="D4535" s="241"/>
      <c r="E4535" s="241"/>
      <c r="F4535" s="241"/>
      <c r="G4535" s="242"/>
      <c r="H4535" s="241"/>
      <c r="I4535" s="241"/>
      <c r="J4535" s="241"/>
      <c r="K4535" s="241"/>
      <c r="L4535" s="241"/>
      <c r="M4535" s="243"/>
      <c r="N4535" s="244"/>
      <c r="O4535" s="243"/>
      <c r="P4535" s="244"/>
      <c r="Q4535" s="243"/>
      <c r="R4535" s="243"/>
    </row>
    <row r="4536" spans="1:18">
      <c r="A4536" s="241"/>
      <c r="B4536" s="241"/>
      <c r="C4536" s="241"/>
      <c r="D4536" s="241"/>
      <c r="E4536" s="241"/>
      <c r="F4536" s="241"/>
      <c r="G4536" s="242"/>
      <c r="H4536" s="241"/>
      <c r="I4536" s="241"/>
      <c r="J4536" s="241"/>
      <c r="K4536" s="241"/>
      <c r="L4536" s="241"/>
      <c r="M4536" s="243"/>
      <c r="N4536" s="244"/>
      <c r="O4536" s="243"/>
      <c r="P4536" s="244"/>
      <c r="Q4536" s="243"/>
      <c r="R4536" s="243"/>
    </row>
    <row r="4537" spans="1:18">
      <c r="A4537" s="241"/>
      <c r="B4537" s="241"/>
      <c r="C4537" s="241"/>
      <c r="D4537" s="241"/>
      <c r="E4537" s="241"/>
      <c r="F4537" s="241"/>
      <c r="G4537" s="242"/>
      <c r="H4537" s="241"/>
      <c r="I4537" s="241"/>
      <c r="J4537" s="241"/>
      <c r="K4537" s="241"/>
      <c r="L4537" s="241"/>
      <c r="M4537" s="243"/>
      <c r="N4537" s="244"/>
      <c r="O4537" s="243"/>
      <c r="P4537" s="244"/>
      <c r="Q4537" s="243"/>
      <c r="R4537" s="243"/>
    </row>
    <row r="4538" spans="1:18">
      <c r="A4538" s="241"/>
      <c r="B4538" s="241"/>
      <c r="C4538" s="241"/>
      <c r="D4538" s="241"/>
      <c r="E4538" s="241"/>
      <c r="F4538" s="241"/>
      <c r="G4538" s="242"/>
      <c r="H4538" s="241"/>
      <c r="I4538" s="241"/>
      <c r="J4538" s="241"/>
      <c r="K4538" s="241"/>
      <c r="L4538" s="241"/>
      <c r="M4538" s="243"/>
      <c r="N4538" s="244"/>
      <c r="O4538" s="243"/>
      <c r="P4538" s="244"/>
      <c r="Q4538" s="243"/>
      <c r="R4538" s="243"/>
    </row>
    <row r="4539" spans="1:18">
      <c r="A4539" s="241"/>
      <c r="B4539" s="241"/>
      <c r="C4539" s="241"/>
      <c r="D4539" s="241"/>
      <c r="E4539" s="241"/>
      <c r="F4539" s="241"/>
      <c r="G4539" s="242"/>
      <c r="H4539" s="241"/>
      <c r="I4539" s="241"/>
      <c r="J4539" s="241"/>
      <c r="K4539" s="241"/>
      <c r="L4539" s="241"/>
      <c r="M4539" s="243"/>
      <c r="N4539" s="244"/>
      <c r="O4539" s="243"/>
      <c r="P4539" s="244"/>
      <c r="Q4539" s="243"/>
      <c r="R4539" s="243"/>
    </row>
    <row r="4540" spans="1:18">
      <c r="A4540" s="241"/>
      <c r="B4540" s="241"/>
      <c r="C4540" s="241"/>
      <c r="D4540" s="241"/>
      <c r="E4540" s="241"/>
      <c r="F4540" s="241"/>
      <c r="G4540" s="242"/>
      <c r="H4540" s="241"/>
      <c r="I4540" s="241"/>
      <c r="J4540" s="241"/>
      <c r="K4540" s="241"/>
      <c r="L4540" s="241"/>
      <c r="M4540" s="243"/>
      <c r="N4540" s="244"/>
      <c r="O4540" s="243"/>
      <c r="P4540" s="244"/>
      <c r="Q4540" s="243"/>
      <c r="R4540" s="243"/>
    </row>
    <row r="4541" spans="1:18">
      <c r="A4541" s="241"/>
      <c r="B4541" s="241"/>
      <c r="C4541" s="241"/>
      <c r="D4541" s="241"/>
      <c r="E4541" s="241"/>
      <c r="F4541" s="241"/>
      <c r="G4541" s="242"/>
      <c r="H4541" s="241"/>
      <c r="I4541" s="241"/>
      <c r="J4541" s="241"/>
      <c r="K4541" s="241"/>
      <c r="L4541" s="241"/>
      <c r="M4541" s="243"/>
      <c r="N4541" s="244"/>
      <c r="O4541" s="243"/>
      <c r="P4541" s="244"/>
      <c r="Q4541" s="243"/>
      <c r="R4541" s="243"/>
    </row>
    <row r="4542" spans="1:18">
      <c r="A4542" s="241"/>
      <c r="B4542" s="241"/>
      <c r="C4542" s="241"/>
      <c r="D4542" s="241"/>
      <c r="E4542" s="241"/>
      <c r="F4542" s="241"/>
      <c r="G4542" s="242"/>
      <c r="H4542" s="241"/>
      <c r="I4542" s="241"/>
      <c r="J4542" s="241"/>
      <c r="K4542" s="241"/>
      <c r="L4542" s="241"/>
      <c r="M4542" s="243"/>
      <c r="N4542" s="244"/>
      <c r="O4542" s="243"/>
      <c r="P4542" s="244"/>
      <c r="Q4542" s="243"/>
      <c r="R4542" s="243"/>
    </row>
    <row r="4543" spans="1:18">
      <c r="A4543" s="241"/>
      <c r="B4543" s="241"/>
      <c r="C4543" s="241"/>
      <c r="D4543" s="241"/>
      <c r="E4543" s="241"/>
      <c r="F4543" s="241"/>
      <c r="G4543" s="242"/>
      <c r="H4543" s="241"/>
      <c r="I4543" s="241"/>
      <c r="J4543" s="241"/>
      <c r="K4543" s="241"/>
      <c r="L4543" s="241"/>
      <c r="M4543" s="243"/>
      <c r="N4543" s="244"/>
      <c r="O4543" s="243"/>
      <c r="P4543" s="244"/>
      <c r="Q4543" s="243"/>
      <c r="R4543" s="243"/>
    </row>
    <row r="4544" spans="1:18">
      <c r="A4544" s="241"/>
      <c r="B4544" s="241"/>
      <c r="C4544" s="241"/>
      <c r="D4544" s="241"/>
      <c r="E4544" s="241"/>
      <c r="F4544" s="241"/>
      <c r="G4544" s="242"/>
      <c r="H4544" s="241"/>
      <c r="I4544" s="241"/>
      <c r="J4544" s="241"/>
      <c r="K4544" s="241"/>
      <c r="L4544" s="241"/>
      <c r="M4544" s="243"/>
      <c r="N4544" s="244"/>
      <c r="O4544" s="243"/>
      <c r="P4544" s="244"/>
      <c r="Q4544" s="243"/>
      <c r="R4544" s="243"/>
    </row>
    <row r="4545" spans="1:18">
      <c r="A4545" s="241"/>
      <c r="B4545" s="241"/>
      <c r="C4545" s="241"/>
      <c r="D4545" s="241"/>
      <c r="E4545" s="241"/>
      <c r="F4545" s="241"/>
      <c r="G4545" s="242"/>
      <c r="H4545" s="241"/>
      <c r="I4545" s="241"/>
      <c r="J4545" s="241"/>
      <c r="K4545" s="241"/>
      <c r="L4545" s="241"/>
      <c r="M4545" s="243"/>
      <c r="N4545" s="244"/>
      <c r="O4545" s="243"/>
      <c r="P4545" s="244"/>
      <c r="Q4545" s="243"/>
      <c r="R4545" s="243"/>
    </row>
    <row r="4546" spans="1:18">
      <c r="A4546" s="241"/>
      <c r="B4546" s="241"/>
      <c r="C4546" s="241"/>
      <c r="D4546" s="241"/>
      <c r="E4546" s="241"/>
      <c r="F4546" s="241"/>
      <c r="G4546" s="242"/>
      <c r="H4546" s="241"/>
      <c r="I4546" s="241"/>
      <c r="J4546" s="241"/>
      <c r="K4546" s="241"/>
      <c r="L4546" s="241"/>
      <c r="M4546" s="243"/>
      <c r="N4546" s="244"/>
      <c r="O4546" s="243"/>
      <c r="P4546" s="244"/>
      <c r="Q4546" s="243"/>
      <c r="R4546" s="243"/>
    </row>
    <row r="4547" spans="1:18">
      <c r="A4547" s="241"/>
      <c r="B4547" s="241"/>
      <c r="C4547" s="241"/>
      <c r="D4547" s="241"/>
      <c r="E4547" s="241"/>
      <c r="F4547" s="241"/>
      <c r="G4547" s="242"/>
      <c r="H4547" s="241"/>
      <c r="I4547" s="241"/>
      <c r="J4547" s="241"/>
      <c r="K4547" s="241"/>
      <c r="L4547" s="241"/>
      <c r="M4547" s="243"/>
      <c r="N4547" s="244"/>
      <c r="O4547" s="243"/>
      <c r="P4547" s="244"/>
      <c r="Q4547" s="243"/>
      <c r="R4547" s="243"/>
    </row>
    <row r="4548" spans="1:18">
      <c r="A4548" s="241"/>
      <c r="B4548" s="241"/>
      <c r="C4548" s="241"/>
      <c r="D4548" s="241"/>
      <c r="E4548" s="241"/>
      <c r="F4548" s="241"/>
      <c r="G4548" s="242"/>
      <c r="H4548" s="241"/>
      <c r="I4548" s="241"/>
      <c r="J4548" s="241"/>
      <c r="K4548" s="241"/>
      <c r="L4548" s="241"/>
      <c r="M4548" s="243"/>
      <c r="N4548" s="244"/>
      <c r="O4548" s="243"/>
      <c r="P4548" s="244"/>
      <c r="Q4548" s="243"/>
      <c r="R4548" s="243"/>
    </row>
    <row r="4549" spans="1:18">
      <c r="A4549" s="241"/>
      <c r="B4549" s="241"/>
      <c r="C4549" s="241"/>
      <c r="D4549" s="241"/>
      <c r="E4549" s="241"/>
      <c r="F4549" s="241"/>
      <c r="G4549" s="242"/>
      <c r="H4549" s="241"/>
      <c r="I4549" s="241"/>
      <c r="J4549" s="241"/>
      <c r="K4549" s="241"/>
      <c r="L4549" s="241"/>
      <c r="M4549" s="243"/>
      <c r="N4549" s="244"/>
      <c r="O4549" s="243"/>
      <c r="P4549" s="244"/>
      <c r="Q4549" s="243"/>
      <c r="R4549" s="243"/>
    </row>
    <row r="4550" spans="1:18">
      <c r="A4550" s="241"/>
      <c r="B4550" s="241"/>
      <c r="C4550" s="241"/>
      <c r="D4550" s="241"/>
      <c r="E4550" s="241"/>
      <c r="F4550" s="241"/>
      <c r="G4550" s="242"/>
      <c r="H4550" s="241"/>
      <c r="I4550" s="241"/>
      <c r="J4550" s="241"/>
      <c r="K4550" s="241"/>
      <c r="L4550" s="241"/>
      <c r="M4550" s="243"/>
      <c r="N4550" s="244"/>
      <c r="O4550" s="243"/>
      <c r="P4550" s="244"/>
      <c r="Q4550" s="243"/>
      <c r="R4550" s="243"/>
    </row>
    <row r="4551" spans="1:18">
      <c r="A4551" s="241"/>
      <c r="B4551" s="241"/>
      <c r="C4551" s="241"/>
      <c r="D4551" s="241"/>
      <c r="E4551" s="241"/>
      <c r="F4551" s="241"/>
      <c r="G4551" s="242"/>
      <c r="H4551" s="241"/>
      <c r="I4551" s="241"/>
      <c r="J4551" s="241"/>
      <c r="K4551" s="241"/>
      <c r="L4551" s="241"/>
      <c r="M4551" s="243"/>
      <c r="N4551" s="244"/>
      <c r="O4551" s="243"/>
      <c r="P4551" s="244"/>
      <c r="Q4551" s="243"/>
      <c r="R4551" s="243"/>
    </row>
    <row r="4552" spans="1:18">
      <c r="A4552" s="241"/>
      <c r="B4552" s="241"/>
      <c r="C4552" s="241"/>
      <c r="D4552" s="241"/>
      <c r="E4552" s="241"/>
      <c r="F4552" s="241"/>
      <c r="G4552" s="242"/>
      <c r="H4552" s="241"/>
      <c r="I4552" s="241"/>
      <c r="J4552" s="241"/>
      <c r="K4552" s="241"/>
      <c r="L4552" s="241"/>
      <c r="M4552" s="243"/>
      <c r="N4552" s="244"/>
      <c r="O4552" s="243"/>
      <c r="P4552" s="244"/>
      <c r="Q4552" s="243"/>
      <c r="R4552" s="243"/>
    </row>
    <row r="4553" spans="1:18">
      <c r="A4553" s="241"/>
      <c r="B4553" s="241"/>
      <c r="C4553" s="241"/>
      <c r="D4553" s="241"/>
      <c r="E4553" s="241"/>
      <c r="F4553" s="241"/>
      <c r="G4553" s="242"/>
      <c r="H4553" s="241"/>
      <c r="I4553" s="241"/>
      <c r="J4553" s="241"/>
      <c r="K4553" s="241"/>
      <c r="L4553" s="241"/>
      <c r="M4553" s="243"/>
      <c r="N4553" s="244"/>
      <c r="O4553" s="243"/>
      <c r="P4553" s="244"/>
      <c r="Q4553" s="243"/>
      <c r="R4553" s="243"/>
    </row>
    <row r="4554" spans="1:18">
      <c r="A4554" s="241"/>
      <c r="B4554" s="241"/>
      <c r="C4554" s="241"/>
      <c r="D4554" s="241"/>
      <c r="E4554" s="241"/>
      <c r="F4554" s="241"/>
      <c r="G4554" s="242"/>
      <c r="H4554" s="241"/>
      <c r="I4554" s="241"/>
      <c r="J4554" s="241"/>
      <c r="K4554" s="241"/>
      <c r="L4554" s="241"/>
      <c r="M4554" s="243"/>
      <c r="N4554" s="244"/>
      <c r="O4554" s="243"/>
      <c r="P4554" s="244"/>
      <c r="Q4554" s="243"/>
      <c r="R4554" s="243"/>
    </row>
    <row r="4555" spans="1:18">
      <c r="A4555" s="241"/>
      <c r="B4555" s="241"/>
      <c r="C4555" s="241"/>
      <c r="D4555" s="241"/>
      <c r="E4555" s="241"/>
      <c r="F4555" s="241"/>
      <c r="G4555" s="242"/>
      <c r="H4555" s="241"/>
      <c r="I4555" s="241"/>
      <c r="J4555" s="241"/>
      <c r="K4555" s="241"/>
      <c r="L4555" s="241"/>
      <c r="M4555" s="243"/>
      <c r="N4555" s="244"/>
      <c r="O4555" s="243"/>
      <c r="P4555" s="244"/>
      <c r="Q4555" s="243"/>
      <c r="R4555" s="243"/>
    </row>
    <row r="4556" spans="1:18">
      <c r="A4556" s="241"/>
      <c r="B4556" s="241"/>
      <c r="C4556" s="241"/>
      <c r="D4556" s="241"/>
      <c r="E4556" s="241"/>
      <c r="F4556" s="241"/>
      <c r="G4556" s="242"/>
      <c r="H4556" s="241"/>
      <c r="I4556" s="241"/>
      <c r="J4556" s="241"/>
      <c r="K4556" s="241"/>
      <c r="L4556" s="241"/>
      <c r="M4556" s="243"/>
      <c r="N4556" s="244"/>
      <c r="O4556" s="243"/>
      <c r="P4556" s="244"/>
      <c r="Q4556" s="243"/>
      <c r="R4556" s="243"/>
    </row>
    <row r="4557" spans="1:18">
      <c r="A4557" s="241"/>
      <c r="B4557" s="241"/>
      <c r="C4557" s="241"/>
      <c r="D4557" s="241"/>
      <c r="E4557" s="241"/>
      <c r="F4557" s="241"/>
      <c r="G4557" s="242"/>
      <c r="H4557" s="241"/>
      <c r="I4557" s="241"/>
      <c r="J4557" s="241"/>
      <c r="K4557" s="241"/>
      <c r="L4557" s="241"/>
      <c r="M4557" s="243"/>
      <c r="N4557" s="244"/>
      <c r="O4557" s="243"/>
      <c r="P4557" s="244"/>
      <c r="Q4557" s="243"/>
      <c r="R4557" s="243"/>
    </row>
    <row r="4558" spans="1:18">
      <c r="A4558" s="241"/>
      <c r="B4558" s="241"/>
      <c r="C4558" s="241"/>
      <c r="D4558" s="241"/>
      <c r="E4558" s="241"/>
      <c r="F4558" s="241"/>
      <c r="G4558" s="242"/>
      <c r="H4558" s="241"/>
      <c r="I4558" s="241"/>
      <c r="J4558" s="241"/>
      <c r="K4558" s="241"/>
      <c r="L4558" s="241"/>
      <c r="M4558" s="243"/>
      <c r="N4558" s="244"/>
      <c r="O4558" s="243"/>
      <c r="P4558" s="244"/>
      <c r="Q4558" s="243"/>
      <c r="R4558" s="243"/>
    </row>
    <row r="4559" spans="1:18">
      <c r="A4559" s="241"/>
      <c r="B4559" s="241"/>
      <c r="C4559" s="241"/>
      <c r="D4559" s="241"/>
      <c r="E4559" s="241"/>
      <c r="F4559" s="241"/>
      <c r="G4559" s="242"/>
      <c r="H4559" s="241"/>
      <c r="I4559" s="241"/>
      <c r="J4559" s="241"/>
      <c r="K4559" s="241"/>
      <c r="L4559" s="241"/>
      <c r="M4559" s="243"/>
      <c r="N4559" s="244"/>
      <c r="O4559" s="243"/>
      <c r="P4559" s="244"/>
      <c r="Q4559" s="243"/>
      <c r="R4559" s="243"/>
    </row>
    <row r="4560" spans="1:18">
      <c r="A4560" s="241"/>
      <c r="B4560" s="241"/>
      <c r="C4560" s="241"/>
      <c r="D4560" s="241"/>
      <c r="E4560" s="241"/>
      <c r="F4560" s="241"/>
      <c r="G4560" s="242"/>
      <c r="H4560" s="241"/>
      <c r="I4560" s="241"/>
      <c r="J4560" s="241"/>
      <c r="K4560" s="241"/>
      <c r="L4560" s="241"/>
      <c r="M4560" s="243"/>
      <c r="N4560" s="244"/>
      <c r="O4560" s="243"/>
      <c r="P4560" s="244"/>
      <c r="Q4560" s="243"/>
      <c r="R4560" s="243"/>
    </row>
    <row r="4561" spans="1:18">
      <c r="A4561" s="241"/>
      <c r="B4561" s="241"/>
      <c r="C4561" s="241"/>
      <c r="D4561" s="241"/>
      <c r="E4561" s="241"/>
      <c r="F4561" s="241"/>
      <c r="G4561" s="242"/>
      <c r="H4561" s="241"/>
      <c r="I4561" s="241"/>
      <c r="J4561" s="241"/>
      <c r="K4561" s="241"/>
      <c r="L4561" s="241"/>
      <c r="M4561" s="243"/>
      <c r="N4561" s="244"/>
      <c r="O4561" s="243"/>
      <c r="P4561" s="244"/>
      <c r="Q4561" s="243"/>
      <c r="R4561" s="243"/>
    </row>
    <row r="4562" spans="1:18">
      <c r="A4562" s="241"/>
      <c r="B4562" s="241"/>
      <c r="C4562" s="241"/>
      <c r="D4562" s="241"/>
      <c r="E4562" s="241"/>
      <c r="F4562" s="241"/>
      <c r="G4562" s="242"/>
      <c r="H4562" s="241"/>
      <c r="I4562" s="241"/>
      <c r="J4562" s="241"/>
      <c r="K4562" s="241"/>
      <c r="L4562" s="241"/>
      <c r="M4562" s="243"/>
      <c r="N4562" s="244"/>
      <c r="O4562" s="243"/>
      <c r="P4562" s="244"/>
      <c r="Q4562" s="243"/>
      <c r="R4562" s="243"/>
    </row>
    <row r="4563" spans="1:18">
      <c r="A4563" s="241"/>
      <c r="B4563" s="241"/>
      <c r="C4563" s="241"/>
      <c r="D4563" s="241"/>
      <c r="E4563" s="241"/>
      <c r="F4563" s="241"/>
      <c r="G4563" s="242"/>
      <c r="H4563" s="241"/>
      <c r="I4563" s="241"/>
      <c r="J4563" s="241"/>
      <c r="K4563" s="241"/>
      <c r="L4563" s="241"/>
      <c r="M4563" s="243"/>
      <c r="N4563" s="244"/>
      <c r="O4563" s="243"/>
      <c r="P4563" s="244"/>
      <c r="Q4563" s="243"/>
      <c r="R4563" s="243"/>
    </row>
    <row r="4564" spans="1:18">
      <c r="A4564" s="241"/>
      <c r="B4564" s="241"/>
      <c r="C4564" s="241"/>
      <c r="D4564" s="241"/>
      <c r="E4564" s="241"/>
      <c r="F4564" s="241"/>
      <c r="G4564" s="242"/>
      <c r="H4564" s="241"/>
      <c r="I4564" s="241"/>
      <c r="J4564" s="241"/>
      <c r="K4564" s="241"/>
      <c r="L4564" s="241"/>
      <c r="M4564" s="243"/>
      <c r="N4564" s="244"/>
      <c r="O4564" s="243"/>
      <c r="P4564" s="244"/>
      <c r="Q4564" s="243"/>
      <c r="R4564" s="243"/>
    </row>
    <row r="4565" spans="1:18">
      <c r="A4565" s="241"/>
      <c r="B4565" s="241"/>
      <c r="C4565" s="241"/>
      <c r="D4565" s="241"/>
      <c r="E4565" s="241"/>
      <c r="F4565" s="241"/>
      <c r="G4565" s="242"/>
      <c r="H4565" s="241"/>
      <c r="I4565" s="241"/>
      <c r="J4565" s="241"/>
      <c r="K4565" s="241"/>
      <c r="L4565" s="241"/>
      <c r="M4565" s="243"/>
      <c r="N4565" s="244"/>
      <c r="O4565" s="243"/>
      <c r="P4565" s="244"/>
      <c r="Q4565" s="243"/>
      <c r="R4565" s="243"/>
    </row>
    <row r="4566" spans="1:18">
      <c r="A4566" s="241"/>
      <c r="B4566" s="241"/>
      <c r="C4566" s="241"/>
      <c r="D4566" s="241"/>
      <c r="E4566" s="241"/>
      <c r="F4566" s="241"/>
      <c r="G4566" s="242"/>
      <c r="H4566" s="241"/>
      <c r="I4566" s="241"/>
      <c r="J4566" s="241"/>
      <c r="K4566" s="241"/>
      <c r="L4566" s="241"/>
      <c r="M4566" s="243"/>
      <c r="N4566" s="244"/>
      <c r="O4566" s="243"/>
      <c r="P4566" s="244"/>
      <c r="Q4566" s="243"/>
      <c r="R4566" s="243"/>
    </row>
    <row r="4567" spans="1:18">
      <c r="A4567" s="241"/>
      <c r="B4567" s="241"/>
      <c r="C4567" s="241"/>
      <c r="D4567" s="241"/>
      <c r="E4567" s="241"/>
      <c r="F4567" s="241"/>
      <c r="G4567" s="242"/>
      <c r="H4567" s="241"/>
      <c r="I4567" s="241"/>
      <c r="J4567" s="241"/>
      <c r="K4567" s="241"/>
      <c r="L4567" s="241"/>
      <c r="M4567" s="243"/>
      <c r="N4567" s="244"/>
      <c r="O4567" s="243"/>
      <c r="P4567" s="244"/>
      <c r="Q4567" s="243"/>
      <c r="R4567" s="243"/>
    </row>
    <row r="4568" spans="1:18">
      <c r="A4568" s="241"/>
      <c r="B4568" s="241"/>
      <c r="C4568" s="241"/>
      <c r="D4568" s="241"/>
      <c r="E4568" s="241"/>
      <c r="F4568" s="241"/>
      <c r="G4568" s="242"/>
      <c r="H4568" s="241"/>
      <c r="I4568" s="241"/>
      <c r="J4568" s="241"/>
      <c r="K4568" s="241"/>
      <c r="L4568" s="241"/>
      <c r="M4568" s="243"/>
      <c r="N4568" s="244"/>
      <c r="O4568" s="243"/>
      <c r="P4568" s="244"/>
      <c r="Q4568" s="243"/>
      <c r="R4568" s="243"/>
    </row>
    <row r="4569" spans="1:18">
      <c r="A4569" s="241"/>
      <c r="B4569" s="241"/>
      <c r="C4569" s="241"/>
      <c r="D4569" s="241"/>
      <c r="E4569" s="241"/>
      <c r="F4569" s="241"/>
      <c r="G4569" s="242"/>
      <c r="H4569" s="241"/>
      <c r="I4569" s="241"/>
      <c r="J4569" s="241"/>
      <c r="K4569" s="241"/>
      <c r="L4569" s="241"/>
      <c r="M4569" s="243"/>
      <c r="N4569" s="244"/>
      <c r="O4569" s="243"/>
      <c r="P4569" s="244"/>
      <c r="Q4569" s="243"/>
      <c r="R4569" s="243"/>
    </row>
    <row r="4570" spans="1:18">
      <c r="A4570" s="241"/>
      <c r="B4570" s="241"/>
      <c r="C4570" s="241"/>
      <c r="D4570" s="241"/>
      <c r="E4570" s="241"/>
      <c r="F4570" s="241"/>
      <c r="G4570" s="242"/>
      <c r="H4570" s="241"/>
      <c r="I4570" s="241"/>
      <c r="J4570" s="241"/>
      <c r="K4570" s="241"/>
      <c r="L4570" s="241"/>
      <c r="M4570" s="243"/>
      <c r="N4570" s="244"/>
      <c r="O4570" s="243"/>
      <c r="P4570" s="244"/>
      <c r="Q4570" s="243"/>
      <c r="R4570" s="243"/>
    </row>
    <row r="4571" spans="1:18">
      <c r="A4571" s="241"/>
      <c r="B4571" s="241"/>
      <c r="C4571" s="241"/>
      <c r="D4571" s="241"/>
      <c r="E4571" s="241"/>
      <c r="F4571" s="241"/>
      <c r="G4571" s="242"/>
      <c r="H4571" s="241"/>
      <c r="I4571" s="241"/>
      <c r="J4571" s="241"/>
      <c r="K4571" s="241"/>
      <c r="L4571" s="241"/>
      <c r="M4571" s="243"/>
      <c r="N4571" s="244"/>
      <c r="O4571" s="243"/>
      <c r="P4571" s="244"/>
      <c r="Q4571" s="243"/>
      <c r="R4571" s="243"/>
    </row>
    <row r="4572" spans="1:18">
      <c r="A4572" s="241"/>
      <c r="B4572" s="241"/>
      <c r="C4572" s="241"/>
      <c r="D4572" s="241"/>
      <c r="E4572" s="241"/>
      <c r="F4572" s="241"/>
      <c r="G4572" s="242"/>
      <c r="H4572" s="241"/>
      <c r="I4572" s="241"/>
      <c r="J4572" s="241"/>
      <c r="K4572" s="241"/>
      <c r="L4572" s="241"/>
      <c r="M4572" s="243"/>
      <c r="N4572" s="244"/>
      <c r="O4572" s="243"/>
      <c r="P4572" s="244"/>
      <c r="Q4572" s="243"/>
      <c r="R4572" s="243"/>
    </row>
    <row r="4573" spans="1:18">
      <c r="A4573" s="241"/>
      <c r="B4573" s="241"/>
      <c r="C4573" s="241"/>
      <c r="D4573" s="241"/>
      <c r="E4573" s="241"/>
      <c r="F4573" s="241"/>
      <c r="G4573" s="242"/>
      <c r="H4573" s="241"/>
      <c r="I4573" s="241"/>
      <c r="J4573" s="241"/>
      <c r="K4573" s="241"/>
      <c r="L4573" s="241"/>
      <c r="M4573" s="243"/>
      <c r="N4573" s="244"/>
      <c r="O4573" s="243"/>
      <c r="P4573" s="244"/>
      <c r="Q4573" s="243"/>
      <c r="R4573" s="243"/>
    </row>
    <row r="4574" spans="1:18">
      <c r="A4574" s="241"/>
      <c r="B4574" s="241"/>
      <c r="C4574" s="241"/>
      <c r="D4574" s="241"/>
      <c r="E4574" s="241"/>
      <c r="F4574" s="241"/>
      <c r="G4574" s="242"/>
      <c r="H4574" s="241"/>
      <c r="I4574" s="241"/>
      <c r="J4574" s="241"/>
      <c r="K4574" s="241"/>
      <c r="L4574" s="241"/>
      <c r="M4574" s="243"/>
      <c r="N4574" s="244"/>
      <c r="O4574" s="243"/>
      <c r="P4574" s="244"/>
      <c r="Q4574" s="243"/>
      <c r="R4574" s="243"/>
    </row>
    <row r="4575" spans="1:18">
      <c r="A4575" s="241"/>
      <c r="B4575" s="241"/>
      <c r="C4575" s="241"/>
      <c r="D4575" s="241"/>
      <c r="E4575" s="241"/>
      <c r="F4575" s="241"/>
      <c r="G4575" s="242"/>
      <c r="H4575" s="241"/>
      <c r="I4575" s="241"/>
      <c r="J4575" s="241"/>
      <c r="K4575" s="241"/>
      <c r="L4575" s="241"/>
      <c r="M4575" s="243"/>
      <c r="N4575" s="244"/>
      <c r="O4575" s="243"/>
      <c r="P4575" s="244"/>
      <c r="Q4575" s="243"/>
      <c r="R4575" s="243"/>
    </row>
    <row r="4576" spans="1:18">
      <c r="A4576" s="241"/>
      <c r="B4576" s="241"/>
      <c r="C4576" s="241"/>
      <c r="D4576" s="241"/>
      <c r="E4576" s="241"/>
      <c r="F4576" s="241"/>
      <c r="G4576" s="242"/>
      <c r="H4576" s="241"/>
      <c r="I4576" s="241"/>
      <c r="J4576" s="241"/>
      <c r="K4576" s="241"/>
      <c r="L4576" s="241"/>
      <c r="M4576" s="243"/>
      <c r="N4576" s="244"/>
      <c r="O4576" s="243"/>
      <c r="P4576" s="244"/>
      <c r="Q4576" s="243"/>
      <c r="R4576" s="243"/>
    </row>
    <row r="4577" spans="1:18">
      <c r="A4577" s="241"/>
      <c r="B4577" s="241"/>
      <c r="C4577" s="241"/>
      <c r="D4577" s="241"/>
      <c r="E4577" s="241"/>
      <c r="F4577" s="241"/>
      <c r="G4577" s="242"/>
      <c r="H4577" s="241"/>
      <c r="I4577" s="241"/>
      <c r="J4577" s="241"/>
      <c r="K4577" s="241"/>
      <c r="L4577" s="241"/>
      <c r="M4577" s="243"/>
      <c r="N4577" s="244"/>
      <c r="O4577" s="243"/>
      <c r="P4577" s="244"/>
      <c r="Q4577" s="243"/>
      <c r="R4577" s="243"/>
    </row>
    <row r="4578" spans="1:18">
      <c r="A4578" s="241"/>
      <c r="B4578" s="241"/>
      <c r="C4578" s="241"/>
      <c r="D4578" s="241"/>
      <c r="E4578" s="241"/>
      <c r="F4578" s="241"/>
      <c r="G4578" s="242"/>
      <c r="H4578" s="241"/>
      <c r="I4578" s="241"/>
      <c r="J4578" s="241"/>
      <c r="K4578" s="241"/>
      <c r="L4578" s="241"/>
      <c r="M4578" s="243"/>
      <c r="N4578" s="244"/>
      <c r="O4578" s="243"/>
      <c r="P4578" s="244"/>
      <c r="Q4578" s="243"/>
      <c r="R4578" s="243"/>
    </row>
    <row r="4579" spans="1:18">
      <c r="A4579" s="241"/>
      <c r="B4579" s="241"/>
      <c r="C4579" s="241"/>
      <c r="D4579" s="241"/>
      <c r="E4579" s="241"/>
      <c r="F4579" s="241"/>
      <c r="G4579" s="242"/>
      <c r="H4579" s="241"/>
      <c r="I4579" s="241"/>
      <c r="J4579" s="241"/>
      <c r="K4579" s="241"/>
      <c r="L4579" s="241"/>
      <c r="M4579" s="243"/>
      <c r="N4579" s="244"/>
      <c r="O4579" s="243"/>
      <c r="P4579" s="244"/>
      <c r="Q4579" s="243"/>
      <c r="R4579" s="243"/>
    </row>
    <row r="4580" spans="1:18">
      <c r="A4580" s="241"/>
      <c r="B4580" s="241"/>
      <c r="C4580" s="241"/>
      <c r="D4580" s="241"/>
      <c r="E4580" s="241"/>
      <c r="F4580" s="241"/>
      <c r="G4580" s="242"/>
      <c r="H4580" s="241"/>
      <c r="I4580" s="241"/>
      <c r="J4580" s="241"/>
      <c r="K4580" s="241"/>
      <c r="L4580" s="241"/>
      <c r="M4580" s="243"/>
      <c r="N4580" s="244"/>
      <c r="O4580" s="243"/>
      <c r="P4580" s="244"/>
      <c r="Q4580" s="243"/>
      <c r="R4580" s="243"/>
    </row>
    <row r="4581" spans="1:18">
      <c r="A4581" s="241"/>
      <c r="B4581" s="241"/>
      <c r="C4581" s="241"/>
      <c r="D4581" s="241"/>
      <c r="E4581" s="241"/>
      <c r="F4581" s="241"/>
      <c r="G4581" s="242"/>
      <c r="H4581" s="241"/>
      <c r="I4581" s="241"/>
      <c r="J4581" s="241"/>
      <c r="K4581" s="241"/>
      <c r="L4581" s="241"/>
      <c r="M4581" s="243"/>
      <c r="N4581" s="244"/>
      <c r="O4581" s="243"/>
      <c r="P4581" s="244"/>
      <c r="Q4581" s="243"/>
      <c r="R4581" s="243"/>
    </row>
    <row r="4582" spans="1:18">
      <c r="A4582" s="241"/>
      <c r="B4582" s="241"/>
      <c r="C4582" s="241"/>
      <c r="D4582" s="241"/>
      <c r="E4582" s="241"/>
      <c r="F4582" s="241"/>
      <c r="G4582" s="242"/>
      <c r="H4582" s="241"/>
      <c r="I4582" s="241"/>
      <c r="J4582" s="241"/>
      <c r="K4582" s="241"/>
      <c r="L4582" s="241"/>
      <c r="M4582" s="243"/>
      <c r="N4582" s="244"/>
      <c r="O4582" s="243"/>
      <c r="P4582" s="244"/>
      <c r="Q4582" s="243"/>
      <c r="R4582" s="243"/>
    </row>
    <row r="4583" spans="1:18">
      <c r="A4583" s="241"/>
      <c r="B4583" s="241"/>
      <c r="C4583" s="241"/>
      <c r="D4583" s="241"/>
      <c r="E4583" s="241"/>
      <c r="F4583" s="241"/>
      <c r="G4583" s="242"/>
      <c r="H4583" s="241"/>
      <c r="I4583" s="241"/>
      <c r="J4583" s="241"/>
      <c r="K4583" s="241"/>
      <c r="L4583" s="241"/>
      <c r="M4583" s="243"/>
      <c r="N4583" s="244"/>
      <c r="O4583" s="243"/>
      <c r="P4583" s="244"/>
      <c r="Q4583" s="243"/>
      <c r="R4583" s="243"/>
    </row>
    <row r="4584" spans="1:18">
      <c r="A4584" s="241"/>
      <c r="B4584" s="241"/>
      <c r="C4584" s="241"/>
      <c r="D4584" s="241"/>
      <c r="E4584" s="241"/>
      <c r="F4584" s="241"/>
      <c r="G4584" s="242"/>
      <c r="H4584" s="241"/>
      <c r="I4584" s="241"/>
      <c r="J4584" s="241"/>
      <c r="K4584" s="241"/>
      <c r="L4584" s="241"/>
      <c r="M4584" s="243"/>
      <c r="N4584" s="244"/>
      <c r="O4584" s="243"/>
      <c r="P4584" s="244"/>
      <c r="Q4584" s="243"/>
      <c r="R4584" s="243"/>
    </row>
    <row r="4585" spans="1:18">
      <c r="A4585" s="241"/>
      <c r="B4585" s="241"/>
      <c r="C4585" s="241"/>
      <c r="D4585" s="241"/>
      <c r="E4585" s="241"/>
      <c r="F4585" s="241"/>
      <c r="G4585" s="242"/>
      <c r="H4585" s="241"/>
      <c r="I4585" s="241"/>
      <c r="J4585" s="241"/>
      <c r="K4585" s="241"/>
      <c r="L4585" s="241"/>
      <c r="M4585" s="243"/>
      <c r="N4585" s="244"/>
      <c r="O4585" s="243"/>
      <c r="P4585" s="244"/>
      <c r="Q4585" s="243"/>
      <c r="R4585" s="243"/>
    </row>
    <row r="4586" spans="1:18">
      <c r="A4586" s="241"/>
      <c r="B4586" s="241"/>
      <c r="C4586" s="241"/>
      <c r="D4586" s="241"/>
      <c r="E4586" s="241"/>
      <c r="F4586" s="241"/>
      <c r="G4586" s="242"/>
      <c r="H4586" s="241"/>
      <c r="I4586" s="241"/>
      <c r="J4586" s="241"/>
      <c r="K4586" s="241"/>
      <c r="L4586" s="241"/>
      <c r="M4586" s="243"/>
      <c r="N4586" s="244"/>
      <c r="O4586" s="243"/>
      <c r="P4586" s="244"/>
      <c r="Q4586" s="243"/>
      <c r="R4586" s="243"/>
    </row>
    <row r="4587" spans="1:18">
      <c r="A4587" s="241"/>
      <c r="B4587" s="241"/>
      <c r="C4587" s="241"/>
      <c r="D4587" s="241"/>
      <c r="E4587" s="241"/>
      <c r="F4587" s="241"/>
      <c r="G4587" s="242"/>
      <c r="H4587" s="241"/>
      <c r="I4587" s="241"/>
      <c r="J4587" s="241"/>
      <c r="K4587" s="241"/>
      <c r="L4587" s="241"/>
      <c r="M4587" s="243"/>
      <c r="N4587" s="244"/>
      <c r="O4587" s="243"/>
      <c r="P4587" s="244"/>
      <c r="Q4587" s="243"/>
      <c r="R4587" s="243"/>
    </row>
    <row r="4588" spans="1:18">
      <c r="A4588" s="241"/>
      <c r="B4588" s="241"/>
      <c r="C4588" s="241"/>
      <c r="D4588" s="241"/>
      <c r="E4588" s="241"/>
      <c r="F4588" s="241"/>
      <c r="G4588" s="242"/>
      <c r="H4588" s="241"/>
      <c r="I4588" s="241"/>
      <c r="J4588" s="241"/>
      <c r="K4588" s="241"/>
      <c r="L4588" s="241"/>
      <c r="M4588" s="243"/>
      <c r="N4588" s="244"/>
      <c r="O4588" s="243"/>
      <c r="P4588" s="244"/>
      <c r="Q4588" s="243"/>
      <c r="R4588" s="243"/>
    </row>
    <row r="4589" spans="1:18">
      <c r="A4589" s="241"/>
      <c r="B4589" s="241"/>
      <c r="C4589" s="241"/>
      <c r="D4589" s="241"/>
      <c r="E4589" s="241"/>
      <c r="F4589" s="241"/>
      <c r="G4589" s="242"/>
      <c r="H4589" s="241"/>
      <c r="I4589" s="241"/>
      <c r="J4589" s="241"/>
      <c r="K4589" s="241"/>
      <c r="L4589" s="241"/>
      <c r="M4589" s="243"/>
      <c r="N4589" s="244"/>
      <c r="O4589" s="243"/>
      <c r="P4589" s="244"/>
      <c r="Q4589" s="243"/>
      <c r="R4589" s="243"/>
    </row>
    <row r="4590" spans="1:18">
      <c r="A4590" s="241"/>
      <c r="B4590" s="241"/>
      <c r="C4590" s="241"/>
      <c r="D4590" s="241"/>
      <c r="E4590" s="241"/>
      <c r="F4590" s="241"/>
      <c r="G4590" s="242"/>
      <c r="H4590" s="241"/>
      <c r="I4590" s="241"/>
      <c r="J4590" s="241"/>
      <c r="K4590" s="241"/>
      <c r="L4590" s="241"/>
      <c r="M4590" s="243"/>
      <c r="N4590" s="244"/>
      <c r="O4590" s="243"/>
      <c r="P4590" s="244"/>
      <c r="Q4590" s="243"/>
      <c r="R4590" s="243"/>
    </row>
    <row r="4591" spans="1:18">
      <c r="A4591" s="241"/>
      <c r="B4591" s="241"/>
      <c r="C4591" s="241"/>
      <c r="D4591" s="241"/>
      <c r="E4591" s="241"/>
      <c r="F4591" s="241"/>
      <c r="G4591" s="242"/>
      <c r="H4591" s="241"/>
      <c r="I4591" s="241"/>
      <c r="J4591" s="241"/>
      <c r="K4591" s="241"/>
      <c r="L4591" s="241"/>
      <c r="M4591" s="243"/>
      <c r="N4591" s="244"/>
      <c r="O4591" s="243"/>
      <c r="P4591" s="244"/>
      <c r="Q4591" s="243"/>
      <c r="R4591" s="243"/>
    </row>
    <row r="4592" spans="1:18">
      <c r="A4592" s="241"/>
      <c r="B4592" s="241"/>
      <c r="C4592" s="241"/>
      <c r="D4592" s="241"/>
      <c r="E4592" s="241"/>
      <c r="F4592" s="241"/>
      <c r="G4592" s="242"/>
      <c r="H4592" s="241"/>
      <c r="I4592" s="241"/>
      <c r="J4592" s="241"/>
      <c r="K4592" s="241"/>
      <c r="L4592" s="241"/>
      <c r="M4592" s="243"/>
      <c r="N4592" s="244"/>
      <c r="O4592" s="243"/>
      <c r="P4592" s="244"/>
      <c r="Q4592" s="243"/>
      <c r="R4592" s="243"/>
    </row>
    <row r="4593" spans="1:18">
      <c r="A4593" s="241"/>
      <c r="B4593" s="241"/>
      <c r="C4593" s="241"/>
      <c r="D4593" s="241"/>
      <c r="E4593" s="241"/>
      <c r="F4593" s="241"/>
      <c r="G4593" s="242"/>
      <c r="H4593" s="241"/>
      <c r="I4593" s="241"/>
      <c r="J4593" s="241"/>
      <c r="K4593" s="241"/>
      <c r="L4593" s="241"/>
      <c r="M4593" s="243"/>
      <c r="N4593" s="244"/>
      <c r="O4593" s="243"/>
      <c r="P4593" s="244"/>
      <c r="Q4593" s="243"/>
      <c r="R4593" s="243"/>
    </row>
    <row r="4594" spans="1:18">
      <c r="A4594" s="241"/>
      <c r="B4594" s="241"/>
      <c r="C4594" s="241"/>
      <c r="D4594" s="241"/>
      <c r="E4594" s="241"/>
      <c r="F4594" s="241"/>
      <c r="G4594" s="242"/>
      <c r="H4594" s="241"/>
      <c r="I4594" s="241"/>
      <c r="J4594" s="241"/>
      <c r="K4594" s="241"/>
      <c r="L4594" s="241"/>
      <c r="M4594" s="243"/>
      <c r="N4594" s="244"/>
      <c r="O4594" s="243"/>
      <c r="P4594" s="244"/>
      <c r="Q4594" s="243"/>
      <c r="R4594" s="243"/>
    </row>
    <row r="4595" spans="1:18">
      <c r="A4595" s="241"/>
      <c r="B4595" s="241"/>
      <c r="C4595" s="241"/>
      <c r="D4595" s="241"/>
      <c r="E4595" s="241"/>
      <c r="F4595" s="241"/>
      <c r="G4595" s="242"/>
      <c r="H4595" s="241"/>
      <c r="I4595" s="241"/>
      <c r="J4595" s="241"/>
      <c r="K4595" s="241"/>
      <c r="L4595" s="241"/>
      <c r="M4595" s="243"/>
      <c r="N4595" s="244"/>
      <c r="O4595" s="243"/>
      <c r="P4595" s="244"/>
      <c r="Q4595" s="243"/>
      <c r="R4595" s="243"/>
    </row>
    <row r="4596" spans="1:18">
      <c r="A4596" s="241"/>
      <c r="B4596" s="241"/>
      <c r="C4596" s="241"/>
      <c r="D4596" s="241"/>
      <c r="E4596" s="241"/>
      <c r="F4596" s="241"/>
      <c r="G4596" s="242"/>
      <c r="H4596" s="241"/>
      <c r="I4596" s="241"/>
      <c r="J4596" s="241"/>
      <c r="K4596" s="241"/>
      <c r="L4596" s="241"/>
      <c r="M4596" s="243"/>
      <c r="N4596" s="244"/>
      <c r="O4596" s="243"/>
      <c r="P4596" s="244"/>
      <c r="Q4596" s="243"/>
      <c r="R4596" s="243"/>
    </row>
    <row r="4597" spans="1:18">
      <c r="A4597" s="241"/>
      <c r="B4597" s="241"/>
      <c r="C4597" s="241"/>
      <c r="D4597" s="241"/>
      <c r="E4597" s="241"/>
      <c r="F4597" s="241"/>
      <c r="G4597" s="242"/>
      <c r="H4597" s="241"/>
      <c r="I4597" s="241"/>
      <c r="J4597" s="241"/>
      <c r="K4597" s="241"/>
      <c r="L4597" s="241"/>
      <c r="M4597" s="243"/>
      <c r="N4597" s="244"/>
      <c r="O4597" s="243"/>
      <c r="P4597" s="244"/>
      <c r="Q4597" s="243"/>
      <c r="R4597" s="243"/>
    </row>
    <row r="4598" spans="1:18">
      <c r="A4598" s="241"/>
      <c r="B4598" s="241"/>
      <c r="C4598" s="241"/>
      <c r="D4598" s="241"/>
      <c r="E4598" s="241"/>
      <c r="F4598" s="241"/>
      <c r="G4598" s="242"/>
      <c r="H4598" s="241"/>
      <c r="I4598" s="241"/>
      <c r="J4598" s="241"/>
      <c r="K4598" s="241"/>
      <c r="L4598" s="241"/>
      <c r="M4598" s="243"/>
      <c r="N4598" s="244"/>
      <c r="O4598" s="243"/>
      <c r="P4598" s="244"/>
      <c r="Q4598" s="243"/>
      <c r="R4598" s="243"/>
    </row>
    <row r="4599" spans="1:18">
      <c r="A4599" s="241"/>
      <c r="B4599" s="241"/>
      <c r="C4599" s="241"/>
      <c r="D4599" s="241"/>
      <c r="E4599" s="241"/>
      <c r="F4599" s="241"/>
      <c r="G4599" s="242"/>
      <c r="H4599" s="241"/>
      <c r="I4599" s="241"/>
      <c r="J4599" s="241"/>
      <c r="K4599" s="241"/>
      <c r="L4599" s="241"/>
      <c r="M4599" s="243"/>
      <c r="N4599" s="244"/>
      <c r="O4599" s="243"/>
      <c r="P4599" s="244"/>
      <c r="Q4599" s="243"/>
      <c r="R4599" s="243"/>
    </row>
    <row r="4600" spans="1:18">
      <c r="A4600" s="241"/>
      <c r="B4600" s="241"/>
      <c r="C4600" s="241"/>
      <c r="D4600" s="241"/>
      <c r="E4600" s="241"/>
      <c r="F4600" s="241"/>
      <c r="G4600" s="242"/>
      <c r="H4600" s="241"/>
      <c r="I4600" s="241"/>
      <c r="J4600" s="241"/>
      <c r="K4600" s="241"/>
      <c r="L4600" s="241"/>
      <c r="M4600" s="243"/>
      <c r="N4600" s="244"/>
      <c r="O4600" s="243"/>
      <c r="P4600" s="244"/>
      <c r="Q4600" s="243"/>
      <c r="R4600" s="243"/>
    </row>
    <row r="4601" spans="1:18">
      <c r="A4601" s="241"/>
      <c r="B4601" s="241"/>
      <c r="C4601" s="241"/>
      <c r="D4601" s="241"/>
      <c r="E4601" s="241"/>
      <c r="F4601" s="241"/>
      <c r="G4601" s="242"/>
      <c r="H4601" s="241"/>
      <c r="I4601" s="241"/>
      <c r="J4601" s="241"/>
      <c r="K4601" s="241"/>
      <c r="L4601" s="241"/>
      <c r="M4601" s="243"/>
      <c r="N4601" s="244"/>
      <c r="O4601" s="243"/>
      <c r="P4601" s="244"/>
      <c r="Q4601" s="243"/>
      <c r="R4601" s="243"/>
    </row>
    <row r="4602" spans="1:18">
      <c r="A4602" s="241"/>
      <c r="B4602" s="241"/>
      <c r="C4602" s="241"/>
      <c r="D4602" s="241"/>
      <c r="E4602" s="241"/>
      <c r="F4602" s="241"/>
      <c r="G4602" s="242"/>
      <c r="H4602" s="241"/>
      <c r="I4602" s="241"/>
      <c r="J4602" s="241"/>
      <c r="K4602" s="241"/>
      <c r="L4602" s="241"/>
      <c r="M4602" s="243"/>
      <c r="N4602" s="244"/>
      <c r="O4602" s="243"/>
      <c r="P4602" s="244"/>
      <c r="Q4602" s="243"/>
      <c r="R4602" s="243"/>
    </row>
    <row r="4603" spans="1:18">
      <c r="A4603" s="241"/>
      <c r="B4603" s="241"/>
      <c r="C4603" s="241"/>
      <c r="D4603" s="241"/>
      <c r="E4603" s="241"/>
      <c r="F4603" s="241"/>
      <c r="G4603" s="242"/>
      <c r="H4603" s="241"/>
      <c r="I4603" s="241"/>
      <c r="J4603" s="241"/>
      <c r="K4603" s="241"/>
      <c r="L4603" s="241"/>
      <c r="M4603" s="243"/>
      <c r="N4603" s="244"/>
      <c r="O4603" s="243"/>
      <c r="P4603" s="244"/>
      <c r="Q4603" s="243"/>
      <c r="R4603" s="243"/>
    </row>
    <row r="4604" spans="1:18">
      <c r="A4604" s="241"/>
      <c r="B4604" s="241"/>
      <c r="C4604" s="241"/>
      <c r="D4604" s="241"/>
      <c r="E4604" s="241"/>
      <c r="F4604" s="241"/>
      <c r="G4604" s="242"/>
      <c r="H4604" s="241"/>
      <c r="I4604" s="241"/>
      <c r="J4604" s="241"/>
      <c r="K4604" s="241"/>
      <c r="L4604" s="241"/>
      <c r="M4604" s="243"/>
      <c r="N4604" s="244"/>
      <c r="O4604" s="243"/>
      <c r="P4604" s="244"/>
      <c r="Q4604" s="243"/>
      <c r="R4604" s="243"/>
    </row>
    <row r="4605" spans="1:18">
      <c r="A4605" s="241"/>
      <c r="B4605" s="241"/>
      <c r="C4605" s="241"/>
      <c r="D4605" s="241"/>
      <c r="E4605" s="241"/>
      <c r="F4605" s="241"/>
      <c r="G4605" s="242"/>
      <c r="H4605" s="241"/>
      <c r="I4605" s="241"/>
      <c r="J4605" s="241"/>
      <c r="K4605" s="241"/>
      <c r="L4605" s="241"/>
      <c r="M4605" s="243"/>
      <c r="N4605" s="244"/>
      <c r="O4605" s="243"/>
      <c r="P4605" s="244"/>
      <c r="Q4605" s="243"/>
      <c r="R4605" s="243"/>
    </row>
    <row r="4606" spans="1:18">
      <c r="A4606" s="241"/>
      <c r="B4606" s="241"/>
      <c r="C4606" s="241"/>
      <c r="D4606" s="241"/>
      <c r="E4606" s="241"/>
      <c r="F4606" s="241"/>
      <c r="G4606" s="242"/>
      <c r="H4606" s="241"/>
      <c r="I4606" s="241"/>
      <c r="J4606" s="241"/>
      <c r="K4606" s="241"/>
      <c r="L4606" s="241"/>
      <c r="M4606" s="243"/>
      <c r="N4606" s="244"/>
      <c r="O4606" s="243"/>
      <c r="P4606" s="244"/>
      <c r="Q4606" s="243"/>
      <c r="R4606" s="243"/>
    </row>
    <row r="4607" spans="1:18">
      <c r="A4607" s="241"/>
      <c r="B4607" s="241"/>
      <c r="C4607" s="241"/>
      <c r="D4607" s="241"/>
      <c r="E4607" s="241"/>
      <c r="F4607" s="241"/>
      <c r="G4607" s="242"/>
      <c r="H4607" s="241"/>
      <c r="I4607" s="241"/>
      <c r="J4607" s="241"/>
      <c r="K4607" s="241"/>
      <c r="L4607" s="241"/>
      <c r="M4607" s="243"/>
      <c r="N4607" s="244"/>
      <c r="O4607" s="243"/>
      <c r="P4607" s="244"/>
      <c r="Q4607" s="243"/>
      <c r="R4607" s="243"/>
    </row>
    <row r="4608" spans="1:18">
      <c r="A4608" s="241"/>
      <c r="B4608" s="241"/>
      <c r="C4608" s="241"/>
      <c r="D4608" s="241"/>
      <c r="E4608" s="241"/>
      <c r="F4608" s="241"/>
      <c r="G4608" s="242"/>
      <c r="H4608" s="241"/>
      <c r="I4608" s="241"/>
      <c r="J4608" s="241"/>
      <c r="K4608" s="241"/>
      <c r="L4608" s="241"/>
      <c r="M4608" s="243"/>
      <c r="N4608" s="244"/>
      <c r="O4608" s="243"/>
      <c r="P4608" s="244"/>
      <c r="Q4608" s="243"/>
      <c r="R4608" s="243"/>
    </row>
    <row r="4609" spans="1:18">
      <c r="A4609" s="241"/>
      <c r="B4609" s="241"/>
      <c r="C4609" s="241"/>
      <c r="D4609" s="241"/>
      <c r="E4609" s="241"/>
      <c r="F4609" s="241"/>
      <c r="G4609" s="242"/>
      <c r="H4609" s="241"/>
      <c r="I4609" s="241"/>
      <c r="J4609" s="241"/>
      <c r="K4609" s="241"/>
      <c r="L4609" s="241"/>
      <c r="M4609" s="243"/>
      <c r="N4609" s="244"/>
      <c r="O4609" s="243"/>
      <c r="P4609" s="244"/>
      <c r="Q4609" s="243"/>
      <c r="R4609" s="243"/>
    </row>
    <row r="4610" spans="1:18">
      <c r="A4610" s="241"/>
      <c r="B4610" s="241"/>
      <c r="C4610" s="241"/>
      <c r="D4610" s="241"/>
      <c r="E4610" s="241"/>
      <c r="F4610" s="241"/>
      <c r="G4610" s="242"/>
      <c r="H4610" s="241"/>
      <c r="I4610" s="241"/>
      <c r="J4610" s="241"/>
      <c r="K4610" s="241"/>
      <c r="L4610" s="241"/>
      <c r="M4610" s="243"/>
      <c r="N4610" s="244"/>
      <c r="O4610" s="243"/>
      <c r="P4610" s="244"/>
      <c r="Q4610" s="243"/>
      <c r="R4610" s="243"/>
    </row>
    <row r="4611" spans="1:18">
      <c r="A4611" s="241"/>
      <c r="B4611" s="241"/>
      <c r="C4611" s="241"/>
      <c r="D4611" s="241"/>
      <c r="E4611" s="241"/>
      <c r="F4611" s="241"/>
      <c r="G4611" s="242"/>
      <c r="H4611" s="241"/>
      <c r="I4611" s="241"/>
      <c r="J4611" s="241"/>
      <c r="K4611" s="241"/>
      <c r="L4611" s="241"/>
      <c r="M4611" s="243"/>
      <c r="N4611" s="244"/>
      <c r="O4611" s="243"/>
      <c r="P4611" s="244"/>
      <c r="Q4611" s="243"/>
      <c r="R4611" s="243"/>
    </row>
    <row r="4612" spans="1:18">
      <c r="A4612" s="241"/>
      <c r="B4612" s="241"/>
      <c r="C4612" s="241"/>
      <c r="D4612" s="241"/>
      <c r="E4612" s="241"/>
      <c r="F4612" s="241"/>
      <c r="G4612" s="242"/>
      <c r="H4612" s="241"/>
      <c r="I4612" s="241"/>
      <c r="J4612" s="241"/>
      <c r="K4612" s="241"/>
      <c r="L4612" s="241"/>
      <c r="M4612" s="243"/>
      <c r="N4612" s="244"/>
      <c r="O4612" s="243"/>
      <c r="P4612" s="244"/>
      <c r="Q4612" s="243"/>
      <c r="R4612" s="243"/>
    </row>
    <row r="4613" spans="1:18">
      <c r="A4613" s="241"/>
      <c r="B4613" s="241"/>
      <c r="C4613" s="241"/>
      <c r="D4613" s="241"/>
      <c r="E4613" s="241"/>
      <c r="F4613" s="241"/>
      <c r="G4613" s="242"/>
      <c r="H4613" s="241"/>
      <c r="I4613" s="241"/>
      <c r="J4613" s="241"/>
      <c r="K4613" s="241"/>
      <c r="L4613" s="241"/>
      <c r="M4613" s="243"/>
      <c r="N4613" s="244"/>
      <c r="O4613" s="243"/>
      <c r="P4613" s="244"/>
      <c r="Q4613" s="243"/>
      <c r="R4613" s="243"/>
    </row>
    <row r="4614" spans="1:18">
      <c r="A4614" s="241"/>
      <c r="B4614" s="241"/>
      <c r="C4614" s="241"/>
      <c r="D4614" s="241"/>
      <c r="E4614" s="241"/>
      <c r="F4614" s="241"/>
      <c r="G4614" s="242"/>
      <c r="H4614" s="241"/>
      <c r="I4614" s="241"/>
      <c r="J4614" s="241"/>
      <c r="K4614" s="241"/>
      <c r="L4614" s="241"/>
      <c r="M4614" s="243"/>
      <c r="N4614" s="244"/>
      <c r="O4614" s="243"/>
      <c r="P4614" s="244"/>
      <c r="Q4614" s="243"/>
      <c r="R4614" s="243"/>
    </row>
    <row r="4615" spans="1:18">
      <c r="A4615" s="241"/>
      <c r="B4615" s="241"/>
      <c r="C4615" s="241"/>
      <c r="D4615" s="241"/>
      <c r="E4615" s="241"/>
      <c r="F4615" s="241"/>
      <c r="G4615" s="242"/>
      <c r="H4615" s="241"/>
      <c r="I4615" s="241"/>
      <c r="J4615" s="241"/>
      <c r="K4615" s="241"/>
      <c r="L4615" s="241"/>
      <c r="M4615" s="243"/>
      <c r="N4615" s="244"/>
      <c r="O4615" s="243"/>
      <c r="P4615" s="244"/>
      <c r="Q4615" s="243"/>
      <c r="R4615" s="243"/>
    </row>
    <row r="4616" spans="1:18">
      <c r="A4616" s="241"/>
      <c r="B4616" s="241"/>
      <c r="C4616" s="241"/>
      <c r="D4616" s="241"/>
      <c r="E4616" s="241"/>
      <c r="F4616" s="241"/>
      <c r="G4616" s="242"/>
      <c r="H4616" s="241"/>
      <c r="I4616" s="241"/>
      <c r="J4616" s="241"/>
      <c r="K4616" s="241"/>
      <c r="L4616" s="241"/>
      <c r="M4616" s="243"/>
      <c r="N4616" s="244"/>
      <c r="O4616" s="243"/>
      <c r="P4616" s="244"/>
      <c r="Q4616" s="243"/>
      <c r="R4616" s="243"/>
    </row>
    <row r="4617" spans="1:18">
      <c r="A4617" s="241"/>
      <c r="B4617" s="241"/>
      <c r="C4617" s="241"/>
      <c r="D4617" s="241"/>
      <c r="E4617" s="241"/>
      <c r="F4617" s="241"/>
      <c r="G4617" s="242"/>
      <c r="H4617" s="241"/>
      <c r="I4617" s="241"/>
      <c r="J4617" s="241"/>
      <c r="K4617" s="241"/>
      <c r="L4617" s="241"/>
      <c r="M4617" s="243"/>
      <c r="N4617" s="244"/>
      <c r="O4617" s="243"/>
      <c r="P4617" s="244"/>
      <c r="Q4617" s="243"/>
      <c r="R4617" s="243"/>
    </row>
    <row r="4618" spans="1:18">
      <c r="A4618" s="241"/>
      <c r="B4618" s="241"/>
      <c r="C4618" s="241"/>
      <c r="D4618" s="241"/>
      <c r="E4618" s="241"/>
      <c r="F4618" s="241"/>
      <c r="G4618" s="242"/>
      <c r="H4618" s="241"/>
      <c r="I4618" s="241"/>
      <c r="J4618" s="241"/>
      <c r="K4618" s="241"/>
      <c r="L4618" s="241"/>
      <c r="M4618" s="243"/>
      <c r="N4618" s="244"/>
      <c r="O4618" s="243"/>
      <c r="P4618" s="244"/>
      <c r="Q4618" s="243"/>
      <c r="R4618" s="243"/>
    </row>
    <row r="4619" spans="1:18">
      <c r="A4619" s="241"/>
      <c r="B4619" s="241"/>
      <c r="C4619" s="241"/>
      <c r="D4619" s="241"/>
      <c r="E4619" s="241"/>
      <c r="F4619" s="241"/>
      <c r="G4619" s="242"/>
      <c r="H4619" s="241"/>
      <c r="I4619" s="241"/>
      <c r="J4619" s="241"/>
      <c r="K4619" s="241"/>
      <c r="L4619" s="241"/>
      <c r="M4619" s="243"/>
      <c r="N4619" s="244"/>
      <c r="O4619" s="243"/>
      <c r="P4619" s="244"/>
      <c r="Q4619" s="243"/>
      <c r="R4619" s="243"/>
    </row>
    <row r="4620" spans="1:18">
      <c r="A4620" s="241"/>
      <c r="B4620" s="241"/>
      <c r="C4620" s="241"/>
      <c r="D4620" s="241"/>
      <c r="E4620" s="241"/>
      <c r="F4620" s="241"/>
      <c r="G4620" s="242"/>
      <c r="H4620" s="241"/>
      <c r="I4620" s="241"/>
      <c r="J4620" s="241"/>
      <c r="K4620" s="241"/>
      <c r="L4620" s="241"/>
      <c r="M4620" s="243"/>
      <c r="N4620" s="244"/>
      <c r="O4620" s="243"/>
      <c r="P4620" s="244"/>
      <c r="Q4620" s="243"/>
      <c r="R4620" s="243"/>
    </row>
    <row r="4621" spans="1:18">
      <c r="A4621" s="241"/>
      <c r="B4621" s="241"/>
      <c r="C4621" s="241"/>
      <c r="D4621" s="241"/>
      <c r="E4621" s="241"/>
      <c r="F4621" s="241"/>
      <c r="G4621" s="242"/>
      <c r="H4621" s="241"/>
      <c r="I4621" s="241"/>
      <c r="J4621" s="241"/>
      <c r="K4621" s="241"/>
      <c r="L4621" s="241"/>
      <c r="M4621" s="243"/>
      <c r="N4621" s="244"/>
      <c r="O4621" s="243"/>
      <c r="P4621" s="244"/>
      <c r="Q4621" s="243"/>
      <c r="R4621" s="243"/>
    </row>
    <row r="4622" spans="1:18">
      <c r="A4622" s="241"/>
      <c r="B4622" s="241"/>
      <c r="C4622" s="241"/>
      <c r="D4622" s="241"/>
      <c r="E4622" s="241"/>
      <c r="F4622" s="241"/>
      <c r="G4622" s="242"/>
      <c r="H4622" s="241"/>
      <c r="I4622" s="241"/>
      <c r="J4622" s="241"/>
      <c r="K4622" s="241"/>
      <c r="L4622" s="241"/>
      <c r="M4622" s="243"/>
      <c r="N4622" s="244"/>
      <c r="O4622" s="243"/>
      <c r="P4622" s="244"/>
      <c r="Q4622" s="243"/>
      <c r="R4622" s="243"/>
    </row>
    <row r="4623" spans="1:18">
      <c r="A4623" s="241"/>
      <c r="B4623" s="241"/>
      <c r="C4623" s="241"/>
      <c r="D4623" s="241"/>
      <c r="E4623" s="241"/>
      <c r="F4623" s="241"/>
      <c r="G4623" s="242"/>
      <c r="H4623" s="241"/>
      <c r="I4623" s="241"/>
      <c r="J4623" s="241"/>
      <c r="K4623" s="241"/>
      <c r="L4623" s="241"/>
      <c r="M4623" s="243"/>
      <c r="N4623" s="244"/>
      <c r="O4623" s="243"/>
      <c r="P4623" s="244"/>
      <c r="Q4623" s="243"/>
      <c r="R4623" s="243"/>
    </row>
    <row r="4624" spans="1:18">
      <c r="A4624" s="241"/>
      <c r="B4624" s="241"/>
      <c r="C4624" s="241"/>
      <c r="D4624" s="241"/>
      <c r="E4624" s="241"/>
      <c r="F4624" s="241"/>
      <c r="G4624" s="242"/>
      <c r="H4624" s="241"/>
      <c r="I4624" s="241"/>
      <c r="J4624" s="241"/>
      <c r="K4624" s="241"/>
      <c r="L4624" s="241"/>
      <c r="M4624" s="243"/>
      <c r="N4624" s="244"/>
      <c r="O4624" s="243"/>
      <c r="P4624" s="244"/>
      <c r="Q4624" s="243"/>
      <c r="R4624" s="243"/>
    </row>
    <row r="4625" spans="1:18">
      <c r="A4625" s="241"/>
      <c r="B4625" s="241"/>
      <c r="C4625" s="241"/>
      <c r="D4625" s="241"/>
      <c r="E4625" s="241"/>
      <c r="F4625" s="241"/>
      <c r="G4625" s="242"/>
      <c r="H4625" s="241"/>
      <c r="I4625" s="241"/>
      <c r="J4625" s="241"/>
      <c r="K4625" s="241"/>
      <c r="L4625" s="241"/>
      <c r="M4625" s="243"/>
      <c r="N4625" s="244"/>
      <c r="O4625" s="243"/>
      <c r="P4625" s="244"/>
      <c r="Q4625" s="243"/>
      <c r="R4625" s="243"/>
    </row>
    <row r="4626" spans="1:18">
      <c r="A4626" s="241"/>
      <c r="B4626" s="241"/>
      <c r="C4626" s="241"/>
      <c r="D4626" s="241"/>
      <c r="E4626" s="241"/>
      <c r="F4626" s="241"/>
      <c r="G4626" s="242"/>
      <c r="H4626" s="241"/>
      <c r="I4626" s="241"/>
      <c r="J4626" s="241"/>
      <c r="K4626" s="241"/>
      <c r="L4626" s="241"/>
      <c r="M4626" s="243"/>
      <c r="N4626" s="244"/>
      <c r="O4626" s="243"/>
      <c r="P4626" s="244"/>
      <c r="Q4626" s="243"/>
      <c r="R4626" s="243"/>
    </row>
    <row r="4627" spans="1:18">
      <c r="A4627" s="241"/>
      <c r="B4627" s="241"/>
      <c r="C4627" s="241"/>
      <c r="D4627" s="241"/>
      <c r="E4627" s="241"/>
      <c r="F4627" s="241"/>
      <c r="G4627" s="242"/>
      <c r="H4627" s="241"/>
      <c r="I4627" s="241"/>
      <c r="J4627" s="241"/>
      <c r="K4627" s="241"/>
      <c r="L4627" s="241"/>
      <c r="M4627" s="243"/>
      <c r="N4627" s="244"/>
      <c r="O4627" s="243"/>
      <c r="P4627" s="244"/>
      <c r="Q4627" s="243"/>
      <c r="R4627" s="243"/>
    </row>
    <row r="4628" spans="1:18">
      <c r="A4628" s="241"/>
      <c r="B4628" s="241"/>
      <c r="C4628" s="241"/>
      <c r="D4628" s="241"/>
      <c r="E4628" s="241"/>
      <c r="F4628" s="241"/>
      <c r="G4628" s="242"/>
      <c r="H4628" s="241"/>
      <c r="I4628" s="241"/>
      <c r="J4628" s="241"/>
      <c r="K4628" s="241"/>
      <c r="L4628" s="241"/>
      <c r="M4628" s="243"/>
      <c r="N4628" s="244"/>
      <c r="O4628" s="243"/>
      <c r="P4628" s="244"/>
      <c r="Q4628" s="243"/>
      <c r="R4628" s="243"/>
    </row>
    <row r="4629" spans="1:18">
      <c r="A4629" s="241"/>
      <c r="B4629" s="241"/>
      <c r="C4629" s="241"/>
      <c r="D4629" s="241"/>
      <c r="E4629" s="241"/>
      <c r="F4629" s="241"/>
      <c r="G4629" s="242"/>
      <c r="H4629" s="241"/>
      <c r="I4629" s="241"/>
      <c r="J4629" s="241"/>
      <c r="K4629" s="241"/>
      <c r="L4629" s="241"/>
      <c r="M4629" s="243"/>
      <c r="N4629" s="244"/>
      <c r="O4629" s="243"/>
      <c r="P4629" s="244"/>
      <c r="Q4629" s="243"/>
      <c r="R4629" s="243"/>
    </row>
    <row r="4630" spans="1:18">
      <c r="A4630" s="241"/>
      <c r="B4630" s="241"/>
      <c r="C4630" s="241"/>
      <c r="D4630" s="241"/>
      <c r="E4630" s="241"/>
      <c r="F4630" s="241"/>
      <c r="G4630" s="242"/>
      <c r="H4630" s="241"/>
      <c r="I4630" s="241"/>
      <c r="J4630" s="241"/>
      <c r="K4630" s="241"/>
      <c r="L4630" s="241"/>
      <c r="M4630" s="243"/>
      <c r="N4630" s="244"/>
      <c r="O4630" s="243"/>
      <c r="P4630" s="244"/>
      <c r="Q4630" s="243"/>
      <c r="R4630" s="243"/>
    </row>
    <row r="4631" spans="1:18">
      <c r="A4631" s="241"/>
      <c r="B4631" s="241"/>
      <c r="C4631" s="241"/>
      <c r="D4631" s="241"/>
      <c r="E4631" s="241"/>
      <c r="F4631" s="241"/>
      <c r="G4631" s="242"/>
      <c r="H4631" s="241"/>
      <c r="I4631" s="241"/>
      <c r="J4631" s="241"/>
      <c r="K4631" s="241"/>
      <c r="L4631" s="241"/>
      <c r="M4631" s="243"/>
      <c r="N4631" s="244"/>
      <c r="O4631" s="243"/>
      <c r="P4631" s="244"/>
      <c r="Q4631" s="243"/>
      <c r="R4631" s="243"/>
    </row>
    <row r="4632" spans="1:18">
      <c r="A4632" s="241"/>
      <c r="B4632" s="241"/>
      <c r="C4632" s="241"/>
      <c r="D4632" s="241"/>
      <c r="E4632" s="241"/>
      <c r="F4632" s="241"/>
      <c r="G4632" s="242"/>
      <c r="H4632" s="241"/>
      <c r="I4632" s="241"/>
      <c r="J4632" s="241"/>
      <c r="K4632" s="241"/>
      <c r="L4632" s="241"/>
      <c r="M4632" s="243"/>
      <c r="N4632" s="244"/>
      <c r="O4632" s="243"/>
      <c r="P4632" s="244"/>
      <c r="Q4632" s="243"/>
      <c r="R4632" s="243"/>
    </row>
    <row r="4633" spans="1:18">
      <c r="A4633" s="241"/>
      <c r="B4633" s="241"/>
      <c r="C4633" s="241"/>
      <c r="D4633" s="241"/>
      <c r="E4633" s="241"/>
      <c r="F4633" s="241"/>
      <c r="G4633" s="242"/>
      <c r="H4633" s="241"/>
      <c r="I4633" s="241"/>
      <c r="J4633" s="241"/>
      <c r="K4633" s="241"/>
      <c r="L4633" s="241"/>
      <c r="M4633" s="243"/>
      <c r="N4633" s="244"/>
      <c r="O4633" s="243"/>
      <c r="P4633" s="244"/>
      <c r="Q4633" s="243"/>
      <c r="R4633" s="243"/>
    </row>
    <row r="4634" spans="1:18">
      <c r="A4634" s="241"/>
      <c r="B4634" s="241"/>
      <c r="C4634" s="241"/>
      <c r="D4634" s="241"/>
      <c r="E4634" s="241"/>
      <c r="F4634" s="241"/>
      <c r="G4634" s="242"/>
      <c r="H4634" s="241"/>
      <c r="I4634" s="241"/>
      <c r="J4634" s="241"/>
      <c r="K4634" s="241"/>
      <c r="L4634" s="241"/>
      <c r="M4634" s="243"/>
      <c r="N4634" s="244"/>
      <c r="O4634" s="243"/>
      <c r="P4634" s="244"/>
      <c r="Q4634" s="243"/>
      <c r="R4634" s="243"/>
    </row>
    <row r="4635" spans="1:18">
      <c r="A4635" s="241"/>
      <c r="B4635" s="241"/>
      <c r="C4635" s="241"/>
      <c r="D4635" s="241"/>
      <c r="E4635" s="241"/>
      <c r="F4635" s="241"/>
      <c r="G4635" s="242"/>
      <c r="H4635" s="241"/>
      <c r="I4635" s="241"/>
      <c r="J4635" s="241"/>
      <c r="K4635" s="241"/>
      <c r="L4635" s="241"/>
      <c r="M4635" s="243"/>
      <c r="N4635" s="244"/>
      <c r="O4635" s="243"/>
      <c r="P4635" s="244"/>
      <c r="Q4635" s="243"/>
      <c r="R4635" s="243"/>
    </row>
    <row r="4636" spans="1:18">
      <c r="A4636" s="241"/>
      <c r="B4636" s="241"/>
      <c r="C4636" s="241"/>
      <c r="D4636" s="241"/>
      <c r="E4636" s="241"/>
      <c r="F4636" s="241"/>
      <c r="G4636" s="242"/>
      <c r="H4636" s="241"/>
      <c r="I4636" s="241"/>
      <c r="J4636" s="241"/>
      <c r="K4636" s="241"/>
      <c r="L4636" s="241"/>
      <c r="M4636" s="243"/>
      <c r="N4636" s="244"/>
      <c r="O4636" s="243"/>
      <c r="P4636" s="244"/>
      <c r="Q4636" s="243"/>
      <c r="R4636" s="243"/>
    </row>
    <row r="4637" spans="1:18">
      <c r="A4637" s="241"/>
      <c r="B4637" s="241"/>
      <c r="C4637" s="241"/>
      <c r="D4637" s="241"/>
      <c r="E4637" s="241"/>
      <c r="F4637" s="241"/>
      <c r="G4637" s="242"/>
      <c r="H4637" s="241"/>
      <c r="I4637" s="241"/>
      <c r="J4637" s="241"/>
      <c r="K4637" s="241"/>
      <c r="L4637" s="241"/>
      <c r="M4637" s="243"/>
      <c r="N4637" s="244"/>
      <c r="O4637" s="243"/>
      <c r="P4637" s="244"/>
      <c r="Q4637" s="243"/>
      <c r="R4637" s="243"/>
    </row>
    <row r="4638" spans="1:18">
      <c r="A4638" s="241"/>
      <c r="B4638" s="241"/>
      <c r="C4638" s="241"/>
      <c r="D4638" s="241"/>
      <c r="E4638" s="241"/>
      <c r="F4638" s="241"/>
      <c r="G4638" s="242"/>
      <c r="H4638" s="241"/>
      <c r="I4638" s="241"/>
      <c r="J4638" s="241"/>
      <c r="K4638" s="241"/>
      <c r="L4638" s="241"/>
      <c r="M4638" s="243"/>
      <c r="N4638" s="244"/>
      <c r="O4638" s="243"/>
      <c r="P4638" s="244"/>
      <c r="Q4638" s="243"/>
      <c r="R4638" s="243"/>
    </row>
    <row r="4639" spans="1:18">
      <c r="A4639" s="241"/>
      <c r="B4639" s="241"/>
      <c r="C4639" s="241"/>
      <c r="D4639" s="241"/>
      <c r="E4639" s="241"/>
      <c r="F4639" s="241"/>
      <c r="G4639" s="242"/>
      <c r="H4639" s="241"/>
      <c r="I4639" s="241"/>
      <c r="J4639" s="241"/>
      <c r="K4639" s="241"/>
      <c r="L4639" s="241"/>
      <c r="M4639" s="243"/>
      <c r="N4639" s="244"/>
      <c r="O4639" s="243"/>
      <c r="P4639" s="244"/>
      <c r="Q4639" s="243"/>
      <c r="R4639" s="243"/>
    </row>
    <row r="4640" spans="1:18">
      <c r="A4640" s="241"/>
      <c r="B4640" s="241"/>
      <c r="C4640" s="241"/>
      <c r="D4640" s="241"/>
      <c r="E4640" s="241"/>
      <c r="F4640" s="241"/>
      <c r="G4640" s="242"/>
      <c r="H4640" s="241"/>
      <c r="I4640" s="241"/>
      <c r="J4640" s="241"/>
      <c r="K4640" s="241"/>
      <c r="L4640" s="241"/>
      <c r="M4640" s="243"/>
      <c r="N4640" s="244"/>
      <c r="O4640" s="243"/>
      <c r="P4640" s="244"/>
      <c r="Q4640" s="243"/>
      <c r="R4640" s="243"/>
    </row>
    <row r="4641" spans="1:18">
      <c r="A4641" s="241"/>
      <c r="B4641" s="241"/>
      <c r="C4641" s="241"/>
      <c r="D4641" s="241"/>
      <c r="E4641" s="241"/>
      <c r="F4641" s="241"/>
      <c r="G4641" s="242"/>
      <c r="H4641" s="241"/>
      <c r="I4641" s="241"/>
      <c r="J4641" s="241"/>
      <c r="K4641" s="241"/>
      <c r="L4641" s="241"/>
      <c r="M4641" s="243"/>
      <c r="N4641" s="244"/>
      <c r="O4641" s="243"/>
      <c r="P4641" s="244"/>
      <c r="Q4641" s="243"/>
      <c r="R4641" s="243"/>
    </row>
    <row r="4642" spans="1:18">
      <c r="A4642" s="241"/>
      <c r="B4642" s="241"/>
      <c r="C4642" s="241"/>
      <c r="D4642" s="241"/>
      <c r="E4642" s="241"/>
      <c r="F4642" s="241"/>
      <c r="G4642" s="242"/>
      <c r="H4642" s="241"/>
      <c r="I4642" s="241"/>
      <c r="J4642" s="241"/>
      <c r="K4642" s="241"/>
      <c r="L4642" s="241"/>
      <c r="M4642" s="243"/>
      <c r="N4642" s="244"/>
      <c r="O4642" s="243"/>
      <c r="P4642" s="244"/>
      <c r="Q4642" s="243"/>
      <c r="R4642" s="243"/>
    </row>
    <row r="4643" spans="1:18">
      <c r="A4643" s="241"/>
      <c r="B4643" s="241"/>
      <c r="C4643" s="241"/>
      <c r="D4643" s="241"/>
      <c r="E4643" s="241"/>
      <c r="F4643" s="241"/>
      <c r="G4643" s="242"/>
      <c r="H4643" s="241"/>
      <c r="I4643" s="241"/>
      <c r="J4643" s="241"/>
      <c r="K4643" s="241"/>
      <c r="L4643" s="241"/>
      <c r="M4643" s="243"/>
      <c r="N4643" s="244"/>
      <c r="O4643" s="243"/>
      <c r="P4643" s="244"/>
      <c r="Q4643" s="243"/>
      <c r="R4643" s="243"/>
    </row>
    <row r="4644" spans="1:18">
      <c r="A4644" s="241"/>
      <c r="B4644" s="241"/>
      <c r="C4644" s="241"/>
      <c r="D4644" s="241"/>
      <c r="E4644" s="241"/>
      <c r="F4644" s="241"/>
      <c r="G4644" s="242"/>
      <c r="H4644" s="241"/>
      <c r="I4644" s="241"/>
      <c r="J4644" s="241"/>
      <c r="K4644" s="241"/>
      <c r="L4644" s="241"/>
      <c r="M4644" s="243"/>
      <c r="N4644" s="244"/>
      <c r="O4644" s="243"/>
      <c r="P4644" s="244"/>
      <c r="Q4644" s="243"/>
      <c r="R4644" s="243"/>
    </row>
    <row r="4645" spans="1:18">
      <c r="A4645" s="241"/>
      <c r="B4645" s="241"/>
      <c r="C4645" s="241"/>
      <c r="D4645" s="241"/>
      <c r="E4645" s="241"/>
      <c r="F4645" s="241"/>
      <c r="G4645" s="242"/>
      <c r="H4645" s="241"/>
      <c r="I4645" s="241"/>
      <c r="J4645" s="241"/>
      <c r="K4645" s="241"/>
      <c r="L4645" s="241"/>
      <c r="M4645" s="243"/>
      <c r="N4645" s="244"/>
      <c r="O4645" s="243"/>
      <c r="P4645" s="244"/>
      <c r="Q4645" s="243"/>
      <c r="R4645" s="243"/>
    </row>
    <row r="4646" spans="1:18">
      <c r="A4646" s="241"/>
      <c r="B4646" s="241"/>
      <c r="C4646" s="241"/>
      <c r="D4646" s="241"/>
      <c r="E4646" s="241"/>
      <c r="F4646" s="241"/>
      <c r="G4646" s="242"/>
      <c r="H4646" s="241"/>
      <c r="I4646" s="241"/>
      <c r="J4646" s="241"/>
      <c r="K4646" s="241"/>
      <c r="L4646" s="241"/>
      <c r="M4646" s="243"/>
      <c r="N4646" s="244"/>
      <c r="O4646" s="243"/>
      <c r="P4646" s="244"/>
      <c r="Q4646" s="243"/>
      <c r="R4646" s="243"/>
    </row>
    <row r="4647" spans="1:18">
      <c r="A4647" s="241"/>
      <c r="B4647" s="241"/>
      <c r="C4647" s="241"/>
      <c r="D4647" s="241"/>
      <c r="E4647" s="241"/>
      <c r="F4647" s="241"/>
      <c r="G4647" s="242"/>
      <c r="H4647" s="241"/>
      <c r="I4647" s="241"/>
      <c r="J4647" s="241"/>
      <c r="K4647" s="241"/>
      <c r="L4647" s="241"/>
      <c r="M4647" s="243"/>
      <c r="N4647" s="244"/>
      <c r="O4647" s="243"/>
      <c r="P4647" s="244"/>
      <c r="Q4647" s="243"/>
      <c r="R4647" s="243"/>
    </row>
    <row r="4648" spans="1:18">
      <c r="A4648" s="241"/>
      <c r="B4648" s="241"/>
      <c r="C4648" s="241"/>
      <c r="D4648" s="241"/>
      <c r="E4648" s="241"/>
      <c r="F4648" s="241"/>
      <c r="G4648" s="242"/>
      <c r="H4648" s="241"/>
      <c r="I4648" s="241"/>
      <c r="J4648" s="241"/>
      <c r="K4648" s="241"/>
      <c r="L4648" s="241"/>
      <c r="M4648" s="243"/>
      <c r="N4648" s="244"/>
      <c r="O4648" s="243"/>
      <c r="P4648" s="244"/>
      <c r="Q4648" s="243"/>
      <c r="R4648" s="243"/>
    </row>
    <row r="4649" spans="1:18">
      <c r="A4649" s="241"/>
      <c r="B4649" s="241"/>
      <c r="C4649" s="241"/>
      <c r="D4649" s="241"/>
      <c r="E4649" s="241"/>
      <c r="F4649" s="241"/>
      <c r="G4649" s="242"/>
      <c r="H4649" s="241"/>
      <c r="I4649" s="241"/>
      <c r="J4649" s="241"/>
      <c r="K4649" s="241"/>
      <c r="L4649" s="241"/>
      <c r="M4649" s="243"/>
      <c r="N4649" s="244"/>
      <c r="O4649" s="243"/>
      <c r="P4649" s="244"/>
      <c r="Q4649" s="243"/>
      <c r="R4649" s="243"/>
    </row>
    <row r="4650" spans="1:18">
      <c r="A4650" s="241"/>
      <c r="B4650" s="241"/>
      <c r="C4650" s="241"/>
      <c r="D4650" s="241"/>
      <c r="E4650" s="241"/>
      <c r="F4650" s="241"/>
      <c r="G4650" s="242"/>
      <c r="H4650" s="241"/>
      <c r="I4650" s="241"/>
      <c r="J4650" s="241"/>
      <c r="K4650" s="241"/>
      <c r="L4650" s="241"/>
      <c r="M4650" s="243"/>
      <c r="N4650" s="244"/>
      <c r="O4650" s="243"/>
      <c r="P4650" s="244"/>
      <c r="Q4650" s="243"/>
      <c r="R4650" s="243"/>
    </row>
    <row r="4651" spans="1:18">
      <c r="A4651" s="241"/>
      <c r="B4651" s="241"/>
      <c r="C4651" s="241"/>
      <c r="D4651" s="241"/>
      <c r="E4651" s="241"/>
      <c r="F4651" s="241"/>
      <c r="G4651" s="242"/>
      <c r="H4651" s="241"/>
      <c r="I4651" s="241"/>
      <c r="J4651" s="241"/>
      <c r="K4651" s="241"/>
      <c r="L4651" s="241"/>
      <c r="M4651" s="243"/>
      <c r="N4651" s="244"/>
      <c r="O4651" s="243"/>
      <c r="P4651" s="244"/>
      <c r="Q4651" s="243"/>
      <c r="R4651" s="243"/>
    </row>
    <row r="4652" spans="1:18">
      <c r="A4652" s="241"/>
      <c r="B4652" s="241"/>
      <c r="C4652" s="241"/>
      <c r="D4652" s="241"/>
      <c r="E4652" s="241"/>
      <c r="F4652" s="241"/>
      <c r="G4652" s="242"/>
      <c r="H4652" s="241"/>
      <c r="I4652" s="241"/>
      <c r="J4652" s="241"/>
      <c r="K4652" s="241"/>
      <c r="L4652" s="241"/>
      <c r="M4652" s="243"/>
      <c r="N4652" s="244"/>
      <c r="O4652" s="243"/>
      <c r="P4652" s="244"/>
      <c r="Q4652" s="243"/>
      <c r="R4652" s="243"/>
    </row>
    <row r="4653" spans="1:18">
      <c r="A4653" s="241"/>
      <c r="B4653" s="241"/>
      <c r="C4653" s="241"/>
      <c r="D4653" s="241"/>
      <c r="E4653" s="241"/>
      <c r="F4653" s="241"/>
      <c r="G4653" s="242"/>
      <c r="H4653" s="241"/>
      <c r="I4653" s="241"/>
      <c r="J4653" s="241"/>
      <c r="K4653" s="241"/>
      <c r="L4653" s="241"/>
      <c r="M4653" s="243"/>
      <c r="N4653" s="244"/>
      <c r="O4653" s="243"/>
      <c r="P4653" s="244"/>
      <c r="Q4653" s="243"/>
      <c r="R4653" s="243"/>
    </row>
    <row r="4654" spans="1:18">
      <c r="A4654" s="241"/>
      <c r="B4654" s="241"/>
      <c r="C4654" s="241"/>
      <c r="D4654" s="241"/>
      <c r="E4654" s="241"/>
      <c r="F4654" s="241"/>
      <c r="G4654" s="242"/>
      <c r="H4654" s="241"/>
      <c r="I4654" s="241"/>
      <c r="J4654" s="241"/>
      <c r="K4654" s="241"/>
      <c r="L4654" s="241"/>
      <c r="M4654" s="243"/>
      <c r="N4654" s="244"/>
      <c r="O4654" s="243"/>
      <c r="P4654" s="244"/>
      <c r="Q4654" s="243"/>
      <c r="R4654" s="243"/>
    </row>
    <row r="4655" spans="1:18">
      <c r="A4655" s="241"/>
      <c r="B4655" s="241"/>
      <c r="C4655" s="241"/>
      <c r="D4655" s="241"/>
      <c r="E4655" s="241"/>
      <c r="F4655" s="241"/>
      <c r="G4655" s="242"/>
      <c r="H4655" s="241"/>
      <c r="I4655" s="241"/>
      <c r="J4655" s="241"/>
      <c r="K4655" s="241"/>
      <c r="L4655" s="241"/>
      <c r="M4655" s="243"/>
      <c r="N4655" s="244"/>
      <c r="O4655" s="243"/>
      <c r="P4655" s="244"/>
      <c r="Q4655" s="243"/>
      <c r="R4655" s="243"/>
    </row>
    <row r="4656" spans="1:18">
      <c r="A4656" s="241"/>
      <c r="B4656" s="241"/>
      <c r="C4656" s="241"/>
      <c r="D4656" s="241"/>
      <c r="E4656" s="241"/>
      <c r="F4656" s="241"/>
      <c r="G4656" s="242"/>
      <c r="H4656" s="241"/>
      <c r="I4656" s="241"/>
      <c r="J4656" s="241"/>
      <c r="K4656" s="241"/>
      <c r="L4656" s="241"/>
      <c r="M4656" s="243"/>
      <c r="N4656" s="244"/>
      <c r="O4656" s="243"/>
      <c r="P4656" s="244"/>
      <c r="Q4656" s="243"/>
      <c r="R4656" s="243"/>
    </row>
    <row r="4657" spans="1:18">
      <c r="A4657" s="241"/>
      <c r="B4657" s="241"/>
      <c r="C4657" s="241"/>
      <c r="D4657" s="241"/>
      <c r="E4657" s="241"/>
      <c r="F4657" s="241"/>
      <c r="G4657" s="242"/>
      <c r="H4657" s="241"/>
      <c r="I4657" s="241"/>
      <c r="J4657" s="241"/>
      <c r="K4657" s="241"/>
      <c r="L4657" s="241"/>
      <c r="M4657" s="243"/>
      <c r="N4657" s="244"/>
      <c r="O4657" s="243"/>
      <c r="P4657" s="244"/>
      <c r="Q4657" s="243"/>
      <c r="R4657" s="243"/>
    </row>
    <row r="4658" spans="1:18">
      <c r="A4658" s="241"/>
      <c r="B4658" s="241"/>
      <c r="C4658" s="241"/>
      <c r="D4658" s="241"/>
      <c r="E4658" s="241"/>
      <c r="F4658" s="241"/>
      <c r="G4658" s="242"/>
      <c r="H4658" s="241"/>
      <c r="I4658" s="241"/>
      <c r="J4658" s="241"/>
      <c r="K4658" s="241"/>
      <c r="L4658" s="241"/>
      <c r="M4658" s="243"/>
      <c r="N4658" s="244"/>
      <c r="O4658" s="243"/>
      <c r="P4658" s="244"/>
      <c r="Q4658" s="243"/>
      <c r="R4658" s="243"/>
    </row>
    <row r="4659" spans="1:18">
      <c r="A4659" s="241"/>
      <c r="B4659" s="241"/>
      <c r="C4659" s="241"/>
      <c r="D4659" s="241"/>
      <c r="E4659" s="241"/>
      <c r="F4659" s="241"/>
      <c r="G4659" s="242"/>
      <c r="H4659" s="241"/>
      <c r="I4659" s="241"/>
      <c r="J4659" s="241"/>
      <c r="K4659" s="241"/>
      <c r="L4659" s="241"/>
      <c r="M4659" s="243"/>
      <c r="N4659" s="244"/>
      <c r="O4659" s="243"/>
      <c r="P4659" s="244"/>
      <c r="Q4659" s="243"/>
      <c r="R4659" s="243"/>
    </row>
    <row r="4660" spans="1:18">
      <c r="A4660" s="241"/>
      <c r="B4660" s="241"/>
      <c r="C4660" s="241"/>
      <c r="D4660" s="241"/>
      <c r="E4660" s="241"/>
      <c r="F4660" s="241"/>
      <c r="G4660" s="242"/>
      <c r="H4660" s="241"/>
      <c r="I4660" s="241"/>
      <c r="J4660" s="241"/>
      <c r="K4660" s="241"/>
      <c r="L4660" s="241"/>
      <c r="M4660" s="243"/>
      <c r="N4660" s="244"/>
      <c r="O4660" s="243"/>
      <c r="P4660" s="244"/>
      <c r="Q4660" s="243"/>
      <c r="R4660" s="243"/>
    </row>
    <row r="4661" spans="1:18">
      <c r="A4661" s="241"/>
      <c r="B4661" s="241"/>
      <c r="C4661" s="241"/>
      <c r="D4661" s="241"/>
      <c r="E4661" s="241"/>
      <c r="F4661" s="241"/>
      <c r="G4661" s="242"/>
      <c r="H4661" s="241"/>
      <c r="I4661" s="241"/>
      <c r="J4661" s="241"/>
      <c r="K4661" s="241"/>
      <c r="L4661" s="241"/>
      <c r="M4661" s="243"/>
      <c r="N4661" s="244"/>
      <c r="O4661" s="243"/>
      <c r="P4661" s="244"/>
      <c r="Q4661" s="243"/>
      <c r="R4661" s="243"/>
    </row>
    <row r="4662" spans="1:18">
      <c r="A4662" s="241"/>
      <c r="B4662" s="241"/>
      <c r="C4662" s="241"/>
      <c r="D4662" s="241"/>
      <c r="E4662" s="241"/>
      <c r="F4662" s="241"/>
      <c r="G4662" s="242"/>
      <c r="H4662" s="241"/>
      <c r="I4662" s="241"/>
      <c r="J4662" s="241"/>
      <c r="K4662" s="241"/>
      <c r="L4662" s="241"/>
      <c r="M4662" s="243"/>
      <c r="N4662" s="244"/>
      <c r="O4662" s="243"/>
      <c r="P4662" s="244"/>
      <c r="Q4662" s="243"/>
      <c r="R4662" s="243"/>
    </row>
    <row r="4663" spans="1:18">
      <c r="A4663" s="241"/>
      <c r="B4663" s="241"/>
      <c r="C4663" s="241"/>
      <c r="D4663" s="241"/>
      <c r="E4663" s="241"/>
      <c r="F4663" s="241"/>
      <c r="G4663" s="242"/>
      <c r="H4663" s="241"/>
      <c r="I4663" s="241"/>
      <c r="J4663" s="241"/>
      <c r="K4663" s="241"/>
      <c r="L4663" s="241"/>
      <c r="M4663" s="243"/>
      <c r="N4663" s="244"/>
      <c r="O4663" s="243"/>
      <c r="P4663" s="244"/>
      <c r="Q4663" s="243"/>
      <c r="R4663" s="243"/>
    </row>
    <row r="4664" spans="1:18">
      <c r="A4664" s="241"/>
      <c r="B4664" s="241"/>
      <c r="C4664" s="241"/>
      <c r="D4664" s="241"/>
      <c r="E4664" s="241"/>
      <c r="F4664" s="241"/>
      <c r="G4664" s="242"/>
      <c r="H4664" s="241"/>
      <c r="I4664" s="241"/>
      <c r="J4664" s="241"/>
      <c r="K4664" s="241"/>
      <c r="L4664" s="241"/>
      <c r="M4664" s="243"/>
      <c r="N4664" s="244"/>
      <c r="O4664" s="243"/>
      <c r="P4664" s="244"/>
      <c r="Q4664" s="243"/>
      <c r="R4664" s="243"/>
    </row>
    <row r="4665" spans="1:18">
      <c r="A4665" s="241"/>
      <c r="B4665" s="241"/>
      <c r="C4665" s="241"/>
      <c r="D4665" s="241"/>
      <c r="E4665" s="241"/>
      <c r="F4665" s="241"/>
      <c r="G4665" s="242"/>
      <c r="H4665" s="241"/>
      <c r="I4665" s="241"/>
      <c r="J4665" s="241"/>
      <c r="K4665" s="241"/>
      <c r="L4665" s="241"/>
      <c r="M4665" s="243"/>
      <c r="N4665" s="244"/>
      <c r="O4665" s="243"/>
      <c r="P4665" s="244"/>
      <c r="Q4665" s="243"/>
      <c r="R4665" s="243"/>
    </row>
    <row r="4666" spans="1:18">
      <c r="A4666" s="241"/>
      <c r="B4666" s="241"/>
      <c r="C4666" s="241"/>
      <c r="D4666" s="241"/>
      <c r="E4666" s="241"/>
      <c r="F4666" s="241"/>
      <c r="G4666" s="242"/>
      <c r="H4666" s="241"/>
      <c r="I4666" s="241"/>
      <c r="J4666" s="241"/>
      <c r="K4666" s="241"/>
      <c r="L4666" s="241"/>
      <c r="M4666" s="243"/>
      <c r="N4666" s="244"/>
      <c r="O4666" s="243"/>
      <c r="P4666" s="244"/>
      <c r="Q4666" s="243"/>
      <c r="R4666" s="243"/>
    </row>
    <row r="4667" spans="1:18">
      <c r="A4667" s="241"/>
      <c r="B4667" s="241"/>
      <c r="C4667" s="241"/>
      <c r="D4667" s="241"/>
      <c r="E4667" s="241"/>
      <c r="F4667" s="241"/>
      <c r="G4667" s="242"/>
      <c r="H4667" s="241"/>
      <c r="I4667" s="241"/>
      <c r="J4667" s="241"/>
      <c r="K4667" s="241"/>
      <c r="L4667" s="241"/>
      <c r="M4667" s="243"/>
      <c r="N4667" s="244"/>
      <c r="O4667" s="243"/>
      <c r="P4667" s="244"/>
      <c r="Q4667" s="243"/>
      <c r="R4667" s="243"/>
    </row>
    <row r="4668" spans="1:18">
      <c r="A4668" s="241"/>
      <c r="B4668" s="241"/>
      <c r="C4668" s="241"/>
      <c r="D4668" s="241"/>
      <c r="E4668" s="241"/>
      <c r="F4668" s="241"/>
      <c r="G4668" s="242"/>
      <c r="H4668" s="241"/>
      <c r="I4668" s="241"/>
      <c r="J4668" s="241"/>
      <c r="K4668" s="241"/>
      <c r="L4668" s="241"/>
      <c r="M4668" s="243"/>
      <c r="N4668" s="244"/>
      <c r="O4668" s="243"/>
      <c r="P4668" s="244"/>
      <c r="Q4668" s="243"/>
      <c r="R4668" s="243"/>
    </row>
    <row r="4669" spans="1:18">
      <c r="A4669" s="241"/>
      <c r="B4669" s="241"/>
      <c r="C4669" s="241"/>
      <c r="D4669" s="241"/>
      <c r="E4669" s="241"/>
      <c r="F4669" s="241"/>
      <c r="G4669" s="242"/>
      <c r="H4669" s="241"/>
      <c r="I4669" s="241"/>
      <c r="J4669" s="241"/>
      <c r="K4669" s="241"/>
      <c r="L4669" s="241"/>
      <c r="M4669" s="243"/>
      <c r="N4669" s="244"/>
      <c r="O4669" s="243"/>
      <c r="P4669" s="244"/>
      <c r="Q4669" s="243"/>
      <c r="R4669" s="243"/>
    </row>
    <row r="4670" spans="1:18">
      <c r="A4670" s="241"/>
      <c r="B4670" s="241"/>
      <c r="C4670" s="241"/>
      <c r="D4670" s="241"/>
      <c r="E4670" s="241"/>
      <c r="F4670" s="241"/>
      <c r="G4670" s="242"/>
      <c r="H4670" s="241"/>
      <c r="I4670" s="241"/>
      <c r="J4670" s="241"/>
      <c r="K4670" s="241"/>
      <c r="L4670" s="241"/>
      <c r="M4670" s="243"/>
      <c r="N4670" s="244"/>
      <c r="O4670" s="243"/>
      <c r="P4670" s="244"/>
      <c r="Q4670" s="243"/>
      <c r="R4670" s="243"/>
    </row>
    <row r="4671" spans="1:18">
      <c r="A4671" s="241"/>
      <c r="B4671" s="241"/>
      <c r="C4671" s="241"/>
      <c r="D4671" s="241"/>
      <c r="E4671" s="241"/>
      <c r="F4671" s="241"/>
      <c r="G4671" s="242"/>
      <c r="H4671" s="241"/>
      <c r="I4671" s="241"/>
      <c r="J4671" s="241"/>
      <c r="K4671" s="241"/>
      <c r="L4671" s="241"/>
      <c r="M4671" s="243"/>
      <c r="N4671" s="244"/>
      <c r="O4671" s="243"/>
      <c r="P4671" s="244"/>
      <c r="Q4671" s="243"/>
      <c r="R4671" s="243"/>
    </row>
    <row r="4672" spans="1:18">
      <c r="A4672" s="241"/>
      <c r="B4672" s="241"/>
      <c r="C4672" s="241"/>
      <c r="D4672" s="241"/>
      <c r="E4672" s="241"/>
      <c r="F4672" s="241"/>
      <c r="G4672" s="242"/>
      <c r="H4672" s="241"/>
      <c r="I4672" s="241"/>
      <c r="J4672" s="241"/>
      <c r="K4672" s="241"/>
      <c r="L4672" s="241"/>
      <c r="M4672" s="243"/>
      <c r="N4672" s="244"/>
      <c r="O4672" s="243"/>
      <c r="P4672" s="244"/>
      <c r="Q4672" s="243"/>
      <c r="R4672" s="243"/>
    </row>
    <row r="4673" spans="1:18">
      <c r="A4673" s="241"/>
      <c r="B4673" s="241"/>
      <c r="C4673" s="241"/>
      <c r="D4673" s="241"/>
      <c r="E4673" s="241"/>
      <c r="F4673" s="241"/>
      <c r="G4673" s="242"/>
      <c r="H4673" s="241"/>
      <c r="I4673" s="241"/>
      <c r="J4673" s="241"/>
      <c r="K4673" s="241"/>
      <c r="L4673" s="241"/>
      <c r="M4673" s="243"/>
      <c r="N4673" s="244"/>
      <c r="O4673" s="243"/>
      <c r="P4673" s="244"/>
      <c r="Q4673" s="243"/>
      <c r="R4673" s="243"/>
    </row>
    <row r="4674" spans="1:18">
      <c r="A4674" s="241"/>
      <c r="B4674" s="241"/>
      <c r="C4674" s="241"/>
      <c r="D4674" s="241"/>
      <c r="E4674" s="241"/>
      <c r="F4674" s="241"/>
      <c r="G4674" s="242"/>
      <c r="H4674" s="241"/>
      <c r="I4674" s="241"/>
      <c r="J4674" s="241"/>
      <c r="K4674" s="241"/>
      <c r="L4674" s="241"/>
      <c r="M4674" s="243"/>
      <c r="N4674" s="244"/>
      <c r="O4674" s="243"/>
      <c r="P4674" s="244"/>
      <c r="Q4674" s="243"/>
      <c r="R4674" s="243"/>
    </row>
    <row r="4675" spans="1:18">
      <c r="A4675" s="241"/>
      <c r="B4675" s="241"/>
      <c r="C4675" s="241"/>
      <c r="D4675" s="241"/>
      <c r="E4675" s="241"/>
      <c r="F4675" s="241"/>
      <c r="G4675" s="242"/>
      <c r="H4675" s="241"/>
      <c r="I4675" s="241"/>
      <c r="J4675" s="241"/>
      <c r="K4675" s="241"/>
      <c r="L4675" s="241"/>
      <c r="M4675" s="243"/>
      <c r="N4675" s="244"/>
      <c r="O4675" s="243"/>
      <c r="P4675" s="244"/>
      <c r="Q4675" s="243"/>
      <c r="R4675" s="243"/>
    </row>
    <row r="4676" spans="1:18">
      <c r="A4676" s="241"/>
      <c r="B4676" s="241"/>
      <c r="C4676" s="241"/>
      <c r="D4676" s="241"/>
      <c r="E4676" s="241"/>
      <c r="F4676" s="241"/>
      <c r="G4676" s="242"/>
      <c r="H4676" s="241"/>
      <c r="I4676" s="241"/>
      <c r="J4676" s="241"/>
      <c r="K4676" s="241"/>
      <c r="L4676" s="241"/>
      <c r="M4676" s="243"/>
      <c r="N4676" s="244"/>
      <c r="O4676" s="243"/>
      <c r="P4676" s="244"/>
      <c r="Q4676" s="243"/>
      <c r="R4676" s="243"/>
    </row>
    <row r="4677" spans="1:18">
      <c r="A4677" s="241"/>
      <c r="B4677" s="241"/>
      <c r="C4677" s="241"/>
      <c r="D4677" s="241"/>
      <c r="E4677" s="241"/>
      <c r="F4677" s="241"/>
      <c r="G4677" s="242"/>
      <c r="H4677" s="241"/>
      <c r="I4677" s="241"/>
      <c r="J4677" s="241"/>
      <c r="K4677" s="241"/>
      <c r="L4677" s="241"/>
      <c r="M4677" s="243"/>
      <c r="N4677" s="244"/>
      <c r="O4677" s="243"/>
      <c r="P4677" s="244"/>
      <c r="Q4677" s="243"/>
      <c r="R4677" s="243"/>
    </row>
    <row r="4678" spans="1:18">
      <c r="A4678" s="241"/>
      <c r="B4678" s="241"/>
      <c r="C4678" s="241"/>
      <c r="D4678" s="241"/>
      <c r="E4678" s="241"/>
      <c r="F4678" s="241"/>
      <c r="G4678" s="242"/>
      <c r="H4678" s="241"/>
      <c r="I4678" s="241"/>
      <c r="J4678" s="241"/>
      <c r="K4678" s="241"/>
      <c r="L4678" s="241"/>
      <c r="M4678" s="243"/>
      <c r="N4678" s="244"/>
      <c r="O4678" s="243"/>
      <c r="P4678" s="244"/>
      <c r="Q4678" s="243"/>
      <c r="R4678" s="243"/>
    </row>
    <row r="4679" spans="1:18">
      <c r="A4679" s="241"/>
      <c r="B4679" s="241"/>
      <c r="C4679" s="241"/>
      <c r="D4679" s="241"/>
      <c r="E4679" s="241"/>
      <c r="F4679" s="241"/>
      <c r="G4679" s="242"/>
      <c r="H4679" s="241"/>
      <c r="I4679" s="241"/>
      <c r="J4679" s="241"/>
      <c r="K4679" s="241"/>
      <c r="L4679" s="241"/>
      <c r="M4679" s="243"/>
      <c r="N4679" s="244"/>
      <c r="O4679" s="243"/>
      <c r="P4679" s="244"/>
      <c r="Q4679" s="243"/>
      <c r="R4679" s="243"/>
    </row>
    <row r="4680" spans="1:18">
      <c r="A4680" s="241"/>
      <c r="B4680" s="241"/>
      <c r="C4680" s="241"/>
      <c r="D4680" s="241"/>
      <c r="E4680" s="241"/>
      <c r="F4680" s="241"/>
      <c r="G4680" s="242"/>
      <c r="H4680" s="241"/>
      <c r="I4680" s="241"/>
      <c r="J4680" s="241"/>
      <c r="K4680" s="241"/>
      <c r="L4680" s="241"/>
      <c r="M4680" s="243"/>
      <c r="N4680" s="244"/>
      <c r="O4680" s="243"/>
      <c r="P4680" s="244"/>
      <c r="Q4680" s="243"/>
      <c r="R4680" s="243"/>
    </row>
    <row r="4681" spans="1:18">
      <c r="A4681" s="241"/>
      <c r="B4681" s="241"/>
      <c r="C4681" s="241"/>
      <c r="D4681" s="241"/>
      <c r="E4681" s="241"/>
      <c r="F4681" s="241"/>
      <c r="G4681" s="242"/>
      <c r="H4681" s="241"/>
      <c r="I4681" s="241"/>
      <c r="J4681" s="241"/>
      <c r="K4681" s="241"/>
      <c r="L4681" s="241"/>
      <c r="M4681" s="243"/>
      <c r="N4681" s="244"/>
      <c r="O4681" s="243"/>
      <c r="P4681" s="244"/>
      <c r="Q4681" s="243"/>
      <c r="R4681" s="243"/>
    </row>
    <row r="4682" spans="1:18">
      <c r="A4682" s="241"/>
      <c r="B4682" s="241"/>
      <c r="C4682" s="241"/>
      <c r="D4682" s="241"/>
      <c r="E4682" s="241"/>
      <c r="F4682" s="241"/>
      <c r="G4682" s="242"/>
      <c r="H4682" s="241"/>
      <c r="I4682" s="241"/>
      <c r="J4682" s="241"/>
      <c r="K4682" s="241"/>
      <c r="L4682" s="241"/>
      <c r="M4682" s="243"/>
      <c r="N4682" s="244"/>
      <c r="O4682" s="243"/>
      <c r="P4682" s="244"/>
      <c r="Q4682" s="243"/>
      <c r="R4682" s="243"/>
    </row>
    <row r="4683" spans="1:18">
      <c r="A4683" s="241"/>
      <c r="B4683" s="241"/>
      <c r="C4683" s="241"/>
      <c r="D4683" s="241"/>
      <c r="E4683" s="241"/>
      <c r="F4683" s="241"/>
      <c r="G4683" s="242"/>
      <c r="H4683" s="241"/>
      <c r="I4683" s="241"/>
      <c r="J4683" s="241"/>
      <c r="K4683" s="241"/>
      <c r="L4683" s="241"/>
      <c r="M4683" s="243"/>
      <c r="N4683" s="244"/>
      <c r="O4683" s="243"/>
      <c r="P4683" s="244"/>
      <c r="Q4683" s="243"/>
      <c r="R4683" s="243"/>
    </row>
    <row r="4684" spans="1:18">
      <c r="A4684" s="241"/>
      <c r="B4684" s="241"/>
      <c r="C4684" s="241"/>
      <c r="D4684" s="241"/>
      <c r="E4684" s="241"/>
      <c r="F4684" s="241"/>
      <c r="G4684" s="242"/>
      <c r="H4684" s="241"/>
      <c r="I4684" s="241"/>
      <c r="J4684" s="241"/>
      <c r="K4684" s="241"/>
      <c r="L4684" s="241"/>
      <c r="M4684" s="243"/>
      <c r="N4684" s="244"/>
      <c r="O4684" s="243"/>
      <c r="P4684" s="244"/>
      <c r="Q4684" s="243"/>
      <c r="R4684" s="243"/>
    </row>
    <row r="4685" spans="1:18">
      <c r="A4685" s="241"/>
      <c r="B4685" s="241"/>
      <c r="C4685" s="241"/>
      <c r="D4685" s="241"/>
      <c r="E4685" s="241"/>
      <c r="F4685" s="241"/>
      <c r="G4685" s="242"/>
      <c r="H4685" s="241"/>
      <c r="I4685" s="241"/>
      <c r="J4685" s="241"/>
      <c r="K4685" s="241"/>
      <c r="L4685" s="241"/>
      <c r="M4685" s="243"/>
      <c r="N4685" s="244"/>
      <c r="O4685" s="243"/>
      <c r="P4685" s="244"/>
      <c r="Q4685" s="243"/>
      <c r="R4685" s="243"/>
    </row>
    <row r="4686" spans="1:18">
      <c r="A4686" s="241"/>
      <c r="B4686" s="241"/>
      <c r="C4686" s="241"/>
      <c r="D4686" s="241"/>
      <c r="E4686" s="241"/>
      <c r="F4686" s="241"/>
      <c r="G4686" s="242"/>
      <c r="H4686" s="241"/>
      <c r="I4686" s="241"/>
      <c r="J4686" s="241"/>
      <c r="K4686" s="241"/>
      <c r="L4686" s="241"/>
      <c r="M4686" s="243"/>
      <c r="N4686" s="244"/>
      <c r="O4686" s="243"/>
      <c r="P4686" s="244"/>
      <c r="Q4686" s="243"/>
      <c r="R4686" s="243"/>
    </row>
    <row r="4687" spans="1:18">
      <c r="A4687" s="241"/>
      <c r="B4687" s="241"/>
      <c r="C4687" s="241"/>
      <c r="D4687" s="241"/>
      <c r="E4687" s="241"/>
      <c r="F4687" s="241"/>
      <c r="G4687" s="242"/>
      <c r="H4687" s="241"/>
      <c r="I4687" s="241"/>
      <c r="J4687" s="241"/>
      <c r="K4687" s="241"/>
      <c r="L4687" s="241"/>
      <c r="M4687" s="243"/>
      <c r="N4687" s="244"/>
      <c r="O4687" s="243"/>
      <c r="P4687" s="244"/>
      <c r="Q4687" s="243"/>
      <c r="R4687" s="243"/>
    </row>
    <row r="4688" spans="1:18">
      <c r="A4688" s="241"/>
      <c r="B4688" s="241"/>
      <c r="C4688" s="241"/>
      <c r="D4688" s="241"/>
      <c r="E4688" s="241"/>
      <c r="F4688" s="241"/>
      <c r="G4688" s="242"/>
      <c r="H4688" s="241"/>
      <c r="I4688" s="241"/>
      <c r="J4688" s="241"/>
      <c r="K4688" s="241"/>
      <c r="L4688" s="241"/>
      <c r="M4688" s="243"/>
      <c r="N4688" s="244"/>
      <c r="O4688" s="243"/>
      <c r="P4688" s="244"/>
      <c r="Q4688" s="243"/>
      <c r="R4688" s="243"/>
    </row>
    <row r="4689" spans="1:18">
      <c r="A4689" s="241"/>
      <c r="B4689" s="241"/>
      <c r="C4689" s="241"/>
      <c r="D4689" s="241"/>
      <c r="E4689" s="241"/>
      <c r="F4689" s="241"/>
      <c r="G4689" s="242"/>
      <c r="H4689" s="241"/>
      <c r="I4689" s="241"/>
      <c r="J4689" s="241"/>
      <c r="K4689" s="241"/>
      <c r="L4689" s="241"/>
      <c r="M4689" s="243"/>
      <c r="N4689" s="244"/>
      <c r="O4689" s="243"/>
      <c r="P4689" s="244"/>
      <c r="Q4689" s="243"/>
      <c r="R4689" s="243"/>
    </row>
    <row r="4690" spans="1:18">
      <c r="A4690" s="241"/>
      <c r="B4690" s="241"/>
      <c r="C4690" s="241"/>
      <c r="D4690" s="241"/>
      <c r="E4690" s="241"/>
      <c r="F4690" s="241"/>
      <c r="G4690" s="242"/>
      <c r="H4690" s="241"/>
      <c r="I4690" s="241"/>
      <c r="J4690" s="241"/>
      <c r="K4690" s="241"/>
      <c r="L4690" s="241"/>
      <c r="M4690" s="243"/>
      <c r="N4690" s="244"/>
      <c r="O4690" s="243"/>
      <c r="P4690" s="244"/>
      <c r="Q4690" s="243"/>
      <c r="R4690" s="243"/>
    </row>
    <row r="4691" spans="1:18">
      <c r="A4691" s="241"/>
      <c r="B4691" s="241"/>
      <c r="C4691" s="241"/>
      <c r="D4691" s="241"/>
      <c r="E4691" s="241"/>
      <c r="F4691" s="241"/>
      <c r="G4691" s="242"/>
      <c r="H4691" s="241"/>
      <c r="I4691" s="241"/>
      <c r="J4691" s="241"/>
      <c r="K4691" s="241"/>
      <c r="L4691" s="241"/>
      <c r="M4691" s="243"/>
      <c r="N4691" s="244"/>
      <c r="O4691" s="243"/>
      <c r="P4691" s="244"/>
      <c r="Q4691" s="243"/>
      <c r="R4691" s="243"/>
    </row>
    <row r="4692" spans="1:18">
      <c r="A4692" s="241"/>
      <c r="B4692" s="241"/>
      <c r="C4692" s="241"/>
      <c r="D4692" s="241"/>
      <c r="E4692" s="241"/>
      <c r="F4692" s="241"/>
      <c r="G4692" s="242"/>
      <c r="H4692" s="241"/>
      <c r="I4692" s="241"/>
      <c r="J4692" s="241"/>
      <c r="K4692" s="241"/>
      <c r="L4692" s="241"/>
      <c r="M4692" s="243"/>
      <c r="N4692" s="244"/>
      <c r="O4692" s="243"/>
      <c r="P4692" s="244"/>
      <c r="Q4692" s="243"/>
      <c r="R4692" s="243"/>
    </row>
    <row r="4693" spans="1:18">
      <c r="A4693" s="241"/>
      <c r="B4693" s="241"/>
      <c r="C4693" s="241"/>
      <c r="D4693" s="241"/>
      <c r="E4693" s="241"/>
      <c r="F4693" s="241"/>
      <c r="G4693" s="242"/>
      <c r="H4693" s="241"/>
      <c r="I4693" s="241"/>
      <c r="J4693" s="241"/>
      <c r="K4693" s="241"/>
      <c r="L4693" s="241"/>
      <c r="M4693" s="243"/>
      <c r="N4693" s="244"/>
      <c r="O4693" s="243"/>
      <c r="P4693" s="244"/>
      <c r="Q4693" s="243"/>
      <c r="R4693" s="243"/>
    </row>
    <row r="4694" spans="1:18">
      <c r="A4694" s="241"/>
      <c r="B4694" s="241"/>
      <c r="C4694" s="241"/>
      <c r="D4694" s="241"/>
      <c r="E4694" s="241"/>
      <c r="F4694" s="241"/>
      <c r="G4694" s="242"/>
      <c r="H4694" s="241"/>
      <c r="I4694" s="241"/>
      <c r="J4694" s="241"/>
      <c r="K4694" s="241"/>
      <c r="L4694" s="241"/>
      <c r="M4694" s="243"/>
      <c r="N4694" s="244"/>
      <c r="O4694" s="243"/>
      <c r="P4694" s="244"/>
      <c r="Q4694" s="243"/>
      <c r="R4694" s="243"/>
    </row>
    <row r="4695" spans="1:18">
      <c r="A4695" s="241"/>
      <c r="B4695" s="241"/>
      <c r="C4695" s="241"/>
      <c r="D4695" s="241"/>
      <c r="E4695" s="241"/>
      <c r="F4695" s="241"/>
      <c r="G4695" s="242"/>
      <c r="H4695" s="241"/>
      <c r="I4695" s="241"/>
      <c r="J4695" s="241"/>
      <c r="K4695" s="241"/>
      <c r="L4695" s="241"/>
      <c r="M4695" s="243"/>
      <c r="N4695" s="244"/>
      <c r="O4695" s="243"/>
      <c r="P4695" s="244"/>
      <c r="Q4695" s="243"/>
      <c r="R4695" s="243"/>
    </row>
    <row r="4696" spans="1:18">
      <c r="A4696" s="241"/>
      <c r="B4696" s="241"/>
      <c r="C4696" s="241"/>
      <c r="D4696" s="241"/>
      <c r="E4696" s="241"/>
      <c r="F4696" s="241"/>
      <c r="G4696" s="242"/>
      <c r="H4696" s="241"/>
      <c r="I4696" s="241"/>
      <c r="J4696" s="241"/>
      <c r="K4696" s="241"/>
      <c r="L4696" s="241"/>
      <c r="M4696" s="243"/>
      <c r="N4696" s="244"/>
      <c r="O4696" s="243"/>
      <c r="P4696" s="244"/>
      <c r="Q4696" s="243"/>
      <c r="R4696" s="243"/>
    </row>
    <row r="4697" spans="1:18">
      <c r="A4697" s="241"/>
      <c r="B4697" s="241"/>
      <c r="C4697" s="241"/>
      <c r="D4697" s="241"/>
      <c r="E4697" s="241"/>
      <c r="F4697" s="241"/>
      <c r="G4697" s="242"/>
      <c r="H4697" s="241"/>
      <c r="I4697" s="241"/>
      <c r="J4697" s="241"/>
      <c r="K4697" s="241"/>
      <c r="L4697" s="241"/>
      <c r="M4697" s="243"/>
      <c r="N4697" s="244"/>
      <c r="O4697" s="243"/>
      <c r="P4697" s="244"/>
      <c r="Q4697" s="243"/>
      <c r="R4697" s="243"/>
    </row>
    <row r="4698" spans="1:18">
      <c r="A4698" s="241"/>
      <c r="B4698" s="241"/>
      <c r="C4698" s="241"/>
      <c r="D4698" s="241"/>
      <c r="E4698" s="241"/>
      <c r="F4698" s="241"/>
      <c r="G4698" s="242"/>
      <c r="H4698" s="241"/>
      <c r="I4698" s="241"/>
      <c r="J4698" s="241"/>
      <c r="K4698" s="241"/>
      <c r="L4698" s="241"/>
      <c r="M4698" s="243"/>
      <c r="N4698" s="244"/>
      <c r="O4698" s="243"/>
      <c r="P4698" s="244"/>
      <c r="Q4698" s="243"/>
      <c r="R4698" s="243"/>
    </row>
    <row r="4699" spans="1:18">
      <c r="A4699" s="241"/>
      <c r="B4699" s="241"/>
      <c r="C4699" s="241"/>
      <c r="D4699" s="241"/>
      <c r="E4699" s="241"/>
      <c r="F4699" s="241"/>
      <c r="G4699" s="242"/>
      <c r="H4699" s="241"/>
      <c r="I4699" s="241"/>
      <c r="J4699" s="241"/>
      <c r="K4699" s="241"/>
      <c r="L4699" s="241"/>
      <c r="M4699" s="243"/>
      <c r="N4699" s="244"/>
      <c r="O4699" s="243"/>
      <c r="P4699" s="244"/>
      <c r="Q4699" s="243"/>
      <c r="R4699" s="243"/>
    </row>
    <row r="4700" spans="1:18">
      <c r="A4700" s="241"/>
      <c r="B4700" s="241"/>
      <c r="C4700" s="241"/>
      <c r="D4700" s="241"/>
      <c r="E4700" s="241"/>
      <c r="F4700" s="241"/>
      <c r="G4700" s="242"/>
      <c r="H4700" s="241"/>
      <c r="I4700" s="241"/>
      <c r="J4700" s="241"/>
      <c r="K4700" s="241"/>
      <c r="L4700" s="241"/>
      <c r="M4700" s="243"/>
      <c r="N4700" s="244"/>
      <c r="O4700" s="243"/>
      <c r="P4700" s="244"/>
      <c r="Q4700" s="243"/>
      <c r="R4700" s="243"/>
    </row>
    <row r="4701" spans="1:18">
      <c r="A4701" s="241"/>
      <c r="B4701" s="241"/>
      <c r="C4701" s="241"/>
      <c r="D4701" s="241"/>
      <c r="E4701" s="241"/>
      <c r="F4701" s="241"/>
      <c r="G4701" s="242"/>
      <c r="H4701" s="241"/>
      <c r="I4701" s="241"/>
      <c r="J4701" s="241"/>
      <c r="K4701" s="241"/>
      <c r="L4701" s="241"/>
      <c r="M4701" s="243"/>
      <c r="N4701" s="244"/>
      <c r="O4701" s="243"/>
      <c r="P4701" s="244"/>
      <c r="Q4701" s="243"/>
      <c r="R4701" s="243"/>
    </row>
    <row r="4702" spans="1:18">
      <c r="A4702" s="241"/>
      <c r="B4702" s="241"/>
      <c r="C4702" s="241"/>
      <c r="D4702" s="241"/>
      <c r="E4702" s="241"/>
      <c r="F4702" s="241"/>
      <c r="G4702" s="242"/>
      <c r="H4702" s="241"/>
      <c r="I4702" s="241"/>
      <c r="J4702" s="241"/>
      <c r="K4702" s="241"/>
      <c r="L4702" s="241"/>
      <c r="M4702" s="243"/>
      <c r="N4702" s="244"/>
      <c r="O4702" s="243"/>
      <c r="P4702" s="244"/>
      <c r="Q4702" s="243"/>
      <c r="R4702" s="243"/>
    </row>
    <row r="4703" spans="1:18">
      <c r="A4703" s="241"/>
      <c r="B4703" s="241"/>
      <c r="C4703" s="241"/>
      <c r="D4703" s="241"/>
      <c r="E4703" s="241"/>
      <c r="F4703" s="241"/>
      <c r="G4703" s="242"/>
      <c r="H4703" s="241"/>
      <c r="I4703" s="241"/>
      <c r="J4703" s="241"/>
      <c r="K4703" s="241"/>
      <c r="L4703" s="241"/>
      <c r="M4703" s="243"/>
      <c r="N4703" s="244"/>
      <c r="O4703" s="243"/>
      <c r="P4703" s="244"/>
      <c r="Q4703" s="243"/>
      <c r="R4703" s="243"/>
    </row>
    <row r="4704" spans="1:18">
      <c r="A4704" s="241"/>
      <c r="B4704" s="241"/>
      <c r="C4704" s="241"/>
      <c r="D4704" s="241"/>
      <c r="E4704" s="241"/>
      <c r="F4704" s="241"/>
      <c r="G4704" s="242"/>
      <c r="H4704" s="241"/>
      <c r="I4704" s="241"/>
      <c r="J4704" s="241"/>
      <c r="K4704" s="241"/>
      <c r="L4704" s="241"/>
      <c r="M4704" s="243"/>
      <c r="N4704" s="244"/>
      <c r="O4704" s="243"/>
      <c r="P4704" s="244"/>
      <c r="Q4704" s="243"/>
      <c r="R4704" s="243"/>
    </row>
    <row r="4705" spans="1:18">
      <c r="A4705" s="241"/>
      <c r="B4705" s="241"/>
      <c r="C4705" s="241"/>
      <c r="D4705" s="241"/>
      <c r="E4705" s="241"/>
      <c r="F4705" s="241"/>
      <c r="G4705" s="242"/>
      <c r="H4705" s="241"/>
      <c r="I4705" s="241"/>
      <c r="J4705" s="241"/>
      <c r="K4705" s="241"/>
      <c r="L4705" s="241"/>
      <c r="M4705" s="243"/>
      <c r="N4705" s="244"/>
      <c r="O4705" s="243"/>
      <c r="P4705" s="244"/>
      <c r="Q4705" s="243"/>
      <c r="R4705" s="243"/>
    </row>
    <row r="4706" spans="1:18">
      <c r="A4706" s="241"/>
      <c r="B4706" s="241"/>
      <c r="C4706" s="241"/>
      <c r="D4706" s="241"/>
      <c r="E4706" s="241"/>
      <c r="F4706" s="241"/>
      <c r="G4706" s="242"/>
      <c r="H4706" s="241"/>
      <c r="I4706" s="241"/>
      <c r="J4706" s="241"/>
      <c r="K4706" s="241"/>
      <c r="L4706" s="241"/>
      <c r="M4706" s="243"/>
      <c r="N4706" s="244"/>
      <c r="O4706" s="243"/>
      <c r="P4706" s="244"/>
      <c r="Q4706" s="243"/>
      <c r="R4706" s="243"/>
    </row>
    <row r="4707" spans="1:18">
      <c r="A4707" s="241"/>
      <c r="B4707" s="241"/>
      <c r="C4707" s="241"/>
      <c r="D4707" s="241"/>
      <c r="E4707" s="241"/>
      <c r="F4707" s="241"/>
      <c r="G4707" s="242"/>
      <c r="H4707" s="241"/>
      <c r="I4707" s="241"/>
      <c r="J4707" s="241"/>
      <c r="K4707" s="241"/>
      <c r="L4707" s="241"/>
      <c r="M4707" s="243"/>
      <c r="N4707" s="244"/>
      <c r="O4707" s="243"/>
      <c r="P4707" s="244"/>
      <c r="Q4707" s="243"/>
      <c r="R4707" s="243"/>
    </row>
    <row r="4708" spans="1:18">
      <c r="A4708" s="241"/>
      <c r="B4708" s="241"/>
      <c r="C4708" s="241"/>
      <c r="D4708" s="241"/>
      <c r="E4708" s="241"/>
      <c r="F4708" s="241"/>
      <c r="G4708" s="242"/>
      <c r="H4708" s="241"/>
      <c r="I4708" s="241"/>
      <c r="J4708" s="241"/>
      <c r="K4708" s="241"/>
      <c r="L4708" s="241"/>
      <c r="M4708" s="243"/>
      <c r="N4708" s="244"/>
      <c r="O4708" s="243"/>
      <c r="P4708" s="244"/>
      <c r="Q4708" s="243"/>
      <c r="R4708" s="243"/>
    </row>
    <row r="4709" spans="1:18">
      <c r="A4709" s="241"/>
      <c r="B4709" s="241"/>
      <c r="C4709" s="241"/>
      <c r="D4709" s="241"/>
      <c r="E4709" s="241"/>
      <c r="F4709" s="241"/>
      <c r="G4709" s="242"/>
      <c r="H4709" s="241"/>
      <c r="I4709" s="241"/>
      <c r="J4709" s="241"/>
      <c r="K4709" s="241"/>
      <c r="L4709" s="241"/>
      <c r="M4709" s="243"/>
      <c r="N4709" s="244"/>
      <c r="O4709" s="243"/>
      <c r="P4709" s="244"/>
      <c r="Q4709" s="243"/>
      <c r="R4709" s="243"/>
    </row>
    <row r="4710" spans="1:18">
      <c r="A4710" s="241"/>
      <c r="B4710" s="241"/>
      <c r="C4710" s="241"/>
      <c r="D4710" s="241"/>
      <c r="E4710" s="241"/>
      <c r="F4710" s="241"/>
      <c r="G4710" s="242"/>
      <c r="H4710" s="241"/>
      <c r="I4710" s="241"/>
      <c r="J4710" s="241"/>
      <c r="K4710" s="241"/>
      <c r="L4710" s="241"/>
      <c r="M4710" s="243"/>
      <c r="N4710" s="244"/>
      <c r="O4710" s="243"/>
      <c r="P4710" s="244"/>
      <c r="Q4710" s="243"/>
      <c r="R4710" s="243"/>
    </row>
    <row r="4711" spans="1:18">
      <c r="A4711" s="241"/>
      <c r="B4711" s="241"/>
      <c r="C4711" s="241"/>
      <c r="D4711" s="241"/>
      <c r="E4711" s="241"/>
      <c r="F4711" s="241"/>
      <c r="G4711" s="242"/>
      <c r="H4711" s="241"/>
      <c r="I4711" s="241"/>
      <c r="J4711" s="241"/>
      <c r="K4711" s="241"/>
      <c r="L4711" s="241"/>
      <c r="M4711" s="243"/>
      <c r="N4711" s="244"/>
      <c r="O4711" s="243"/>
      <c r="P4711" s="244"/>
      <c r="Q4711" s="243"/>
      <c r="R4711" s="243"/>
    </row>
    <row r="4712" spans="1:18">
      <c r="A4712" s="241"/>
      <c r="B4712" s="241"/>
      <c r="C4712" s="241"/>
      <c r="D4712" s="241"/>
      <c r="E4712" s="241"/>
      <c r="F4712" s="241"/>
      <c r="G4712" s="242"/>
      <c r="H4712" s="241"/>
      <c r="I4712" s="241"/>
      <c r="J4712" s="241"/>
      <c r="K4712" s="241"/>
      <c r="L4712" s="241"/>
      <c r="M4712" s="243"/>
      <c r="N4712" s="244"/>
      <c r="O4712" s="243"/>
      <c r="P4712" s="244"/>
      <c r="Q4712" s="243"/>
      <c r="R4712" s="243"/>
    </row>
    <row r="4713" spans="1:18">
      <c r="A4713" s="241"/>
      <c r="B4713" s="241"/>
      <c r="C4713" s="241"/>
      <c r="D4713" s="241"/>
      <c r="E4713" s="241"/>
      <c r="F4713" s="241"/>
      <c r="G4713" s="242"/>
      <c r="H4713" s="241"/>
      <c r="I4713" s="241"/>
      <c r="J4713" s="241"/>
      <c r="K4713" s="241"/>
      <c r="L4713" s="241"/>
      <c r="M4713" s="243"/>
      <c r="N4713" s="244"/>
      <c r="O4713" s="243"/>
      <c r="P4713" s="244"/>
      <c r="Q4713" s="243"/>
      <c r="R4713" s="243"/>
    </row>
    <row r="4714" spans="1:18">
      <c r="A4714" s="241"/>
      <c r="B4714" s="241"/>
      <c r="C4714" s="241"/>
      <c r="D4714" s="241"/>
      <c r="E4714" s="241"/>
      <c r="F4714" s="241"/>
      <c r="G4714" s="242"/>
      <c r="H4714" s="241"/>
      <c r="I4714" s="241"/>
      <c r="J4714" s="241"/>
      <c r="K4714" s="241"/>
      <c r="L4714" s="241"/>
      <c r="M4714" s="243"/>
      <c r="N4714" s="244"/>
      <c r="O4714" s="243"/>
      <c r="P4714" s="244"/>
      <c r="Q4714" s="243"/>
      <c r="R4714" s="243"/>
    </row>
    <row r="4715" spans="1:18">
      <c r="A4715" s="241"/>
      <c r="B4715" s="241"/>
      <c r="C4715" s="241"/>
      <c r="D4715" s="241"/>
      <c r="E4715" s="241"/>
      <c r="F4715" s="241"/>
      <c r="G4715" s="242"/>
      <c r="H4715" s="241"/>
      <c r="I4715" s="241"/>
      <c r="J4715" s="241"/>
      <c r="K4715" s="241"/>
      <c r="L4715" s="241"/>
      <c r="M4715" s="243"/>
      <c r="N4715" s="244"/>
      <c r="O4715" s="243"/>
      <c r="P4715" s="244"/>
      <c r="Q4715" s="243"/>
      <c r="R4715" s="243"/>
    </row>
    <row r="4716" spans="1:18">
      <c r="A4716" s="241"/>
      <c r="B4716" s="241"/>
      <c r="C4716" s="241"/>
      <c r="D4716" s="241"/>
      <c r="E4716" s="241"/>
      <c r="F4716" s="241"/>
      <c r="G4716" s="242"/>
      <c r="H4716" s="241"/>
      <c r="I4716" s="241"/>
      <c r="J4716" s="241"/>
      <c r="K4716" s="241"/>
      <c r="L4716" s="241"/>
      <c r="M4716" s="243"/>
      <c r="N4716" s="244"/>
      <c r="O4716" s="243"/>
      <c r="P4716" s="244"/>
      <c r="Q4716" s="243"/>
      <c r="R4716" s="243"/>
    </row>
    <row r="4717" spans="1:18">
      <c r="A4717" s="241"/>
      <c r="B4717" s="241"/>
      <c r="C4717" s="241"/>
      <c r="D4717" s="241"/>
      <c r="E4717" s="241"/>
      <c r="F4717" s="241"/>
      <c r="G4717" s="242"/>
      <c r="H4717" s="241"/>
      <c r="I4717" s="241"/>
      <c r="J4717" s="241"/>
      <c r="K4717" s="241"/>
      <c r="L4717" s="241"/>
      <c r="M4717" s="243"/>
      <c r="N4717" s="244"/>
      <c r="O4717" s="243"/>
      <c r="P4717" s="244"/>
      <c r="Q4717" s="243"/>
      <c r="R4717" s="243"/>
    </row>
    <row r="4718" spans="1:18">
      <c r="A4718" s="241"/>
      <c r="B4718" s="241"/>
      <c r="C4718" s="241"/>
      <c r="D4718" s="241"/>
      <c r="E4718" s="241"/>
      <c r="F4718" s="241"/>
      <c r="G4718" s="242"/>
      <c r="H4718" s="241"/>
      <c r="I4718" s="241"/>
      <c r="J4718" s="241"/>
      <c r="K4718" s="241"/>
      <c r="L4718" s="241"/>
      <c r="M4718" s="243"/>
      <c r="N4718" s="244"/>
      <c r="O4718" s="243"/>
      <c r="P4718" s="244"/>
      <c r="Q4718" s="243"/>
      <c r="R4718" s="243"/>
    </row>
    <row r="4719" spans="1:18">
      <c r="A4719" s="241"/>
      <c r="B4719" s="241"/>
      <c r="C4719" s="241"/>
      <c r="D4719" s="241"/>
      <c r="E4719" s="241"/>
      <c r="F4719" s="241"/>
      <c r="G4719" s="242"/>
      <c r="H4719" s="241"/>
      <c r="I4719" s="241"/>
      <c r="J4719" s="241"/>
      <c r="K4719" s="241"/>
      <c r="L4719" s="241"/>
      <c r="M4719" s="243"/>
      <c r="N4719" s="244"/>
      <c r="O4719" s="243"/>
      <c r="P4719" s="244"/>
      <c r="Q4719" s="243"/>
      <c r="R4719" s="243"/>
    </row>
    <row r="4720" spans="1:18">
      <c r="A4720" s="241"/>
      <c r="B4720" s="241"/>
      <c r="C4720" s="241"/>
      <c r="D4720" s="241"/>
      <c r="E4720" s="241"/>
      <c r="F4720" s="241"/>
      <c r="G4720" s="242"/>
      <c r="H4720" s="241"/>
      <c r="I4720" s="241"/>
      <c r="J4720" s="241"/>
      <c r="K4720" s="241"/>
      <c r="L4720" s="241"/>
      <c r="M4720" s="243"/>
      <c r="N4720" s="244"/>
      <c r="O4720" s="243"/>
      <c r="P4720" s="244"/>
      <c r="Q4720" s="243"/>
      <c r="R4720" s="243"/>
    </row>
    <row r="4721" spans="1:18">
      <c r="A4721" s="241"/>
      <c r="B4721" s="241"/>
      <c r="C4721" s="241"/>
      <c r="D4721" s="241"/>
      <c r="E4721" s="241"/>
      <c r="F4721" s="241"/>
      <c r="G4721" s="242"/>
      <c r="H4721" s="241"/>
      <c r="I4721" s="241"/>
      <c r="J4721" s="241"/>
      <c r="K4721" s="241"/>
      <c r="L4721" s="241"/>
      <c r="M4721" s="243"/>
      <c r="N4721" s="244"/>
      <c r="O4721" s="243"/>
      <c r="P4721" s="244"/>
      <c r="Q4721" s="243"/>
      <c r="R4721" s="243"/>
    </row>
    <row r="4722" spans="1:18">
      <c r="A4722" s="241"/>
      <c r="B4722" s="241"/>
      <c r="C4722" s="241"/>
      <c r="D4722" s="241"/>
      <c r="E4722" s="241"/>
      <c r="F4722" s="241"/>
      <c r="G4722" s="242"/>
      <c r="H4722" s="241"/>
      <c r="I4722" s="241"/>
      <c r="J4722" s="241"/>
      <c r="K4722" s="241"/>
      <c r="L4722" s="241"/>
      <c r="M4722" s="243"/>
      <c r="N4722" s="244"/>
      <c r="O4722" s="243"/>
      <c r="P4722" s="244"/>
      <c r="Q4722" s="243"/>
      <c r="R4722" s="243"/>
    </row>
    <row r="4723" spans="1:18">
      <c r="A4723" s="241"/>
      <c r="B4723" s="241"/>
      <c r="C4723" s="241"/>
      <c r="D4723" s="241"/>
      <c r="E4723" s="241"/>
      <c r="F4723" s="241"/>
      <c r="G4723" s="242"/>
      <c r="H4723" s="241"/>
      <c r="I4723" s="241"/>
      <c r="J4723" s="241"/>
      <c r="K4723" s="241"/>
      <c r="L4723" s="241"/>
      <c r="M4723" s="243"/>
      <c r="N4723" s="244"/>
      <c r="O4723" s="243"/>
      <c r="P4723" s="244"/>
      <c r="Q4723" s="243"/>
      <c r="R4723" s="243"/>
    </row>
    <row r="4724" spans="1:18">
      <c r="A4724" s="241"/>
      <c r="B4724" s="241"/>
      <c r="C4724" s="241"/>
      <c r="D4724" s="241"/>
      <c r="E4724" s="241"/>
      <c r="F4724" s="241"/>
      <c r="G4724" s="242"/>
      <c r="H4724" s="241"/>
      <c r="I4724" s="241"/>
      <c r="J4724" s="241"/>
      <c r="K4724" s="241"/>
      <c r="L4724" s="241"/>
      <c r="M4724" s="243"/>
      <c r="N4724" s="244"/>
      <c r="O4724" s="243"/>
      <c r="P4724" s="244"/>
      <c r="Q4724" s="243"/>
      <c r="R4724" s="243"/>
    </row>
    <row r="4725" spans="1:18">
      <c r="A4725" s="241"/>
      <c r="B4725" s="241"/>
      <c r="C4725" s="241"/>
      <c r="D4725" s="241"/>
      <c r="E4725" s="241"/>
      <c r="F4725" s="241"/>
      <c r="G4725" s="242"/>
      <c r="H4725" s="241"/>
      <c r="I4725" s="241"/>
      <c r="J4725" s="241"/>
      <c r="K4725" s="241"/>
      <c r="L4725" s="241"/>
      <c r="M4725" s="243"/>
      <c r="N4725" s="244"/>
      <c r="O4725" s="243"/>
      <c r="P4725" s="244"/>
      <c r="Q4725" s="243"/>
      <c r="R4725" s="243"/>
    </row>
    <row r="4726" spans="1:18">
      <c r="A4726" s="241"/>
      <c r="B4726" s="241"/>
      <c r="C4726" s="241"/>
      <c r="D4726" s="241"/>
      <c r="E4726" s="241"/>
      <c r="F4726" s="241"/>
      <c r="G4726" s="242"/>
      <c r="H4726" s="241"/>
      <c r="I4726" s="241"/>
      <c r="J4726" s="241"/>
      <c r="K4726" s="241"/>
      <c r="L4726" s="241"/>
      <c r="M4726" s="243"/>
      <c r="N4726" s="244"/>
      <c r="O4726" s="243"/>
      <c r="P4726" s="244"/>
      <c r="Q4726" s="243"/>
      <c r="R4726" s="243"/>
    </row>
    <row r="4727" spans="1:18">
      <c r="A4727" s="241"/>
      <c r="B4727" s="241"/>
      <c r="C4727" s="241"/>
      <c r="D4727" s="241"/>
      <c r="E4727" s="241"/>
      <c r="F4727" s="241"/>
      <c r="G4727" s="242"/>
      <c r="H4727" s="241"/>
      <c r="I4727" s="241"/>
      <c r="J4727" s="241"/>
      <c r="K4727" s="241"/>
      <c r="L4727" s="241"/>
      <c r="M4727" s="243"/>
      <c r="N4727" s="244"/>
      <c r="O4727" s="243"/>
      <c r="P4727" s="244"/>
      <c r="Q4727" s="243"/>
      <c r="R4727" s="243"/>
    </row>
    <row r="4728" spans="1:18">
      <c r="A4728" s="241"/>
      <c r="B4728" s="241"/>
      <c r="C4728" s="241"/>
      <c r="D4728" s="241"/>
      <c r="E4728" s="241"/>
      <c r="F4728" s="241"/>
      <c r="G4728" s="242"/>
      <c r="H4728" s="241"/>
      <c r="I4728" s="241"/>
      <c r="J4728" s="241"/>
      <c r="K4728" s="241"/>
      <c r="L4728" s="241"/>
      <c r="M4728" s="243"/>
      <c r="N4728" s="244"/>
      <c r="O4728" s="243"/>
      <c r="P4728" s="244"/>
      <c r="Q4728" s="243"/>
      <c r="R4728" s="243"/>
    </row>
    <row r="4729" spans="1:18">
      <c r="A4729" s="241"/>
      <c r="B4729" s="241"/>
      <c r="C4729" s="241"/>
      <c r="D4729" s="241"/>
      <c r="E4729" s="241"/>
      <c r="F4729" s="241"/>
      <c r="G4729" s="242"/>
      <c r="H4729" s="241"/>
      <c r="I4729" s="241"/>
      <c r="J4729" s="241"/>
      <c r="K4729" s="241"/>
      <c r="L4729" s="241"/>
      <c r="M4729" s="243"/>
      <c r="N4729" s="244"/>
      <c r="O4729" s="243"/>
      <c r="P4729" s="244"/>
      <c r="Q4729" s="243"/>
      <c r="R4729" s="243"/>
    </row>
    <row r="4730" spans="1:18">
      <c r="A4730" s="241"/>
      <c r="B4730" s="241"/>
      <c r="C4730" s="241"/>
      <c r="D4730" s="241"/>
      <c r="E4730" s="241"/>
      <c r="F4730" s="241"/>
      <c r="G4730" s="242"/>
      <c r="H4730" s="241"/>
      <c r="I4730" s="241"/>
      <c r="J4730" s="241"/>
      <c r="K4730" s="241"/>
      <c r="L4730" s="241"/>
      <c r="M4730" s="243"/>
      <c r="N4730" s="244"/>
      <c r="O4730" s="243"/>
      <c r="P4730" s="244"/>
      <c r="Q4730" s="243"/>
      <c r="R4730" s="243"/>
    </row>
    <row r="4731" spans="1:18">
      <c r="A4731" s="241"/>
      <c r="B4731" s="241"/>
      <c r="C4731" s="241"/>
      <c r="D4731" s="241"/>
      <c r="E4731" s="241"/>
      <c r="F4731" s="241"/>
      <c r="G4731" s="242"/>
      <c r="H4731" s="241"/>
      <c r="I4731" s="241"/>
      <c r="J4731" s="241"/>
      <c r="K4731" s="241"/>
      <c r="L4731" s="241"/>
      <c r="M4731" s="243"/>
      <c r="N4731" s="244"/>
      <c r="O4731" s="243"/>
      <c r="P4731" s="244"/>
      <c r="Q4731" s="243"/>
      <c r="R4731" s="243"/>
    </row>
    <row r="4732" spans="1:18">
      <c r="A4732" s="241"/>
      <c r="B4732" s="241"/>
      <c r="C4732" s="241"/>
      <c r="D4732" s="241"/>
      <c r="E4732" s="241"/>
      <c r="F4732" s="241"/>
      <c r="G4732" s="242"/>
      <c r="H4732" s="241"/>
      <c r="I4732" s="241"/>
      <c r="J4732" s="241"/>
      <c r="K4732" s="241"/>
      <c r="L4732" s="241"/>
      <c r="M4732" s="243"/>
      <c r="N4732" s="244"/>
      <c r="O4732" s="243"/>
      <c r="P4732" s="244"/>
      <c r="Q4732" s="243"/>
      <c r="R4732" s="243"/>
    </row>
    <row r="4733" spans="1:18">
      <c r="A4733" s="241"/>
      <c r="B4733" s="241"/>
      <c r="C4733" s="241"/>
      <c r="D4733" s="241"/>
      <c r="E4733" s="241"/>
      <c r="F4733" s="241"/>
      <c r="G4733" s="242"/>
      <c r="H4733" s="241"/>
      <c r="I4733" s="241"/>
      <c r="J4733" s="241"/>
      <c r="K4733" s="241"/>
      <c r="L4733" s="241"/>
      <c r="M4733" s="243"/>
      <c r="N4733" s="244"/>
      <c r="O4733" s="243"/>
      <c r="P4733" s="244"/>
      <c r="Q4733" s="243"/>
      <c r="R4733" s="243"/>
    </row>
    <row r="4734" spans="1:18">
      <c r="A4734" s="241"/>
      <c r="B4734" s="241"/>
      <c r="C4734" s="241"/>
      <c r="D4734" s="241"/>
      <c r="E4734" s="241"/>
      <c r="F4734" s="241"/>
      <c r="G4734" s="242"/>
      <c r="H4734" s="241"/>
      <c r="I4734" s="241"/>
      <c r="J4734" s="241"/>
      <c r="K4734" s="241"/>
      <c r="L4734" s="241"/>
      <c r="M4734" s="243"/>
      <c r="N4734" s="244"/>
      <c r="O4734" s="243"/>
      <c r="P4734" s="244"/>
      <c r="Q4734" s="243"/>
      <c r="R4734" s="243"/>
    </row>
    <row r="4735" spans="1:18">
      <c r="A4735" s="241"/>
      <c r="B4735" s="241"/>
      <c r="C4735" s="241"/>
      <c r="D4735" s="241"/>
      <c r="E4735" s="241"/>
      <c r="F4735" s="241"/>
      <c r="G4735" s="242"/>
      <c r="H4735" s="241"/>
      <c r="I4735" s="241"/>
      <c r="J4735" s="241"/>
      <c r="K4735" s="241"/>
      <c r="L4735" s="241"/>
      <c r="M4735" s="243"/>
      <c r="N4735" s="244"/>
      <c r="O4735" s="243"/>
      <c r="P4735" s="244"/>
      <c r="Q4735" s="243"/>
      <c r="R4735" s="243"/>
    </row>
    <row r="4736" spans="1:18">
      <c r="A4736" s="241"/>
      <c r="B4736" s="241"/>
      <c r="C4736" s="241"/>
      <c r="D4736" s="241"/>
      <c r="E4736" s="241"/>
      <c r="F4736" s="241"/>
      <c r="G4736" s="242"/>
      <c r="H4736" s="241"/>
      <c r="I4736" s="241"/>
      <c r="J4736" s="241"/>
      <c r="K4736" s="241"/>
      <c r="L4736" s="241"/>
      <c r="M4736" s="243"/>
      <c r="N4736" s="244"/>
      <c r="O4736" s="243"/>
      <c r="P4736" s="244"/>
      <c r="Q4736" s="243"/>
      <c r="R4736" s="243"/>
    </row>
    <row r="4737" spans="1:18">
      <c r="A4737" s="241"/>
      <c r="B4737" s="241"/>
      <c r="C4737" s="241"/>
      <c r="D4737" s="241"/>
      <c r="E4737" s="241"/>
      <c r="F4737" s="241"/>
      <c r="G4737" s="242"/>
      <c r="H4737" s="241"/>
      <c r="I4737" s="241"/>
      <c r="J4737" s="241"/>
      <c r="K4737" s="241"/>
      <c r="L4737" s="241"/>
      <c r="M4737" s="243"/>
      <c r="N4737" s="244"/>
      <c r="O4737" s="243"/>
      <c r="P4737" s="244"/>
      <c r="Q4737" s="243"/>
      <c r="R4737" s="243"/>
    </row>
    <row r="4738" spans="1:18">
      <c r="A4738" s="241"/>
      <c r="B4738" s="241"/>
      <c r="C4738" s="241"/>
      <c r="D4738" s="241"/>
      <c r="E4738" s="241"/>
      <c r="F4738" s="241"/>
      <c r="G4738" s="242"/>
      <c r="H4738" s="241"/>
      <c r="I4738" s="241"/>
      <c r="J4738" s="241"/>
      <c r="K4738" s="241"/>
      <c r="L4738" s="241"/>
      <c r="M4738" s="243"/>
      <c r="N4738" s="244"/>
      <c r="O4738" s="243"/>
      <c r="P4738" s="244"/>
      <c r="Q4738" s="243"/>
      <c r="R4738" s="243"/>
    </row>
    <row r="4739" spans="1:18">
      <c r="A4739" s="241"/>
      <c r="B4739" s="241"/>
      <c r="C4739" s="241"/>
      <c r="D4739" s="241"/>
      <c r="E4739" s="241"/>
      <c r="F4739" s="241"/>
      <c r="G4739" s="242"/>
      <c r="H4739" s="241"/>
      <c r="I4739" s="241"/>
      <c r="J4739" s="241"/>
      <c r="K4739" s="241"/>
      <c r="L4739" s="241"/>
      <c r="M4739" s="243"/>
      <c r="N4739" s="244"/>
      <c r="O4739" s="243"/>
      <c r="P4739" s="244"/>
      <c r="Q4739" s="243"/>
      <c r="R4739" s="243"/>
    </row>
    <row r="4740" spans="1:18">
      <c r="A4740" s="241"/>
      <c r="B4740" s="241"/>
      <c r="C4740" s="241"/>
      <c r="D4740" s="241"/>
      <c r="E4740" s="241"/>
      <c r="F4740" s="241"/>
      <c r="G4740" s="242"/>
      <c r="H4740" s="241"/>
      <c r="I4740" s="241"/>
      <c r="J4740" s="241"/>
      <c r="K4740" s="241"/>
      <c r="L4740" s="241"/>
      <c r="M4740" s="243"/>
      <c r="N4740" s="244"/>
      <c r="O4740" s="243"/>
      <c r="P4740" s="244"/>
      <c r="Q4740" s="243"/>
      <c r="R4740" s="243"/>
    </row>
    <row r="4741" spans="1:18">
      <c r="A4741" s="241"/>
      <c r="B4741" s="241"/>
      <c r="C4741" s="241"/>
      <c r="D4741" s="241"/>
      <c r="E4741" s="241"/>
      <c r="F4741" s="241"/>
      <c r="G4741" s="242"/>
      <c r="H4741" s="241"/>
      <c r="I4741" s="241"/>
      <c r="J4741" s="241"/>
      <c r="K4741" s="241"/>
      <c r="L4741" s="241"/>
      <c r="M4741" s="243"/>
      <c r="N4741" s="244"/>
      <c r="O4741" s="243"/>
      <c r="P4741" s="244"/>
      <c r="Q4741" s="243"/>
      <c r="R4741" s="243"/>
    </row>
    <row r="4742" spans="1:18">
      <c r="A4742" s="241"/>
      <c r="B4742" s="241"/>
      <c r="C4742" s="241"/>
      <c r="D4742" s="241"/>
      <c r="E4742" s="241"/>
      <c r="F4742" s="241"/>
      <c r="G4742" s="242"/>
      <c r="H4742" s="241"/>
      <c r="I4742" s="241"/>
      <c r="J4742" s="241"/>
      <c r="K4742" s="241"/>
      <c r="L4742" s="241"/>
      <c r="M4742" s="243"/>
      <c r="N4742" s="244"/>
      <c r="O4742" s="243"/>
      <c r="P4742" s="244"/>
      <c r="Q4742" s="243"/>
      <c r="R4742" s="243"/>
    </row>
    <row r="4743" spans="1:18">
      <c r="A4743" s="241"/>
      <c r="B4743" s="241"/>
      <c r="C4743" s="241"/>
      <c r="D4743" s="241"/>
      <c r="E4743" s="241"/>
      <c r="F4743" s="241"/>
      <c r="G4743" s="242"/>
      <c r="H4743" s="241"/>
      <c r="I4743" s="241"/>
      <c r="J4743" s="241"/>
      <c r="K4743" s="241"/>
      <c r="L4743" s="241"/>
      <c r="M4743" s="243"/>
      <c r="N4743" s="244"/>
      <c r="O4743" s="243"/>
      <c r="P4743" s="244"/>
      <c r="Q4743" s="243"/>
      <c r="R4743" s="243"/>
    </row>
    <row r="4744" spans="1:18">
      <c r="A4744" s="241"/>
      <c r="B4744" s="241"/>
      <c r="C4744" s="241"/>
      <c r="D4744" s="241"/>
      <c r="E4744" s="241"/>
      <c r="F4744" s="241"/>
      <c r="G4744" s="242"/>
      <c r="H4744" s="241"/>
      <c r="I4744" s="241"/>
      <c r="J4744" s="241"/>
      <c r="K4744" s="241"/>
      <c r="L4744" s="241"/>
      <c r="M4744" s="243"/>
      <c r="N4744" s="244"/>
      <c r="O4744" s="243"/>
      <c r="P4744" s="244"/>
      <c r="Q4744" s="243"/>
      <c r="R4744" s="243"/>
    </row>
    <row r="4745" spans="1:18">
      <c r="A4745" s="241"/>
      <c r="B4745" s="241"/>
      <c r="C4745" s="241"/>
      <c r="D4745" s="241"/>
      <c r="E4745" s="241"/>
      <c r="F4745" s="241"/>
      <c r="G4745" s="242"/>
      <c r="H4745" s="241"/>
      <c r="I4745" s="241"/>
      <c r="J4745" s="241"/>
      <c r="K4745" s="241"/>
      <c r="L4745" s="241"/>
      <c r="M4745" s="243"/>
      <c r="N4745" s="244"/>
      <c r="O4745" s="243"/>
      <c r="P4745" s="244"/>
      <c r="Q4745" s="243"/>
      <c r="R4745" s="243"/>
    </row>
    <row r="4746" spans="1:18">
      <c r="A4746" s="241"/>
      <c r="B4746" s="241"/>
      <c r="C4746" s="241"/>
      <c r="D4746" s="241"/>
      <c r="E4746" s="241"/>
      <c r="F4746" s="241"/>
      <c r="G4746" s="242"/>
      <c r="H4746" s="241"/>
      <c r="I4746" s="241"/>
      <c r="J4746" s="241"/>
      <c r="K4746" s="241"/>
      <c r="L4746" s="241"/>
      <c r="M4746" s="243"/>
      <c r="N4746" s="244"/>
      <c r="O4746" s="243"/>
      <c r="P4746" s="244"/>
      <c r="Q4746" s="243"/>
      <c r="R4746" s="243"/>
    </row>
    <row r="4747" spans="1:18">
      <c r="A4747" s="241"/>
      <c r="B4747" s="241"/>
      <c r="C4747" s="241"/>
      <c r="D4747" s="241"/>
      <c r="E4747" s="241"/>
      <c r="F4747" s="241"/>
      <c r="G4747" s="242"/>
      <c r="H4747" s="241"/>
      <c r="I4747" s="241"/>
      <c r="J4747" s="241"/>
      <c r="K4747" s="241"/>
      <c r="L4747" s="241"/>
      <c r="M4747" s="243"/>
      <c r="N4747" s="244"/>
      <c r="O4747" s="243"/>
      <c r="P4747" s="244"/>
      <c r="Q4747" s="243"/>
      <c r="R4747" s="243"/>
    </row>
    <row r="4748" spans="1:18">
      <c r="A4748" s="241"/>
      <c r="B4748" s="241"/>
      <c r="C4748" s="241"/>
      <c r="D4748" s="241"/>
      <c r="E4748" s="241"/>
      <c r="F4748" s="241"/>
      <c r="G4748" s="242"/>
      <c r="H4748" s="241"/>
      <c r="I4748" s="241"/>
      <c r="J4748" s="241"/>
      <c r="K4748" s="241"/>
      <c r="L4748" s="241"/>
      <c r="M4748" s="243"/>
      <c r="N4748" s="244"/>
      <c r="O4748" s="243"/>
      <c r="P4748" s="244"/>
      <c r="Q4748" s="243"/>
      <c r="R4748" s="243"/>
    </row>
    <row r="4749" spans="1:18">
      <c r="A4749" s="241"/>
      <c r="B4749" s="241"/>
      <c r="C4749" s="241"/>
      <c r="D4749" s="241"/>
      <c r="E4749" s="241"/>
      <c r="F4749" s="241"/>
      <c r="G4749" s="242"/>
      <c r="H4749" s="241"/>
      <c r="I4749" s="241"/>
      <c r="J4749" s="241"/>
      <c r="K4749" s="241"/>
      <c r="L4749" s="241"/>
      <c r="M4749" s="243"/>
      <c r="N4749" s="244"/>
      <c r="O4749" s="243"/>
      <c r="P4749" s="244"/>
      <c r="Q4749" s="243"/>
      <c r="R4749" s="243"/>
    </row>
    <row r="4750" spans="1:18">
      <c r="A4750" s="241"/>
      <c r="B4750" s="241"/>
      <c r="C4750" s="241"/>
      <c r="D4750" s="241"/>
      <c r="E4750" s="241"/>
      <c r="F4750" s="241"/>
      <c r="G4750" s="242"/>
      <c r="H4750" s="241"/>
      <c r="I4750" s="241"/>
      <c r="J4750" s="241"/>
      <c r="K4750" s="241"/>
      <c r="L4750" s="241"/>
      <c r="M4750" s="243"/>
      <c r="N4750" s="244"/>
      <c r="O4750" s="243"/>
      <c r="P4750" s="244"/>
      <c r="Q4750" s="243"/>
      <c r="R4750" s="243"/>
    </row>
    <row r="4751" spans="1:18">
      <c r="A4751" s="241"/>
      <c r="B4751" s="241"/>
      <c r="C4751" s="241"/>
      <c r="D4751" s="241"/>
      <c r="E4751" s="241"/>
      <c r="F4751" s="241"/>
      <c r="G4751" s="242"/>
      <c r="H4751" s="241"/>
      <c r="I4751" s="241"/>
      <c r="J4751" s="241"/>
      <c r="K4751" s="241"/>
      <c r="L4751" s="241"/>
      <c r="M4751" s="243"/>
      <c r="N4751" s="244"/>
      <c r="O4751" s="243"/>
      <c r="P4751" s="244"/>
      <c r="Q4751" s="243"/>
      <c r="R4751" s="243"/>
    </row>
    <row r="4752" spans="1:18">
      <c r="A4752" s="241"/>
      <c r="B4752" s="241"/>
      <c r="C4752" s="241"/>
      <c r="D4752" s="241"/>
      <c r="E4752" s="241"/>
      <c r="F4752" s="241"/>
      <c r="G4752" s="242"/>
      <c r="H4752" s="241"/>
      <c r="I4752" s="241"/>
      <c r="J4752" s="241"/>
      <c r="K4752" s="241"/>
      <c r="L4752" s="241"/>
      <c r="M4752" s="243"/>
      <c r="N4752" s="244"/>
      <c r="O4752" s="243"/>
      <c r="P4752" s="244"/>
      <c r="Q4752" s="243"/>
      <c r="R4752" s="243"/>
    </row>
    <row r="4753" spans="1:18">
      <c r="A4753" s="241"/>
      <c r="B4753" s="241"/>
      <c r="C4753" s="241"/>
      <c r="D4753" s="241"/>
      <c r="E4753" s="241"/>
      <c r="F4753" s="241"/>
      <c r="G4753" s="242"/>
      <c r="H4753" s="241"/>
      <c r="I4753" s="241"/>
      <c r="J4753" s="241"/>
      <c r="K4753" s="241"/>
      <c r="L4753" s="241"/>
      <c r="M4753" s="243"/>
      <c r="N4753" s="244"/>
      <c r="O4753" s="243"/>
      <c r="P4753" s="244"/>
      <c r="Q4753" s="243"/>
      <c r="R4753" s="243"/>
    </row>
    <row r="4754" spans="1:18">
      <c r="A4754" s="241"/>
      <c r="B4754" s="241"/>
      <c r="C4754" s="241"/>
      <c r="D4754" s="241"/>
      <c r="E4754" s="241"/>
      <c r="F4754" s="241"/>
      <c r="G4754" s="242"/>
      <c r="H4754" s="241"/>
      <c r="I4754" s="241"/>
      <c r="J4754" s="241"/>
      <c r="K4754" s="241"/>
      <c r="L4754" s="241"/>
      <c r="M4754" s="243"/>
      <c r="N4754" s="244"/>
      <c r="O4754" s="243"/>
      <c r="P4754" s="244"/>
      <c r="Q4754" s="243"/>
      <c r="R4754" s="243"/>
    </row>
    <row r="4755" spans="1:18">
      <c r="A4755" s="241"/>
      <c r="B4755" s="241"/>
      <c r="C4755" s="241"/>
      <c r="D4755" s="241"/>
      <c r="E4755" s="241"/>
      <c r="F4755" s="241"/>
      <c r="G4755" s="242"/>
      <c r="H4755" s="241"/>
      <c r="I4755" s="241"/>
      <c r="J4755" s="241"/>
      <c r="K4755" s="241"/>
      <c r="L4755" s="241"/>
      <c r="M4755" s="243"/>
      <c r="N4755" s="244"/>
      <c r="O4755" s="243"/>
      <c r="P4755" s="244"/>
      <c r="Q4755" s="243"/>
      <c r="R4755" s="243"/>
    </row>
    <row r="4756" spans="1:18">
      <c r="A4756" s="241"/>
      <c r="B4756" s="241"/>
      <c r="C4756" s="241"/>
      <c r="D4756" s="241"/>
      <c r="E4756" s="241"/>
      <c r="F4756" s="241"/>
      <c r="G4756" s="242"/>
      <c r="H4756" s="241"/>
      <c r="I4756" s="241"/>
      <c r="J4756" s="241"/>
      <c r="K4756" s="241"/>
      <c r="L4756" s="241"/>
      <c r="M4756" s="243"/>
      <c r="N4756" s="244"/>
      <c r="O4756" s="243"/>
      <c r="P4756" s="244"/>
      <c r="Q4756" s="243"/>
      <c r="R4756" s="243"/>
    </row>
    <row r="4757" spans="1:18">
      <c r="A4757" s="241"/>
      <c r="B4757" s="241"/>
      <c r="C4757" s="241"/>
      <c r="D4757" s="241"/>
      <c r="E4757" s="241"/>
      <c r="F4757" s="241"/>
      <c r="G4757" s="242"/>
      <c r="H4757" s="241"/>
      <c r="I4757" s="241"/>
      <c r="J4757" s="241"/>
      <c r="K4757" s="241"/>
      <c r="L4757" s="241"/>
      <c r="M4757" s="243"/>
      <c r="N4757" s="244"/>
      <c r="O4757" s="243"/>
      <c r="P4757" s="244"/>
      <c r="Q4757" s="243"/>
      <c r="R4757" s="243"/>
    </row>
    <row r="4758" spans="1:18">
      <c r="A4758" s="241"/>
      <c r="B4758" s="241"/>
      <c r="C4758" s="241"/>
      <c r="D4758" s="241"/>
      <c r="E4758" s="241"/>
      <c r="F4758" s="241"/>
      <c r="G4758" s="242"/>
      <c r="H4758" s="241"/>
      <c r="I4758" s="241"/>
      <c r="J4758" s="241"/>
      <c r="K4758" s="241"/>
      <c r="L4758" s="241"/>
      <c r="M4758" s="243"/>
      <c r="N4758" s="244"/>
      <c r="O4758" s="243"/>
      <c r="P4758" s="244"/>
      <c r="Q4758" s="243"/>
      <c r="R4758" s="243"/>
    </row>
    <row r="4759" spans="1:18">
      <c r="A4759" s="241"/>
      <c r="B4759" s="241"/>
      <c r="C4759" s="241"/>
      <c r="D4759" s="241"/>
      <c r="E4759" s="241"/>
      <c r="F4759" s="241"/>
      <c r="G4759" s="242"/>
      <c r="H4759" s="241"/>
      <c r="I4759" s="241"/>
      <c r="J4759" s="241"/>
      <c r="K4759" s="241"/>
      <c r="L4759" s="241"/>
      <c r="M4759" s="243"/>
      <c r="N4759" s="244"/>
      <c r="O4759" s="243"/>
      <c r="P4759" s="244"/>
      <c r="Q4759" s="243"/>
      <c r="R4759" s="243"/>
    </row>
    <row r="4760" spans="1:18">
      <c r="A4760" s="241"/>
      <c r="B4760" s="241"/>
      <c r="C4760" s="241"/>
      <c r="D4760" s="241"/>
      <c r="E4760" s="241"/>
      <c r="F4760" s="241"/>
      <c r="G4760" s="242"/>
      <c r="H4760" s="241"/>
      <c r="I4760" s="241"/>
      <c r="J4760" s="241"/>
      <c r="K4760" s="241"/>
      <c r="L4760" s="241"/>
      <c r="M4760" s="243"/>
      <c r="N4760" s="244"/>
      <c r="O4760" s="243"/>
      <c r="P4760" s="244"/>
      <c r="Q4760" s="243"/>
      <c r="R4760" s="243"/>
    </row>
    <row r="4761" spans="1:18">
      <c r="A4761" s="241"/>
      <c r="B4761" s="241"/>
      <c r="C4761" s="241"/>
      <c r="D4761" s="241"/>
      <c r="E4761" s="241"/>
      <c r="F4761" s="241"/>
      <c r="G4761" s="242"/>
      <c r="H4761" s="241"/>
      <c r="I4761" s="241"/>
      <c r="J4761" s="241"/>
      <c r="K4761" s="241"/>
      <c r="L4761" s="241"/>
      <c r="M4761" s="243"/>
      <c r="N4761" s="244"/>
      <c r="O4761" s="243"/>
      <c r="P4761" s="244"/>
      <c r="Q4761" s="243"/>
      <c r="R4761" s="243"/>
    </row>
    <row r="4762" spans="1:18">
      <c r="A4762" s="241"/>
      <c r="B4762" s="241"/>
      <c r="C4762" s="241"/>
      <c r="D4762" s="241"/>
      <c r="E4762" s="241"/>
      <c r="F4762" s="241"/>
      <c r="G4762" s="242"/>
      <c r="H4762" s="241"/>
      <c r="I4762" s="241"/>
      <c r="J4762" s="241"/>
      <c r="K4762" s="241"/>
      <c r="L4762" s="241"/>
      <c r="M4762" s="243"/>
      <c r="N4762" s="244"/>
      <c r="O4762" s="243"/>
      <c r="P4762" s="244"/>
      <c r="Q4762" s="243"/>
      <c r="R4762" s="243"/>
    </row>
    <row r="4763" spans="1:18">
      <c r="A4763" s="241"/>
      <c r="B4763" s="241"/>
      <c r="C4763" s="241"/>
      <c r="D4763" s="241"/>
      <c r="E4763" s="241"/>
      <c r="F4763" s="241"/>
      <c r="G4763" s="242"/>
      <c r="H4763" s="241"/>
      <c r="I4763" s="241"/>
      <c r="J4763" s="241"/>
      <c r="K4763" s="241"/>
      <c r="L4763" s="241"/>
      <c r="M4763" s="243"/>
      <c r="N4763" s="244"/>
      <c r="O4763" s="243"/>
      <c r="P4763" s="244"/>
      <c r="Q4763" s="243"/>
      <c r="R4763" s="243"/>
    </row>
    <row r="4764" spans="1:18">
      <c r="A4764" s="241"/>
      <c r="B4764" s="241"/>
      <c r="C4764" s="241"/>
      <c r="D4764" s="241"/>
      <c r="E4764" s="241"/>
      <c r="F4764" s="241"/>
      <c r="G4764" s="242"/>
      <c r="H4764" s="241"/>
      <c r="I4764" s="241"/>
      <c r="J4764" s="241"/>
      <c r="K4764" s="241"/>
      <c r="L4764" s="241"/>
      <c r="M4764" s="243"/>
      <c r="N4764" s="244"/>
      <c r="O4764" s="243"/>
      <c r="P4764" s="244"/>
      <c r="Q4764" s="243"/>
      <c r="R4764" s="243"/>
    </row>
    <row r="4765" spans="1:18">
      <c r="A4765" s="241"/>
      <c r="B4765" s="241"/>
      <c r="C4765" s="241"/>
      <c r="D4765" s="241"/>
      <c r="E4765" s="241"/>
      <c r="F4765" s="241"/>
      <c r="G4765" s="242"/>
      <c r="H4765" s="241"/>
      <c r="I4765" s="241"/>
      <c r="J4765" s="241"/>
      <c r="K4765" s="241"/>
      <c r="L4765" s="241"/>
      <c r="M4765" s="243"/>
      <c r="N4765" s="244"/>
      <c r="O4765" s="243"/>
      <c r="P4765" s="244"/>
      <c r="Q4765" s="243"/>
      <c r="R4765" s="243"/>
    </row>
    <row r="4766" spans="1:18">
      <c r="A4766" s="241"/>
      <c r="B4766" s="241"/>
      <c r="C4766" s="241"/>
      <c r="D4766" s="241"/>
      <c r="E4766" s="241"/>
      <c r="F4766" s="241"/>
      <c r="G4766" s="242"/>
      <c r="H4766" s="241"/>
      <c r="I4766" s="241"/>
      <c r="J4766" s="241"/>
      <c r="K4766" s="241"/>
      <c r="L4766" s="241"/>
      <c r="M4766" s="243"/>
      <c r="N4766" s="244"/>
      <c r="O4766" s="243"/>
      <c r="P4766" s="244"/>
      <c r="Q4766" s="243"/>
      <c r="R4766" s="243"/>
    </row>
    <row r="4767" spans="1:18">
      <c r="A4767" s="241"/>
      <c r="B4767" s="241"/>
      <c r="C4767" s="241"/>
      <c r="D4767" s="241"/>
      <c r="E4767" s="241"/>
      <c r="F4767" s="241"/>
      <c r="G4767" s="242"/>
      <c r="H4767" s="241"/>
      <c r="I4767" s="241"/>
      <c r="J4767" s="241"/>
      <c r="K4767" s="241"/>
      <c r="L4767" s="241"/>
      <c r="M4767" s="243"/>
      <c r="N4767" s="244"/>
      <c r="O4767" s="243"/>
      <c r="P4767" s="244"/>
      <c r="Q4767" s="243"/>
      <c r="R4767" s="243"/>
    </row>
    <row r="4768" spans="1:18">
      <c r="A4768" s="241"/>
      <c r="B4768" s="241"/>
      <c r="C4768" s="241"/>
      <c r="D4768" s="241"/>
      <c r="E4768" s="241"/>
      <c r="F4768" s="241"/>
      <c r="G4768" s="242"/>
      <c r="H4768" s="241"/>
      <c r="I4768" s="241"/>
      <c r="J4768" s="241"/>
      <c r="K4768" s="241"/>
      <c r="L4768" s="241"/>
      <c r="M4768" s="243"/>
      <c r="N4768" s="244"/>
      <c r="O4768" s="243"/>
      <c r="P4768" s="244"/>
      <c r="Q4768" s="243"/>
      <c r="R4768" s="243"/>
    </row>
    <row r="4769" spans="1:18">
      <c r="A4769" s="241"/>
      <c r="B4769" s="241"/>
      <c r="C4769" s="241"/>
      <c r="D4769" s="241"/>
      <c r="E4769" s="241"/>
      <c r="F4769" s="241"/>
      <c r="G4769" s="242"/>
      <c r="H4769" s="241"/>
      <c r="I4769" s="241"/>
      <c r="J4769" s="241"/>
      <c r="K4769" s="241"/>
      <c r="L4769" s="241"/>
      <c r="M4769" s="243"/>
      <c r="N4769" s="244"/>
      <c r="O4769" s="243"/>
      <c r="P4769" s="244"/>
      <c r="Q4769" s="243"/>
      <c r="R4769" s="243"/>
    </row>
    <row r="4770" spans="1:18">
      <c r="A4770" s="241"/>
      <c r="B4770" s="241"/>
      <c r="C4770" s="241"/>
      <c r="D4770" s="241"/>
      <c r="E4770" s="241"/>
      <c r="F4770" s="241"/>
      <c r="G4770" s="242"/>
      <c r="H4770" s="241"/>
      <c r="I4770" s="241"/>
      <c r="J4770" s="241"/>
      <c r="K4770" s="241"/>
      <c r="L4770" s="241"/>
      <c r="M4770" s="243"/>
      <c r="N4770" s="244"/>
      <c r="O4770" s="243"/>
      <c r="P4770" s="244"/>
      <c r="Q4770" s="243"/>
      <c r="R4770" s="243"/>
    </row>
    <row r="4771" spans="1:18">
      <c r="A4771" s="241"/>
      <c r="B4771" s="241"/>
      <c r="C4771" s="241"/>
      <c r="D4771" s="241"/>
      <c r="E4771" s="241"/>
      <c r="F4771" s="241"/>
      <c r="G4771" s="242"/>
      <c r="H4771" s="241"/>
      <c r="I4771" s="241"/>
      <c r="J4771" s="241"/>
      <c r="K4771" s="241"/>
      <c r="L4771" s="241"/>
      <c r="M4771" s="243"/>
      <c r="N4771" s="244"/>
      <c r="O4771" s="243"/>
      <c r="P4771" s="244"/>
      <c r="Q4771" s="243"/>
      <c r="R4771" s="243"/>
    </row>
    <row r="4772" spans="1:18">
      <c r="A4772" s="241"/>
      <c r="B4772" s="241"/>
      <c r="C4772" s="241"/>
      <c r="D4772" s="241"/>
      <c r="E4772" s="241"/>
      <c r="F4772" s="241"/>
      <c r="G4772" s="242"/>
      <c r="H4772" s="241"/>
      <c r="I4772" s="241"/>
      <c r="J4772" s="241"/>
      <c r="K4772" s="241"/>
      <c r="L4772" s="241"/>
      <c r="M4772" s="243"/>
      <c r="N4772" s="244"/>
      <c r="O4772" s="243"/>
      <c r="P4772" s="244"/>
      <c r="Q4772" s="243"/>
      <c r="R4772" s="243"/>
    </row>
    <row r="4773" spans="1:18">
      <c r="A4773" s="241"/>
      <c r="B4773" s="241"/>
      <c r="C4773" s="241"/>
      <c r="D4773" s="241"/>
      <c r="E4773" s="241"/>
      <c r="F4773" s="241"/>
      <c r="G4773" s="242"/>
      <c r="H4773" s="241"/>
      <c r="I4773" s="241"/>
      <c r="J4773" s="241"/>
      <c r="K4773" s="241"/>
      <c r="L4773" s="241"/>
      <c r="M4773" s="243"/>
      <c r="N4773" s="244"/>
      <c r="O4773" s="243"/>
      <c r="P4773" s="244"/>
      <c r="Q4773" s="243"/>
      <c r="R4773" s="243"/>
    </row>
    <row r="4774" spans="1:18">
      <c r="A4774" s="241"/>
      <c r="B4774" s="241"/>
      <c r="C4774" s="241"/>
      <c r="D4774" s="241"/>
      <c r="E4774" s="241"/>
      <c r="F4774" s="241"/>
      <c r="G4774" s="242"/>
      <c r="H4774" s="241"/>
      <c r="I4774" s="241"/>
      <c r="J4774" s="241"/>
      <c r="K4774" s="241"/>
      <c r="L4774" s="241"/>
      <c r="M4774" s="243"/>
      <c r="N4774" s="244"/>
      <c r="O4774" s="243"/>
      <c r="P4774" s="244"/>
      <c r="Q4774" s="243"/>
      <c r="R4774" s="243"/>
    </row>
    <row r="4775" spans="1:18">
      <c r="A4775" s="241"/>
      <c r="B4775" s="241"/>
      <c r="C4775" s="241"/>
      <c r="D4775" s="241"/>
      <c r="E4775" s="241"/>
      <c r="F4775" s="241"/>
      <c r="G4775" s="242"/>
      <c r="H4775" s="241"/>
      <c r="I4775" s="241"/>
      <c r="J4775" s="241"/>
      <c r="K4775" s="241"/>
      <c r="L4775" s="241"/>
      <c r="M4775" s="243"/>
      <c r="N4775" s="244"/>
      <c r="O4775" s="243"/>
      <c r="P4775" s="244"/>
      <c r="Q4775" s="243"/>
      <c r="R4775" s="243"/>
    </row>
    <row r="4776" spans="1:18">
      <c r="A4776" s="241"/>
      <c r="B4776" s="241"/>
      <c r="C4776" s="241"/>
      <c r="D4776" s="241"/>
      <c r="E4776" s="241"/>
      <c r="F4776" s="241"/>
      <c r="G4776" s="242"/>
      <c r="H4776" s="241"/>
      <c r="I4776" s="241"/>
      <c r="J4776" s="241"/>
      <c r="K4776" s="241"/>
      <c r="L4776" s="241"/>
      <c r="M4776" s="243"/>
      <c r="N4776" s="244"/>
      <c r="O4776" s="243"/>
      <c r="P4776" s="244"/>
      <c r="Q4776" s="243"/>
      <c r="R4776" s="243"/>
    </row>
    <row r="4777" spans="1:18">
      <c r="A4777" s="241"/>
      <c r="B4777" s="241"/>
      <c r="C4777" s="241"/>
      <c r="D4777" s="241"/>
      <c r="E4777" s="241"/>
      <c r="F4777" s="241"/>
      <c r="G4777" s="242"/>
      <c r="H4777" s="241"/>
      <c r="I4777" s="241"/>
      <c r="J4777" s="241"/>
      <c r="K4777" s="241"/>
      <c r="L4777" s="241"/>
      <c r="M4777" s="243"/>
      <c r="N4777" s="244"/>
      <c r="O4777" s="243"/>
      <c r="P4777" s="244"/>
      <c r="Q4777" s="243"/>
      <c r="R4777" s="243"/>
    </row>
    <row r="4778" spans="1:18">
      <c r="A4778" s="241"/>
      <c r="B4778" s="241"/>
      <c r="C4778" s="241"/>
      <c r="D4778" s="241"/>
      <c r="E4778" s="241"/>
      <c r="F4778" s="241"/>
      <c r="G4778" s="242"/>
      <c r="H4778" s="241"/>
      <c r="I4778" s="241"/>
      <c r="J4778" s="241"/>
      <c r="K4778" s="241"/>
      <c r="L4778" s="241"/>
      <c r="M4778" s="243"/>
      <c r="N4778" s="244"/>
      <c r="O4778" s="243"/>
      <c r="P4778" s="244"/>
      <c r="Q4778" s="243"/>
      <c r="R4778" s="243"/>
    </row>
    <row r="4779" spans="1:18">
      <c r="A4779" s="241"/>
      <c r="B4779" s="241"/>
      <c r="C4779" s="241"/>
      <c r="D4779" s="241"/>
      <c r="E4779" s="241"/>
      <c r="F4779" s="241"/>
      <c r="G4779" s="242"/>
      <c r="H4779" s="241"/>
      <c r="I4779" s="241"/>
      <c r="J4779" s="241"/>
      <c r="K4779" s="241"/>
      <c r="L4779" s="241"/>
      <c r="M4779" s="243"/>
      <c r="N4779" s="244"/>
      <c r="O4779" s="243"/>
      <c r="P4779" s="244"/>
      <c r="Q4779" s="243"/>
      <c r="R4779" s="243"/>
    </row>
    <row r="4780" spans="1:18">
      <c r="A4780" s="241"/>
      <c r="B4780" s="241"/>
      <c r="C4780" s="241"/>
      <c r="D4780" s="241"/>
      <c r="E4780" s="241"/>
      <c r="F4780" s="241"/>
      <c r="G4780" s="242"/>
      <c r="H4780" s="241"/>
      <c r="I4780" s="241"/>
      <c r="J4780" s="241"/>
      <c r="K4780" s="241"/>
      <c r="L4780" s="241"/>
      <c r="M4780" s="243"/>
      <c r="N4780" s="244"/>
      <c r="O4780" s="243"/>
      <c r="P4780" s="244"/>
      <c r="Q4780" s="243"/>
      <c r="R4780" s="243"/>
    </row>
    <row r="4781" spans="1:18">
      <c r="A4781" s="241"/>
      <c r="B4781" s="241"/>
      <c r="C4781" s="241"/>
      <c r="D4781" s="241"/>
      <c r="E4781" s="241"/>
      <c r="F4781" s="241"/>
      <c r="G4781" s="242"/>
      <c r="H4781" s="241"/>
      <c r="I4781" s="241"/>
      <c r="J4781" s="241"/>
      <c r="K4781" s="241"/>
      <c r="L4781" s="241"/>
      <c r="M4781" s="243"/>
      <c r="N4781" s="244"/>
      <c r="O4781" s="243"/>
      <c r="P4781" s="244"/>
      <c r="Q4781" s="243"/>
      <c r="R4781" s="243"/>
    </row>
    <row r="4782" spans="1:18">
      <c r="A4782" s="241"/>
      <c r="B4782" s="241"/>
      <c r="C4782" s="241"/>
      <c r="D4782" s="241"/>
      <c r="E4782" s="241"/>
      <c r="F4782" s="241"/>
      <c r="G4782" s="242"/>
      <c r="H4782" s="241"/>
      <c r="I4782" s="241"/>
      <c r="J4782" s="241"/>
      <c r="K4782" s="241"/>
      <c r="L4782" s="241"/>
      <c r="M4782" s="243"/>
      <c r="N4782" s="244"/>
      <c r="O4782" s="243"/>
      <c r="P4782" s="244"/>
      <c r="Q4782" s="243"/>
      <c r="R4782" s="243"/>
    </row>
    <row r="4783" spans="1:18">
      <c r="A4783" s="241"/>
      <c r="B4783" s="241"/>
      <c r="C4783" s="241"/>
      <c r="D4783" s="241"/>
      <c r="E4783" s="241"/>
      <c r="F4783" s="241"/>
      <c r="G4783" s="242"/>
      <c r="H4783" s="241"/>
      <c r="I4783" s="241"/>
      <c r="J4783" s="241"/>
      <c r="K4783" s="241"/>
      <c r="L4783" s="241"/>
      <c r="M4783" s="243"/>
      <c r="N4783" s="244"/>
      <c r="O4783" s="243"/>
      <c r="P4783" s="244"/>
      <c r="Q4783" s="243"/>
      <c r="R4783" s="243"/>
    </row>
    <row r="4784" spans="1:18">
      <c r="A4784" s="241"/>
      <c r="B4784" s="241"/>
      <c r="C4784" s="241"/>
      <c r="D4784" s="241"/>
      <c r="E4784" s="241"/>
      <c r="F4784" s="241"/>
      <c r="G4784" s="242"/>
      <c r="H4784" s="241"/>
      <c r="I4784" s="241"/>
      <c r="J4784" s="241"/>
      <c r="K4784" s="241"/>
      <c r="L4784" s="241"/>
      <c r="M4784" s="243"/>
      <c r="N4784" s="244"/>
      <c r="O4784" s="243"/>
      <c r="P4784" s="244"/>
      <c r="Q4784" s="243"/>
      <c r="R4784" s="243"/>
    </row>
    <row r="4785" spans="1:18">
      <c r="A4785" s="241"/>
      <c r="B4785" s="241"/>
      <c r="C4785" s="241"/>
      <c r="D4785" s="241"/>
      <c r="E4785" s="241"/>
      <c r="F4785" s="241"/>
      <c r="G4785" s="242"/>
      <c r="H4785" s="241"/>
      <c r="I4785" s="241"/>
      <c r="J4785" s="241"/>
      <c r="K4785" s="241"/>
      <c r="L4785" s="241"/>
      <c r="M4785" s="243"/>
      <c r="N4785" s="244"/>
      <c r="O4785" s="243"/>
      <c r="P4785" s="244"/>
      <c r="Q4785" s="243"/>
      <c r="R4785" s="243"/>
    </row>
    <row r="4786" spans="1:18">
      <c r="A4786" s="241"/>
      <c r="B4786" s="241"/>
      <c r="C4786" s="241"/>
      <c r="D4786" s="241"/>
      <c r="E4786" s="241"/>
      <c r="F4786" s="241"/>
      <c r="G4786" s="242"/>
      <c r="H4786" s="241"/>
      <c r="I4786" s="241"/>
      <c r="J4786" s="241"/>
      <c r="K4786" s="241"/>
      <c r="L4786" s="241"/>
      <c r="M4786" s="243"/>
      <c r="N4786" s="244"/>
      <c r="O4786" s="243"/>
      <c r="P4786" s="244"/>
      <c r="Q4786" s="243"/>
      <c r="R4786" s="243"/>
    </row>
    <row r="4787" spans="1:18">
      <c r="A4787" s="241"/>
      <c r="B4787" s="241"/>
      <c r="C4787" s="241"/>
      <c r="D4787" s="241"/>
      <c r="E4787" s="241"/>
      <c r="F4787" s="241"/>
      <c r="G4787" s="242"/>
      <c r="H4787" s="241"/>
      <c r="I4787" s="241"/>
      <c r="J4787" s="241"/>
      <c r="K4787" s="241"/>
      <c r="L4787" s="241"/>
      <c r="M4787" s="243"/>
      <c r="N4787" s="244"/>
      <c r="O4787" s="243"/>
      <c r="P4787" s="244"/>
      <c r="Q4787" s="243"/>
      <c r="R4787" s="243"/>
    </row>
    <row r="4788" spans="1:18">
      <c r="A4788" s="241"/>
      <c r="B4788" s="241"/>
      <c r="C4788" s="241"/>
      <c r="D4788" s="241"/>
      <c r="E4788" s="241"/>
      <c r="F4788" s="241"/>
      <c r="G4788" s="242"/>
      <c r="H4788" s="241"/>
      <c r="I4788" s="241"/>
      <c r="J4788" s="241"/>
      <c r="K4788" s="241"/>
      <c r="L4788" s="241"/>
      <c r="M4788" s="243"/>
      <c r="N4788" s="244"/>
      <c r="O4788" s="243"/>
      <c r="P4788" s="244"/>
      <c r="Q4788" s="243"/>
      <c r="R4788" s="243"/>
    </row>
    <row r="4789" spans="1:18">
      <c r="A4789" s="241"/>
      <c r="B4789" s="241"/>
      <c r="C4789" s="241"/>
      <c r="D4789" s="241"/>
      <c r="E4789" s="241"/>
      <c r="F4789" s="241"/>
      <c r="G4789" s="242"/>
      <c r="H4789" s="241"/>
      <c r="I4789" s="241"/>
      <c r="J4789" s="241"/>
      <c r="K4789" s="241"/>
      <c r="L4789" s="241"/>
      <c r="M4789" s="243"/>
      <c r="N4789" s="244"/>
      <c r="O4789" s="243"/>
      <c r="P4789" s="244"/>
      <c r="Q4789" s="243"/>
      <c r="R4789" s="243"/>
    </row>
    <row r="4790" spans="1:18">
      <c r="A4790" s="241"/>
      <c r="B4790" s="241"/>
      <c r="C4790" s="241"/>
      <c r="D4790" s="241"/>
      <c r="E4790" s="241"/>
      <c r="F4790" s="241"/>
      <c r="G4790" s="242"/>
      <c r="H4790" s="241"/>
      <c r="I4790" s="241"/>
      <c r="J4790" s="241"/>
      <c r="K4790" s="241"/>
      <c r="L4790" s="241"/>
      <c r="M4790" s="243"/>
      <c r="N4790" s="244"/>
      <c r="O4790" s="243"/>
      <c r="P4790" s="244"/>
      <c r="Q4790" s="243"/>
      <c r="R4790" s="243"/>
    </row>
    <row r="4791" spans="1:18">
      <c r="A4791" s="241"/>
      <c r="B4791" s="241"/>
      <c r="C4791" s="241"/>
      <c r="D4791" s="241"/>
      <c r="E4791" s="241"/>
      <c r="F4791" s="241"/>
      <c r="G4791" s="242"/>
      <c r="H4791" s="241"/>
      <c r="I4791" s="241"/>
      <c r="J4791" s="241"/>
      <c r="K4791" s="241"/>
      <c r="L4791" s="241"/>
      <c r="M4791" s="243"/>
      <c r="N4791" s="244"/>
      <c r="O4791" s="243"/>
      <c r="P4791" s="244"/>
      <c r="Q4791" s="243"/>
      <c r="R4791" s="243"/>
    </row>
    <row r="4792" spans="1:18">
      <c r="A4792" s="241"/>
      <c r="B4792" s="241"/>
      <c r="C4792" s="241"/>
      <c r="D4792" s="241"/>
      <c r="E4792" s="241"/>
      <c r="F4792" s="241"/>
      <c r="G4792" s="242"/>
      <c r="H4792" s="241"/>
      <c r="I4792" s="241"/>
      <c r="J4792" s="241"/>
      <c r="K4792" s="241"/>
      <c r="L4792" s="241"/>
      <c r="M4792" s="243"/>
      <c r="N4792" s="244"/>
      <c r="O4792" s="243"/>
      <c r="P4792" s="244"/>
      <c r="Q4792" s="243"/>
      <c r="R4792" s="243"/>
    </row>
    <row r="4793" spans="1:18">
      <c r="A4793" s="241"/>
      <c r="B4793" s="241"/>
      <c r="C4793" s="241"/>
      <c r="D4793" s="241"/>
      <c r="E4793" s="241"/>
      <c r="F4793" s="241"/>
      <c r="G4793" s="242"/>
      <c r="H4793" s="241"/>
      <c r="I4793" s="241"/>
      <c r="J4793" s="241"/>
      <c r="K4793" s="241"/>
      <c r="L4793" s="241"/>
      <c r="M4793" s="243"/>
      <c r="N4793" s="244"/>
      <c r="O4793" s="243"/>
      <c r="P4793" s="244"/>
      <c r="Q4793" s="243"/>
      <c r="R4793" s="243"/>
    </row>
    <row r="4794" spans="1:18">
      <c r="A4794" s="241"/>
      <c r="B4794" s="241"/>
      <c r="C4794" s="241"/>
      <c r="D4794" s="241"/>
      <c r="E4794" s="241"/>
      <c r="F4794" s="241"/>
      <c r="G4794" s="242"/>
      <c r="H4794" s="241"/>
      <c r="I4794" s="241"/>
      <c r="J4794" s="241"/>
      <c r="K4794" s="241"/>
      <c r="L4794" s="241"/>
      <c r="M4794" s="243"/>
      <c r="N4794" s="244"/>
      <c r="O4794" s="243"/>
      <c r="P4794" s="244"/>
      <c r="Q4794" s="243"/>
      <c r="R4794" s="243"/>
    </row>
    <row r="4795" spans="1:18">
      <c r="A4795" s="241"/>
      <c r="B4795" s="241"/>
      <c r="C4795" s="241"/>
      <c r="D4795" s="241"/>
      <c r="E4795" s="241"/>
      <c r="F4795" s="241"/>
      <c r="G4795" s="242"/>
      <c r="H4795" s="241"/>
      <c r="I4795" s="241"/>
      <c r="J4795" s="241"/>
      <c r="K4795" s="241"/>
      <c r="L4795" s="241"/>
      <c r="M4795" s="243"/>
      <c r="N4795" s="244"/>
      <c r="O4795" s="243"/>
      <c r="P4795" s="244"/>
      <c r="Q4795" s="243"/>
      <c r="R4795" s="243"/>
    </row>
    <row r="4796" spans="1:18">
      <c r="A4796" s="241"/>
      <c r="B4796" s="241"/>
      <c r="C4796" s="241"/>
      <c r="D4796" s="241"/>
      <c r="E4796" s="241"/>
      <c r="F4796" s="241"/>
      <c r="G4796" s="242"/>
      <c r="H4796" s="241"/>
      <c r="I4796" s="241"/>
      <c r="J4796" s="241"/>
      <c r="K4796" s="241"/>
      <c r="L4796" s="241"/>
      <c r="M4796" s="243"/>
      <c r="N4796" s="244"/>
      <c r="O4796" s="243"/>
      <c r="P4796" s="244"/>
      <c r="Q4796" s="243"/>
      <c r="R4796" s="243"/>
    </row>
    <row r="4797" spans="1:18">
      <c r="A4797" s="241"/>
      <c r="B4797" s="241"/>
      <c r="C4797" s="241"/>
      <c r="D4797" s="241"/>
      <c r="E4797" s="241"/>
      <c r="F4797" s="241"/>
      <c r="G4797" s="242"/>
      <c r="H4797" s="241"/>
      <c r="I4797" s="241"/>
      <c r="J4797" s="241"/>
      <c r="K4797" s="241"/>
      <c r="L4797" s="241"/>
      <c r="M4797" s="243"/>
      <c r="N4797" s="244"/>
      <c r="O4797" s="243"/>
      <c r="P4797" s="244"/>
      <c r="Q4797" s="243"/>
      <c r="R4797" s="243"/>
    </row>
    <row r="4798" spans="1:18">
      <c r="A4798" s="241"/>
      <c r="B4798" s="241"/>
      <c r="C4798" s="241"/>
      <c r="D4798" s="241"/>
      <c r="E4798" s="241"/>
      <c r="F4798" s="241"/>
      <c r="G4798" s="242"/>
      <c r="H4798" s="241"/>
      <c r="I4798" s="241"/>
      <c r="J4798" s="241"/>
      <c r="K4798" s="241"/>
      <c r="L4798" s="241"/>
      <c r="M4798" s="243"/>
      <c r="N4798" s="244"/>
      <c r="O4798" s="243"/>
      <c r="P4798" s="244"/>
      <c r="Q4798" s="243"/>
      <c r="R4798" s="243"/>
    </row>
    <row r="4799" spans="1:18">
      <c r="A4799" s="241"/>
      <c r="B4799" s="241"/>
      <c r="C4799" s="241"/>
      <c r="D4799" s="241"/>
      <c r="E4799" s="241"/>
      <c r="F4799" s="241"/>
      <c r="G4799" s="242"/>
      <c r="H4799" s="241"/>
      <c r="I4799" s="241"/>
      <c r="J4799" s="241"/>
      <c r="K4799" s="241"/>
      <c r="L4799" s="241"/>
      <c r="M4799" s="243"/>
      <c r="N4799" s="244"/>
      <c r="O4799" s="243"/>
      <c r="P4799" s="244"/>
      <c r="Q4799" s="243"/>
      <c r="R4799" s="243"/>
    </row>
    <row r="4800" spans="1:18">
      <c r="A4800" s="241"/>
      <c r="B4800" s="241"/>
      <c r="C4800" s="241"/>
      <c r="D4800" s="241"/>
      <c r="E4800" s="241"/>
      <c r="F4800" s="241"/>
      <c r="G4800" s="242"/>
      <c r="H4800" s="241"/>
      <c r="I4800" s="241"/>
      <c r="J4800" s="241"/>
      <c r="K4800" s="241"/>
      <c r="L4800" s="241"/>
      <c r="M4800" s="243"/>
      <c r="N4800" s="244"/>
      <c r="O4800" s="243"/>
      <c r="P4800" s="244"/>
      <c r="Q4800" s="243"/>
      <c r="R4800" s="243"/>
    </row>
    <row r="4801" spans="1:18">
      <c r="A4801" s="241"/>
      <c r="B4801" s="241"/>
      <c r="C4801" s="241"/>
      <c r="D4801" s="241"/>
      <c r="E4801" s="241"/>
      <c r="F4801" s="241"/>
      <c r="G4801" s="242"/>
      <c r="H4801" s="241"/>
      <c r="I4801" s="241"/>
      <c r="J4801" s="241"/>
      <c r="K4801" s="241"/>
      <c r="L4801" s="241"/>
      <c r="M4801" s="243"/>
      <c r="N4801" s="244"/>
      <c r="O4801" s="243"/>
      <c r="P4801" s="244"/>
      <c r="Q4801" s="243"/>
      <c r="R4801" s="243"/>
    </row>
    <row r="4802" spans="1:18">
      <c r="A4802" s="241"/>
      <c r="B4802" s="241"/>
      <c r="C4802" s="241"/>
      <c r="D4802" s="241"/>
      <c r="E4802" s="241"/>
      <c r="F4802" s="241"/>
      <c r="G4802" s="242"/>
      <c r="H4802" s="241"/>
      <c r="I4802" s="241"/>
      <c r="J4802" s="241"/>
      <c r="K4802" s="241"/>
      <c r="L4802" s="241"/>
      <c r="M4802" s="243"/>
      <c r="N4802" s="244"/>
      <c r="O4802" s="243"/>
      <c r="P4802" s="244"/>
      <c r="Q4802" s="243"/>
      <c r="R4802" s="243"/>
    </row>
    <row r="4803" spans="1:18">
      <c r="A4803" s="241"/>
      <c r="B4803" s="241"/>
      <c r="C4803" s="241"/>
      <c r="D4803" s="241"/>
      <c r="E4803" s="241"/>
      <c r="F4803" s="241"/>
      <c r="G4803" s="242"/>
      <c r="H4803" s="241"/>
      <c r="I4803" s="241"/>
      <c r="J4803" s="241"/>
      <c r="K4803" s="241"/>
      <c r="L4803" s="241"/>
      <c r="M4803" s="243"/>
      <c r="N4803" s="244"/>
      <c r="O4803" s="243"/>
      <c r="P4803" s="244"/>
      <c r="Q4803" s="243"/>
      <c r="R4803" s="243"/>
    </row>
    <row r="4804" spans="1:18">
      <c r="A4804" s="241"/>
      <c r="B4804" s="241"/>
      <c r="C4804" s="241"/>
      <c r="D4804" s="241"/>
      <c r="E4804" s="241"/>
      <c r="F4804" s="241"/>
      <c r="G4804" s="242"/>
      <c r="H4804" s="241"/>
      <c r="I4804" s="241"/>
      <c r="J4804" s="241"/>
      <c r="K4804" s="241"/>
      <c r="L4804" s="241"/>
      <c r="M4804" s="243"/>
      <c r="N4804" s="244"/>
      <c r="O4804" s="243"/>
      <c r="P4804" s="244"/>
      <c r="Q4804" s="243"/>
      <c r="R4804" s="243"/>
    </row>
    <row r="4805" spans="1:18">
      <c r="A4805" s="241"/>
      <c r="B4805" s="241"/>
      <c r="C4805" s="241"/>
      <c r="D4805" s="241"/>
      <c r="E4805" s="241"/>
      <c r="F4805" s="241"/>
      <c r="G4805" s="242"/>
      <c r="H4805" s="241"/>
      <c r="I4805" s="241"/>
      <c r="J4805" s="241"/>
      <c r="K4805" s="241"/>
      <c r="L4805" s="241"/>
      <c r="M4805" s="243"/>
      <c r="N4805" s="244"/>
      <c r="O4805" s="243"/>
      <c r="P4805" s="244"/>
      <c r="Q4805" s="243"/>
      <c r="R4805" s="243"/>
    </row>
    <row r="4806" spans="1:18">
      <c r="A4806" s="241"/>
      <c r="B4806" s="241"/>
      <c r="C4806" s="241"/>
      <c r="D4806" s="241"/>
      <c r="E4806" s="241"/>
      <c r="F4806" s="241"/>
      <c r="G4806" s="242"/>
      <c r="H4806" s="241"/>
      <c r="I4806" s="241"/>
      <c r="J4806" s="241"/>
      <c r="K4806" s="241"/>
      <c r="L4806" s="241"/>
      <c r="M4806" s="243"/>
      <c r="N4806" s="244"/>
      <c r="O4806" s="243"/>
      <c r="P4806" s="244"/>
      <c r="Q4806" s="243"/>
      <c r="R4806" s="243"/>
    </row>
    <row r="4807" spans="1:18">
      <c r="A4807" s="241"/>
      <c r="B4807" s="241"/>
      <c r="C4807" s="241"/>
      <c r="D4807" s="241"/>
      <c r="E4807" s="241"/>
      <c r="F4807" s="241"/>
      <c r="G4807" s="242"/>
      <c r="H4807" s="241"/>
      <c r="I4807" s="241"/>
      <c r="J4807" s="241"/>
      <c r="K4807" s="241"/>
      <c r="L4807" s="241"/>
      <c r="M4807" s="243"/>
      <c r="N4807" s="244"/>
      <c r="O4807" s="243"/>
      <c r="P4807" s="244"/>
      <c r="Q4807" s="243"/>
      <c r="R4807" s="243"/>
    </row>
    <row r="4808" spans="1:18">
      <c r="A4808" s="241"/>
      <c r="B4808" s="241"/>
      <c r="C4808" s="241"/>
      <c r="D4808" s="241"/>
      <c r="E4808" s="241"/>
      <c r="F4808" s="241"/>
      <c r="G4808" s="242"/>
      <c r="H4808" s="241"/>
      <c r="I4808" s="241"/>
      <c r="J4808" s="241"/>
      <c r="K4808" s="241"/>
      <c r="L4808" s="241"/>
      <c r="M4808" s="243"/>
      <c r="N4808" s="244"/>
      <c r="O4808" s="243"/>
      <c r="P4808" s="244"/>
      <c r="Q4808" s="243"/>
      <c r="R4808" s="243"/>
    </row>
    <row r="4809" spans="1:18">
      <c r="A4809" s="241"/>
      <c r="B4809" s="241"/>
      <c r="C4809" s="241"/>
      <c r="D4809" s="241"/>
      <c r="E4809" s="241"/>
      <c r="F4809" s="241"/>
      <c r="G4809" s="242"/>
      <c r="H4809" s="241"/>
      <c r="I4809" s="241"/>
      <c r="J4809" s="241"/>
      <c r="K4809" s="241"/>
      <c r="L4809" s="241"/>
      <c r="M4809" s="243"/>
      <c r="N4809" s="244"/>
      <c r="O4809" s="243"/>
      <c r="P4809" s="244"/>
      <c r="Q4809" s="243"/>
      <c r="R4809" s="243"/>
    </row>
    <row r="4810" spans="1:18">
      <c r="A4810" s="241"/>
      <c r="B4810" s="241"/>
      <c r="C4810" s="241"/>
      <c r="D4810" s="241"/>
      <c r="E4810" s="241"/>
      <c r="F4810" s="241"/>
      <c r="G4810" s="242"/>
      <c r="H4810" s="241"/>
      <c r="I4810" s="241"/>
      <c r="J4810" s="241"/>
      <c r="K4810" s="241"/>
      <c r="L4810" s="241"/>
      <c r="M4810" s="243"/>
      <c r="N4810" s="244"/>
      <c r="O4810" s="243"/>
      <c r="P4810" s="244"/>
      <c r="Q4810" s="243"/>
      <c r="R4810" s="243"/>
    </row>
    <row r="4811" spans="1:18">
      <c r="A4811" s="241"/>
      <c r="B4811" s="241"/>
      <c r="C4811" s="241"/>
      <c r="D4811" s="241"/>
      <c r="E4811" s="241"/>
      <c r="F4811" s="241"/>
      <c r="G4811" s="242"/>
      <c r="H4811" s="241"/>
      <c r="I4811" s="241"/>
      <c r="J4811" s="241"/>
      <c r="K4811" s="241"/>
      <c r="L4811" s="241"/>
      <c r="M4811" s="243"/>
      <c r="N4811" s="244"/>
      <c r="O4811" s="243"/>
      <c r="P4811" s="244"/>
      <c r="Q4811" s="243"/>
      <c r="R4811" s="243"/>
    </row>
    <row r="4812" spans="1:18">
      <c r="A4812" s="241"/>
      <c r="B4812" s="241"/>
      <c r="C4812" s="241"/>
      <c r="D4812" s="241"/>
      <c r="E4812" s="241"/>
      <c r="F4812" s="241"/>
      <c r="G4812" s="242"/>
      <c r="H4812" s="241"/>
      <c r="I4812" s="241"/>
      <c r="J4812" s="241"/>
      <c r="K4812" s="241"/>
      <c r="L4812" s="241"/>
      <c r="M4812" s="243"/>
      <c r="N4812" s="244"/>
      <c r="O4812" s="243"/>
      <c r="P4812" s="244"/>
      <c r="Q4812" s="243"/>
      <c r="R4812" s="243"/>
    </row>
    <row r="4813" spans="1:18">
      <c r="A4813" s="241"/>
      <c r="B4813" s="241"/>
      <c r="C4813" s="241"/>
      <c r="D4813" s="241"/>
      <c r="E4813" s="241"/>
      <c r="F4813" s="241"/>
      <c r="G4813" s="242"/>
      <c r="H4813" s="241"/>
      <c r="I4813" s="241"/>
      <c r="J4813" s="241"/>
      <c r="K4813" s="241"/>
      <c r="L4813" s="241"/>
      <c r="M4813" s="243"/>
      <c r="N4813" s="244"/>
      <c r="O4813" s="243"/>
      <c r="P4813" s="244"/>
      <c r="Q4813" s="243"/>
      <c r="R4813" s="243"/>
    </row>
    <row r="4814" spans="1:18">
      <c r="A4814" s="241"/>
      <c r="B4814" s="241"/>
      <c r="C4814" s="241"/>
      <c r="D4814" s="241"/>
      <c r="E4814" s="241"/>
      <c r="F4814" s="241"/>
      <c r="G4814" s="242"/>
      <c r="H4814" s="241"/>
      <c r="I4814" s="241"/>
      <c r="J4814" s="241"/>
      <c r="K4814" s="241"/>
      <c r="L4814" s="241"/>
      <c r="M4814" s="243"/>
      <c r="N4814" s="244"/>
      <c r="O4814" s="243"/>
      <c r="P4814" s="244"/>
      <c r="Q4814" s="243"/>
      <c r="R4814" s="243"/>
    </row>
    <row r="4815" spans="1:18">
      <c r="A4815" s="241"/>
      <c r="B4815" s="241"/>
      <c r="C4815" s="241"/>
      <c r="D4815" s="241"/>
      <c r="E4815" s="241"/>
      <c r="F4815" s="241"/>
      <c r="G4815" s="242"/>
      <c r="H4815" s="241"/>
      <c r="I4815" s="241"/>
      <c r="J4815" s="241"/>
      <c r="K4815" s="241"/>
      <c r="L4815" s="241"/>
      <c r="M4815" s="243"/>
      <c r="N4815" s="244"/>
      <c r="O4815" s="243"/>
      <c r="P4815" s="244"/>
      <c r="Q4815" s="243"/>
      <c r="R4815" s="243"/>
    </row>
    <row r="4816" spans="1:18">
      <c r="A4816" s="241"/>
      <c r="B4816" s="241"/>
      <c r="C4816" s="241"/>
      <c r="D4816" s="241"/>
      <c r="E4816" s="241"/>
      <c r="F4816" s="241"/>
      <c r="G4816" s="242"/>
      <c r="H4816" s="241"/>
      <c r="I4816" s="241"/>
      <c r="J4816" s="241"/>
      <c r="K4816" s="241"/>
      <c r="L4816" s="241"/>
      <c r="M4816" s="243"/>
      <c r="N4816" s="244"/>
      <c r="O4816" s="243"/>
      <c r="P4816" s="244"/>
      <c r="Q4816" s="243"/>
      <c r="R4816" s="243"/>
    </row>
    <row r="4817" spans="1:18">
      <c r="A4817" s="241"/>
      <c r="B4817" s="241"/>
      <c r="C4817" s="241"/>
      <c r="D4817" s="241"/>
      <c r="E4817" s="241"/>
      <c r="F4817" s="241"/>
      <c r="G4817" s="242"/>
      <c r="H4817" s="241"/>
      <c r="I4817" s="241"/>
      <c r="J4817" s="241"/>
      <c r="K4817" s="241"/>
      <c r="L4817" s="241"/>
      <c r="M4817" s="243"/>
      <c r="N4817" s="244"/>
      <c r="O4817" s="243"/>
      <c r="P4817" s="244"/>
      <c r="Q4817" s="243"/>
      <c r="R4817" s="243"/>
    </row>
    <row r="4818" spans="1:18">
      <c r="A4818" s="241"/>
      <c r="B4818" s="241"/>
      <c r="C4818" s="241"/>
      <c r="D4818" s="241"/>
      <c r="E4818" s="241"/>
      <c r="F4818" s="241"/>
      <c r="G4818" s="242"/>
      <c r="H4818" s="241"/>
      <c r="I4818" s="241"/>
      <c r="J4818" s="241"/>
      <c r="K4818" s="241"/>
      <c r="L4818" s="241"/>
      <c r="M4818" s="243"/>
      <c r="N4818" s="244"/>
      <c r="O4818" s="243"/>
      <c r="P4818" s="244"/>
      <c r="Q4818" s="243"/>
      <c r="R4818" s="243"/>
    </row>
    <row r="4819" spans="1:18">
      <c r="A4819" s="241"/>
      <c r="B4819" s="241"/>
      <c r="C4819" s="241"/>
      <c r="D4819" s="241"/>
      <c r="E4819" s="241"/>
      <c r="F4819" s="241"/>
      <c r="G4819" s="242"/>
      <c r="H4819" s="241"/>
      <c r="I4819" s="241"/>
      <c r="J4819" s="241"/>
      <c r="K4819" s="241"/>
      <c r="L4819" s="241"/>
      <c r="M4819" s="243"/>
      <c r="N4819" s="244"/>
      <c r="O4819" s="243"/>
      <c r="P4819" s="244"/>
      <c r="Q4819" s="243"/>
      <c r="R4819" s="243"/>
    </row>
    <row r="4820" spans="1:18">
      <c r="A4820" s="241"/>
      <c r="B4820" s="241"/>
      <c r="C4820" s="241"/>
      <c r="D4820" s="241"/>
      <c r="E4820" s="241"/>
      <c r="F4820" s="241"/>
      <c r="G4820" s="242"/>
      <c r="H4820" s="241"/>
      <c r="I4820" s="241"/>
      <c r="J4820" s="241"/>
      <c r="K4820" s="241"/>
      <c r="L4820" s="241"/>
      <c r="M4820" s="243"/>
      <c r="N4820" s="244"/>
      <c r="O4820" s="243"/>
      <c r="P4820" s="244"/>
      <c r="Q4820" s="243"/>
      <c r="R4820" s="243"/>
    </row>
    <row r="4821" spans="1:18">
      <c r="A4821" s="241"/>
      <c r="B4821" s="241"/>
      <c r="C4821" s="241"/>
      <c r="D4821" s="241"/>
      <c r="E4821" s="241"/>
      <c r="F4821" s="241"/>
      <c r="G4821" s="242"/>
      <c r="H4821" s="241"/>
      <c r="I4821" s="241"/>
      <c r="J4821" s="241"/>
      <c r="K4821" s="241"/>
      <c r="L4821" s="241"/>
      <c r="M4821" s="243"/>
      <c r="N4821" s="244"/>
      <c r="O4821" s="243"/>
      <c r="P4821" s="244"/>
      <c r="Q4821" s="243"/>
      <c r="R4821" s="243"/>
    </row>
    <row r="4822" spans="1:18">
      <c r="A4822" s="241"/>
      <c r="B4822" s="241"/>
      <c r="C4822" s="241"/>
      <c r="D4822" s="241"/>
      <c r="E4822" s="241"/>
      <c r="F4822" s="241"/>
      <c r="G4822" s="242"/>
      <c r="H4822" s="241"/>
      <c r="I4822" s="241"/>
      <c r="J4822" s="241"/>
      <c r="K4822" s="241"/>
      <c r="L4822" s="241"/>
      <c r="M4822" s="243"/>
      <c r="N4822" s="244"/>
      <c r="O4822" s="243"/>
      <c r="P4822" s="244"/>
      <c r="Q4822" s="243"/>
      <c r="R4822" s="243"/>
    </row>
    <row r="4823" spans="1:18">
      <c r="A4823" s="241"/>
      <c r="B4823" s="241"/>
      <c r="C4823" s="241"/>
      <c r="D4823" s="241"/>
      <c r="E4823" s="241"/>
      <c r="F4823" s="241"/>
      <c r="G4823" s="242"/>
      <c r="H4823" s="241"/>
      <c r="I4823" s="241"/>
      <c r="J4823" s="241"/>
      <c r="K4823" s="241"/>
      <c r="L4823" s="241"/>
      <c r="M4823" s="243"/>
      <c r="N4823" s="244"/>
      <c r="O4823" s="243"/>
      <c r="P4823" s="244"/>
      <c r="Q4823" s="243"/>
      <c r="R4823" s="243"/>
    </row>
    <row r="4824" spans="1:18">
      <c r="A4824" s="241"/>
      <c r="B4824" s="241"/>
      <c r="C4824" s="241"/>
      <c r="D4824" s="241"/>
      <c r="E4824" s="241"/>
      <c r="F4824" s="241"/>
      <c r="G4824" s="242"/>
      <c r="H4824" s="241"/>
      <c r="I4824" s="241"/>
      <c r="J4824" s="241"/>
      <c r="K4824" s="241"/>
      <c r="L4824" s="241"/>
      <c r="M4824" s="243"/>
      <c r="N4824" s="244"/>
      <c r="O4824" s="243"/>
      <c r="P4824" s="244"/>
      <c r="Q4824" s="243"/>
      <c r="R4824" s="243"/>
    </row>
    <row r="4825" spans="1:18">
      <c r="A4825" s="241"/>
      <c r="B4825" s="241"/>
      <c r="C4825" s="241"/>
      <c r="D4825" s="241"/>
      <c r="E4825" s="241"/>
      <c r="F4825" s="241"/>
      <c r="G4825" s="242"/>
      <c r="H4825" s="241"/>
      <c r="I4825" s="241"/>
      <c r="J4825" s="241"/>
      <c r="K4825" s="241"/>
      <c r="L4825" s="241"/>
      <c r="M4825" s="243"/>
      <c r="N4825" s="244"/>
      <c r="O4825" s="243"/>
      <c r="P4825" s="244"/>
      <c r="Q4825" s="243"/>
      <c r="R4825" s="243"/>
    </row>
    <row r="4826" spans="1:18">
      <c r="A4826" s="241"/>
      <c r="B4826" s="241"/>
      <c r="C4826" s="241"/>
      <c r="D4826" s="241"/>
      <c r="E4826" s="241"/>
      <c r="F4826" s="241"/>
      <c r="G4826" s="242"/>
      <c r="H4826" s="241"/>
      <c r="I4826" s="241"/>
      <c r="J4826" s="241"/>
      <c r="K4826" s="241"/>
      <c r="L4826" s="241"/>
      <c r="M4826" s="243"/>
      <c r="N4826" s="244"/>
      <c r="O4826" s="243"/>
      <c r="P4826" s="244"/>
      <c r="Q4826" s="243"/>
      <c r="R4826" s="243"/>
    </row>
    <row r="4827" spans="1:18">
      <c r="A4827" s="241"/>
      <c r="B4827" s="241"/>
      <c r="C4827" s="241"/>
      <c r="D4827" s="241"/>
      <c r="E4827" s="241"/>
      <c r="F4827" s="241"/>
      <c r="G4827" s="242"/>
      <c r="H4827" s="241"/>
      <c r="I4827" s="241"/>
      <c r="J4827" s="241"/>
      <c r="K4827" s="241"/>
      <c r="L4827" s="241"/>
      <c r="M4827" s="243"/>
      <c r="N4827" s="244"/>
      <c r="O4827" s="243"/>
      <c r="P4827" s="244"/>
      <c r="Q4827" s="243"/>
      <c r="R4827" s="243"/>
    </row>
    <row r="4828" spans="1:18">
      <c r="A4828" s="241"/>
      <c r="B4828" s="241"/>
      <c r="C4828" s="241"/>
      <c r="D4828" s="241"/>
      <c r="E4828" s="241"/>
      <c r="F4828" s="241"/>
      <c r="G4828" s="242"/>
      <c r="H4828" s="241"/>
      <c r="I4828" s="241"/>
      <c r="J4828" s="241"/>
      <c r="K4828" s="241"/>
      <c r="L4828" s="241"/>
      <c r="M4828" s="243"/>
      <c r="N4828" s="244"/>
      <c r="O4828" s="243"/>
      <c r="P4828" s="244"/>
      <c r="Q4828" s="243"/>
      <c r="R4828" s="243"/>
    </row>
    <row r="4829" spans="1:18">
      <c r="A4829" s="241"/>
      <c r="B4829" s="241"/>
      <c r="C4829" s="241"/>
      <c r="D4829" s="241"/>
      <c r="E4829" s="241"/>
      <c r="F4829" s="241"/>
      <c r="G4829" s="242"/>
      <c r="H4829" s="241"/>
      <c r="I4829" s="241"/>
      <c r="J4829" s="241"/>
      <c r="K4829" s="241"/>
      <c r="L4829" s="241"/>
      <c r="M4829" s="243"/>
      <c r="N4829" s="244"/>
      <c r="O4829" s="243"/>
      <c r="P4829" s="244"/>
      <c r="Q4829" s="243"/>
      <c r="R4829" s="243"/>
    </row>
    <row r="4830" spans="1:18">
      <c r="A4830" s="241"/>
      <c r="B4830" s="241"/>
      <c r="C4830" s="241"/>
      <c r="D4830" s="241"/>
      <c r="E4830" s="241"/>
      <c r="F4830" s="241"/>
      <c r="G4830" s="242"/>
      <c r="H4830" s="241"/>
      <c r="I4830" s="241"/>
      <c r="J4830" s="241"/>
      <c r="K4830" s="241"/>
      <c r="L4830" s="241"/>
      <c r="M4830" s="243"/>
      <c r="N4830" s="244"/>
      <c r="O4830" s="243"/>
      <c r="P4830" s="244"/>
      <c r="Q4830" s="243"/>
      <c r="R4830" s="243"/>
    </row>
    <row r="4831" spans="1:18">
      <c r="A4831" s="241"/>
      <c r="B4831" s="241"/>
      <c r="C4831" s="241"/>
      <c r="D4831" s="241"/>
      <c r="E4831" s="241"/>
      <c r="F4831" s="241"/>
      <c r="G4831" s="242"/>
      <c r="H4831" s="241"/>
      <c r="I4831" s="241"/>
      <c r="J4831" s="241"/>
      <c r="K4831" s="241"/>
      <c r="L4831" s="241"/>
      <c r="M4831" s="243"/>
      <c r="N4831" s="244"/>
      <c r="O4831" s="243"/>
      <c r="P4831" s="244"/>
      <c r="Q4831" s="243"/>
      <c r="R4831" s="243"/>
    </row>
    <row r="4832" spans="1:18">
      <c r="A4832" s="241"/>
      <c r="B4832" s="241"/>
      <c r="C4832" s="241"/>
      <c r="D4832" s="241"/>
      <c r="E4832" s="241"/>
      <c r="F4832" s="241"/>
      <c r="G4832" s="242"/>
      <c r="H4832" s="241"/>
      <c r="I4832" s="241"/>
      <c r="J4832" s="241"/>
      <c r="K4832" s="241"/>
      <c r="L4832" s="241"/>
      <c r="M4832" s="243"/>
      <c r="N4832" s="244"/>
      <c r="O4832" s="243"/>
      <c r="P4832" s="244"/>
      <c r="Q4832" s="243"/>
      <c r="R4832" s="243"/>
    </row>
    <row r="4833" spans="1:18">
      <c r="A4833" s="241"/>
      <c r="B4833" s="241"/>
      <c r="C4833" s="241"/>
      <c r="D4833" s="241"/>
      <c r="E4833" s="241"/>
      <c r="F4833" s="241"/>
      <c r="G4833" s="242"/>
      <c r="H4833" s="241"/>
      <c r="I4833" s="241"/>
      <c r="J4833" s="241"/>
      <c r="K4833" s="241"/>
      <c r="L4833" s="241"/>
      <c r="M4833" s="243"/>
      <c r="N4833" s="244"/>
      <c r="O4833" s="243"/>
      <c r="P4833" s="244"/>
      <c r="Q4833" s="243"/>
      <c r="R4833" s="243"/>
    </row>
    <row r="4834" spans="1:18">
      <c r="A4834" s="241"/>
      <c r="B4834" s="241"/>
      <c r="C4834" s="241"/>
      <c r="D4834" s="241"/>
      <c r="E4834" s="241"/>
      <c r="F4834" s="241"/>
      <c r="G4834" s="242"/>
      <c r="H4834" s="241"/>
      <c r="I4834" s="241"/>
      <c r="J4834" s="241"/>
      <c r="K4834" s="241"/>
      <c r="L4834" s="241"/>
      <c r="M4834" s="243"/>
      <c r="N4834" s="244"/>
      <c r="O4834" s="243"/>
      <c r="P4834" s="244"/>
      <c r="Q4834" s="243"/>
      <c r="R4834" s="243"/>
    </row>
    <row r="4835" spans="1:18">
      <c r="A4835" s="241"/>
      <c r="B4835" s="241"/>
      <c r="C4835" s="241"/>
      <c r="D4835" s="241"/>
      <c r="E4835" s="241"/>
      <c r="F4835" s="241"/>
      <c r="G4835" s="242"/>
      <c r="H4835" s="241"/>
      <c r="I4835" s="241"/>
      <c r="J4835" s="241"/>
      <c r="K4835" s="241"/>
      <c r="L4835" s="241"/>
      <c r="M4835" s="243"/>
      <c r="N4835" s="244"/>
      <c r="O4835" s="243"/>
      <c r="P4835" s="244"/>
      <c r="Q4835" s="243"/>
      <c r="R4835" s="243"/>
    </row>
    <row r="4836" spans="1:18">
      <c r="A4836" s="241"/>
      <c r="B4836" s="241"/>
      <c r="C4836" s="241"/>
      <c r="D4836" s="241"/>
      <c r="E4836" s="241"/>
      <c r="F4836" s="241"/>
      <c r="G4836" s="242"/>
      <c r="H4836" s="241"/>
      <c r="I4836" s="241"/>
      <c r="J4836" s="241"/>
      <c r="K4836" s="241"/>
      <c r="L4836" s="241"/>
      <c r="M4836" s="243"/>
      <c r="N4836" s="244"/>
      <c r="O4836" s="243"/>
      <c r="P4836" s="244"/>
      <c r="Q4836" s="243"/>
      <c r="R4836" s="243"/>
    </row>
    <row r="4837" spans="1:18">
      <c r="A4837" s="241"/>
      <c r="B4837" s="241"/>
      <c r="C4837" s="241"/>
      <c r="D4837" s="241"/>
      <c r="E4837" s="241"/>
      <c r="F4837" s="241"/>
      <c r="G4837" s="242"/>
      <c r="H4837" s="241"/>
      <c r="I4837" s="241"/>
      <c r="J4837" s="241"/>
      <c r="K4837" s="241"/>
      <c r="L4837" s="241"/>
      <c r="M4837" s="243"/>
      <c r="N4837" s="244"/>
      <c r="O4837" s="243"/>
      <c r="P4837" s="244"/>
      <c r="Q4837" s="243"/>
      <c r="R4837" s="243"/>
    </row>
    <row r="4838" spans="1:18">
      <c r="A4838" s="241"/>
      <c r="B4838" s="241"/>
      <c r="C4838" s="241"/>
      <c r="D4838" s="241"/>
      <c r="E4838" s="241"/>
      <c r="F4838" s="241"/>
      <c r="G4838" s="242"/>
      <c r="H4838" s="241"/>
      <c r="I4838" s="241"/>
      <c r="J4838" s="241"/>
      <c r="K4838" s="241"/>
      <c r="L4838" s="241"/>
      <c r="M4838" s="243"/>
      <c r="N4838" s="244"/>
      <c r="O4838" s="243"/>
      <c r="P4838" s="244"/>
      <c r="Q4838" s="243"/>
      <c r="R4838" s="243"/>
    </row>
    <row r="4839" spans="1:18">
      <c r="A4839" s="241"/>
      <c r="B4839" s="241"/>
      <c r="C4839" s="241"/>
      <c r="D4839" s="241"/>
      <c r="E4839" s="241"/>
      <c r="F4839" s="241"/>
      <c r="G4839" s="242"/>
      <c r="H4839" s="241"/>
      <c r="I4839" s="241"/>
      <c r="J4839" s="241"/>
      <c r="K4839" s="241"/>
      <c r="L4839" s="241"/>
      <c r="M4839" s="243"/>
      <c r="N4839" s="244"/>
      <c r="O4839" s="243"/>
      <c r="P4839" s="244"/>
      <c r="Q4839" s="243"/>
      <c r="R4839" s="243"/>
    </row>
    <row r="4840" spans="1:18">
      <c r="A4840" s="241"/>
      <c r="B4840" s="241"/>
      <c r="C4840" s="241"/>
      <c r="D4840" s="241"/>
      <c r="E4840" s="241"/>
      <c r="F4840" s="241"/>
      <c r="G4840" s="242"/>
      <c r="H4840" s="241"/>
      <c r="I4840" s="241"/>
      <c r="J4840" s="241"/>
      <c r="K4840" s="241"/>
      <c r="L4840" s="241"/>
      <c r="M4840" s="243"/>
      <c r="N4840" s="244"/>
      <c r="O4840" s="243"/>
      <c r="P4840" s="244"/>
      <c r="Q4840" s="243"/>
      <c r="R4840" s="243"/>
    </row>
    <row r="4841" spans="1:18">
      <c r="A4841" s="241"/>
      <c r="B4841" s="241"/>
      <c r="C4841" s="241"/>
      <c r="D4841" s="241"/>
      <c r="E4841" s="241"/>
      <c r="F4841" s="241"/>
      <c r="G4841" s="242"/>
      <c r="H4841" s="241"/>
      <c r="I4841" s="241"/>
      <c r="J4841" s="241"/>
      <c r="K4841" s="241"/>
      <c r="L4841" s="241"/>
      <c r="M4841" s="243"/>
      <c r="N4841" s="244"/>
      <c r="O4841" s="243"/>
      <c r="P4841" s="244"/>
      <c r="Q4841" s="243"/>
      <c r="R4841" s="243"/>
    </row>
    <row r="4842" spans="1:18">
      <c r="A4842" s="241"/>
      <c r="B4842" s="241"/>
      <c r="C4842" s="241"/>
      <c r="D4842" s="241"/>
      <c r="E4842" s="241"/>
      <c r="F4842" s="241"/>
      <c r="G4842" s="242"/>
      <c r="H4842" s="241"/>
      <c r="I4842" s="241"/>
      <c r="J4842" s="241"/>
      <c r="K4842" s="241"/>
      <c r="L4842" s="241"/>
      <c r="M4842" s="243"/>
      <c r="N4842" s="244"/>
      <c r="O4842" s="243"/>
      <c r="P4842" s="244"/>
      <c r="Q4842" s="243"/>
      <c r="R4842" s="243"/>
    </row>
    <row r="4843" spans="1:18">
      <c r="A4843" s="241"/>
      <c r="B4843" s="241"/>
      <c r="C4843" s="241"/>
      <c r="D4843" s="241"/>
      <c r="E4843" s="241"/>
      <c r="F4843" s="241"/>
      <c r="G4843" s="242"/>
      <c r="H4843" s="241"/>
      <c r="I4843" s="241"/>
      <c r="J4843" s="241"/>
      <c r="K4843" s="241"/>
      <c r="L4843" s="241"/>
      <c r="M4843" s="243"/>
      <c r="N4843" s="244"/>
      <c r="O4843" s="243"/>
      <c r="P4843" s="244"/>
      <c r="Q4843" s="243"/>
      <c r="R4843" s="243"/>
    </row>
    <row r="4844" spans="1:18">
      <c r="A4844" s="241"/>
      <c r="B4844" s="241"/>
      <c r="C4844" s="241"/>
      <c r="D4844" s="241"/>
      <c r="E4844" s="241"/>
      <c r="F4844" s="241"/>
      <c r="G4844" s="242"/>
      <c r="H4844" s="241"/>
      <c r="I4844" s="241"/>
      <c r="J4844" s="241"/>
      <c r="K4844" s="241"/>
      <c r="L4844" s="241"/>
      <c r="M4844" s="243"/>
      <c r="N4844" s="244"/>
      <c r="O4844" s="243"/>
      <c r="P4844" s="244"/>
      <c r="Q4844" s="243"/>
      <c r="R4844" s="243"/>
    </row>
    <row r="4845" spans="1:18">
      <c r="A4845" s="241"/>
      <c r="B4845" s="241"/>
      <c r="C4845" s="241"/>
      <c r="D4845" s="241"/>
      <c r="E4845" s="241"/>
      <c r="F4845" s="241"/>
      <c r="G4845" s="242"/>
      <c r="H4845" s="241"/>
      <c r="I4845" s="241"/>
      <c r="J4845" s="241"/>
      <c r="K4845" s="241"/>
      <c r="L4845" s="241"/>
      <c r="M4845" s="243"/>
      <c r="N4845" s="244"/>
      <c r="O4845" s="243"/>
      <c r="P4845" s="244"/>
      <c r="Q4845" s="243"/>
      <c r="R4845" s="243"/>
    </row>
    <row r="4846" spans="1:18">
      <c r="A4846" s="241"/>
      <c r="B4846" s="241"/>
      <c r="C4846" s="241"/>
      <c r="D4846" s="241"/>
      <c r="E4846" s="241"/>
      <c r="F4846" s="241"/>
      <c r="G4846" s="242"/>
      <c r="H4846" s="241"/>
      <c r="I4846" s="241"/>
      <c r="J4846" s="241"/>
      <c r="K4846" s="241"/>
      <c r="L4846" s="241"/>
      <c r="M4846" s="243"/>
      <c r="N4846" s="244"/>
      <c r="O4846" s="243"/>
      <c r="P4846" s="244"/>
      <c r="Q4846" s="243"/>
      <c r="R4846" s="243"/>
    </row>
    <row r="4847" spans="1:18">
      <c r="A4847" s="241"/>
      <c r="B4847" s="241"/>
      <c r="C4847" s="241"/>
      <c r="D4847" s="241"/>
      <c r="E4847" s="241"/>
      <c r="F4847" s="241"/>
      <c r="G4847" s="242"/>
      <c r="H4847" s="241"/>
      <c r="I4847" s="241"/>
      <c r="J4847" s="241"/>
      <c r="K4847" s="241"/>
      <c r="L4847" s="241"/>
      <c r="M4847" s="243"/>
      <c r="N4847" s="244"/>
      <c r="O4847" s="243"/>
      <c r="P4847" s="244"/>
      <c r="Q4847" s="243"/>
      <c r="R4847" s="243"/>
    </row>
    <row r="4848" spans="1:18">
      <c r="A4848" s="241"/>
      <c r="B4848" s="241"/>
      <c r="C4848" s="241"/>
      <c r="D4848" s="241"/>
      <c r="E4848" s="241"/>
      <c r="F4848" s="241"/>
      <c r="G4848" s="242"/>
      <c r="H4848" s="241"/>
      <c r="I4848" s="241"/>
      <c r="J4848" s="241"/>
      <c r="K4848" s="241"/>
      <c r="L4848" s="241"/>
      <c r="M4848" s="243"/>
      <c r="N4848" s="244"/>
      <c r="O4848" s="243"/>
      <c r="P4848" s="244"/>
      <c r="Q4848" s="243"/>
      <c r="R4848" s="243"/>
    </row>
    <row r="4849" spans="1:18">
      <c r="A4849" s="241"/>
      <c r="B4849" s="241"/>
      <c r="C4849" s="241"/>
      <c r="D4849" s="241"/>
      <c r="E4849" s="241"/>
      <c r="F4849" s="241"/>
      <c r="G4849" s="242"/>
      <c r="H4849" s="241"/>
      <c r="I4849" s="241"/>
      <c r="J4849" s="241"/>
      <c r="K4849" s="241"/>
      <c r="L4849" s="241"/>
      <c r="M4849" s="243"/>
      <c r="N4849" s="244"/>
      <c r="O4849" s="243"/>
      <c r="P4849" s="244"/>
      <c r="Q4849" s="243"/>
      <c r="R4849" s="243"/>
    </row>
    <row r="4850" spans="1:18">
      <c r="A4850" s="241"/>
      <c r="B4850" s="241"/>
      <c r="C4850" s="241"/>
      <c r="D4850" s="241"/>
      <c r="E4850" s="241"/>
      <c r="F4850" s="241"/>
      <c r="G4850" s="242"/>
      <c r="H4850" s="241"/>
      <c r="I4850" s="241"/>
      <c r="J4850" s="241"/>
      <c r="K4850" s="241"/>
      <c r="L4850" s="241"/>
      <c r="M4850" s="243"/>
      <c r="N4850" s="244"/>
      <c r="O4850" s="243"/>
      <c r="P4850" s="244"/>
      <c r="Q4850" s="243"/>
      <c r="R4850" s="243"/>
    </row>
    <row r="4851" spans="1:18">
      <c r="A4851" s="241"/>
      <c r="B4851" s="241"/>
      <c r="C4851" s="241"/>
      <c r="D4851" s="241"/>
      <c r="E4851" s="241"/>
      <c r="F4851" s="241"/>
      <c r="G4851" s="242"/>
      <c r="H4851" s="241"/>
      <c r="I4851" s="241"/>
      <c r="J4851" s="241"/>
      <c r="K4851" s="241"/>
      <c r="L4851" s="241"/>
      <c r="M4851" s="243"/>
      <c r="N4851" s="244"/>
      <c r="O4851" s="243"/>
      <c r="P4851" s="244"/>
      <c r="Q4851" s="243"/>
      <c r="R4851" s="243"/>
    </row>
    <row r="4852" spans="1:18">
      <c r="A4852" s="241"/>
      <c r="B4852" s="241"/>
      <c r="C4852" s="241"/>
      <c r="D4852" s="241"/>
      <c r="E4852" s="241"/>
      <c r="F4852" s="241"/>
      <c r="G4852" s="242"/>
      <c r="H4852" s="241"/>
      <c r="I4852" s="241"/>
      <c r="J4852" s="241"/>
      <c r="K4852" s="241"/>
      <c r="L4852" s="241"/>
      <c r="M4852" s="243"/>
      <c r="N4852" s="244"/>
      <c r="O4852" s="243"/>
      <c r="P4852" s="244"/>
      <c r="Q4852" s="243"/>
      <c r="R4852" s="243"/>
    </row>
    <row r="4853" spans="1:18">
      <c r="A4853" s="241"/>
      <c r="B4853" s="241"/>
      <c r="C4853" s="241"/>
      <c r="D4853" s="241"/>
      <c r="E4853" s="241"/>
      <c r="F4853" s="241"/>
      <c r="G4853" s="242"/>
      <c r="H4853" s="241"/>
      <c r="I4853" s="241"/>
      <c r="J4853" s="241"/>
      <c r="K4853" s="241"/>
      <c r="L4853" s="241"/>
      <c r="M4853" s="243"/>
      <c r="N4853" s="244"/>
      <c r="O4853" s="243"/>
      <c r="P4853" s="244"/>
      <c r="Q4853" s="243"/>
      <c r="R4853" s="243"/>
    </row>
    <row r="4854" spans="1:18">
      <c r="A4854" s="241"/>
      <c r="B4854" s="241"/>
      <c r="C4854" s="241"/>
      <c r="D4854" s="241"/>
      <c r="E4854" s="241"/>
      <c r="F4854" s="241"/>
      <c r="G4854" s="242"/>
      <c r="H4854" s="241"/>
      <c r="I4854" s="241"/>
      <c r="J4854" s="241"/>
      <c r="K4854" s="241"/>
      <c r="L4854" s="241"/>
      <c r="M4854" s="243"/>
      <c r="N4854" s="244"/>
      <c r="O4854" s="243"/>
      <c r="P4854" s="244"/>
      <c r="Q4854" s="243"/>
      <c r="R4854" s="243"/>
    </row>
    <row r="4855" spans="1:18">
      <c r="A4855" s="241"/>
      <c r="B4855" s="241"/>
      <c r="C4855" s="241"/>
      <c r="D4855" s="241"/>
      <c r="E4855" s="241"/>
      <c r="F4855" s="241"/>
      <c r="G4855" s="242"/>
      <c r="H4855" s="241"/>
      <c r="I4855" s="241"/>
      <c r="J4855" s="241"/>
      <c r="K4855" s="241"/>
      <c r="L4855" s="241"/>
      <c r="M4855" s="243"/>
      <c r="N4855" s="244"/>
      <c r="O4855" s="243"/>
      <c r="P4855" s="244"/>
      <c r="Q4855" s="243"/>
      <c r="R4855" s="243"/>
    </row>
    <row r="4856" spans="1:18">
      <c r="A4856" s="241"/>
      <c r="B4856" s="241"/>
      <c r="C4856" s="241"/>
      <c r="D4856" s="241"/>
      <c r="E4856" s="241"/>
      <c r="F4856" s="241"/>
      <c r="G4856" s="242"/>
      <c r="H4856" s="241"/>
      <c r="I4856" s="241"/>
      <c r="J4856" s="241"/>
      <c r="K4856" s="241"/>
      <c r="L4856" s="241"/>
      <c r="M4856" s="243"/>
      <c r="N4856" s="244"/>
      <c r="O4856" s="243"/>
      <c r="P4856" s="244"/>
      <c r="Q4856" s="243"/>
      <c r="R4856" s="243"/>
    </row>
    <row r="4857" spans="1:18">
      <c r="A4857" s="241"/>
      <c r="B4857" s="241"/>
      <c r="C4857" s="241"/>
      <c r="D4857" s="241"/>
      <c r="E4857" s="241"/>
      <c r="F4857" s="241"/>
      <c r="G4857" s="242"/>
      <c r="H4857" s="241"/>
      <c r="I4857" s="241"/>
      <c r="J4857" s="241"/>
      <c r="K4857" s="241"/>
      <c r="L4857" s="241"/>
      <c r="M4857" s="243"/>
      <c r="N4857" s="244"/>
      <c r="O4857" s="243"/>
      <c r="P4857" s="244"/>
      <c r="Q4857" s="243"/>
      <c r="R4857" s="243"/>
    </row>
    <row r="4858" spans="1:18">
      <c r="A4858" s="241"/>
      <c r="B4858" s="241"/>
      <c r="C4858" s="241"/>
      <c r="D4858" s="241"/>
      <c r="E4858" s="241"/>
      <c r="F4858" s="241"/>
      <c r="G4858" s="242"/>
      <c r="H4858" s="241"/>
      <c r="I4858" s="241"/>
      <c r="J4858" s="241"/>
      <c r="K4858" s="241"/>
      <c r="L4858" s="241"/>
      <c r="M4858" s="243"/>
      <c r="N4858" s="244"/>
      <c r="O4858" s="243"/>
      <c r="P4858" s="244"/>
      <c r="Q4858" s="243"/>
      <c r="R4858" s="243"/>
    </row>
    <row r="4859" spans="1:18">
      <c r="A4859" s="241"/>
      <c r="B4859" s="241"/>
      <c r="C4859" s="241"/>
      <c r="D4859" s="241"/>
      <c r="E4859" s="241"/>
      <c r="F4859" s="241"/>
      <c r="G4859" s="242"/>
      <c r="H4859" s="241"/>
      <c r="I4859" s="241"/>
      <c r="J4859" s="241"/>
      <c r="K4859" s="241"/>
      <c r="L4859" s="241"/>
      <c r="M4859" s="243"/>
      <c r="N4859" s="244"/>
      <c r="O4859" s="243"/>
      <c r="P4859" s="244"/>
      <c r="Q4859" s="243"/>
      <c r="R4859" s="243"/>
    </row>
    <row r="4860" spans="1:18">
      <c r="A4860" s="241"/>
      <c r="B4860" s="241"/>
      <c r="C4860" s="241"/>
      <c r="D4860" s="241"/>
      <c r="E4860" s="241"/>
      <c r="F4860" s="241"/>
      <c r="G4860" s="242"/>
      <c r="H4860" s="241"/>
      <c r="I4860" s="241"/>
      <c r="J4860" s="241"/>
      <c r="K4860" s="241"/>
      <c r="L4860" s="241"/>
      <c r="M4860" s="243"/>
      <c r="N4860" s="244"/>
      <c r="O4860" s="243"/>
      <c r="P4860" s="244"/>
      <c r="Q4860" s="243"/>
      <c r="R4860" s="243"/>
    </row>
    <row r="4861" spans="1:18">
      <c r="A4861" s="241"/>
      <c r="B4861" s="241"/>
      <c r="C4861" s="241"/>
      <c r="D4861" s="241"/>
      <c r="E4861" s="241"/>
      <c r="F4861" s="241"/>
      <c r="G4861" s="242"/>
      <c r="H4861" s="241"/>
      <c r="I4861" s="241"/>
      <c r="J4861" s="241"/>
      <c r="K4861" s="241"/>
      <c r="L4861" s="241"/>
      <c r="M4861" s="243"/>
      <c r="N4861" s="244"/>
      <c r="O4861" s="243"/>
      <c r="P4861" s="244"/>
      <c r="Q4861" s="243"/>
      <c r="R4861" s="243"/>
    </row>
    <row r="4862" spans="1:18">
      <c r="A4862" s="241"/>
      <c r="B4862" s="241"/>
      <c r="C4862" s="241"/>
      <c r="D4862" s="241"/>
      <c r="E4862" s="241"/>
      <c r="F4862" s="241"/>
      <c r="G4862" s="242"/>
      <c r="H4862" s="241"/>
      <c r="I4862" s="241"/>
      <c r="J4862" s="241"/>
      <c r="K4862" s="241"/>
      <c r="L4862" s="241"/>
      <c r="M4862" s="243"/>
      <c r="N4862" s="244"/>
      <c r="O4862" s="243"/>
      <c r="P4862" s="244"/>
      <c r="Q4862" s="243"/>
      <c r="R4862" s="243"/>
    </row>
    <row r="4863" spans="1:18">
      <c r="A4863" s="241"/>
      <c r="B4863" s="241"/>
      <c r="C4863" s="241"/>
      <c r="D4863" s="241"/>
      <c r="E4863" s="241"/>
      <c r="F4863" s="241"/>
      <c r="G4863" s="242"/>
      <c r="H4863" s="241"/>
      <c r="I4863" s="241"/>
      <c r="J4863" s="241"/>
      <c r="K4863" s="241"/>
      <c r="L4863" s="241"/>
      <c r="M4863" s="243"/>
      <c r="N4863" s="244"/>
      <c r="O4863" s="243"/>
      <c r="P4863" s="244"/>
      <c r="Q4863" s="243"/>
      <c r="R4863" s="243"/>
    </row>
    <row r="4864" spans="1:18">
      <c r="A4864" s="241"/>
      <c r="B4864" s="241"/>
      <c r="C4864" s="241"/>
      <c r="D4864" s="241"/>
      <c r="E4864" s="241"/>
      <c r="F4864" s="241"/>
      <c r="G4864" s="242"/>
      <c r="H4864" s="241"/>
      <c r="I4864" s="241"/>
      <c r="J4864" s="241"/>
      <c r="K4864" s="241"/>
      <c r="L4864" s="241"/>
      <c r="M4864" s="243"/>
      <c r="N4864" s="244"/>
      <c r="O4864" s="243"/>
      <c r="P4864" s="244"/>
      <c r="Q4864" s="243"/>
      <c r="R4864" s="243"/>
    </row>
    <row r="4865" spans="1:18">
      <c r="A4865" s="241"/>
      <c r="B4865" s="241"/>
      <c r="C4865" s="241"/>
      <c r="D4865" s="241"/>
      <c r="E4865" s="241"/>
      <c r="F4865" s="241"/>
      <c r="G4865" s="242"/>
      <c r="H4865" s="241"/>
      <c r="I4865" s="241"/>
      <c r="J4865" s="241"/>
      <c r="K4865" s="241"/>
      <c r="L4865" s="241"/>
      <c r="M4865" s="243"/>
      <c r="N4865" s="244"/>
      <c r="O4865" s="243"/>
      <c r="P4865" s="244"/>
      <c r="Q4865" s="243"/>
      <c r="R4865" s="243"/>
    </row>
    <row r="4866" spans="1:18">
      <c r="A4866" s="241"/>
      <c r="B4866" s="241"/>
      <c r="C4866" s="241"/>
      <c r="D4866" s="241"/>
      <c r="E4866" s="241"/>
      <c r="F4866" s="241"/>
      <c r="G4866" s="242"/>
      <c r="H4866" s="241"/>
      <c r="I4866" s="241"/>
      <c r="J4866" s="241"/>
      <c r="K4866" s="241"/>
      <c r="L4866" s="241"/>
      <c r="M4866" s="243"/>
      <c r="N4866" s="244"/>
      <c r="O4866" s="243"/>
      <c r="P4866" s="244"/>
      <c r="Q4866" s="243"/>
      <c r="R4866" s="243"/>
    </row>
    <row r="4867" spans="1:18">
      <c r="A4867" s="241"/>
      <c r="B4867" s="241"/>
      <c r="C4867" s="241"/>
      <c r="D4867" s="241"/>
      <c r="E4867" s="241"/>
      <c r="F4867" s="241"/>
      <c r="G4867" s="242"/>
      <c r="H4867" s="241"/>
      <c r="I4867" s="241"/>
      <c r="J4867" s="241"/>
      <c r="K4867" s="241"/>
      <c r="L4867" s="241"/>
      <c r="M4867" s="243"/>
      <c r="N4867" s="244"/>
      <c r="O4867" s="243"/>
      <c r="P4867" s="244"/>
      <c r="Q4867" s="243"/>
      <c r="R4867" s="243"/>
    </row>
    <row r="4868" spans="1:18">
      <c r="A4868" s="241"/>
      <c r="B4868" s="241"/>
      <c r="C4868" s="241"/>
      <c r="D4868" s="241"/>
      <c r="E4868" s="241"/>
      <c r="F4868" s="241"/>
      <c r="G4868" s="242"/>
      <c r="H4868" s="241"/>
      <c r="I4868" s="241"/>
      <c r="J4868" s="241"/>
      <c r="K4868" s="241"/>
      <c r="L4868" s="241"/>
      <c r="M4868" s="243"/>
      <c r="N4868" s="244"/>
      <c r="O4868" s="243"/>
      <c r="P4868" s="244"/>
      <c r="Q4868" s="243"/>
      <c r="R4868" s="243"/>
    </row>
    <row r="4869" spans="1:18">
      <c r="A4869" s="241"/>
      <c r="B4869" s="241"/>
      <c r="C4869" s="241"/>
      <c r="D4869" s="241"/>
      <c r="E4869" s="241"/>
      <c r="F4869" s="241"/>
      <c r="G4869" s="242"/>
      <c r="H4869" s="241"/>
      <c r="I4869" s="241"/>
      <c r="J4869" s="241"/>
      <c r="K4869" s="241"/>
      <c r="L4869" s="241"/>
      <c r="M4869" s="243"/>
      <c r="N4869" s="244"/>
      <c r="O4869" s="243"/>
      <c r="P4869" s="244"/>
      <c r="Q4869" s="243"/>
      <c r="R4869" s="243"/>
    </row>
    <row r="4870" spans="1:18">
      <c r="A4870" s="241"/>
      <c r="B4870" s="241"/>
      <c r="C4870" s="241"/>
      <c r="D4870" s="241"/>
      <c r="E4870" s="241"/>
      <c r="F4870" s="241"/>
      <c r="G4870" s="242"/>
      <c r="H4870" s="241"/>
      <c r="I4870" s="241"/>
      <c r="J4870" s="241"/>
      <c r="K4870" s="241"/>
      <c r="L4870" s="241"/>
      <c r="M4870" s="243"/>
      <c r="N4870" s="244"/>
      <c r="O4870" s="243"/>
      <c r="P4870" s="244"/>
      <c r="Q4870" s="243"/>
      <c r="R4870" s="243"/>
    </row>
    <row r="4871" spans="1:18">
      <c r="A4871" s="241"/>
      <c r="B4871" s="241"/>
      <c r="C4871" s="241"/>
      <c r="D4871" s="241"/>
      <c r="E4871" s="241"/>
      <c r="F4871" s="241"/>
      <c r="G4871" s="242"/>
      <c r="H4871" s="241"/>
      <c r="I4871" s="241"/>
      <c r="J4871" s="241"/>
      <c r="K4871" s="241"/>
      <c r="L4871" s="241"/>
      <c r="M4871" s="243"/>
      <c r="N4871" s="244"/>
      <c r="O4871" s="243"/>
      <c r="P4871" s="244"/>
      <c r="Q4871" s="243"/>
      <c r="R4871" s="243"/>
    </row>
    <row r="4872" spans="1:18">
      <c r="A4872" s="241"/>
      <c r="B4872" s="241"/>
      <c r="C4872" s="241"/>
      <c r="D4872" s="241"/>
      <c r="E4872" s="241"/>
      <c r="F4872" s="241"/>
      <c r="G4872" s="242"/>
      <c r="H4872" s="241"/>
      <c r="I4872" s="241"/>
      <c r="J4872" s="241"/>
      <c r="K4872" s="241"/>
      <c r="L4872" s="241"/>
      <c r="M4872" s="243"/>
      <c r="N4872" s="244"/>
      <c r="O4872" s="243"/>
      <c r="P4872" s="244"/>
      <c r="Q4872" s="243"/>
      <c r="R4872" s="243"/>
    </row>
    <row r="4873" spans="1:18">
      <c r="A4873" s="241"/>
      <c r="B4873" s="241"/>
      <c r="C4873" s="241"/>
      <c r="D4873" s="241"/>
      <c r="E4873" s="241"/>
      <c r="F4873" s="241"/>
      <c r="G4873" s="242"/>
      <c r="H4873" s="241"/>
      <c r="I4873" s="241"/>
      <c r="J4873" s="241"/>
      <c r="K4873" s="241"/>
      <c r="L4873" s="241"/>
      <c r="M4873" s="243"/>
      <c r="N4873" s="244"/>
      <c r="O4873" s="243"/>
      <c r="P4873" s="244"/>
      <c r="Q4873" s="243"/>
      <c r="R4873" s="243"/>
    </row>
    <row r="4874" spans="1:18">
      <c r="A4874" s="241"/>
      <c r="B4874" s="241"/>
      <c r="C4874" s="241"/>
      <c r="D4874" s="241"/>
      <c r="E4874" s="241"/>
      <c r="F4874" s="241"/>
      <c r="G4874" s="242"/>
      <c r="H4874" s="241"/>
      <c r="I4874" s="241"/>
      <c r="J4874" s="241"/>
      <c r="K4874" s="241"/>
      <c r="L4874" s="241"/>
      <c r="M4874" s="243"/>
      <c r="N4874" s="244"/>
      <c r="O4874" s="243"/>
      <c r="P4874" s="244"/>
      <c r="Q4874" s="243"/>
      <c r="R4874" s="243"/>
    </row>
    <row r="4875" spans="1:18">
      <c r="A4875" s="241"/>
      <c r="B4875" s="241"/>
      <c r="C4875" s="241"/>
      <c r="D4875" s="241"/>
      <c r="E4875" s="241"/>
      <c r="F4875" s="241"/>
      <c r="G4875" s="242"/>
      <c r="H4875" s="241"/>
      <c r="I4875" s="241"/>
      <c r="J4875" s="241"/>
      <c r="K4875" s="241"/>
      <c r="L4875" s="241"/>
      <c r="M4875" s="243"/>
      <c r="N4875" s="244"/>
      <c r="O4875" s="243"/>
      <c r="P4875" s="244"/>
      <c r="Q4875" s="243"/>
      <c r="R4875" s="243"/>
    </row>
    <row r="4876" spans="1:18">
      <c r="A4876" s="241"/>
      <c r="B4876" s="241"/>
      <c r="C4876" s="241"/>
      <c r="D4876" s="241"/>
      <c r="E4876" s="241"/>
      <c r="F4876" s="241"/>
      <c r="G4876" s="242"/>
      <c r="H4876" s="241"/>
      <c r="I4876" s="241"/>
      <c r="J4876" s="241"/>
      <c r="K4876" s="241"/>
      <c r="L4876" s="241"/>
      <c r="M4876" s="243"/>
      <c r="N4876" s="244"/>
      <c r="O4876" s="243"/>
      <c r="P4876" s="244"/>
      <c r="Q4876" s="243"/>
      <c r="R4876" s="243"/>
    </row>
    <row r="4877" spans="1:18">
      <c r="A4877" s="241"/>
      <c r="B4877" s="241"/>
      <c r="C4877" s="241"/>
      <c r="D4877" s="241"/>
      <c r="E4877" s="241"/>
      <c r="F4877" s="241"/>
      <c r="G4877" s="242"/>
      <c r="H4877" s="241"/>
      <c r="I4877" s="241"/>
      <c r="J4877" s="241"/>
      <c r="K4877" s="241"/>
      <c r="L4877" s="241"/>
      <c r="M4877" s="243"/>
      <c r="N4877" s="244"/>
      <c r="O4877" s="243"/>
      <c r="P4877" s="244"/>
      <c r="Q4877" s="243"/>
      <c r="R4877" s="243"/>
    </row>
    <row r="4878" spans="1:18">
      <c r="A4878" s="241"/>
      <c r="B4878" s="241"/>
      <c r="C4878" s="241"/>
      <c r="D4878" s="241"/>
      <c r="E4878" s="241"/>
      <c r="F4878" s="241"/>
      <c r="G4878" s="242"/>
      <c r="H4878" s="241"/>
      <c r="I4878" s="241"/>
      <c r="J4878" s="241"/>
      <c r="K4878" s="241"/>
      <c r="L4878" s="241"/>
      <c r="M4878" s="243"/>
      <c r="N4878" s="244"/>
      <c r="O4878" s="243"/>
      <c r="P4878" s="244"/>
      <c r="Q4878" s="243"/>
      <c r="R4878" s="243"/>
    </row>
    <row r="4879" spans="1:18">
      <c r="A4879" s="241"/>
      <c r="B4879" s="241"/>
      <c r="C4879" s="241"/>
      <c r="D4879" s="241"/>
      <c r="E4879" s="241"/>
      <c r="F4879" s="241"/>
      <c r="G4879" s="242"/>
      <c r="H4879" s="241"/>
      <c r="I4879" s="241"/>
      <c r="J4879" s="241"/>
      <c r="K4879" s="241"/>
      <c r="L4879" s="241"/>
      <c r="M4879" s="243"/>
      <c r="N4879" s="244"/>
      <c r="O4879" s="243"/>
      <c r="P4879" s="244"/>
      <c r="Q4879" s="243"/>
      <c r="R4879" s="243"/>
    </row>
    <row r="4880" spans="1:18">
      <c r="A4880" s="241"/>
      <c r="B4880" s="241"/>
      <c r="C4880" s="241"/>
      <c r="D4880" s="241"/>
      <c r="E4880" s="241"/>
      <c r="F4880" s="241"/>
      <c r="G4880" s="242"/>
      <c r="H4880" s="241"/>
      <c r="I4880" s="241"/>
      <c r="J4880" s="241"/>
      <c r="K4880" s="241"/>
      <c r="L4880" s="241"/>
      <c r="M4880" s="243"/>
      <c r="N4880" s="244"/>
      <c r="O4880" s="243"/>
      <c r="P4880" s="244"/>
      <c r="Q4880" s="243"/>
      <c r="R4880" s="243"/>
    </row>
    <row r="4881" spans="1:18">
      <c r="A4881" s="241"/>
      <c r="B4881" s="241"/>
      <c r="C4881" s="241"/>
      <c r="D4881" s="241"/>
      <c r="E4881" s="241"/>
      <c r="F4881" s="241"/>
      <c r="G4881" s="242"/>
      <c r="H4881" s="241"/>
      <c r="I4881" s="241"/>
      <c r="J4881" s="241"/>
      <c r="K4881" s="241"/>
      <c r="L4881" s="241"/>
      <c r="M4881" s="243"/>
      <c r="N4881" s="244"/>
      <c r="O4881" s="243"/>
      <c r="P4881" s="244"/>
      <c r="Q4881" s="243"/>
      <c r="R4881" s="243"/>
    </row>
    <row r="4882" spans="1:18">
      <c r="A4882" s="241"/>
      <c r="B4882" s="241"/>
      <c r="C4882" s="241"/>
      <c r="D4882" s="241"/>
      <c r="E4882" s="241"/>
      <c r="F4882" s="241"/>
      <c r="G4882" s="242"/>
      <c r="H4882" s="241"/>
      <c r="I4882" s="241"/>
      <c r="J4882" s="241"/>
      <c r="K4882" s="241"/>
      <c r="L4882" s="241"/>
      <c r="M4882" s="243"/>
      <c r="N4882" s="244"/>
      <c r="O4882" s="243"/>
      <c r="P4882" s="244"/>
      <c r="Q4882" s="243"/>
      <c r="R4882" s="243"/>
    </row>
    <row r="4883" spans="1:18">
      <c r="A4883" s="241"/>
      <c r="B4883" s="241"/>
      <c r="C4883" s="241"/>
      <c r="D4883" s="241"/>
      <c r="E4883" s="241"/>
      <c r="F4883" s="241"/>
      <c r="G4883" s="242"/>
      <c r="H4883" s="241"/>
      <c r="I4883" s="241"/>
      <c r="J4883" s="241"/>
      <c r="K4883" s="241"/>
      <c r="L4883" s="241"/>
      <c r="M4883" s="243"/>
      <c r="N4883" s="244"/>
      <c r="O4883" s="243"/>
      <c r="P4883" s="244"/>
      <c r="Q4883" s="243"/>
      <c r="R4883" s="243"/>
    </row>
    <row r="4884" spans="1:18">
      <c r="A4884" s="241"/>
      <c r="B4884" s="241"/>
      <c r="C4884" s="241"/>
      <c r="D4884" s="241"/>
      <c r="E4884" s="241"/>
      <c r="F4884" s="241"/>
      <c r="G4884" s="242"/>
      <c r="H4884" s="241"/>
      <c r="I4884" s="241"/>
      <c r="J4884" s="241"/>
      <c r="K4884" s="241"/>
      <c r="L4884" s="241"/>
      <c r="M4884" s="243"/>
      <c r="N4884" s="244"/>
      <c r="O4884" s="243"/>
      <c r="P4884" s="244"/>
      <c r="Q4884" s="243"/>
      <c r="R4884" s="243"/>
    </row>
    <row r="4885" spans="1:18">
      <c r="A4885" s="241"/>
      <c r="B4885" s="241"/>
      <c r="C4885" s="241"/>
      <c r="D4885" s="241"/>
      <c r="E4885" s="241"/>
      <c r="F4885" s="241"/>
      <c r="G4885" s="242"/>
      <c r="H4885" s="241"/>
      <c r="I4885" s="241"/>
      <c r="J4885" s="241"/>
      <c r="K4885" s="241"/>
      <c r="L4885" s="241"/>
      <c r="M4885" s="243"/>
      <c r="N4885" s="244"/>
      <c r="O4885" s="243"/>
      <c r="P4885" s="244"/>
      <c r="Q4885" s="243"/>
      <c r="R4885" s="243"/>
    </row>
    <row r="4886" spans="1:18">
      <c r="A4886" s="241"/>
      <c r="B4886" s="241"/>
      <c r="C4886" s="241"/>
      <c r="D4886" s="241"/>
      <c r="E4886" s="241"/>
      <c r="F4886" s="241"/>
      <c r="G4886" s="242"/>
      <c r="H4886" s="241"/>
      <c r="I4886" s="241"/>
      <c r="J4886" s="241"/>
      <c r="K4886" s="241"/>
      <c r="L4886" s="241"/>
      <c r="M4886" s="243"/>
      <c r="N4886" s="244"/>
      <c r="O4886" s="243"/>
      <c r="P4886" s="244"/>
      <c r="Q4886" s="243"/>
      <c r="R4886" s="243"/>
    </row>
    <row r="4887" spans="1:18">
      <c r="A4887" s="241"/>
      <c r="B4887" s="241"/>
      <c r="C4887" s="241"/>
      <c r="D4887" s="241"/>
      <c r="E4887" s="241"/>
      <c r="F4887" s="241"/>
      <c r="G4887" s="242"/>
      <c r="H4887" s="241"/>
      <c r="I4887" s="241"/>
      <c r="J4887" s="241"/>
      <c r="K4887" s="241"/>
      <c r="L4887" s="241"/>
      <c r="M4887" s="243"/>
      <c r="N4887" s="244"/>
      <c r="O4887" s="243"/>
      <c r="P4887" s="244"/>
      <c r="Q4887" s="243"/>
      <c r="R4887" s="243"/>
    </row>
    <row r="4888" spans="1:18">
      <c r="A4888" s="241"/>
      <c r="B4888" s="241"/>
      <c r="C4888" s="241"/>
      <c r="D4888" s="241"/>
      <c r="E4888" s="241"/>
      <c r="F4888" s="241"/>
      <c r="G4888" s="242"/>
      <c r="H4888" s="241"/>
      <c r="I4888" s="241"/>
      <c r="J4888" s="241"/>
      <c r="K4888" s="241"/>
      <c r="L4888" s="241"/>
      <c r="M4888" s="243"/>
      <c r="N4888" s="244"/>
      <c r="O4888" s="243"/>
      <c r="P4888" s="244"/>
      <c r="Q4888" s="243"/>
      <c r="R4888" s="243"/>
    </row>
    <row r="4889" spans="1:18">
      <c r="A4889" s="241"/>
      <c r="B4889" s="241"/>
      <c r="C4889" s="241"/>
      <c r="D4889" s="241"/>
      <c r="E4889" s="241"/>
      <c r="F4889" s="241"/>
      <c r="G4889" s="242"/>
      <c r="H4889" s="241"/>
      <c r="I4889" s="241"/>
      <c r="J4889" s="241"/>
      <c r="K4889" s="241"/>
      <c r="L4889" s="241"/>
      <c r="M4889" s="243"/>
      <c r="N4889" s="244"/>
      <c r="O4889" s="243"/>
      <c r="P4889" s="244"/>
      <c r="Q4889" s="243"/>
      <c r="R4889" s="243"/>
    </row>
    <row r="4890" spans="1:18">
      <c r="A4890" s="241"/>
      <c r="B4890" s="241"/>
      <c r="C4890" s="241"/>
      <c r="D4890" s="241"/>
      <c r="E4890" s="241"/>
      <c r="F4890" s="241"/>
      <c r="G4890" s="242"/>
      <c r="H4890" s="241"/>
      <c r="I4890" s="241"/>
      <c r="J4890" s="241"/>
      <c r="K4890" s="241"/>
      <c r="L4890" s="241"/>
      <c r="M4890" s="243"/>
      <c r="N4890" s="244"/>
      <c r="O4890" s="243"/>
      <c r="P4890" s="244"/>
      <c r="Q4890" s="243"/>
      <c r="R4890" s="243"/>
    </row>
    <row r="4891" spans="1:18">
      <c r="A4891" s="241"/>
      <c r="B4891" s="241"/>
      <c r="C4891" s="241"/>
      <c r="D4891" s="241"/>
      <c r="E4891" s="241"/>
      <c r="F4891" s="241"/>
      <c r="G4891" s="242"/>
      <c r="H4891" s="241"/>
      <c r="I4891" s="241"/>
      <c r="J4891" s="241"/>
      <c r="K4891" s="241"/>
      <c r="L4891" s="241"/>
      <c r="M4891" s="243"/>
      <c r="N4891" s="244"/>
      <c r="O4891" s="243"/>
      <c r="P4891" s="244"/>
      <c r="Q4891" s="243"/>
      <c r="R4891" s="243"/>
    </row>
    <row r="4892" spans="1:18">
      <c r="A4892" s="241"/>
      <c r="B4892" s="241"/>
      <c r="C4892" s="241"/>
      <c r="D4892" s="241"/>
      <c r="E4892" s="241"/>
      <c r="F4892" s="241"/>
      <c r="G4892" s="242"/>
      <c r="H4892" s="241"/>
      <c r="I4892" s="241"/>
      <c r="J4892" s="241"/>
      <c r="K4892" s="241"/>
      <c r="L4892" s="241"/>
      <c r="M4892" s="243"/>
      <c r="N4892" s="244"/>
      <c r="O4892" s="243"/>
      <c r="P4892" s="244"/>
      <c r="Q4892" s="243"/>
      <c r="R4892" s="243"/>
    </row>
    <row r="4893" spans="1:18">
      <c r="A4893" s="241"/>
      <c r="B4893" s="241"/>
      <c r="C4893" s="241"/>
      <c r="D4893" s="241"/>
      <c r="E4893" s="241"/>
      <c r="F4893" s="241"/>
      <c r="G4893" s="242"/>
      <c r="H4893" s="241"/>
      <c r="I4893" s="241"/>
      <c r="J4893" s="241"/>
      <c r="K4893" s="241"/>
      <c r="L4893" s="241"/>
      <c r="M4893" s="243"/>
      <c r="N4893" s="244"/>
      <c r="O4893" s="243"/>
      <c r="P4893" s="244"/>
      <c r="Q4893" s="243"/>
      <c r="R4893" s="243"/>
    </row>
    <row r="4894" spans="1:18">
      <c r="A4894" s="241"/>
      <c r="B4894" s="241"/>
      <c r="C4894" s="241"/>
      <c r="D4894" s="241"/>
      <c r="E4894" s="241"/>
      <c r="F4894" s="241"/>
      <c r="G4894" s="242"/>
      <c r="H4894" s="241"/>
      <c r="I4894" s="241"/>
      <c r="J4894" s="241"/>
      <c r="K4894" s="241"/>
      <c r="L4894" s="241"/>
      <c r="M4894" s="243"/>
      <c r="N4894" s="244"/>
      <c r="O4894" s="243"/>
      <c r="P4894" s="244"/>
      <c r="Q4894" s="243"/>
      <c r="R4894" s="243"/>
    </row>
    <row r="4895" spans="1:18">
      <c r="A4895" s="241"/>
      <c r="B4895" s="241"/>
      <c r="C4895" s="241"/>
      <c r="D4895" s="241"/>
      <c r="E4895" s="241"/>
      <c r="F4895" s="241"/>
      <c r="G4895" s="242"/>
      <c r="H4895" s="241"/>
      <c r="I4895" s="241"/>
      <c r="J4895" s="241"/>
      <c r="K4895" s="241"/>
      <c r="L4895" s="241"/>
      <c r="M4895" s="243"/>
      <c r="N4895" s="244"/>
      <c r="O4895" s="243"/>
      <c r="P4895" s="244"/>
      <c r="Q4895" s="243"/>
      <c r="R4895" s="243"/>
    </row>
    <row r="4896" spans="1:18">
      <c r="A4896" s="241"/>
      <c r="B4896" s="241"/>
      <c r="C4896" s="241"/>
      <c r="D4896" s="241"/>
      <c r="E4896" s="241"/>
      <c r="F4896" s="241"/>
      <c r="G4896" s="242"/>
      <c r="H4896" s="241"/>
      <c r="I4896" s="241"/>
      <c r="J4896" s="241"/>
      <c r="K4896" s="241"/>
      <c r="L4896" s="241"/>
      <c r="M4896" s="243"/>
      <c r="N4896" s="244"/>
      <c r="O4896" s="243"/>
      <c r="P4896" s="244"/>
      <c r="Q4896" s="243"/>
      <c r="R4896" s="243"/>
    </row>
    <row r="4897" spans="1:18">
      <c r="A4897" s="241"/>
      <c r="B4897" s="241"/>
      <c r="C4897" s="241"/>
      <c r="D4897" s="241"/>
      <c r="E4897" s="241"/>
      <c r="F4897" s="241"/>
      <c r="G4897" s="242"/>
      <c r="H4897" s="241"/>
      <c r="I4897" s="241"/>
      <c r="J4897" s="241"/>
      <c r="K4897" s="241"/>
      <c r="L4897" s="241"/>
      <c r="M4897" s="243"/>
      <c r="N4897" s="244"/>
      <c r="O4897" s="243"/>
      <c r="P4897" s="244"/>
      <c r="Q4897" s="243"/>
      <c r="R4897" s="243"/>
    </row>
    <row r="4898" spans="1:18">
      <c r="A4898" s="241"/>
      <c r="B4898" s="241"/>
      <c r="C4898" s="241"/>
      <c r="D4898" s="241"/>
      <c r="E4898" s="241"/>
      <c r="F4898" s="241"/>
      <c r="G4898" s="242"/>
      <c r="H4898" s="241"/>
      <c r="I4898" s="241"/>
      <c r="J4898" s="241"/>
      <c r="K4898" s="241"/>
      <c r="L4898" s="241"/>
      <c r="M4898" s="243"/>
      <c r="N4898" s="244"/>
      <c r="O4898" s="243"/>
      <c r="P4898" s="244"/>
      <c r="Q4898" s="243"/>
      <c r="R4898" s="243"/>
    </row>
    <row r="4899" spans="1:18">
      <c r="A4899" s="241"/>
      <c r="B4899" s="241"/>
      <c r="C4899" s="241"/>
      <c r="D4899" s="241"/>
      <c r="E4899" s="241"/>
      <c r="F4899" s="241"/>
      <c r="G4899" s="242"/>
      <c r="H4899" s="241"/>
      <c r="I4899" s="241"/>
      <c r="J4899" s="241"/>
      <c r="K4899" s="241"/>
      <c r="L4899" s="241"/>
      <c r="M4899" s="243"/>
      <c r="N4899" s="244"/>
      <c r="O4899" s="243"/>
      <c r="P4899" s="244"/>
      <c r="Q4899" s="243"/>
      <c r="R4899" s="243"/>
    </row>
    <row r="4900" spans="1:18">
      <c r="A4900" s="241"/>
      <c r="B4900" s="241"/>
      <c r="C4900" s="241"/>
      <c r="D4900" s="241"/>
      <c r="E4900" s="241"/>
      <c r="F4900" s="241"/>
      <c r="G4900" s="242"/>
      <c r="H4900" s="241"/>
      <c r="I4900" s="241"/>
      <c r="J4900" s="241"/>
      <c r="K4900" s="241"/>
      <c r="L4900" s="241"/>
      <c r="M4900" s="243"/>
      <c r="N4900" s="244"/>
      <c r="O4900" s="243"/>
      <c r="P4900" s="244"/>
      <c r="Q4900" s="243"/>
      <c r="R4900" s="243"/>
    </row>
    <row r="4901" spans="1:18">
      <c r="A4901" s="241"/>
      <c r="B4901" s="241"/>
      <c r="C4901" s="241"/>
      <c r="D4901" s="241"/>
      <c r="E4901" s="241"/>
      <c r="F4901" s="241"/>
      <c r="G4901" s="242"/>
      <c r="H4901" s="241"/>
      <c r="I4901" s="241"/>
      <c r="J4901" s="241"/>
      <c r="K4901" s="241"/>
      <c r="L4901" s="241"/>
      <c r="M4901" s="243"/>
      <c r="N4901" s="244"/>
      <c r="O4901" s="243"/>
      <c r="P4901" s="244"/>
      <c r="Q4901" s="243"/>
      <c r="R4901" s="243"/>
    </row>
    <row r="4902" spans="1:18">
      <c r="A4902" s="241"/>
      <c r="B4902" s="241"/>
      <c r="C4902" s="241"/>
      <c r="D4902" s="241"/>
      <c r="E4902" s="241"/>
      <c r="F4902" s="241"/>
      <c r="G4902" s="242"/>
      <c r="H4902" s="241"/>
      <c r="I4902" s="241"/>
      <c r="J4902" s="241"/>
      <c r="K4902" s="241"/>
      <c r="L4902" s="241"/>
      <c r="M4902" s="243"/>
      <c r="N4902" s="244"/>
      <c r="O4902" s="243"/>
      <c r="P4902" s="244"/>
      <c r="Q4902" s="243"/>
      <c r="R4902" s="243"/>
    </row>
    <row r="4903" spans="1:18">
      <c r="A4903" s="241"/>
      <c r="B4903" s="241"/>
      <c r="C4903" s="241"/>
      <c r="D4903" s="241"/>
      <c r="E4903" s="241"/>
      <c r="F4903" s="241"/>
      <c r="G4903" s="242"/>
      <c r="H4903" s="241"/>
      <c r="I4903" s="241"/>
      <c r="J4903" s="241"/>
      <c r="K4903" s="241"/>
      <c r="L4903" s="241"/>
      <c r="M4903" s="243"/>
      <c r="N4903" s="244"/>
      <c r="O4903" s="243"/>
      <c r="P4903" s="244"/>
      <c r="Q4903" s="243"/>
      <c r="R4903" s="243"/>
    </row>
    <row r="4904" spans="1:18">
      <c r="A4904" s="241"/>
      <c r="B4904" s="241"/>
      <c r="C4904" s="241"/>
      <c r="D4904" s="241"/>
      <c r="E4904" s="241"/>
      <c r="F4904" s="241"/>
      <c r="G4904" s="242"/>
      <c r="H4904" s="241"/>
      <c r="I4904" s="241"/>
      <c r="J4904" s="241"/>
      <c r="K4904" s="241"/>
      <c r="L4904" s="241"/>
      <c r="M4904" s="243"/>
      <c r="N4904" s="244"/>
      <c r="O4904" s="243"/>
      <c r="P4904" s="244"/>
      <c r="Q4904" s="243"/>
      <c r="R4904" s="243"/>
    </row>
    <row r="4905" spans="1:18">
      <c r="A4905" s="241"/>
      <c r="B4905" s="241"/>
      <c r="C4905" s="241"/>
      <c r="D4905" s="241"/>
      <c r="E4905" s="241"/>
      <c r="F4905" s="241"/>
      <c r="G4905" s="242"/>
      <c r="H4905" s="241"/>
      <c r="I4905" s="241"/>
      <c r="J4905" s="241"/>
      <c r="K4905" s="241"/>
      <c r="L4905" s="241"/>
      <c r="M4905" s="243"/>
      <c r="N4905" s="244"/>
      <c r="O4905" s="243"/>
      <c r="P4905" s="244"/>
      <c r="Q4905" s="243"/>
      <c r="R4905" s="243"/>
    </row>
    <row r="4906" spans="1:18">
      <c r="A4906" s="241"/>
      <c r="B4906" s="241"/>
      <c r="C4906" s="241"/>
      <c r="D4906" s="241"/>
      <c r="E4906" s="241"/>
      <c r="F4906" s="241"/>
      <c r="G4906" s="242"/>
      <c r="H4906" s="241"/>
      <c r="I4906" s="241"/>
      <c r="J4906" s="241"/>
      <c r="K4906" s="241"/>
      <c r="L4906" s="241"/>
      <c r="M4906" s="243"/>
      <c r="N4906" s="244"/>
      <c r="O4906" s="243"/>
      <c r="P4906" s="244"/>
      <c r="Q4906" s="243"/>
      <c r="R4906" s="243"/>
    </row>
    <row r="4907" spans="1:18">
      <c r="A4907" s="241"/>
      <c r="B4907" s="241"/>
      <c r="C4907" s="241"/>
      <c r="D4907" s="241"/>
      <c r="E4907" s="241"/>
      <c r="F4907" s="241"/>
      <c r="G4907" s="242"/>
      <c r="H4907" s="241"/>
      <c r="I4907" s="241"/>
      <c r="J4907" s="241"/>
      <c r="K4907" s="241"/>
      <c r="L4907" s="241"/>
      <c r="M4907" s="243"/>
      <c r="N4907" s="244"/>
      <c r="O4907" s="243"/>
      <c r="P4907" s="244"/>
      <c r="Q4907" s="243"/>
      <c r="R4907" s="243"/>
    </row>
    <row r="4908" spans="1:18">
      <c r="A4908" s="241"/>
      <c r="B4908" s="241"/>
      <c r="C4908" s="241"/>
      <c r="D4908" s="241"/>
      <c r="E4908" s="241"/>
      <c r="F4908" s="241"/>
      <c r="G4908" s="242"/>
      <c r="H4908" s="241"/>
      <c r="I4908" s="241"/>
      <c r="J4908" s="241"/>
      <c r="K4908" s="241"/>
      <c r="L4908" s="241"/>
      <c r="M4908" s="243"/>
      <c r="N4908" s="244"/>
      <c r="O4908" s="243"/>
      <c r="P4908" s="244"/>
      <c r="Q4908" s="243"/>
      <c r="R4908" s="243"/>
    </row>
    <row r="4909" spans="1:18">
      <c r="A4909" s="241"/>
      <c r="B4909" s="241"/>
      <c r="C4909" s="241"/>
      <c r="D4909" s="241"/>
      <c r="E4909" s="241"/>
      <c r="F4909" s="241"/>
      <c r="G4909" s="242"/>
      <c r="H4909" s="241"/>
      <c r="I4909" s="241"/>
      <c r="J4909" s="241"/>
      <c r="K4909" s="241"/>
      <c r="L4909" s="241"/>
      <c r="M4909" s="243"/>
      <c r="N4909" s="244"/>
      <c r="O4909" s="243"/>
      <c r="P4909" s="244"/>
      <c r="Q4909" s="243"/>
      <c r="R4909" s="243"/>
    </row>
    <row r="4910" spans="1:18">
      <c r="A4910" s="241"/>
      <c r="B4910" s="241"/>
      <c r="C4910" s="241"/>
      <c r="D4910" s="241"/>
      <c r="E4910" s="241"/>
      <c r="F4910" s="241"/>
      <c r="G4910" s="242"/>
      <c r="H4910" s="241"/>
      <c r="I4910" s="241"/>
      <c r="J4910" s="241"/>
      <c r="K4910" s="241"/>
      <c r="L4910" s="241"/>
      <c r="M4910" s="243"/>
      <c r="N4910" s="244"/>
      <c r="O4910" s="243"/>
      <c r="P4910" s="244"/>
      <c r="Q4910" s="243"/>
      <c r="R4910" s="243"/>
    </row>
    <row r="4911" spans="1:18">
      <c r="A4911" s="241"/>
      <c r="B4911" s="241"/>
      <c r="C4911" s="241"/>
      <c r="D4911" s="241"/>
      <c r="E4911" s="241"/>
      <c r="F4911" s="241"/>
      <c r="G4911" s="242"/>
      <c r="H4911" s="241"/>
      <c r="I4911" s="241"/>
      <c r="J4911" s="241"/>
      <c r="K4911" s="241"/>
      <c r="L4911" s="241"/>
      <c r="M4911" s="243"/>
      <c r="N4911" s="244"/>
      <c r="O4911" s="243"/>
      <c r="P4911" s="244"/>
      <c r="Q4911" s="243"/>
      <c r="R4911" s="243"/>
    </row>
    <row r="4912" spans="1:18">
      <c r="A4912" s="241"/>
      <c r="B4912" s="241"/>
      <c r="C4912" s="241"/>
      <c r="D4912" s="241"/>
      <c r="E4912" s="241"/>
      <c r="F4912" s="241"/>
      <c r="G4912" s="242"/>
      <c r="H4912" s="241"/>
      <c r="I4912" s="241"/>
      <c r="J4912" s="241"/>
      <c r="K4912" s="241"/>
      <c r="L4912" s="241"/>
      <c r="M4912" s="243"/>
      <c r="N4912" s="244"/>
      <c r="O4912" s="243"/>
      <c r="P4912" s="244"/>
      <c r="Q4912" s="243"/>
      <c r="R4912" s="243"/>
    </row>
    <row r="4913" spans="1:18">
      <c r="A4913" s="241"/>
      <c r="B4913" s="241"/>
      <c r="C4913" s="241"/>
      <c r="D4913" s="241"/>
      <c r="E4913" s="241"/>
      <c r="F4913" s="241"/>
      <c r="G4913" s="242"/>
      <c r="H4913" s="241"/>
      <c r="I4913" s="241"/>
      <c r="J4913" s="241"/>
      <c r="K4913" s="241"/>
      <c r="L4913" s="241"/>
      <c r="M4913" s="243"/>
      <c r="N4913" s="244"/>
      <c r="O4913" s="243"/>
      <c r="P4913" s="244"/>
      <c r="Q4913" s="243"/>
      <c r="R4913" s="243"/>
    </row>
    <row r="4914" spans="1:18">
      <c r="A4914" s="241"/>
      <c r="B4914" s="241"/>
      <c r="C4914" s="241"/>
      <c r="D4914" s="241"/>
      <c r="E4914" s="241"/>
      <c r="F4914" s="241"/>
      <c r="G4914" s="242"/>
      <c r="H4914" s="241"/>
      <c r="I4914" s="241"/>
      <c r="J4914" s="241"/>
      <c r="K4914" s="241"/>
      <c r="L4914" s="241"/>
      <c r="M4914" s="243"/>
      <c r="N4914" s="244"/>
      <c r="O4914" s="243"/>
      <c r="P4914" s="244"/>
      <c r="Q4914" s="243"/>
      <c r="R4914" s="243"/>
    </row>
    <row r="4915" spans="1:18">
      <c r="A4915" s="241"/>
      <c r="B4915" s="241"/>
      <c r="C4915" s="241"/>
      <c r="D4915" s="241"/>
      <c r="E4915" s="241"/>
      <c r="F4915" s="241"/>
      <c r="G4915" s="242"/>
      <c r="H4915" s="241"/>
      <c r="I4915" s="241"/>
      <c r="J4915" s="241"/>
      <c r="K4915" s="241"/>
      <c r="L4915" s="241"/>
      <c r="M4915" s="243"/>
      <c r="N4915" s="244"/>
      <c r="O4915" s="243"/>
      <c r="P4915" s="244"/>
      <c r="Q4915" s="243"/>
      <c r="R4915" s="243"/>
    </row>
    <row r="4916" spans="1:18">
      <c r="A4916" s="241"/>
      <c r="B4916" s="241"/>
      <c r="C4916" s="241"/>
      <c r="D4916" s="241"/>
      <c r="E4916" s="241"/>
      <c r="F4916" s="241"/>
      <c r="G4916" s="242"/>
      <c r="H4916" s="241"/>
      <c r="I4916" s="241"/>
      <c r="J4916" s="241"/>
      <c r="K4916" s="241"/>
      <c r="L4916" s="241"/>
      <c r="M4916" s="243"/>
      <c r="N4916" s="244"/>
      <c r="O4916" s="243"/>
      <c r="P4916" s="244"/>
      <c r="Q4916" s="243"/>
      <c r="R4916" s="243"/>
    </row>
    <row r="4917" spans="1:18">
      <c r="A4917" s="241"/>
      <c r="B4917" s="241"/>
      <c r="C4917" s="241"/>
      <c r="D4917" s="241"/>
      <c r="E4917" s="241"/>
      <c r="F4917" s="241"/>
      <c r="G4917" s="242"/>
      <c r="H4917" s="241"/>
      <c r="I4917" s="241"/>
      <c r="J4917" s="241"/>
      <c r="K4917" s="241"/>
      <c r="L4917" s="241"/>
      <c r="M4917" s="243"/>
      <c r="N4917" s="244"/>
      <c r="O4917" s="243"/>
      <c r="P4917" s="244"/>
      <c r="Q4917" s="243"/>
      <c r="R4917" s="243"/>
    </row>
    <row r="4918" spans="1:18">
      <c r="A4918" s="241"/>
      <c r="B4918" s="241"/>
      <c r="C4918" s="241"/>
      <c r="D4918" s="241"/>
      <c r="E4918" s="241"/>
      <c r="F4918" s="241"/>
      <c r="G4918" s="242"/>
      <c r="H4918" s="241"/>
      <c r="I4918" s="241"/>
      <c r="J4918" s="241"/>
      <c r="K4918" s="241"/>
      <c r="L4918" s="241"/>
      <c r="M4918" s="243"/>
      <c r="N4918" s="244"/>
      <c r="O4918" s="243"/>
      <c r="P4918" s="244"/>
      <c r="Q4918" s="243"/>
      <c r="R4918" s="243"/>
    </row>
    <row r="4919" spans="1:18">
      <c r="A4919" s="241"/>
      <c r="B4919" s="241"/>
      <c r="C4919" s="241"/>
      <c r="D4919" s="241"/>
      <c r="E4919" s="241"/>
      <c r="F4919" s="241"/>
      <c r="G4919" s="242"/>
      <c r="H4919" s="241"/>
      <c r="I4919" s="241"/>
      <c r="J4919" s="241"/>
      <c r="K4919" s="241"/>
      <c r="L4919" s="241"/>
      <c r="M4919" s="243"/>
      <c r="N4919" s="244"/>
      <c r="O4919" s="243"/>
      <c r="P4919" s="244"/>
      <c r="Q4919" s="243"/>
      <c r="R4919" s="243"/>
    </row>
    <row r="4920" spans="1:18">
      <c r="A4920" s="241"/>
      <c r="B4920" s="241"/>
      <c r="C4920" s="241"/>
      <c r="D4920" s="241"/>
      <c r="E4920" s="241"/>
      <c r="F4920" s="241"/>
      <c r="G4920" s="242"/>
      <c r="H4920" s="241"/>
      <c r="I4920" s="241"/>
      <c r="J4920" s="241"/>
      <c r="K4920" s="241"/>
      <c r="L4920" s="241"/>
      <c r="M4920" s="243"/>
      <c r="N4920" s="244"/>
      <c r="O4920" s="243"/>
      <c r="P4920" s="244"/>
      <c r="Q4920" s="243"/>
      <c r="R4920" s="243"/>
    </row>
    <row r="4921" spans="1:18">
      <c r="A4921" s="241"/>
      <c r="B4921" s="241"/>
      <c r="C4921" s="241"/>
      <c r="D4921" s="241"/>
      <c r="E4921" s="241"/>
      <c r="F4921" s="241"/>
      <c r="G4921" s="242"/>
      <c r="H4921" s="241"/>
      <c r="I4921" s="241"/>
      <c r="J4921" s="241"/>
      <c r="K4921" s="241"/>
      <c r="L4921" s="241"/>
      <c r="M4921" s="243"/>
      <c r="N4921" s="244"/>
      <c r="O4921" s="243"/>
      <c r="P4921" s="244"/>
      <c r="Q4921" s="243"/>
      <c r="R4921" s="243"/>
    </row>
    <row r="4922" spans="1:18">
      <c r="A4922" s="241"/>
      <c r="B4922" s="241"/>
      <c r="C4922" s="241"/>
      <c r="D4922" s="241"/>
      <c r="E4922" s="241"/>
      <c r="F4922" s="241"/>
      <c r="G4922" s="242"/>
      <c r="H4922" s="241"/>
      <c r="I4922" s="241"/>
      <c r="J4922" s="241"/>
      <c r="K4922" s="241"/>
      <c r="L4922" s="241"/>
      <c r="M4922" s="243"/>
      <c r="N4922" s="244"/>
      <c r="O4922" s="243"/>
      <c r="P4922" s="244"/>
      <c r="Q4922" s="243"/>
      <c r="R4922" s="243"/>
    </row>
    <row r="4923" spans="1:18">
      <c r="A4923" s="241"/>
      <c r="B4923" s="241"/>
      <c r="C4923" s="241"/>
      <c r="D4923" s="241"/>
      <c r="E4923" s="241"/>
      <c r="F4923" s="241"/>
      <c r="G4923" s="242"/>
      <c r="H4923" s="241"/>
      <c r="I4923" s="241"/>
      <c r="J4923" s="241"/>
      <c r="K4923" s="241"/>
      <c r="L4923" s="241"/>
      <c r="M4923" s="243"/>
      <c r="N4923" s="244"/>
      <c r="O4923" s="243"/>
      <c r="P4923" s="244"/>
      <c r="Q4923" s="243"/>
      <c r="R4923" s="243"/>
    </row>
    <row r="4924" spans="1:18">
      <c r="A4924" s="241"/>
      <c r="B4924" s="241"/>
      <c r="C4924" s="241"/>
      <c r="D4924" s="241"/>
      <c r="E4924" s="241"/>
      <c r="F4924" s="241"/>
      <c r="G4924" s="242"/>
      <c r="H4924" s="241"/>
      <c r="I4924" s="241"/>
      <c r="J4924" s="241"/>
      <c r="K4924" s="241"/>
      <c r="L4924" s="241"/>
      <c r="M4924" s="243"/>
      <c r="N4924" s="244"/>
      <c r="O4924" s="243"/>
      <c r="P4924" s="244"/>
      <c r="Q4924" s="243"/>
      <c r="R4924" s="243"/>
    </row>
    <row r="4925" spans="1:18">
      <c r="A4925" s="241"/>
      <c r="B4925" s="241"/>
      <c r="C4925" s="241"/>
      <c r="D4925" s="241"/>
      <c r="E4925" s="241"/>
      <c r="F4925" s="241"/>
      <c r="G4925" s="242"/>
      <c r="H4925" s="241"/>
      <c r="I4925" s="241"/>
      <c r="J4925" s="241"/>
      <c r="K4925" s="241"/>
      <c r="L4925" s="241"/>
      <c r="M4925" s="243"/>
      <c r="N4925" s="244"/>
      <c r="O4925" s="243"/>
      <c r="P4925" s="244"/>
      <c r="Q4925" s="243"/>
      <c r="R4925" s="243"/>
    </row>
    <row r="4926" spans="1:18">
      <c r="A4926" s="241"/>
      <c r="B4926" s="241"/>
      <c r="C4926" s="241"/>
      <c r="D4926" s="241"/>
      <c r="E4926" s="241"/>
      <c r="F4926" s="241"/>
      <c r="G4926" s="242"/>
      <c r="H4926" s="241"/>
      <c r="I4926" s="241"/>
      <c r="J4926" s="241"/>
      <c r="K4926" s="241"/>
      <c r="L4926" s="241"/>
      <c r="M4926" s="243"/>
      <c r="N4926" s="244"/>
      <c r="O4926" s="243"/>
      <c r="P4926" s="244"/>
      <c r="Q4926" s="243"/>
      <c r="R4926" s="243"/>
    </row>
    <row r="4927" spans="1:18">
      <c r="A4927" s="241"/>
      <c r="B4927" s="241"/>
      <c r="C4927" s="241"/>
      <c r="D4927" s="241"/>
      <c r="E4927" s="241"/>
      <c r="F4927" s="241"/>
      <c r="G4927" s="242"/>
      <c r="H4927" s="241"/>
      <c r="I4927" s="241"/>
      <c r="J4927" s="241"/>
      <c r="K4927" s="241"/>
      <c r="L4927" s="241"/>
      <c r="M4927" s="243"/>
      <c r="N4927" s="244"/>
      <c r="O4927" s="243"/>
      <c r="P4927" s="244"/>
      <c r="Q4927" s="243"/>
      <c r="R4927" s="243"/>
    </row>
    <row r="4928" spans="1:18">
      <c r="A4928" s="241"/>
      <c r="B4928" s="241"/>
      <c r="C4928" s="241"/>
      <c r="D4928" s="241"/>
      <c r="E4928" s="241"/>
      <c r="F4928" s="241"/>
      <c r="G4928" s="242"/>
      <c r="H4928" s="241"/>
      <c r="I4928" s="241"/>
      <c r="J4928" s="241"/>
      <c r="K4928" s="241"/>
      <c r="L4928" s="241"/>
      <c r="M4928" s="243"/>
      <c r="N4928" s="244"/>
      <c r="O4928" s="243"/>
      <c r="P4928" s="244"/>
      <c r="Q4928" s="243"/>
      <c r="R4928" s="243"/>
    </row>
    <row r="4929" spans="1:18">
      <c r="A4929" s="241"/>
      <c r="B4929" s="241"/>
      <c r="C4929" s="241"/>
      <c r="D4929" s="241"/>
      <c r="E4929" s="241"/>
      <c r="F4929" s="241"/>
      <c r="G4929" s="242"/>
      <c r="H4929" s="241"/>
      <c r="I4929" s="241"/>
      <c r="J4929" s="241"/>
      <c r="K4929" s="241"/>
      <c r="L4929" s="241"/>
      <c r="M4929" s="243"/>
      <c r="N4929" s="244"/>
      <c r="O4929" s="243"/>
      <c r="P4929" s="244"/>
      <c r="Q4929" s="243"/>
      <c r="R4929" s="243"/>
    </row>
    <row r="4930" spans="1:18">
      <c r="A4930" s="241"/>
      <c r="B4930" s="241"/>
      <c r="C4930" s="241"/>
      <c r="D4930" s="241"/>
      <c r="E4930" s="241"/>
      <c r="F4930" s="241"/>
      <c r="G4930" s="242"/>
      <c r="H4930" s="241"/>
      <c r="I4930" s="241"/>
      <c r="J4930" s="241"/>
      <c r="K4930" s="241"/>
      <c r="L4930" s="241"/>
      <c r="M4930" s="243"/>
      <c r="N4930" s="244"/>
      <c r="O4930" s="243"/>
      <c r="P4930" s="244"/>
      <c r="Q4930" s="243"/>
      <c r="R4930" s="243"/>
    </row>
    <row r="4931" spans="1:18">
      <c r="A4931" s="241"/>
      <c r="B4931" s="241"/>
      <c r="C4931" s="241"/>
      <c r="D4931" s="241"/>
      <c r="E4931" s="241"/>
      <c r="F4931" s="241"/>
      <c r="G4931" s="242"/>
      <c r="H4931" s="241"/>
      <c r="I4931" s="241"/>
      <c r="J4931" s="241"/>
      <c r="K4931" s="241"/>
      <c r="L4931" s="241"/>
      <c r="M4931" s="243"/>
      <c r="N4931" s="244"/>
      <c r="O4931" s="243"/>
      <c r="P4931" s="244"/>
      <c r="Q4931" s="243"/>
      <c r="R4931" s="243"/>
    </row>
    <row r="4932" spans="1:18">
      <c r="A4932" s="241"/>
      <c r="B4932" s="241"/>
      <c r="C4932" s="241"/>
      <c r="D4932" s="241"/>
      <c r="E4932" s="241"/>
      <c r="F4932" s="241"/>
      <c r="G4932" s="242"/>
      <c r="H4932" s="241"/>
      <c r="I4932" s="241"/>
      <c r="J4932" s="241"/>
      <c r="K4932" s="241"/>
      <c r="L4932" s="241"/>
      <c r="M4932" s="243"/>
      <c r="N4932" s="244"/>
      <c r="O4932" s="243"/>
      <c r="P4932" s="244"/>
      <c r="Q4932" s="243"/>
      <c r="R4932" s="243"/>
    </row>
    <row r="4933" spans="1:18">
      <c r="A4933" s="241"/>
      <c r="B4933" s="241"/>
      <c r="C4933" s="241"/>
      <c r="D4933" s="241"/>
      <c r="E4933" s="241"/>
      <c r="F4933" s="241"/>
      <c r="G4933" s="242"/>
      <c r="H4933" s="241"/>
      <c r="I4933" s="241"/>
      <c r="J4933" s="241"/>
      <c r="K4933" s="241"/>
      <c r="L4933" s="241"/>
      <c r="M4933" s="243"/>
      <c r="N4933" s="244"/>
      <c r="O4933" s="243"/>
      <c r="P4933" s="244"/>
      <c r="Q4933" s="243"/>
      <c r="R4933" s="243"/>
    </row>
    <row r="4934" spans="1:18">
      <c r="A4934" s="241"/>
      <c r="B4934" s="241"/>
      <c r="C4934" s="241"/>
      <c r="D4934" s="241"/>
      <c r="E4934" s="241"/>
      <c r="F4934" s="241"/>
      <c r="G4934" s="242"/>
      <c r="H4934" s="241"/>
      <c r="I4934" s="241"/>
      <c r="J4934" s="241"/>
      <c r="K4934" s="241"/>
      <c r="L4934" s="241"/>
      <c r="M4934" s="243"/>
      <c r="N4934" s="244"/>
      <c r="O4934" s="243"/>
      <c r="P4934" s="244"/>
      <c r="Q4934" s="243"/>
      <c r="R4934" s="243"/>
    </row>
    <row r="4935" spans="1:18">
      <c r="A4935" s="241"/>
      <c r="B4935" s="241"/>
      <c r="C4935" s="241"/>
      <c r="D4935" s="241"/>
      <c r="E4935" s="241"/>
      <c r="F4935" s="241"/>
      <c r="G4935" s="242"/>
      <c r="H4935" s="241"/>
      <c r="I4935" s="241"/>
      <c r="J4935" s="241"/>
      <c r="K4935" s="241"/>
      <c r="L4935" s="241"/>
      <c r="M4935" s="243"/>
      <c r="N4935" s="244"/>
      <c r="O4935" s="243"/>
      <c r="P4935" s="244"/>
      <c r="Q4935" s="243"/>
      <c r="R4935" s="243"/>
    </row>
    <row r="4936" spans="1:18">
      <c r="A4936" s="241"/>
      <c r="B4936" s="241"/>
      <c r="C4936" s="241"/>
      <c r="D4936" s="241"/>
      <c r="E4936" s="241"/>
      <c r="F4936" s="241"/>
      <c r="G4936" s="242"/>
      <c r="H4936" s="241"/>
      <c r="I4936" s="241"/>
      <c r="J4936" s="241"/>
      <c r="K4936" s="241"/>
      <c r="L4936" s="241"/>
      <c r="M4936" s="243"/>
      <c r="N4936" s="244"/>
      <c r="O4936" s="243"/>
      <c r="P4936" s="244"/>
      <c r="Q4936" s="243"/>
      <c r="R4936" s="243"/>
    </row>
    <row r="4937" spans="1:18">
      <c r="A4937" s="241"/>
      <c r="B4937" s="241"/>
      <c r="C4937" s="241"/>
      <c r="D4937" s="241"/>
      <c r="E4937" s="241"/>
      <c r="F4937" s="241"/>
      <c r="G4937" s="242"/>
      <c r="H4937" s="241"/>
      <c r="I4937" s="241"/>
      <c r="J4937" s="241"/>
      <c r="K4937" s="241"/>
      <c r="L4937" s="241"/>
      <c r="M4937" s="243"/>
      <c r="N4937" s="244"/>
      <c r="O4937" s="243"/>
      <c r="P4937" s="244"/>
      <c r="Q4937" s="243"/>
      <c r="R4937" s="243"/>
    </row>
    <row r="4938" spans="1:18">
      <c r="A4938" s="241"/>
      <c r="B4938" s="241"/>
      <c r="C4938" s="241"/>
      <c r="D4938" s="241"/>
      <c r="E4938" s="241"/>
      <c r="F4938" s="241"/>
      <c r="G4938" s="242"/>
      <c r="H4938" s="241"/>
      <c r="I4938" s="241"/>
      <c r="J4938" s="241"/>
      <c r="K4938" s="241"/>
      <c r="L4938" s="241"/>
      <c r="M4938" s="243"/>
      <c r="N4938" s="244"/>
      <c r="O4938" s="243"/>
      <c r="P4938" s="244"/>
      <c r="Q4938" s="243"/>
      <c r="R4938" s="243"/>
    </row>
    <row r="4939" spans="1:18">
      <c r="A4939" s="241"/>
      <c r="B4939" s="241"/>
      <c r="C4939" s="241"/>
      <c r="D4939" s="241"/>
      <c r="E4939" s="241"/>
      <c r="F4939" s="241"/>
      <c r="G4939" s="242"/>
      <c r="H4939" s="241"/>
      <c r="I4939" s="241"/>
      <c r="J4939" s="241"/>
      <c r="K4939" s="241"/>
      <c r="L4939" s="241"/>
      <c r="M4939" s="243"/>
      <c r="N4939" s="244"/>
      <c r="O4939" s="243"/>
      <c r="P4939" s="244"/>
      <c r="Q4939" s="243"/>
      <c r="R4939" s="243"/>
    </row>
    <row r="4940" spans="1:18">
      <c r="A4940" s="241"/>
      <c r="B4940" s="241"/>
      <c r="C4940" s="241"/>
      <c r="D4940" s="241"/>
      <c r="E4940" s="241"/>
      <c r="F4940" s="241"/>
      <c r="G4940" s="242"/>
      <c r="H4940" s="241"/>
      <c r="I4940" s="241"/>
      <c r="J4940" s="241"/>
      <c r="K4940" s="241"/>
      <c r="L4940" s="241"/>
      <c r="M4940" s="243"/>
      <c r="N4940" s="244"/>
      <c r="O4940" s="243"/>
      <c r="P4940" s="244"/>
      <c r="Q4940" s="243"/>
      <c r="R4940" s="243"/>
    </row>
    <row r="4941" spans="1:18">
      <c r="A4941" s="241"/>
      <c r="B4941" s="241"/>
      <c r="C4941" s="241"/>
      <c r="D4941" s="241"/>
      <c r="E4941" s="241"/>
      <c r="F4941" s="241"/>
      <c r="G4941" s="242"/>
      <c r="H4941" s="241"/>
      <c r="I4941" s="241"/>
      <c r="J4941" s="241"/>
      <c r="K4941" s="241"/>
      <c r="L4941" s="241"/>
      <c r="M4941" s="243"/>
      <c r="N4941" s="244"/>
      <c r="O4941" s="243"/>
      <c r="P4941" s="244"/>
      <c r="Q4941" s="243"/>
      <c r="R4941" s="243"/>
    </row>
    <row r="4942" spans="1:18">
      <c r="A4942" s="241"/>
      <c r="B4942" s="241"/>
      <c r="C4942" s="241"/>
      <c r="D4942" s="241"/>
      <c r="E4942" s="241"/>
      <c r="F4942" s="241"/>
      <c r="G4942" s="242"/>
      <c r="H4942" s="241"/>
      <c r="I4942" s="241"/>
      <c r="J4942" s="241"/>
      <c r="K4942" s="241"/>
      <c r="L4942" s="241"/>
      <c r="M4942" s="243"/>
      <c r="N4942" s="244"/>
      <c r="O4942" s="243"/>
      <c r="P4942" s="244"/>
      <c r="Q4942" s="243"/>
      <c r="R4942" s="243"/>
    </row>
    <row r="4943" spans="1:18">
      <c r="A4943" s="241"/>
      <c r="B4943" s="241"/>
      <c r="C4943" s="241"/>
      <c r="D4943" s="241"/>
      <c r="E4943" s="241"/>
      <c r="F4943" s="241"/>
      <c r="G4943" s="242"/>
      <c r="H4943" s="241"/>
      <c r="I4943" s="241"/>
      <c r="J4943" s="241"/>
      <c r="K4943" s="241"/>
      <c r="L4943" s="241"/>
      <c r="M4943" s="243"/>
      <c r="N4943" s="244"/>
      <c r="O4943" s="243"/>
      <c r="P4943" s="244"/>
      <c r="Q4943" s="243"/>
      <c r="R4943" s="243"/>
    </row>
    <row r="4944" spans="1:18">
      <c r="A4944" s="241"/>
      <c r="B4944" s="241"/>
      <c r="C4944" s="241"/>
      <c r="D4944" s="241"/>
      <c r="E4944" s="241"/>
      <c r="F4944" s="241"/>
      <c r="G4944" s="242"/>
      <c r="H4944" s="241"/>
      <c r="I4944" s="241"/>
      <c r="J4944" s="241"/>
      <c r="K4944" s="241"/>
      <c r="L4944" s="241"/>
      <c r="M4944" s="243"/>
      <c r="N4944" s="244"/>
      <c r="O4944" s="243"/>
      <c r="P4944" s="244"/>
      <c r="Q4944" s="243"/>
      <c r="R4944" s="243"/>
    </row>
    <row r="4945" spans="1:18">
      <c r="A4945" s="241"/>
      <c r="B4945" s="241"/>
      <c r="C4945" s="241"/>
      <c r="D4945" s="241"/>
      <c r="E4945" s="241"/>
      <c r="F4945" s="241"/>
      <c r="G4945" s="242"/>
      <c r="H4945" s="241"/>
      <c r="I4945" s="241"/>
      <c r="J4945" s="241"/>
      <c r="K4945" s="241"/>
      <c r="L4945" s="241"/>
      <c r="M4945" s="243"/>
      <c r="N4945" s="244"/>
      <c r="O4945" s="243"/>
      <c r="P4945" s="244"/>
      <c r="Q4945" s="243"/>
      <c r="R4945" s="243"/>
    </row>
    <row r="4946" spans="1:18">
      <c r="A4946" s="241"/>
      <c r="B4946" s="241"/>
      <c r="C4946" s="241"/>
      <c r="D4946" s="241"/>
      <c r="E4946" s="241"/>
      <c r="F4946" s="241"/>
      <c r="G4946" s="242"/>
      <c r="H4946" s="241"/>
      <c r="I4946" s="241"/>
      <c r="J4946" s="241"/>
      <c r="K4946" s="241"/>
      <c r="L4946" s="241"/>
      <c r="M4946" s="243"/>
      <c r="N4946" s="244"/>
      <c r="O4946" s="243"/>
      <c r="P4946" s="244"/>
      <c r="Q4946" s="243"/>
      <c r="R4946" s="243"/>
    </row>
    <row r="4947" spans="1:18">
      <c r="A4947" s="241"/>
      <c r="B4947" s="241"/>
      <c r="C4947" s="241"/>
      <c r="D4947" s="241"/>
      <c r="E4947" s="241"/>
      <c r="F4947" s="241"/>
      <c r="G4947" s="242"/>
      <c r="H4947" s="241"/>
      <c r="I4947" s="241"/>
      <c r="J4947" s="241"/>
      <c r="K4947" s="241"/>
      <c r="L4947" s="241"/>
      <c r="M4947" s="243"/>
      <c r="N4947" s="244"/>
      <c r="O4947" s="243"/>
      <c r="P4947" s="244"/>
      <c r="Q4947" s="243"/>
      <c r="R4947" s="243"/>
    </row>
    <row r="4948" spans="1:18">
      <c r="A4948" s="241"/>
      <c r="B4948" s="241"/>
      <c r="C4948" s="241"/>
      <c r="D4948" s="241"/>
      <c r="E4948" s="241"/>
      <c r="F4948" s="241"/>
      <c r="G4948" s="242"/>
      <c r="H4948" s="241"/>
      <c r="I4948" s="241"/>
      <c r="J4948" s="241"/>
      <c r="K4948" s="241"/>
      <c r="L4948" s="241"/>
      <c r="M4948" s="243"/>
      <c r="N4948" s="244"/>
      <c r="O4948" s="243"/>
      <c r="P4948" s="244"/>
      <c r="Q4948" s="243"/>
      <c r="R4948" s="243"/>
    </row>
    <row r="4949" spans="1:18">
      <c r="A4949" s="241"/>
      <c r="B4949" s="241"/>
      <c r="C4949" s="241"/>
      <c r="D4949" s="241"/>
      <c r="E4949" s="241"/>
      <c r="F4949" s="241"/>
      <c r="G4949" s="242"/>
      <c r="H4949" s="241"/>
      <c r="I4949" s="241"/>
      <c r="J4949" s="241"/>
      <c r="K4949" s="241"/>
      <c r="L4949" s="241"/>
      <c r="M4949" s="243"/>
      <c r="N4949" s="244"/>
      <c r="O4949" s="243"/>
      <c r="P4949" s="244"/>
      <c r="Q4949" s="243"/>
      <c r="R4949" s="243"/>
    </row>
    <row r="4950" spans="1:18">
      <c r="A4950" s="241"/>
      <c r="B4950" s="241"/>
      <c r="C4950" s="241"/>
      <c r="D4950" s="241"/>
      <c r="E4950" s="241"/>
      <c r="F4950" s="241"/>
      <c r="G4950" s="242"/>
      <c r="H4950" s="241"/>
      <c r="I4950" s="241"/>
      <c r="J4950" s="241"/>
      <c r="K4950" s="241"/>
      <c r="L4950" s="241"/>
      <c r="M4950" s="243"/>
      <c r="N4950" s="244"/>
      <c r="O4950" s="243"/>
      <c r="P4950" s="244"/>
      <c r="Q4950" s="243"/>
      <c r="R4950" s="243"/>
    </row>
    <row r="4951" spans="1:18">
      <c r="A4951" s="241"/>
      <c r="B4951" s="241"/>
      <c r="C4951" s="241"/>
      <c r="D4951" s="241"/>
      <c r="E4951" s="241"/>
      <c r="F4951" s="241"/>
      <c r="G4951" s="242"/>
      <c r="H4951" s="241"/>
      <c r="I4951" s="241"/>
      <c r="J4951" s="241"/>
      <c r="K4951" s="241"/>
      <c r="L4951" s="241"/>
      <c r="M4951" s="243"/>
      <c r="N4951" s="244"/>
      <c r="O4951" s="243"/>
      <c r="P4951" s="244"/>
      <c r="Q4951" s="243"/>
      <c r="R4951" s="243"/>
    </row>
    <row r="4952" spans="1:18">
      <c r="A4952" s="241"/>
      <c r="B4952" s="241"/>
      <c r="C4952" s="241"/>
      <c r="D4952" s="241"/>
      <c r="E4952" s="241"/>
      <c r="F4952" s="241"/>
      <c r="G4952" s="242"/>
      <c r="H4952" s="241"/>
      <c r="I4952" s="241"/>
      <c r="J4952" s="241"/>
      <c r="K4952" s="241"/>
      <c r="L4952" s="241"/>
      <c r="M4952" s="243"/>
      <c r="N4952" s="244"/>
      <c r="O4952" s="243"/>
      <c r="P4952" s="244"/>
      <c r="Q4952" s="243"/>
      <c r="R4952" s="243"/>
    </row>
    <row r="4953" spans="1:18">
      <c r="A4953" s="241"/>
      <c r="B4953" s="241"/>
      <c r="C4953" s="241"/>
      <c r="D4953" s="241"/>
      <c r="E4953" s="241"/>
      <c r="F4953" s="241"/>
      <c r="G4953" s="242"/>
      <c r="H4953" s="241"/>
      <c r="I4953" s="241"/>
      <c r="J4953" s="241"/>
      <c r="K4953" s="241"/>
      <c r="L4953" s="241"/>
      <c r="M4953" s="243"/>
      <c r="N4953" s="244"/>
      <c r="O4953" s="243"/>
      <c r="P4953" s="244"/>
      <c r="Q4953" s="243"/>
      <c r="R4953" s="243"/>
    </row>
    <row r="4954" spans="1:18">
      <c r="A4954" s="241"/>
      <c r="B4954" s="241"/>
      <c r="C4954" s="241"/>
      <c r="D4954" s="241"/>
      <c r="E4954" s="241"/>
      <c r="F4954" s="241"/>
      <c r="G4954" s="242"/>
      <c r="H4954" s="241"/>
      <c r="I4954" s="241"/>
      <c r="J4954" s="241"/>
      <c r="K4954" s="241"/>
      <c r="L4954" s="241"/>
      <c r="M4954" s="243"/>
      <c r="N4954" s="244"/>
      <c r="O4954" s="243"/>
      <c r="P4954" s="244"/>
      <c r="Q4954" s="243"/>
      <c r="R4954" s="243"/>
    </row>
    <row r="4955" spans="1:18">
      <c r="A4955" s="241"/>
      <c r="B4955" s="241"/>
      <c r="C4955" s="241"/>
      <c r="D4955" s="241"/>
      <c r="E4955" s="241"/>
      <c r="F4955" s="241"/>
      <c r="G4955" s="242"/>
      <c r="H4955" s="241"/>
      <c r="I4955" s="241"/>
      <c r="J4955" s="241"/>
      <c r="K4955" s="241"/>
      <c r="L4955" s="241"/>
      <c r="M4955" s="243"/>
      <c r="N4955" s="244"/>
      <c r="O4955" s="243"/>
      <c r="P4955" s="244"/>
      <c r="Q4955" s="243"/>
      <c r="R4955" s="243"/>
    </row>
    <row r="4956" spans="1:18">
      <c r="A4956" s="241"/>
      <c r="B4956" s="241"/>
      <c r="C4956" s="241"/>
      <c r="D4956" s="241"/>
      <c r="E4956" s="241"/>
      <c r="F4956" s="241"/>
      <c r="G4956" s="242"/>
      <c r="H4956" s="241"/>
      <c r="I4956" s="241"/>
      <c r="J4956" s="241"/>
      <c r="K4956" s="241"/>
      <c r="L4956" s="241"/>
      <c r="M4956" s="243"/>
      <c r="N4956" s="244"/>
      <c r="O4956" s="243"/>
      <c r="P4956" s="244"/>
      <c r="Q4956" s="243"/>
      <c r="R4956" s="243"/>
    </row>
    <row r="4957" spans="1:18">
      <c r="A4957" s="241"/>
      <c r="B4957" s="241"/>
      <c r="C4957" s="241"/>
      <c r="D4957" s="241"/>
      <c r="E4957" s="241"/>
      <c r="F4957" s="241"/>
      <c r="G4957" s="242"/>
      <c r="H4957" s="241"/>
      <c r="I4957" s="241"/>
      <c r="J4957" s="241"/>
      <c r="K4957" s="241"/>
      <c r="L4957" s="241"/>
      <c r="M4957" s="243"/>
      <c r="N4957" s="244"/>
      <c r="O4957" s="243"/>
      <c r="P4957" s="244"/>
      <c r="Q4957" s="243"/>
      <c r="R4957" s="243"/>
    </row>
    <row r="4958" spans="1:18">
      <c r="A4958" s="241"/>
      <c r="B4958" s="241"/>
      <c r="C4958" s="241"/>
      <c r="D4958" s="241"/>
      <c r="E4958" s="241"/>
      <c r="F4958" s="241"/>
      <c r="G4958" s="242"/>
      <c r="H4958" s="241"/>
      <c r="I4958" s="241"/>
      <c r="J4958" s="241"/>
      <c r="K4958" s="241"/>
      <c r="L4958" s="241"/>
      <c r="M4958" s="243"/>
      <c r="N4958" s="244"/>
      <c r="O4958" s="243"/>
      <c r="P4958" s="244"/>
      <c r="Q4958" s="243"/>
      <c r="R4958" s="243"/>
    </row>
    <row r="4959" spans="1:18">
      <c r="A4959" s="241"/>
      <c r="B4959" s="241"/>
      <c r="C4959" s="241"/>
      <c r="D4959" s="241"/>
      <c r="E4959" s="241"/>
      <c r="F4959" s="241"/>
      <c r="G4959" s="242"/>
      <c r="H4959" s="241"/>
      <c r="I4959" s="241"/>
      <c r="J4959" s="241"/>
      <c r="K4959" s="241"/>
      <c r="L4959" s="241"/>
      <c r="M4959" s="243"/>
      <c r="N4959" s="244"/>
      <c r="O4959" s="243"/>
      <c r="P4959" s="244"/>
      <c r="Q4959" s="243"/>
      <c r="R4959" s="243"/>
    </row>
    <row r="4960" spans="1:18">
      <c r="A4960" s="241"/>
      <c r="B4960" s="241"/>
      <c r="C4960" s="241"/>
      <c r="D4960" s="241"/>
      <c r="E4960" s="241"/>
      <c r="F4960" s="241"/>
      <c r="G4960" s="242"/>
      <c r="H4960" s="241"/>
      <c r="I4960" s="241"/>
      <c r="J4960" s="241"/>
      <c r="K4960" s="241"/>
      <c r="L4960" s="241"/>
      <c r="M4960" s="243"/>
      <c r="N4960" s="244"/>
      <c r="O4960" s="243"/>
      <c r="P4960" s="244"/>
      <c r="Q4960" s="243"/>
      <c r="R4960" s="243"/>
    </row>
    <row r="4961" spans="1:18">
      <c r="A4961" s="241"/>
      <c r="B4961" s="241"/>
      <c r="C4961" s="241"/>
      <c r="D4961" s="241"/>
      <c r="E4961" s="241"/>
      <c r="F4961" s="241"/>
      <c r="G4961" s="242"/>
      <c r="H4961" s="241"/>
      <c r="I4961" s="241"/>
      <c r="J4961" s="241"/>
      <c r="K4961" s="241"/>
      <c r="L4961" s="241"/>
      <c r="M4961" s="243"/>
      <c r="N4961" s="244"/>
      <c r="O4961" s="243"/>
      <c r="P4961" s="244"/>
      <c r="Q4961" s="243"/>
      <c r="R4961" s="243"/>
    </row>
    <row r="4962" spans="1:18">
      <c r="A4962" s="241"/>
      <c r="B4962" s="241"/>
      <c r="C4962" s="241"/>
      <c r="D4962" s="241"/>
      <c r="E4962" s="241"/>
      <c r="F4962" s="241"/>
      <c r="G4962" s="242"/>
      <c r="H4962" s="241"/>
      <c r="I4962" s="241"/>
      <c r="J4962" s="241"/>
      <c r="K4962" s="241"/>
      <c r="L4962" s="241"/>
      <c r="M4962" s="243"/>
      <c r="N4962" s="244"/>
      <c r="O4962" s="243"/>
      <c r="P4962" s="244"/>
      <c r="Q4962" s="243"/>
      <c r="R4962" s="243"/>
    </row>
    <row r="4963" spans="1:18">
      <c r="A4963" s="241"/>
      <c r="B4963" s="241"/>
      <c r="C4963" s="241"/>
      <c r="D4963" s="241"/>
      <c r="E4963" s="241"/>
      <c r="F4963" s="241"/>
      <c r="G4963" s="242"/>
      <c r="H4963" s="241"/>
      <c r="I4963" s="241"/>
      <c r="J4963" s="241"/>
      <c r="K4963" s="241"/>
      <c r="L4963" s="241"/>
      <c r="M4963" s="243"/>
      <c r="N4963" s="244"/>
      <c r="O4963" s="243"/>
      <c r="P4963" s="244"/>
      <c r="Q4963" s="243"/>
      <c r="R4963" s="243"/>
    </row>
    <row r="4964" spans="1:18">
      <c r="A4964" s="241"/>
      <c r="B4964" s="241"/>
      <c r="C4964" s="241"/>
      <c r="D4964" s="241"/>
      <c r="E4964" s="241"/>
      <c r="F4964" s="241"/>
      <c r="G4964" s="242"/>
      <c r="H4964" s="241"/>
      <c r="I4964" s="241"/>
      <c r="J4964" s="241"/>
      <c r="K4964" s="241"/>
      <c r="L4964" s="241"/>
      <c r="M4964" s="243"/>
      <c r="N4964" s="244"/>
      <c r="O4964" s="243"/>
      <c r="P4964" s="244"/>
      <c r="Q4964" s="243"/>
      <c r="R4964" s="243"/>
    </row>
    <row r="4965" spans="1:18">
      <c r="A4965" s="241"/>
      <c r="B4965" s="241"/>
      <c r="C4965" s="241"/>
      <c r="D4965" s="241"/>
      <c r="E4965" s="241"/>
      <c r="F4965" s="241"/>
      <c r="G4965" s="242"/>
      <c r="H4965" s="241"/>
      <c r="I4965" s="241"/>
      <c r="J4965" s="241"/>
      <c r="K4965" s="241"/>
      <c r="L4965" s="241"/>
      <c r="M4965" s="243"/>
      <c r="N4965" s="244"/>
      <c r="O4965" s="243"/>
      <c r="P4965" s="244"/>
      <c r="Q4965" s="243"/>
      <c r="R4965" s="243"/>
    </row>
    <row r="4966" spans="1:18">
      <c r="A4966" s="241"/>
      <c r="B4966" s="241"/>
      <c r="C4966" s="241"/>
      <c r="D4966" s="241"/>
      <c r="E4966" s="241"/>
      <c r="F4966" s="241"/>
      <c r="G4966" s="242"/>
      <c r="H4966" s="241"/>
      <c r="I4966" s="241"/>
      <c r="J4966" s="241"/>
      <c r="K4966" s="241"/>
      <c r="L4966" s="241"/>
      <c r="M4966" s="243"/>
      <c r="N4966" s="244"/>
      <c r="O4966" s="243"/>
      <c r="P4966" s="244"/>
      <c r="Q4966" s="243"/>
      <c r="R4966" s="243"/>
    </row>
    <row r="4967" spans="1:18">
      <c r="A4967" s="241"/>
      <c r="B4967" s="241"/>
      <c r="C4967" s="241"/>
      <c r="D4967" s="241"/>
      <c r="E4967" s="241"/>
      <c r="F4967" s="241"/>
      <c r="G4967" s="242"/>
      <c r="H4967" s="241"/>
      <c r="I4967" s="241"/>
      <c r="J4967" s="241"/>
      <c r="K4967" s="241"/>
      <c r="L4967" s="241"/>
      <c r="M4967" s="243"/>
      <c r="N4967" s="244"/>
      <c r="O4967" s="243"/>
      <c r="P4967" s="244"/>
      <c r="Q4967" s="243"/>
      <c r="R4967" s="243"/>
    </row>
    <row r="4968" spans="1:18">
      <c r="A4968" s="241"/>
      <c r="B4968" s="241"/>
      <c r="C4968" s="241"/>
      <c r="D4968" s="241"/>
      <c r="E4968" s="241"/>
      <c r="F4968" s="241"/>
      <c r="G4968" s="242"/>
      <c r="H4968" s="241"/>
      <c r="I4968" s="241"/>
      <c r="J4968" s="241"/>
      <c r="K4968" s="241"/>
      <c r="L4968" s="241"/>
      <c r="M4968" s="243"/>
      <c r="N4968" s="244"/>
      <c r="O4968" s="243"/>
      <c r="P4968" s="244"/>
      <c r="Q4968" s="243"/>
      <c r="R4968" s="243"/>
    </row>
    <row r="4969" spans="1:18">
      <c r="A4969" s="241"/>
      <c r="B4969" s="241"/>
      <c r="C4969" s="241"/>
      <c r="D4969" s="241"/>
      <c r="E4969" s="241"/>
      <c r="F4969" s="241"/>
      <c r="G4969" s="242"/>
      <c r="H4969" s="241"/>
      <c r="I4969" s="241"/>
      <c r="J4969" s="241"/>
      <c r="K4969" s="241"/>
      <c r="L4969" s="241"/>
      <c r="M4969" s="243"/>
      <c r="N4969" s="244"/>
      <c r="O4969" s="243"/>
      <c r="P4969" s="244"/>
      <c r="Q4969" s="243"/>
      <c r="R4969" s="243"/>
    </row>
    <row r="4970" spans="1:18">
      <c r="A4970" s="241"/>
      <c r="B4970" s="241"/>
      <c r="C4970" s="241"/>
      <c r="D4970" s="241"/>
      <c r="E4970" s="241"/>
      <c r="F4970" s="241"/>
      <c r="G4970" s="242"/>
      <c r="H4970" s="241"/>
      <c r="I4970" s="241"/>
      <c r="J4970" s="241"/>
      <c r="K4970" s="241"/>
      <c r="L4970" s="241"/>
      <c r="M4970" s="243"/>
      <c r="N4970" s="244"/>
      <c r="O4970" s="243"/>
      <c r="P4970" s="244"/>
      <c r="Q4970" s="243"/>
      <c r="R4970" s="243"/>
    </row>
    <row r="4971" spans="1:18">
      <c r="A4971" s="241"/>
      <c r="B4971" s="241"/>
      <c r="C4971" s="241"/>
      <c r="D4971" s="241"/>
      <c r="E4971" s="241"/>
      <c r="F4971" s="241"/>
      <c r="G4971" s="242"/>
      <c r="H4971" s="241"/>
      <c r="I4971" s="241"/>
      <c r="J4971" s="241"/>
      <c r="K4971" s="241"/>
      <c r="L4971" s="241"/>
      <c r="M4971" s="243"/>
      <c r="N4971" s="244"/>
      <c r="O4971" s="243"/>
      <c r="P4971" s="244"/>
      <c r="Q4971" s="243"/>
      <c r="R4971" s="243"/>
    </row>
    <row r="4972" spans="1:18">
      <c r="A4972" s="241"/>
      <c r="B4972" s="241"/>
      <c r="C4972" s="241"/>
      <c r="D4972" s="241"/>
      <c r="E4972" s="241"/>
      <c r="F4972" s="241"/>
      <c r="G4972" s="242"/>
      <c r="H4972" s="241"/>
      <c r="I4972" s="241"/>
      <c r="J4972" s="241"/>
      <c r="K4972" s="241"/>
      <c r="L4972" s="241"/>
      <c r="M4972" s="243"/>
      <c r="N4972" s="244"/>
      <c r="O4972" s="243"/>
      <c r="P4972" s="244"/>
      <c r="Q4972" s="243"/>
      <c r="R4972" s="243"/>
    </row>
    <row r="4973" spans="1:18">
      <c r="A4973" s="241"/>
      <c r="B4973" s="241"/>
      <c r="C4973" s="241"/>
      <c r="D4973" s="241"/>
      <c r="E4973" s="241"/>
      <c r="F4973" s="241"/>
      <c r="G4973" s="242"/>
      <c r="H4973" s="241"/>
      <c r="I4973" s="241"/>
      <c r="J4973" s="241"/>
      <c r="K4973" s="241"/>
      <c r="L4973" s="241"/>
      <c r="M4973" s="243"/>
      <c r="N4973" s="244"/>
      <c r="O4973" s="243"/>
      <c r="P4973" s="244"/>
      <c r="Q4973" s="243"/>
      <c r="R4973" s="243"/>
    </row>
    <row r="4974" spans="1:18">
      <c r="A4974" s="241"/>
      <c r="B4974" s="241"/>
      <c r="C4974" s="241"/>
      <c r="D4974" s="241"/>
      <c r="E4974" s="241"/>
      <c r="F4974" s="241"/>
      <c r="G4974" s="242"/>
      <c r="H4974" s="241"/>
      <c r="I4974" s="241"/>
      <c r="J4974" s="241"/>
      <c r="K4974" s="241"/>
      <c r="L4974" s="241"/>
      <c r="M4974" s="243"/>
      <c r="N4974" s="244"/>
      <c r="O4974" s="243"/>
      <c r="P4974" s="244"/>
      <c r="Q4974" s="243"/>
      <c r="R4974" s="243"/>
    </row>
    <row r="4975" spans="1:18">
      <c r="A4975" s="241"/>
      <c r="B4975" s="241"/>
      <c r="C4975" s="241"/>
      <c r="D4975" s="241"/>
      <c r="E4975" s="241"/>
      <c r="F4975" s="241"/>
      <c r="G4975" s="242"/>
      <c r="H4975" s="241"/>
      <c r="I4975" s="241"/>
      <c r="J4975" s="241"/>
      <c r="K4975" s="241"/>
      <c r="L4975" s="241"/>
      <c r="M4975" s="243"/>
      <c r="N4975" s="244"/>
      <c r="O4975" s="243"/>
      <c r="P4975" s="244"/>
      <c r="Q4975" s="243"/>
      <c r="R4975" s="243"/>
    </row>
    <row r="4976" spans="1:18">
      <c r="A4976" s="241"/>
      <c r="B4976" s="241"/>
      <c r="C4976" s="241"/>
      <c r="D4976" s="241"/>
      <c r="E4976" s="241"/>
      <c r="F4976" s="241"/>
      <c r="G4976" s="242"/>
      <c r="H4976" s="241"/>
      <c r="I4976" s="241"/>
      <c r="J4976" s="241"/>
      <c r="K4976" s="241"/>
      <c r="L4976" s="241"/>
      <c r="M4976" s="243"/>
      <c r="N4976" s="244"/>
      <c r="O4976" s="243"/>
      <c r="P4976" s="244"/>
      <c r="Q4976" s="243"/>
      <c r="R4976" s="243"/>
    </row>
    <row r="4977" spans="1:18">
      <c r="A4977" s="241"/>
      <c r="B4977" s="241"/>
      <c r="C4977" s="241"/>
      <c r="D4977" s="241"/>
      <c r="E4977" s="241"/>
      <c r="F4977" s="241"/>
      <c r="G4977" s="242"/>
      <c r="H4977" s="241"/>
      <c r="I4977" s="241"/>
      <c r="J4977" s="241"/>
      <c r="K4977" s="241"/>
      <c r="L4977" s="241"/>
      <c r="M4977" s="243"/>
      <c r="N4977" s="244"/>
      <c r="O4977" s="243"/>
      <c r="P4977" s="244"/>
      <c r="Q4977" s="243"/>
      <c r="R4977" s="243"/>
    </row>
    <row r="4978" spans="1:18">
      <c r="A4978" s="241"/>
      <c r="B4978" s="241"/>
      <c r="C4978" s="241"/>
      <c r="D4978" s="241"/>
      <c r="E4978" s="241"/>
      <c r="F4978" s="241"/>
      <c r="G4978" s="242"/>
      <c r="H4978" s="241"/>
      <c r="I4978" s="241"/>
      <c r="J4978" s="241"/>
      <c r="K4978" s="241"/>
      <c r="L4978" s="241"/>
      <c r="M4978" s="243"/>
      <c r="N4978" s="244"/>
      <c r="O4978" s="243"/>
      <c r="P4978" s="244"/>
      <c r="Q4978" s="243"/>
      <c r="R4978" s="243"/>
    </row>
    <row r="4979" spans="1:18">
      <c r="A4979" s="241"/>
      <c r="B4979" s="241"/>
      <c r="C4979" s="241"/>
      <c r="D4979" s="241"/>
      <c r="E4979" s="241"/>
      <c r="F4979" s="241"/>
      <c r="G4979" s="242"/>
      <c r="H4979" s="241"/>
      <c r="I4979" s="241"/>
      <c r="J4979" s="241"/>
      <c r="K4979" s="241"/>
      <c r="L4979" s="241"/>
      <c r="M4979" s="243"/>
      <c r="N4979" s="244"/>
      <c r="O4979" s="243"/>
      <c r="P4979" s="244"/>
      <c r="Q4979" s="243"/>
      <c r="R4979" s="243"/>
    </row>
    <row r="4980" spans="1:18">
      <c r="A4980" s="241"/>
      <c r="B4980" s="241"/>
      <c r="C4980" s="241"/>
      <c r="D4980" s="241"/>
      <c r="E4980" s="241"/>
      <c r="F4980" s="241"/>
      <c r="G4980" s="242"/>
      <c r="H4980" s="241"/>
      <c r="I4980" s="241"/>
      <c r="J4980" s="241"/>
      <c r="K4980" s="241"/>
      <c r="L4980" s="241"/>
      <c r="M4980" s="243"/>
      <c r="N4980" s="244"/>
      <c r="O4980" s="243"/>
      <c r="P4980" s="244"/>
      <c r="Q4980" s="243"/>
      <c r="R4980" s="243"/>
    </row>
    <row r="4981" spans="1:18">
      <c r="A4981" s="241"/>
      <c r="B4981" s="241"/>
      <c r="C4981" s="241"/>
      <c r="D4981" s="241"/>
      <c r="E4981" s="241"/>
      <c r="F4981" s="241"/>
      <c r="G4981" s="242"/>
      <c r="H4981" s="241"/>
      <c r="I4981" s="241"/>
      <c r="J4981" s="241"/>
      <c r="K4981" s="241"/>
      <c r="L4981" s="241"/>
      <c r="M4981" s="243"/>
      <c r="N4981" s="244"/>
      <c r="O4981" s="243"/>
      <c r="P4981" s="244"/>
      <c r="Q4981" s="243"/>
      <c r="R4981" s="243"/>
    </row>
    <row r="4982" spans="1:18">
      <c r="A4982" s="241"/>
      <c r="B4982" s="241"/>
      <c r="C4982" s="241"/>
      <c r="D4982" s="241"/>
      <c r="E4982" s="241"/>
      <c r="F4982" s="241"/>
      <c r="G4982" s="242"/>
      <c r="H4982" s="241"/>
      <c r="I4982" s="241"/>
      <c r="J4982" s="241"/>
      <c r="K4982" s="241"/>
      <c r="L4982" s="241"/>
      <c r="M4982" s="243"/>
      <c r="N4982" s="244"/>
      <c r="O4982" s="243"/>
      <c r="P4982" s="244"/>
      <c r="Q4982" s="243"/>
      <c r="R4982" s="243"/>
    </row>
    <row r="4983" spans="1:18">
      <c r="A4983" s="241"/>
      <c r="B4983" s="241"/>
      <c r="C4983" s="241"/>
      <c r="D4983" s="241"/>
      <c r="E4983" s="241"/>
      <c r="F4983" s="241"/>
      <c r="G4983" s="242"/>
      <c r="H4983" s="241"/>
      <c r="I4983" s="241"/>
      <c r="J4983" s="241"/>
      <c r="K4983" s="241"/>
      <c r="L4983" s="241"/>
      <c r="M4983" s="243"/>
      <c r="N4983" s="244"/>
      <c r="O4983" s="243"/>
      <c r="P4983" s="244"/>
      <c r="Q4983" s="243"/>
      <c r="R4983" s="243"/>
    </row>
    <row r="4984" spans="1:18">
      <c r="A4984" s="241"/>
      <c r="B4984" s="241"/>
      <c r="C4984" s="241"/>
      <c r="D4984" s="241"/>
      <c r="E4984" s="241"/>
      <c r="F4984" s="241"/>
      <c r="G4984" s="242"/>
      <c r="H4984" s="241"/>
      <c r="I4984" s="241"/>
      <c r="J4984" s="241"/>
      <c r="K4984" s="241"/>
      <c r="L4984" s="241"/>
      <c r="M4984" s="243"/>
      <c r="N4984" s="244"/>
      <c r="O4984" s="243"/>
      <c r="P4984" s="244"/>
      <c r="Q4984" s="243"/>
      <c r="R4984" s="243"/>
    </row>
    <row r="4985" spans="1:18">
      <c r="A4985" s="241"/>
      <c r="B4985" s="241"/>
      <c r="C4985" s="241"/>
      <c r="D4985" s="241"/>
      <c r="E4985" s="241"/>
      <c r="F4985" s="241"/>
      <c r="G4985" s="242"/>
      <c r="H4985" s="241"/>
      <c r="I4985" s="241"/>
      <c r="J4985" s="241"/>
      <c r="K4985" s="241"/>
      <c r="L4985" s="241"/>
      <c r="M4985" s="243"/>
      <c r="N4985" s="244"/>
      <c r="O4985" s="243"/>
      <c r="P4985" s="244"/>
      <c r="Q4985" s="243"/>
      <c r="R4985" s="243"/>
    </row>
    <row r="4986" spans="1:18">
      <c r="A4986" s="241"/>
      <c r="B4986" s="241"/>
      <c r="C4986" s="241"/>
      <c r="D4986" s="241"/>
      <c r="E4986" s="241"/>
      <c r="F4986" s="241"/>
      <c r="G4986" s="242"/>
      <c r="H4986" s="241"/>
      <c r="I4986" s="241"/>
      <c r="J4986" s="241"/>
      <c r="K4986" s="241"/>
      <c r="L4986" s="241"/>
      <c r="M4986" s="243"/>
      <c r="N4986" s="244"/>
      <c r="O4986" s="243"/>
      <c r="P4986" s="244"/>
      <c r="Q4986" s="243"/>
      <c r="R4986" s="243"/>
    </row>
    <row r="4987" spans="1:18">
      <c r="A4987" s="241"/>
      <c r="B4987" s="241"/>
      <c r="C4987" s="241"/>
      <c r="D4987" s="241"/>
      <c r="E4987" s="241"/>
      <c r="F4987" s="241"/>
      <c r="G4987" s="242"/>
      <c r="H4987" s="241"/>
      <c r="I4987" s="241"/>
      <c r="J4987" s="241"/>
      <c r="K4987" s="241"/>
      <c r="L4987" s="241"/>
      <c r="M4987" s="243"/>
      <c r="N4987" s="244"/>
      <c r="O4987" s="243"/>
      <c r="P4987" s="244"/>
      <c r="Q4987" s="243"/>
      <c r="R4987" s="243"/>
    </row>
    <row r="4988" spans="1:18">
      <c r="A4988" s="241"/>
      <c r="B4988" s="241"/>
      <c r="C4988" s="241"/>
      <c r="D4988" s="241"/>
      <c r="E4988" s="241"/>
      <c r="F4988" s="241"/>
      <c r="G4988" s="242"/>
      <c r="H4988" s="241"/>
      <c r="I4988" s="241"/>
      <c r="J4988" s="241"/>
      <c r="K4988" s="241"/>
      <c r="L4988" s="241"/>
      <c r="M4988" s="243"/>
      <c r="N4988" s="244"/>
      <c r="O4988" s="243"/>
      <c r="P4988" s="244"/>
      <c r="Q4988" s="243"/>
      <c r="R4988" s="243"/>
    </row>
    <row r="4989" spans="1:18">
      <c r="A4989" s="241"/>
      <c r="B4989" s="241"/>
      <c r="C4989" s="241"/>
      <c r="D4989" s="241"/>
      <c r="E4989" s="241"/>
      <c r="F4989" s="241"/>
      <c r="G4989" s="242"/>
      <c r="H4989" s="241"/>
      <c r="I4989" s="241"/>
      <c r="J4989" s="241"/>
      <c r="K4989" s="241"/>
      <c r="L4989" s="241"/>
      <c r="M4989" s="243"/>
      <c r="N4989" s="244"/>
      <c r="O4989" s="243"/>
      <c r="P4989" s="244"/>
      <c r="Q4989" s="243"/>
      <c r="R4989" s="243"/>
    </row>
    <row r="4990" spans="1:18">
      <c r="A4990" s="241"/>
      <c r="B4990" s="241"/>
      <c r="C4990" s="241"/>
      <c r="D4990" s="241"/>
      <c r="E4990" s="241"/>
      <c r="F4990" s="241"/>
      <c r="G4990" s="242"/>
      <c r="H4990" s="241"/>
      <c r="I4990" s="241"/>
      <c r="J4990" s="241"/>
      <c r="K4990" s="241"/>
      <c r="L4990" s="241"/>
      <c r="M4990" s="243"/>
      <c r="N4990" s="244"/>
      <c r="O4990" s="243"/>
      <c r="P4990" s="244"/>
      <c r="Q4990" s="243"/>
      <c r="R4990" s="243"/>
    </row>
    <row r="4991" spans="1:18">
      <c r="A4991" s="241"/>
      <c r="B4991" s="241"/>
      <c r="C4991" s="241"/>
      <c r="D4991" s="241"/>
      <c r="E4991" s="241"/>
      <c r="F4991" s="241"/>
      <c r="G4991" s="242"/>
      <c r="H4991" s="241"/>
      <c r="I4991" s="241"/>
      <c r="J4991" s="241"/>
      <c r="K4991" s="241"/>
      <c r="L4991" s="241"/>
      <c r="M4991" s="243"/>
      <c r="N4991" s="244"/>
      <c r="O4991" s="243"/>
      <c r="P4991" s="244"/>
      <c r="Q4991" s="243"/>
      <c r="R4991" s="243"/>
    </row>
    <row r="4992" spans="1:18">
      <c r="A4992" s="241"/>
      <c r="B4992" s="241"/>
      <c r="C4992" s="241"/>
      <c r="D4992" s="241"/>
      <c r="E4992" s="241"/>
      <c r="F4992" s="241"/>
      <c r="G4992" s="242"/>
      <c r="H4992" s="241"/>
      <c r="I4992" s="241"/>
      <c r="J4992" s="241"/>
      <c r="K4992" s="241"/>
      <c r="L4992" s="241"/>
      <c r="M4992" s="243"/>
      <c r="N4992" s="244"/>
      <c r="O4992" s="243"/>
      <c r="P4992" s="244"/>
      <c r="Q4992" s="243"/>
      <c r="R4992" s="243"/>
    </row>
    <row r="4993" spans="1:18">
      <c r="A4993" s="241"/>
      <c r="B4993" s="241"/>
      <c r="C4993" s="241"/>
      <c r="D4993" s="241"/>
      <c r="E4993" s="241"/>
      <c r="F4993" s="241"/>
      <c r="G4993" s="242"/>
      <c r="H4993" s="241"/>
      <c r="I4993" s="241"/>
      <c r="J4993" s="241"/>
      <c r="K4993" s="241"/>
      <c r="L4993" s="241"/>
      <c r="M4993" s="243"/>
      <c r="N4993" s="244"/>
      <c r="O4993" s="243"/>
      <c r="P4993" s="244"/>
      <c r="Q4993" s="243"/>
      <c r="R4993" s="243"/>
    </row>
    <row r="4994" spans="1:18">
      <c r="A4994" s="241"/>
      <c r="B4994" s="241"/>
      <c r="C4994" s="241"/>
      <c r="D4994" s="241"/>
      <c r="E4994" s="241"/>
      <c r="F4994" s="241"/>
      <c r="G4994" s="242"/>
      <c r="H4994" s="241"/>
      <c r="I4994" s="241"/>
      <c r="J4994" s="241"/>
      <c r="K4994" s="241"/>
      <c r="L4994" s="241"/>
      <c r="M4994" s="243"/>
      <c r="N4994" s="244"/>
      <c r="O4994" s="243"/>
      <c r="P4994" s="244"/>
      <c r="Q4994" s="243"/>
      <c r="R4994" s="243"/>
    </row>
    <row r="4995" spans="1:18">
      <c r="A4995" s="241"/>
      <c r="B4995" s="241"/>
      <c r="C4995" s="241"/>
      <c r="D4995" s="241"/>
      <c r="E4995" s="241"/>
      <c r="F4995" s="241"/>
      <c r="G4995" s="242"/>
      <c r="H4995" s="241"/>
      <c r="I4995" s="241"/>
      <c r="J4995" s="241"/>
      <c r="K4995" s="241"/>
      <c r="L4995" s="241"/>
      <c r="M4995" s="243"/>
      <c r="N4995" s="244"/>
      <c r="O4995" s="243"/>
      <c r="P4995" s="244"/>
      <c r="Q4995" s="243"/>
      <c r="R4995" s="243"/>
    </row>
    <row r="4996" spans="1:18">
      <c r="A4996" s="241"/>
      <c r="B4996" s="241"/>
      <c r="C4996" s="241"/>
      <c r="D4996" s="241"/>
      <c r="E4996" s="241"/>
      <c r="F4996" s="241"/>
      <c r="G4996" s="242"/>
      <c r="H4996" s="241"/>
      <c r="I4996" s="241"/>
      <c r="J4996" s="241"/>
      <c r="K4996" s="241"/>
      <c r="L4996" s="241"/>
      <c r="M4996" s="243"/>
      <c r="N4996" s="244"/>
      <c r="O4996" s="243"/>
      <c r="P4996" s="244"/>
      <c r="Q4996" s="243"/>
      <c r="R4996" s="243"/>
    </row>
    <row r="4997" spans="1:18">
      <c r="A4997" s="241"/>
      <c r="B4997" s="241"/>
      <c r="C4997" s="241"/>
      <c r="D4997" s="241"/>
      <c r="E4997" s="241"/>
      <c r="F4997" s="241"/>
      <c r="G4997" s="242"/>
      <c r="H4997" s="241"/>
      <c r="I4997" s="241"/>
      <c r="J4997" s="241"/>
      <c r="K4997" s="241"/>
      <c r="L4997" s="241"/>
      <c r="M4997" s="243"/>
      <c r="N4997" s="244"/>
      <c r="O4997" s="243"/>
      <c r="P4997" s="244"/>
      <c r="Q4997" s="243"/>
      <c r="R4997" s="243"/>
    </row>
    <row r="4998" spans="1:18">
      <c r="A4998" s="241"/>
      <c r="B4998" s="241"/>
      <c r="C4998" s="241"/>
      <c r="D4998" s="241"/>
      <c r="E4998" s="241"/>
      <c r="F4998" s="241"/>
      <c r="G4998" s="242"/>
      <c r="H4998" s="241"/>
      <c r="I4998" s="241"/>
      <c r="J4998" s="241"/>
      <c r="K4998" s="241"/>
      <c r="L4998" s="241"/>
      <c r="M4998" s="243"/>
      <c r="N4998" s="244"/>
      <c r="O4998" s="243"/>
      <c r="P4998" s="244"/>
      <c r="Q4998" s="243"/>
      <c r="R4998" s="243"/>
    </row>
    <row r="4999" spans="1:18">
      <c r="A4999" s="241"/>
      <c r="B4999" s="241"/>
      <c r="C4999" s="241"/>
      <c r="D4999" s="241"/>
      <c r="E4999" s="241"/>
      <c r="F4999" s="241"/>
      <c r="G4999" s="242"/>
      <c r="H4999" s="241"/>
      <c r="I4999" s="241"/>
      <c r="J4999" s="241"/>
      <c r="K4999" s="241"/>
      <c r="L4999" s="241"/>
      <c r="M4999" s="243"/>
      <c r="N4999" s="244"/>
      <c r="O4999" s="243"/>
      <c r="P4999" s="244"/>
      <c r="Q4999" s="243"/>
      <c r="R4999" s="243"/>
    </row>
    <row r="5000" spans="1:18">
      <c r="A5000" s="241"/>
      <c r="B5000" s="241"/>
      <c r="C5000" s="241"/>
      <c r="D5000" s="241"/>
      <c r="E5000" s="241"/>
      <c r="F5000" s="241"/>
      <c r="G5000" s="242"/>
      <c r="H5000" s="241"/>
      <c r="I5000" s="241"/>
      <c r="J5000" s="241"/>
      <c r="K5000" s="241"/>
      <c r="L5000" s="241"/>
      <c r="M5000" s="243"/>
      <c r="N5000" s="244"/>
      <c r="O5000" s="243"/>
      <c r="P5000" s="244"/>
      <c r="Q5000" s="243"/>
      <c r="R5000" s="243"/>
    </row>
    <row r="5001" spans="1:18">
      <c r="A5001" s="241"/>
      <c r="B5001" s="241"/>
      <c r="C5001" s="241"/>
      <c r="D5001" s="241"/>
      <c r="E5001" s="241"/>
      <c r="F5001" s="241"/>
      <c r="G5001" s="242"/>
      <c r="H5001" s="241"/>
      <c r="I5001" s="241"/>
      <c r="J5001" s="241"/>
      <c r="K5001" s="241"/>
      <c r="L5001" s="241"/>
      <c r="M5001" s="243"/>
      <c r="N5001" s="244"/>
      <c r="O5001" s="243"/>
      <c r="P5001" s="244"/>
      <c r="Q5001" s="243"/>
      <c r="R5001" s="243"/>
    </row>
    <row r="5002" spans="1:18">
      <c r="A5002" s="241"/>
      <c r="B5002" s="241"/>
      <c r="C5002" s="241"/>
      <c r="D5002" s="241"/>
      <c r="E5002" s="241"/>
      <c r="F5002" s="241"/>
      <c r="G5002" s="242"/>
      <c r="H5002" s="241"/>
      <c r="I5002" s="241"/>
      <c r="J5002" s="241"/>
      <c r="K5002" s="241"/>
      <c r="L5002" s="241"/>
      <c r="M5002" s="243"/>
      <c r="N5002" s="244"/>
      <c r="O5002" s="243"/>
      <c r="P5002" s="244"/>
      <c r="Q5002" s="243"/>
      <c r="R5002" s="243"/>
    </row>
    <row r="5003" spans="1:18">
      <c r="A5003" s="241"/>
      <c r="B5003" s="241"/>
      <c r="C5003" s="241"/>
      <c r="D5003" s="241"/>
      <c r="E5003" s="241"/>
      <c r="F5003" s="241"/>
      <c r="G5003" s="242"/>
      <c r="H5003" s="241"/>
      <c r="I5003" s="241"/>
      <c r="J5003" s="241"/>
      <c r="K5003" s="241"/>
      <c r="L5003" s="241"/>
      <c r="M5003" s="243"/>
      <c r="N5003" s="244"/>
      <c r="O5003" s="243"/>
      <c r="P5003" s="244"/>
      <c r="Q5003" s="243"/>
      <c r="R5003" s="243"/>
    </row>
    <row r="5004" spans="1:18">
      <c r="A5004" s="241"/>
      <c r="B5004" s="241"/>
      <c r="C5004" s="241"/>
      <c r="D5004" s="241"/>
      <c r="E5004" s="241"/>
      <c r="F5004" s="241"/>
      <c r="G5004" s="242"/>
      <c r="H5004" s="241"/>
      <c r="I5004" s="241"/>
      <c r="J5004" s="241"/>
      <c r="K5004" s="241"/>
      <c r="L5004" s="241"/>
      <c r="M5004" s="243"/>
      <c r="N5004" s="244"/>
      <c r="O5004" s="243"/>
      <c r="P5004" s="244"/>
      <c r="Q5004" s="243"/>
      <c r="R5004" s="243"/>
    </row>
    <row r="5005" spans="1:18">
      <c r="A5005" s="241"/>
      <c r="B5005" s="241"/>
      <c r="C5005" s="241"/>
      <c r="D5005" s="241"/>
      <c r="E5005" s="241"/>
      <c r="F5005" s="241"/>
      <c r="G5005" s="242"/>
      <c r="H5005" s="241"/>
      <c r="I5005" s="241"/>
      <c r="J5005" s="241"/>
      <c r="K5005" s="241"/>
      <c r="L5005" s="241"/>
      <c r="M5005" s="243"/>
      <c r="N5005" s="244"/>
      <c r="O5005" s="243"/>
      <c r="P5005" s="244"/>
      <c r="Q5005" s="243"/>
      <c r="R5005" s="243"/>
    </row>
    <row r="5006" spans="1:18">
      <c r="A5006" s="241"/>
      <c r="B5006" s="241"/>
      <c r="C5006" s="241"/>
      <c r="D5006" s="241"/>
      <c r="E5006" s="241"/>
      <c r="F5006" s="241"/>
      <c r="G5006" s="242"/>
      <c r="H5006" s="241"/>
      <c r="I5006" s="241"/>
      <c r="J5006" s="241"/>
      <c r="K5006" s="241"/>
      <c r="L5006" s="241"/>
      <c r="M5006" s="243"/>
      <c r="N5006" s="244"/>
      <c r="O5006" s="243"/>
      <c r="P5006" s="244"/>
      <c r="Q5006" s="243"/>
      <c r="R5006" s="243"/>
    </row>
    <row r="5007" spans="1:18">
      <c r="A5007" s="241"/>
      <c r="B5007" s="241"/>
      <c r="C5007" s="241"/>
      <c r="D5007" s="241"/>
      <c r="E5007" s="241"/>
      <c r="F5007" s="241"/>
      <c r="G5007" s="242"/>
      <c r="H5007" s="241"/>
      <c r="I5007" s="241"/>
      <c r="J5007" s="241"/>
      <c r="K5007" s="241"/>
      <c r="L5007" s="241"/>
      <c r="M5007" s="243"/>
      <c r="N5007" s="244"/>
      <c r="O5007" s="243"/>
      <c r="P5007" s="244"/>
      <c r="Q5007" s="243"/>
      <c r="R5007" s="243"/>
    </row>
    <row r="5008" spans="1:18">
      <c r="A5008" s="241"/>
      <c r="B5008" s="241"/>
      <c r="C5008" s="241"/>
      <c r="D5008" s="241"/>
      <c r="E5008" s="241"/>
      <c r="F5008" s="241"/>
      <c r="G5008" s="242"/>
      <c r="H5008" s="241"/>
      <c r="I5008" s="241"/>
      <c r="J5008" s="241"/>
      <c r="K5008" s="241"/>
      <c r="L5008" s="241"/>
      <c r="M5008" s="243"/>
      <c r="N5008" s="244"/>
      <c r="O5008" s="243"/>
      <c r="P5008" s="244"/>
      <c r="Q5008" s="243"/>
      <c r="R5008" s="243"/>
    </row>
    <row r="5009" spans="1:18">
      <c r="A5009" s="241"/>
      <c r="B5009" s="241"/>
      <c r="C5009" s="241"/>
      <c r="D5009" s="241"/>
      <c r="E5009" s="241"/>
      <c r="F5009" s="241"/>
      <c r="G5009" s="242"/>
      <c r="H5009" s="241"/>
      <c r="I5009" s="241"/>
      <c r="J5009" s="241"/>
      <c r="K5009" s="241"/>
      <c r="L5009" s="241"/>
      <c r="M5009" s="243"/>
      <c r="N5009" s="244"/>
      <c r="O5009" s="243"/>
      <c r="P5009" s="244"/>
      <c r="Q5009" s="243"/>
      <c r="R5009" s="243"/>
    </row>
    <row r="5010" spans="1:18">
      <c r="A5010" s="241"/>
      <c r="B5010" s="241"/>
      <c r="C5010" s="241"/>
      <c r="D5010" s="241"/>
      <c r="E5010" s="241"/>
      <c r="F5010" s="241"/>
      <c r="G5010" s="242"/>
      <c r="H5010" s="241"/>
      <c r="I5010" s="241"/>
      <c r="J5010" s="241"/>
      <c r="K5010" s="241"/>
      <c r="L5010" s="241"/>
      <c r="M5010" s="243"/>
      <c r="N5010" s="244"/>
      <c r="O5010" s="243"/>
      <c r="P5010" s="244"/>
      <c r="Q5010" s="243"/>
      <c r="R5010" s="243"/>
    </row>
    <row r="5011" spans="1:18">
      <c r="A5011" s="241"/>
      <c r="B5011" s="241"/>
      <c r="C5011" s="241"/>
      <c r="D5011" s="241"/>
      <c r="E5011" s="241"/>
      <c r="F5011" s="241"/>
      <c r="G5011" s="242"/>
      <c r="H5011" s="241"/>
      <c r="I5011" s="241"/>
      <c r="J5011" s="241"/>
      <c r="K5011" s="241"/>
      <c r="L5011" s="241"/>
      <c r="M5011" s="243"/>
      <c r="N5011" s="244"/>
      <c r="O5011" s="243"/>
      <c r="P5011" s="244"/>
      <c r="Q5011" s="243"/>
      <c r="R5011" s="243"/>
    </row>
    <row r="5012" spans="1:18">
      <c r="A5012" s="241"/>
      <c r="B5012" s="241"/>
      <c r="C5012" s="241"/>
      <c r="D5012" s="241"/>
      <c r="E5012" s="241"/>
      <c r="F5012" s="241"/>
      <c r="G5012" s="242"/>
      <c r="H5012" s="241"/>
      <c r="I5012" s="241"/>
      <c r="J5012" s="241"/>
      <c r="K5012" s="241"/>
      <c r="L5012" s="241"/>
      <c r="M5012" s="243"/>
      <c r="N5012" s="244"/>
      <c r="O5012" s="243"/>
      <c r="P5012" s="244"/>
      <c r="Q5012" s="243"/>
      <c r="R5012" s="243"/>
    </row>
    <row r="5013" spans="1:18">
      <c r="A5013" s="241"/>
      <c r="B5013" s="241"/>
      <c r="C5013" s="241"/>
      <c r="D5013" s="241"/>
      <c r="E5013" s="241"/>
      <c r="F5013" s="241"/>
      <c r="G5013" s="242"/>
      <c r="H5013" s="241"/>
      <c r="I5013" s="241"/>
      <c r="J5013" s="241"/>
      <c r="K5013" s="241"/>
      <c r="L5013" s="241"/>
      <c r="M5013" s="243"/>
      <c r="N5013" s="244"/>
      <c r="O5013" s="243"/>
      <c r="P5013" s="244"/>
      <c r="Q5013" s="243"/>
      <c r="R5013" s="243"/>
    </row>
    <row r="5014" spans="1:18">
      <c r="A5014" s="241"/>
      <c r="B5014" s="241"/>
      <c r="C5014" s="241"/>
      <c r="D5014" s="241"/>
      <c r="E5014" s="241"/>
      <c r="F5014" s="241"/>
      <c r="G5014" s="242"/>
      <c r="H5014" s="241"/>
      <c r="I5014" s="241"/>
      <c r="J5014" s="241"/>
      <c r="K5014" s="241"/>
      <c r="L5014" s="241"/>
      <c r="M5014" s="243"/>
      <c r="N5014" s="244"/>
      <c r="O5014" s="243"/>
      <c r="P5014" s="244"/>
      <c r="Q5014" s="243"/>
      <c r="R5014" s="243"/>
    </row>
    <row r="5015" spans="1:18">
      <c r="A5015" s="241"/>
      <c r="B5015" s="241"/>
      <c r="C5015" s="241"/>
      <c r="D5015" s="241"/>
      <c r="E5015" s="241"/>
      <c r="F5015" s="241"/>
      <c r="G5015" s="242"/>
      <c r="H5015" s="241"/>
      <c r="I5015" s="241"/>
      <c r="J5015" s="241"/>
      <c r="K5015" s="241"/>
      <c r="L5015" s="241"/>
      <c r="M5015" s="243"/>
      <c r="N5015" s="244"/>
      <c r="O5015" s="243"/>
      <c r="P5015" s="244"/>
      <c r="Q5015" s="243"/>
      <c r="R5015" s="243"/>
    </row>
    <row r="5016" spans="1:18">
      <c r="A5016" s="241"/>
      <c r="B5016" s="241"/>
      <c r="C5016" s="241"/>
      <c r="D5016" s="241"/>
      <c r="E5016" s="241"/>
      <c r="F5016" s="241"/>
      <c r="G5016" s="242"/>
      <c r="H5016" s="241"/>
      <c r="I5016" s="241"/>
      <c r="J5016" s="241"/>
      <c r="K5016" s="241"/>
      <c r="L5016" s="241"/>
      <c r="M5016" s="243"/>
      <c r="N5016" s="244"/>
      <c r="O5016" s="243"/>
      <c r="P5016" s="244"/>
      <c r="Q5016" s="243"/>
      <c r="R5016" s="243"/>
    </row>
    <row r="5017" spans="1:18">
      <c r="A5017" s="241"/>
      <c r="B5017" s="241"/>
      <c r="C5017" s="241"/>
      <c r="D5017" s="241"/>
      <c r="E5017" s="241"/>
      <c r="F5017" s="241"/>
      <c r="G5017" s="242"/>
      <c r="H5017" s="241"/>
      <c r="I5017" s="241"/>
      <c r="J5017" s="241"/>
      <c r="K5017" s="241"/>
      <c r="L5017" s="241"/>
      <c r="M5017" s="243"/>
      <c r="N5017" s="244"/>
      <c r="O5017" s="243"/>
      <c r="P5017" s="244"/>
      <c r="Q5017" s="243"/>
      <c r="R5017" s="243"/>
    </row>
    <row r="5018" spans="1:18">
      <c r="A5018" s="241"/>
      <c r="B5018" s="241"/>
      <c r="C5018" s="241"/>
      <c r="D5018" s="241"/>
      <c r="E5018" s="241"/>
      <c r="F5018" s="241"/>
      <c r="G5018" s="242"/>
      <c r="H5018" s="241"/>
      <c r="I5018" s="241"/>
      <c r="J5018" s="241"/>
      <c r="K5018" s="241"/>
      <c r="L5018" s="241"/>
      <c r="M5018" s="243"/>
      <c r="N5018" s="244"/>
      <c r="O5018" s="243"/>
      <c r="P5018" s="244"/>
      <c r="Q5018" s="243"/>
      <c r="R5018" s="243"/>
    </row>
    <row r="5019" spans="1:18">
      <c r="A5019" s="241"/>
      <c r="B5019" s="241"/>
      <c r="C5019" s="241"/>
      <c r="D5019" s="241"/>
      <c r="E5019" s="241"/>
      <c r="F5019" s="241"/>
      <c r="G5019" s="242"/>
      <c r="H5019" s="241"/>
      <c r="I5019" s="241"/>
      <c r="J5019" s="241"/>
      <c r="K5019" s="241"/>
      <c r="L5019" s="241"/>
      <c r="M5019" s="243"/>
      <c r="N5019" s="244"/>
      <c r="O5019" s="243"/>
      <c r="P5019" s="244"/>
      <c r="Q5019" s="243"/>
      <c r="R5019" s="243"/>
    </row>
    <row r="5020" spans="1:18">
      <c r="A5020" s="241"/>
      <c r="B5020" s="241"/>
      <c r="C5020" s="241"/>
      <c r="D5020" s="241"/>
      <c r="E5020" s="241"/>
      <c r="F5020" s="241"/>
      <c r="G5020" s="242"/>
      <c r="H5020" s="241"/>
      <c r="I5020" s="241"/>
      <c r="J5020" s="241"/>
      <c r="K5020" s="241"/>
      <c r="L5020" s="241"/>
      <c r="M5020" s="243"/>
      <c r="N5020" s="244"/>
      <c r="O5020" s="243"/>
      <c r="P5020" s="244"/>
      <c r="Q5020" s="243"/>
      <c r="R5020" s="243"/>
    </row>
    <row r="5021" spans="1:18">
      <c r="A5021" s="241"/>
      <c r="B5021" s="241"/>
      <c r="C5021" s="241"/>
      <c r="D5021" s="241"/>
      <c r="E5021" s="241"/>
      <c r="F5021" s="241"/>
      <c r="G5021" s="242"/>
      <c r="H5021" s="241"/>
      <c r="I5021" s="241"/>
      <c r="J5021" s="241"/>
      <c r="K5021" s="241"/>
      <c r="L5021" s="241"/>
      <c r="M5021" s="243"/>
      <c r="N5021" s="244"/>
      <c r="O5021" s="243"/>
      <c r="P5021" s="244"/>
      <c r="Q5021" s="243"/>
      <c r="R5021" s="243"/>
    </row>
    <row r="5022" spans="1:18">
      <c r="A5022" s="241"/>
      <c r="B5022" s="241"/>
      <c r="C5022" s="241"/>
      <c r="D5022" s="241"/>
      <c r="E5022" s="241"/>
      <c r="F5022" s="241"/>
      <c r="G5022" s="242"/>
      <c r="H5022" s="241"/>
      <c r="I5022" s="241"/>
      <c r="J5022" s="241"/>
      <c r="K5022" s="241"/>
      <c r="L5022" s="241"/>
      <c r="M5022" s="243"/>
      <c r="N5022" s="244"/>
      <c r="O5022" s="243"/>
      <c r="P5022" s="244"/>
      <c r="Q5022" s="243"/>
      <c r="R5022" s="243"/>
    </row>
    <row r="5023" spans="1:18">
      <c r="A5023" s="241"/>
      <c r="B5023" s="241"/>
      <c r="C5023" s="241"/>
      <c r="D5023" s="241"/>
      <c r="E5023" s="241"/>
      <c r="F5023" s="241"/>
      <c r="G5023" s="242"/>
      <c r="H5023" s="241"/>
      <c r="I5023" s="241"/>
      <c r="J5023" s="241"/>
      <c r="K5023" s="241"/>
      <c r="L5023" s="241"/>
      <c r="M5023" s="243"/>
      <c r="N5023" s="244"/>
      <c r="O5023" s="243"/>
      <c r="P5023" s="244"/>
      <c r="Q5023" s="243"/>
      <c r="R5023" s="243"/>
    </row>
    <row r="5024" spans="1:18">
      <c r="A5024" s="241"/>
      <c r="B5024" s="241"/>
      <c r="C5024" s="241"/>
      <c r="D5024" s="241"/>
      <c r="E5024" s="241"/>
      <c r="F5024" s="241"/>
      <c r="G5024" s="242"/>
      <c r="H5024" s="241"/>
      <c r="I5024" s="241"/>
      <c r="J5024" s="241"/>
      <c r="K5024" s="241"/>
      <c r="L5024" s="241"/>
      <c r="M5024" s="243"/>
      <c r="N5024" s="244"/>
      <c r="O5024" s="243"/>
      <c r="P5024" s="244"/>
      <c r="Q5024" s="243"/>
      <c r="R5024" s="243"/>
    </row>
    <row r="5025" spans="1:18">
      <c r="A5025" s="241"/>
      <c r="B5025" s="241"/>
      <c r="C5025" s="241"/>
      <c r="D5025" s="241"/>
      <c r="E5025" s="241"/>
      <c r="F5025" s="241"/>
      <c r="G5025" s="242"/>
      <c r="H5025" s="241"/>
      <c r="I5025" s="241"/>
      <c r="J5025" s="241"/>
      <c r="K5025" s="241"/>
      <c r="L5025" s="241"/>
      <c r="M5025" s="243"/>
      <c r="N5025" s="244"/>
      <c r="O5025" s="243"/>
      <c r="P5025" s="244"/>
      <c r="Q5025" s="243"/>
      <c r="R5025" s="243"/>
    </row>
    <row r="5026" spans="1:18">
      <c r="A5026" s="241"/>
      <c r="B5026" s="241"/>
      <c r="C5026" s="241"/>
      <c r="D5026" s="241"/>
      <c r="E5026" s="241"/>
      <c r="F5026" s="241"/>
      <c r="G5026" s="242"/>
      <c r="H5026" s="241"/>
      <c r="I5026" s="241"/>
      <c r="J5026" s="241"/>
      <c r="K5026" s="241"/>
      <c r="L5026" s="241"/>
      <c r="M5026" s="243"/>
      <c r="N5026" s="244"/>
      <c r="O5026" s="243"/>
      <c r="P5026" s="244"/>
      <c r="Q5026" s="243"/>
      <c r="R5026" s="243"/>
    </row>
    <row r="5027" spans="1:18">
      <c r="A5027" s="241"/>
      <c r="B5027" s="241"/>
      <c r="C5027" s="241"/>
      <c r="D5027" s="241"/>
      <c r="E5027" s="241"/>
      <c r="F5027" s="241"/>
      <c r="G5027" s="242"/>
      <c r="H5027" s="241"/>
      <c r="I5027" s="241"/>
      <c r="J5027" s="241"/>
      <c r="K5027" s="241"/>
      <c r="L5027" s="241"/>
      <c r="M5027" s="243"/>
      <c r="N5027" s="244"/>
      <c r="O5027" s="243"/>
      <c r="P5027" s="244"/>
      <c r="Q5027" s="243"/>
      <c r="R5027" s="243"/>
    </row>
    <row r="5028" spans="1:18">
      <c r="A5028" s="241"/>
      <c r="B5028" s="241"/>
      <c r="C5028" s="241"/>
      <c r="D5028" s="241"/>
      <c r="E5028" s="241"/>
      <c r="F5028" s="241"/>
      <c r="G5028" s="242"/>
      <c r="H5028" s="241"/>
      <c r="I5028" s="241"/>
      <c r="J5028" s="241"/>
      <c r="K5028" s="241"/>
      <c r="L5028" s="241"/>
      <c r="M5028" s="243"/>
      <c r="N5028" s="244"/>
      <c r="O5028" s="243"/>
      <c r="P5028" s="244"/>
      <c r="Q5028" s="243"/>
      <c r="R5028" s="243"/>
    </row>
    <row r="5029" spans="1:18">
      <c r="A5029" s="241"/>
      <c r="B5029" s="241"/>
      <c r="C5029" s="241"/>
      <c r="D5029" s="241"/>
      <c r="E5029" s="241"/>
      <c r="F5029" s="241"/>
      <c r="G5029" s="242"/>
      <c r="H5029" s="241"/>
      <c r="I5029" s="241"/>
      <c r="J5029" s="241"/>
      <c r="K5029" s="241"/>
      <c r="L5029" s="241"/>
      <c r="M5029" s="243"/>
      <c r="N5029" s="244"/>
      <c r="O5029" s="243"/>
      <c r="P5029" s="244"/>
      <c r="Q5029" s="243"/>
      <c r="R5029" s="243"/>
    </row>
    <row r="5030" spans="1:18">
      <c r="A5030" s="241"/>
      <c r="B5030" s="241"/>
      <c r="C5030" s="241"/>
      <c r="D5030" s="241"/>
      <c r="E5030" s="241"/>
      <c r="F5030" s="241"/>
      <c r="G5030" s="242"/>
      <c r="H5030" s="241"/>
      <c r="I5030" s="241"/>
      <c r="J5030" s="241"/>
      <c r="K5030" s="241"/>
      <c r="L5030" s="241"/>
      <c r="M5030" s="243"/>
      <c r="N5030" s="244"/>
      <c r="O5030" s="243"/>
      <c r="P5030" s="244"/>
      <c r="Q5030" s="243"/>
      <c r="R5030" s="243"/>
    </row>
    <row r="5031" spans="1:18">
      <c r="A5031" s="241"/>
      <c r="B5031" s="241"/>
      <c r="C5031" s="241"/>
      <c r="D5031" s="241"/>
      <c r="E5031" s="241"/>
      <c r="F5031" s="241"/>
      <c r="G5031" s="242"/>
      <c r="H5031" s="241"/>
      <c r="I5031" s="241"/>
      <c r="J5031" s="241"/>
      <c r="K5031" s="241"/>
      <c r="L5031" s="241"/>
      <c r="M5031" s="243"/>
      <c r="N5031" s="244"/>
      <c r="O5031" s="243"/>
      <c r="P5031" s="244"/>
      <c r="Q5031" s="243"/>
      <c r="R5031" s="243"/>
    </row>
    <row r="5032" spans="1:18">
      <c r="A5032" s="241"/>
      <c r="B5032" s="241"/>
      <c r="C5032" s="241"/>
      <c r="D5032" s="241"/>
      <c r="E5032" s="241"/>
      <c r="F5032" s="241"/>
      <c r="G5032" s="242"/>
      <c r="H5032" s="241"/>
      <c r="I5032" s="241"/>
      <c r="J5032" s="241"/>
      <c r="K5032" s="241"/>
      <c r="L5032" s="241"/>
      <c r="M5032" s="243"/>
      <c r="N5032" s="244"/>
      <c r="O5032" s="243"/>
      <c r="P5032" s="244"/>
      <c r="Q5032" s="243"/>
      <c r="R5032" s="243"/>
    </row>
    <row r="5033" spans="1:18">
      <c r="A5033" s="241"/>
      <c r="B5033" s="241"/>
      <c r="C5033" s="241"/>
      <c r="D5033" s="241"/>
      <c r="E5033" s="241"/>
      <c r="F5033" s="241"/>
      <c r="G5033" s="242"/>
      <c r="H5033" s="241"/>
      <c r="I5033" s="241"/>
      <c r="J5033" s="241"/>
      <c r="K5033" s="241"/>
      <c r="L5033" s="241"/>
      <c r="M5033" s="243"/>
      <c r="N5033" s="244"/>
      <c r="O5033" s="243"/>
      <c r="P5033" s="244"/>
      <c r="Q5033" s="243"/>
      <c r="R5033" s="243"/>
    </row>
    <row r="5034" spans="1:18">
      <c r="A5034" s="241"/>
      <c r="B5034" s="241"/>
      <c r="C5034" s="241"/>
      <c r="D5034" s="241"/>
      <c r="E5034" s="241"/>
      <c r="F5034" s="241"/>
      <c r="G5034" s="242"/>
      <c r="H5034" s="241"/>
      <c r="I5034" s="241"/>
      <c r="J5034" s="241"/>
      <c r="K5034" s="241"/>
      <c r="L5034" s="241"/>
      <c r="M5034" s="243"/>
      <c r="N5034" s="244"/>
      <c r="O5034" s="243"/>
      <c r="P5034" s="244"/>
      <c r="Q5034" s="243"/>
      <c r="R5034" s="243"/>
    </row>
    <row r="5035" spans="1:18">
      <c r="A5035" s="241"/>
      <c r="B5035" s="241"/>
      <c r="C5035" s="241"/>
      <c r="D5035" s="241"/>
      <c r="E5035" s="241"/>
      <c r="F5035" s="241"/>
      <c r="G5035" s="242"/>
      <c r="H5035" s="241"/>
      <c r="I5035" s="241"/>
      <c r="J5035" s="241"/>
      <c r="K5035" s="241"/>
      <c r="L5035" s="241"/>
      <c r="M5035" s="243"/>
      <c r="N5035" s="244"/>
      <c r="O5035" s="243"/>
      <c r="P5035" s="244"/>
      <c r="Q5035" s="243"/>
      <c r="R5035" s="243"/>
    </row>
    <row r="5036" spans="1:18">
      <c r="A5036" s="241"/>
      <c r="B5036" s="241"/>
      <c r="C5036" s="241"/>
      <c r="D5036" s="241"/>
      <c r="E5036" s="241"/>
      <c r="F5036" s="241"/>
      <c r="G5036" s="242"/>
      <c r="H5036" s="241"/>
      <c r="I5036" s="241"/>
      <c r="J5036" s="241"/>
      <c r="K5036" s="241"/>
      <c r="L5036" s="241"/>
      <c r="M5036" s="243"/>
      <c r="N5036" s="244"/>
      <c r="O5036" s="243"/>
      <c r="P5036" s="244"/>
      <c r="Q5036" s="243"/>
      <c r="R5036" s="243"/>
    </row>
    <row r="5037" spans="1:18">
      <c r="A5037" s="241"/>
      <c r="B5037" s="241"/>
      <c r="C5037" s="241"/>
      <c r="D5037" s="241"/>
      <c r="E5037" s="241"/>
      <c r="F5037" s="241"/>
      <c r="G5037" s="242"/>
      <c r="H5037" s="241"/>
      <c r="I5037" s="241"/>
      <c r="J5037" s="241"/>
      <c r="K5037" s="241"/>
      <c r="L5037" s="241"/>
      <c r="M5037" s="243"/>
      <c r="N5037" s="244"/>
      <c r="O5037" s="243"/>
      <c r="P5037" s="244"/>
      <c r="Q5037" s="243"/>
      <c r="R5037" s="243"/>
    </row>
    <row r="5038" spans="1:18">
      <c r="A5038" s="241"/>
      <c r="B5038" s="241"/>
      <c r="C5038" s="241"/>
      <c r="D5038" s="241"/>
      <c r="E5038" s="241"/>
      <c r="F5038" s="241"/>
      <c r="G5038" s="242"/>
      <c r="H5038" s="241"/>
      <c r="I5038" s="241"/>
      <c r="J5038" s="241"/>
      <c r="K5038" s="241"/>
      <c r="L5038" s="241"/>
      <c r="M5038" s="243"/>
      <c r="N5038" s="244"/>
      <c r="O5038" s="243"/>
      <c r="P5038" s="244"/>
      <c r="Q5038" s="243"/>
      <c r="R5038" s="243"/>
    </row>
    <row r="5039" spans="1:18">
      <c r="A5039" s="241"/>
      <c r="B5039" s="241"/>
      <c r="C5039" s="241"/>
      <c r="D5039" s="241"/>
      <c r="E5039" s="241"/>
      <c r="F5039" s="241"/>
      <c r="G5039" s="242"/>
      <c r="H5039" s="241"/>
      <c r="I5039" s="241"/>
      <c r="J5039" s="241"/>
      <c r="K5039" s="241"/>
      <c r="L5039" s="241"/>
      <c r="M5039" s="243"/>
      <c r="N5039" s="244"/>
      <c r="O5039" s="243"/>
      <c r="P5039" s="244"/>
      <c r="Q5039" s="243"/>
      <c r="R5039" s="243"/>
    </row>
    <row r="5040" spans="1:18">
      <c r="A5040" s="241"/>
      <c r="B5040" s="241"/>
      <c r="C5040" s="241"/>
      <c r="D5040" s="241"/>
      <c r="E5040" s="241"/>
      <c r="F5040" s="241"/>
      <c r="G5040" s="242"/>
      <c r="H5040" s="241"/>
      <c r="I5040" s="241"/>
      <c r="J5040" s="241"/>
      <c r="K5040" s="241"/>
      <c r="L5040" s="241"/>
      <c r="M5040" s="243"/>
      <c r="N5040" s="244"/>
      <c r="O5040" s="243"/>
      <c r="P5040" s="244"/>
      <c r="Q5040" s="243"/>
      <c r="R5040" s="243"/>
    </row>
    <row r="5041" spans="1:18">
      <c r="A5041" s="241"/>
      <c r="B5041" s="241"/>
      <c r="C5041" s="241"/>
      <c r="D5041" s="241"/>
      <c r="E5041" s="241"/>
      <c r="F5041" s="241"/>
      <c r="G5041" s="242"/>
      <c r="H5041" s="241"/>
      <c r="I5041" s="241"/>
      <c r="J5041" s="241"/>
      <c r="K5041" s="241"/>
      <c r="L5041" s="241"/>
      <c r="M5041" s="243"/>
      <c r="N5041" s="244"/>
      <c r="O5041" s="243"/>
      <c r="P5041" s="244"/>
      <c r="Q5041" s="243"/>
      <c r="R5041" s="243"/>
    </row>
    <row r="5042" spans="1:18">
      <c r="A5042" s="241"/>
      <c r="B5042" s="241"/>
      <c r="C5042" s="241"/>
      <c r="D5042" s="241"/>
      <c r="E5042" s="241"/>
      <c r="F5042" s="241"/>
      <c r="G5042" s="242"/>
      <c r="H5042" s="241"/>
      <c r="I5042" s="241"/>
      <c r="J5042" s="241"/>
      <c r="K5042" s="241"/>
      <c r="L5042" s="241"/>
      <c r="M5042" s="243"/>
      <c r="N5042" s="244"/>
      <c r="O5042" s="243"/>
      <c r="P5042" s="244"/>
      <c r="Q5042" s="243"/>
      <c r="R5042" s="243"/>
    </row>
    <row r="5043" spans="1:18">
      <c r="A5043" s="241"/>
      <c r="B5043" s="241"/>
      <c r="C5043" s="241"/>
      <c r="D5043" s="241"/>
      <c r="E5043" s="241"/>
      <c r="F5043" s="241"/>
      <c r="G5043" s="242"/>
      <c r="H5043" s="241"/>
      <c r="I5043" s="241"/>
      <c r="J5043" s="241"/>
      <c r="K5043" s="241"/>
      <c r="L5043" s="241"/>
      <c r="M5043" s="243"/>
      <c r="N5043" s="244"/>
      <c r="O5043" s="243"/>
      <c r="P5043" s="244"/>
      <c r="Q5043" s="243"/>
      <c r="R5043" s="243"/>
    </row>
    <row r="5044" spans="1:18">
      <c r="A5044" s="241"/>
      <c r="B5044" s="241"/>
      <c r="C5044" s="241"/>
      <c r="D5044" s="241"/>
      <c r="E5044" s="241"/>
      <c r="F5044" s="241"/>
      <c r="G5044" s="242"/>
      <c r="H5044" s="241"/>
      <c r="I5044" s="241"/>
      <c r="J5044" s="241"/>
      <c r="K5044" s="241"/>
      <c r="L5044" s="241"/>
      <c r="M5044" s="243"/>
      <c r="N5044" s="244"/>
      <c r="O5044" s="243"/>
      <c r="P5044" s="244"/>
      <c r="Q5044" s="243"/>
      <c r="R5044" s="243"/>
    </row>
    <row r="5045" spans="1:18">
      <c r="A5045" s="241"/>
      <c r="B5045" s="241"/>
      <c r="C5045" s="241"/>
      <c r="D5045" s="241"/>
      <c r="E5045" s="241"/>
      <c r="F5045" s="241"/>
      <c r="G5045" s="242"/>
      <c r="H5045" s="241"/>
      <c r="I5045" s="241"/>
      <c r="J5045" s="241"/>
      <c r="K5045" s="241"/>
      <c r="L5045" s="241"/>
      <c r="M5045" s="243"/>
      <c r="N5045" s="244"/>
      <c r="O5045" s="243"/>
      <c r="P5045" s="244"/>
      <c r="Q5045" s="243"/>
      <c r="R5045" s="243"/>
    </row>
    <row r="5046" spans="1:18">
      <c r="A5046" s="241"/>
      <c r="B5046" s="241"/>
      <c r="C5046" s="241"/>
      <c r="D5046" s="241"/>
      <c r="E5046" s="241"/>
      <c r="F5046" s="241"/>
      <c r="G5046" s="242"/>
      <c r="H5046" s="241"/>
      <c r="I5046" s="241"/>
      <c r="J5046" s="241"/>
      <c r="K5046" s="241"/>
      <c r="L5046" s="241"/>
      <c r="M5046" s="243"/>
      <c r="N5046" s="244"/>
      <c r="O5046" s="243"/>
      <c r="P5046" s="244"/>
      <c r="Q5046" s="243"/>
      <c r="R5046" s="243"/>
    </row>
    <row r="5047" spans="1:18">
      <c r="A5047" s="241"/>
      <c r="B5047" s="241"/>
      <c r="C5047" s="241"/>
      <c r="D5047" s="241"/>
      <c r="E5047" s="241"/>
      <c r="F5047" s="241"/>
      <c r="G5047" s="242"/>
      <c r="H5047" s="241"/>
      <c r="I5047" s="241"/>
      <c r="J5047" s="241"/>
      <c r="K5047" s="241"/>
      <c r="L5047" s="241"/>
      <c r="M5047" s="243"/>
      <c r="N5047" s="244"/>
      <c r="O5047" s="243"/>
      <c r="P5047" s="244"/>
      <c r="Q5047" s="243"/>
      <c r="R5047" s="243"/>
    </row>
    <row r="5048" spans="1:18">
      <c r="A5048" s="241"/>
      <c r="B5048" s="241"/>
      <c r="C5048" s="241"/>
      <c r="D5048" s="241"/>
      <c r="E5048" s="241"/>
      <c r="F5048" s="241"/>
      <c r="G5048" s="242"/>
      <c r="H5048" s="241"/>
      <c r="I5048" s="241"/>
      <c r="J5048" s="241"/>
      <c r="K5048" s="241"/>
      <c r="L5048" s="241"/>
      <c r="M5048" s="243"/>
      <c r="N5048" s="244"/>
      <c r="O5048" s="243"/>
      <c r="P5048" s="244"/>
      <c r="Q5048" s="243"/>
      <c r="R5048" s="243"/>
    </row>
    <row r="5049" spans="1:18">
      <c r="A5049" s="241"/>
      <c r="B5049" s="241"/>
      <c r="C5049" s="241"/>
      <c r="D5049" s="241"/>
      <c r="E5049" s="241"/>
      <c r="F5049" s="241"/>
      <c r="G5049" s="242"/>
      <c r="H5049" s="241"/>
      <c r="I5049" s="241"/>
      <c r="J5049" s="241"/>
      <c r="K5049" s="241"/>
      <c r="L5049" s="241"/>
      <c r="M5049" s="243"/>
      <c r="N5049" s="244"/>
      <c r="O5049" s="243"/>
      <c r="P5049" s="244"/>
      <c r="Q5049" s="243"/>
      <c r="R5049" s="243"/>
    </row>
    <row r="5050" spans="1:18">
      <c r="A5050" s="241"/>
      <c r="B5050" s="241"/>
      <c r="C5050" s="241"/>
      <c r="D5050" s="241"/>
      <c r="E5050" s="241"/>
      <c r="F5050" s="241"/>
      <c r="G5050" s="242"/>
      <c r="H5050" s="241"/>
      <c r="I5050" s="241"/>
      <c r="J5050" s="241"/>
      <c r="K5050" s="241"/>
      <c r="L5050" s="241"/>
      <c r="M5050" s="243"/>
      <c r="N5050" s="244"/>
      <c r="O5050" s="243"/>
      <c r="P5050" s="244"/>
      <c r="Q5050" s="243"/>
      <c r="R5050" s="243"/>
    </row>
    <row r="5051" spans="1:18">
      <c r="A5051" s="241"/>
      <c r="B5051" s="241"/>
      <c r="C5051" s="241"/>
      <c r="D5051" s="241"/>
      <c r="E5051" s="241"/>
      <c r="F5051" s="241"/>
      <c r="G5051" s="242"/>
      <c r="H5051" s="241"/>
      <c r="I5051" s="241"/>
      <c r="J5051" s="241"/>
      <c r="K5051" s="241"/>
      <c r="L5051" s="241"/>
      <c r="M5051" s="243"/>
      <c r="N5051" s="244"/>
      <c r="O5051" s="243"/>
      <c r="P5051" s="244"/>
      <c r="Q5051" s="243"/>
      <c r="R5051" s="243"/>
    </row>
    <row r="5052" spans="1:18">
      <c r="A5052" s="241"/>
      <c r="B5052" s="241"/>
      <c r="C5052" s="241"/>
      <c r="D5052" s="241"/>
      <c r="E5052" s="241"/>
      <c r="F5052" s="241"/>
      <c r="G5052" s="242"/>
      <c r="H5052" s="241"/>
      <c r="I5052" s="241"/>
      <c r="J5052" s="241"/>
      <c r="K5052" s="241"/>
      <c r="L5052" s="241"/>
      <c r="M5052" s="243"/>
      <c r="N5052" s="244"/>
      <c r="O5052" s="243"/>
      <c r="P5052" s="244"/>
      <c r="Q5052" s="243"/>
      <c r="R5052" s="243"/>
    </row>
    <row r="5053" spans="1:18">
      <c r="A5053" s="241"/>
      <c r="B5053" s="241"/>
      <c r="C5053" s="241"/>
      <c r="D5053" s="241"/>
      <c r="E5053" s="241"/>
      <c r="F5053" s="241"/>
      <c r="G5053" s="242"/>
      <c r="H5053" s="241"/>
      <c r="I5053" s="241"/>
      <c r="J5053" s="241"/>
      <c r="K5053" s="241"/>
      <c r="L5053" s="241"/>
      <c r="M5053" s="243"/>
      <c r="N5053" s="244"/>
      <c r="O5053" s="243"/>
      <c r="P5053" s="244"/>
      <c r="Q5053" s="243"/>
      <c r="R5053" s="243"/>
    </row>
    <row r="5054" spans="1:18">
      <c r="A5054" s="241"/>
      <c r="B5054" s="241"/>
      <c r="C5054" s="241"/>
      <c r="D5054" s="241"/>
      <c r="E5054" s="241"/>
      <c r="F5054" s="241"/>
      <c r="G5054" s="242"/>
      <c r="H5054" s="241"/>
      <c r="I5054" s="241"/>
      <c r="J5054" s="241"/>
      <c r="K5054" s="241"/>
      <c r="L5054" s="241"/>
      <c r="M5054" s="243"/>
      <c r="N5054" s="244"/>
      <c r="O5054" s="243"/>
      <c r="P5054" s="244"/>
      <c r="Q5054" s="243"/>
      <c r="R5054" s="243"/>
    </row>
    <row r="5055" spans="1:18">
      <c r="A5055" s="241"/>
      <c r="B5055" s="241"/>
      <c r="C5055" s="241"/>
      <c r="D5055" s="241"/>
      <c r="E5055" s="241"/>
      <c r="F5055" s="241"/>
      <c r="G5055" s="242"/>
      <c r="H5055" s="241"/>
      <c r="I5055" s="241"/>
      <c r="J5055" s="241"/>
      <c r="K5055" s="241"/>
      <c r="L5055" s="241"/>
      <c r="M5055" s="243"/>
      <c r="N5055" s="244"/>
      <c r="O5055" s="243"/>
      <c r="P5055" s="244"/>
      <c r="Q5055" s="243"/>
      <c r="R5055" s="243"/>
    </row>
    <row r="5056" spans="1:18">
      <c r="A5056" s="241"/>
      <c r="B5056" s="241"/>
      <c r="C5056" s="241"/>
      <c r="D5056" s="241"/>
      <c r="E5056" s="241"/>
      <c r="F5056" s="241"/>
      <c r="G5056" s="242"/>
      <c r="H5056" s="241"/>
      <c r="I5056" s="241"/>
      <c r="J5056" s="241"/>
      <c r="K5056" s="241"/>
      <c r="L5056" s="241"/>
      <c r="M5056" s="243"/>
      <c r="N5056" s="244"/>
      <c r="O5056" s="243"/>
      <c r="P5056" s="244"/>
      <c r="Q5056" s="243"/>
      <c r="R5056" s="243"/>
    </row>
    <row r="5057" spans="1:18">
      <c r="A5057" s="241"/>
      <c r="B5057" s="241"/>
      <c r="C5057" s="241"/>
      <c r="D5057" s="241"/>
      <c r="E5057" s="241"/>
      <c r="F5057" s="241"/>
      <c r="G5057" s="242"/>
      <c r="H5057" s="241"/>
      <c r="I5057" s="241"/>
      <c r="J5057" s="241"/>
      <c r="K5057" s="241"/>
      <c r="L5057" s="241"/>
      <c r="M5057" s="243"/>
      <c r="N5057" s="244"/>
      <c r="O5057" s="243"/>
      <c r="P5057" s="244"/>
      <c r="Q5057" s="243"/>
      <c r="R5057" s="243"/>
    </row>
    <row r="5058" spans="1:18">
      <c r="A5058" s="241"/>
      <c r="B5058" s="241"/>
      <c r="C5058" s="241"/>
      <c r="D5058" s="241"/>
      <c r="E5058" s="241"/>
      <c r="F5058" s="241"/>
      <c r="G5058" s="242"/>
      <c r="H5058" s="241"/>
      <c r="I5058" s="241"/>
      <c r="J5058" s="241"/>
      <c r="K5058" s="241"/>
      <c r="L5058" s="241"/>
      <c r="M5058" s="243"/>
      <c r="N5058" s="244"/>
      <c r="O5058" s="243"/>
      <c r="P5058" s="244"/>
      <c r="Q5058" s="243"/>
      <c r="R5058" s="243"/>
    </row>
    <row r="5059" spans="1:18">
      <c r="A5059" s="241"/>
      <c r="B5059" s="241"/>
      <c r="C5059" s="241"/>
      <c r="D5059" s="241"/>
      <c r="E5059" s="241"/>
      <c r="F5059" s="241"/>
      <c r="G5059" s="242"/>
      <c r="H5059" s="241"/>
      <c r="I5059" s="241"/>
      <c r="J5059" s="241"/>
      <c r="K5059" s="241"/>
      <c r="L5059" s="241"/>
      <c r="M5059" s="243"/>
      <c r="N5059" s="244"/>
      <c r="O5059" s="243"/>
      <c r="P5059" s="244"/>
      <c r="Q5059" s="243"/>
      <c r="R5059" s="243"/>
    </row>
    <row r="5060" spans="1:18">
      <c r="A5060" s="241"/>
      <c r="B5060" s="241"/>
      <c r="C5060" s="241"/>
      <c r="D5060" s="241"/>
      <c r="E5060" s="241"/>
      <c r="F5060" s="241"/>
      <c r="G5060" s="242"/>
      <c r="H5060" s="241"/>
      <c r="I5060" s="241"/>
      <c r="J5060" s="241"/>
      <c r="K5060" s="241"/>
      <c r="L5060" s="241"/>
      <c r="M5060" s="243"/>
      <c r="N5060" s="244"/>
      <c r="O5060" s="243"/>
      <c r="P5060" s="244"/>
      <c r="Q5060" s="243"/>
      <c r="R5060" s="243"/>
    </row>
    <row r="5061" spans="1:18">
      <c r="A5061" s="241"/>
      <c r="B5061" s="241"/>
      <c r="C5061" s="241"/>
      <c r="D5061" s="241"/>
      <c r="E5061" s="241"/>
      <c r="F5061" s="241"/>
      <c r="G5061" s="242"/>
      <c r="H5061" s="241"/>
      <c r="I5061" s="241"/>
      <c r="J5061" s="241"/>
      <c r="K5061" s="241"/>
      <c r="L5061" s="241"/>
      <c r="M5061" s="243"/>
      <c r="N5061" s="244"/>
      <c r="O5061" s="243"/>
      <c r="P5061" s="244"/>
      <c r="Q5061" s="243"/>
      <c r="R5061" s="243"/>
    </row>
    <row r="5062" spans="1:18">
      <c r="A5062" s="241"/>
      <c r="B5062" s="241"/>
      <c r="C5062" s="241"/>
      <c r="D5062" s="241"/>
      <c r="E5062" s="241"/>
      <c r="F5062" s="241"/>
      <c r="G5062" s="242"/>
      <c r="H5062" s="241"/>
      <c r="I5062" s="241"/>
      <c r="J5062" s="241"/>
      <c r="K5062" s="241"/>
      <c r="L5062" s="241"/>
      <c r="M5062" s="243"/>
      <c r="N5062" s="244"/>
      <c r="O5062" s="243"/>
      <c r="P5062" s="244"/>
      <c r="Q5062" s="243"/>
      <c r="R5062" s="243"/>
    </row>
    <row r="5063" spans="1:18">
      <c r="A5063" s="241"/>
      <c r="B5063" s="241"/>
      <c r="C5063" s="241"/>
      <c r="D5063" s="241"/>
      <c r="E5063" s="241"/>
      <c r="F5063" s="241"/>
      <c r="G5063" s="242"/>
      <c r="H5063" s="241"/>
      <c r="I5063" s="241"/>
      <c r="J5063" s="241"/>
      <c r="K5063" s="241"/>
      <c r="L5063" s="241"/>
      <c r="M5063" s="243"/>
      <c r="N5063" s="244"/>
      <c r="O5063" s="243"/>
      <c r="P5063" s="244"/>
      <c r="Q5063" s="243"/>
      <c r="R5063" s="243"/>
    </row>
    <row r="5064" spans="1:18">
      <c r="A5064" s="241"/>
      <c r="B5064" s="241"/>
      <c r="C5064" s="241"/>
      <c r="D5064" s="241"/>
      <c r="E5064" s="241"/>
      <c r="F5064" s="241"/>
      <c r="G5064" s="242"/>
      <c r="H5064" s="241"/>
      <c r="I5064" s="241"/>
      <c r="J5064" s="241"/>
      <c r="K5064" s="241"/>
      <c r="L5064" s="241"/>
      <c r="M5064" s="243"/>
      <c r="N5064" s="244"/>
      <c r="O5064" s="243"/>
      <c r="P5064" s="244"/>
      <c r="Q5064" s="243"/>
      <c r="R5064" s="243"/>
    </row>
    <row r="5065" spans="1:18">
      <c r="A5065" s="241"/>
      <c r="B5065" s="241"/>
      <c r="C5065" s="241"/>
      <c r="D5065" s="241"/>
      <c r="E5065" s="241"/>
      <c r="F5065" s="241"/>
      <c r="G5065" s="242"/>
      <c r="H5065" s="241"/>
      <c r="I5065" s="241"/>
      <c r="J5065" s="241"/>
      <c r="K5065" s="241"/>
      <c r="L5065" s="241"/>
      <c r="M5065" s="243"/>
      <c r="N5065" s="244"/>
      <c r="O5065" s="243"/>
      <c r="P5065" s="244"/>
      <c r="Q5065" s="243"/>
      <c r="R5065" s="243"/>
    </row>
    <row r="5066" spans="1:18">
      <c r="A5066" s="241"/>
      <c r="B5066" s="241"/>
      <c r="C5066" s="241"/>
      <c r="D5066" s="241"/>
      <c r="E5066" s="241"/>
      <c r="F5066" s="241"/>
      <c r="G5066" s="242"/>
      <c r="H5066" s="241"/>
      <c r="I5066" s="241"/>
      <c r="J5066" s="241"/>
      <c r="K5066" s="241"/>
      <c r="L5066" s="241"/>
      <c r="M5066" s="243"/>
      <c r="N5066" s="244"/>
      <c r="O5066" s="243"/>
      <c r="P5066" s="244"/>
      <c r="Q5066" s="243"/>
      <c r="R5066" s="243"/>
    </row>
    <row r="5067" spans="1:18">
      <c r="A5067" s="241"/>
      <c r="B5067" s="241"/>
      <c r="C5067" s="241"/>
      <c r="D5067" s="241"/>
      <c r="E5067" s="241"/>
      <c r="F5067" s="241"/>
      <c r="G5067" s="242"/>
      <c r="H5067" s="241"/>
      <c r="I5067" s="241"/>
      <c r="J5067" s="241"/>
      <c r="K5067" s="241"/>
      <c r="L5067" s="241"/>
      <c r="M5067" s="243"/>
      <c r="N5067" s="244"/>
      <c r="O5067" s="243"/>
      <c r="P5067" s="244"/>
      <c r="Q5067" s="243"/>
      <c r="R5067" s="243"/>
    </row>
    <row r="5068" spans="1:18">
      <c r="A5068" s="241"/>
      <c r="B5068" s="241"/>
      <c r="C5068" s="241"/>
      <c r="D5068" s="241"/>
      <c r="E5068" s="241"/>
      <c r="F5068" s="241"/>
      <c r="G5068" s="242"/>
      <c r="H5068" s="241"/>
      <c r="I5068" s="241"/>
      <c r="J5068" s="241"/>
      <c r="K5068" s="241"/>
      <c r="L5068" s="241"/>
      <c r="M5068" s="243"/>
      <c r="N5068" s="244"/>
      <c r="O5068" s="243"/>
      <c r="P5068" s="244"/>
      <c r="Q5068" s="243"/>
      <c r="R5068" s="243"/>
    </row>
    <row r="5069" spans="1:18">
      <c r="A5069" s="241"/>
      <c r="B5069" s="241"/>
      <c r="C5069" s="241"/>
      <c r="D5069" s="241"/>
      <c r="E5069" s="241"/>
      <c r="F5069" s="241"/>
      <c r="G5069" s="242"/>
      <c r="H5069" s="241"/>
      <c r="I5069" s="241"/>
      <c r="J5069" s="241"/>
      <c r="K5069" s="241"/>
      <c r="L5069" s="241"/>
      <c r="M5069" s="243"/>
      <c r="N5069" s="244"/>
      <c r="O5069" s="243"/>
      <c r="P5069" s="244"/>
      <c r="Q5069" s="243"/>
      <c r="R5069" s="243"/>
    </row>
    <row r="5070" spans="1:18">
      <c r="A5070" s="241"/>
      <c r="B5070" s="241"/>
      <c r="C5070" s="241"/>
      <c r="D5070" s="241"/>
      <c r="E5070" s="241"/>
      <c r="F5070" s="241"/>
      <c r="G5070" s="242"/>
      <c r="H5070" s="241"/>
      <c r="I5070" s="241"/>
      <c r="J5070" s="241"/>
      <c r="K5070" s="241"/>
      <c r="L5070" s="241"/>
      <c r="M5070" s="243"/>
      <c r="N5070" s="244"/>
      <c r="O5070" s="243"/>
      <c r="P5070" s="244"/>
      <c r="Q5070" s="243"/>
      <c r="R5070" s="243"/>
    </row>
    <row r="5071" spans="1:18">
      <c r="A5071" s="241"/>
      <c r="B5071" s="241"/>
      <c r="C5071" s="241"/>
      <c r="D5071" s="241"/>
      <c r="E5071" s="241"/>
      <c r="F5071" s="241"/>
      <c r="G5071" s="242"/>
      <c r="H5071" s="241"/>
      <c r="I5071" s="241"/>
      <c r="J5071" s="241"/>
      <c r="K5071" s="241"/>
      <c r="L5071" s="241"/>
      <c r="M5071" s="243"/>
      <c r="N5071" s="244"/>
      <c r="O5071" s="243"/>
      <c r="P5071" s="244"/>
      <c r="Q5071" s="243"/>
      <c r="R5071" s="243"/>
    </row>
    <row r="5072" spans="1:18">
      <c r="A5072" s="241"/>
      <c r="B5072" s="241"/>
      <c r="C5072" s="241"/>
      <c r="D5072" s="241"/>
      <c r="E5072" s="241"/>
      <c r="F5072" s="241"/>
      <c r="G5072" s="242"/>
      <c r="H5072" s="241"/>
      <c r="I5072" s="241"/>
      <c r="J5072" s="241"/>
      <c r="K5072" s="241"/>
      <c r="L5072" s="241"/>
      <c r="M5072" s="243"/>
      <c r="N5072" s="244"/>
      <c r="O5072" s="243"/>
      <c r="P5072" s="244"/>
      <c r="Q5072" s="243"/>
      <c r="R5072" s="243"/>
    </row>
    <row r="5073" spans="1:18">
      <c r="A5073" s="241"/>
      <c r="B5073" s="241"/>
      <c r="C5073" s="241"/>
      <c r="D5073" s="241"/>
      <c r="E5073" s="241"/>
      <c r="F5073" s="241"/>
      <c r="G5073" s="242"/>
      <c r="H5073" s="241"/>
      <c r="I5073" s="241"/>
      <c r="J5073" s="241"/>
      <c r="K5073" s="241"/>
      <c r="L5073" s="241"/>
      <c r="M5073" s="243"/>
      <c r="N5073" s="244"/>
      <c r="O5073" s="243"/>
      <c r="P5073" s="244"/>
      <c r="Q5073" s="243"/>
      <c r="R5073" s="243"/>
    </row>
    <row r="5074" spans="1:18">
      <c r="A5074" s="241"/>
      <c r="B5074" s="241"/>
      <c r="C5074" s="241"/>
      <c r="D5074" s="241"/>
      <c r="E5074" s="241"/>
      <c r="F5074" s="241"/>
      <c r="G5074" s="242"/>
      <c r="H5074" s="241"/>
      <c r="I5074" s="241"/>
      <c r="J5074" s="241"/>
      <c r="K5074" s="241"/>
      <c r="L5074" s="241"/>
      <c r="M5074" s="243"/>
      <c r="N5074" s="244"/>
      <c r="O5074" s="243"/>
      <c r="P5074" s="244"/>
      <c r="Q5074" s="243"/>
      <c r="R5074" s="243"/>
    </row>
    <row r="5075" spans="1:18">
      <c r="A5075" s="241"/>
      <c r="B5075" s="241"/>
      <c r="C5075" s="241"/>
      <c r="D5075" s="241"/>
      <c r="E5075" s="241"/>
      <c r="F5075" s="241"/>
      <c r="G5075" s="242"/>
      <c r="H5075" s="241"/>
      <c r="I5075" s="241"/>
      <c r="J5075" s="241"/>
      <c r="K5075" s="241"/>
      <c r="L5075" s="241"/>
      <c r="M5075" s="243"/>
      <c r="N5075" s="244"/>
      <c r="O5075" s="243"/>
      <c r="P5075" s="244"/>
      <c r="Q5075" s="243"/>
      <c r="R5075" s="243"/>
    </row>
    <row r="5076" spans="1:18">
      <c r="A5076" s="241"/>
      <c r="B5076" s="241"/>
      <c r="C5076" s="241"/>
      <c r="D5076" s="241"/>
      <c r="E5076" s="241"/>
      <c r="F5076" s="241"/>
      <c r="G5076" s="242"/>
      <c r="H5076" s="241"/>
      <c r="I5076" s="241"/>
      <c r="J5076" s="241"/>
      <c r="K5076" s="241"/>
      <c r="L5076" s="241"/>
      <c r="M5076" s="243"/>
      <c r="N5076" s="244"/>
      <c r="O5076" s="243"/>
      <c r="P5076" s="244"/>
      <c r="Q5076" s="243"/>
      <c r="R5076" s="243"/>
    </row>
    <row r="5077" spans="1:18">
      <c r="A5077" s="241"/>
      <c r="B5077" s="241"/>
      <c r="C5077" s="241"/>
      <c r="D5077" s="241"/>
      <c r="E5077" s="241"/>
      <c r="F5077" s="241"/>
      <c r="G5077" s="242"/>
      <c r="H5077" s="241"/>
      <c r="I5077" s="241"/>
      <c r="J5077" s="241"/>
      <c r="K5077" s="241"/>
      <c r="L5077" s="241"/>
      <c r="M5077" s="243"/>
      <c r="N5077" s="244"/>
      <c r="O5077" s="243"/>
      <c r="P5077" s="244"/>
      <c r="Q5077" s="243"/>
      <c r="R5077" s="243"/>
    </row>
    <row r="5078" spans="1:18">
      <c r="A5078" s="241"/>
      <c r="B5078" s="241"/>
      <c r="C5078" s="241"/>
      <c r="D5078" s="241"/>
      <c r="E5078" s="241"/>
      <c r="F5078" s="241"/>
      <c r="G5078" s="242"/>
      <c r="H5078" s="241"/>
      <c r="I5078" s="241"/>
      <c r="J5078" s="241"/>
      <c r="K5078" s="241"/>
      <c r="L5078" s="241"/>
      <c r="M5078" s="243"/>
      <c r="N5078" s="244"/>
      <c r="O5078" s="243"/>
      <c r="P5078" s="244"/>
      <c r="Q5078" s="243"/>
      <c r="R5078" s="243"/>
    </row>
    <row r="5079" spans="1:18">
      <c r="A5079" s="241"/>
      <c r="B5079" s="241"/>
      <c r="C5079" s="241"/>
      <c r="D5079" s="241"/>
      <c r="E5079" s="241"/>
      <c r="F5079" s="241"/>
      <c r="G5079" s="242"/>
      <c r="H5079" s="241"/>
      <c r="I5079" s="241"/>
      <c r="J5079" s="241"/>
      <c r="K5079" s="241"/>
      <c r="L5079" s="241"/>
      <c r="M5079" s="243"/>
      <c r="N5079" s="244"/>
      <c r="O5079" s="243"/>
      <c r="P5079" s="244"/>
      <c r="Q5079" s="243"/>
      <c r="R5079" s="243"/>
    </row>
    <row r="5080" spans="1:18">
      <c r="A5080" s="241"/>
      <c r="B5080" s="241"/>
      <c r="C5080" s="241"/>
      <c r="D5080" s="241"/>
      <c r="E5080" s="241"/>
      <c r="F5080" s="241"/>
      <c r="G5080" s="242"/>
      <c r="H5080" s="241"/>
      <c r="I5080" s="241"/>
      <c r="J5080" s="241"/>
      <c r="K5080" s="241"/>
      <c r="L5080" s="241"/>
      <c r="M5080" s="243"/>
      <c r="N5080" s="244"/>
      <c r="O5080" s="243"/>
      <c r="P5080" s="244"/>
      <c r="Q5080" s="243"/>
      <c r="R5080" s="243"/>
    </row>
    <row r="5081" spans="1:18">
      <c r="A5081" s="241"/>
      <c r="B5081" s="241"/>
      <c r="C5081" s="241"/>
      <c r="D5081" s="241"/>
      <c r="E5081" s="241"/>
      <c r="F5081" s="241"/>
      <c r="G5081" s="242"/>
      <c r="H5081" s="241"/>
      <c r="I5081" s="241"/>
      <c r="J5081" s="241"/>
      <c r="K5081" s="241"/>
      <c r="L5081" s="241"/>
      <c r="M5081" s="243"/>
      <c r="N5081" s="244"/>
      <c r="O5081" s="243"/>
      <c r="P5081" s="244"/>
      <c r="Q5081" s="243"/>
      <c r="R5081" s="243"/>
    </row>
    <row r="5082" spans="1:18">
      <c r="A5082" s="241"/>
      <c r="B5082" s="241"/>
      <c r="C5082" s="241"/>
      <c r="D5082" s="241"/>
      <c r="E5082" s="241"/>
      <c r="F5082" s="241"/>
      <c r="G5082" s="242"/>
      <c r="H5082" s="241"/>
      <c r="I5082" s="241"/>
      <c r="J5082" s="241"/>
      <c r="K5082" s="241"/>
      <c r="L5082" s="241"/>
      <c r="M5082" s="243"/>
      <c r="N5082" s="244"/>
      <c r="O5082" s="243"/>
      <c r="P5082" s="244"/>
      <c r="Q5082" s="243"/>
      <c r="R5082" s="243"/>
    </row>
    <row r="5083" spans="1:18">
      <c r="A5083" s="241"/>
      <c r="B5083" s="241"/>
      <c r="C5083" s="241"/>
      <c r="D5083" s="241"/>
      <c r="E5083" s="241"/>
      <c r="F5083" s="241"/>
      <c r="G5083" s="242"/>
      <c r="H5083" s="241"/>
      <c r="I5083" s="241"/>
      <c r="J5083" s="241"/>
      <c r="K5083" s="241"/>
      <c r="L5083" s="241"/>
      <c r="M5083" s="243"/>
      <c r="N5083" s="244"/>
      <c r="O5083" s="243"/>
      <c r="P5083" s="244"/>
      <c r="Q5083" s="243"/>
      <c r="R5083" s="243"/>
    </row>
    <row r="5084" spans="1:18">
      <c r="A5084" s="241"/>
      <c r="B5084" s="241"/>
      <c r="C5084" s="241"/>
      <c r="D5084" s="241"/>
      <c r="E5084" s="241"/>
      <c r="F5084" s="241"/>
      <c r="G5084" s="242"/>
      <c r="H5084" s="241"/>
      <c r="I5084" s="241"/>
      <c r="J5084" s="241"/>
      <c r="K5084" s="241"/>
      <c r="L5084" s="241"/>
      <c r="M5084" s="243"/>
      <c r="N5084" s="244"/>
      <c r="O5084" s="243"/>
      <c r="P5084" s="244"/>
      <c r="Q5084" s="243"/>
      <c r="R5084" s="243"/>
    </row>
    <row r="5085" spans="1:18">
      <c r="A5085" s="241"/>
      <c r="B5085" s="241"/>
      <c r="C5085" s="241"/>
      <c r="D5085" s="241"/>
      <c r="E5085" s="241"/>
      <c r="F5085" s="241"/>
      <c r="G5085" s="242"/>
      <c r="H5085" s="241"/>
      <c r="I5085" s="241"/>
      <c r="J5085" s="241"/>
      <c r="K5085" s="241"/>
      <c r="L5085" s="241"/>
      <c r="M5085" s="243"/>
      <c r="N5085" s="244"/>
      <c r="O5085" s="243"/>
      <c r="P5085" s="244"/>
      <c r="Q5085" s="243"/>
      <c r="R5085" s="243"/>
    </row>
    <row r="5086" spans="1:18">
      <c r="A5086" s="241"/>
      <c r="B5086" s="241"/>
      <c r="C5086" s="241"/>
      <c r="D5086" s="241"/>
      <c r="E5086" s="241"/>
      <c r="F5086" s="241"/>
      <c r="G5086" s="242"/>
      <c r="H5086" s="241"/>
      <c r="I5086" s="241"/>
      <c r="J5086" s="241"/>
      <c r="K5086" s="241"/>
      <c r="L5086" s="241"/>
      <c r="M5086" s="243"/>
      <c r="N5086" s="244"/>
      <c r="O5086" s="243"/>
      <c r="P5086" s="244"/>
      <c r="Q5086" s="243"/>
      <c r="R5086" s="243"/>
    </row>
    <row r="5087" spans="1:18">
      <c r="A5087" s="241"/>
      <c r="B5087" s="241"/>
      <c r="C5087" s="241"/>
      <c r="D5087" s="241"/>
      <c r="E5087" s="241"/>
      <c r="F5087" s="241"/>
      <c r="G5087" s="242"/>
      <c r="H5087" s="241"/>
      <c r="I5087" s="241"/>
      <c r="J5087" s="241"/>
      <c r="K5087" s="241"/>
      <c r="L5087" s="241"/>
      <c r="M5087" s="243"/>
      <c r="N5087" s="244"/>
      <c r="O5087" s="243"/>
      <c r="P5087" s="244"/>
      <c r="Q5087" s="243"/>
      <c r="R5087" s="243"/>
    </row>
    <row r="5088" spans="1:18">
      <c r="A5088" s="241"/>
      <c r="B5088" s="241"/>
      <c r="C5088" s="241"/>
      <c r="D5088" s="241"/>
      <c r="E5088" s="241"/>
      <c r="F5088" s="241"/>
      <c r="G5088" s="242"/>
      <c r="H5088" s="241"/>
      <c r="I5088" s="241"/>
      <c r="J5088" s="241"/>
      <c r="K5088" s="241"/>
      <c r="L5088" s="241"/>
      <c r="M5088" s="243"/>
      <c r="N5088" s="244"/>
      <c r="O5088" s="243"/>
      <c r="P5088" s="244"/>
      <c r="Q5088" s="243"/>
      <c r="R5088" s="243"/>
    </row>
    <row r="5089" spans="1:18">
      <c r="A5089" s="241"/>
      <c r="B5089" s="241"/>
      <c r="C5089" s="241"/>
      <c r="D5089" s="241"/>
      <c r="E5089" s="241"/>
      <c r="F5089" s="241"/>
      <c r="G5089" s="242"/>
      <c r="H5089" s="241"/>
      <c r="I5089" s="241"/>
      <c r="J5089" s="241"/>
      <c r="K5089" s="241"/>
      <c r="L5089" s="241"/>
      <c r="M5089" s="243"/>
      <c r="N5089" s="244"/>
      <c r="O5089" s="243"/>
      <c r="P5089" s="244"/>
      <c r="Q5089" s="243"/>
      <c r="R5089" s="243"/>
    </row>
    <row r="5090" spans="1:18">
      <c r="A5090" s="241"/>
      <c r="B5090" s="241"/>
      <c r="C5090" s="241"/>
      <c r="D5090" s="241"/>
      <c r="E5090" s="241"/>
      <c r="F5090" s="241"/>
      <c r="G5090" s="242"/>
      <c r="H5090" s="241"/>
      <c r="I5090" s="241"/>
      <c r="J5090" s="241"/>
      <c r="K5090" s="241"/>
      <c r="L5090" s="241"/>
      <c r="M5090" s="243"/>
      <c r="N5090" s="244"/>
      <c r="O5090" s="243"/>
      <c r="P5090" s="244"/>
      <c r="Q5090" s="243"/>
      <c r="R5090" s="243"/>
    </row>
    <row r="5091" spans="1:18">
      <c r="A5091" s="241"/>
      <c r="B5091" s="241"/>
      <c r="C5091" s="241"/>
      <c r="D5091" s="241"/>
      <c r="E5091" s="241"/>
      <c r="F5091" s="241"/>
      <c r="G5091" s="242"/>
      <c r="H5091" s="241"/>
      <c r="I5091" s="241"/>
      <c r="J5091" s="241"/>
      <c r="K5091" s="241"/>
      <c r="L5091" s="241"/>
      <c r="M5091" s="243"/>
      <c r="N5091" s="244"/>
      <c r="O5091" s="243"/>
      <c r="P5091" s="244"/>
      <c r="Q5091" s="243"/>
      <c r="R5091" s="243"/>
    </row>
    <row r="5092" spans="1:18">
      <c r="A5092" s="241"/>
      <c r="B5092" s="241"/>
      <c r="C5092" s="241"/>
      <c r="D5092" s="241"/>
      <c r="E5092" s="241"/>
      <c r="F5092" s="241"/>
      <c r="G5092" s="242"/>
      <c r="H5092" s="241"/>
      <c r="I5092" s="241"/>
      <c r="J5092" s="241"/>
      <c r="K5092" s="241"/>
      <c r="L5092" s="241"/>
      <c r="M5092" s="243"/>
      <c r="N5092" s="244"/>
      <c r="O5092" s="243"/>
      <c r="P5092" s="244"/>
      <c r="Q5092" s="243"/>
      <c r="R5092" s="243"/>
    </row>
    <row r="5093" spans="1:18">
      <c r="A5093" s="241"/>
      <c r="B5093" s="241"/>
      <c r="C5093" s="241"/>
      <c r="D5093" s="241"/>
      <c r="E5093" s="241"/>
      <c r="F5093" s="241"/>
      <c r="G5093" s="242"/>
      <c r="H5093" s="241"/>
      <c r="I5093" s="241"/>
      <c r="J5093" s="241"/>
      <c r="K5093" s="241"/>
      <c r="L5093" s="241"/>
      <c r="M5093" s="243"/>
      <c r="N5093" s="244"/>
      <c r="O5093" s="243"/>
      <c r="P5093" s="244"/>
      <c r="Q5093" s="243"/>
      <c r="R5093" s="243"/>
    </row>
    <row r="5094" spans="1:18">
      <c r="A5094" s="241"/>
      <c r="B5094" s="241"/>
      <c r="C5094" s="241"/>
      <c r="D5094" s="241"/>
      <c r="E5094" s="241"/>
      <c r="F5094" s="241"/>
      <c r="G5094" s="242"/>
      <c r="H5094" s="241"/>
      <c r="I5094" s="241"/>
      <c r="J5094" s="241"/>
      <c r="K5094" s="241"/>
      <c r="L5094" s="241"/>
      <c r="M5094" s="243"/>
      <c r="N5094" s="244"/>
      <c r="O5094" s="243"/>
      <c r="P5094" s="244"/>
      <c r="Q5094" s="243"/>
      <c r="R5094" s="243"/>
    </row>
    <row r="5095" spans="1:18">
      <c r="A5095" s="241"/>
      <c r="B5095" s="241"/>
      <c r="C5095" s="241"/>
      <c r="D5095" s="241"/>
      <c r="E5095" s="241"/>
      <c r="F5095" s="241"/>
      <c r="G5095" s="242"/>
      <c r="H5095" s="241"/>
      <c r="I5095" s="241"/>
      <c r="J5095" s="241"/>
      <c r="K5095" s="241"/>
      <c r="L5095" s="241"/>
      <c r="M5095" s="243"/>
      <c r="N5095" s="244"/>
      <c r="O5095" s="243"/>
      <c r="P5095" s="244"/>
      <c r="Q5095" s="243"/>
      <c r="R5095" s="243"/>
    </row>
    <row r="5096" spans="1:18">
      <c r="A5096" s="241"/>
      <c r="B5096" s="241"/>
      <c r="C5096" s="241"/>
      <c r="D5096" s="241"/>
      <c r="E5096" s="241"/>
      <c r="F5096" s="241"/>
      <c r="G5096" s="242"/>
      <c r="H5096" s="241"/>
      <c r="I5096" s="241"/>
      <c r="J5096" s="241"/>
      <c r="K5096" s="241"/>
      <c r="L5096" s="241"/>
      <c r="M5096" s="243"/>
      <c r="N5096" s="244"/>
      <c r="O5096" s="243"/>
      <c r="P5096" s="244"/>
      <c r="Q5096" s="243"/>
      <c r="R5096" s="243"/>
    </row>
    <row r="5097" spans="1:18">
      <c r="A5097" s="241"/>
      <c r="B5097" s="241"/>
      <c r="C5097" s="241"/>
      <c r="D5097" s="241"/>
      <c r="E5097" s="241"/>
      <c r="F5097" s="241"/>
      <c r="G5097" s="242"/>
      <c r="H5097" s="241"/>
      <c r="I5097" s="241"/>
      <c r="J5097" s="241"/>
      <c r="K5097" s="241"/>
      <c r="L5097" s="241"/>
      <c r="M5097" s="243"/>
      <c r="N5097" s="244"/>
      <c r="O5097" s="243"/>
      <c r="P5097" s="244"/>
      <c r="Q5097" s="243"/>
      <c r="R5097" s="243"/>
    </row>
    <row r="5098" spans="1:18">
      <c r="A5098" s="241"/>
      <c r="B5098" s="241"/>
      <c r="C5098" s="241"/>
      <c r="D5098" s="241"/>
      <c r="E5098" s="241"/>
      <c r="F5098" s="241"/>
      <c r="G5098" s="242"/>
      <c r="H5098" s="241"/>
      <c r="I5098" s="241"/>
      <c r="J5098" s="241"/>
      <c r="K5098" s="241"/>
      <c r="L5098" s="241"/>
      <c r="M5098" s="243"/>
      <c r="N5098" s="244"/>
      <c r="O5098" s="243"/>
      <c r="P5098" s="244"/>
      <c r="Q5098" s="243"/>
      <c r="R5098" s="243"/>
    </row>
    <row r="5099" spans="1:18">
      <c r="A5099" s="241"/>
      <c r="B5099" s="241"/>
      <c r="C5099" s="241"/>
      <c r="D5099" s="241"/>
      <c r="E5099" s="241"/>
      <c r="F5099" s="241"/>
      <c r="G5099" s="242"/>
      <c r="H5099" s="241"/>
      <c r="I5099" s="241"/>
      <c r="J5099" s="241"/>
      <c r="K5099" s="241"/>
      <c r="L5099" s="241"/>
      <c r="M5099" s="243"/>
      <c r="N5099" s="244"/>
      <c r="O5099" s="243"/>
      <c r="P5099" s="244"/>
      <c r="Q5099" s="243"/>
      <c r="R5099" s="243"/>
    </row>
    <row r="5100" spans="1:18">
      <c r="A5100" s="241"/>
      <c r="B5100" s="241"/>
      <c r="C5100" s="241"/>
      <c r="D5100" s="241"/>
      <c r="E5100" s="241"/>
      <c r="F5100" s="241"/>
      <c r="G5100" s="242"/>
      <c r="H5100" s="241"/>
      <c r="I5100" s="241"/>
      <c r="J5100" s="241"/>
      <c r="K5100" s="241"/>
      <c r="L5100" s="241"/>
      <c r="M5100" s="243"/>
      <c r="N5100" s="244"/>
      <c r="O5100" s="243"/>
      <c r="P5100" s="244"/>
      <c r="Q5100" s="243"/>
      <c r="R5100" s="243"/>
    </row>
    <row r="5101" spans="1:18">
      <c r="A5101" s="241"/>
      <c r="B5101" s="241"/>
      <c r="C5101" s="241"/>
      <c r="D5101" s="241"/>
      <c r="E5101" s="241"/>
      <c r="F5101" s="241"/>
      <c r="G5101" s="242"/>
      <c r="H5101" s="241"/>
      <c r="I5101" s="241"/>
      <c r="J5101" s="241"/>
      <c r="K5101" s="241"/>
      <c r="L5101" s="241"/>
      <c r="M5101" s="243"/>
      <c r="N5101" s="244"/>
      <c r="O5101" s="243"/>
      <c r="P5101" s="244"/>
      <c r="Q5101" s="243"/>
      <c r="R5101" s="243"/>
    </row>
    <row r="5102" spans="1:18">
      <c r="A5102" s="241"/>
      <c r="B5102" s="241"/>
      <c r="C5102" s="241"/>
      <c r="D5102" s="241"/>
      <c r="E5102" s="241"/>
      <c r="F5102" s="241"/>
      <c r="G5102" s="242"/>
      <c r="H5102" s="241"/>
      <c r="I5102" s="241"/>
      <c r="J5102" s="241"/>
      <c r="K5102" s="241"/>
      <c r="L5102" s="241"/>
      <c r="M5102" s="243"/>
      <c r="N5102" s="244"/>
      <c r="O5102" s="243"/>
      <c r="P5102" s="244"/>
      <c r="Q5102" s="243"/>
      <c r="R5102" s="243"/>
    </row>
    <row r="5103" spans="1:18">
      <c r="A5103" s="241"/>
      <c r="B5103" s="241"/>
      <c r="C5103" s="241"/>
      <c r="D5103" s="241"/>
      <c r="E5103" s="241"/>
      <c r="F5103" s="241"/>
      <c r="G5103" s="242"/>
      <c r="H5103" s="241"/>
      <c r="I5103" s="241"/>
      <c r="J5103" s="241"/>
      <c r="K5103" s="241"/>
      <c r="L5103" s="241"/>
      <c r="M5103" s="243"/>
      <c r="N5103" s="244"/>
      <c r="O5103" s="243"/>
      <c r="P5103" s="244"/>
      <c r="Q5103" s="243"/>
      <c r="R5103" s="243"/>
    </row>
    <row r="5104" spans="1:18">
      <c r="A5104" s="241"/>
      <c r="B5104" s="241"/>
      <c r="C5104" s="241"/>
      <c r="D5104" s="241"/>
      <c r="E5104" s="241"/>
      <c r="F5104" s="241"/>
      <c r="G5104" s="242"/>
      <c r="H5104" s="241"/>
      <c r="I5104" s="241"/>
      <c r="J5104" s="241"/>
      <c r="K5104" s="241"/>
      <c r="L5104" s="241"/>
      <c r="M5104" s="243"/>
      <c r="N5104" s="244"/>
      <c r="O5104" s="243"/>
      <c r="P5104" s="244"/>
      <c r="Q5104" s="243"/>
      <c r="R5104" s="243"/>
    </row>
    <row r="5105" spans="1:18">
      <c r="A5105" s="241"/>
      <c r="B5105" s="241"/>
      <c r="C5105" s="241"/>
      <c r="D5105" s="241"/>
      <c r="E5105" s="241"/>
      <c r="F5105" s="241"/>
      <c r="G5105" s="242"/>
      <c r="H5105" s="241"/>
      <c r="I5105" s="241"/>
      <c r="J5105" s="241"/>
      <c r="K5105" s="241"/>
      <c r="L5105" s="241"/>
      <c r="M5105" s="243"/>
      <c r="N5105" s="244"/>
      <c r="O5105" s="243"/>
      <c r="P5105" s="244"/>
      <c r="Q5105" s="243"/>
      <c r="R5105" s="243"/>
    </row>
    <row r="5106" spans="1:18">
      <c r="A5106" s="241"/>
      <c r="B5106" s="241"/>
      <c r="C5106" s="241"/>
      <c r="D5106" s="241"/>
      <c r="E5106" s="241"/>
      <c r="F5106" s="241"/>
      <c r="G5106" s="242"/>
      <c r="H5106" s="241"/>
      <c r="I5106" s="241"/>
      <c r="J5106" s="241"/>
      <c r="K5106" s="241"/>
      <c r="L5106" s="241"/>
      <c r="M5106" s="243"/>
      <c r="N5106" s="244"/>
      <c r="O5106" s="243"/>
      <c r="P5106" s="244"/>
      <c r="Q5106" s="243"/>
      <c r="R5106" s="243"/>
    </row>
    <row r="5107" spans="1:18">
      <c r="A5107" s="241"/>
      <c r="B5107" s="241"/>
      <c r="C5107" s="241"/>
      <c r="D5107" s="241"/>
      <c r="E5107" s="241"/>
      <c r="F5107" s="241"/>
      <c r="G5107" s="242"/>
      <c r="H5107" s="241"/>
      <c r="I5107" s="241"/>
      <c r="J5107" s="241"/>
      <c r="K5107" s="241"/>
      <c r="L5107" s="241"/>
      <c r="M5107" s="243"/>
      <c r="N5107" s="244"/>
      <c r="O5107" s="243"/>
      <c r="P5107" s="244"/>
      <c r="Q5107" s="243"/>
      <c r="R5107" s="243"/>
    </row>
    <row r="5108" spans="1:18">
      <c r="A5108" s="241"/>
      <c r="B5108" s="241"/>
      <c r="C5108" s="241"/>
      <c r="D5108" s="241"/>
      <c r="E5108" s="241"/>
      <c r="F5108" s="241"/>
      <c r="G5108" s="242"/>
      <c r="H5108" s="241"/>
      <c r="I5108" s="241"/>
      <c r="J5108" s="241"/>
      <c r="K5108" s="241"/>
      <c r="L5108" s="241"/>
      <c r="M5108" s="243"/>
      <c r="N5108" s="244"/>
      <c r="O5108" s="243"/>
      <c r="P5108" s="244"/>
      <c r="Q5108" s="243"/>
      <c r="R5108" s="243"/>
    </row>
    <row r="5109" spans="1:18">
      <c r="A5109" s="241"/>
      <c r="B5109" s="241"/>
      <c r="C5109" s="241"/>
      <c r="D5109" s="241"/>
      <c r="E5109" s="241"/>
      <c r="F5109" s="241"/>
      <c r="G5109" s="242"/>
      <c r="H5109" s="241"/>
      <c r="I5109" s="241"/>
      <c r="J5109" s="241"/>
      <c r="K5109" s="241"/>
      <c r="L5109" s="241"/>
      <c r="M5109" s="243"/>
      <c r="N5109" s="244"/>
      <c r="O5109" s="243"/>
      <c r="P5109" s="244"/>
      <c r="Q5109" s="243"/>
      <c r="R5109" s="243"/>
    </row>
    <row r="5110" spans="1:18">
      <c r="A5110" s="241"/>
      <c r="B5110" s="241"/>
      <c r="C5110" s="241"/>
      <c r="D5110" s="241"/>
      <c r="E5110" s="241"/>
      <c r="F5110" s="241"/>
      <c r="G5110" s="242"/>
      <c r="H5110" s="241"/>
      <c r="I5110" s="241"/>
      <c r="J5110" s="241"/>
      <c r="K5110" s="241"/>
      <c r="L5110" s="241"/>
      <c r="M5110" s="243"/>
      <c r="N5110" s="244"/>
      <c r="O5110" s="243"/>
      <c r="P5110" s="244"/>
      <c r="Q5110" s="243"/>
      <c r="R5110" s="243"/>
    </row>
    <row r="5111" spans="1:18">
      <c r="A5111" s="241"/>
      <c r="B5111" s="241"/>
      <c r="C5111" s="241"/>
      <c r="D5111" s="241"/>
      <c r="E5111" s="241"/>
      <c r="F5111" s="241"/>
      <c r="G5111" s="242"/>
      <c r="H5111" s="241"/>
      <c r="I5111" s="241"/>
      <c r="J5111" s="241"/>
      <c r="K5111" s="241"/>
      <c r="L5111" s="241"/>
      <c r="M5111" s="243"/>
      <c r="N5111" s="244"/>
      <c r="O5111" s="243"/>
      <c r="P5111" s="244"/>
      <c r="Q5111" s="243"/>
      <c r="R5111" s="243"/>
    </row>
    <row r="5112" spans="1:18">
      <c r="A5112" s="241"/>
      <c r="B5112" s="241"/>
      <c r="C5112" s="241"/>
      <c r="D5112" s="241"/>
      <c r="E5112" s="241"/>
      <c r="F5112" s="241"/>
      <c r="G5112" s="242"/>
      <c r="H5112" s="241"/>
      <c r="I5112" s="241"/>
      <c r="J5112" s="241"/>
      <c r="K5112" s="241"/>
      <c r="L5112" s="241"/>
      <c r="M5112" s="243"/>
      <c r="N5112" s="244"/>
      <c r="O5112" s="243"/>
      <c r="P5112" s="244"/>
      <c r="Q5112" s="243"/>
      <c r="R5112" s="243"/>
    </row>
    <row r="5113" spans="1:18">
      <c r="A5113" s="241"/>
      <c r="B5113" s="241"/>
      <c r="C5113" s="241"/>
      <c r="D5113" s="241"/>
      <c r="E5113" s="241"/>
      <c r="F5113" s="241"/>
      <c r="G5113" s="242"/>
      <c r="H5113" s="241"/>
      <c r="I5113" s="241"/>
      <c r="J5113" s="241"/>
      <c r="K5113" s="241"/>
      <c r="L5113" s="241"/>
      <c r="M5113" s="243"/>
      <c r="N5113" s="244"/>
      <c r="O5113" s="243"/>
      <c r="P5113" s="244"/>
      <c r="Q5113" s="243"/>
      <c r="R5113" s="243"/>
    </row>
    <row r="5114" spans="1:18">
      <c r="A5114" s="241"/>
      <c r="B5114" s="241"/>
      <c r="C5114" s="241"/>
      <c r="D5114" s="241"/>
      <c r="E5114" s="241"/>
      <c r="F5114" s="241"/>
      <c r="G5114" s="242"/>
      <c r="H5114" s="241"/>
      <c r="I5114" s="241"/>
      <c r="J5114" s="241"/>
      <c r="K5114" s="241"/>
      <c r="L5114" s="241"/>
      <c r="M5114" s="243"/>
      <c r="N5114" s="244"/>
      <c r="O5114" s="243"/>
      <c r="P5114" s="244"/>
      <c r="Q5114" s="243"/>
      <c r="R5114" s="243"/>
    </row>
    <row r="5115" spans="1:18">
      <c r="A5115" s="241"/>
      <c r="B5115" s="241"/>
      <c r="C5115" s="241"/>
      <c r="D5115" s="241"/>
      <c r="E5115" s="241"/>
      <c r="F5115" s="241"/>
      <c r="G5115" s="242"/>
      <c r="H5115" s="241"/>
      <c r="I5115" s="241"/>
      <c r="J5115" s="241"/>
      <c r="K5115" s="241"/>
      <c r="L5115" s="241"/>
      <c r="M5115" s="243"/>
      <c r="N5115" s="244"/>
      <c r="O5115" s="243"/>
      <c r="P5115" s="244"/>
      <c r="Q5115" s="243"/>
      <c r="R5115" s="243"/>
    </row>
    <row r="5116" spans="1:18">
      <c r="A5116" s="241"/>
      <c r="B5116" s="241"/>
      <c r="C5116" s="241"/>
      <c r="D5116" s="241"/>
      <c r="E5116" s="241"/>
      <c r="F5116" s="241"/>
      <c r="G5116" s="242"/>
      <c r="H5116" s="241"/>
      <c r="I5116" s="241"/>
      <c r="J5116" s="241"/>
      <c r="K5116" s="241"/>
      <c r="L5116" s="241"/>
      <c r="M5116" s="243"/>
      <c r="N5116" s="244"/>
      <c r="O5116" s="243"/>
      <c r="P5116" s="244"/>
      <c r="Q5116" s="243"/>
      <c r="R5116" s="243"/>
    </row>
    <row r="5117" spans="1:18">
      <c r="A5117" s="241"/>
      <c r="B5117" s="241"/>
      <c r="C5117" s="241"/>
      <c r="D5117" s="241"/>
      <c r="E5117" s="241"/>
      <c r="F5117" s="241"/>
      <c r="G5117" s="242"/>
      <c r="H5117" s="241"/>
      <c r="I5117" s="241"/>
      <c r="J5117" s="241"/>
      <c r="K5117" s="241"/>
      <c r="L5117" s="241"/>
      <c r="M5117" s="243"/>
      <c r="N5117" s="244"/>
      <c r="O5117" s="243"/>
      <c r="P5117" s="244"/>
      <c r="Q5117" s="243"/>
      <c r="R5117" s="243"/>
    </row>
    <row r="5118" spans="1:18">
      <c r="A5118" s="241"/>
      <c r="B5118" s="241"/>
      <c r="C5118" s="241"/>
      <c r="D5118" s="241"/>
      <c r="E5118" s="241"/>
      <c r="F5118" s="241"/>
      <c r="G5118" s="242"/>
      <c r="H5118" s="241"/>
      <c r="I5118" s="241"/>
      <c r="J5118" s="241"/>
      <c r="K5118" s="241"/>
      <c r="L5118" s="241"/>
      <c r="M5118" s="243"/>
      <c r="N5118" s="244"/>
      <c r="O5118" s="243"/>
      <c r="P5118" s="244"/>
      <c r="Q5118" s="243"/>
      <c r="R5118" s="243"/>
    </row>
    <row r="5119" spans="1:18">
      <c r="A5119" s="241"/>
      <c r="B5119" s="241"/>
      <c r="C5119" s="241"/>
      <c r="D5119" s="241"/>
      <c r="E5119" s="241"/>
      <c r="F5119" s="241"/>
      <c r="G5119" s="242"/>
      <c r="H5119" s="241"/>
      <c r="I5119" s="241"/>
      <c r="J5119" s="241"/>
      <c r="K5119" s="241"/>
      <c r="L5119" s="241"/>
      <c r="M5119" s="243"/>
      <c r="N5119" s="244"/>
      <c r="O5119" s="243"/>
      <c r="P5119" s="244"/>
      <c r="Q5119" s="243"/>
      <c r="R5119" s="243"/>
    </row>
    <row r="5120" spans="1:18">
      <c r="A5120" s="241"/>
      <c r="B5120" s="241"/>
      <c r="C5120" s="241"/>
      <c r="D5120" s="241"/>
      <c r="E5120" s="241"/>
      <c r="F5120" s="241"/>
      <c r="G5120" s="242"/>
      <c r="H5120" s="241"/>
      <c r="I5120" s="241"/>
      <c r="J5120" s="241"/>
      <c r="K5120" s="241"/>
      <c r="L5120" s="241"/>
      <c r="M5120" s="243"/>
      <c r="N5120" s="244"/>
      <c r="O5120" s="243"/>
      <c r="P5120" s="244"/>
      <c r="Q5120" s="243"/>
      <c r="R5120" s="243"/>
    </row>
    <row r="5121" spans="1:18">
      <c r="A5121" s="241"/>
      <c r="B5121" s="241"/>
      <c r="C5121" s="241"/>
      <c r="D5121" s="241"/>
      <c r="E5121" s="241"/>
      <c r="F5121" s="241"/>
      <c r="G5121" s="242"/>
      <c r="H5121" s="241"/>
      <c r="I5121" s="241"/>
      <c r="J5121" s="241"/>
      <c r="K5121" s="241"/>
      <c r="L5121" s="241"/>
      <c r="M5121" s="243"/>
      <c r="N5121" s="244"/>
      <c r="O5121" s="243"/>
      <c r="P5121" s="244"/>
      <c r="Q5121" s="243"/>
      <c r="R5121" s="243"/>
    </row>
    <row r="5122" spans="1:18">
      <c r="A5122" s="241"/>
      <c r="B5122" s="241"/>
      <c r="C5122" s="241"/>
      <c r="D5122" s="241"/>
      <c r="E5122" s="241"/>
      <c r="F5122" s="241"/>
      <c r="G5122" s="242"/>
      <c r="H5122" s="241"/>
      <c r="I5122" s="241"/>
      <c r="J5122" s="241"/>
      <c r="K5122" s="241"/>
      <c r="L5122" s="241"/>
      <c r="M5122" s="243"/>
      <c r="N5122" s="244"/>
      <c r="O5122" s="243"/>
      <c r="P5122" s="244"/>
      <c r="Q5122" s="243"/>
      <c r="R5122" s="243"/>
    </row>
    <row r="5123" spans="1:18">
      <c r="A5123" s="241"/>
      <c r="B5123" s="241"/>
      <c r="C5123" s="241"/>
      <c r="D5123" s="241"/>
      <c r="E5123" s="241"/>
      <c r="F5123" s="241"/>
      <c r="G5123" s="242"/>
      <c r="H5123" s="241"/>
      <c r="I5123" s="241"/>
      <c r="J5123" s="241"/>
      <c r="K5123" s="241"/>
      <c r="L5123" s="241"/>
      <c r="M5123" s="243"/>
      <c r="N5123" s="244"/>
      <c r="O5123" s="243"/>
      <c r="P5123" s="244"/>
      <c r="Q5123" s="243"/>
      <c r="R5123" s="243"/>
    </row>
    <row r="5124" spans="1:18">
      <c r="A5124" s="241"/>
      <c r="B5124" s="241"/>
      <c r="C5124" s="241"/>
      <c r="D5124" s="241"/>
      <c r="E5124" s="241"/>
      <c r="F5124" s="241"/>
      <c r="G5124" s="242"/>
      <c r="H5124" s="241"/>
      <c r="I5124" s="241"/>
      <c r="J5124" s="241"/>
      <c r="K5124" s="241"/>
      <c r="L5124" s="241"/>
      <c r="M5124" s="243"/>
      <c r="N5124" s="244"/>
      <c r="O5124" s="243"/>
      <c r="P5124" s="244"/>
      <c r="Q5124" s="243"/>
      <c r="R5124" s="243"/>
    </row>
    <row r="5125" spans="1:18">
      <c r="A5125" s="241"/>
      <c r="B5125" s="241"/>
      <c r="C5125" s="241"/>
      <c r="D5125" s="241"/>
      <c r="E5125" s="241"/>
      <c r="F5125" s="241"/>
      <c r="G5125" s="242"/>
      <c r="H5125" s="241"/>
      <c r="I5125" s="241"/>
      <c r="J5125" s="241"/>
      <c r="K5125" s="241"/>
      <c r="L5125" s="241"/>
      <c r="M5125" s="243"/>
      <c r="N5125" s="244"/>
      <c r="O5125" s="243"/>
      <c r="P5125" s="244"/>
      <c r="Q5125" s="243"/>
      <c r="R5125" s="243"/>
    </row>
    <row r="5126" spans="1:18">
      <c r="A5126" s="241"/>
      <c r="B5126" s="241"/>
      <c r="C5126" s="241"/>
      <c r="D5126" s="241"/>
      <c r="E5126" s="241"/>
      <c r="F5126" s="241"/>
      <c r="G5126" s="242"/>
      <c r="H5126" s="241"/>
      <c r="I5126" s="241"/>
      <c r="J5126" s="241"/>
      <c r="K5126" s="241"/>
      <c r="L5126" s="241"/>
      <c r="M5126" s="243"/>
      <c r="N5126" s="244"/>
      <c r="O5126" s="243"/>
      <c r="P5126" s="244"/>
      <c r="Q5126" s="243"/>
      <c r="R5126" s="243"/>
    </row>
    <row r="5127" spans="1:18">
      <c r="A5127" s="241"/>
      <c r="B5127" s="241"/>
      <c r="C5127" s="241"/>
      <c r="D5127" s="241"/>
      <c r="E5127" s="241"/>
      <c r="F5127" s="241"/>
      <c r="G5127" s="242"/>
      <c r="H5127" s="241"/>
      <c r="I5127" s="241"/>
      <c r="J5127" s="241"/>
      <c r="K5127" s="241"/>
      <c r="L5127" s="241"/>
      <c r="M5127" s="243"/>
      <c r="N5127" s="244"/>
      <c r="O5127" s="243"/>
      <c r="P5127" s="244"/>
      <c r="Q5127" s="243"/>
      <c r="R5127" s="243"/>
    </row>
    <row r="5128" spans="1:18">
      <c r="A5128" s="241"/>
      <c r="B5128" s="241"/>
      <c r="C5128" s="241"/>
      <c r="D5128" s="241"/>
      <c r="E5128" s="241"/>
      <c r="F5128" s="241"/>
      <c r="G5128" s="242"/>
      <c r="H5128" s="241"/>
      <c r="I5128" s="241"/>
      <c r="J5128" s="241"/>
      <c r="K5128" s="241"/>
      <c r="L5128" s="241"/>
      <c r="M5128" s="243"/>
      <c r="N5128" s="244"/>
      <c r="O5128" s="243"/>
      <c r="P5128" s="244"/>
      <c r="Q5128" s="243"/>
      <c r="R5128" s="243"/>
    </row>
    <row r="5129" spans="1:18">
      <c r="A5129" s="241"/>
      <c r="B5129" s="241"/>
      <c r="C5129" s="241"/>
      <c r="D5129" s="241"/>
      <c r="E5129" s="241"/>
      <c r="F5129" s="241"/>
      <c r="G5129" s="242"/>
      <c r="H5129" s="241"/>
      <c r="I5129" s="241"/>
      <c r="J5129" s="241"/>
      <c r="K5129" s="241"/>
      <c r="L5129" s="241"/>
      <c r="M5129" s="243"/>
      <c r="N5129" s="244"/>
      <c r="O5129" s="243"/>
      <c r="P5129" s="244"/>
      <c r="Q5129" s="243"/>
      <c r="R5129" s="243"/>
    </row>
    <row r="5130" spans="1:18">
      <c r="A5130" s="241"/>
      <c r="B5130" s="241"/>
      <c r="C5130" s="241"/>
      <c r="D5130" s="241"/>
      <c r="E5130" s="241"/>
      <c r="F5130" s="241"/>
      <c r="G5130" s="242"/>
      <c r="H5130" s="241"/>
      <c r="I5130" s="241"/>
      <c r="J5130" s="241"/>
      <c r="K5130" s="241"/>
      <c r="L5130" s="241"/>
      <c r="M5130" s="243"/>
      <c r="N5130" s="244"/>
      <c r="O5130" s="243"/>
      <c r="P5130" s="244"/>
      <c r="Q5130" s="243"/>
      <c r="R5130" s="243"/>
    </row>
    <row r="5131" spans="1:18">
      <c r="A5131" s="241"/>
      <c r="B5131" s="241"/>
      <c r="C5131" s="241"/>
      <c r="D5131" s="241"/>
      <c r="E5131" s="241"/>
      <c r="F5131" s="241"/>
      <c r="G5131" s="242"/>
      <c r="H5131" s="241"/>
      <c r="I5131" s="241"/>
      <c r="J5131" s="241"/>
      <c r="K5131" s="241"/>
      <c r="L5131" s="241"/>
      <c r="M5131" s="243"/>
      <c r="N5131" s="244"/>
      <c r="O5131" s="243"/>
      <c r="P5131" s="244"/>
      <c r="Q5131" s="243"/>
      <c r="R5131" s="243"/>
    </row>
    <row r="5132" spans="1:18">
      <c r="A5132" s="241"/>
      <c r="B5132" s="241"/>
      <c r="C5132" s="241"/>
      <c r="D5132" s="241"/>
      <c r="E5132" s="241"/>
      <c r="F5132" s="241"/>
      <c r="G5132" s="242"/>
      <c r="H5132" s="241"/>
      <c r="I5132" s="241"/>
      <c r="J5132" s="241"/>
      <c r="K5132" s="241"/>
      <c r="L5132" s="241"/>
      <c r="M5132" s="243"/>
      <c r="N5132" s="244"/>
      <c r="O5132" s="243"/>
      <c r="P5132" s="244"/>
      <c r="Q5132" s="243"/>
      <c r="R5132" s="243"/>
    </row>
    <row r="5133" spans="1:18">
      <c r="A5133" s="241"/>
      <c r="B5133" s="241"/>
      <c r="C5133" s="241"/>
      <c r="D5133" s="241"/>
      <c r="E5133" s="241"/>
      <c r="F5133" s="241"/>
      <c r="G5133" s="242"/>
      <c r="H5133" s="241"/>
      <c r="I5133" s="241"/>
      <c r="J5133" s="241"/>
      <c r="K5133" s="241"/>
      <c r="L5133" s="241"/>
      <c r="M5133" s="243"/>
      <c r="N5133" s="244"/>
      <c r="O5133" s="243"/>
      <c r="P5133" s="244"/>
      <c r="Q5133" s="243"/>
      <c r="R5133" s="243"/>
    </row>
    <row r="5134" spans="1:18">
      <c r="A5134" s="241"/>
      <c r="B5134" s="241"/>
      <c r="C5134" s="241"/>
      <c r="D5134" s="241"/>
      <c r="E5134" s="241"/>
      <c r="F5134" s="241"/>
      <c r="G5134" s="242"/>
      <c r="H5134" s="241"/>
      <c r="I5134" s="241"/>
      <c r="J5134" s="241"/>
      <c r="K5134" s="241"/>
      <c r="L5134" s="241"/>
      <c r="M5134" s="243"/>
      <c r="N5134" s="244"/>
      <c r="O5134" s="243"/>
      <c r="P5134" s="244"/>
      <c r="Q5134" s="243"/>
      <c r="R5134" s="243"/>
    </row>
    <row r="5135" spans="1:18">
      <c r="A5135" s="241"/>
      <c r="B5135" s="241"/>
      <c r="C5135" s="241"/>
      <c r="D5135" s="241"/>
      <c r="E5135" s="241"/>
      <c r="F5135" s="241"/>
      <c r="G5135" s="242"/>
      <c r="H5135" s="241"/>
      <c r="I5135" s="241"/>
      <c r="J5135" s="241"/>
      <c r="K5135" s="241"/>
      <c r="L5135" s="241"/>
      <c r="M5135" s="243"/>
      <c r="N5135" s="244"/>
      <c r="O5135" s="243"/>
      <c r="P5135" s="244"/>
      <c r="Q5135" s="243"/>
      <c r="R5135" s="243"/>
    </row>
    <row r="5136" spans="1:18">
      <c r="A5136" s="241"/>
      <c r="B5136" s="241"/>
      <c r="C5136" s="241"/>
      <c r="D5136" s="241"/>
      <c r="E5136" s="241"/>
      <c r="F5136" s="241"/>
      <c r="G5136" s="242"/>
      <c r="H5136" s="241"/>
      <c r="I5136" s="241"/>
      <c r="J5136" s="241"/>
      <c r="K5136" s="241"/>
      <c r="L5136" s="241"/>
      <c r="M5136" s="243"/>
      <c r="N5136" s="244"/>
      <c r="O5136" s="243"/>
      <c r="P5136" s="244"/>
      <c r="Q5136" s="243"/>
      <c r="R5136" s="243"/>
    </row>
    <row r="5137" spans="1:18">
      <c r="A5137" s="241"/>
      <c r="B5137" s="241"/>
      <c r="C5137" s="241"/>
      <c r="D5137" s="241"/>
      <c r="E5137" s="241"/>
      <c r="F5137" s="241"/>
      <c r="G5137" s="242"/>
      <c r="H5137" s="241"/>
      <c r="I5137" s="241"/>
      <c r="J5137" s="241"/>
      <c r="K5137" s="241"/>
      <c r="L5137" s="241"/>
      <c r="M5137" s="243"/>
      <c r="N5137" s="244"/>
      <c r="O5137" s="243"/>
      <c r="P5137" s="244"/>
      <c r="Q5137" s="243"/>
      <c r="R5137" s="243"/>
    </row>
    <row r="5138" spans="1:18">
      <c r="A5138" s="241"/>
      <c r="B5138" s="241"/>
      <c r="C5138" s="241"/>
      <c r="D5138" s="241"/>
      <c r="E5138" s="241"/>
      <c r="F5138" s="241"/>
      <c r="G5138" s="242"/>
      <c r="H5138" s="241"/>
      <c r="I5138" s="241"/>
      <c r="J5138" s="241"/>
      <c r="K5138" s="241"/>
      <c r="L5138" s="241"/>
      <c r="M5138" s="243"/>
      <c r="N5138" s="244"/>
      <c r="O5138" s="243"/>
      <c r="P5138" s="244"/>
      <c r="Q5138" s="243"/>
      <c r="R5138" s="243"/>
    </row>
    <row r="5139" spans="1:18">
      <c r="A5139" s="241"/>
      <c r="B5139" s="241"/>
      <c r="C5139" s="241"/>
      <c r="D5139" s="241"/>
      <c r="E5139" s="241"/>
      <c r="F5139" s="241"/>
      <c r="G5139" s="242"/>
      <c r="H5139" s="241"/>
      <c r="I5139" s="241"/>
      <c r="J5139" s="241"/>
      <c r="K5139" s="241"/>
      <c r="L5139" s="241"/>
      <c r="M5139" s="243"/>
      <c r="N5139" s="244"/>
      <c r="O5139" s="243"/>
      <c r="P5139" s="244"/>
      <c r="Q5139" s="243"/>
      <c r="R5139" s="243"/>
    </row>
    <row r="5140" spans="1:18">
      <c r="A5140" s="241"/>
      <c r="B5140" s="241"/>
      <c r="C5140" s="241"/>
      <c r="D5140" s="241"/>
      <c r="E5140" s="241"/>
      <c r="F5140" s="241"/>
      <c r="G5140" s="242"/>
      <c r="H5140" s="241"/>
      <c r="I5140" s="241"/>
      <c r="J5140" s="241"/>
      <c r="K5140" s="241"/>
      <c r="L5140" s="241"/>
      <c r="M5140" s="243"/>
      <c r="N5140" s="244"/>
      <c r="O5140" s="243"/>
      <c r="P5140" s="244"/>
      <c r="Q5140" s="243"/>
      <c r="R5140" s="243"/>
    </row>
    <row r="5141" spans="1:18">
      <c r="A5141" s="241"/>
      <c r="B5141" s="241"/>
      <c r="C5141" s="241"/>
      <c r="D5141" s="241"/>
      <c r="E5141" s="241"/>
      <c r="F5141" s="241"/>
      <c r="G5141" s="242"/>
      <c r="H5141" s="241"/>
      <c r="I5141" s="241"/>
      <c r="J5141" s="241"/>
      <c r="K5141" s="241"/>
      <c r="L5141" s="241"/>
      <c r="M5141" s="243"/>
      <c r="N5141" s="244"/>
      <c r="O5141" s="243"/>
      <c r="P5141" s="244"/>
      <c r="Q5141" s="243"/>
      <c r="R5141" s="243"/>
    </row>
    <row r="5142" spans="1:18">
      <c r="A5142" s="241"/>
      <c r="B5142" s="241"/>
      <c r="C5142" s="241"/>
      <c r="D5142" s="241"/>
      <c r="E5142" s="241"/>
      <c r="F5142" s="241"/>
      <c r="G5142" s="242"/>
      <c r="H5142" s="241"/>
      <c r="I5142" s="241"/>
      <c r="J5142" s="241"/>
      <c r="K5142" s="241"/>
      <c r="L5142" s="241"/>
      <c r="M5142" s="243"/>
      <c r="N5142" s="244"/>
      <c r="O5142" s="243"/>
      <c r="P5142" s="244"/>
      <c r="Q5142" s="243"/>
      <c r="R5142" s="243"/>
    </row>
    <row r="5143" spans="1:18">
      <c r="A5143" s="241"/>
      <c r="B5143" s="241"/>
      <c r="C5143" s="241"/>
      <c r="D5143" s="241"/>
      <c r="E5143" s="241"/>
      <c r="F5143" s="241"/>
      <c r="G5143" s="242"/>
      <c r="H5143" s="241"/>
      <c r="I5143" s="241"/>
      <c r="J5143" s="241"/>
      <c r="K5143" s="241"/>
      <c r="L5143" s="241"/>
      <c r="M5143" s="243"/>
      <c r="N5143" s="244"/>
      <c r="O5143" s="243"/>
      <c r="P5143" s="244"/>
      <c r="Q5143" s="243"/>
      <c r="R5143" s="243"/>
    </row>
    <row r="5144" spans="1:18">
      <c r="A5144" s="241"/>
      <c r="B5144" s="241"/>
      <c r="C5144" s="241"/>
      <c r="D5144" s="241"/>
      <c r="E5144" s="241"/>
      <c r="F5144" s="241"/>
      <c r="G5144" s="242"/>
      <c r="H5144" s="241"/>
      <c r="I5144" s="241"/>
      <c r="J5144" s="241"/>
      <c r="K5144" s="241"/>
      <c r="L5144" s="241"/>
      <c r="M5144" s="243"/>
      <c r="N5144" s="244"/>
      <c r="O5144" s="243"/>
      <c r="P5144" s="244"/>
      <c r="Q5144" s="243"/>
      <c r="R5144" s="243"/>
    </row>
    <row r="5145" spans="1:18">
      <c r="A5145" s="241"/>
      <c r="B5145" s="241"/>
      <c r="C5145" s="241"/>
      <c r="D5145" s="241"/>
      <c r="E5145" s="241"/>
      <c r="F5145" s="241"/>
      <c r="G5145" s="242"/>
      <c r="H5145" s="241"/>
      <c r="I5145" s="241"/>
      <c r="J5145" s="241"/>
      <c r="K5145" s="241"/>
      <c r="L5145" s="241"/>
      <c r="M5145" s="243"/>
      <c r="N5145" s="244"/>
      <c r="O5145" s="243"/>
      <c r="P5145" s="244"/>
      <c r="Q5145" s="243"/>
      <c r="R5145" s="243"/>
    </row>
    <row r="5146" spans="1:18">
      <c r="A5146" s="241"/>
      <c r="B5146" s="241"/>
      <c r="C5146" s="241"/>
      <c r="D5146" s="241"/>
      <c r="E5146" s="241"/>
      <c r="F5146" s="241"/>
      <c r="G5146" s="242"/>
      <c r="H5146" s="241"/>
      <c r="I5146" s="241"/>
      <c r="J5146" s="241"/>
      <c r="K5146" s="241"/>
      <c r="L5146" s="241"/>
      <c r="M5146" s="243"/>
      <c r="N5146" s="244"/>
      <c r="O5146" s="243"/>
      <c r="P5146" s="244"/>
      <c r="Q5146" s="243"/>
      <c r="R5146" s="243"/>
    </row>
    <row r="5147" spans="1:18">
      <c r="A5147" s="241"/>
      <c r="B5147" s="241"/>
      <c r="C5147" s="241"/>
      <c r="D5147" s="241"/>
      <c r="E5147" s="241"/>
      <c r="F5147" s="241"/>
      <c r="G5147" s="242"/>
      <c r="H5147" s="241"/>
      <c r="I5147" s="241"/>
      <c r="J5147" s="241"/>
      <c r="K5147" s="241"/>
      <c r="L5147" s="241"/>
      <c r="M5147" s="243"/>
      <c r="N5147" s="244"/>
      <c r="O5147" s="243"/>
      <c r="P5147" s="244"/>
      <c r="Q5147" s="243"/>
      <c r="R5147" s="243"/>
    </row>
    <row r="5148" spans="1:18">
      <c r="A5148" s="241"/>
      <c r="B5148" s="241"/>
      <c r="C5148" s="241"/>
      <c r="D5148" s="241"/>
      <c r="E5148" s="241"/>
      <c r="F5148" s="241"/>
      <c r="G5148" s="242"/>
      <c r="H5148" s="241"/>
      <c r="I5148" s="241"/>
      <c r="J5148" s="241"/>
      <c r="K5148" s="241"/>
      <c r="L5148" s="241"/>
      <c r="M5148" s="243"/>
      <c r="N5148" s="244"/>
      <c r="O5148" s="243"/>
      <c r="P5148" s="244"/>
      <c r="Q5148" s="243"/>
      <c r="R5148" s="243"/>
    </row>
    <row r="5149" spans="1:18">
      <c r="A5149" s="241"/>
      <c r="B5149" s="241"/>
      <c r="C5149" s="241"/>
      <c r="D5149" s="241"/>
      <c r="E5149" s="241"/>
      <c r="F5149" s="241"/>
      <c r="G5149" s="242"/>
      <c r="H5149" s="241"/>
      <c r="I5149" s="241"/>
      <c r="J5149" s="241"/>
      <c r="K5149" s="241"/>
      <c r="L5149" s="241"/>
      <c r="M5149" s="243"/>
      <c r="N5149" s="244"/>
      <c r="O5149" s="243"/>
      <c r="P5149" s="244"/>
      <c r="Q5149" s="243"/>
      <c r="R5149" s="243"/>
    </row>
    <row r="5150" spans="1:18">
      <c r="A5150" s="241"/>
      <c r="B5150" s="241"/>
      <c r="C5150" s="241"/>
      <c r="D5150" s="241"/>
      <c r="E5150" s="241"/>
      <c r="F5150" s="241"/>
      <c r="G5150" s="242"/>
      <c r="H5150" s="241"/>
      <c r="I5150" s="241"/>
      <c r="J5150" s="241"/>
      <c r="K5150" s="241"/>
      <c r="L5150" s="241"/>
      <c r="M5150" s="243"/>
      <c r="N5150" s="244"/>
      <c r="O5150" s="243"/>
      <c r="P5150" s="244"/>
      <c r="Q5150" s="243"/>
      <c r="R5150" s="243"/>
    </row>
    <row r="5151" spans="1:18">
      <c r="A5151" s="241"/>
      <c r="B5151" s="241"/>
      <c r="C5151" s="241"/>
      <c r="D5151" s="241"/>
      <c r="E5151" s="241"/>
      <c r="F5151" s="241"/>
      <c r="G5151" s="242"/>
      <c r="H5151" s="241"/>
      <c r="I5151" s="241"/>
      <c r="J5151" s="241"/>
      <c r="K5151" s="241"/>
      <c r="L5151" s="241"/>
      <c r="M5151" s="243"/>
      <c r="N5151" s="244"/>
      <c r="O5151" s="243"/>
      <c r="P5151" s="244"/>
      <c r="Q5151" s="243"/>
      <c r="R5151" s="243"/>
    </row>
    <row r="5152" spans="1:18">
      <c r="A5152" s="241"/>
      <c r="B5152" s="241"/>
      <c r="C5152" s="241"/>
      <c r="D5152" s="241"/>
      <c r="E5152" s="241"/>
      <c r="F5152" s="241"/>
      <c r="G5152" s="242"/>
      <c r="H5152" s="241"/>
      <c r="I5152" s="241"/>
      <c r="J5152" s="241"/>
      <c r="K5152" s="241"/>
      <c r="L5152" s="241"/>
      <c r="M5152" s="243"/>
      <c r="N5152" s="244"/>
      <c r="O5152" s="243"/>
      <c r="P5152" s="244"/>
      <c r="Q5152" s="243"/>
      <c r="R5152" s="243"/>
    </row>
    <row r="5153" spans="1:18">
      <c r="A5153" s="241"/>
      <c r="B5153" s="241"/>
      <c r="C5153" s="241"/>
      <c r="D5153" s="241"/>
      <c r="E5153" s="241"/>
      <c r="F5153" s="241"/>
      <c r="G5153" s="242"/>
      <c r="H5153" s="241"/>
      <c r="I5153" s="241"/>
      <c r="J5153" s="241"/>
      <c r="K5153" s="241"/>
      <c r="L5153" s="241"/>
      <c r="M5153" s="243"/>
      <c r="N5153" s="244"/>
      <c r="O5153" s="243"/>
      <c r="P5153" s="244"/>
      <c r="Q5153" s="243"/>
      <c r="R5153" s="243"/>
    </row>
    <row r="5154" spans="1:18">
      <c r="A5154" s="241"/>
      <c r="B5154" s="241"/>
      <c r="C5154" s="241"/>
      <c r="D5154" s="241"/>
      <c r="E5154" s="241"/>
      <c r="F5154" s="241"/>
      <c r="G5154" s="242"/>
      <c r="H5154" s="241"/>
      <c r="I5154" s="241"/>
      <c r="J5154" s="241"/>
      <c r="K5154" s="241"/>
      <c r="L5154" s="241"/>
      <c r="M5154" s="243"/>
      <c r="N5154" s="244"/>
      <c r="O5154" s="243"/>
      <c r="P5154" s="244"/>
      <c r="Q5154" s="243"/>
      <c r="R5154" s="243"/>
    </row>
    <row r="5155" spans="1:18">
      <c r="A5155" s="241"/>
      <c r="B5155" s="241"/>
      <c r="C5155" s="241"/>
      <c r="D5155" s="241"/>
      <c r="E5155" s="241"/>
      <c r="F5155" s="241"/>
      <c r="G5155" s="242"/>
      <c r="H5155" s="241"/>
      <c r="I5155" s="241"/>
      <c r="J5155" s="241"/>
      <c r="K5155" s="241"/>
      <c r="L5155" s="241"/>
      <c r="M5155" s="243"/>
      <c r="N5155" s="244"/>
      <c r="O5155" s="243"/>
      <c r="P5155" s="244"/>
      <c r="Q5155" s="243"/>
      <c r="R5155" s="243"/>
    </row>
    <row r="5156" spans="1:18">
      <c r="A5156" s="241"/>
      <c r="B5156" s="241"/>
      <c r="C5156" s="241"/>
      <c r="D5156" s="241"/>
      <c r="E5156" s="241"/>
      <c r="F5156" s="241"/>
      <c r="G5156" s="242"/>
      <c r="H5156" s="241"/>
      <c r="I5156" s="241"/>
      <c r="J5156" s="241"/>
      <c r="K5156" s="241"/>
      <c r="L5156" s="241"/>
      <c r="M5156" s="243"/>
      <c r="N5156" s="244"/>
      <c r="O5156" s="243"/>
      <c r="P5156" s="244"/>
      <c r="Q5156" s="243"/>
      <c r="R5156" s="243"/>
    </row>
    <row r="5157" spans="1:18">
      <c r="A5157" s="241"/>
      <c r="B5157" s="241"/>
      <c r="C5157" s="241"/>
      <c r="D5157" s="241"/>
      <c r="E5157" s="241"/>
      <c r="F5157" s="241"/>
      <c r="G5157" s="242"/>
      <c r="H5157" s="241"/>
      <c r="I5157" s="241"/>
      <c r="J5157" s="241"/>
      <c r="K5157" s="241"/>
      <c r="L5157" s="241"/>
      <c r="M5157" s="243"/>
      <c r="N5157" s="244"/>
      <c r="O5157" s="243"/>
      <c r="P5157" s="244"/>
      <c r="Q5157" s="243"/>
      <c r="R5157" s="243"/>
    </row>
    <row r="5158" spans="1:18">
      <c r="A5158" s="241"/>
      <c r="B5158" s="241"/>
      <c r="C5158" s="241"/>
      <c r="D5158" s="241"/>
      <c r="E5158" s="241"/>
      <c r="F5158" s="241"/>
      <c r="G5158" s="242"/>
      <c r="H5158" s="241"/>
      <c r="I5158" s="241"/>
      <c r="J5158" s="241"/>
      <c r="K5158" s="241"/>
      <c r="L5158" s="241"/>
      <c r="M5158" s="243"/>
      <c r="N5158" s="244"/>
      <c r="O5158" s="243"/>
      <c r="P5158" s="244"/>
      <c r="Q5158" s="243"/>
      <c r="R5158" s="243"/>
    </row>
    <row r="5159" spans="1:18">
      <c r="A5159" s="241"/>
      <c r="B5159" s="241"/>
      <c r="C5159" s="241"/>
      <c r="D5159" s="241"/>
      <c r="E5159" s="241"/>
      <c r="F5159" s="241"/>
      <c r="G5159" s="242"/>
      <c r="H5159" s="241"/>
      <c r="I5159" s="241"/>
      <c r="J5159" s="241"/>
      <c r="K5159" s="241"/>
      <c r="L5159" s="241"/>
      <c r="M5159" s="243"/>
      <c r="N5159" s="244"/>
      <c r="O5159" s="243"/>
      <c r="P5159" s="244"/>
      <c r="Q5159" s="243"/>
      <c r="R5159" s="243"/>
    </row>
    <row r="5160" spans="1:18">
      <c r="A5160" s="241"/>
      <c r="B5160" s="241"/>
      <c r="C5160" s="241"/>
      <c r="D5160" s="241"/>
      <c r="E5160" s="241"/>
      <c r="F5160" s="241"/>
      <c r="G5160" s="242"/>
      <c r="H5160" s="241"/>
      <c r="I5160" s="241"/>
      <c r="J5160" s="241"/>
      <c r="K5160" s="241"/>
      <c r="L5160" s="241"/>
      <c r="M5160" s="243"/>
      <c r="N5160" s="244"/>
      <c r="O5160" s="243"/>
      <c r="P5160" s="244"/>
      <c r="Q5160" s="243"/>
      <c r="R5160" s="243"/>
    </row>
    <row r="5161" spans="1:18">
      <c r="A5161" s="241"/>
      <c r="B5161" s="241"/>
      <c r="C5161" s="241"/>
      <c r="D5161" s="241"/>
      <c r="E5161" s="241"/>
      <c r="F5161" s="241"/>
      <c r="G5161" s="242"/>
      <c r="H5161" s="241"/>
      <c r="I5161" s="241"/>
      <c r="J5161" s="241"/>
      <c r="K5161" s="241"/>
      <c r="L5161" s="241"/>
      <c r="M5161" s="243"/>
      <c r="N5161" s="244"/>
      <c r="O5161" s="243"/>
      <c r="P5161" s="244"/>
      <c r="Q5161" s="243"/>
      <c r="R5161" s="243"/>
    </row>
    <row r="5162" spans="1:18">
      <c r="A5162" s="241"/>
      <c r="B5162" s="241"/>
      <c r="C5162" s="241"/>
      <c r="D5162" s="241"/>
      <c r="E5162" s="241"/>
      <c r="F5162" s="241"/>
      <c r="G5162" s="242"/>
      <c r="H5162" s="241"/>
      <c r="I5162" s="241"/>
      <c r="J5162" s="241"/>
      <c r="K5162" s="241"/>
      <c r="L5162" s="241"/>
      <c r="M5162" s="243"/>
      <c r="N5162" s="244"/>
      <c r="O5162" s="243"/>
      <c r="P5162" s="244"/>
      <c r="Q5162" s="243"/>
      <c r="R5162" s="243"/>
    </row>
    <row r="5163" spans="1:18">
      <c r="A5163" s="241"/>
      <c r="B5163" s="241"/>
      <c r="C5163" s="241"/>
      <c r="D5163" s="241"/>
      <c r="E5163" s="241"/>
      <c r="F5163" s="241"/>
      <c r="G5163" s="242"/>
      <c r="H5163" s="241"/>
      <c r="I5163" s="241"/>
      <c r="J5163" s="241"/>
      <c r="K5163" s="241"/>
      <c r="L5163" s="241"/>
      <c r="M5163" s="243"/>
      <c r="N5163" s="244"/>
      <c r="O5163" s="243"/>
      <c r="P5163" s="244"/>
      <c r="Q5163" s="243"/>
      <c r="R5163" s="243"/>
    </row>
    <row r="5164" spans="1:18">
      <c r="A5164" s="241"/>
      <c r="B5164" s="241"/>
      <c r="C5164" s="241"/>
      <c r="D5164" s="241"/>
      <c r="E5164" s="241"/>
      <c r="F5164" s="241"/>
      <c r="G5164" s="242"/>
      <c r="H5164" s="241"/>
      <c r="I5164" s="241"/>
      <c r="J5164" s="241"/>
      <c r="K5164" s="241"/>
      <c r="L5164" s="241"/>
      <c r="M5164" s="243"/>
      <c r="N5164" s="244"/>
      <c r="O5164" s="243"/>
      <c r="P5164" s="244"/>
      <c r="Q5164" s="243"/>
      <c r="R5164" s="243"/>
    </row>
    <row r="5165" spans="1:18">
      <c r="A5165" s="241"/>
      <c r="B5165" s="241"/>
      <c r="C5165" s="241"/>
      <c r="D5165" s="241"/>
      <c r="E5165" s="241"/>
      <c r="F5165" s="241"/>
      <c r="G5165" s="242"/>
      <c r="H5165" s="241"/>
      <c r="I5165" s="241"/>
      <c r="J5165" s="241"/>
      <c r="K5165" s="241"/>
      <c r="L5165" s="241"/>
      <c r="M5165" s="243"/>
      <c r="N5165" s="244"/>
      <c r="O5165" s="243"/>
      <c r="P5165" s="244"/>
      <c r="Q5165" s="243"/>
      <c r="R5165" s="243"/>
    </row>
    <row r="5166" spans="1:18">
      <c r="A5166" s="241"/>
      <c r="B5166" s="241"/>
      <c r="C5166" s="241"/>
      <c r="D5166" s="241"/>
      <c r="E5166" s="241"/>
      <c r="F5166" s="241"/>
      <c r="G5166" s="242"/>
      <c r="H5166" s="241"/>
      <c r="I5166" s="241"/>
      <c r="J5166" s="241"/>
      <c r="K5166" s="241"/>
      <c r="L5166" s="241"/>
      <c r="M5166" s="243"/>
      <c r="N5166" s="244"/>
      <c r="O5166" s="243"/>
      <c r="P5166" s="244"/>
      <c r="Q5166" s="243"/>
      <c r="R5166" s="243"/>
    </row>
    <row r="5167" spans="1:18">
      <c r="A5167" s="241"/>
      <c r="B5167" s="241"/>
      <c r="C5167" s="241"/>
      <c r="D5167" s="241"/>
      <c r="E5167" s="241"/>
      <c r="F5167" s="241"/>
      <c r="G5167" s="242"/>
      <c r="H5167" s="241"/>
      <c r="I5167" s="241"/>
      <c r="J5167" s="241"/>
      <c r="K5167" s="241"/>
      <c r="L5167" s="241"/>
      <c r="M5167" s="243"/>
      <c r="N5167" s="244"/>
      <c r="O5167" s="243"/>
      <c r="P5167" s="244"/>
      <c r="Q5167" s="243"/>
      <c r="R5167" s="243"/>
    </row>
    <row r="5168" spans="1:18">
      <c r="A5168" s="241"/>
      <c r="B5168" s="241"/>
      <c r="C5168" s="241"/>
      <c r="D5168" s="241"/>
      <c r="E5168" s="241"/>
      <c r="F5168" s="241"/>
      <c r="G5168" s="242"/>
      <c r="H5168" s="241"/>
      <c r="I5168" s="241"/>
      <c r="J5168" s="241"/>
      <c r="K5168" s="241"/>
      <c r="L5168" s="241"/>
      <c r="M5168" s="243"/>
      <c r="N5168" s="244"/>
      <c r="O5168" s="243"/>
      <c r="P5168" s="244"/>
      <c r="Q5168" s="243"/>
      <c r="R5168" s="243"/>
    </row>
    <row r="5169" spans="1:18">
      <c r="A5169" s="241"/>
      <c r="B5169" s="241"/>
      <c r="C5169" s="241"/>
      <c r="D5169" s="241"/>
      <c r="E5169" s="241"/>
      <c r="F5169" s="241"/>
      <c r="G5169" s="242"/>
      <c r="H5169" s="241"/>
      <c r="I5169" s="241"/>
      <c r="J5169" s="241"/>
      <c r="K5169" s="241"/>
      <c r="L5169" s="241"/>
      <c r="M5169" s="243"/>
      <c r="N5169" s="244"/>
      <c r="O5169" s="243"/>
      <c r="P5169" s="244"/>
      <c r="Q5169" s="243"/>
      <c r="R5169" s="243"/>
    </row>
    <row r="5170" spans="1:18">
      <c r="A5170" s="241"/>
      <c r="B5170" s="241"/>
      <c r="C5170" s="241"/>
      <c r="D5170" s="241"/>
      <c r="E5170" s="241"/>
      <c r="F5170" s="241"/>
      <c r="G5170" s="242"/>
      <c r="H5170" s="241"/>
      <c r="I5170" s="241"/>
      <c r="J5170" s="241"/>
      <c r="K5170" s="241"/>
      <c r="L5170" s="241"/>
      <c r="M5170" s="243"/>
      <c r="N5170" s="244"/>
      <c r="O5170" s="243"/>
      <c r="P5170" s="244"/>
      <c r="Q5170" s="243"/>
      <c r="R5170" s="243"/>
    </row>
    <row r="5171" spans="1:18">
      <c r="A5171" s="241"/>
      <c r="B5171" s="241"/>
      <c r="C5171" s="241"/>
      <c r="D5171" s="241"/>
      <c r="E5171" s="241"/>
      <c r="F5171" s="241"/>
      <c r="G5171" s="242"/>
      <c r="H5171" s="241"/>
      <c r="I5171" s="241"/>
      <c r="J5171" s="241"/>
      <c r="K5171" s="241"/>
      <c r="L5171" s="241"/>
      <c r="M5171" s="243"/>
      <c r="N5171" s="244"/>
      <c r="O5171" s="243"/>
      <c r="P5171" s="244"/>
      <c r="Q5171" s="243"/>
      <c r="R5171" s="243"/>
    </row>
    <row r="5172" spans="1:18">
      <c r="A5172" s="241"/>
      <c r="B5172" s="241"/>
      <c r="C5172" s="241"/>
      <c r="D5172" s="241"/>
      <c r="E5172" s="241"/>
      <c r="F5172" s="241"/>
      <c r="G5172" s="242"/>
      <c r="H5172" s="241"/>
      <c r="I5172" s="241"/>
      <c r="J5172" s="241"/>
      <c r="K5172" s="241"/>
      <c r="L5172" s="241"/>
      <c r="M5172" s="243"/>
      <c r="N5172" s="244"/>
      <c r="O5172" s="243"/>
      <c r="P5172" s="244"/>
      <c r="Q5172" s="243"/>
      <c r="R5172" s="243"/>
    </row>
    <row r="5173" spans="1:18">
      <c r="A5173" s="241"/>
      <c r="B5173" s="241"/>
      <c r="C5173" s="241"/>
      <c r="D5173" s="241"/>
      <c r="E5173" s="241"/>
      <c r="F5173" s="241"/>
      <c r="G5173" s="242"/>
      <c r="H5173" s="241"/>
      <c r="I5173" s="241"/>
      <c r="J5173" s="241"/>
      <c r="K5173" s="241"/>
      <c r="L5173" s="241"/>
      <c r="M5173" s="243"/>
      <c r="N5173" s="244"/>
      <c r="O5173" s="243"/>
      <c r="P5173" s="244"/>
      <c r="Q5173" s="243"/>
      <c r="R5173" s="243"/>
    </row>
    <row r="5174" spans="1:18">
      <c r="A5174" s="241"/>
      <c r="B5174" s="241"/>
      <c r="C5174" s="241"/>
      <c r="D5174" s="241"/>
      <c r="E5174" s="241"/>
      <c r="F5174" s="241"/>
      <c r="G5174" s="242"/>
      <c r="H5174" s="241"/>
      <c r="I5174" s="241"/>
      <c r="J5174" s="241"/>
      <c r="K5174" s="241"/>
      <c r="L5174" s="241"/>
      <c r="M5174" s="243"/>
      <c r="N5174" s="244"/>
      <c r="O5174" s="243"/>
      <c r="P5174" s="244"/>
      <c r="Q5174" s="243"/>
      <c r="R5174" s="243"/>
    </row>
    <row r="5175" spans="1:18">
      <c r="A5175" s="241"/>
      <c r="B5175" s="241"/>
      <c r="C5175" s="241"/>
      <c r="D5175" s="241"/>
      <c r="E5175" s="241"/>
      <c r="F5175" s="241"/>
      <c r="G5175" s="242"/>
      <c r="H5175" s="241"/>
      <c r="I5175" s="241"/>
      <c r="J5175" s="241"/>
      <c r="K5175" s="241"/>
      <c r="L5175" s="241"/>
      <c r="M5175" s="243"/>
      <c r="N5175" s="244"/>
      <c r="O5175" s="243"/>
      <c r="P5175" s="244"/>
      <c r="Q5175" s="243"/>
      <c r="R5175" s="243"/>
    </row>
    <row r="5176" spans="1:18">
      <c r="A5176" s="241"/>
      <c r="B5176" s="241"/>
      <c r="C5176" s="241"/>
      <c r="D5176" s="241"/>
      <c r="E5176" s="241"/>
      <c r="F5176" s="241"/>
      <c r="G5176" s="242"/>
      <c r="H5176" s="241"/>
      <c r="I5176" s="241"/>
      <c r="J5176" s="241"/>
      <c r="K5176" s="241"/>
      <c r="L5176" s="241"/>
      <c r="M5176" s="243"/>
      <c r="N5176" s="244"/>
      <c r="O5176" s="243"/>
      <c r="P5176" s="244"/>
      <c r="Q5176" s="243"/>
      <c r="R5176" s="243"/>
    </row>
    <row r="5177" spans="1:18">
      <c r="A5177" s="241"/>
      <c r="B5177" s="241"/>
      <c r="C5177" s="241"/>
      <c r="D5177" s="241"/>
      <c r="E5177" s="241"/>
      <c r="F5177" s="241"/>
      <c r="G5177" s="242"/>
      <c r="H5177" s="241"/>
      <c r="I5177" s="241"/>
      <c r="J5177" s="241"/>
      <c r="K5177" s="241"/>
      <c r="L5177" s="241"/>
      <c r="M5177" s="243"/>
      <c r="N5177" s="244"/>
      <c r="O5177" s="243"/>
      <c r="P5177" s="244"/>
      <c r="Q5177" s="243"/>
      <c r="R5177" s="243"/>
    </row>
    <row r="5178" spans="1:18">
      <c r="A5178" s="241"/>
      <c r="B5178" s="241"/>
      <c r="C5178" s="241"/>
      <c r="D5178" s="241"/>
      <c r="E5178" s="241"/>
      <c r="F5178" s="241"/>
      <c r="G5178" s="242"/>
      <c r="H5178" s="241"/>
      <c r="I5178" s="241"/>
      <c r="J5178" s="241"/>
      <c r="K5178" s="241"/>
      <c r="L5178" s="241"/>
      <c r="M5178" s="243"/>
      <c r="N5178" s="244"/>
      <c r="O5178" s="243"/>
      <c r="P5178" s="244"/>
      <c r="Q5178" s="243"/>
      <c r="R5178" s="243"/>
    </row>
    <row r="5179" spans="1:18">
      <c r="A5179" s="241"/>
      <c r="B5179" s="241"/>
      <c r="C5179" s="241"/>
      <c r="D5179" s="241"/>
      <c r="E5179" s="241"/>
      <c r="F5179" s="241"/>
      <c r="G5179" s="242"/>
      <c r="H5179" s="241"/>
      <c r="I5179" s="241"/>
      <c r="J5179" s="241"/>
      <c r="K5179" s="241"/>
      <c r="L5179" s="241"/>
      <c r="M5179" s="243"/>
      <c r="N5179" s="244"/>
      <c r="O5179" s="243"/>
      <c r="P5179" s="244"/>
      <c r="Q5179" s="243"/>
      <c r="R5179" s="243"/>
    </row>
    <row r="5180" spans="1:18">
      <c r="A5180" s="241"/>
      <c r="B5180" s="241"/>
      <c r="C5180" s="241"/>
      <c r="D5180" s="241"/>
      <c r="E5180" s="241"/>
      <c r="F5180" s="241"/>
      <c r="G5180" s="242"/>
      <c r="H5180" s="241"/>
      <c r="I5180" s="241"/>
      <c r="J5180" s="241"/>
      <c r="K5180" s="241"/>
      <c r="L5180" s="241"/>
      <c r="M5180" s="243"/>
      <c r="N5180" s="244"/>
      <c r="O5180" s="243"/>
      <c r="P5180" s="244"/>
      <c r="Q5180" s="243"/>
      <c r="R5180" s="243"/>
    </row>
    <row r="5181" spans="1:18">
      <c r="A5181" s="241"/>
      <c r="B5181" s="241"/>
      <c r="C5181" s="241"/>
      <c r="D5181" s="241"/>
      <c r="E5181" s="241"/>
      <c r="F5181" s="241"/>
      <c r="G5181" s="242"/>
      <c r="H5181" s="241"/>
      <c r="I5181" s="241"/>
      <c r="J5181" s="241"/>
      <c r="K5181" s="241"/>
      <c r="L5181" s="241"/>
      <c r="M5181" s="243"/>
      <c r="N5181" s="244"/>
      <c r="O5181" s="243"/>
      <c r="P5181" s="244"/>
      <c r="Q5181" s="243"/>
      <c r="R5181" s="243"/>
    </row>
    <row r="5182" spans="1:18">
      <c r="A5182" s="241"/>
      <c r="B5182" s="241"/>
      <c r="C5182" s="241"/>
      <c r="D5182" s="241"/>
      <c r="E5182" s="241"/>
      <c r="F5182" s="241"/>
      <c r="G5182" s="242"/>
      <c r="H5182" s="241"/>
      <c r="I5182" s="241"/>
      <c r="J5182" s="241"/>
      <c r="K5182" s="241"/>
      <c r="L5182" s="241"/>
      <c r="M5182" s="243"/>
      <c r="N5182" s="244"/>
      <c r="O5182" s="243"/>
      <c r="P5182" s="244"/>
      <c r="Q5182" s="243"/>
      <c r="R5182" s="243"/>
    </row>
    <row r="5183" spans="1:18">
      <c r="A5183" s="241"/>
      <c r="B5183" s="241"/>
      <c r="C5183" s="241"/>
      <c r="D5183" s="241"/>
      <c r="E5183" s="241"/>
      <c r="F5183" s="241"/>
      <c r="G5183" s="242"/>
      <c r="H5183" s="241"/>
      <c r="I5183" s="241"/>
      <c r="J5183" s="241"/>
      <c r="K5183" s="241"/>
      <c r="L5183" s="241"/>
      <c r="M5183" s="243"/>
      <c r="N5183" s="244"/>
      <c r="O5183" s="243"/>
      <c r="P5183" s="244"/>
      <c r="Q5183" s="243"/>
      <c r="R5183" s="243"/>
    </row>
    <row r="5184" spans="1:18">
      <c r="A5184" s="241"/>
      <c r="B5184" s="241"/>
      <c r="C5184" s="241"/>
      <c r="D5184" s="241"/>
      <c r="E5184" s="241"/>
      <c r="F5184" s="241"/>
      <c r="G5184" s="242"/>
      <c r="H5184" s="241"/>
      <c r="I5184" s="241"/>
      <c r="J5184" s="241"/>
      <c r="K5184" s="241"/>
      <c r="L5184" s="241"/>
      <c r="M5184" s="243"/>
      <c r="N5184" s="244"/>
      <c r="O5184" s="243"/>
      <c r="P5184" s="244"/>
      <c r="Q5184" s="243"/>
      <c r="R5184" s="243"/>
    </row>
    <row r="5185" spans="1:18">
      <c r="A5185" s="241"/>
      <c r="B5185" s="241"/>
      <c r="C5185" s="241"/>
      <c r="D5185" s="241"/>
      <c r="E5185" s="241"/>
      <c r="F5185" s="241"/>
      <c r="G5185" s="242"/>
      <c r="H5185" s="241"/>
      <c r="I5185" s="241"/>
      <c r="J5185" s="241"/>
      <c r="K5185" s="241"/>
      <c r="L5185" s="241"/>
      <c r="M5185" s="243"/>
      <c r="N5185" s="244"/>
      <c r="O5185" s="243"/>
      <c r="P5185" s="244"/>
      <c r="Q5185" s="243"/>
      <c r="R5185" s="243"/>
    </row>
    <row r="5186" spans="1:18">
      <c r="A5186" s="241"/>
      <c r="B5186" s="241"/>
      <c r="C5186" s="241"/>
      <c r="D5186" s="241"/>
      <c r="E5186" s="241"/>
      <c r="F5186" s="241"/>
      <c r="G5186" s="242"/>
      <c r="H5186" s="241"/>
      <c r="I5186" s="241"/>
      <c r="J5186" s="241"/>
      <c r="K5186" s="241"/>
      <c r="L5186" s="241"/>
      <c r="M5186" s="243"/>
      <c r="N5186" s="244"/>
      <c r="O5186" s="243"/>
      <c r="P5186" s="244"/>
      <c r="Q5186" s="243"/>
      <c r="R5186" s="243"/>
    </row>
    <row r="5187" spans="1:18">
      <c r="A5187" s="241"/>
      <c r="B5187" s="241"/>
      <c r="C5187" s="241"/>
      <c r="D5187" s="241"/>
      <c r="E5187" s="241"/>
      <c r="F5187" s="241"/>
      <c r="G5187" s="242"/>
      <c r="H5187" s="241"/>
      <c r="I5187" s="241"/>
      <c r="J5187" s="241"/>
      <c r="K5187" s="241"/>
      <c r="L5187" s="241"/>
      <c r="M5187" s="243"/>
      <c r="N5187" s="244"/>
      <c r="O5187" s="243"/>
      <c r="P5187" s="244"/>
      <c r="Q5187" s="243"/>
      <c r="R5187" s="243"/>
    </row>
    <row r="5188" spans="1:18">
      <c r="A5188" s="241"/>
      <c r="B5188" s="241"/>
      <c r="C5188" s="241"/>
      <c r="D5188" s="241"/>
      <c r="E5188" s="241"/>
      <c r="F5188" s="241"/>
      <c r="G5188" s="242"/>
      <c r="H5188" s="241"/>
      <c r="I5188" s="241"/>
      <c r="J5188" s="241"/>
      <c r="K5188" s="241"/>
      <c r="L5188" s="241"/>
      <c r="M5188" s="243"/>
      <c r="N5188" s="244"/>
      <c r="O5188" s="243"/>
      <c r="P5188" s="244"/>
      <c r="Q5188" s="243"/>
      <c r="R5188" s="243"/>
    </row>
    <row r="5189" spans="1:18">
      <c r="A5189" s="241"/>
      <c r="B5189" s="241"/>
      <c r="C5189" s="241"/>
      <c r="D5189" s="241"/>
      <c r="E5189" s="241"/>
      <c r="F5189" s="241"/>
      <c r="G5189" s="242"/>
      <c r="H5189" s="241"/>
      <c r="I5189" s="241"/>
      <c r="J5189" s="241"/>
      <c r="K5189" s="241"/>
      <c r="L5189" s="241"/>
      <c r="M5189" s="243"/>
      <c r="N5189" s="244"/>
      <c r="O5189" s="243"/>
      <c r="P5189" s="244"/>
      <c r="Q5189" s="243"/>
      <c r="R5189" s="243"/>
    </row>
    <row r="5190" spans="1:18">
      <c r="A5190" s="241"/>
      <c r="B5190" s="241"/>
      <c r="C5190" s="241"/>
      <c r="D5190" s="241"/>
      <c r="E5190" s="241"/>
      <c r="F5190" s="241"/>
      <c r="G5190" s="242"/>
      <c r="H5190" s="241"/>
      <c r="I5190" s="241"/>
      <c r="J5190" s="241"/>
      <c r="K5190" s="241"/>
      <c r="L5190" s="241"/>
      <c r="M5190" s="243"/>
      <c r="N5190" s="244"/>
      <c r="O5190" s="243"/>
      <c r="P5190" s="244"/>
      <c r="Q5190" s="243"/>
      <c r="R5190" s="243"/>
    </row>
    <row r="5191" spans="1:18">
      <c r="A5191" s="241"/>
      <c r="B5191" s="241"/>
      <c r="C5191" s="241"/>
      <c r="D5191" s="241"/>
      <c r="E5191" s="241"/>
      <c r="F5191" s="241"/>
      <c r="G5191" s="242"/>
      <c r="H5191" s="241"/>
      <c r="I5191" s="241"/>
      <c r="J5191" s="241"/>
      <c r="K5191" s="241"/>
      <c r="L5191" s="241"/>
      <c r="M5191" s="243"/>
      <c r="N5191" s="244"/>
      <c r="O5191" s="243"/>
      <c r="P5191" s="244"/>
      <c r="Q5191" s="243"/>
      <c r="R5191" s="243"/>
    </row>
    <row r="5192" spans="1:18">
      <c r="A5192" s="241"/>
      <c r="B5192" s="241"/>
      <c r="C5192" s="241"/>
      <c r="D5192" s="241"/>
      <c r="E5192" s="241"/>
      <c r="F5192" s="241"/>
      <c r="G5192" s="242"/>
      <c r="H5192" s="241"/>
      <c r="I5192" s="241"/>
      <c r="J5192" s="241"/>
      <c r="K5192" s="241"/>
      <c r="L5192" s="241"/>
      <c r="M5192" s="243"/>
      <c r="N5192" s="244"/>
      <c r="O5192" s="243"/>
      <c r="P5192" s="244"/>
      <c r="Q5192" s="243"/>
      <c r="R5192" s="243"/>
    </row>
    <row r="5193" spans="1:18">
      <c r="A5193" s="241"/>
      <c r="B5193" s="241"/>
      <c r="C5193" s="241"/>
      <c r="D5193" s="241"/>
      <c r="E5193" s="241"/>
      <c r="F5193" s="241"/>
      <c r="G5193" s="242"/>
      <c r="H5193" s="241"/>
      <c r="I5193" s="241"/>
      <c r="J5193" s="241"/>
      <c r="K5193" s="241"/>
      <c r="L5193" s="241"/>
      <c r="M5193" s="243"/>
      <c r="N5193" s="244"/>
      <c r="O5193" s="243"/>
      <c r="P5193" s="244"/>
      <c r="Q5193" s="243"/>
      <c r="R5193" s="243"/>
    </row>
    <row r="5194" spans="1:18">
      <c r="A5194" s="241"/>
      <c r="B5194" s="241"/>
      <c r="C5194" s="241"/>
      <c r="D5194" s="241"/>
      <c r="E5194" s="241"/>
      <c r="F5194" s="241"/>
      <c r="G5194" s="242"/>
      <c r="H5194" s="241"/>
      <c r="I5194" s="241"/>
      <c r="J5194" s="241"/>
      <c r="K5194" s="241"/>
      <c r="L5194" s="241"/>
      <c r="M5194" s="243"/>
      <c r="N5194" s="244"/>
      <c r="O5194" s="243"/>
      <c r="P5194" s="244"/>
      <c r="Q5194" s="243"/>
      <c r="R5194" s="243"/>
    </row>
    <row r="5195" spans="1:18">
      <c r="A5195" s="241"/>
      <c r="B5195" s="241"/>
      <c r="C5195" s="241"/>
      <c r="D5195" s="241"/>
      <c r="E5195" s="241"/>
      <c r="F5195" s="241"/>
      <c r="G5195" s="242"/>
      <c r="H5195" s="241"/>
      <c r="I5195" s="241"/>
      <c r="J5195" s="241"/>
      <c r="K5195" s="241"/>
      <c r="L5195" s="241"/>
      <c r="M5195" s="243"/>
      <c r="N5195" s="244"/>
      <c r="O5195" s="243"/>
      <c r="P5195" s="244"/>
      <c r="Q5195" s="243"/>
      <c r="R5195" s="243"/>
    </row>
    <row r="5196" spans="1:18">
      <c r="A5196" s="241"/>
      <c r="B5196" s="241"/>
      <c r="C5196" s="241"/>
      <c r="D5196" s="241"/>
      <c r="E5196" s="241"/>
      <c r="F5196" s="241"/>
      <c r="G5196" s="242"/>
      <c r="H5196" s="241"/>
      <c r="I5196" s="241"/>
      <c r="J5196" s="241"/>
      <c r="K5196" s="241"/>
      <c r="L5196" s="241"/>
      <c r="M5196" s="243"/>
      <c r="N5196" s="244"/>
      <c r="O5196" s="243"/>
      <c r="P5196" s="244"/>
      <c r="Q5196" s="243"/>
      <c r="R5196" s="243"/>
    </row>
    <row r="5197" spans="1:18">
      <c r="A5197" s="241"/>
      <c r="B5197" s="241"/>
      <c r="C5197" s="241"/>
      <c r="D5197" s="241"/>
      <c r="E5197" s="241"/>
      <c r="F5197" s="241"/>
      <c r="G5197" s="242"/>
      <c r="H5197" s="241"/>
      <c r="I5197" s="241"/>
      <c r="J5197" s="241"/>
      <c r="K5197" s="241"/>
      <c r="L5197" s="241"/>
      <c r="M5197" s="243"/>
      <c r="N5197" s="244"/>
      <c r="O5197" s="243"/>
      <c r="P5197" s="244"/>
      <c r="Q5197" s="243"/>
      <c r="R5197" s="243"/>
    </row>
    <row r="5198" spans="1:18">
      <c r="A5198" s="241"/>
      <c r="B5198" s="241"/>
      <c r="C5198" s="241"/>
      <c r="D5198" s="241"/>
      <c r="E5198" s="241"/>
      <c r="F5198" s="241"/>
      <c r="G5198" s="242"/>
      <c r="H5198" s="241"/>
      <c r="I5198" s="241"/>
      <c r="J5198" s="241"/>
      <c r="K5198" s="241"/>
      <c r="L5198" s="241"/>
      <c r="M5198" s="243"/>
      <c r="N5198" s="244"/>
      <c r="O5198" s="243"/>
      <c r="P5198" s="244"/>
      <c r="Q5198" s="243"/>
      <c r="R5198" s="243"/>
    </row>
    <row r="5199" spans="1:18">
      <c r="A5199" s="241"/>
      <c r="B5199" s="241"/>
      <c r="C5199" s="241"/>
      <c r="D5199" s="241"/>
      <c r="E5199" s="241"/>
      <c r="F5199" s="241"/>
      <c r="G5199" s="242"/>
      <c r="H5199" s="241"/>
      <c r="I5199" s="241"/>
      <c r="J5199" s="241"/>
      <c r="K5199" s="241"/>
      <c r="L5199" s="241"/>
      <c r="M5199" s="243"/>
      <c r="N5199" s="244"/>
      <c r="O5199" s="243"/>
      <c r="P5199" s="244"/>
      <c r="Q5199" s="243"/>
      <c r="R5199" s="243"/>
    </row>
    <row r="5200" spans="1:18">
      <c r="A5200" s="241"/>
      <c r="B5200" s="241"/>
      <c r="C5200" s="241"/>
      <c r="D5200" s="241"/>
      <c r="E5200" s="241"/>
      <c r="F5200" s="241"/>
      <c r="G5200" s="242"/>
      <c r="H5200" s="241"/>
      <c r="I5200" s="241"/>
      <c r="J5200" s="241"/>
      <c r="K5200" s="241"/>
      <c r="L5200" s="241"/>
      <c r="M5200" s="243"/>
      <c r="N5200" s="244"/>
      <c r="O5200" s="243"/>
      <c r="P5200" s="244"/>
      <c r="Q5200" s="243"/>
      <c r="R5200" s="243"/>
    </row>
    <row r="5201" spans="1:18">
      <c r="A5201" s="241"/>
      <c r="B5201" s="241"/>
      <c r="C5201" s="241"/>
      <c r="D5201" s="241"/>
      <c r="E5201" s="241"/>
      <c r="F5201" s="241"/>
      <c r="G5201" s="242"/>
      <c r="H5201" s="241"/>
      <c r="I5201" s="241"/>
      <c r="J5201" s="241"/>
      <c r="K5201" s="241"/>
      <c r="L5201" s="241"/>
      <c r="M5201" s="243"/>
      <c r="N5201" s="244"/>
      <c r="O5201" s="243"/>
      <c r="P5201" s="244"/>
      <c r="Q5201" s="243"/>
      <c r="R5201" s="243"/>
    </row>
    <row r="5202" spans="1:18">
      <c r="A5202" s="241"/>
      <c r="B5202" s="241"/>
      <c r="C5202" s="241"/>
      <c r="D5202" s="241"/>
      <c r="E5202" s="241"/>
      <c r="F5202" s="241"/>
      <c r="G5202" s="242"/>
      <c r="H5202" s="241"/>
      <c r="I5202" s="241"/>
      <c r="J5202" s="241"/>
      <c r="K5202" s="241"/>
      <c r="L5202" s="241"/>
      <c r="M5202" s="243"/>
      <c r="N5202" s="244"/>
      <c r="O5202" s="243"/>
      <c r="P5202" s="244"/>
      <c r="Q5202" s="243"/>
      <c r="R5202" s="243"/>
    </row>
    <row r="5203" spans="1:18">
      <c r="A5203" s="241"/>
      <c r="B5203" s="241"/>
      <c r="C5203" s="241"/>
      <c r="D5203" s="241"/>
      <c r="E5203" s="241"/>
      <c r="F5203" s="241"/>
      <c r="G5203" s="242"/>
      <c r="H5203" s="241"/>
      <c r="I5203" s="241"/>
      <c r="J5203" s="241"/>
      <c r="K5203" s="241"/>
      <c r="L5203" s="241"/>
      <c r="M5203" s="243"/>
      <c r="N5203" s="244"/>
      <c r="O5203" s="243"/>
      <c r="P5203" s="244"/>
      <c r="Q5203" s="243"/>
      <c r="R5203" s="243"/>
    </row>
    <row r="5204" spans="1:18">
      <c r="A5204" s="241"/>
      <c r="B5204" s="241"/>
      <c r="C5204" s="241"/>
      <c r="D5204" s="241"/>
      <c r="E5204" s="241"/>
      <c r="F5204" s="241"/>
      <c r="G5204" s="242"/>
      <c r="H5204" s="241"/>
      <c r="I5204" s="241"/>
      <c r="J5204" s="241"/>
      <c r="K5204" s="241"/>
      <c r="L5204" s="241"/>
      <c r="M5204" s="243"/>
      <c r="N5204" s="244"/>
      <c r="O5204" s="243"/>
      <c r="P5204" s="244"/>
      <c r="Q5204" s="243"/>
      <c r="R5204" s="243"/>
    </row>
    <row r="5205" spans="1:18">
      <c r="A5205" s="241"/>
      <c r="B5205" s="241"/>
      <c r="C5205" s="241"/>
      <c r="D5205" s="241"/>
      <c r="E5205" s="241"/>
      <c r="F5205" s="241"/>
      <c r="G5205" s="242"/>
      <c r="H5205" s="241"/>
      <c r="I5205" s="241"/>
      <c r="J5205" s="241"/>
      <c r="K5205" s="241"/>
      <c r="L5205" s="241"/>
      <c r="M5205" s="243"/>
      <c r="N5205" s="244"/>
      <c r="O5205" s="243"/>
      <c r="P5205" s="244"/>
      <c r="Q5205" s="243"/>
      <c r="R5205" s="243"/>
    </row>
    <row r="5206" spans="1:18">
      <c r="A5206" s="241"/>
      <c r="B5206" s="241"/>
      <c r="C5206" s="241"/>
      <c r="D5206" s="241"/>
      <c r="E5206" s="241"/>
      <c r="F5206" s="241"/>
      <c r="G5206" s="242"/>
      <c r="H5206" s="241"/>
      <c r="I5206" s="241"/>
      <c r="J5206" s="241"/>
      <c r="K5206" s="241"/>
      <c r="L5206" s="241"/>
      <c r="M5206" s="243"/>
      <c r="N5206" s="244"/>
      <c r="O5206" s="243"/>
      <c r="P5206" s="244"/>
      <c r="Q5206" s="243"/>
      <c r="R5206" s="243"/>
    </row>
    <row r="5207" spans="1:18">
      <c r="A5207" s="241"/>
      <c r="B5207" s="241"/>
      <c r="C5207" s="241"/>
      <c r="D5207" s="241"/>
      <c r="E5207" s="241"/>
      <c r="F5207" s="241"/>
      <c r="G5207" s="242"/>
      <c r="H5207" s="241"/>
      <c r="I5207" s="241"/>
      <c r="J5207" s="241"/>
      <c r="K5207" s="241"/>
      <c r="L5207" s="241"/>
      <c r="M5207" s="243"/>
      <c r="N5207" s="244"/>
      <c r="O5207" s="243"/>
      <c r="P5207" s="244"/>
      <c r="Q5207" s="243"/>
      <c r="R5207" s="243"/>
    </row>
    <row r="5208" spans="1:18">
      <c r="A5208" s="241"/>
      <c r="B5208" s="241"/>
      <c r="C5208" s="241"/>
      <c r="D5208" s="241"/>
      <c r="E5208" s="241"/>
      <c r="F5208" s="241"/>
      <c r="G5208" s="242"/>
      <c r="H5208" s="241"/>
      <c r="I5208" s="241"/>
      <c r="J5208" s="241"/>
      <c r="K5208" s="241"/>
      <c r="L5208" s="241"/>
      <c r="M5208" s="243"/>
      <c r="N5208" s="244"/>
      <c r="O5208" s="243"/>
      <c r="P5208" s="244"/>
      <c r="Q5208" s="243"/>
      <c r="R5208" s="243"/>
    </row>
    <row r="5209" spans="1:18">
      <c r="A5209" s="241"/>
      <c r="B5209" s="241"/>
      <c r="C5209" s="241"/>
      <c r="D5209" s="241"/>
      <c r="E5209" s="241"/>
      <c r="F5209" s="241"/>
      <c r="G5209" s="242"/>
      <c r="H5209" s="241"/>
      <c r="I5209" s="241"/>
      <c r="J5209" s="241"/>
      <c r="K5209" s="241"/>
      <c r="L5209" s="241"/>
      <c r="M5209" s="243"/>
      <c r="N5209" s="244"/>
      <c r="O5209" s="243"/>
      <c r="P5209" s="244"/>
      <c r="Q5209" s="243"/>
      <c r="R5209" s="243"/>
    </row>
    <row r="5210" spans="1:18">
      <c r="A5210" s="241"/>
      <c r="B5210" s="241"/>
      <c r="C5210" s="241"/>
      <c r="D5210" s="241"/>
      <c r="E5210" s="241"/>
      <c r="F5210" s="241"/>
      <c r="G5210" s="242"/>
      <c r="H5210" s="241"/>
      <c r="I5210" s="241"/>
      <c r="J5210" s="241"/>
      <c r="K5210" s="241"/>
      <c r="L5210" s="241"/>
      <c r="M5210" s="243"/>
      <c r="N5210" s="244"/>
      <c r="O5210" s="243"/>
      <c r="P5210" s="244"/>
      <c r="Q5210" s="243"/>
      <c r="R5210" s="243"/>
    </row>
    <row r="5211" spans="1:18">
      <c r="A5211" s="241"/>
      <c r="B5211" s="241"/>
      <c r="C5211" s="241"/>
      <c r="D5211" s="241"/>
      <c r="E5211" s="241"/>
      <c r="F5211" s="241"/>
      <c r="G5211" s="242"/>
      <c r="H5211" s="241"/>
      <c r="I5211" s="241"/>
      <c r="J5211" s="241"/>
      <c r="K5211" s="241"/>
      <c r="L5211" s="241"/>
      <c r="M5211" s="243"/>
      <c r="N5211" s="244"/>
      <c r="O5211" s="243"/>
      <c r="P5211" s="244"/>
      <c r="Q5211" s="243"/>
      <c r="R5211" s="243"/>
    </row>
    <row r="5212" spans="1:18">
      <c r="A5212" s="241"/>
      <c r="B5212" s="241"/>
      <c r="C5212" s="241"/>
      <c r="D5212" s="241"/>
      <c r="E5212" s="241"/>
      <c r="F5212" s="241"/>
      <c r="G5212" s="242"/>
      <c r="H5212" s="241"/>
      <c r="I5212" s="241"/>
      <c r="J5212" s="241"/>
      <c r="K5212" s="241"/>
      <c r="L5212" s="241"/>
      <c r="M5212" s="243"/>
      <c r="N5212" s="244"/>
      <c r="O5212" s="243"/>
      <c r="P5212" s="244"/>
      <c r="Q5212" s="243"/>
      <c r="R5212" s="243"/>
    </row>
    <row r="5213" spans="1:18">
      <c r="A5213" s="241"/>
      <c r="B5213" s="241"/>
      <c r="C5213" s="241"/>
      <c r="D5213" s="241"/>
      <c r="E5213" s="241"/>
      <c r="F5213" s="241"/>
      <c r="G5213" s="242"/>
      <c r="H5213" s="241"/>
      <c r="I5213" s="241"/>
      <c r="J5213" s="241"/>
      <c r="K5213" s="241"/>
      <c r="L5213" s="241"/>
      <c r="M5213" s="243"/>
      <c r="N5213" s="244"/>
      <c r="O5213" s="243"/>
      <c r="P5213" s="244"/>
      <c r="Q5213" s="243"/>
      <c r="R5213" s="243"/>
    </row>
    <row r="5214" spans="1:18">
      <c r="A5214" s="241"/>
      <c r="B5214" s="241"/>
      <c r="C5214" s="241"/>
      <c r="D5214" s="241"/>
      <c r="E5214" s="241"/>
      <c r="F5214" s="241"/>
      <c r="G5214" s="242"/>
      <c r="H5214" s="241"/>
      <c r="I5214" s="241"/>
      <c r="J5214" s="241"/>
      <c r="K5214" s="241"/>
      <c r="L5214" s="241"/>
      <c r="M5214" s="243"/>
      <c r="N5214" s="244"/>
      <c r="O5214" s="243"/>
      <c r="P5214" s="244"/>
      <c r="Q5214" s="243"/>
      <c r="R5214" s="243"/>
    </row>
    <row r="5215" spans="1:18">
      <c r="A5215" s="241"/>
      <c r="B5215" s="241"/>
      <c r="C5215" s="241"/>
      <c r="D5215" s="241"/>
      <c r="E5215" s="241"/>
      <c r="F5215" s="241"/>
      <c r="G5215" s="242"/>
      <c r="H5215" s="241"/>
      <c r="I5215" s="241"/>
      <c r="J5215" s="241"/>
      <c r="K5215" s="241"/>
      <c r="L5215" s="241"/>
      <c r="M5215" s="243"/>
      <c r="N5215" s="244"/>
      <c r="O5215" s="243"/>
      <c r="P5215" s="244"/>
      <c r="Q5215" s="243"/>
      <c r="R5215" s="243"/>
    </row>
    <row r="5216" spans="1:18">
      <c r="A5216" s="241"/>
      <c r="B5216" s="241"/>
      <c r="C5216" s="241"/>
      <c r="D5216" s="241"/>
      <c r="E5216" s="241"/>
      <c r="F5216" s="241"/>
      <c r="G5216" s="242"/>
      <c r="H5216" s="241"/>
      <c r="I5216" s="241"/>
      <c r="J5216" s="241"/>
      <c r="K5216" s="241"/>
      <c r="L5216" s="241"/>
      <c r="M5216" s="243"/>
      <c r="N5216" s="244"/>
      <c r="O5216" s="243"/>
      <c r="P5216" s="244"/>
      <c r="Q5216" s="243"/>
      <c r="R5216" s="243"/>
    </row>
    <row r="5217" spans="1:18">
      <c r="A5217" s="241"/>
      <c r="B5217" s="241"/>
      <c r="C5217" s="241"/>
      <c r="D5217" s="241"/>
      <c r="E5217" s="241"/>
      <c r="F5217" s="241"/>
      <c r="G5217" s="242"/>
      <c r="H5217" s="241"/>
      <c r="I5217" s="241"/>
      <c r="J5217" s="241"/>
      <c r="K5217" s="241"/>
      <c r="L5217" s="241"/>
      <c r="M5217" s="243"/>
      <c r="N5217" s="244"/>
      <c r="O5217" s="243"/>
      <c r="P5217" s="244"/>
      <c r="Q5217" s="243"/>
      <c r="R5217" s="243"/>
    </row>
    <row r="5218" spans="1:18">
      <c r="A5218" s="241"/>
      <c r="B5218" s="241"/>
      <c r="C5218" s="241"/>
      <c r="D5218" s="241"/>
      <c r="E5218" s="241"/>
      <c r="F5218" s="241"/>
      <c r="G5218" s="242"/>
      <c r="H5218" s="241"/>
      <c r="I5218" s="241"/>
      <c r="J5218" s="241"/>
      <c r="K5218" s="241"/>
      <c r="L5218" s="241"/>
      <c r="M5218" s="243"/>
      <c r="N5218" s="244"/>
      <c r="O5218" s="243"/>
      <c r="P5218" s="244"/>
      <c r="Q5218" s="243"/>
      <c r="R5218" s="243"/>
    </row>
    <row r="5219" spans="1:18">
      <c r="A5219" s="241"/>
      <c r="B5219" s="241"/>
      <c r="C5219" s="241"/>
      <c r="D5219" s="241"/>
      <c r="E5219" s="241"/>
      <c r="F5219" s="241"/>
      <c r="G5219" s="242"/>
      <c r="H5219" s="241"/>
      <c r="I5219" s="241"/>
      <c r="J5219" s="241"/>
      <c r="K5219" s="241"/>
      <c r="L5219" s="241"/>
      <c r="M5219" s="243"/>
      <c r="N5219" s="244"/>
      <c r="O5219" s="243"/>
      <c r="P5219" s="244"/>
      <c r="Q5219" s="243"/>
      <c r="R5219" s="243"/>
    </row>
    <row r="5220" spans="1:18">
      <c r="A5220" s="241"/>
      <c r="B5220" s="241"/>
      <c r="C5220" s="241"/>
      <c r="D5220" s="241"/>
      <c r="E5220" s="241"/>
      <c r="F5220" s="241"/>
      <c r="G5220" s="242"/>
      <c r="H5220" s="241"/>
      <c r="I5220" s="241"/>
      <c r="J5220" s="241"/>
      <c r="K5220" s="241"/>
      <c r="L5220" s="241"/>
      <c r="M5220" s="243"/>
      <c r="N5220" s="244"/>
      <c r="O5220" s="243"/>
      <c r="P5220" s="244"/>
      <c r="Q5220" s="243"/>
      <c r="R5220" s="243"/>
    </row>
    <row r="5221" spans="1:18">
      <c r="A5221" s="241"/>
      <c r="B5221" s="241"/>
      <c r="C5221" s="241"/>
      <c r="D5221" s="241"/>
      <c r="E5221" s="241"/>
      <c r="F5221" s="241"/>
      <c r="G5221" s="242"/>
      <c r="H5221" s="241"/>
      <c r="I5221" s="241"/>
      <c r="J5221" s="241"/>
      <c r="K5221" s="241"/>
      <c r="L5221" s="241"/>
      <c r="M5221" s="243"/>
      <c r="N5221" s="244"/>
      <c r="O5221" s="243"/>
      <c r="P5221" s="244"/>
      <c r="Q5221" s="243"/>
      <c r="R5221" s="243"/>
    </row>
    <row r="5222" spans="1:18">
      <c r="A5222" s="241"/>
      <c r="B5222" s="241"/>
      <c r="C5222" s="241"/>
      <c r="D5222" s="241"/>
      <c r="E5222" s="241"/>
      <c r="F5222" s="241"/>
      <c r="G5222" s="242"/>
      <c r="H5222" s="241"/>
      <c r="I5222" s="241"/>
      <c r="J5222" s="241"/>
      <c r="K5222" s="241"/>
      <c r="L5222" s="241"/>
      <c r="M5222" s="243"/>
      <c r="N5222" s="244"/>
      <c r="O5222" s="243"/>
      <c r="P5222" s="244"/>
      <c r="Q5222" s="243"/>
      <c r="R5222" s="243"/>
    </row>
    <row r="5223" spans="1:18">
      <c r="A5223" s="241"/>
      <c r="B5223" s="241"/>
      <c r="C5223" s="241"/>
      <c r="D5223" s="241"/>
      <c r="E5223" s="241"/>
      <c r="F5223" s="241"/>
      <c r="G5223" s="242"/>
      <c r="H5223" s="241"/>
      <c r="I5223" s="241"/>
      <c r="J5223" s="241"/>
      <c r="K5223" s="241"/>
      <c r="L5223" s="241"/>
      <c r="M5223" s="243"/>
      <c r="N5223" s="244"/>
      <c r="O5223" s="243"/>
      <c r="P5223" s="244"/>
      <c r="Q5223" s="243"/>
      <c r="R5223" s="243"/>
    </row>
    <row r="5224" spans="1:18">
      <c r="A5224" s="241"/>
      <c r="B5224" s="241"/>
      <c r="C5224" s="241"/>
      <c r="D5224" s="241"/>
      <c r="E5224" s="241"/>
      <c r="F5224" s="241"/>
      <c r="G5224" s="242"/>
      <c r="H5224" s="241"/>
      <c r="I5224" s="241"/>
      <c r="J5224" s="241"/>
      <c r="K5224" s="241"/>
      <c r="L5224" s="241"/>
      <c r="M5224" s="243"/>
      <c r="N5224" s="244"/>
      <c r="O5224" s="243"/>
      <c r="P5224" s="244"/>
      <c r="Q5224" s="243"/>
      <c r="R5224" s="243"/>
    </row>
    <row r="5225" spans="1:18">
      <c r="A5225" s="241"/>
      <c r="B5225" s="241"/>
      <c r="C5225" s="241"/>
      <c r="D5225" s="241"/>
      <c r="E5225" s="241"/>
      <c r="F5225" s="241"/>
      <c r="G5225" s="242"/>
      <c r="H5225" s="241"/>
      <c r="I5225" s="241"/>
      <c r="J5225" s="241"/>
      <c r="K5225" s="241"/>
      <c r="L5225" s="241"/>
      <c r="M5225" s="243"/>
      <c r="N5225" s="244"/>
      <c r="O5225" s="243"/>
      <c r="P5225" s="244"/>
      <c r="Q5225" s="243"/>
      <c r="R5225" s="243"/>
    </row>
    <row r="5226" spans="1:18">
      <c r="A5226" s="241"/>
      <c r="B5226" s="241"/>
      <c r="C5226" s="241"/>
      <c r="D5226" s="241"/>
      <c r="E5226" s="241"/>
      <c r="F5226" s="241"/>
      <c r="G5226" s="242"/>
      <c r="H5226" s="241"/>
      <c r="I5226" s="241"/>
      <c r="J5226" s="241"/>
      <c r="K5226" s="241"/>
      <c r="L5226" s="241"/>
      <c r="M5226" s="243"/>
      <c r="N5226" s="244"/>
      <c r="O5226" s="243"/>
      <c r="P5226" s="244"/>
      <c r="Q5226" s="243"/>
      <c r="R5226" s="243"/>
    </row>
    <row r="5227" spans="1:18">
      <c r="A5227" s="241"/>
      <c r="B5227" s="241"/>
      <c r="C5227" s="241"/>
      <c r="D5227" s="241"/>
      <c r="E5227" s="241"/>
      <c r="F5227" s="241"/>
      <c r="G5227" s="242"/>
      <c r="H5227" s="241"/>
      <c r="I5227" s="241"/>
      <c r="J5227" s="241"/>
      <c r="K5227" s="241"/>
      <c r="L5227" s="241"/>
      <c r="M5227" s="243"/>
      <c r="N5227" s="244"/>
      <c r="O5227" s="243"/>
      <c r="P5227" s="244"/>
      <c r="Q5227" s="243"/>
      <c r="R5227" s="243"/>
    </row>
    <row r="5228" spans="1:18">
      <c r="A5228" s="241"/>
      <c r="B5228" s="241"/>
      <c r="C5228" s="241"/>
      <c r="D5228" s="241"/>
      <c r="E5228" s="241"/>
      <c r="F5228" s="241"/>
      <c r="G5228" s="242"/>
      <c r="H5228" s="241"/>
      <c r="I5228" s="241"/>
      <c r="J5228" s="241"/>
      <c r="K5228" s="241"/>
      <c r="L5228" s="241"/>
      <c r="M5228" s="243"/>
      <c r="N5228" s="244"/>
      <c r="O5228" s="243"/>
      <c r="P5228" s="244"/>
      <c r="Q5228" s="243"/>
      <c r="R5228" s="243"/>
    </row>
    <row r="5229" spans="1:18">
      <c r="A5229" s="241"/>
      <c r="B5229" s="241"/>
      <c r="C5229" s="241"/>
      <c r="D5229" s="241"/>
      <c r="E5229" s="241"/>
      <c r="F5229" s="241"/>
      <c r="G5229" s="242"/>
      <c r="H5229" s="241"/>
      <c r="I5229" s="241"/>
      <c r="J5229" s="241"/>
      <c r="K5229" s="241"/>
      <c r="L5229" s="241"/>
      <c r="M5229" s="243"/>
      <c r="N5229" s="244"/>
      <c r="O5229" s="243"/>
      <c r="P5229" s="244"/>
      <c r="Q5229" s="243"/>
      <c r="R5229" s="243"/>
    </row>
    <row r="5230" spans="1:18">
      <c r="A5230" s="241"/>
      <c r="B5230" s="241"/>
      <c r="C5230" s="241"/>
      <c r="D5230" s="241"/>
      <c r="E5230" s="241"/>
      <c r="F5230" s="241"/>
      <c r="G5230" s="242"/>
      <c r="H5230" s="241"/>
      <c r="I5230" s="241"/>
      <c r="J5230" s="241"/>
      <c r="K5230" s="241"/>
      <c r="L5230" s="241"/>
      <c r="M5230" s="243"/>
      <c r="N5230" s="244"/>
      <c r="O5230" s="243"/>
      <c r="P5230" s="244"/>
      <c r="Q5230" s="243"/>
      <c r="R5230" s="243"/>
    </row>
    <row r="5231" spans="1:18">
      <c r="A5231" s="241"/>
      <c r="B5231" s="241"/>
      <c r="C5231" s="241"/>
      <c r="D5231" s="241"/>
      <c r="E5231" s="241"/>
      <c r="F5231" s="241"/>
      <c r="G5231" s="242"/>
      <c r="H5231" s="241"/>
      <c r="I5231" s="241"/>
      <c r="J5231" s="241"/>
      <c r="K5231" s="241"/>
      <c r="L5231" s="241"/>
      <c r="M5231" s="243"/>
      <c r="N5231" s="244"/>
      <c r="O5231" s="243"/>
      <c r="P5231" s="244"/>
      <c r="Q5231" s="243"/>
      <c r="R5231" s="243"/>
    </row>
    <row r="5232" spans="1:18">
      <c r="A5232" s="241"/>
      <c r="B5232" s="241"/>
      <c r="C5232" s="241"/>
      <c r="D5232" s="241"/>
      <c r="E5232" s="241"/>
      <c r="F5232" s="241"/>
      <c r="G5232" s="242"/>
      <c r="H5232" s="241"/>
      <c r="I5232" s="241"/>
      <c r="J5232" s="241"/>
      <c r="K5232" s="241"/>
      <c r="L5232" s="241"/>
      <c r="M5232" s="243"/>
      <c r="N5232" s="244"/>
      <c r="O5232" s="243"/>
      <c r="P5232" s="244"/>
      <c r="Q5232" s="243"/>
      <c r="R5232" s="243"/>
    </row>
    <row r="5233" spans="1:18">
      <c r="A5233" s="241"/>
      <c r="B5233" s="241"/>
      <c r="C5233" s="241"/>
      <c r="D5233" s="241"/>
      <c r="E5233" s="241"/>
      <c r="F5233" s="241"/>
      <c r="G5233" s="242"/>
      <c r="H5233" s="241"/>
      <c r="I5233" s="241"/>
      <c r="J5233" s="241"/>
      <c r="K5233" s="241"/>
      <c r="L5233" s="241"/>
      <c r="M5233" s="243"/>
      <c r="N5233" s="244"/>
      <c r="O5233" s="243"/>
      <c r="P5233" s="244"/>
      <c r="Q5233" s="243"/>
      <c r="R5233" s="243"/>
    </row>
    <row r="5234" spans="1:18">
      <c r="A5234" s="241"/>
      <c r="B5234" s="241"/>
      <c r="C5234" s="241"/>
      <c r="D5234" s="241"/>
      <c r="E5234" s="241"/>
      <c r="F5234" s="241"/>
      <c r="G5234" s="242"/>
      <c r="H5234" s="241"/>
      <c r="I5234" s="241"/>
      <c r="J5234" s="241"/>
      <c r="K5234" s="241"/>
      <c r="L5234" s="241"/>
      <c r="M5234" s="243"/>
      <c r="N5234" s="244"/>
      <c r="O5234" s="243"/>
      <c r="P5234" s="244"/>
      <c r="Q5234" s="243"/>
      <c r="R5234" s="243"/>
    </row>
    <row r="5235" spans="1:18">
      <c r="A5235" s="241"/>
      <c r="B5235" s="241"/>
      <c r="C5235" s="241"/>
      <c r="D5235" s="241"/>
      <c r="E5235" s="241"/>
      <c r="F5235" s="241"/>
      <c r="G5235" s="242"/>
      <c r="H5235" s="241"/>
      <c r="I5235" s="241"/>
      <c r="J5235" s="241"/>
      <c r="K5235" s="241"/>
      <c r="L5235" s="241"/>
      <c r="M5235" s="243"/>
      <c r="N5235" s="244"/>
      <c r="O5235" s="243"/>
      <c r="P5235" s="244"/>
      <c r="Q5235" s="243"/>
      <c r="R5235" s="243"/>
    </row>
    <row r="5236" spans="1:18">
      <c r="A5236" s="241"/>
      <c r="B5236" s="241"/>
      <c r="C5236" s="241"/>
      <c r="D5236" s="241"/>
      <c r="E5236" s="241"/>
      <c r="F5236" s="241"/>
      <c r="G5236" s="242"/>
      <c r="H5236" s="241"/>
      <c r="I5236" s="241"/>
      <c r="J5236" s="241"/>
      <c r="K5236" s="241"/>
      <c r="L5236" s="241"/>
      <c r="M5236" s="243"/>
      <c r="N5236" s="244"/>
      <c r="O5236" s="243"/>
      <c r="P5236" s="244"/>
      <c r="Q5236" s="243"/>
      <c r="R5236" s="243"/>
    </row>
    <row r="5237" spans="1:18">
      <c r="A5237" s="241"/>
      <c r="B5237" s="241"/>
      <c r="C5237" s="241"/>
      <c r="D5237" s="241"/>
      <c r="E5237" s="241"/>
      <c r="F5237" s="241"/>
      <c r="G5237" s="242"/>
      <c r="H5237" s="241"/>
      <c r="I5237" s="241"/>
      <c r="J5237" s="241"/>
      <c r="K5237" s="241"/>
      <c r="L5237" s="241"/>
      <c r="M5237" s="243"/>
      <c r="N5237" s="244"/>
      <c r="O5237" s="243"/>
      <c r="P5237" s="244"/>
      <c r="Q5237" s="243"/>
      <c r="R5237" s="243"/>
    </row>
    <row r="5238" spans="1:18">
      <c r="A5238" s="241"/>
      <c r="B5238" s="241"/>
      <c r="C5238" s="241"/>
      <c r="D5238" s="241"/>
      <c r="E5238" s="241"/>
      <c r="F5238" s="241"/>
      <c r="G5238" s="242"/>
      <c r="H5238" s="241"/>
      <c r="I5238" s="241"/>
      <c r="J5238" s="241"/>
      <c r="K5238" s="241"/>
      <c r="L5238" s="241"/>
      <c r="M5238" s="243"/>
      <c r="N5238" s="244"/>
      <c r="O5238" s="243"/>
      <c r="P5238" s="244"/>
      <c r="Q5238" s="243"/>
      <c r="R5238" s="243"/>
    </row>
    <row r="5239" spans="1:18">
      <c r="A5239" s="241"/>
      <c r="B5239" s="241"/>
      <c r="C5239" s="241"/>
      <c r="D5239" s="241"/>
      <c r="E5239" s="241"/>
      <c r="F5239" s="241"/>
      <c r="G5239" s="242"/>
      <c r="H5239" s="241"/>
      <c r="I5239" s="241"/>
      <c r="J5239" s="241"/>
      <c r="K5239" s="241"/>
      <c r="L5239" s="241"/>
      <c r="M5239" s="243"/>
      <c r="N5239" s="244"/>
      <c r="O5239" s="243"/>
      <c r="P5239" s="244"/>
      <c r="Q5239" s="243"/>
      <c r="R5239" s="243"/>
    </row>
    <row r="5240" spans="1:18">
      <c r="A5240" s="241"/>
      <c r="B5240" s="241"/>
      <c r="C5240" s="241"/>
      <c r="D5240" s="241"/>
      <c r="E5240" s="241"/>
      <c r="F5240" s="241"/>
      <c r="G5240" s="242"/>
      <c r="H5240" s="241"/>
      <c r="I5240" s="241"/>
      <c r="J5240" s="241"/>
      <c r="K5240" s="241"/>
      <c r="L5240" s="241"/>
      <c r="M5240" s="243"/>
      <c r="N5240" s="244"/>
      <c r="O5240" s="243"/>
      <c r="P5240" s="244"/>
      <c r="Q5240" s="243"/>
      <c r="R5240" s="243"/>
    </row>
    <row r="5241" spans="1:18">
      <c r="A5241" s="241"/>
      <c r="B5241" s="241"/>
      <c r="C5241" s="241"/>
      <c r="D5241" s="241"/>
      <c r="E5241" s="241"/>
      <c r="F5241" s="241"/>
      <c r="G5241" s="242"/>
      <c r="H5241" s="241"/>
      <c r="I5241" s="241"/>
      <c r="J5241" s="241"/>
      <c r="K5241" s="241"/>
      <c r="L5241" s="241"/>
      <c r="M5241" s="243"/>
      <c r="N5241" s="244"/>
      <c r="O5241" s="243"/>
      <c r="P5241" s="244"/>
      <c r="Q5241" s="243"/>
      <c r="R5241" s="243"/>
    </row>
    <row r="5242" spans="1:18">
      <c r="A5242" s="241"/>
      <c r="B5242" s="241"/>
      <c r="C5242" s="241"/>
      <c r="D5242" s="241"/>
      <c r="E5242" s="241"/>
      <c r="F5242" s="241"/>
      <c r="G5242" s="242"/>
      <c r="H5242" s="241"/>
      <c r="I5242" s="241"/>
      <c r="J5242" s="241"/>
      <c r="K5242" s="241"/>
      <c r="L5242" s="241"/>
      <c r="M5242" s="243"/>
      <c r="N5242" s="244"/>
      <c r="O5242" s="243"/>
      <c r="P5242" s="244"/>
      <c r="Q5242" s="243"/>
      <c r="R5242" s="243"/>
    </row>
    <row r="5243" spans="1:18">
      <c r="A5243" s="241"/>
      <c r="B5243" s="241"/>
      <c r="C5243" s="241"/>
      <c r="D5243" s="241"/>
      <c r="E5243" s="241"/>
      <c r="F5243" s="241"/>
      <c r="G5243" s="242"/>
      <c r="H5243" s="241"/>
      <c r="I5243" s="241"/>
      <c r="J5243" s="241"/>
      <c r="K5243" s="241"/>
      <c r="L5243" s="241"/>
      <c r="M5243" s="243"/>
      <c r="N5243" s="244"/>
      <c r="O5243" s="243"/>
      <c r="P5243" s="244"/>
      <c r="Q5243" s="243"/>
      <c r="R5243" s="243"/>
    </row>
    <row r="5244" spans="1:18">
      <c r="A5244" s="241"/>
      <c r="B5244" s="241"/>
      <c r="C5244" s="241"/>
      <c r="D5244" s="241"/>
      <c r="E5244" s="241"/>
      <c r="F5244" s="241"/>
      <c r="G5244" s="242"/>
      <c r="H5244" s="241"/>
      <c r="I5244" s="241"/>
      <c r="J5244" s="241"/>
      <c r="K5244" s="241"/>
      <c r="L5244" s="241"/>
      <c r="M5244" s="243"/>
      <c r="N5244" s="244"/>
      <c r="O5244" s="243"/>
      <c r="P5244" s="244"/>
      <c r="Q5244" s="243"/>
      <c r="R5244" s="243"/>
    </row>
    <row r="5245" spans="1:18">
      <c r="A5245" s="241"/>
      <c r="B5245" s="241"/>
      <c r="C5245" s="241"/>
      <c r="D5245" s="241"/>
      <c r="E5245" s="241"/>
      <c r="F5245" s="241"/>
      <c r="G5245" s="242"/>
      <c r="H5245" s="241"/>
      <c r="I5245" s="241"/>
      <c r="J5245" s="241"/>
      <c r="K5245" s="241"/>
      <c r="L5245" s="241"/>
      <c r="M5245" s="243"/>
      <c r="N5245" s="244"/>
      <c r="O5245" s="243"/>
      <c r="P5245" s="244"/>
      <c r="Q5245" s="243"/>
      <c r="R5245" s="243"/>
    </row>
    <row r="5246" spans="1:18">
      <c r="A5246" s="241"/>
      <c r="B5246" s="241"/>
      <c r="C5246" s="241"/>
      <c r="D5246" s="241"/>
      <c r="E5246" s="241"/>
      <c r="F5246" s="241"/>
      <c r="G5246" s="242"/>
      <c r="H5246" s="241"/>
      <c r="I5246" s="241"/>
      <c r="J5246" s="241"/>
      <c r="K5246" s="241"/>
      <c r="L5246" s="241"/>
      <c r="M5246" s="243"/>
      <c r="N5246" s="244"/>
      <c r="O5246" s="243"/>
      <c r="P5246" s="244"/>
      <c r="Q5246" s="243"/>
      <c r="R5246" s="243"/>
    </row>
    <row r="5247" spans="1:18">
      <c r="A5247" s="241"/>
      <c r="B5247" s="241"/>
      <c r="C5247" s="241"/>
      <c r="D5247" s="241"/>
      <c r="E5247" s="241"/>
      <c r="F5247" s="241"/>
      <c r="G5247" s="242"/>
      <c r="H5247" s="241"/>
      <c r="I5247" s="241"/>
      <c r="J5247" s="241"/>
      <c r="K5247" s="241"/>
      <c r="L5247" s="241"/>
      <c r="M5247" s="243"/>
      <c r="N5247" s="244"/>
      <c r="O5247" s="243"/>
      <c r="P5247" s="244"/>
      <c r="Q5247" s="243"/>
      <c r="R5247" s="243"/>
    </row>
    <row r="5248" spans="1:18">
      <c r="A5248" s="241"/>
      <c r="B5248" s="241"/>
      <c r="C5248" s="241"/>
      <c r="D5248" s="241"/>
      <c r="E5248" s="241"/>
      <c r="F5248" s="241"/>
      <c r="G5248" s="242"/>
      <c r="H5248" s="241"/>
      <c r="I5248" s="241"/>
      <c r="J5248" s="241"/>
      <c r="K5248" s="241"/>
      <c r="L5248" s="241"/>
      <c r="M5248" s="243"/>
      <c r="N5248" s="244"/>
      <c r="O5248" s="243"/>
      <c r="P5248" s="244"/>
      <c r="Q5248" s="243"/>
      <c r="R5248" s="243"/>
    </row>
    <row r="5249" spans="1:18">
      <c r="A5249" s="241"/>
      <c r="B5249" s="241"/>
      <c r="C5249" s="241"/>
      <c r="D5249" s="241"/>
      <c r="E5249" s="241"/>
      <c r="F5249" s="241"/>
      <c r="G5249" s="242"/>
      <c r="H5249" s="241"/>
      <c r="I5249" s="241"/>
      <c r="J5249" s="241"/>
      <c r="K5249" s="241"/>
      <c r="L5249" s="241"/>
      <c r="M5249" s="243"/>
      <c r="N5249" s="244"/>
      <c r="O5249" s="243"/>
      <c r="P5249" s="244"/>
      <c r="Q5249" s="243"/>
      <c r="R5249" s="243"/>
    </row>
    <row r="5250" spans="1:18">
      <c r="A5250" s="241"/>
      <c r="B5250" s="241"/>
      <c r="C5250" s="241"/>
      <c r="D5250" s="241"/>
      <c r="E5250" s="241"/>
      <c r="F5250" s="241"/>
      <c r="G5250" s="242"/>
      <c r="H5250" s="241"/>
      <c r="I5250" s="241"/>
      <c r="J5250" s="241"/>
      <c r="K5250" s="241"/>
      <c r="L5250" s="241"/>
      <c r="M5250" s="243"/>
      <c r="N5250" s="244"/>
      <c r="O5250" s="243"/>
      <c r="P5250" s="244"/>
      <c r="Q5250" s="243"/>
      <c r="R5250" s="243"/>
    </row>
    <row r="5251" spans="1:18">
      <c r="A5251" s="241"/>
      <c r="B5251" s="241"/>
      <c r="C5251" s="241"/>
      <c r="D5251" s="241"/>
      <c r="E5251" s="241"/>
      <c r="F5251" s="241"/>
      <c r="G5251" s="242"/>
      <c r="H5251" s="241"/>
      <c r="I5251" s="241"/>
      <c r="J5251" s="241"/>
      <c r="K5251" s="241"/>
      <c r="L5251" s="241"/>
      <c r="M5251" s="243"/>
      <c r="N5251" s="244"/>
      <c r="O5251" s="243"/>
      <c r="P5251" s="244"/>
      <c r="Q5251" s="243"/>
      <c r="R5251" s="243"/>
    </row>
    <row r="5252" spans="1:18">
      <c r="A5252" s="241"/>
      <c r="B5252" s="241"/>
      <c r="C5252" s="241"/>
      <c r="D5252" s="241"/>
      <c r="E5252" s="241"/>
      <c r="F5252" s="241"/>
      <c r="G5252" s="242"/>
      <c r="H5252" s="241"/>
      <c r="I5252" s="241"/>
      <c r="J5252" s="241"/>
      <c r="K5252" s="241"/>
      <c r="L5252" s="241"/>
      <c r="M5252" s="243"/>
      <c r="N5252" s="244"/>
      <c r="O5252" s="243"/>
      <c r="P5252" s="244"/>
      <c r="Q5252" s="243"/>
      <c r="R5252" s="243"/>
    </row>
    <row r="5253" spans="1:18">
      <c r="A5253" s="241"/>
      <c r="B5253" s="241"/>
      <c r="C5253" s="241"/>
      <c r="D5253" s="241"/>
      <c r="E5253" s="241"/>
      <c r="F5253" s="241"/>
      <c r="G5253" s="242"/>
      <c r="H5253" s="241"/>
      <c r="I5253" s="241"/>
      <c r="J5253" s="241"/>
      <c r="K5253" s="241"/>
      <c r="L5253" s="241"/>
      <c r="M5253" s="243"/>
      <c r="N5253" s="244"/>
      <c r="O5253" s="243"/>
      <c r="P5253" s="244"/>
      <c r="Q5253" s="243"/>
      <c r="R5253" s="243"/>
    </row>
    <row r="5254" spans="1:18">
      <c r="A5254" s="241"/>
      <c r="B5254" s="241"/>
      <c r="C5254" s="241"/>
      <c r="D5254" s="241"/>
      <c r="E5254" s="241"/>
      <c r="F5254" s="241"/>
      <c r="G5254" s="242"/>
      <c r="H5254" s="241"/>
      <c r="I5254" s="241"/>
      <c r="J5254" s="241"/>
      <c r="K5254" s="241"/>
      <c r="L5254" s="241"/>
      <c r="M5254" s="243"/>
      <c r="N5254" s="244"/>
      <c r="O5254" s="243"/>
      <c r="P5254" s="244"/>
      <c r="Q5254" s="243"/>
      <c r="R5254" s="243"/>
    </row>
    <row r="5255" spans="1:18">
      <c r="A5255" s="241"/>
      <c r="B5255" s="241"/>
      <c r="C5255" s="241"/>
      <c r="D5255" s="241"/>
      <c r="E5255" s="241"/>
      <c r="F5255" s="241"/>
      <c r="G5255" s="242"/>
      <c r="H5255" s="241"/>
      <c r="I5255" s="241"/>
      <c r="J5255" s="241"/>
      <c r="K5255" s="241"/>
      <c r="L5255" s="241"/>
      <c r="M5255" s="243"/>
      <c r="N5255" s="244"/>
      <c r="O5255" s="243"/>
      <c r="P5255" s="244"/>
      <c r="Q5255" s="243"/>
      <c r="R5255" s="243"/>
    </row>
    <row r="5256" spans="1:18">
      <c r="A5256" s="241"/>
      <c r="B5256" s="241"/>
      <c r="C5256" s="241"/>
      <c r="D5256" s="241"/>
      <c r="E5256" s="241"/>
      <c r="F5256" s="241"/>
      <c r="G5256" s="242"/>
      <c r="H5256" s="241"/>
      <c r="I5256" s="241"/>
      <c r="J5256" s="241"/>
      <c r="K5256" s="241"/>
      <c r="L5256" s="241"/>
      <c r="M5256" s="243"/>
      <c r="N5256" s="244"/>
      <c r="O5256" s="243"/>
      <c r="P5256" s="244"/>
      <c r="Q5256" s="243"/>
      <c r="R5256" s="243"/>
    </row>
    <row r="5257" spans="1:18">
      <c r="A5257" s="241"/>
      <c r="B5257" s="241"/>
      <c r="C5257" s="241"/>
      <c r="D5257" s="241"/>
      <c r="E5257" s="241"/>
      <c r="F5257" s="241"/>
      <c r="G5257" s="242"/>
      <c r="H5257" s="241"/>
      <c r="I5257" s="241"/>
      <c r="J5257" s="241"/>
      <c r="K5257" s="241"/>
      <c r="L5257" s="241"/>
      <c r="M5257" s="243"/>
      <c r="N5257" s="244"/>
      <c r="O5257" s="243"/>
      <c r="P5257" s="244"/>
      <c r="Q5257" s="243"/>
      <c r="R5257" s="243"/>
    </row>
    <row r="5258" spans="1:18">
      <c r="A5258" s="241"/>
      <c r="B5258" s="241"/>
      <c r="C5258" s="241"/>
      <c r="D5258" s="241"/>
      <c r="E5258" s="241"/>
      <c r="F5258" s="241"/>
      <c r="G5258" s="242"/>
      <c r="H5258" s="241"/>
      <c r="I5258" s="241"/>
      <c r="J5258" s="241"/>
      <c r="K5258" s="241"/>
      <c r="L5258" s="241"/>
      <c r="M5258" s="243"/>
      <c r="N5258" s="244"/>
      <c r="O5258" s="243"/>
      <c r="P5258" s="244"/>
      <c r="Q5258" s="243"/>
      <c r="R5258" s="243"/>
    </row>
    <row r="5259" spans="1:18">
      <c r="A5259" s="241"/>
      <c r="B5259" s="241"/>
      <c r="C5259" s="241"/>
      <c r="D5259" s="241"/>
      <c r="E5259" s="241"/>
      <c r="F5259" s="241"/>
      <c r="G5259" s="242"/>
      <c r="H5259" s="241"/>
      <c r="I5259" s="241"/>
      <c r="J5259" s="241"/>
      <c r="K5259" s="241"/>
      <c r="L5259" s="241"/>
      <c r="M5259" s="243"/>
      <c r="N5259" s="244"/>
      <c r="O5259" s="243"/>
      <c r="P5259" s="244"/>
      <c r="Q5259" s="243"/>
      <c r="R5259" s="243"/>
    </row>
    <row r="5260" spans="1:18">
      <c r="A5260" s="241"/>
      <c r="B5260" s="241"/>
      <c r="C5260" s="241"/>
      <c r="D5260" s="241"/>
      <c r="E5260" s="241"/>
      <c r="F5260" s="241"/>
      <c r="G5260" s="242"/>
      <c r="H5260" s="241"/>
      <c r="I5260" s="241"/>
      <c r="J5260" s="241"/>
      <c r="K5260" s="241"/>
      <c r="L5260" s="241"/>
      <c r="M5260" s="243"/>
      <c r="N5260" s="244"/>
      <c r="O5260" s="243"/>
      <c r="P5260" s="244"/>
      <c r="Q5260" s="243"/>
      <c r="R5260" s="243"/>
    </row>
    <row r="5261" spans="1:18">
      <c r="A5261" s="241"/>
      <c r="B5261" s="241"/>
      <c r="C5261" s="241"/>
      <c r="D5261" s="241"/>
      <c r="E5261" s="241"/>
      <c r="F5261" s="241"/>
      <c r="G5261" s="242"/>
      <c r="H5261" s="241"/>
      <c r="I5261" s="241"/>
      <c r="J5261" s="241"/>
      <c r="K5261" s="241"/>
      <c r="L5261" s="241"/>
      <c r="M5261" s="243"/>
      <c r="N5261" s="244"/>
      <c r="O5261" s="243"/>
      <c r="P5261" s="244"/>
      <c r="Q5261" s="243"/>
      <c r="R5261" s="243"/>
    </row>
    <row r="5262" spans="1:18">
      <c r="A5262" s="241"/>
      <c r="B5262" s="241"/>
      <c r="C5262" s="241"/>
      <c r="D5262" s="241"/>
      <c r="E5262" s="241"/>
      <c r="F5262" s="241"/>
      <c r="G5262" s="242"/>
      <c r="H5262" s="241"/>
      <c r="I5262" s="241"/>
      <c r="J5262" s="241"/>
      <c r="K5262" s="241"/>
      <c r="L5262" s="241"/>
      <c r="M5262" s="243"/>
      <c r="N5262" s="244"/>
      <c r="O5262" s="243"/>
      <c r="P5262" s="244"/>
      <c r="Q5262" s="243"/>
      <c r="R5262" s="243"/>
    </row>
    <row r="5263" spans="1:18">
      <c r="A5263" s="241"/>
      <c r="B5263" s="241"/>
      <c r="C5263" s="241"/>
      <c r="D5263" s="241"/>
      <c r="E5263" s="241"/>
      <c r="F5263" s="241"/>
      <c r="G5263" s="242"/>
      <c r="H5263" s="241"/>
      <c r="I5263" s="241"/>
      <c r="J5263" s="241"/>
      <c r="K5263" s="241"/>
      <c r="L5263" s="241"/>
      <c r="M5263" s="243"/>
      <c r="N5263" s="244"/>
      <c r="O5263" s="243"/>
      <c r="P5263" s="244"/>
      <c r="Q5263" s="243"/>
      <c r="R5263" s="243"/>
    </row>
    <row r="5264" spans="1:18">
      <c r="A5264" s="241"/>
      <c r="B5264" s="241"/>
      <c r="C5264" s="241"/>
      <c r="D5264" s="241"/>
      <c r="E5264" s="241"/>
      <c r="F5264" s="241"/>
      <c r="G5264" s="242"/>
      <c r="H5264" s="241"/>
      <c r="I5264" s="241"/>
      <c r="J5264" s="241"/>
      <c r="K5264" s="241"/>
      <c r="L5264" s="241"/>
      <c r="M5264" s="243"/>
      <c r="N5264" s="244"/>
      <c r="O5264" s="243"/>
      <c r="P5264" s="244"/>
      <c r="Q5264" s="243"/>
      <c r="R5264" s="243"/>
    </row>
    <row r="5265" spans="1:18">
      <c r="A5265" s="241"/>
      <c r="B5265" s="241"/>
      <c r="C5265" s="241"/>
      <c r="D5265" s="241"/>
      <c r="E5265" s="241"/>
      <c r="F5265" s="241"/>
      <c r="G5265" s="242"/>
      <c r="H5265" s="241"/>
      <c r="I5265" s="241"/>
      <c r="J5265" s="241"/>
      <c r="K5265" s="241"/>
      <c r="L5265" s="241"/>
      <c r="M5265" s="243"/>
      <c r="N5265" s="244"/>
      <c r="O5265" s="243"/>
      <c r="P5265" s="244"/>
      <c r="Q5265" s="243"/>
      <c r="R5265" s="243"/>
    </row>
    <row r="5266" spans="1:18">
      <c r="A5266" s="241"/>
      <c r="B5266" s="241"/>
      <c r="C5266" s="241"/>
      <c r="D5266" s="241"/>
      <c r="E5266" s="241"/>
      <c r="F5266" s="241"/>
      <c r="G5266" s="242"/>
      <c r="H5266" s="241"/>
      <c r="I5266" s="241"/>
      <c r="J5266" s="241"/>
      <c r="K5266" s="241"/>
      <c r="L5266" s="241"/>
      <c r="M5266" s="243"/>
      <c r="N5266" s="244"/>
      <c r="O5266" s="243"/>
      <c r="P5266" s="244"/>
      <c r="Q5266" s="243"/>
      <c r="R5266" s="243"/>
    </row>
    <row r="5267" spans="1:18">
      <c r="A5267" s="241"/>
      <c r="B5267" s="241"/>
      <c r="C5267" s="241"/>
      <c r="D5267" s="241"/>
      <c r="E5267" s="241"/>
      <c r="F5267" s="241"/>
      <c r="G5267" s="242"/>
      <c r="H5267" s="241"/>
      <c r="I5267" s="241"/>
      <c r="J5267" s="241"/>
      <c r="K5267" s="241"/>
      <c r="L5267" s="241"/>
      <c r="M5267" s="243"/>
      <c r="N5267" s="244"/>
      <c r="O5267" s="243"/>
      <c r="P5267" s="244"/>
      <c r="Q5267" s="243"/>
      <c r="R5267" s="243"/>
    </row>
    <row r="5268" spans="1:18">
      <c r="A5268" s="241"/>
      <c r="B5268" s="241"/>
      <c r="C5268" s="241"/>
      <c r="D5268" s="241"/>
      <c r="E5268" s="241"/>
      <c r="F5268" s="241"/>
      <c r="G5268" s="242"/>
      <c r="H5268" s="241"/>
      <c r="I5268" s="241"/>
      <c r="J5268" s="241"/>
      <c r="K5268" s="241"/>
      <c r="L5268" s="241"/>
      <c r="M5268" s="243"/>
      <c r="N5268" s="244"/>
      <c r="O5268" s="243"/>
      <c r="P5268" s="244"/>
      <c r="Q5268" s="243"/>
      <c r="R5268" s="243"/>
    </row>
    <row r="5269" spans="1:18">
      <c r="A5269" s="241"/>
      <c r="B5269" s="241"/>
      <c r="C5269" s="241"/>
      <c r="D5269" s="241"/>
      <c r="E5269" s="241"/>
      <c r="F5269" s="241"/>
      <c r="G5269" s="242"/>
      <c r="H5269" s="241"/>
      <c r="I5269" s="241"/>
      <c r="J5269" s="241"/>
      <c r="K5269" s="241"/>
      <c r="L5269" s="241"/>
      <c r="M5269" s="243"/>
      <c r="N5269" s="244"/>
      <c r="O5269" s="243"/>
      <c r="P5269" s="244"/>
      <c r="Q5269" s="243"/>
      <c r="R5269" s="243"/>
    </row>
    <row r="5270" spans="1:18">
      <c r="A5270" s="241"/>
      <c r="B5270" s="241"/>
      <c r="C5270" s="241"/>
      <c r="D5270" s="241"/>
      <c r="E5270" s="241"/>
      <c r="F5270" s="241"/>
      <c r="G5270" s="242"/>
      <c r="H5270" s="241"/>
      <c r="I5270" s="241"/>
      <c r="J5270" s="241"/>
      <c r="K5270" s="241"/>
      <c r="L5270" s="241"/>
      <c r="M5270" s="243"/>
      <c r="N5270" s="244"/>
      <c r="O5270" s="243"/>
      <c r="P5270" s="244"/>
      <c r="Q5270" s="243"/>
      <c r="R5270" s="243"/>
    </row>
    <row r="5271" spans="1:18">
      <c r="A5271" s="241"/>
      <c r="B5271" s="241"/>
      <c r="C5271" s="241"/>
      <c r="D5271" s="241"/>
      <c r="E5271" s="241"/>
      <c r="F5271" s="241"/>
      <c r="G5271" s="242"/>
      <c r="H5271" s="241"/>
      <c r="I5271" s="241"/>
      <c r="J5271" s="241"/>
      <c r="K5271" s="241"/>
      <c r="L5271" s="241"/>
      <c r="M5271" s="243"/>
      <c r="N5271" s="244"/>
      <c r="O5271" s="243"/>
      <c r="P5271" s="244"/>
      <c r="Q5271" s="243"/>
      <c r="R5271" s="243"/>
    </row>
    <row r="5272" spans="1:18">
      <c r="A5272" s="241"/>
      <c r="B5272" s="241"/>
      <c r="C5272" s="241"/>
      <c r="D5272" s="241"/>
      <c r="E5272" s="241"/>
      <c r="F5272" s="241"/>
      <c r="G5272" s="242"/>
      <c r="H5272" s="241"/>
      <c r="I5272" s="241"/>
      <c r="J5272" s="241"/>
      <c r="K5272" s="241"/>
      <c r="L5272" s="241"/>
      <c r="M5272" s="243"/>
      <c r="N5272" s="244"/>
      <c r="O5272" s="243"/>
      <c r="P5272" s="244"/>
      <c r="Q5272" s="243"/>
      <c r="R5272" s="243"/>
    </row>
    <row r="5273" spans="1:18">
      <c r="A5273" s="241"/>
      <c r="B5273" s="241"/>
      <c r="C5273" s="241"/>
      <c r="D5273" s="241"/>
      <c r="E5273" s="241"/>
      <c r="F5273" s="241"/>
      <c r="G5273" s="242"/>
      <c r="H5273" s="241"/>
      <c r="I5273" s="241"/>
      <c r="J5273" s="241"/>
      <c r="K5273" s="241"/>
      <c r="L5273" s="241"/>
      <c r="M5273" s="243"/>
      <c r="N5273" s="244"/>
      <c r="O5273" s="243"/>
      <c r="P5273" s="244"/>
      <c r="Q5273" s="243"/>
      <c r="R5273" s="243"/>
    </row>
    <row r="5274" spans="1:18">
      <c r="A5274" s="241"/>
      <c r="B5274" s="241"/>
      <c r="C5274" s="241"/>
      <c r="D5274" s="241"/>
      <c r="E5274" s="241"/>
      <c r="F5274" s="241"/>
      <c r="G5274" s="242"/>
      <c r="H5274" s="241"/>
      <c r="I5274" s="241"/>
      <c r="J5274" s="241"/>
      <c r="K5274" s="241"/>
      <c r="L5274" s="241"/>
      <c r="M5274" s="243"/>
      <c r="N5274" s="244"/>
      <c r="O5274" s="243"/>
      <c r="P5274" s="244"/>
      <c r="Q5274" s="243"/>
      <c r="R5274" s="243"/>
    </row>
    <row r="5275" spans="1:18">
      <c r="A5275" s="241"/>
      <c r="B5275" s="241"/>
      <c r="C5275" s="241"/>
      <c r="D5275" s="241"/>
      <c r="E5275" s="241"/>
      <c r="F5275" s="241"/>
      <c r="G5275" s="242"/>
      <c r="H5275" s="241"/>
      <c r="I5275" s="241"/>
      <c r="J5275" s="241"/>
      <c r="K5275" s="241"/>
      <c r="L5275" s="241"/>
      <c r="M5275" s="243"/>
      <c r="N5275" s="244"/>
      <c r="O5275" s="243"/>
      <c r="P5275" s="244"/>
      <c r="Q5275" s="243"/>
      <c r="R5275" s="243"/>
    </row>
    <row r="5276" spans="1:18">
      <c r="A5276" s="241"/>
      <c r="B5276" s="241"/>
      <c r="C5276" s="241"/>
      <c r="D5276" s="241"/>
      <c r="E5276" s="241"/>
      <c r="F5276" s="241"/>
      <c r="G5276" s="242"/>
      <c r="H5276" s="241"/>
      <c r="I5276" s="241"/>
      <c r="J5276" s="241"/>
      <c r="K5276" s="241"/>
      <c r="L5276" s="241"/>
      <c r="M5276" s="243"/>
      <c r="N5276" s="244"/>
      <c r="O5276" s="243"/>
      <c r="P5276" s="244"/>
      <c r="Q5276" s="243"/>
      <c r="R5276" s="243"/>
    </row>
    <row r="5277" spans="1:18">
      <c r="A5277" s="241"/>
      <c r="B5277" s="241"/>
      <c r="C5277" s="241"/>
      <c r="D5277" s="241"/>
      <c r="E5277" s="241"/>
      <c r="F5277" s="241"/>
      <c r="G5277" s="242"/>
      <c r="H5277" s="241"/>
      <c r="I5277" s="241"/>
      <c r="J5277" s="241"/>
      <c r="K5277" s="241"/>
      <c r="L5277" s="241"/>
      <c r="M5277" s="243"/>
      <c r="N5277" s="244"/>
      <c r="O5277" s="243"/>
      <c r="P5277" s="244"/>
      <c r="Q5277" s="243"/>
      <c r="R5277" s="243"/>
    </row>
    <row r="5278" spans="1:18">
      <c r="A5278" s="241"/>
      <c r="B5278" s="241"/>
      <c r="C5278" s="241"/>
      <c r="D5278" s="241"/>
      <c r="E5278" s="241"/>
      <c r="F5278" s="241"/>
      <c r="G5278" s="242"/>
      <c r="H5278" s="241"/>
      <c r="I5278" s="241"/>
      <c r="J5278" s="241"/>
      <c r="K5278" s="241"/>
      <c r="L5278" s="241"/>
      <c r="M5278" s="243"/>
      <c r="N5278" s="244"/>
      <c r="O5278" s="243"/>
      <c r="P5278" s="244"/>
      <c r="Q5278" s="243"/>
      <c r="R5278" s="243"/>
    </row>
    <row r="5279" spans="1:18">
      <c r="A5279" s="241"/>
      <c r="B5279" s="241"/>
      <c r="C5279" s="241"/>
      <c r="D5279" s="241"/>
      <c r="E5279" s="241"/>
      <c r="F5279" s="241"/>
      <c r="G5279" s="242"/>
      <c r="H5279" s="241"/>
      <c r="I5279" s="241"/>
      <c r="J5279" s="241"/>
      <c r="K5279" s="241"/>
      <c r="L5279" s="241"/>
      <c r="M5279" s="243"/>
      <c r="N5279" s="244"/>
      <c r="O5279" s="243"/>
      <c r="P5279" s="244"/>
      <c r="Q5279" s="243"/>
      <c r="R5279" s="243"/>
    </row>
    <row r="5280" spans="1:18">
      <c r="A5280" s="241"/>
      <c r="B5280" s="241"/>
      <c r="C5280" s="241"/>
      <c r="D5280" s="241"/>
      <c r="E5280" s="241"/>
      <c r="F5280" s="241"/>
      <c r="G5280" s="242"/>
      <c r="H5280" s="241"/>
      <c r="I5280" s="241"/>
      <c r="J5280" s="241"/>
      <c r="K5280" s="241"/>
      <c r="L5280" s="241"/>
      <c r="M5280" s="243"/>
      <c r="N5280" s="244"/>
      <c r="O5280" s="243"/>
      <c r="P5280" s="244"/>
      <c r="Q5280" s="243"/>
      <c r="R5280" s="243"/>
    </row>
    <row r="5281" spans="1:18">
      <c r="A5281" s="241"/>
      <c r="B5281" s="241"/>
      <c r="C5281" s="241"/>
      <c r="D5281" s="241"/>
      <c r="E5281" s="241"/>
      <c r="F5281" s="241"/>
      <c r="G5281" s="242"/>
      <c r="H5281" s="241"/>
      <c r="I5281" s="241"/>
      <c r="J5281" s="241"/>
      <c r="K5281" s="241"/>
      <c r="L5281" s="241"/>
      <c r="M5281" s="243"/>
      <c r="N5281" s="244"/>
      <c r="O5281" s="243"/>
      <c r="P5281" s="244"/>
      <c r="Q5281" s="243"/>
      <c r="R5281" s="243"/>
    </row>
    <row r="5282" spans="1:18">
      <c r="A5282" s="241"/>
      <c r="B5282" s="241"/>
      <c r="C5282" s="241"/>
      <c r="D5282" s="241"/>
      <c r="E5282" s="241"/>
      <c r="F5282" s="241"/>
      <c r="G5282" s="242"/>
      <c r="H5282" s="241"/>
      <c r="I5282" s="241"/>
      <c r="J5282" s="241"/>
      <c r="K5282" s="241"/>
      <c r="L5282" s="241"/>
      <c r="M5282" s="243"/>
      <c r="N5282" s="244"/>
      <c r="O5282" s="243"/>
      <c r="P5282" s="244"/>
      <c r="Q5282" s="243"/>
      <c r="R5282" s="243"/>
    </row>
    <row r="5283" spans="1:18">
      <c r="A5283" s="241"/>
      <c r="B5283" s="241"/>
      <c r="C5283" s="241"/>
      <c r="D5283" s="241"/>
      <c r="E5283" s="241"/>
      <c r="F5283" s="241"/>
      <c r="G5283" s="242"/>
      <c r="H5283" s="241"/>
      <c r="I5283" s="241"/>
      <c r="J5283" s="241"/>
      <c r="K5283" s="241"/>
      <c r="L5283" s="241"/>
      <c r="M5283" s="243"/>
      <c r="N5283" s="244"/>
      <c r="O5283" s="243"/>
      <c r="P5283" s="244"/>
      <c r="Q5283" s="243"/>
      <c r="R5283" s="243"/>
    </row>
    <row r="5284" spans="1:18">
      <c r="A5284" s="241"/>
      <c r="B5284" s="241"/>
      <c r="C5284" s="241"/>
      <c r="D5284" s="241"/>
      <c r="E5284" s="241"/>
      <c r="F5284" s="241"/>
      <c r="G5284" s="242"/>
      <c r="H5284" s="241"/>
      <c r="I5284" s="241"/>
      <c r="J5284" s="241"/>
      <c r="K5284" s="241"/>
      <c r="L5284" s="241"/>
      <c r="M5284" s="243"/>
      <c r="N5284" s="244"/>
      <c r="O5284" s="243"/>
      <c r="P5284" s="244"/>
      <c r="Q5284" s="243"/>
      <c r="R5284" s="243"/>
    </row>
    <row r="5285" spans="1:18">
      <c r="A5285" s="241"/>
      <c r="B5285" s="241"/>
      <c r="C5285" s="241"/>
      <c r="D5285" s="241"/>
      <c r="E5285" s="241"/>
      <c r="F5285" s="241"/>
      <c r="G5285" s="242"/>
      <c r="H5285" s="241"/>
      <c r="I5285" s="241"/>
      <c r="J5285" s="241"/>
      <c r="K5285" s="241"/>
      <c r="L5285" s="241"/>
      <c r="M5285" s="243"/>
      <c r="N5285" s="244"/>
      <c r="O5285" s="243"/>
      <c r="P5285" s="244"/>
      <c r="Q5285" s="243"/>
      <c r="R5285" s="243"/>
    </row>
    <row r="5286" spans="1:18">
      <c r="A5286" s="241"/>
      <c r="B5286" s="241"/>
      <c r="C5286" s="241"/>
      <c r="D5286" s="241"/>
      <c r="E5286" s="241"/>
      <c r="F5286" s="241"/>
      <c r="G5286" s="242"/>
      <c r="H5286" s="241"/>
      <c r="I5286" s="241"/>
      <c r="J5286" s="241"/>
      <c r="K5286" s="241"/>
      <c r="L5286" s="241"/>
      <c r="M5286" s="243"/>
      <c r="N5286" s="244"/>
      <c r="O5286" s="243"/>
      <c r="P5286" s="244"/>
      <c r="Q5286" s="243"/>
      <c r="R5286" s="243"/>
    </row>
    <row r="5287" spans="1:18">
      <c r="A5287" s="241"/>
      <c r="B5287" s="241"/>
      <c r="C5287" s="241"/>
      <c r="D5287" s="241"/>
      <c r="E5287" s="241"/>
      <c r="F5287" s="241"/>
      <c r="G5287" s="242"/>
      <c r="H5287" s="241"/>
      <c r="I5287" s="241"/>
      <c r="J5287" s="241"/>
      <c r="K5287" s="241"/>
      <c r="L5287" s="241"/>
      <c r="M5287" s="243"/>
      <c r="N5287" s="244"/>
      <c r="O5287" s="243"/>
      <c r="P5287" s="244"/>
      <c r="Q5287" s="243"/>
      <c r="R5287" s="243"/>
    </row>
    <row r="5288" spans="1:18">
      <c r="A5288" s="241"/>
      <c r="B5288" s="241"/>
      <c r="C5288" s="241"/>
      <c r="D5288" s="241"/>
      <c r="E5288" s="241"/>
      <c r="F5288" s="241"/>
      <c r="G5288" s="242"/>
      <c r="H5288" s="241"/>
      <c r="I5288" s="241"/>
      <c r="J5288" s="241"/>
      <c r="K5288" s="241"/>
      <c r="L5288" s="241"/>
      <c r="M5288" s="243"/>
      <c r="N5288" s="244"/>
      <c r="O5288" s="243"/>
      <c r="P5288" s="244"/>
      <c r="Q5288" s="243"/>
      <c r="R5288" s="243"/>
    </row>
    <row r="5289" spans="1:18">
      <c r="A5289" s="241"/>
      <c r="B5289" s="241"/>
      <c r="C5289" s="241"/>
      <c r="D5289" s="241"/>
      <c r="E5289" s="241"/>
      <c r="F5289" s="241"/>
      <c r="G5289" s="242"/>
      <c r="H5289" s="241"/>
      <c r="I5289" s="241"/>
      <c r="J5289" s="241"/>
      <c r="K5289" s="241"/>
      <c r="L5289" s="241"/>
      <c r="M5289" s="243"/>
      <c r="N5289" s="244"/>
      <c r="O5289" s="243"/>
      <c r="P5289" s="244"/>
      <c r="Q5289" s="243"/>
      <c r="R5289" s="243"/>
    </row>
    <row r="5290" spans="1:18">
      <c r="A5290" s="241"/>
      <c r="B5290" s="241"/>
      <c r="C5290" s="241"/>
      <c r="D5290" s="241"/>
      <c r="E5290" s="241"/>
      <c r="F5290" s="241"/>
      <c r="G5290" s="242"/>
      <c r="H5290" s="241"/>
      <c r="I5290" s="241"/>
      <c r="J5290" s="241"/>
      <c r="K5290" s="241"/>
      <c r="L5290" s="241"/>
      <c r="M5290" s="243"/>
      <c r="N5290" s="244"/>
      <c r="O5290" s="243"/>
      <c r="P5290" s="244"/>
      <c r="Q5290" s="243"/>
      <c r="R5290" s="243"/>
    </row>
    <row r="5291" spans="1:18">
      <c r="A5291" s="241"/>
      <c r="B5291" s="241"/>
      <c r="C5291" s="241"/>
      <c r="D5291" s="241"/>
      <c r="E5291" s="241"/>
      <c r="F5291" s="241"/>
      <c r="G5291" s="242"/>
      <c r="H5291" s="241"/>
      <c r="I5291" s="241"/>
      <c r="J5291" s="241"/>
      <c r="K5291" s="241"/>
      <c r="L5291" s="241"/>
      <c r="M5291" s="243"/>
      <c r="N5291" s="244"/>
      <c r="O5291" s="243"/>
      <c r="P5291" s="244"/>
      <c r="Q5291" s="243"/>
      <c r="R5291" s="243"/>
    </row>
    <row r="5292" spans="1:18">
      <c r="A5292" s="241"/>
      <c r="B5292" s="241"/>
      <c r="C5292" s="241"/>
      <c r="D5292" s="241"/>
      <c r="E5292" s="241"/>
      <c r="F5292" s="241"/>
      <c r="G5292" s="242"/>
      <c r="H5292" s="241"/>
      <c r="I5292" s="241"/>
      <c r="J5292" s="241"/>
      <c r="K5292" s="241"/>
      <c r="L5292" s="241"/>
      <c r="M5292" s="243"/>
      <c r="N5292" s="244"/>
      <c r="O5292" s="243"/>
      <c r="P5292" s="244"/>
      <c r="Q5292" s="243"/>
      <c r="R5292" s="243"/>
    </row>
    <row r="5293" spans="1:18">
      <c r="A5293" s="241"/>
      <c r="B5293" s="241"/>
      <c r="C5293" s="241"/>
      <c r="D5293" s="241"/>
      <c r="E5293" s="241"/>
      <c r="F5293" s="241"/>
      <c r="G5293" s="242"/>
      <c r="H5293" s="241"/>
      <c r="I5293" s="241"/>
      <c r="J5293" s="241"/>
      <c r="K5293" s="241"/>
      <c r="L5293" s="241"/>
      <c r="M5293" s="243"/>
      <c r="N5293" s="244"/>
      <c r="O5293" s="243"/>
      <c r="P5293" s="244"/>
      <c r="Q5293" s="243"/>
      <c r="R5293" s="243"/>
    </row>
    <row r="5294" spans="1:18">
      <c r="A5294" s="241"/>
      <c r="B5294" s="241"/>
      <c r="C5294" s="241"/>
      <c r="D5294" s="241"/>
      <c r="E5294" s="241"/>
      <c r="F5294" s="241"/>
      <c r="G5294" s="242"/>
      <c r="H5294" s="241"/>
      <c r="I5294" s="241"/>
      <c r="J5294" s="241"/>
      <c r="K5294" s="241"/>
      <c r="L5294" s="241"/>
      <c r="M5294" s="243"/>
      <c r="N5294" s="244"/>
      <c r="O5294" s="243"/>
      <c r="P5294" s="244"/>
      <c r="Q5294" s="243"/>
      <c r="R5294" s="243"/>
    </row>
    <row r="5295" spans="1:18">
      <c r="A5295" s="241"/>
      <c r="B5295" s="241"/>
      <c r="C5295" s="241"/>
      <c r="D5295" s="241"/>
      <c r="E5295" s="241"/>
      <c r="F5295" s="241"/>
      <c r="G5295" s="242"/>
      <c r="H5295" s="241"/>
      <c r="I5295" s="241"/>
      <c r="J5295" s="241"/>
      <c r="K5295" s="241"/>
      <c r="L5295" s="241"/>
      <c r="M5295" s="243"/>
      <c r="N5295" s="244"/>
      <c r="O5295" s="243"/>
      <c r="P5295" s="244"/>
      <c r="Q5295" s="243"/>
      <c r="R5295" s="243"/>
    </row>
    <row r="5296" spans="1:18">
      <c r="A5296" s="241"/>
      <c r="B5296" s="241"/>
      <c r="C5296" s="241"/>
      <c r="D5296" s="241"/>
      <c r="E5296" s="241"/>
      <c r="F5296" s="241"/>
      <c r="G5296" s="242"/>
      <c r="H5296" s="241"/>
      <c r="I5296" s="241"/>
      <c r="J5296" s="241"/>
      <c r="K5296" s="241"/>
      <c r="L5296" s="241"/>
      <c r="M5296" s="243"/>
      <c r="N5296" s="244"/>
      <c r="O5296" s="243"/>
      <c r="P5296" s="244"/>
      <c r="Q5296" s="243"/>
      <c r="R5296" s="243"/>
    </row>
    <row r="5297" spans="1:18">
      <c r="A5297" s="241"/>
      <c r="B5297" s="241"/>
      <c r="C5297" s="241"/>
      <c r="D5297" s="241"/>
      <c r="E5297" s="241"/>
      <c r="F5297" s="241"/>
      <c r="G5297" s="242"/>
      <c r="H5297" s="241"/>
      <c r="I5297" s="241"/>
      <c r="J5297" s="241"/>
      <c r="K5297" s="241"/>
      <c r="L5297" s="241"/>
      <c r="M5297" s="243"/>
      <c r="N5297" s="244"/>
      <c r="O5297" s="243"/>
      <c r="P5297" s="244"/>
      <c r="Q5297" s="243"/>
      <c r="R5297" s="243"/>
    </row>
    <row r="5298" spans="1:18">
      <c r="A5298" s="241"/>
      <c r="B5298" s="241"/>
      <c r="C5298" s="241"/>
      <c r="D5298" s="241"/>
      <c r="E5298" s="241"/>
      <c r="F5298" s="241"/>
      <c r="G5298" s="242"/>
      <c r="H5298" s="241"/>
      <c r="I5298" s="241"/>
      <c r="J5298" s="241"/>
      <c r="K5298" s="241"/>
      <c r="L5298" s="241"/>
      <c r="M5298" s="243"/>
      <c r="N5298" s="244"/>
      <c r="O5298" s="243"/>
      <c r="P5298" s="244"/>
      <c r="Q5298" s="243"/>
      <c r="R5298" s="243"/>
    </row>
    <row r="5299" spans="1:18">
      <c r="A5299" s="241"/>
      <c r="B5299" s="241"/>
      <c r="C5299" s="241"/>
      <c r="D5299" s="241"/>
      <c r="E5299" s="241"/>
      <c r="F5299" s="241"/>
      <c r="G5299" s="242"/>
      <c r="H5299" s="241"/>
      <c r="I5299" s="241"/>
      <c r="J5299" s="241"/>
      <c r="K5299" s="241"/>
      <c r="L5299" s="241"/>
      <c r="M5299" s="243"/>
      <c r="N5299" s="244"/>
      <c r="O5299" s="243"/>
      <c r="P5299" s="244"/>
      <c r="Q5299" s="243"/>
      <c r="R5299" s="243"/>
    </row>
    <row r="5300" spans="1:18">
      <c r="A5300" s="241"/>
      <c r="B5300" s="241"/>
      <c r="C5300" s="241"/>
      <c r="D5300" s="241"/>
      <c r="E5300" s="241"/>
      <c r="F5300" s="241"/>
      <c r="G5300" s="242"/>
      <c r="H5300" s="241"/>
      <c r="I5300" s="241"/>
      <c r="J5300" s="241"/>
      <c r="K5300" s="241"/>
      <c r="L5300" s="241"/>
      <c r="M5300" s="243"/>
      <c r="N5300" s="244"/>
      <c r="O5300" s="243"/>
      <c r="P5300" s="244"/>
      <c r="Q5300" s="243"/>
      <c r="R5300" s="243"/>
    </row>
    <row r="5301" spans="1:18">
      <c r="A5301" s="241"/>
      <c r="B5301" s="241"/>
      <c r="C5301" s="241"/>
      <c r="D5301" s="241"/>
      <c r="E5301" s="241"/>
      <c r="F5301" s="241"/>
      <c r="G5301" s="242"/>
      <c r="H5301" s="241"/>
      <c r="I5301" s="241"/>
      <c r="J5301" s="241"/>
      <c r="K5301" s="241"/>
      <c r="L5301" s="241"/>
      <c r="M5301" s="243"/>
      <c r="N5301" s="244"/>
      <c r="O5301" s="243"/>
      <c r="P5301" s="244"/>
      <c r="Q5301" s="243"/>
      <c r="R5301" s="243"/>
    </row>
    <row r="5302" spans="1:18">
      <c r="A5302" s="241"/>
      <c r="B5302" s="241"/>
      <c r="C5302" s="241"/>
      <c r="D5302" s="241"/>
      <c r="E5302" s="241"/>
      <c r="F5302" s="241"/>
      <c r="G5302" s="242"/>
      <c r="H5302" s="241"/>
      <c r="I5302" s="241"/>
      <c r="J5302" s="241"/>
      <c r="K5302" s="241"/>
      <c r="L5302" s="241"/>
      <c r="M5302" s="243"/>
      <c r="N5302" s="244"/>
      <c r="O5302" s="243"/>
      <c r="P5302" s="244"/>
      <c r="Q5302" s="243"/>
      <c r="R5302" s="243"/>
    </row>
    <row r="5303" spans="1:18">
      <c r="A5303" s="241"/>
      <c r="B5303" s="241"/>
      <c r="C5303" s="241"/>
      <c r="D5303" s="241"/>
      <c r="E5303" s="241"/>
      <c r="F5303" s="241"/>
      <c r="G5303" s="242"/>
      <c r="H5303" s="241"/>
      <c r="I5303" s="241"/>
      <c r="J5303" s="241"/>
      <c r="K5303" s="241"/>
      <c r="L5303" s="241"/>
      <c r="M5303" s="243"/>
      <c r="N5303" s="244"/>
      <c r="O5303" s="243"/>
      <c r="P5303" s="244"/>
      <c r="Q5303" s="243"/>
      <c r="R5303" s="243"/>
    </row>
    <row r="5304" spans="1:18">
      <c r="A5304" s="241"/>
      <c r="B5304" s="241"/>
      <c r="C5304" s="241"/>
      <c r="D5304" s="241"/>
      <c r="E5304" s="241"/>
      <c r="F5304" s="241"/>
      <c r="G5304" s="242"/>
      <c r="H5304" s="241"/>
      <c r="I5304" s="241"/>
      <c r="J5304" s="241"/>
      <c r="K5304" s="241"/>
      <c r="L5304" s="241"/>
      <c r="M5304" s="243"/>
      <c r="N5304" s="244"/>
      <c r="O5304" s="243"/>
      <c r="P5304" s="244"/>
      <c r="Q5304" s="243"/>
      <c r="R5304" s="243"/>
    </row>
    <row r="5305" spans="1:18">
      <c r="A5305" s="241"/>
      <c r="B5305" s="241"/>
      <c r="C5305" s="241"/>
      <c r="D5305" s="241"/>
      <c r="E5305" s="241"/>
      <c r="F5305" s="241"/>
      <c r="G5305" s="242"/>
      <c r="H5305" s="241"/>
      <c r="I5305" s="241"/>
      <c r="J5305" s="241"/>
      <c r="K5305" s="241"/>
      <c r="L5305" s="241"/>
      <c r="M5305" s="243"/>
      <c r="N5305" s="244"/>
      <c r="O5305" s="243"/>
      <c r="P5305" s="244"/>
      <c r="Q5305" s="243"/>
      <c r="R5305" s="243"/>
    </row>
    <row r="5306" spans="1:18">
      <c r="A5306" s="241"/>
      <c r="B5306" s="241"/>
      <c r="C5306" s="241"/>
      <c r="D5306" s="241"/>
      <c r="E5306" s="241"/>
      <c r="F5306" s="241"/>
      <c r="G5306" s="242"/>
      <c r="H5306" s="241"/>
      <c r="I5306" s="241"/>
      <c r="J5306" s="241"/>
      <c r="K5306" s="241"/>
      <c r="L5306" s="241"/>
      <c r="M5306" s="243"/>
      <c r="N5306" s="244"/>
      <c r="O5306" s="243"/>
      <c r="P5306" s="244"/>
      <c r="Q5306" s="243"/>
      <c r="R5306" s="243"/>
    </row>
    <row r="5307" spans="1:18">
      <c r="A5307" s="241"/>
      <c r="B5307" s="241"/>
      <c r="C5307" s="241"/>
      <c r="D5307" s="241"/>
      <c r="E5307" s="241"/>
      <c r="F5307" s="241"/>
      <c r="G5307" s="242"/>
      <c r="H5307" s="241"/>
      <c r="I5307" s="241"/>
      <c r="J5307" s="241"/>
      <c r="K5307" s="241"/>
      <c r="L5307" s="241"/>
      <c r="M5307" s="243"/>
      <c r="N5307" s="244"/>
      <c r="O5307" s="243"/>
      <c r="P5307" s="244"/>
      <c r="Q5307" s="243"/>
      <c r="R5307" s="243"/>
    </row>
    <row r="5308" spans="1:18">
      <c r="A5308" s="241"/>
      <c r="B5308" s="241"/>
      <c r="C5308" s="241"/>
      <c r="D5308" s="241"/>
      <c r="E5308" s="241"/>
      <c r="F5308" s="241"/>
      <c r="G5308" s="242"/>
      <c r="H5308" s="241"/>
      <c r="I5308" s="241"/>
      <c r="J5308" s="241"/>
      <c r="K5308" s="241"/>
      <c r="L5308" s="241"/>
      <c r="M5308" s="243"/>
      <c r="N5308" s="244"/>
      <c r="O5308" s="243"/>
      <c r="P5308" s="244"/>
      <c r="Q5308" s="243"/>
      <c r="R5308" s="243"/>
    </row>
    <row r="5309" spans="1:18">
      <c r="A5309" s="241"/>
      <c r="B5309" s="241"/>
      <c r="C5309" s="241"/>
      <c r="D5309" s="241"/>
      <c r="E5309" s="241"/>
      <c r="F5309" s="241"/>
      <c r="G5309" s="242"/>
      <c r="H5309" s="241"/>
      <c r="I5309" s="241"/>
      <c r="J5309" s="241"/>
      <c r="K5309" s="241"/>
      <c r="L5309" s="241"/>
      <c r="M5309" s="243"/>
      <c r="N5309" s="244"/>
      <c r="O5309" s="243"/>
      <c r="P5309" s="244"/>
      <c r="Q5309" s="243"/>
      <c r="R5309" s="243"/>
    </row>
    <row r="5310" spans="1:18">
      <c r="A5310" s="241"/>
      <c r="B5310" s="241"/>
      <c r="C5310" s="241"/>
      <c r="D5310" s="241"/>
      <c r="E5310" s="241"/>
      <c r="F5310" s="241"/>
      <c r="G5310" s="242"/>
      <c r="H5310" s="241"/>
      <c r="I5310" s="241"/>
      <c r="J5310" s="241"/>
      <c r="K5310" s="241"/>
      <c r="L5310" s="241"/>
      <c r="M5310" s="243"/>
      <c r="N5310" s="244"/>
      <c r="O5310" s="243"/>
      <c r="P5310" s="244"/>
      <c r="Q5310" s="243"/>
      <c r="R5310" s="243"/>
    </row>
    <row r="5311" spans="1:18">
      <c r="A5311" s="241"/>
      <c r="B5311" s="241"/>
      <c r="C5311" s="241"/>
      <c r="D5311" s="241"/>
      <c r="E5311" s="241"/>
      <c r="F5311" s="241"/>
      <c r="G5311" s="242"/>
      <c r="H5311" s="241"/>
      <c r="I5311" s="241"/>
      <c r="J5311" s="241"/>
      <c r="K5311" s="241"/>
      <c r="L5311" s="241"/>
      <c r="M5311" s="243"/>
      <c r="N5311" s="244"/>
      <c r="O5311" s="243"/>
      <c r="P5311" s="244"/>
      <c r="Q5311" s="243"/>
      <c r="R5311" s="243"/>
    </row>
    <row r="5312" spans="1:18">
      <c r="A5312" s="241"/>
      <c r="B5312" s="241"/>
      <c r="C5312" s="241"/>
      <c r="D5312" s="241"/>
      <c r="E5312" s="241"/>
      <c r="F5312" s="241"/>
      <c r="G5312" s="242"/>
      <c r="H5312" s="241"/>
      <c r="I5312" s="241"/>
      <c r="J5312" s="241"/>
      <c r="K5312" s="241"/>
      <c r="L5312" s="241"/>
      <c r="M5312" s="243"/>
      <c r="N5312" s="244"/>
      <c r="O5312" s="243"/>
      <c r="P5312" s="244"/>
      <c r="Q5312" s="243"/>
      <c r="R5312" s="243"/>
    </row>
    <row r="5313" spans="1:18">
      <c r="A5313" s="241"/>
      <c r="B5313" s="241"/>
      <c r="C5313" s="241"/>
      <c r="D5313" s="241"/>
      <c r="E5313" s="241"/>
      <c r="F5313" s="241"/>
      <c r="G5313" s="242"/>
      <c r="H5313" s="241"/>
      <c r="I5313" s="241"/>
      <c r="J5313" s="241"/>
      <c r="K5313" s="241"/>
      <c r="L5313" s="241"/>
      <c r="M5313" s="243"/>
      <c r="N5313" s="244"/>
      <c r="O5313" s="243"/>
      <c r="P5313" s="244"/>
      <c r="Q5313" s="243"/>
      <c r="R5313" s="243"/>
    </row>
    <row r="5314" spans="1:18">
      <c r="A5314" s="241"/>
      <c r="B5314" s="241"/>
      <c r="C5314" s="241"/>
      <c r="D5314" s="241"/>
      <c r="E5314" s="241"/>
      <c r="F5314" s="241"/>
      <c r="G5314" s="242"/>
      <c r="H5314" s="241"/>
      <c r="I5314" s="241"/>
      <c r="J5314" s="241"/>
      <c r="K5314" s="241"/>
      <c r="L5314" s="241"/>
      <c r="M5314" s="243"/>
      <c r="N5314" s="244"/>
      <c r="O5314" s="243"/>
      <c r="P5314" s="244"/>
      <c r="Q5314" s="243"/>
      <c r="R5314" s="243"/>
    </row>
    <row r="5315" spans="1:18">
      <c r="A5315" s="241"/>
      <c r="B5315" s="241"/>
      <c r="C5315" s="241"/>
      <c r="D5315" s="241"/>
      <c r="E5315" s="241"/>
      <c r="F5315" s="241"/>
      <c r="G5315" s="242"/>
      <c r="H5315" s="241"/>
      <c r="I5315" s="241"/>
      <c r="J5315" s="241"/>
      <c r="K5315" s="241"/>
      <c r="L5315" s="241"/>
      <c r="M5315" s="243"/>
      <c r="N5315" s="244"/>
      <c r="O5315" s="243"/>
      <c r="P5315" s="244"/>
      <c r="Q5315" s="243"/>
      <c r="R5315" s="243"/>
    </row>
    <row r="5316" spans="1:18">
      <c r="A5316" s="241"/>
      <c r="B5316" s="241"/>
      <c r="C5316" s="241"/>
      <c r="D5316" s="241"/>
      <c r="E5316" s="241"/>
      <c r="F5316" s="241"/>
      <c r="G5316" s="242"/>
      <c r="H5316" s="241"/>
      <c r="I5316" s="241"/>
      <c r="J5316" s="241"/>
      <c r="K5316" s="241"/>
      <c r="L5316" s="241"/>
      <c r="M5316" s="243"/>
      <c r="N5316" s="244"/>
      <c r="O5316" s="243"/>
      <c r="P5316" s="244"/>
      <c r="Q5316" s="243"/>
      <c r="R5316" s="243"/>
    </row>
    <row r="5317" spans="1:18">
      <c r="A5317" s="241"/>
      <c r="B5317" s="241"/>
      <c r="C5317" s="241"/>
      <c r="D5317" s="241"/>
      <c r="E5317" s="241"/>
      <c r="F5317" s="241"/>
      <c r="G5317" s="242"/>
      <c r="H5317" s="241"/>
      <c r="I5317" s="241"/>
      <c r="J5317" s="241"/>
      <c r="K5317" s="241"/>
      <c r="L5317" s="241"/>
      <c r="M5317" s="243"/>
      <c r="N5317" s="244"/>
      <c r="O5317" s="243"/>
      <c r="P5317" s="244"/>
      <c r="Q5317" s="243"/>
      <c r="R5317" s="243"/>
    </row>
    <row r="5318" spans="1:18">
      <c r="A5318" s="241"/>
      <c r="B5318" s="241"/>
      <c r="C5318" s="241"/>
      <c r="D5318" s="241"/>
      <c r="E5318" s="241"/>
      <c r="F5318" s="241"/>
      <c r="G5318" s="242"/>
      <c r="H5318" s="241"/>
      <c r="I5318" s="241"/>
      <c r="J5318" s="241"/>
      <c r="K5318" s="241"/>
      <c r="L5318" s="241"/>
      <c r="M5318" s="243"/>
      <c r="N5318" s="244"/>
      <c r="O5318" s="243"/>
      <c r="P5318" s="244"/>
      <c r="Q5318" s="243"/>
      <c r="R5318" s="243"/>
    </row>
    <row r="5319" spans="1:18">
      <c r="A5319" s="241"/>
      <c r="B5319" s="241"/>
      <c r="C5319" s="241"/>
      <c r="D5319" s="241"/>
      <c r="E5319" s="241"/>
      <c r="F5319" s="241"/>
      <c r="G5319" s="242"/>
      <c r="H5319" s="241"/>
      <c r="I5319" s="241"/>
      <c r="J5319" s="241"/>
      <c r="K5319" s="241"/>
      <c r="L5319" s="241"/>
      <c r="M5319" s="243"/>
      <c r="N5319" s="244"/>
      <c r="O5319" s="243"/>
      <c r="P5319" s="244"/>
      <c r="Q5319" s="243"/>
      <c r="R5319" s="243"/>
    </row>
    <row r="5320" spans="1:18">
      <c r="A5320" s="241"/>
      <c r="B5320" s="241"/>
      <c r="C5320" s="241"/>
      <c r="D5320" s="241"/>
      <c r="E5320" s="241"/>
      <c r="F5320" s="241"/>
      <c r="G5320" s="242"/>
      <c r="H5320" s="241"/>
      <c r="I5320" s="241"/>
      <c r="J5320" s="241"/>
      <c r="K5320" s="241"/>
      <c r="L5320" s="241"/>
      <c r="M5320" s="243"/>
      <c r="N5320" s="244"/>
      <c r="O5320" s="243"/>
      <c r="P5320" s="244"/>
      <c r="Q5320" s="243"/>
      <c r="R5320" s="243"/>
    </row>
    <row r="5321" spans="1:18">
      <c r="A5321" s="241"/>
      <c r="B5321" s="241"/>
      <c r="C5321" s="241"/>
      <c r="D5321" s="241"/>
      <c r="E5321" s="241"/>
      <c r="F5321" s="241"/>
      <c r="G5321" s="242"/>
      <c r="H5321" s="241"/>
      <c r="I5321" s="241"/>
      <c r="J5321" s="241"/>
      <c r="K5321" s="241"/>
      <c r="L5321" s="241"/>
      <c r="M5321" s="243"/>
      <c r="N5321" s="244"/>
      <c r="O5321" s="243"/>
      <c r="P5321" s="244"/>
      <c r="Q5321" s="243"/>
      <c r="R5321" s="243"/>
    </row>
    <row r="5322" spans="1:18">
      <c r="A5322" s="241"/>
      <c r="B5322" s="241"/>
      <c r="C5322" s="241"/>
      <c r="D5322" s="241"/>
      <c r="E5322" s="241"/>
      <c r="F5322" s="241"/>
      <c r="G5322" s="242"/>
      <c r="H5322" s="241"/>
      <c r="I5322" s="241"/>
      <c r="J5322" s="241"/>
      <c r="K5322" s="241"/>
      <c r="L5322" s="241"/>
      <c r="M5322" s="243"/>
      <c r="N5322" s="244"/>
      <c r="O5322" s="243"/>
      <c r="P5322" s="244"/>
      <c r="Q5322" s="243"/>
      <c r="R5322" s="243"/>
    </row>
    <row r="5323" spans="1:18">
      <c r="A5323" s="241"/>
      <c r="B5323" s="241"/>
      <c r="C5323" s="241"/>
      <c r="D5323" s="241"/>
      <c r="E5323" s="241"/>
      <c r="F5323" s="241"/>
      <c r="G5323" s="242"/>
      <c r="H5323" s="241"/>
      <c r="I5323" s="241"/>
      <c r="J5323" s="241"/>
      <c r="K5323" s="241"/>
      <c r="L5323" s="241"/>
      <c r="M5323" s="243"/>
      <c r="N5323" s="244"/>
      <c r="O5323" s="243"/>
      <c r="P5323" s="244"/>
      <c r="Q5323" s="243"/>
      <c r="R5323" s="243"/>
    </row>
    <row r="5324" spans="1:18">
      <c r="A5324" s="241"/>
      <c r="B5324" s="241"/>
      <c r="C5324" s="241"/>
      <c r="D5324" s="241"/>
      <c r="E5324" s="241"/>
      <c r="F5324" s="241"/>
      <c r="G5324" s="242"/>
      <c r="H5324" s="241"/>
      <c r="I5324" s="241"/>
      <c r="J5324" s="241"/>
      <c r="K5324" s="241"/>
      <c r="L5324" s="241"/>
      <c r="M5324" s="243"/>
      <c r="N5324" s="244"/>
      <c r="O5324" s="243"/>
      <c r="P5324" s="244"/>
      <c r="Q5324" s="243"/>
      <c r="R5324" s="243"/>
    </row>
    <row r="5325" spans="1:18">
      <c r="A5325" s="241"/>
      <c r="B5325" s="241"/>
      <c r="C5325" s="241"/>
      <c r="D5325" s="241"/>
      <c r="E5325" s="241"/>
      <c r="F5325" s="241"/>
      <c r="G5325" s="242"/>
      <c r="H5325" s="241"/>
      <c r="I5325" s="241"/>
      <c r="J5325" s="241"/>
      <c r="K5325" s="241"/>
      <c r="L5325" s="241"/>
      <c r="M5325" s="243"/>
      <c r="N5325" s="244"/>
      <c r="O5325" s="243"/>
      <c r="P5325" s="244"/>
      <c r="Q5325" s="243"/>
      <c r="R5325" s="243"/>
    </row>
    <row r="5326" spans="1:18">
      <c r="A5326" s="241"/>
      <c r="B5326" s="241"/>
      <c r="C5326" s="241"/>
      <c r="D5326" s="241"/>
      <c r="E5326" s="241"/>
      <c r="F5326" s="241"/>
      <c r="G5326" s="242"/>
      <c r="H5326" s="241"/>
      <c r="I5326" s="241"/>
      <c r="J5326" s="241"/>
      <c r="K5326" s="241"/>
      <c r="L5326" s="241"/>
      <c r="M5326" s="243"/>
      <c r="N5326" s="244"/>
      <c r="O5326" s="243"/>
      <c r="P5326" s="244"/>
      <c r="Q5326" s="243"/>
      <c r="R5326" s="243"/>
    </row>
    <row r="5327" spans="1:18">
      <c r="A5327" s="241"/>
      <c r="B5327" s="241"/>
      <c r="C5327" s="241"/>
      <c r="D5327" s="241"/>
      <c r="E5327" s="241"/>
      <c r="F5327" s="241"/>
      <c r="G5327" s="242"/>
      <c r="H5327" s="241"/>
      <c r="I5327" s="241"/>
      <c r="J5327" s="241"/>
      <c r="K5327" s="241"/>
      <c r="L5327" s="241"/>
      <c r="M5327" s="243"/>
      <c r="N5327" s="244"/>
      <c r="O5327" s="243"/>
      <c r="P5327" s="244"/>
      <c r="Q5327" s="243"/>
      <c r="R5327" s="243"/>
    </row>
    <row r="5328" spans="1:18">
      <c r="A5328" s="241"/>
      <c r="B5328" s="241"/>
      <c r="C5328" s="241"/>
      <c r="D5328" s="241"/>
      <c r="E5328" s="241"/>
      <c r="F5328" s="241"/>
      <c r="G5328" s="242"/>
      <c r="H5328" s="241"/>
      <c r="I5328" s="241"/>
      <c r="J5328" s="241"/>
      <c r="K5328" s="241"/>
      <c r="L5328" s="241"/>
      <c r="M5328" s="243"/>
      <c r="N5328" s="244"/>
      <c r="O5328" s="243"/>
      <c r="P5328" s="244"/>
      <c r="Q5328" s="243"/>
      <c r="R5328" s="243"/>
    </row>
    <row r="5329" spans="1:18">
      <c r="A5329" s="241"/>
      <c r="B5329" s="241"/>
      <c r="C5329" s="241"/>
      <c r="D5329" s="241"/>
      <c r="E5329" s="241"/>
      <c r="F5329" s="241"/>
      <c r="G5329" s="242"/>
      <c r="H5329" s="241"/>
      <c r="I5329" s="241"/>
      <c r="J5329" s="241"/>
      <c r="K5329" s="241"/>
      <c r="L5329" s="241"/>
      <c r="M5329" s="243"/>
      <c r="N5329" s="244"/>
      <c r="O5329" s="243"/>
      <c r="P5329" s="244"/>
      <c r="Q5329" s="243"/>
      <c r="R5329" s="243"/>
    </row>
    <row r="5330" spans="1:18">
      <c r="A5330" s="241"/>
      <c r="B5330" s="241"/>
      <c r="C5330" s="241"/>
      <c r="D5330" s="241"/>
      <c r="E5330" s="241"/>
      <c r="F5330" s="241"/>
      <c r="G5330" s="242"/>
      <c r="H5330" s="241"/>
      <c r="I5330" s="241"/>
      <c r="J5330" s="241"/>
      <c r="K5330" s="241"/>
      <c r="L5330" s="241"/>
      <c r="M5330" s="243"/>
      <c r="N5330" s="244"/>
      <c r="O5330" s="243"/>
      <c r="P5330" s="244"/>
      <c r="Q5330" s="243"/>
      <c r="R5330" s="243"/>
    </row>
    <row r="5331" spans="1:18">
      <c r="A5331" s="241"/>
      <c r="B5331" s="241"/>
      <c r="C5331" s="241"/>
      <c r="D5331" s="241"/>
      <c r="E5331" s="241"/>
      <c r="F5331" s="241"/>
      <c r="G5331" s="242"/>
      <c r="H5331" s="241"/>
      <c r="I5331" s="241"/>
      <c r="J5331" s="241"/>
      <c r="K5331" s="241"/>
      <c r="L5331" s="241"/>
      <c r="M5331" s="243"/>
      <c r="N5331" s="244"/>
      <c r="O5331" s="243"/>
      <c r="P5331" s="244"/>
      <c r="Q5331" s="243"/>
      <c r="R5331" s="243"/>
    </row>
    <row r="5332" spans="1:18">
      <c r="A5332" s="241"/>
      <c r="B5332" s="241"/>
      <c r="C5332" s="241"/>
      <c r="D5332" s="241"/>
      <c r="E5332" s="241"/>
      <c r="F5332" s="241"/>
      <c r="G5332" s="242"/>
      <c r="H5332" s="241"/>
      <c r="I5332" s="241"/>
      <c r="J5332" s="241"/>
      <c r="K5332" s="241"/>
      <c r="L5332" s="241"/>
      <c r="M5332" s="243"/>
      <c r="N5332" s="244"/>
      <c r="O5332" s="243"/>
      <c r="P5332" s="244"/>
      <c r="Q5332" s="243"/>
      <c r="R5332" s="243"/>
    </row>
    <row r="5333" spans="1:18">
      <c r="A5333" s="241"/>
      <c r="B5333" s="241"/>
      <c r="C5333" s="241"/>
      <c r="D5333" s="241"/>
      <c r="E5333" s="241"/>
      <c r="F5333" s="241"/>
      <c r="G5333" s="242"/>
      <c r="H5333" s="241"/>
      <c r="I5333" s="241"/>
      <c r="J5333" s="241"/>
      <c r="K5333" s="241"/>
      <c r="L5333" s="241"/>
      <c r="M5333" s="243"/>
      <c r="N5333" s="244"/>
      <c r="O5333" s="243"/>
      <c r="P5333" s="244"/>
      <c r="Q5333" s="243"/>
      <c r="R5333" s="243"/>
    </row>
    <row r="5334" spans="1:18">
      <c r="A5334" s="241"/>
      <c r="B5334" s="241"/>
      <c r="C5334" s="241"/>
      <c r="D5334" s="241"/>
      <c r="E5334" s="241"/>
      <c r="F5334" s="241"/>
      <c r="G5334" s="242"/>
      <c r="H5334" s="241"/>
      <c r="I5334" s="241"/>
      <c r="J5334" s="241"/>
      <c r="K5334" s="241"/>
      <c r="L5334" s="241"/>
      <c r="M5334" s="243"/>
      <c r="N5334" s="244"/>
      <c r="O5334" s="243"/>
      <c r="P5334" s="244"/>
      <c r="Q5334" s="243"/>
      <c r="R5334" s="243"/>
    </row>
    <row r="5335" spans="1:18">
      <c r="A5335" s="241"/>
      <c r="B5335" s="241"/>
      <c r="C5335" s="241"/>
      <c r="D5335" s="241"/>
      <c r="E5335" s="241"/>
      <c r="F5335" s="241"/>
      <c r="G5335" s="242"/>
      <c r="H5335" s="241"/>
      <c r="I5335" s="241"/>
      <c r="J5335" s="241"/>
      <c r="K5335" s="241"/>
      <c r="L5335" s="241"/>
      <c r="M5335" s="243"/>
      <c r="N5335" s="244"/>
      <c r="O5335" s="243"/>
      <c r="P5335" s="244"/>
      <c r="Q5335" s="243"/>
      <c r="R5335" s="243"/>
    </row>
    <row r="5336" spans="1:18">
      <c r="A5336" s="241"/>
      <c r="B5336" s="241"/>
      <c r="C5336" s="241"/>
      <c r="D5336" s="241"/>
      <c r="E5336" s="241"/>
      <c r="F5336" s="241"/>
      <c r="G5336" s="242"/>
      <c r="H5336" s="241"/>
      <c r="I5336" s="241"/>
      <c r="J5336" s="241"/>
      <c r="K5336" s="241"/>
      <c r="L5336" s="241"/>
      <c r="M5336" s="243"/>
      <c r="N5336" s="244"/>
      <c r="O5336" s="243"/>
      <c r="P5336" s="244"/>
      <c r="Q5336" s="243"/>
      <c r="R5336" s="243"/>
    </row>
    <row r="5337" spans="1:18">
      <c r="A5337" s="241"/>
      <c r="B5337" s="241"/>
      <c r="C5337" s="241"/>
      <c r="D5337" s="241"/>
      <c r="E5337" s="241"/>
      <c r="F5337" s="241"/>
      <c r="G5337" s="242"/>
      <c r="H5337" s="241"/>
      <c r="I5337" s="241"/>
      <c r="J5337" s="241"/>
      <c r="K5337" s="241"/>
      <c r="L5337" s="241"/>
      <c r="M5337" s="243"/>
      <c r="N5337" s="244"/>
      <c r="O5337" s="243"/>
      <c r="P5337" s="244"/>
      <c r="Q5337" s="243"/>
      <c r="R5337" s="243"/>
    </row>
    <row r="5338" spans="1:18">
      <c r="A5338" s="241"/>
      <c r="B5338" s="241"/>
      <c r="C5338" s="241"/>
      <c r="D5338" s="241"/>
      <c r="E5338" s="241"/>
      <c r="F5338" s="241"/>
      <c r="G5338" s="242"/>
      <c r="H5338" s="241"/>
      <c r="I5338" s="241"/>
      <c r="J5338" s="241"/>
      <c r="K5338" s="241"/>
      <c r="L5338" s="241"/>
      <c r="M5338" s="243"/>
      <c r="N5338" s="244"/>
      <c r="O5338" s="243"/>
      <c r="P5338" s="244"/>
      <c r="Q5338" s="243"/>
      <c r="R5338" s="243"/>
    </row>
    <row r="5339" spans="1:18">
      <c r="A5339" s="241"/>
      <c r="B5339" s="241"/>
      <c r="C5339" s="241"/>
      <c r="D5339" s="241"/>
      <c r="E5339" s="241"/>
      <c r="F5339" s="241"/>
      <c r="G5339" s="242"/>
      <c r="H5339" s="241"/>
      <c r="I5339" s="241"/>
      <c r="J5339" s="241"/>
      <c r="K5339" s="241"/>
      <c r="L5339" s="241"/>
      <c r="M5339" s="243"/>
      <c r="N5339" s="244"/>
      <c r="O5339" s="243"/>
      <c r="P5339" s="244"/>
      <c r="Q5339" s="243"/>
      <c r="R5339" s="243"/>
    </row>
    <row r="5340" spans="1:18">
      <c r="A5340" s="241"/>
      <c r="B5340" s="241"/>
      <c r="C5340" s="241"/>
      <c r="D5340" s="241"/>
      <c r="E5340" s="241"/>
      <c r="F5340" s="241"/>
      <c r="G5340" s="242"/>
      <c r="H5340" s="241"/>
      <c r="I5340" s="241"/>
      <c r="J5340" s="241"/>
      <c r="K5340" s="241"/>
      <c r="L5340" s="241"/>
      <c r="M5340" s="243"/>
      <c r="N5340" s="244"/>
      <c r="O5340" s="243"/>
      <c r="P5340" s="244"/>
      <c r="Q5340" s="243"/>
      <c r="R5340" s="243"/>
    </row>
    <row r="5341" spans="1:18">
      <c r="A5341" s="241"/>
      <c r="B5341" s="241"/>
      <c r="C5341" s="241"/>
      <c r="D5341" s="241"/>
      <c r="E5341" s="241"/>
      <c r="F5341" s="241"/>
      <c r="G5341" s="242"/>
      <c r="H5341" s="241"/>
      <c r="I5341" s="241"/>
      <c r="J5341" s="241"/>
      <c r="K5341" s="241"/>
      <c r="L5341" s="241"/>
      <c r="M5341" s="243"/>
      <c r="N5341" s="244"/>
      <c r="O5341" s="243"/>
      <c r="P5341" s="244"/>
      <c r="Q5341" s="243"/>
      <c r="R5341" s="243"/>
    </row>
    <row r="5342" spans="1:18">
      <c r="A5342" s="241"/>
      <c r="B5342" s="241"/>
      <c r="C5342" s="241"/>
      <c r="D5342" s="241"/>
      <c r="E5342" s="241"/>
      <c r="F5342" s="241"/>
      <c r="G5342" s="242"/>
      <c r="H5342" s="241"/>
      <c r="I5342" s="241"/>
      <c r="J5342" s="241"/>
      <c r="K5342" s="241"/>
      <c r="L5342" s="241"/>
      <c r="M5342" s="243"/>
      <c r="N5342" s="244"/>
      <c r="O5342" s="243"/>
      <c r="P5342" s="244"/>
      <c r="Q5342" s="243"/>
      <c r="R5342" s="243"/>
    </row>
    <row r="5343" spans="1:18">
      <c r="A5343" s="241"/>
      <c r="B5343" s="241"/>
      <c r="C5343" s="241"/>
      <c r="D5343" s="241"/>
      <c r="E5343" s="241"/>
      <c r="F5343" s="241"/>
      <c r="G5343" s="242"/>
      <c r="H5343" s="241"/>
      <c r="I5343" s="241"/>
      <c r="J5343" s="241"/>
      <c r="K5343" s="241"/>
      <c r="L5343" s="241"/>
      <c r="M5343" s="243"/>
      <c r="N5343" s="244"/>
      <c r="O5343" s="243"/>
      <c r="P5343" s="244"/>
      <c r="Q5343" s="243"/>
      <c r="R5343" s="243"/>
    </row>
    <row r="5344" spans="1:18">
      <c r="A5344" s="241"/>
      <c r="B5344" s="241"/>
      <c r="C5344" s="241"/>
      <c r="D5344" s="241"/>
      <c r="E5344" s="241"/>
      <c r="F5344" s="241"/>
      <c r="G5344" s="242"/>
      <c r="H5344" s="241"/>
      <c r="I5344" s="241"/>
      <c r="J5344" s="241"/>
      <c r="K5344" s="241"/>
      <c r="L5344" s="241"/>
      <c r="M5344" s="243"/>
      <c r="N5344" s="244"/>
      <c r="O5344" s="243"/>
      <c r="P5344" s="244"/>
      <c r="Q5344" s="243"/>
      <c r="R5344" s="243"/>
    </row>
    <row r="5345" spans="1:18">
      <c r="A5345" s="241"/>
      <c r="B5345" s="241"/>
      <c r="C5345" s="241"/>
      <c r="D5345" s="241"/>
      <c r="E5345" s="241"/>
      <c r="F5345" s="241"/>
      <c r="G5345" s="242"/>
      <c r="H5345" s="241"/>
      <c r="I5345" s="241"/>
      <c r="J5345" s="241"/>
      <c r="K5345" s="241"/>
      <c r="L5345" s="241"/>
      <c r="M5345" s="243"/>
      <c r="N5345" s="244"/>
      <c r="O5345" s="243"/>
      <c r="P5345" s="244"/>
      <c r="Q5345" s="243"/>
      <c r="R5345" s="243"/>
    </row>
    <row r="5346" spans="1:18">
      <c r="A5346" s="241"/>
      <c r="B5346" s="241"/>
      <c r="C5346" s="241"/>
      <c r="D5346" s="241"/>
      <c r="E5346" s="241"/>
      <c r="F5346" s="241"/>
      <c r="G5346" s="242"/>
      <c r="H5346" s="241"/>
      <c r="I5346" s="241"/>
      <c r="J5346" s="241"/>
      <c r="K5346" s="241"/>
      <c r="L5346" s="241"/>
      <c r="M5346" s="243"/>
      <c r="N5346" s="244"/>
      <c r="O5346" s="243"/>
      <c r="P5346" s="244"/>
      <c r="Q5346" s="243"/>
      <c r="R5346" s="243"/>
    </row>
    <row r="5347" spans="1:18">
      <c r="A5347" s="241"/>
      <c r="B5347" s="241"/>
      <c r="C5347" s="241"/>
      <c r="D5347" s="241"/>
      <c r="E5347" s="241"/>
      <c r="F5347" s="241"/>
      <c r="G5347" s="242"/>
      <c r="H5347" s="241"/>
      <c r="I5347" s="241"/>
      <c r="J5347" s="241"/>
      <c r="K5347" s="241"/>
      <c r="L5347" s="241"/>
      <c r="M5347" s="243"/>
      <c r="N5347" s="244"/>
      <c r="O5347" s="243"/>
      <c r="P5347" s="244"/>
      <c r="Q5347" s="243"/>
      <c r="R5347" s="243"/>
    </row>
    <row r="5348" spans="1:18">
      <c r="A5348" s="241"/>
      <c r="B5348" s="241"/>
      <c r="C5348" s="241"/>
      <c r="D5348" s="241"/>
      <c r="E5348" s="241"/>
      <c r="F5348" s="241"/>
      <c r="G5348" s="242"/>
      <c r="H5348" s="241"/>
      <c r="I5348" s="241"/>
      <c r="J5348" s="241"/>
      <c r="K5348" s="241"/>
      <c r="L5348" s="241"/>
      <c r="M5348" s="243"/>
      <c r="N5348" s="244"/>
      <c r="O5348" s="243"/>
      <c r="P5348" s="244"/>
      <c r="Q5348" s="243"/>
      <c r="R5348" s="243"/>
    </row>
    <row r="5349" spans="1:18">
      <c r="A5349" s="241"/>
      <c r="B5349" s="241"/>
      <c r="C5349" s="241"/>
      <c r="D5349" s="241"/>
      <c r="E5349" s="241"/>
      <c r="F5349" s="241"/>
      <c r="G5349" s="242"/>
      <c r="H5349" s="241"/>
      <c r="I5349" s="241"/>
      <c r="J5349" s="241"/>
      <c r="K5349" s="241"/>
      <c r="L5349" s="241"/>
      <c r="M5349" s="243"/>
      <c r="N5349" s="244"/>
      <c r="O5349" s="243"/>
      <c r="P5349" s="244"/>
      <c r="Q5349" s="243"/>
      <c r="R5349" s="243"/>
    </row>
    <row r="5350" spans="1:18">
      <c r="A5350" s="241"/>
      <c r="B5350" s="241"/>
      <c r="C5350" s="241"/>
      <c r="D5350" s="241"/>
      <c r="E5350" s="241"/>
      <c r="F5350" s="241"/>
      <c r="G5350" s="242"/>
      <c r="H5350" s="241"/>
      <c r="I5350" s="241"/>
      <c r="J5350" s="241"/>
      <c r="K5350" s="241"/>
      <c r="L5350" s="241"/>
      <c r="M5350" s="243"/>
      <c r="N5350" s="244"/>
      <c r="O5350" s="243"/>
      <c r="P5350" s="244"/>
      <c r="Q5350" s="243"/>
      <c r="R5350" s="243"/>
    </row>
    <row r="5351" spans="1:18">
      <c r="A5351" s="241"/>
      <c r="B5351" s="241"/>
      <c r="C5351" s="241"/>
      <c r="D5351" s="241"/>
      <c r="E5351" s="241"/>
      <c r="F5351" s="241"/>
      <c r="G5351" s="242"/>
      <c r="H5351" s="241"/>
      <c r="I5351" s="241"/>
      <c r="J5351" s="241"/>
      <c r="K5351" s="241"/>
      <c r="L5351" s="241"/>
      <c r="M5351" s="243"/>
      <c r="N5351" s="244"/>
      <c r="O5351" s="243"/>
      <c r="P5351" s="244"/>
      <c r="Q5351" s="243"/>
      <c r="R5351" s="243"/>
    </row>
    <row r="5352" spans="1:18">
      <c r="A5352" s="241"/>
      <c r="B5352" s="241"/>
      <c r="C5352" s="241"/>
      <c r="D5352" s="241"/>
      <c r="E5352" s="241"/>
      <c r="F5352" s="241"/>
      <c r="G5352" s="242"/>
      <c r="H5352" s="241"/>
      <c r="I5352" s="241"/>
      <c r="J5352" s="241"/>
      <c r="K5352" s="241"/>
      <c r="L5352" s="241"/>
      <c r="M5352" s="243"/>
      <c r="N5352" s="244"/>
      <c r="O5352" s="243"/>
      <c r="P5352" s="244"/>
      <c r="Q5352" s="243"/>
      <c r="R5352" s="243"/>
    </row>
    <row r="5353" spans="1:18">
      <c r="A5353" s="241"/>
      <c r="B5353" s="241"/>
      <c r="C5353" s="241"/>
      <c r="D5353" s="241"/>
      <c r="E5353" s="241"/>
      <c r="F5353" s="241"/>
      <c r="G5353" s="242"/>
      <c r="H5353" s="241"/>
      <c r="I5353" s="241"/>
      <c r="J5353" s="241"/>
      <c r="K5353" s="241"/>
      <c r="L5353" s="241"/>
      <c r="M5353" s="243"/>
      <c r="N5353" s="244"/>
      <c r="O5353" s="243"/>
      <c r="P5353" s="244"/>
      <c r="Q5353" s="243"/>
      <c r="R5353" s="243"/>
    </row>
    <row r="5354" spans="1:18">
      <c r="A5354" s="241"/>
      <c r="B5354" s="241"/>
      <c r="C5354" s="241"/>
      <c r="D5354" s="241"/>
      <c r="E5354" s="241"/>
      <c r="F5354" s="241"/>
      <c r="G5354" s="242"/>
      <c r="H5354" s="241"/>
      <c r="I5354" s="241"/>
      <c r="J5354" s="241"/>
      <c r="K5354" s="241"/>
      <c r="L5354" s="241"/>
      <c r="M5354" s="243"/>
      <c r="N5354" s="244"/>
      <c r="O5354" s="243"/>
      <c r="P5354" s="244"/>
      <c r="Q5354" s="243"/>
      <c r="R5354" s="243"/>
    </row>
    <row r="5355" spans="1:18">
      <c r="A5355" s="241"/>
      <c r="B5355" s="241"/>
      <c r="C5355" s="241"/>
      <c r="D5355" s="241"/>
      <c r="E5355" s="241"/>
      <c r="F5355" s="241"/>
      <c r="G5355" s="242"/>
      <c r="H5355" s="241"/>
      <c r="I5355" s="241"/>
      <c r="J5355" s="241"/>
      <c r="K5355" s="241"/>
      <c r="L5355" s="241"/>
      <c r="M5355" s="243"/>
      <c r="N5355" s="244"/>
      <c r="O5355" s="243"/>
      <c r="P5355" s="244"/>
      <c r="Q5355" s="243"/>
      <c r="R5355" s="243"/>
    </row>
    <row r="5356" spans="1:18">
      <c r="A5356" s="241"/>
      <c r="B5356" s="241"/>
      <c r="C5356" s="241"/>
      <c r="D5356" s="241"/>
      <c r="E5356" s="241"/>
      <c r="F5356" s="241"/>
      <c r="G5356" s="242"/>
      <c r="H5356" s="241"/>
      <c r="I5356" s="241"/>
      <c r="J5356" s="241"/>
      <c r="K5356" s="241"/>
      <c r="L5356" s="241"/>
      <c r="M5356" s="243"/>
      <c r="N5356" s="244"/>
      <c r="O5356" s="243"/>
      <c r="P5356" s="244"/>
      <c r="Q5356" s="243"/>
      <c r="R5356" s="243"/>
    </row>
    <row r="5357" spans="1:18">
      <c r="A5357" s="241"/>
      <c r="B5357" s="241"/>
      <c r="C5357" s="241"/>
      <c r="D5357" s="241"/>
      <c r="E5357" s="241"/>
      <c r="F5357" s="241"/>
      <c r="G5357" s="242"/>
      <c r="H5357" s="241"/>
      <c r="I5357" s="241"/>
      <c r="J5357" s="241"/>
      <c r="K5357" s="241"/>
      <c r="L5357" s="241"/>
      <c r="M5357" s="243"/>
      <c r="N5357" s="244"/>
      <c r="O5357" s="243"/>
      <c r="P5357" s="244"/>
      <c r="Q5357" s="243"/>
      <c r="R5357" s="243"/>
    </row>
    <row r="5358" spans="1:18">
      <c r="A5358" s="241"/>
      <c r="B5358" s="241"/>
      <c r="C5358" s="241"/>
      <c r="D5358" s="241"/>
      <c r="E5358" s="241"/>
      <c r="F5358" s="241"/>
      <c r="G5358" s="242"/>
      <c r="H5358" s="241"/>
      <c r="I5358" s="241"/>
      <c r="J5358" s="241"/>
      <c r="K5358" s="241"/>
      <c r="L5358" s="241"/>
      <c r="M5358" s="243"/>
      <c r="N5358" s="244"/>
      <c r="O5358" s="243"/>
      <c r="P5358" s="244"/>
      <c r="Q5358" s="243"/>
      <c r="R5358" s="243"/>
    </row>
    <row r="5359" spans="1:18">
      <c r="A5359" s="241"/>
      <c r="B5359" s="241"/>
      <c r="C5359" s="241"/>
      <c r="D5359" s="241"/>
      <c r="E5359" s="241"/>
      <c r="F5359" s="241"/>
      <c r="G5359" s="242"/>
      <c r="H5359" s="241"/>
      <c r="I5359" s="241"/>
      <c r="J5359" s="241"/>
      <c r="K5359" s="241"/>
      <c r="L5359" s="241"/>
      <c r="M5359" s="243"/>
      <c r="N5359" s="244"/>
      <c r="O5359" s="243"/>
      <c r="P5359" s="244"/>
      <c r="Q5359" s="243"/>
      <c r="R5359" s="243"/>
    </row>
    <row r="5360" spans="1:18">
      <c r="A5360" s="241"/>
      <c r="B5360" s="241"/>
      <c r="C5360" s="241"/>
      <c r="D5360" s="241"/>
      <c r="E5360" s="241"/>
      <c r="F5360" s="241"/>
      <c r="G5360" s="242"/>
      <c r="H5360" s="241"/>
      <c r="I5360" s="241"/>
      <c r="J5360" s="241"/>
      <c r="K5360" s="241"/>
      <c r="L5360" s="241"/>
      <c r="M5360" s="243"/>
      <c r="N5360" s="244"/>
      <c r="O5360" s="243"/>
      <c r="P5360" s="244"/>
      <c r="Q5360" s="243"/>
      <c r="R5360" s="243"/>
    </row>
    <row r="5361" spans="1:18">
      <c r="A5361" s="241"/>
      <c r="B5361" s="241"/>
      <c r="C5361" s="241"/>
      <c r="D5361" s="241"/>
      <c r="E5361" s="241"/>
      <c r="F5361" s="241"/>
      <c r="G5361" s="242"/>
      <c r="H5361" s="241"/>
      <c r="I5361" s="241"/>
      <c r="J5361" s="241"/>
      <c r="K5361" s="241"/>
      <c r="L5361" s="241"/>
      <c r="M5361" s="243"/>
      <c r="N5361" s="244"/>
      <c r="O5361" s="243"/>
      <c r="P5361" s="244"/>
      <c r="Q5361" s="243"/>
      <c r="R5361" s="243"/>
    </row>
    <row r="5362" spans="1:18">
      <c r="A5362" s="241"/>
      <c r="B5362" s="241"/>
      <c r="C5362" s="241"/>
      <c r="D5362" s="241"/>
      <c r="E5362" s="241"/>
      <c r="F5362" s="241"/>
      <c r="G5362" s="242"/>
      <c r="H5362" s="241"/>
      <c r="I5362" s="241"/>
      <c r="J5362" s="241"/>
      <c r="K5362" s="241"/>
      <c r="L5362" s="241"/>
      <c r="M5362" s="243"/>
      <c r="N5362" s="244"/>
      <c r="O5362" s="243"/>
      <c r="P5362" s="244"/>
      <c r="Q5362" s="243"/>
      <c r="R5362" s="243"/>
    </row>
    <row r="5363" spans="1:18">
      <c r="A5363" s="241"/>
      <c r="B5363" s="241"/>
      <c r="C5363" s="241"/>
      <c r="D5363" s="241"/>
      <c r="E5363" s="241"/>
      <c r="F5363" s="241"/>
      <c r="G5363" s="242"/>
      <c r="H5363" s="241"/>
      <c r="I5363" s="241"/>
      <c r="J5363" s="241"/>
      <c r="K5363" s="241"/>
      <c r="L5363" s="241"/>
      <c r="M5363" s="243"/>
      <c r="N5363" s="244"/>
      <c r="O5363" s="243"/>
      <c r="P5363" s="244"/>
      <c r="Q5363" s="243"/>
      <c r="R5363" s="243"/>
    </row>
    <row r="5364" spans="1:18">
      <c r="A5364" s="241"/>
      <c r="B5364" s="241"/>
      <c r="C5364" s="241"/>
      <c r="D5364" s="241"/>
      <c r="E5364" s="241"/>
      <c r="F5364" s="241"/>
      <c r="G5364" s="242"/>
      <c r="H5364" s="241"/>
      <c r="I5364" s="241"/>
      <c r="J5364" s="241"/>
      <c r="K5364" s="241"/>
      <c r="L5364" s="241"/>
      <c r="M5364" s="243"/>
      <c r="N5364" s="244"/>
      <c r="O5364" s="243"/>
      <c r="P5364" s="244"/>
      <c r="Q5364" s="243"/>
      <c r="R5364" s="243"/>
    </row>
    <row r="5365" spans="1:18">
      <c r="A5365" s="241"/>
      <c r="B5365" s="241"/>
      <c r="C5365" s="241"/>
      <c r="D5365" s="241"/>
      <c r="E5365" s="241"/>
      <c r="F5365" s="241"/>
      <c r="G5365" s="242"/>
      <c r="H5365" s="241"/>
      <c r="I5365" s="241"/>
      <c r="J5365" s="241"/>
      <c r="K5365" s="241"/>
      <c r="L5365" s="241"/>
      <c r="M5365" s="243"/>
      <c r="N5365" s="244"/>
      <c r="O5365" s="243"/>
      <c r="P5365" s="244"/>
      <c r="Q5365" s="243"/>
      <c r="R5365" s="243"/>
    </row>
    <row r="5366" spans="1:18">
      <c r="A5366" s="241"/>
      <c r="B5366" s="241"/>
      <c r="C5366" s="241"/>
      <c r="D5366" s="241"/>
      <c r="E5366" s="241"/>
      <c r="F5366" s="241"/>
      <c r="G5366" s="242"/>
      <c r="H5366" s="241"/>
      <c r="I5366" s="241"/>
      <c r="J5366" s="241"/>
      <c r="K5366" s="241"/>
      <c r="L5366" s="241"/>
      <c r="M5366" s="243"/>
      <c r="N5366" s="244"/>
      <c r="O5366" s="243"/>
      <c r="P5366" s="244"/>
      <c r="Q5366" s="243"/>
      <c r="R5366" s="243"/>
    </row>
    <row r="5367" spans="1:18">
      <c r="A5367" s="241"/>
      <c r="B5367" s="241"/>
      <c r="C5367" s="241"/>
      <c r="D5367" s="241"/>
      <c r="E5367" s="241"/>
      <c r="F5367" s="241"/>
      <c r="G5367" s="242"/>
      <c r="H5367" s="241"/>
      <c r="I5367" s="241"/>
      <c r="J5367" s="241"/>
      <c r="K5367" s="241"/>
      <c r="L5367" s="241"/>
      <c r="M5367" s="243"/>
      <c r="N5367" s="244"/>
      <c r="O5367" s="243"/>
      <c r="P5367" s="244"/>
      <c r="Q5367" s="243"/>
      <c r="R5367" s="243"/>
    </row>
    <row r="5368" spans="1:18">
      <c r="A5368" s="241"/>
      <c r="B5368" s="241"/>
      <c r="C5368" s="241"/>
      <c r="D5368" s="241"/>
      <c r="E5368" s="241"/>
      <c r="F5368" s="241"/>
      <c r="G5368" s="242"/>
      <c r="H5368" s="241"/>
      <c r="I5368" s="241"/>
      <c r="J5368" s="241"/>
      <c r="K5368" s="241"/>
      <c r="L5368" s="241"/>
      <c r="M5368" s="243"/>
      <c r="N5368" s="244"/>
      <c r="O5368" s="243"/>
      <c r="P5368" s="244"/>
      <c r="Q5368" s="243"/>
      <c r="R5368" s="243"/>
    </row>
    <row r="5369" spans="1:18">
      <c r="A5369" s="241"/>
      <c r="B5369" s="241"/>
      <c r="C5369" s="241"/>
      <c r="D5369" s="241"/>
      <c r="E5369" s="241"/>
      <c r="F5369" s="241"/>
      <c r="G5369" s="242"/>
      <c r="H5369" s="241"/>
      <c r="I5369" s="241"/>
      <c r="J5369" s="241"/>
      <c r="K5369" s="241"/>
      <c r="L5369" s="241"/>
      <c r="M5369" s="243"/>
      <c r="N5369" s="244"/>
      <c r="O5369" s="243"/>
      <c r="P5369" s="244"/>
      <c r="Q5369" s="243"/>
      <c r="R5369" s="243"/>
    </row>
    <row r="5370" spans="1:18">
      <c r="A5370" s="241"/>
      <c r="B5370" s="241"/>
      <c r="C5370" s="241"/>
      <c r="D5370" s="241"/>
      <c r="E5370" s="241"/>
      <c r="F5370" s="241"/>
      <c r="G5370" s="242"/>
      <c r="H5370" s="241"/>
      <c r="I5370" s="241"/>
      <c r="J5370" s="241"/>
      <c r="K5370" s="241"/>
      <c r="L5370" s="241"/>
      <c r="M5370" s="243"/>
      <c r="N5370" s="244"/>
      <c r="O5370" s="243"/>
      <c r="P5370" s="244"/>
      <c r="Q5370" s="243"/>
      <c r="R5370" s="243"/>
    </row>
    <row r="5371" spans="1:18">
      <c r="A5371" s="241"/>
      <c r="B5371" s="241"/>
      <c r="C5371" s="241"/>
      <c r="D5371" s="241"/>
      <c r="E5371" s="241"/>
      <c r="F5371" s="241"/>
      <c r="G5371" s="242"/>
      <c r="H5371" s="241"/>
      <c r="I5371" s="241"/>
      <c r="J5371" s="241"/>
      <c r="K5371" s="241"/>
      <c r="L5371" s="241"/>
      <c r="M5371" s="243"/>
      <c r="N5371" s="244"/>
      <c r="O5371" s="243"/>
      <c r="P5371" s="244"/>
      <c r="Q5371" s="243"/>
      <c r="R5371" s="243"/>
    </row>
    <row r="5372" spans="1:18">
      <c r="A5372" s="241"/>
      <c r="B5372" s="241"/>
      <c r="C5372" s="241"/>
      <c r="D5372" s="241"/>
      <c r="E5372" s="241"/>
      <c r="F5372" s="241"/>
      <c r="G5372" s="242"/>
      <c r="H5372" s="241"/>
      <c r="I5372" s="241"/>
      <c r="J5372" s="241"/>
      <c r="K5372" s="241"/>
      <c r="L5372" s="241"/>
      <c r="M5372" s="243"/>
      <c r="N5372" s="244"/>
      <c r="O5372" s="243"/>
      <c r="P5372" s="244"/>
      <c r="Q5372" s="243"/>
      <c r="R5372" s="243"/>
    </row>
    <row r="5373" spans="1:18">
      <c r="A5373" s="241"/>
      <c r="B5373" s="241"/>
      <c r="C5373" s="241"/>
      <c r="D5373" s="241"/>
      <c r="E5373" s="241"/>
      <c r="F5373" s="241"/>
      <c r="G5373" s="242"/>
      <c r="H5373" s="241"/>
      <c r="I5373" s="241"/>
      <c r="J5373" s="241"/>
      <c r="K5373" s="241"/>
      <c r="L5373" s="241"/>
      <c r="M5373" s="243"/>
      <c r="N5373" s="244"/>
      <c r="O5373" s="243"/>
      <c r="P5373" s="244"/>
      <c r="Q5373" s="243"/>
      <c r="R5373" s="243"/>
    </row>
    <row r="5374" spans="1:18">
      <c r="A5374" s="241"/>
      <c r="B5374" s="241"/>
      <c r="C5374" s="241"/>
      <c r="D5374" s="241"/>
      <c r="E5374" s="241"/>
      <c r="F5374" s="241"/>
      <c r="G5374" s="242"/>
      <c r="H5374" s="241"/>
      <c r="I5374" s="241"/>
      <c r="J5374" s="241"/>
      <c r="K5374" s="241"/>
      <c r="L5374" s="241"/>
      <c r="M5374" s="243"/>
      <c r="N5374" s="244"/>
      <c r="O5374" s="243"/>
      <c r="P5374" s="244"/>
      <c r="Q5374" s="243"/>
      <c r="R5374" s="243"/>
    </row>
    <row r="5375" spans="1:18">
      <c r="A5375" s="241"/>
      <c r="B5375" s="241"/>
      <c r="C5375" s="241"/>
      <c r="D5375" s="241"/>
      <c r="E5375" s="241"/>
      <c r="F5375" s="241"/>
      <c r="G5375" s="242"/>
      <c r="H5375" s="241"/>
      <c r="I5375" s="241"/>
      <c r="J5375" s="241"/>
      <c r="K5375" s="241"/>
      <c r="L5375" s="241"/>
      <c r="M5375" s="243"/>
      <c r="N5375" s="244"/>
      <c r="O5375" s="243"/>
      <c r="P5375" s="244"/>
      <c r="Q5375" s="243"/>
      <c r="R5375" s="243"/>
    </row>
    <row r="5376" spans="1:18">
      <c r="A5376" s="241"/>
      <c r="B5376" s="241"/>
      <c r="C5376" s="241"/>
      <c r="D5376" s="241"/>
      <c r="E5376" s="241"/>
      <c r="F5376" s="241"/>
      <c r="G5376" s="242"/>
      <c r="H5376" s="241"/>
      <c r="I5376" s="241"/>
      <c r="J5376" s="241"/>
      <c r="K5376" s="241"/>
      <c r="L5376" s="241"/>
      <c r="M5376" s="243"/>
      <c r="N5376" s="244"/>
      <c r="O5376" s="243"/>
      <c r="P5376" s="244"/>
      <c r="Q5376" s="243"/>
      <c r="R5376" s="243"/>
    </row>
    <row r="5377" spans="1:18">
      <c r="A5377" s="241"/>
      <c r="B5377" s="241"/>
      <c r="C5377" s="241"/>
      <c r="D5377" s="241"/>
      <c r="E5377" s="241"/>
      <c r="F5377" s="241"/>
      <c r="G5377" s="242"/>
      <c r="H5377" s="241"/>
      <c r="I5377" s="241"/>
      <c r="J5377" s="241"/>
      <c r="K5377" s="241"/>
      <c r="L5377" s="241"/>
      <c r="M5377" s="243"/>
      <c r="N5377" s="244"/>
      <c r="O5377" s="243"/>
      <c r="P5377" s="244"/>
      <c r="Q5377" s="243"/>
      <c r="R5377" s="243"/>
    </row>
    <row r="5378" spans="1:18">
      <c r="A5378" s="241"/>
      <c r="B5378" s="241"/>
      <c r="C5378" s="241"/>
      <c r="D5378" s="241"/>
      <c r="E5378" s="241"/>
      <c r="F5378" s="241"/>
      <c r="G5378" s="242"/>
      <c r="H5378" s="241"/>
      <c r="I5378" s="241"/>
      <c r="J5378" s="241"/>
      <c r="K5378" s="241"/>
      <c r="L5378" s="241"/>
      <c r="M5378" s="243"/>
      <c r="N5378" s="244"/>
      <c r="O5378" s="243"/>
      <c r="P5378" s="244"/>
      <c r="Q5378" s="243"/>
      <c r="R5378" s="243"/>
    </row>
    <row r="5379" spans="1:18">
      <c r="A5379" s="241"/>
      <c r="B5379" s="241"/>
      <c r="C5379" s="241"/>
      <c r="D5379" s="241"/>
      <c r="E5379" s="241"/>
      <c r="F5379" s="241"/>
      <c r="G5379" s="242"/>
      <c r="H5379" s="241"/>
      <c r="I5379" s="241"/>
      <c r="J5379" s="241"/>
      <c r="K5379" s="241"/>
      <c r="L5379" s="241"/>
      <c r="M5379" s="243"/>
      <c r="N5379" s="244"/>
      <c r="O5379" s="243"/>
      <c r="P5379" s="244"/>
      <c r="Q5379" s="243"/>
      <c r="R5379" s="243"/>
    </row>
    <row r="5380" spans="1:18">
      <c r="A5380" s="241"/>
      <c r="B5380" s="241"/>
      <c r="C5380" s="241"/>
      <c r="D5380" s="241"/>
      <c r="E5380" s="241"/>
      <c r="F5380" s="241"/>
      <c r="G5380" s="242"/>
      <c r="H5380" s="241"/>
      <c r="I5380" s="241"/>
      <c r="J5380" s="241"/>
      <c r="K5380" s="241"/>
      <c r="L5380" s="241"/>
      <c r="M5380" s="243"/>
      <c r="N5380" s="244"/>
      <c r="O5380" s="243"/>
      <c r="P5380" s="244"/>
      <c r="Q5380" s="243"/>
      <c r="R5380" s="243"/>
    </row>
    <row r="5381" spans="1:18">
      <c r="A5381" s="241"/>
      <c r="B5381" s="241"/>
      <c r="C5381" s="241"/>
      <c r="D5381" s="241"/>
      <c r="E5381" s="241"/>
      <c r="F5381" s="241"/>
      <c r="G5381" s="242"/>
      <c r="H5381" s="241"/>
      <c r="I5381" s="241"/>
      <c r="J5381" s="241"/>
      <c r="K5381" s="241"/>
      <c r="L5381" s="241"/>
      <c r="M5381" s="243"/>
      <c r="N5381" s="244"/>
      <c r="O5381" s="243"/>
      <c r="P5381" s="244"/>
      <c r="Q5381" s="243"/>
      <c r="R5381" s="243"/>
    </row>
    <row r="5382" spans="1:18">
      <c r="A5382" s="241"/>
      <c r="B5382" s="241"/>
      <c r="C5382" s="241"/>
      <c r="D5382" s="241"/>
      <c r="E5382" s="241"/>
      <c r="F5382" s="241"/>
      <c r="G5382" s="242"/>
      <c r="H5382" s="241"/>
      <c r="I5382" s="241"/>
      <c r="J5382" s="241"/>
      <c r="K5382" s="241"/>
      <c r="L5382" s="241"/>
      <c r="M5382" s="243"/>
      <c r="N5382" s="244"/>
      <c r="O5382" s="243"/>
      <c r="P5382" s="244"/>
      <c r="Q5382" s="243"/>
      <c r="R5382" s="243"/>
    </row>
    <row r="5383" spans="1:18">
      <c r="A5383" s="241"/>
      <c r="B5383" s="241"/>
      <c r="C5383" s="241"/>
      <c r="D5383" s="241"/>
      <c r="E5383" s="241"/>
      <c r="F5383" s="241"/>
      <c r="G5383" s="242"/>
      <c r="H5383" s="241"/>
      <c r="I5383" s="241"/>
      <c r="J5383" s="241"/>
      <c r="K5383" s="241"/>
      <c r="L5383" s="241"/>
      <c r="M5383" s="243"/>
      <c r="N5383" s="244"/>
      <c r="O5383" s="243"/>
      <c r="P5383" s="244"/>
      <c r="Q5383" s="243"/>
      <c r="R5383" s="243"/>
    </row>
    <row r="5384" spans="1:18">
      <c r="A5384" s="241"/>
      <c r="B5384" s="241"/>
      <c r="C5384" s="241"/>
      <c r="D5384" s="241"/>
      <c r="E5384" s="241"/>
      <c r="F5384" s="241"/>
      <c r="G5384" s="242"/>
      <c r="H5384" s="241"/>
      <c r="I5384" s="241"/>
      <c r="J5384" s="241"/>
      <c r="K5384" s="241"/>
      <c r="L5384" s="241"/>
      <c r="M5384" s="243"/>
      <c r="N5384" s="244"/>
      <c r="O5384" s="243"/>
      <c r="P5384" s="244"/>
      <c r="Q5384" s="243"/>
      <c r="R5384" s="243"/>
    </row>
    <row r="5385" spans="1:18">
      <c r="A5385" s="241"/>
      <c r="B5385" s="241"/>
      <c r="C5385" s="241"/>
      <c r="D5385" s="241"/>
      <c r="E5385" s="241"/>
      <c r="F5385" s="241"/>
      <c r="G5385" s="242"/>
      <c r="H5385" s="241"/>
      <c r="I5385" s="241"/>
      <c r="J5385" s="241"/>
      <c r="K5385" s="241"/>
      <c r="L5385" s="241"/>
      <c r="M5385" s="243"/>
      <c r="N5385" s="244"/>
      <c r="O5385" s="243"/>
      <c r="P5385" s="244"/>
      <c r="Q5385" s="243"/>
      <c r="R5385" s="243"/>
    </row>
    <row r="5386" spans="1:18">
      <c r="A5386" s="241"/>
      <c r="B5386" s="241"/>
      <c r="C5386" s="241"/>
      <c r="D5386" s="241"/>
      <c r="E5386" s="241"/>
      <c r="F5386" s="241"/>
      <c r="G5386" s="242"/>
      <c r="H5386" s="241"/>
      <c r="I5386" s="241"/>
      <c r="J5386" s="241"/>
      <c r="K5386" s="241"/>
      <c r="L5386" s="241"/>
      <c r="M5386" s="243"/>
      <c r="N5386" s="244"/>
      <c r="O5386" s="243"/>
      <c r="P5386" s="244"/>
      <c r="Q5386" s="243"/>
      <c r="R5386" s="243"/>
    </row>
    <row r="5387" spans="1:18">
      <c r="A5387" s="241"/>
      <c r="B5387" s="241"/>
      <c r="C5387" s="241"/>
      <c r="D5387" s="241"/>
      <c r="E5387" s="241"/>
      <c r="F5387" s="241"/>
      <c r="G5387" s="242"/>
      <c r="H5387" s="241"/>
      <c r="I5387" s="241"/>
      <c r="J5387" s="241"/>
      <c r="K5387" s="241"/>
      <c r="L5387" s="241"/>
      <c r="M5387" s="243"/>
      <c r="N5387" s="244"/>
      <c r="O5387" s="243"/>
      <c r="P5387" s="244"/>
      <c r="Q5387" s="243"/>
      <c r="R5387" s="243"/>
    </row>
    <row r="5388" spans="1:18">
      <c r="A5388" s="241"/>
      <c r="B5388" s="241"/>
      <c r="C5388" s="241"/>
      <c r="D5388" s="241"/>
      <c r="E5388" s="241"/>
      <c r="F5388" s="241"/>
      <c r="G5388" s="242"/>
      <c r="H5388" s="241"/>
      <c r="I5388" s="241"/>
      <c r="J5388" s="241"/>
      <c r="K5388" s="241"/>
      <c r="L5388" s="241"/>
      <c r="M5388" s="243"/>
      <c r="N5388" s="244"/>
      <c r="O5388" s="243"/>
      <c r="P5388" s="244"/>
      <c r="Q5388" s="243"/>
      <c r="R5388" s="243"/>
    </row>
    <row r="5389" spans="1:18">
      <c r="A5389" s="241"/>
      <c r="B5389" s="241"/>
      <c r="C5389" s="241"/>
      <c r="D5389" s="241"/>
      <c r="E5389" s="241"/>
      <c r="F5389" s="241"/>
      <c r="G5389" s="242"/>
      <c r="H5389" s="241"/>
      <c r="I5389" s="241"/>
      <c r="J5389" s="241"/>
      <c r="K5389" s="241"/>
      <c r="L5389" s="241"/>
      <c r="M5389" s="243"/>
      <c r="N5389" s="244"/>
      <c r="O5389" s="243"/>
      <c r="P5389" s="244"/>
      <c r="Q5389" s="243"/>
      <c r="R5389" s="243"/>
    </row>
    <row r="5390" spans="1:18">
      <c r="A5390" s="241"/>
      <c r="B5390" s="241"/>
      <c r="C5390" s="241"/>
      <c r="D5390" s="241"/>
      <c r="E5390" s="241"/>
      <c r="F5390" s="241"/>
      <c r="G5390" s="242"/>
      <c r="H5390" s="241"/>
      <c r="I5390" s="241"/>
      <c r="J5390" s="241"/>
      <c r="K5390" s="241"/>
      <c r="L5390" s="241"/>
      <c r="M5390" s="243"/>
      <c r="N5390" s="244"/>
      <c r="O5390" s="243"/>
      <c r="P5390" s="244"/>
      <c r="Q5390" s="243"/>
      <c r="R5390" s="243"/>
    </row>
    <row r="5391" spans="1:18">
      <c r="A5391" s="241"/>
      <c r="B5391" s="241"/>
      <c r="C5391" s="241"/>
      <c r="D5391" s="241"/>
      <c r="E5391" s="241"/>
      <c r="F5391" s="241"/>
      <c r="G5391" s="242"/>
      <c r="H5391" s="241"/>
      <c r="I5391" s="241"/>
      <c r="J5391" s="241"/>
      <c r="K5391" s="241"/>
      <c r="L5391" s="241"/>
      <c r="M5391" s="243"/>
      <c r="N5391" s="244"/>
      <c r="O5391" s="243"/>
      <c r="P5391" s="244"/>
      <c r="Q5391" s="243"/>
      <c r="R5391" s="243"/>
    </row>
    <row r="5392" spans="1:18">
      <c r="A5392" s="241"/>
      <c r="B5392" s="241"/>
      <c r="C5392" s="241"/>
      <c r="D5392" s="241"/>
      <c r="E5392" s="241"/>
      <c r="F5392" s="241"/>
      <c r="G5392" s="242"/>
      <c r="H5392" s="241"/>
      <c r="I5392" s="241"/>
      <c r="J5392" s="241"/>
      <c r="K5392" s="241"/>
      <c r="L5392" s="241"/>
      <c r="M5392" s="243"/>
      <c r="N5392" s="244"/>
      <c r="O5392" s="243"/>
      <c r="P5392" s="244"/>
      <c r="Q5392" s="243"/>
      <c r="R5392" s="243"/>
    </row>
    <row r="5393" spans="1:18">
      <c r="A5393" s="241"/>
      <c r="B5393" s="241"/>
      <c r="C5393" s="241"/>
      <c r="D5393" s="241"/>
      <c r="E5393" s="241"/>
      <c r="F5393" s="241"/>
      <c r="G5393" s="242"/>
      <c r="H5393" s="241"/>
      <c r="I5393" s="241"/>
      <c r="J5393" s="241"/>
      <c r="K5393" s="241"/>
      <c r="L5393" s="241"/>
      <c r="M5393" s="243"/>
      <c r="N5393" s="244"/>
      <c r="O5393" s="243"/>
      <c r="P5393" s="244"/>
      <c r="Q5393" s="243"/>
      <c r="R5393" s="243"/>
    </row>
    <row r="5394" spans="1:18">
      <c r="A5394" s="241"/>
      <c r="B5394" s="241"/>
      <c r="C5394" s="241"/>
      <c r="D5394" s="241"/>
      <c r="E5394" s="241"/>
      <c r="F5394" s="241"/>
      <c r="G5394" s="242"/>
      <c r="H5394" s="241"/>
      <c r="I5394" s="241"/>
      <c r="J5394" s="241"/>
      <c r="K5394" s="241"/>
      <c r="L5394" s="241"/>
      <c r="M5394" s="243"/>
      <c r="N5394" s="244"/>
      <c r="O5394" s="243"/>
      <c r="P5394" s="244"/>
      <c r="Q5394" s="243"/>
      <c r="R5394" s="243"/>
    </row>
    <row r="5395" spans="1:18">
      <c r="A5395" s="241"/>
      <c r="B5395" s="241"/>
      <c r="C5395" s="241"/>
      <c r="D5395" s="241"/>
      <c r="E5395" s="241"/>
      <c r="F5395" s="241"/>
      <c r="G5395" s="242"/>
      <c r="H5395" s="241"/>
      <c r="I5395" s="241"/>
      <c r="J5395" s="241"/>
      <c r="K5395" s="241"/>
      <c r="L5395" s="241"/>
      <c r="M5395" s="243"/>
      <c r="N5395" s="244"/>
      <c r="O5395" s="243"/>
      <c r="P5395" s="244"/>
      <c r="Q5395" s="243"/>
      <c r="R5395" s="243"/>
    </row>
    <row r="5396" spans="1:18">
      <c r="A5396" s="241"/>
      <c r="B5396" s="241"/>
      <c r="C5396" s="241"/>
      <c r="D5396" s="241"/>
      <c r="E5396" s="241"/>
      <c r="F5396" s="241"/>
      <c r="G5396" s="242"/>
      <c r="H5396" s="241"/>
      <c r="I5396" s="241"/>
      <c r="J5396" s="241"/>
      <c r="K5396" s="241"/>
      <c r="L5396" s="241"/>
      <c r="M5396" s="243"/>
      <c r="N5396" s="244"/>
      <c r="O5396" s="243"/>
      <c r="P5396" s="244"/>
      <c r="Q5396" s="243"/>
      <c r="R5396" s="243"/>
    </row>
    <row r="5397" spans="1:18">
      <c r="A5397" s="241"/>
      <c r="B5397" s="241"/>
      <c r="C5397" s="241"/>
      <c r="D5397" s="241"/>
      <c r="E5397" s="241"/>
      <c r="F5397" s="241"/>
      <c r="G5397" s="242"/>
      <c r="H5397" s="241"/>
      <c r="I5397" s="241"/>
      <c r="J5397" s="241"/>
      <c r="K5397" s="241"/>
      <c r="L5397" s="241"/>
      <c r="M5397" s="243"/>
      <c r="N5397" s="244"/>
      <c r="O5397" s="243"/>
      <c r="P5397" s="244"/>
      <c r="Q5397" s="243"/>
      <c r="R5397" s="243"/>
    </row>
    <row r="5398" spans="1:18">
      <c r="A5398" s="241"/>
      <c r="B5398" s="241"/>
      <c r="C5398" s="241"/>
      <c r="D5398" s="241"/>
      <c r="E5398" s="241"/>
      <c r="F5398" s="241"/>
      <c r="G5398" s="242"/>
      <c r="H5398" s="241"/>
      <c r="I5398" s="241"/>
      <c r="J5398" s="241"/>
      <c r="K5398" s="241"/>
      <c r="L5398" s="241"/>
      <c r="M5398" s="243"/>
      <c r="N5398" s="244"/>
      <c r="O5398" s="243"/>
      <c r="P5398" s="244"/>
      <c r="Q5398" s="243"/>
      <c r="R5398" s="243"/>
    </row>
    <row r="5399" spans="1:18">
      <c r="A5399" s="241"/>
      <c r="B5399" s="241"/>
      <c r="C5399" s="241"/>
      <c r="D5399" s="241"/>
      <c r="E5399" s="241"/>
      <c r="F5399" s="241"/>
      <c r="G5399" s="242"/>
      <c r="H5399" s="241"/>
      <c r="I5399" s="241"/>
      <c r="J5399" s="241"/>
      <c r="K5399" s="241"/>
      <c r="L5399" s="241"/>
      <c r="M5399" s="243"/>
      <c r="N5399" s="244"/>
      <c r="O5399" s="243"/>
      <c r="P5399" s="244"/>
      <c r="Q5399" s="243"/>
      <c r="R5399" s="243"/>
    </row>
    <row r="5400" spans="1:18">
      <c r="A5400" s="241"/>
      <c r="B5400" s="241"/>
      <c r="C5400" s="241"/>
      <c r="D5400" s="241"/>
      <c r="E5400" s="241"/>
      <c r="F5400" s="241"/>
      <c r="G5400" s="242"/>
      <c r="H5400" s="241"/>
      <c r="I5400" s="241"/>
      <c r="J5400" s="241"/>
      <c r="K5400" s="241"/>
      <c r="L5400" s="241"/>
      <c r="M5400" s="243"/>
      <c r="N5400" s="244"/>
      <c r="O5400" s="243"/>
      <c r="P5400" s="244"/>
      <c r="Q5400" s="243"/>
      <c r="R5400" s="243"/>
    </row>
    <row r="5401" spans="1:18">
      <c r="A5401" s="241"/>
      <c r="B5401" s="241"/>
      <c r="C5401" s="241"/>
      <c r="D5401" s="241"/>
      <c r="E5401" s="241"/>
      <c r="F5401" s="241"/>
      <c r="G5401" s="242"/>
      <c r="H5401" s="241"/>
      <c r="I5401" s="241"/>
      <c r="J5401" s="241"/>
      <c r="K5401" s="241"/>
      <c r="L5401" s="241"/>
      <c r="M5401" s="243"/>
      <c r="N5401" s="244"/>
      <c r="O5401" s="243"/>
      <c r="P5401" s="244"/>
      <c r="Q5401" s="243"/>
      <c r="R5401" s="243"/>
    </row>
    <row r="5402" spans="1:18">
      <c r="A5402" s="241"/>
      <c r="B5402" s="241"/>
      <c r="C5402" s="241"/>
      <c r="D5402" s="241"/>
      <c r="E5402" s="241"/>
      <c r="F5402" s="241"/>
      <c r="G5402" s="242"/>
      <c r="H5402" s="241"/>
      <c r="I5402" s="241"/>
      <c r="J5402" s="241"/>
      <c r="K5402" s="241"/>
      <c r="L5402" s="241"/>
      <c r="M5402" s="243"/>
      <c r="N5402" s="244"/>
      <c r="O5402" s="243"/>
      <c r="P5402" s="244"/>
      <c r="Q5402" s="243"/>
      <c r="R5402" s="243"/>
    </row>
    <row r="5403" spans="1:18">
      <c r="A5403" s="241"/>
      <c r="B5403" s="241"/>
      <c r="C5403" s="241"/>
      <c r="D5403" s="241"/>
      <c r="E5403" s="241"/>
      <c r="F5403" s="241"/>
      <c r="G5403" s="242"/>
      <c r="H5403" s="241"/>
      <c r="I5403" s="241"/>
      <c r="J5403" s="241"/>
      <c r="K5403" s="241"/>
      <c r="L5403" s="241"/>
      <c r="M5403" s="243"/>
      <c r="N5403" s="244"/>
      <c r="O5403" s="243"/>
      <c r="P5403" s="244"/>
      <c r="Q5403" s="243"/>
      <c r="R5403" s="243"/>
    </row>
    <row r="5404" spans="1:18">
      <c r="A5404" s="241"/>
      <c r="B5404" s="241"/>
      <c r="C5404" s="241"/>
      <c r="D5404" s="241"/>
      <c r="E5404" s="241"/>
      <c r="F5404" s="241"/>
      <c r="G5404" s="242"/>
      <c r="H5404" s="241"/>
      <c r="I5404" s="241"/>
      <c r="J5404" s="241"/>
      <c r="K5404" s="241"/>
      <c r="L5404" s="241"/>
      <c r="M5404" s="243"/>
      <c r="N5404" s="244"/>
      <c r="O5404" s="243"/>
      <c r="P5404" s="244"/>
      <c r="Q5404" s="243"/>
      <c r="R5404" s="243"/>
    </row>
    <row r="5405" spans="1:18">
      <c r="A5405" s="241"/>
      <c r="B5405" s="241"/>
      <c r="C5405" s="241"/>
      <c r="D5405" s="241"/>
      <c r="E5405" s="241"/>
      <c r="F5405" s="241"/>
      <c r="G5405" s="242"/>
      <c r="H5405" s="241"/>
      <c r="I5405" s="241"/>
      <c r="J5405" s="241"/>
      <c r="K5405" s="241"/>
      <c r="L5405" s="241"/>
      <c r="M5405" s="243"/>
      <c r="N5405" s="244"/>
      <c r="O5405" s="243"/>
      <c r="P5405" s="244"/>
      <c r="Q5405" s="243"/>
      <c r="R5405" s="243"/>
    </row>
    <row r="5406" spans="1:18">
      <c r="A5406" s="241"/>
      <c r="B5406" s="241"/>
      <c r="C5406" s="241"/>
      <c r="D5406" s="241"/>
      <c r="E5406" s="241"/>
      <c r="F5406" s="241"/>
      <c r="G5406" s="242"/>
      <c r="H5406" s="241"/>
      <c r="I5406" s="241"/>
      <c r="J5406" s="241"/>
      <c r="K5406" s="241"/>
      <c r="L5406" s="241"/>
      <c r="M5406" s="243"/>
      <c r="N5406" s="244"/>
      <c r="O5406" s="243"/>
      <c r="P5406" s="244"/>
      <c r="Q5406" s="243"/>
      <c r="R5406" s="243"/>
    </row>
    <row r="5407" spans="1:18">
      <c r="A5407" s="241"/>
      <c r="B5407" s="241"/>
      <c r="C5407" s="241"/>
      <c r="D5407" s="241"/>
      <c r="E5407" s="241"/>
      <c r="F5407" s="241"/>
      <c r="G5407" s="242"/>
      <c r="H5407" s="241"/>
      <c r="I5407" s="241"/>
      <c r="J5407" s="241"/>
      <c r="K5407" s="241"/>
      <c r="L5407" s="241"/>
      <c r="M5407" s="243"/>
      <c r="N5407" s="244"/>
      <c r="O5407" s="243"/>
      <c r="P5407" s="244"/>
      <c r="Q5407" s="243"/>
      <c r="R5407" s="243"/>
    </row>
    <row r="5408" spans="1:18">
      <c r="A5408" s="241"/>
      <c r="B5408" s="241"/>
      <c r="C5408" s="241"/>
      <c r="D5408" s="241"/>
      <c r="E5408" s="241"/>
      <c r="F5408" s="241"/>
      <c r="G5408" s="242"/>
      <c r="H5408" s="241"/>
      <c r="I5408" s="241"/>
      <c r="J5408" s="241"/>
      <c r="K5408" s="241"/>
      <c r="L5408" s="241"/>
      <c r="M5408" s="243"/>
      <c r="N5408" s="244"/>
      <c r="O5408" s="243"/>
      <c r="P5408" s="244"/>
      <c r="Q5408" s="243"/>
      <c r="R5408" s="243"/>
    </row>
    <row r="5409" spans="1:18">
      <c r="A5409" s="241"/>
      <c r="B5409" s="241"/>
      <c r="C5409" s="241"/>
      <c r="D5409" s="241"/>
      <c r="E5409" s="241"/>
      <c r="F5409" s="241"/>
      <c r="G5409" s="242"/>
      <c r="H5409" s="241"/>
      <c r="I5409" s="241"/>
      <c r="J5409" s="241"/>
      <c r="K5409" s="241"/>
      <c r="L5409" s="241"/>
      <c r="M5409" s="243"/>
      <c r="N5409" s="244"/>
      <c r="O5409" s="243"/>
      <c r="P5409" s="244"/>
      <c r="Q5409" s="243"/>
      <c r="R5409" s="243"/>
    </row>
    <row r="5410" spans="1:18">
      <c r="A5410" s="241"/>
      <c r="B5410" s="241"/>
      <c r="C5410" s="241"/>
      <c r="D5410" s="241"/>
      <c r="E5410" s="241"/>
      <c r="F5410" s="241"/>
      <c r="G5410" s="242"/>
      <c r="H5410" s="241"/>
      <c r="I5410" s="241"/>
      <c r="J5410" s="241"/>
      <c r="K5410" s="241"/>
      <c r="L5410" s="241"/>
      <c r="M5410" s="243"/>
      <c r="N5410" s="244"/>
      <c r="O5410" s="243"/>
      <c r="P5410" s="244"/>
      <c r="Q5410" s="243"/>
      <c r="R5410" s="243"/>
    </row>
    <row r="5411" spans="1:18">
      <c r="A5411" s="241"/>
      <c r="B5411" s="241"/>
      <c r="C5411" s="241"/>
      <c r="D5411" s="241"/>
      <c r="E5411" s="241"/>
      <c r="F5411" s="241"/>
      <c r="G5411" s="242"/>
      <c r="H5411" s="241"/>
      <c r="I5411" s="241"/>
      <c r="J5411" s="241"/>
      <c r="K5411" s="241"/>
      <c r="L5411" s="241"/>
      <c r="M5411" s="243"/>
      <c r="N5411" s="244"/>
      <c r="O5411" s="243"/>
      <c r="P5411" s="244"/>
      <c r="Q5411" s="243"/>
      <c r="R5411" s="243"/>
    </row>
    <row r="5412" spans="1:18">
      <c r="A5412" s="241"/>
      <c r="B5412" s="241"/>
      <c r="C5412" s="241"/>
      <c r="D5412" s="241"/>
      <c r="E5412" s="241"/>
      <c r="F5412" s="241"/>
      <c r="G5412" s="242"/>
      <c r="H5412" s="241"/>
      <c r="I5412" s="241"/>
      <c r="J5412" s="241"/>
      <c r="K5412" s="241"/>
      <c r="L5412" s="241"/>
      <c r="M5412" s="243"/>
      <c r="N5412" s="244"/>
      <c r="O5412" s="243"/>
      <c r="P5412" s="244"/>
      <c r="Q5412" s="243"/>
      <c r="R5412" s="243"/>
    </row>
    <row r="5413" spans="1:18">
      <c r="A5413" s="241"/>
      <c r="B5413" s="241"/>
      <c r="C5413" s="241"/>
      <c r="D5413" s="241"/>
      <c r="E5413" s="241"/>
      <c r="F5413" s="241"/>
      <c r="G5413" s="242"/>
      <c r="H5413" s="241"/>
      <c r="I5413" s="241"/>
      <c r="J5413" s="241"/>
      <c r="K5413" s="241"/>
      <c r="L5413" s="241"/>
      <c r="M5413" s="243"/>
      <c r="N5413" s="244"/>
      <c r="O5413" s="243"/>
      <c r="P5413" s="244"/>
      <c r="Q5413" s="243"/>
      <c r="R5413" s="243"/>
    </row>
    <row r="5414" spans="1:18">
      <c r="A5414" s="241"/>
      <c r="B5414" s="241"/>
      <c r="C5414" s="241"/>
      <c r="D5414" s="241"/>
      <c r="E5414" s="241"/>
      <c r="F5414" s="241"/>
      <c r="G5414" s="242"/>
      <c r="H5414" s="241"/>
      <c r="I5414" s="241"/>
      <c r="J5414" s="241"/>
      <c r="K5414" s="241"/>
      <c r="L5414" s="241"/>
      <c r="M5414" s="243"/>
      <c r="N5414" s="244"/>
      <c r="O5414" s="243"/>
      <c r="P5414" s="244"/>
      <c r="Q5414" s="243"/>
      <c r="R5414" s="243"/>
    </row>
    <row r="5415" spans="1:18">
      <c r="A5415" s="241"/>
      <c r="B5415" s="241"/>
      <c r="C5415" s="241"/>
      <c r="D5415" s="241"/>
      <c r="E5415" s="241"/>
      <c r="F5415" s="241"/>
      <c r="G5415" s="242"/>
      <c r="H5415" s="241"/>
      <c r="I5415" s="241"/>
      <c r="J5415" s="241"/>
      <c r="K5415" s="241"/>
      <c r="L5415" s="241"/>
      <c r="M5415" s="243"/>
      <c r="N5415" s="244"/>
      <c r="O5415" s="243"/>
      <c r="P5415" s="244"/>
      <c r="Q5415" s="243"/>
      <c r="R5415" s="243"/>
    </row>
    <row r="5416" spans="1:18">
      <c r="A5416" s="241"/>
      <c r="B5416" s="241"/>
      <c r="C5416" s="241"/>
      <c r="D5416" s="241"/>
      <c r="E5416" s="241"/>
      <c r="F5416" s="241"/>
      <c r="G5416" s="242"/>
      <c r="H5416" s="241"/>
      <c r="I5416" s="241"/>
      <c r="J5416" s="241"/>
      <c r="K5416" s="241"/>
      <c r="L5416" s="241"/>
      <c r="M5416" s="243"/>
      <c r="N5416" s="244"/>
      <c r="O5416" s="243"/>
      <c r="P5416" s="244"/>
      <c r="Q5416" s="243"/>
      <c r="R5416" s="243"/>
    </row>
    <row r="5417" spans="1:18">
      <c r="A5417" s="241"/>
      <c r="B5417" s="241"/>
      <c r="C5417" s="241"/>
      <c r="D5417" s="241"/>
      <c r="E5417" s="241"/>
      <c r="F5417" s="241"/>
      <c r="G5417" s="242"/>
      <c r="H5417" s="241"/>
      <c r="I5417" s="241"/>
      <c r="J5417" s="241"/>
      <c r="K5417" s="241"/>
      <c r="L5417" s="241"/>
      <c r="M5417" s="243"/>
      <c r="N5417" s="244"/>
      <c r="O5417" s="243"/>
      <c r="P5417" s="244"/>
      <c r="Q5417" s="243"/>
      <c r="R5417" s="243"/>
    </row>
    <row r="5418" spans="1:18">
      <c r="A5418" s="241"/>
      <c r="B5418" s="241"/>
      <c r="C5418" s="241"/>
      <c r="D5418" s="241"/>
      <c r="E5418" s="241"/>
      <c r="F5418" s="241"/>
      <c r="G5418" s="242"/>
      <c r="H5418" s="241"/>
      <c r="I5418" s="241"/>
      <c r="J5418" s="241"/>
      <c r="K5418" s="241"/>
      <c r="L5418" s="241"/>
      <c r="M5418" s="243"/>
      <c r="N5418" s="244"/>
      <c r="O5418" s="243"/>
      <c r="P5418" s="244"/>
      <c r="Q5418" s="243"/>
      <c r="R5418" s="243"/>
    </row>
    <row r="5419" spans="1:18">
      <c r="A5419" s="241"/>
      <c r="B5419" s="241"/>
      <c r="C5419" s="241"/>
      <c r="D5419" s="241"/>
      <c r="E5419" s="241"/>
      <c r="F5419" s="241"/>
      <c r="G5419" s="242"/>
      <c r="H5419" s="241"/>
      <c r="I5419" s="241"/>
      <c r="J5419" s="241"/>
      <c r="K5419" s="241"/>
      <c r="L5419" s="241"/>
      <c r="M5419" s="243"/>
      <c r="N5419" s="244"/>
      <c r="O5419" s="243"/>
      <c r="P5419" s="244"/>
      <c r="Q5419" s="243"/>
      <c r="R5419" s="243"/>
    </row>
    <row r="5420" spans="1:18">
      <c r="A5420" s="241"/>
      <c r="B5420" s="241"/>
      <c r="C5420" s="241"/>
      <c r="D5420" s="241"/>
      <c r="E5420" s="241"/>
      <c r="F5420" s="241"/>
      <c r="G5420" s="242"/>
      <c r="H5420" s="241"/>
      <c r="I5420" s="241"/>
      <c r="J5420" s="241"/>
      <c r="K5420" s="241"/>
      <c r="L5420" s="241"/>
      <c r="M5420" s="243"/>
      <c r="N5420" s="244"/>
      <c r="O5420" s="243"/>
      <c r="P5420" s="244"/>
      <c r="Q5420" s="243"/>
      <c r="R5420" s="243"/>
    </row>
    <row r="5421" spans="1:18">
      <c r="A5421" s="241"/>
      <c r="B5421" s="241"/>
      <c r="C5421" s="241"/>
      <c r="D5421" s="241"/>
      <c r="E5421" s="241"/>
      <c r="F5421" s="241"/>
      <c r="G5421" s="242"/>
      <c r="H5421" s="241"/>
      <c r="I5421" s="241"/>
      <c r="J5421" s="241"/>
      <c r="K5421" s="241"/>
      <c r="L5421" s="241"/>
      <c r="M5421" s="243"/>
      <c r="N5421" s="244"/>
      <c r="O5421" s="243"/>
      <c r="P5421" s="244"/>
      <c r="Q5421" s="243"/>
      <c r="R5421" s="243"/>
    </row>
    <row r="5422" spans="1:18">
      <c r="A5422" s="241"/>
      <c r="B5422" s="241"/>
      <c r="C5422" s="241"/>
      <c r="D5422" s="241"/>
      <c r="E5422" s="241"/>
      <c r="F5422" s="241"/>
      <c r="G5422" s="242"/>
      <c r="H5422" s="241"/>
      <c r="I5422" s="241"/>
      <c r="J5422" s="241"/>
      <c r="K5422" s="241"/>
      <c r="L5422" s="241"/>
      <c r="M5422" s="243"/>
      <c r="N5422" s="244"/>
      <c r="O5422" s="243"/>
      <c r="P5422" s="244"/>
      <c r="Q5422" s="243"/>
      <c r="R5422" s="243"/>
    </row>
    <row r="5423" spans="1:18">
      <c r="A5423" s="241"/>
      <c r="B5423" s="241"/>
      <c r="C5423" s="241"/>
      <c r="D5423" s="241"/>
      <c r="E5423" s="241"/>
      <c r="F5423" s="241"/>
      <c r="G5423" s="242"/>
      <c r="H5423" s="241"/>
      <c r="I5423" s="241"/>
      <c r="J5423" s="241"/>
      <c r="K5423" s="241"/>
      <c r="L5423" s="241"/>
      <c r="M5423" s="243"/>
      <c r="N5423" s="244"/>
      <c r="O5423" s="243"/>
      <c r="P5423" s="244"/>
      <c r="Q5423" s="243"/>
      <c r="R5423" s="243"/>
    </row>
    <row r="5424" spans="1:18">
      <c r="A5424" s="241"/>
      <c r="B5424" s="241"/>
      <c r="C5424" s="241"/>
      <c r="D5424" s="241"/>
      <c r="E5424" s="241"/>
      <c r="F5424" s="241"/>
      <c r="G5424" s="242"/>
      <c r="H5424" s="241"/>
      <c r="I5424" s="241"/>
      <c r="J5424" s="241"/>
      <c r="K5424" s="241"/>
      <c r="L5424" s="241"/>
      <c r="M5424" s="243"/>
      <c r="N5424" s="244"/>
      <c r="O5424" s="243"/>
      <c r="P5424" s="244"/>
      <c r="Q5424" s="243"/>
      <c r="R5424" s="243"/>
    </row>
    <row r="5425" spans="1:18">
      <c r="A5425" s="241"/>
      <c r="B5425" s="241"/>
      <c r="C5425" s="241"/>
      <c r="D5425" s="241"/>
      <c r="E5425" s="241"/>
      <c r="F5425" s="241"/>
      <c r="G5425" s="242"/>
      <c r="H5425" s="241"/>
      <c r="I5425" s="241"/>
      <c r="J5425" s="241"/>
      <c r="K5425" s="241"/>
      <c r="L5425" s="241"/>
      <c r="M5425" s="243"/>
      <c r="N5425" s="244"/>
      <c r="O5425" s="243"/>
      <c r="P5425" s="244"/>
      <c r="Q5425" s="243"/>
      <c r="R5425" s="243"/>
    </row>
    <row r="5426" spans="1:18">
      <c r="A5426" s="241"/>
      <c r="B5426" s="241"/>
      <c r="C5426" s="241"/>
      <c r="D5426" s="241"/>
      <c r="E5426" s="241"/>
      <c r="F5426" s="241"/>
      <c r="G5426" s="242"/>
      <c r="H5426" s="241"/>
      <c r="I5426" s="241"/>
      <c r="J5426" s="241"/>
      <c r="K5426" s="241"/>
      <c r="L5426" s="241"/>
      <c r="M5426" s="243"/>
      <c r="N5426" s="244"/>
      <c r="O5426" s="243"/>
      <c r="P5426" s="244"/>
      <c r="Q5426" s="243"/>
      <c r="R5426" s="243"/>
    </row>
    <row r="5427" spans="1:18">
      <c r="A5427" s="241"/>
      <c r="B5427" s="241"/>
      <c r="C5427" s="241"/>
      <c r="D5427" s="241"/>
      <c r="E5427" s="241"/>
      <c r="F5427" s="241"/>
      <c r="G5427" s="242"/>
      <c r="H5427" s="241"/>
      <c r="I5427" s="241"/>
      <c r="J5427" s="241"/>
      <c r="K5427" s="241"/>
      <c r="L5427" s="241"/>
      <c r="M5427" s="243"/>
      <c r="N5427" s="244"/>
      <c r="O5427" s="243"/>
      <c r="P5427" s="244"/>
      <c r="Q5427" s="243"/>
      <c r="R5427" s="243"/>
    </row>
    <row r="5428" spans="1:18">
      <c r="A5428" s="241"/>
      <c r="B5428" s="241"/>
      <c r="C5428" s="241"/>
      <c r="D5428" s="241"/>
      <c r="E5428" s="241"/>
      <c r="F5428" s="241"/>
      <c r="G5428" s="242"/>
      <c r="H5428" s="241"/>
      <c r="I5428" s="241"/>
      <c r="J5428" s="241"/>
      <c r="K5428" s="241"/>
      <c r="L5428" s="241"/>
      <c r="M5428" s="243"/>
      <c r="N5428" s="244"/>
      <c r="O5428" s="243"/>
      <c r="P5428" s="244"/>
      <c r="Q5428" s="243"/>
      <c r="R5428" s="243"/>
    </row>
    <row r="5429" spans="1:18">
      <c r="A5429" s="241"/>
      <c r="B5429" s="241"/>
      <c r="C5429" s="241"/>
      <c r="D5429" s="241"/>
      <c r="E5429" s="241"/>
      <c r="F5429" s="241"/>
      <c r="G5429" s="242"/>
      <c r="H5429" s="241"/>
      <c r="I5429" s="241"/>
      <c r="J5429" s="241"/>
      <c r="K5429" s="241"/>
      <c r="L5429" s="241"/>
      <c r="M5429" s="243"/>
      <c r="N5429" s="244"/>
      <c r="O5429" s="243"/>
      <c r="P5429" s="244"/>
      <c r="Q5429" s="243"/>
      <c r="R5429" s="243"/>
    </row>
    <row r="5430" spans="1:18">
      <c r="A5430" s="241"/>
      <c r="B5430" s="241"/>
      <c r="C5430" s="241"/>
      <c r="D5430" s="241"/>
      <c r="E5430" s="241"/>
      <c r="F5430" s="241"/>
      <c r="G5430" s="242"/>
      <c r="H5430" s="241"/>
      <c r="I5430" s="241"/>
      <c r="J5430" s="241"/>
      <c r="K5430" s="241"/>
      <c r="L5430" s="241"/>
      <c r="M5430" s="243"/>
      <c r="N5430" s="244"/>
      <c r="O5430" s="243"/>
      <c r="P5430" s="244"/>
      <c r="Q5430" s="243"/>
      <c r="R5430" s="243"/>
    </row>
    <row r="5431" spans="1:18">
      <c r="A5431" s="241"/>
      <c r="B5431" s="241"/>
      <c r="C5431" s="241"/>
      <c r="D5431" s="241"/>
      <c r="E5431" s="241"/>
      <c r="F5431" s="241"/>
      <c r="G5431" s="242"/>
      <c r="H5431" s="241"/>
      <c r="I5431" s="241"/>
      <c r="J5431" s="241"/>
      <c r="K5431" s="241"/>
      <c r="L5431" s="241"/>
      <c r="M5431" s="243"/>
      <c r="N5431" s="244"/>
      <c r="O5431" s="243"/>
      <c r="P5431" s="244"/>
      <c r="Q5431" s="243"/>
      <c r="R5431" s="243"/>
    </row>
    <row r="5432" spans="1:18">
      <c r="A5432" s="241"/>
      <c r="B5432" s="241"/>
      <c r="C5432" s="241"/>
      <c r="D5432" s="241"/>
      <c r="E5432" s="241"/>
      <c r="F5432" s="241"/>
      <c r="G5432" s="242"/>
      <c r="H5432" s="241"/>
      <c r="I5432" s="241"/>
      <c r="J5432" s="241"/>
      <c r="K5432" s="241"/>
      <c r="L5432" s="241"/>
      <c r="M5432" s="243"/>
      <c r="N5432" s="244"/>
      <c r="O5432" s="243"/>
      <c r="P5432" s="244"/>
      <c r="Q5432" s="243"/>
      <c r="R5432" s="243"/>
    </row>
    <row r="5433" spans="1:18">
      <c r="A5433" s="241"/>
      <c r="B5433" s="241"/>
      <c r="C5433" s="241"/>
      <c r="D5433" s="241"/>
      <c r="E5433" s="241"/>
      <c r="F5433" s="241"/>
      <c r="G5433" s="242"/>
      <c r="H5433" s="241"/>
      <c r="I5433" s="241"/>
      <c r="J5433" s="241"/>
      <c r="K5433" s="241"/>
      <c r="L5433" s="241"/>
      <c r="M5433" s="243"/>
      <c r="N5433" s="244"/>
      <c r="O5433" s="243"/>
      <c r="P5433" s="244"/>
      <c r="Q5433" s="243"/>
      <c r="R5433" s="243"/>
    </row>
    <row r="5434" spans="1:18">
      <c r="A5434" s="241"/>
      <c r="B5434" s="241"/>
      <c r="C5434" s="241"/>
      <c r="D5434" s="241"/>
      <c r="E5434" s="241"/>
      <c r="F5434" s="241"/>
      <c r="G5434" s="242"/>
      <c r="H5434" s="241"/>
      <c r="I5434" s="241"/>
      <c r="J5434" s="241"/>
      <c r="K5434" s="241"/>
      <c r="L5434" s="241"/>
      <c r="M5434" s="243"/>
      <c r="N5434" s="244"/>
      <c r="O5434" s="243"/>
      <c r="P5434" s="244"/>
      <c r="Q5434" s="243"/>
      <c r="R5434" s="243"/>
    </row>
    <row r="5435" spans="1:18">
      <c r="A5435" s="241"/>
      <c r="B5435" s="241"/>
      <c r="C5435" s="241"/>
      <c r="D5435" s="241"/>
      <c r="E5435" s="241"/>
      <c r="F5435" s="241"/>
      <c r="G5435" s="242"/>
      <c r="H5435" s="241"/>
      <c r="I5435" s="241"/>
      <c r="J5435" s="241"/>
      <c r="K5435" s="241"/>
      <c r="L5435" s="241"/>
      <c r="M5435" s="243"/>
      <c r="N5435" s="244"/>
      <c r="O5435" s="243"/>
      <c r="P5435" s="244"/>
      <c r="Q5435" s="243"/>
      <c r="R5435" s="243"/>
    </row>
    <row r="5436" spans="1:18">
      <c r="A5436" s="241"/>
      <c r="B5436" s="241"/>
      <c r="C5436" s="241"/>
      <c r="D5436" s="241"/>
      <c r="E5436" s="241"/>
      <c r="F5436" s="241"/>
      <c r="G5436" s="242"/>
      <c r="H5436" s="241"/>
      <c r="I5436" s="241"/>
      <c r="J5436" s="241"/>
      <c r="K5436" s="241"/>
      <c r="L5436" s="241"/>
      <c r="M5436" s="243"/>
      <c r="N5436" s="244"/>
      <c r="O5436" s="243"/>
      <c r="P5436" s="244"/>
      <c r="Q5436" s="243"/>
      <c r="R5436" s="243"/>
    </row>
    <row r="5437" spans="1:18">
      <c r="A5437" s="241"/>
      <c r="B5437" s="241"/>
      <c r="C5437" s="241"/>
      <c r="D5437" s="241"/>
      <c r="E5437" s="241"/>
      <c r="F5437" s="241"/>
      <c r="G5437" s="242"/>
      <c r="H5437" s="241"/>
      <c r="I5437" s="241"/>
      <c r="J5437" s="241"/>
      <c r="K5437" s="241"/>
      <c r="L5437" s="241"/>
      <c r="M5437" s="243"/>
      <c r="N5437" s="244"/>
      <c r="O5437" s="243"/>
      <c r="P5437" s="244"/>
      <c r="Q5437" s="243"/>
      <c r="R5437" s="243"/>
    </row>
    <row r="5438" spans="1:18">
      <c r="A5438" s="241"/>
      <c r="B5438" s="241"/>
      <c r="C5438" s="241"/>
      <c r="D5438" s="241"/>
      <c r="E5438" s="241"/>
      <c r="F5438" s="241"/>
      <c r="G5438" s="242"/>
      <c r="H5438" s="241"/>
      <c r="I5438" s="241"/>
      <c r="J5438" s="241"/>
      <c r="K5438" s="241"/>
      <c r="L5438" s="241"/>
      <c r="M5438" s="243"/>
      <c r="N5438" s="244"/>
      <c r="O5438" s="243"/>
      <c r="P5438" s="244"/>
      <c r="Q5438" s="243"/>
      <c r="R5438" s="243"/>
    </row>
    <row r="5439" spans="1:18">
      <c r="A5439" s="241"/>
      <c r="B5439" s="241"/>
      <c r="C5439" s="241"/>
      <c r="D5439" s="241"/>
      <c r="E5439" s="241"/>
      <c r="F5439" s="241"/>
      <c r="G5439" s="242"/>
      <c r="H5439" s="241"/>
      <c r="I5439" s="241"/>
      <c r="J5439" s="241"/>
      <c r="K5439" s="241"/>
      <c r="L5439" s="241"/>
      <c r="M5439" s="243"/>
      <c r="N5439" s="244"/>
      <c r="O5439" s="243"/>
      <c r="P5439" s="244"/>
      <c r="Q5439" s="243"/>
      <c r="R5439" s="243"/>
    </row>
    <row r="5440" spans="1:18">
      <c r="A5440" s="241"/>
      <c r="B5440" s="241"/>
      <c r="C5440" s="241"/>
      <c r="D5440" s="241"/>
      <c r="E5440" s="241"/>
      <c r="F5440" s="241"/>
      <c r="G5440" s="242"/>
      <c r="H5440" s="241"/>
      <c r="I5440" s="241"/>
      <c r="J5440" s="241"/>
      <c r="K5440" s="241"/>
      <c r="L5440" s="241"/>
      <c r="M5440" s="243"/>
      <c r="N5440" s="244"/>
      <c r="O5440" s="243"/>
      <c r="P5440" s="244"/>
      <c r="Q5440" s="243"/>
      <c r="R5440" s="243"/>
    </row>
    <row r="5441" spans="1:18">
      <c r="A5441" s="241"/>
      <c r="B5441" s="241"/>
      <c r="C5441" s="241"/>
      <c r="D5441" s="241"/>
      <c r="E5441" s="241"/>
      <c r="F5441" s="241"/>
      <c r="G5441" s="242"/>
      <c r="H5441" s="241"/>
      <c r="I5441" s="241"/>
      <c r="J5441" s="241"/>
      <c r="K5441" s="241"/>
      <c r="L5441" s="241"/>
      <c r="M5441" s="243"/>
      <c r="N5441" s="244"/>
      <c r="O5441" s="243"/>
      <c r="P5441" s="244"/>
      <c r="Q5441" s="243"/>
      <c r="R5441" s="243"/>
    </row>
    <row r="5442" spans="1:18">
      <c r="A5442" s="241"/>
      <c r="B5442" s="241"/>
      <c r="C5442" s="241"/>
      <c r="D5442" s="241"/>
      <c r="E5442" s="241"/>
      <c r="F5442" s="241"/>
      <c r="G5442" s="242"/>
      <c r="H5442" s="241"/>
      <c r="I5442" s="241"/>
      <c r="J5442" s="241"/>
      <c r="K5442" s="241"/>
      <c r="L5442" s="241"/>
      <c r="M5442" s="243"/>
      <c r="N5442" s="244"/>
      <c r="O5442" s="243"/>
      <c r="P5442" s="244"/>
      <c r="Q5442" s="243"/>
      <c r="R5442" s="243"/>
    </row>
    <row r="5443" spans="1:18">
      <c r="A5443" s="241"/>
      <c r="B5443" s="241"/>
      <c r="C5443" s="241"/>
      <c r="D5443" s="241"/>
      <c r="E5443" s="241"/>
      <c r="F5443" s="241"/>
      <c r="G5443" s="242"/>
      <c r="H5443" s="241"/>
      <c r="I5443" s="241"/>
      <c r="J5443" s="241"/>
      <c r="K5443" s="241"/>
      <c r="L5443" s="241"/>
      <c r="M5443" s="243"/>
      <c r="N5443" s="244"/>
      <c r="O5443" s="243"/>
      <c r="P5443" s="244"/>
      <c r="Q5443" s="243"/>
      <c r="R5443" s="243"/>
    </row>
    <row r="5444" spans="1:18">
      <c r="A5444" s="241"/>
      <c r="B5444" s="241"/>
      <c r="C5444" s="241"/>
      <c r="D5444" s="241"/>
      <c r="E5444" s="241"/>
      <c r="F5444" s="241"/>
      <c r="G5444" s="242"/>
      <c r="H5444" s="241"/>
      <c r="I5444" s="241"/>
      <c r="J5444" s="241"/>
      <c r="K5444" s="241"/>
      <c r="L5444" s="241"/>
      <c r="M5444" s="243"/>
      <c r="N5444" s="244"/>
      <c r="O5444" s="243"/>
      <c r="P5444" s="244"/>
      <c r="Q5444" s="243"/>
      <c r="R5444" s="243"/>
    </row>
    <row r="5445" spans="1:18">
      <c r="A5445" s="241"/>
      <c r="B5445" s="241"/>
      <c r="C5445" s="241"/>
      <c r="D5445" s="241"/>
      <c r="E5445" s="241"/>
      <c r="F5445" s="241"/>
      <c r="G5445" s="242"/>
      <c r="H5445" s="241"/>
      <c r="I5445" s="241"/>
      <c r="J5445" s="241"/>
      <c r="K5445" s="241"/>
      <c r="L5445" s="241"/>
      <c r="M5445" s="243"/>
      <c r="N5445" s="244"/>
      <c r="O5445" s="243"/>
      <c r="P5445" s="244"/>
      <c r="Q5445" s="243"/>
      <c r="R5445" s="243"/>
    </row>
    <row r="5446" spans="1:18">
      <c r="A5446" s="241"/>
      <c r="B5446" s="241"/>
      <c r="C5446" s="241"/>
      <c r="D5446" s="241"/>
      <c r="E5446" s="241"/>
      <c r="F5446" s="241"/>
      <c r="G5446" s="242"/>
      <c r="H5446" s="241"/>
      <c r="I5446" s="241"/>
      <c r="J5446" s="241"/>
      <c r="K5446" s="241"/>
      <c r="L5446" s="241"/>
      <c r="M5446" s="243"/>
      <c r="N5446" s="244"/>
      <c r="O5446" s="243"/>
      <c r="P5446" s="244"/>
      <c r="Q5446" s="243"/>
      <c r="R5446" s="243"/>
    </row>
    <row r="5447" spans="1:18">
      <c r="A5447" s="241"/>
      <c r="B5447" s="241"/>
      <c r="C5447" s="241"/>
      <c r="D5447" s="241"/>
      <c r="E5447" s="241"/>
      <c r="F5447" s="241"/>
      <c r="G5447" s="242"/>
      <c r="H5447" s="241"/>
      <c r="I5447" s="241"/>
      <c r="J5447" s="241"/>
      <c r="K5447" s="241"/>
      <c r="L5447" s="241"/>
      <c r="M5447" s="243"/>
      <c r="N5447" s="244"/>
      <c r="O5447" s="243"/>
      <c r="P5447" s="244"/>
      <c r="Q5447" s="243"/>
      <c r="R5447" s="243"/>
    </row>
    <row r="5448" spans="1:18">
      <c r="A5448" s="241"/>
      <c r="B5448" s="241"/>
      <c r="C5448" s="241"/>
      <c r="D5448" s="241"/>
      <c r="E5448" s="241"/>
      <c r="F5448" s="241"/>
      <c r="G5448" s="242"/>
      <c r="H5448" s="241"/>
      <c r="I5448" s="241"/>
      <c r="J5448" s="241"/>
      <c r="K5448" s="241"/>
      <c r="L5448" s="241"/>
      <c r="M5448" s="243"/>
      <c r="N5448" s="244"/>
      <c r="O5448" s="243"/>
      <c r="P5448" s="244"/>
      <c r="Q5448" s="243"/>
      <c r="R5448" s="243"/>
    </row>
    <row r="5449" spans="1:18">
      <c r="A5449" s="241"/>
      <c r="B5449" s="241"/>
      <c r="C5449" s="241"/>
      <c r="D5449" s="241"/>
      <c r="E5449" s="241"/>
      <c r="F5449" s="241"/>
      <c r="G5449" s="242"/>
      <c r="H5449" s="241"/>
      <c r="I5449" s="241"/>
      <c r="J5449" s="241"/>
      <c r="K5449" s="241"/>
      <c r="L5449" s="241"/>
      <c r="M5449" s="243"/>
      <c r="N5449" s="244"/>
      <c r="O5449" s="243"/>
      <c r="P5449" s="244"/>
      <c r="Q5449" s="243"/>
      <c r="R5449" s="243"/>
    </row>
    <row r="5450" spans="1:18">
      <c r="A5450" s="241"/>
      <c r="B5450" s="241"/>
      <c r="C5450" s="241"/>
      <c r="D5450" s="241"/>
      <c r="E5450" s="241"/>
      <c r="F5450" s="241"/>
      <c r="G5450" s="242"/>
      <c r="H5450" s="241"/>
      <c r="I5450" s="241"/>
      <c r="J5450" s="241"/>
      <c r="K5450" s="241"/>
      <c r="L5450" s="241"/>
      <c r="M5450" s="243"/>
      <c r="N5450" s="244"/>
      <c r="O5450" s="243"/>
      <c r="P5450" s="244"/>
      <c r="Q5450" s="243"/>
      <c r="R5450" s="243"/>
    </row>
    <row r="5451" spans="1:18">
      <c r="A5451" s="241"/>
      <c r="B5451" s="241"/>
      <c r="C5451" s="241"/>
      <c r="D5451" s="241"/>
      <c r="E5451" s="241"/>
      <c r="F5451" s="241"/>
      <c r="G5451" s="242"/>
      <c r="H5451" s="241"/>
      <c r="I5451" s="241"/>
      <c r="J5451" s="241"/>
      <c r="K5451" s="241"/>
      <c r="L5451" s="241"/>
      <c r="M5451" s="243"/>
      <c r="N5451" s="244"/>
      <c r="O5451" s="243"/>
      <c r="P5451" s="244"/>
      <c r="Q5451" s="243"/>
      <c r="R5451" s="243"/>
    </row>
    <row r="5452" spans="1:18">
      <c r="A5452" s="241"/>
      <c r="B5452" s="241"/>
      <c r="C5452" s="241"/>
      <c r="D5452" s="241"/>
      <c r="E5452" s="241"/>
      <c r="F5452" s="241"/>
      <c r="G5452" s="242"/>
      <c r="H5452" s="241"/>
      <c r="I5452" s="241"/>
      <c r="J5452" s="241"/>
      <c r="K5452" s="241"/>
      <c r="L5452" s="241"/>
      <c r="M5452" s="243"/>
      <c r="N5452" s="244"/>
      <c r="O5452" s="243"/>
      <c r="P5452" s="244"/>
      <c r="Q5452" s="243"/>
      <c r="R5452" s="243"/>
    </row>
    <row r="5453" spans="1:18">
      <c r="A5453" s="241"/>
      <c r="B5453" s="241"/>
      <c r="C5453" s="241"/>
      <c r="D5453" s="241"/>
      <c r="E5453" s="241"/>
      <c r="F5453" s="241"/>
      <c r="G5453" s="242"/>
      <c r="H5453" s="241"/>
      <c r="I5453" s="241"/>
      <c r="J5453" s="241"/>
      <c r="K5453" s="241"/>
      <c r="L5453" s="241"/>
      <c r="M5453" s="243"/>
      <c r="N5453" s="244"/>
      <c r="O5453" s="243"/>
      <c r="P5453" s="244"/>
      <c r="Q5453" s="243"/>
      <c r="R5453" s="243"/>
    </row>
    <row r="5454" spans="1:18">
      <c r="A5454" s="241"/>
      <c r="B5454" s="241"/>
      <c r="C5454" s="241"/>
      <c r="D5454" s="241"/>
      <c r="E5454" s="241"/>
      <c r="F5454" s="241"/>
      <c r="G5454" s="242"/>
      <c r="H5454" s="241"/>
      <c r="I5454" s="241"/>
      <c r="J5454" s="241"/>
      <c r="K5454" s="241"/>
      <c r="L5454" s="241"/>
      <c r="M5454" s="243"/>
      <c r="N5454" s="244"/>
      <c r="O5454" s="243"/>
      <c r="P5454" s="244"/>
      <c r="Q5454" s="243"/>
      <c r="R5454" s="243"/>
    </row>
    <row r="5455" spans="1:18">
      <c r="A5455" s="241"/>
      <c r="B5455" s="241"/>
      <c r="C5455" s="241"/>
      <c r="D5455" s="241"/>
      <c r="E5455" s="241"/>
      <c r="F5455" s="241"/>
      <c r="G5455" s="242"/>
      <c r="H5455" s="241"/>
      <c r="I5455" s="241"/>
      <c r="J5455" s="241"/>
      <c r="K5455" s="241"/>
      <c r="L5455" s="241"/>
      <c r="M5455" s="243"/>
      <c r="N5455" s="244"/>
      <c r="O5455" s="243"/>
      <c r="P5455" s="244"/>
      <c r="Q5455" s="243"/>
      <c r="R5455" s="243"/>
    </row>
    <row r="5456" spans="1:18">
      <c r="A5456" s="241"/>
      <c r="B5456" s="241"/>
      <c r="C5456" s="241"/>
      <c r="D5456" s="241"/>
      <c r="E5456" s="241"/>
      <c r="F5456" s="241"/>
      <c r="G5456" s="242"/>
      <c r="H5456" s="241"/>
      <c r="I5456" s="241"/>
      <c r="J5456" s="241"/>
      <c r="K5456" s="241"/>
      <c r="L5456" s="241"/>
      <c r="M5456" s="243"/>
      <c r="N5456" s="244"/>
      <c r="O5456" s="243"/>
      <c r="P5456" s="244"/>
      <c r="Q5456" s="243"/>
      <c r="R5456" s="243"/>
    </row>
    <row r="5457" spans="1:18">
      <c r="A5457" s="241"/>
      <c r="B5457" s="241"/>
      <c r="C5457" s="241"/>
      <c r="D5457" s="241"/>
      <c r="E5457" s="241"/>
      <c r="F5457" s="241"/>
      <c r="G5457" s="242"/>
      <c r="H5457" s="241"/>
      <c r="I5457" s="241"/>
      <c r="J5457" s="241"/>
      <c r="K5457" s="241"/>
      <c r="L5457" s="241"/>
      <c r="M5457" s="243"/>
      <c r="N5457" s="244"/>
      <c r="O5457" s="243"/>
      <c r="P5457" s="244"/>
      <c r="Q5457" s="243"/>
      <c r="R5457" s="243"/>
    </row>
    <row r="5458" spans="1:18">
      <c r="A5458" s="241"/>
      <c r="B5458" s="241"/>
      <c r="C5458" s="241"/>
      <c r="D5458" s="241"/>
      <c r="E5458" s="241"/>
      <c r="F5458" s="241"/>
      <c r="G5458" s="242"/>
      <c r="H5458" s="241"/>
      <c r="I5458" s="241"/>
      <c r="J5458" s="241"/>
      <c r="K5458" s="241"/>
      <c r="L5458" s="241"/>
      <c r="M5458" s="243"/>
      <c r="N5458" s="244"/>
      <c r="O5458" s="243"/>
      <c r="P5458" s="244"/>
      <c r="Q5458" s="243"/>
      <c r="R5458" s="243"/>
    </row>
    <row r="5459" spans="1:18">
      <c r="A5459" s="241"/>
      <c r="B5459" s="241"/>
      <c r="C5459" s="241"/>
      <c r="D5459" s="241"/>
      <c r="E5459" s="241"/>
      <c r="F5459" s="241"/>
      <c r="G5459" s="242"/>
      <c r="H5459" s="241"/>
      <c r="I5459" s="241"/>
      <c r="J5459" s="241"/>
      <c r="K5459" s="241"/>
      <c r="L5459" s="241"/>
      <c r="M5459" s="243"/>
      <c r="N5459" s="244"/>
      <c r="O5459" s="243"/>
      <c r="P5459" s="244"/>
      <c r="Q5459" s="243"/>
      <c r="R5459" s="243"/>
    </row>
    <row r="5460" spans="1:18">
      <c r="A5460" s="241"/>
      <c r="B5460" s="241"/>
      <c r="C5460" s="241"/>
      <c r="D5460" s="241"/>
      <c r="E5460" s="241"/>
      <c r="F5460" s="241"/>
      <c r="G5460" s="242"/>
      <c r="H5460" s="241"/>
      <c r="I5460" s="241"/>
      <c r="J5460" s="241"/>
      <c r="K5460" s="241"/>
      <c r="L5460" s="241"/>
      <c r="M5460" s="243"/>
      <c r="N5460" s="244"/>
      <c r="O5460" s="243"/>
      <c r="P5460" s="244"/>
      <c r="Q5460" s="243"/>
      <c r="R5460" s="243"/>
    </row>
    <row r="5461" spans="1:18">
      <c r="A5461" s="241"/>
      <c r="B5461" s="241"/>
      <c r="C5461" s="241"/>
      <c r="D5461" s="241"/>
      <c r="E5461" s="241"/>
      <c r="F5461" s="241"/>
      <c r="G5461" s="242"/>
      <c r="H5461" s="241"/>
      <c r="I5461" s="241"/>
      <c r="J5461" s="241"/>
      <c r="K5461" s="241"/>
      <c r="L5461" s="241"/>
      <c r="M5461" s="243"/>
      <c r="N5461" s="244"/>
      <c r="O5461" s="243"/>
      <c r="P5461" s="244"/>
      <c r="Q5461" s="243"/>
      <c r="R5461" s="243"/>
    </row>
    <row r="5462" spans="1:18">
      <c r="A5462" s="241"/>
      <c r="B5462" s="241"/>
      <c r="C5462" s="241"/>
      <c r="D5462" s="241"/>
      <c r="E5462" s="241"/>
      <c r="F5462" s="241"/>
      <c r="G5462" s="242"/>
      <c r="H5462" s="241"/>
      <c r="I5462" s="241"/>
      <c r="J5462" s="241"/>
      <c r="K5462" s="241"/>
      <c r="L5462" s="241"/>
      <c r="M5462" s="243"/>
      <c r="N5462" s="244"/>
      <c r="O5462" s="243"/>
      <c r="P5462" s="244"/>
      <c r="Q5462" s="243"/>
      <c r="R5462" s="243"/>
    </row>
    <row r="5463" spans="1:18">
      <c r="A5463" s="241"/>
      <c r="B5463" s="241"/>
      <c r="C5463" s="241"/>
      <c r="D5463" s="241"/>
      <c r="E5463" s="241"/>
      <c r="F5463" s="241"/>
      <c r="G5463" s="242"/>
      <c r="H5463" s="241"/>
      <c r="I5463" s="241"/>
      <c r="J5463" s="241"/>
      <c r="K5463" s="241"/>
      <c r="L5463" s="241"/>
      <c r="M5463" s="243"/>
      <c r="N5463" s="244"/>
      <c r="O5463" s="243"/>
      <c r="P5463" s="244"/>
      <c r="Q5463" s="243"/>
      <c r="R5463" s="243"/>
    </row>
    <row r="5464" spans="1:18">
      <c r="A5464" s="241"/>
      <c r="B5464" s="241"/>
      <c r="C5464" s="241"/>
      <c r="D5464" s="241"/>
      <c r="E5464" s="241"/>
      <c r="F5464" s="241"/>
      <c r="G5464" s="242"/>
      <c r="H5464" s="241"/>
      <c r="I5464" s="241"/>
      <c r="J5464" s="241"/>
      <c r="K5464" s="241"/>
      <c r="L5464" s="241"/>
      <c r="M5464" s="243"/>
      <c r="N5464" s="244"/>
      <c r="O5464" s="243"/>
      <c r="P5464" s="244"/>
      <c r="Q5464" s="243"/>
      <c r="R5464" s="243"/>
    </row>
    <row r="5465" spans="1:18">
      <c r="A5465" s="241"/>
      <c r="B5465" s="241"/>
      <c r="C5465" s="241"/>
      <c r="D5465" s="241"/>
      <c r="E5465" s="241"/>
      <c r="F5465" s="241"/>
      <c r="G5465" s="242"/>
      <c r="H5465" s="241"/>
      <c r="I5465" s="241"/>
      <c r="J5465" s="241"/>
      <c r="K5465" s="241"/>
      <c r="L5465" s="241"/>
      <c r="M5465" s="243"/>
      <c r="N5465" s="244"/>
      <c r="O5465" s="243"/>
      <c r="P5465" s="244"/>
      <c r="Q5465" s="243"/>
      <c r="R5465" s="243"/>
    </row>
    <row r="5466" spans="1:18">
      <c r="A5466" s="241"/>
      <c r="B5466" s="241"/>
      <c r="C5466" s="241"/>
      <c r="D5466" s="241"/>
      <c r="E5466" s="241"/>
      <c r="F5466" s="241"/>
      <c r="G5466" s="242"/>
      <c r="H5466" s="241"/>
      <c r="I5466" s="241"/>
      <c r="J5466" s="241"/>
      <c r="K5466" s="241"/>
      <c r="L5466" s="241"/>
      <c r="M5466" s="243"/>
      <c r="N5466" s="244"/>
      <c r="O5466" s="243"/>
      <c r="P5466" s="244"/>
      <c r="Q5466" s="243"/>
      <c r="R5466" s="243"/>
    </row>
    <row r="5467" spans="1:18">
      <c r="A5467" s="241"/>
      <c r="B5467" s="241"/>
      <c r="C5467" s="241"/>
      <c r="D5467" s="241"/>
      <c r="E5467" s="241"/>
      <c r="F5467" s="241"/>
      <c r="G5467" s="242"/>
      <c r="H5467" s="241"/>
      <c r="I5467" s="241"/>
      <c r="J5467" s="241"/>
      <c r="K5467" s="241"/>
      <c r="L5467" s="241"/>
      <c r="M5467" s="243"/>
      <c r="N5467" s="244"/>
      <c r="O5467" s="243"/>
      <c r="P5467" s="244"/>
      <c r="Q5467" s="243"/>
      <c r="R5467" s="243"/>
    </row>
    <row r="5468" spans="1:18">
      <c r="A5468" s="241"/>
      <c r="B5468" s="241"/>
      <c r="C5468" s="241"/>
      <c r="D5468" s="241"/>
      <c r="E5468" s="241"/>
      <c r="F5468" s="241"/>
      <c r="G5468" s="242"/>
      <c r="H5468" s="241"/>
      <c r="I5468" s="241"/>
      <c r="J5468" s="241"/>
      <c r="K5468" s="241"/>
      <c r="L5468" s="241"/>
      <c r="M5468" s="243"/>
      <c r="N5468" s="244"/>
      <c r="O5468" s="243"/>
      <c r="P5468" s="244"/>
      <c r="Q5468" s="243"/>
      <c r="R5468" s="243"/>
    </row>
    <row r="5469" spans="1:18">
      <c r="A5469" s="241"/>
      <c r="B5469" s="241"/>
      <c r="C5469" s="241"/>
      <c r="D5469" s="241"/>
      <c r="E5469" s="241"/>
      <c r="F5469" s="241"/>
      <c r="G5469" s="242"/>
      <c r="H5469" s="241"/>
      <c r="I5469" s="241"/>
      <c r="J5469" s="241"/>
      <c r="K5469" s="241"/>
      <c r="L5469" s="241"/>
      <c r="M5469" s="243"/>
      <c r="N5469" s="244"/>
      <c r="O5469" s="243"/>
      <c r="P5469" s="244"/>
      <c r="Q5469" s="243"/>
      <c r="R5469" s="243"/>
    </row>
    <row r="5470" spans="1:18">
      <c r="A5470" s="241"/>
      <c r="B5470" s="241"/>
      <c r="C5470" s="241"/>
      <c r="D5470" s="241"/>
      <c r="E5470" s="241"/>
      <c r="F5470" s="241"/>
      <c r="G5470" s="242"/>
      <c r="H5470" s="241"/>
      <c r="I5470" s="241"/>
      <c r="J5470" s="241"/>
      <c r="K5470" s="241"/>
      <c r="L5470" s="241"/>
      <c r="M5470" s="243"/>
      <c r="N5470" s="244"/>
      <c r="O5470" s="243"/>
      <c r="P5470" s="244"/>
      <c r="Q5470" s="243"/>
      <c r="R5470" s="243"/>
    </row>
    <row r="5471" spans="1:18">
      <c r="A5471" s="241"/>
      <c r="B5471" s="241"/>
      <c r="C5471" s="241"/>
      <c r="D5471" s="241"/>
      <c r="E5471" s="241"/>
      <c r="F5471" s="241"/>
      <c r="G5471" s="242"/>
      <c r="H5471" s="241"/>
      <c r="I5471" s="241"/>
      <c r="J5471" s="241"/>
      <c r="K5471" s="241"/>
      <c r="L5471" s="241"/>
      <c r="M5471" s="243"/>
      <c r="N5471" s="244"/>
      <c r="O5471" s="243"/>
      <c r="P5471" s="244"/>
      <c r="Q5471" s="243"/>
      <c r="R5471" s="243"/>
    </row>
    <row r="5472" spans="1:18">
      <c r="A5472" s="241"/>
      <c r="B5472" s="241"/>
      <c r="C5472" s="241"/>
      <c r="D5472" s="241"/>
      <c r="E5472" s="241"/>
      <c r="F5472" s="241"/>
      <c r="G5472" s="242"/>
      <c r="H5472" s="241"/>
      <c r="I5472" s="241"/>
      <c r="J5472" s="241"/>
      <c r="K5472" s="241"/>
      <c r="L5472" s="241"/>
      <c r="M5472" s="243"/>
      <c r="N5472" s="244"/>
      <c r="O5472" s="243"/>
      <c r="P5472" s="244"/>
      <c r="Q5472" s="243"/>
      <c r="R5472" s="243"/>
    </row>
    <row r="5473" spans="1:18">
      <c r="A5473" s="241"/>
      <c r="B5473" s="241"/>
      <c r="C5473" s="241"/>
      <c r="D5473" s="241"/>
      <c r="E5473" s="241"/>
      <c r="F5473" s="241"/>
      <c r="G5473" s="242"/>
      <c r="H5473" s="241"/>
      <c r="I5473" s="241"/>
      <c r="J5473" s="241"/>
      <c r="K5473" s="241"/>
      <c r="L5473" s="241"/>
      <c r="M5473" s="243"/>
      <c r="N5473" s="244"/>
      <c r="O5473" s="243"/>
      <c r="P5473" s="244"/>
      <c r="Q5473" s="243"/>
      <c r="R5473" s="243"/>
    </row>
    <row r="5474" spans="1:18">
      <c r="A5474" s="241"/>
      <c r="B5474" s="241"/>
      <c r="C5474" s="241"/>
      <c r="D5474" s="241"/>
      <c r="E5474" s="241"/>
      <c r="F5474" s="241"/>
      <c r="G5474" s="242"/>
      <c r="H5474" s="241"/>
      <c r="I5474" s="241"/>
      <c r="J5474" s="241"/>
      <c r="K5474" s="241"/>
      <c r="L5474" s="241"/>
      <c r="M5474" s="243"/>
      <c r="N5474" s="244"/>
      <c r="O5474" s="243"/>
      <c r="P5474" s="244"/>
      <c r="Q5474" s="243"/>
      <c r="R5474" s="243"/>
    </row>
    <row r="5475" spans="1:18">
      <c r="A5475" s="241"/>
      <c r="B5475" s="241"/>
      <c r="C5475" s="241"/>
      <c r="D5475" s="241"/>
      <c r="E5475" s="241"/>
      <c r="F5475" s="241"/>
      <c r="G5475" s="242"/>
      <c r="H5475" s="241"/>
      <c r="I5475" s="241"/>
      <c r="J5475" s="241"/>
      <c r="K5475" s="241"/>
      <c r="L5475" s="241"/>
      <c r="M5475" s="243"/>
      <c r="N5475" s="244"/>
      <c r="O5475" s="243"/>
      <c r="P5475" s="244"/>
      <c r="Q5475" s="243"/>
      <c r="R5475" s="243"/>
    </row>
    <row r="5476" spans="1:18">
      <c r="A5476" s="241"/>
      <c r="B5476" s="241"/>
      <c r="C5476" s="241"/>
      <c r="D5476" s="241"/>
      <c r="E5476" s="241"/>
      <c r="F5476" s="241"/>
      <c r="G5476" s="242"/>
      <c r="H5476" s="241"/>
      <c r="I5476" s="241"/>
      <c r="J5476" s="241"/>
      <c r="K5476" s="241"/>
      <c r="L5476" s="241"/>
      <c r="M5476" s="243"/>
      <c r="N5476" s="244"/>
      <c r="O5476" s="243"/>
      <c r="P5476" s="244"/>
      <c r="Q5476" s="243"/>
      <c r="R5476" s="243"/>
    </row>
    <row r="5477" spans="1:18">
      <c r="A5477" s="241"/>
      <c r="B5477" s="241"/>
      <c r="C5477" s="241"/>
      <c r="D5477" s="241"/>
      <c r="E5477" s="241"/>
      <c r="F5477" s="241"/>
      <c r="G5477" s="242"/>
      <c r="H5477" s="241"/>
      <c r="I5477" s="241"/>
      <c r="J5477" s="241"/>
      <c r="K5477" s="241"/>
      <c r="L5477" s="241"/>
      <c r="M5477" s="243"/>
      <c r="N5477" s="244"/>
      <c r="O5477" s="243"/>
      <c r="P5477" s="244"/>
      <c r="Q5477" s="243"/>
      <c r="R5477" s="243"/>
    </row>
    <row r="5478" spans="1:18">
      <c r="A5478" s="241"/>
      <c r="B5478" s="241"/>
      <c r="C5478" s="241"/>
      <c r="D5478" s="241"/>
      <c r="E5478" s="241"/>
      <c r="F5478" s="241"/>
      <c r="G5478" s="242"/>
      <c r="H5478" s="241"/>
      <c r="I5478" s="241"/>
      <c r="J5478" s="241"/>
      <c r="K5478" s="241"/>
      <c r="L5478" s="241"/>
      <c r="M5478" s="243"/>
      <c r="N5478" s="244"/>
      <c r="O5478" s="243"/>
      <c r="P5478" s="244"/>
      <c r="Q5478" s="243"/>
      <c r="R5478" s="243"/>
    </row>
    <row r="5479" spans="1:18">
      <c r="A5479" s="241"/>
      <c r="B5479" s="241"/>
      <c r="C5479" s="241"/>
      <c r="D5479" s="241"/>
      <c r="E5479" s="241"/>
      <c r="F5479" s="241"/>
      <c r="G5479" s="242"/>
      <c r="H5479" s="241"/>
      <c r="I5479" s="241"/>
      <c r="J5479" s="241"/>
      <c r="K5479" s="241"/>
      <c r="L5479" s="241"/>
      <c r="M5479" s="243"/>
      <c r="N5479" s="244"/>
      <c r="O5479" s="243"/>
      <c r="P5479" s="244"/>
      <c r="Q5479" s="243"/>
      <c r="R5479" s="243"/>
    </row>
    <row r="5480" spans="1:18">
      <c r="A5480" s="241"/>
      <c r="B5480" s="241"/>
      <c r="C5480" s="241"/>
      <c r="D5480" s="241"/>
      <c r="E5480" s="241"/>
      <c r="F5480" s="241"/>
      <c r="G5480" s="242"/>
      <c r="H5480" s="241"/>
      <c r="I5480" s="241"/>
      <c r="J5480" s="241"/>
      <c r="K5480" s="241"/>
      <c r="L5480" s="241"/>
      <c r="M5480" s="243"/>
      <c r="N5480" s="244"/>
      <c r="O5480" s="243"/>
      <c r="P5480" s="244"/>
      <c r="Q5480" s="243"/>
      <c r="R5480" s="243"/>
    </row>
    <row r="5481" spans="1:18">
      <c r="A5481" s="241"/>
      <c r="B5481" s="241"/>
      <c r="C5481" s="241"/>
      <c r="D5481" s="241"/>
      <c r="E5481" s="241"/>
      <c r="F5481" s="241"/>
      <c r="G5481" s="242"/>
      <c r="H5481" s="241"/>
      <c r="I5481" s="241"/>
      <c r="J5481" s="241"/>
      <c r="K5481" s="241"/>
      <c r="L5481" s="241"/>
      <c r="M5481" s="243"/>
      <c r="N5481" s="244"/>
      <c r="O5481" s="243"/>
      <c r="P5481" s="244"/>
      <c r="Q5481" s="243"/>
      <c r="R5481" s="243"/>
    </row>
    <row r="5482" spans="1:18">
      <c r="A5482" s="241"/>
      <c r="B5482" s="241"/>
      <c r="C5482" s="241"/>
      <c r="D5482" s="241"/>
      <c r="E5482" s="241"/>
      <c r="F5482" s="241"/>
      <c r="G5482" s="242"/>
      <c r="H5482" s="241"/>
      <c r="I5482" s="241"/>
      <c r="J5482" s="241"/>
      <c r="K5482" s="241"/>
      <c r="L5482" s="241"/>
      <c r="M5482" s="243"/>
      <c r="N5482" s="244"/>
      <c r="O5482" s="243"/>
      <c r="P5482" s="244"/>
      <c r="Q5482" s="243"/>
      <c r="R5482" s="243"/>
    </row>
    <row r="5483" spans="1:18">
      <c r="A5483" s="241"/>
      <c r="B5483" s="241"/>
      <c r="C5483" s="241"/>
      <c r="D5483" s="241"/>
      <c r="E5483" s="241"/>
      <c r="F5483" s="241"/>
      <c r="G5483" s="242"/>
      <c r="H5483" s="241"/>
      <c r="I5483" s="241"/>
      <c r="J5483" s="241"/>
      <c r="K5483" s="241"/>
      <c r="L5483" s="241"/>
      <c r="M5483" s="243"/>
      <c r="N5483" s="244"/>
      <c r="O5483" s="243"/>
      <c r="P5483" s="244"/>
      <c r="Q5483" s="243"/>
      <c r="R5483" s="243"/>
    </row>
    <row r="5484" spans="1:18">
      <c r="A5484" s="241"/>
      <c r="B5484" s="241"/>
      <c r="C5484" s="241"/>
      <c r="D5484" s="241"/>
      <c r="E5484" s="241"/>
      <c r="F5484" s="241"/>
      <c r="G5484" s="242"/>
      <c r="H5484" s="241"/>
      <c r="I5484" s="241"/>
      <c r="J5484" s="241"/>
      <c r="K5484" s="241"/>
      <c r="L5484" s="241"/>
      <c r="M5484" s="243"/>
      <c r="N5484" s="244"/>
      <c r="O5484" s="243"/>
      <c r="P5484" s="244"/>
      <c r="Q5484" s="243"/>
      <c r="R5484" s="243"/>
    </row>
    <row r="5485" spans="1:18">
      <c r="A5485" s="241"/>
      <c r="B5485" s="241"/>
      <c r="C5485" s="241"/>
      <c r="D5485" s="241"/>
      <c r="E5485" s="241"/>
      <c r="F5485" s="241"/>
      <c r="G5485" s="242"/>
      <c r="H5485" s="241"/>
      <c r="I5485" s="241"/>
      <c r="J5485" s="241"/>
      <c r="K5485" s="241"/>
      <c r="L5485" s="241"/>
      <c r="M5485" s="243"/>
      <c r="N5485" s="244"/>
      <c r="O5485" s="243"/>
      <c r="P5485" s="244"/>
      <c r="Q5485" s="243"/>
      <c r="R5485" s="243"/>
    </row>
    <row r="5486" spans="1:18">
      <c r="A5486" s="241"/>
      <c r="B5486" s="241"/>
      <c r="C5486" s="241"/>
      <c r="D5486" s="241"/>
      <c r="E5486" s="241"/>
      <c r="F5486" s="241"/>
      <c r="G5486" s="242"/>
      <c r="H5486" s="241"/>
      <c r="I5486" s="241"/>
      <c r="J5486" s="241"/>
      <c r="K5486" s="241"/>
      <c r="L5486" s="241"/>
      <c r="M5486" s="243"/>
      <c r="N5486" s="244"/>
      <c r="O5486" s="243"/>
      <c r="P5486" s="244"/>
      <c r="Q5486" s="243"/>
      <c r="R5486" s="243"/>
    </row>
    <row r="5487" spans="1:18">
      <c r="A5487" s="241"/>
      <c r="B5487" s="241"/>
      <c r="C5487" s="241"/>
      <c r="D5487" s="241"/>
      <c r="E5487" s="241"/>
      <c r="F5487" s="241"/>
      <c r="G5487" s="242"/>
      <c r="H5487" s="241"/>
      <c r="I5487" s="241"/>
      <c r="J5487" s="241"/>
      <c r="K5487" s="241"/>
      <c r="L5487" s="241"/>
      <c r="M5487" s="243"/>
      <c r="N5487" s="244"/>
      <c r="O5487" s="243"/>
      <c r="P5487" s="244"/>
      <c r="Q5487" s="243"/>
      <c r="R5487" s="243"/>
    </row>
    <row r="5488" spans="1:18">
      <c r="A5488" s="241"/>
      <c r="B5488" s="241"/>
      <c r="C5488" s="241"/>
      <c r="D5488" s="241"/>
      <c r="E5488" s="241"/>
      <c r="F5488" s="241"/>
      <c r="G5488" s="242"/>
      <c r="H5488" s="241"/>
      <c r="I5488" s="241"/>
      <c r="J5488" s="241"/>
      <c r="K5488" s="241"/>
      <c r="L5488" s="241"/>
      <c r="M5488" s="243"/>
      <c r="N5488" s="244"/>
      <c r="O5488" s="243"/>
      <c r="P5488" s="244"/>
      <c r="Q5488" s="243"/>
      <c r="R5488" s="243"/>
    </row>
    <row r="5489" spans="1:18">
      <c r="A5489" s="241"/>
      <c r="B5489" s="241"/>
      <c r="C5489" s="241"/>
      <c r="D5489" s="241"/>
      <c r="E5489" s="241"/>
      <c r="F5489" s="241"/>
      <c r="G5489" s="242"/>
      <c r="H5489" s="241"/>
      <c r="I5489" s="241"/>
      <c r="J5489" s="241"/>
      <c r="K5489" s="241"/>
      <c r="L5489" s="241"/>
      <c r="M5489" s="243"/>
      <c r="N5489" s="244"/>
      <c r="O5489" s="243"/>
      <c r="P5489" s="244"/>
      <c r="Q5489" s="243"/>
      <c r="R5489" s="243"/>
    </row>
    <row r="5490" spans="1:18">
      <c r="A5490" s="241"/>
      <c r="B5490" s="241"/>
      <c r="C5490" s="241"/>
      <c r="D5490" s="241"/>
      <c r="E5490" s="241"/>
      <c r="F5490" s="241"/>
      <c r="G5490" s="242"/>
      <c r="H5490" s="241"/>
      <c r="I5490" s="241"/>
      <c r="J5490" s="241"/>
      <c r="K5490" s="241"/>
      <c r="L5490" s="241"/>
      <c r="M5490" s="243"/>
      <c r="N5490" s="244"/>
      <c r="O5490" s="243"/>
      <c r="P5490" s="244"/>
      <c r="Q5490" s="243"/>
      <c r="R5490" s="243"/>
    </row>
    <row r="5491" spans="1:18">
      <c r="A5491" s="241"/>
      <c r="B5491" s="241"/>
      <c r="C5491" s="241"/>
      <c r="D5491" s="241"/>
      <c r="E5491" s="241"/>
      <c r="F5491" s="241"/>
      <c r="G5491" s="242"/>
      <c r="H5491" s="241"/>
      <c r="I5491" s="241"/>
      <c r="J5491" s="241"/>
      <c r="K5491" s="241"/>
      <c r="L5491" s="241"/>
      <c r="M5491" s="243"/>
      <c r="N5491" s="244"/>
      <c r="O5491" s="243"/>
      <c r="P5491" s="244"/>
      <c r="Q5491" s="243"/>
      <c r="R5491" s="243"/>
    </row>
    <row r="5492" spans="1:18">
      <c r="A5492" s="241"/>
      <c r="B5492" s="241"/>
      <c r="C5492" s="241"/>
      <c r="D5492" s="241"/>
      <c r="E5492" s="241"/>
      <c r="F5492" s="241"/>
      <c r="G5492" s="242"/>
      <c r="H5492" s="241"/>
      <c r="I5492" s="241"/>
      <c r="J5492" s="241"/>
      <c r="K5492" s="241"/>
      <c r="L5492" s="241"/>
      <c r="M5492" s="243"/>
      <c r="N5492" s="244"/>
      <c r="O5492" s="243"/>
      <c r="P5492" s="244"/>
      <c r="Q5492" s="243"/>
      <c r="R5492" s="243"/>
    </row>
    <row r="5493" spans="1:18">
      <c r="A5493" s="241"/>
      <c r="B5493" s="241"/>
      <c r="C5493" s="241"/>
      <c r="D5493" s="241"/>
      <c r="E5493" s="241"/>
      <c r="F5493" s="241"/>
      <c r="G5493" s="242"/>
      <c r="H5493" s="241"/>
      <c r="I5493" s="241"/>
      <c r="J5493" s="241"/>
      <c r="K5493" s="241"/>
      <c r="L5493" s="241"/>
      <c r="M5493" s="243"/>
      <c r="N5493" s="244"/>
      <c r="O5493" s="243"/>
      <c r="P5493" s="244"/>
      <c r="Q5493" s="243"/>
      <c r="R5493" s="243"/>
    </row>
    <row r="5494" spans="1:18">
      <c r="A5494" s="241"/>
      <c r="B5494" s="241"/>
      <c r="C5494" s="241"/>
      <c r="D5494" s="241"/>
      <c r="E5494" s="241"/>
      <c r="F5494" s="241"/>
      <c r="G5494" s="242"/>
      <c r="H5494" s="241"/>
      <c r="I5494" s="241"/>
      <c r="J5494" s="241"/>
      <c r="K5494" s="241"/>
      <c r="L5494" s="241"/>
      <c r="M5494" s="243"/>
      <c r="N5494" s="244"/>
      <c r="O5494" s="243"/>
      <c r="P5494" s="244"/>
      <c r="Q5494" s="243"/>
      <c r="R5494" s="243"/>
    </row>
    <row r="5495" spans="1:18">
      <c r="A5495" s="241"/>
      <c r="B5495" s="241"/>
      <c r="C5495" s="241"/>
      <c r="D5495" s="241"/>
      <c r="E5495" s="241"/>
      <c r="F5495" s="241"/>
      <c r="G5495" s="242"/>
      <c r="H5495" s="241"/>
      <c r="I5495" s="241"/>
      <c r="J5495" s="241"/>
      <c r="K5495" s="241"/>
      <c r="L5495" s="241"/>
      <c r="M5495" s="243"/>
      <c r="N5495" s="244"/>
      <c r="O5495" s="243"/>
      <c r="P5495" s="244"/>
      <c r="Q5495" s="243"/>
      <c r="R5495" s="243"/>
    </row>
    <row r="5496" spans="1:18">
      <c r="A5496" s="241"/>
      <c r="B5496" s="241"/>
      <c r="C5496" s="241"/>
      <c r="D5496" s="241"/>
      <c r="E5496" s="241"/>
      <c r="F5496" s="241"/>
      <c r="G5496" s="242"/>
      <c r="H5496" s="241"/>
      <c r="I5496" s="241"/>
      <c r="J5496" s="241"/>
      <c r="K5496" s="241"/>
      <c r="L5496" s="241"/>
      <c r="M5496" s="243"/>
      <c r="N5496" s="244"/>
      <c r="O5496" s="243"/>
      <c r="P5496" s="244"/>
      <c r="Q5496" s="243"/>
      <c r="R5496" s="243"/>
    </row>
    <row r="5497" spans="1:18">
      <c r="A5497" s="241"/>
      <c r="B5497" s="241"/>
      <c r="C5497" s="241"/>
      <c r="D5497" s="241"/>
      <c r="E5497" s="241"/>
      <c r="F5497" s="241"/>
      <c r="G5497" s="242"/>
      <c r="H5497" s="241"/>
      <c r="I5497" s="241"/>
      <c r="J5497" s="241"/>
      <c r="K5497" s="241"/>
      <c r="L5497" s="241"/>
      <c r="M5497" s="243"/>
      <c r="N5497" s="244"/>
      <c r="O5497" s="243"/>
      <c r="P5497" s="244"/>
      <c r="Q5497" s="243"/>
      <c r="R5497" s="243"/>
    </row>
    <row r="5498" spans="1:18">
      <c r="A5498" s="241"/>
      <c r="B5498" s="241"/>
      <c r="C5498" s="241"/>
      <c r="D5498" s="241"/>
      <c r="E5498" s="241"/>
      <c r="F5498" s="241"/>
      <c r="G5498" s="242"/>
      <c r="H5498" s="241"/>
      <c r="I5498" s="241"/>
      <c r="J5498" s="241"/>
      <c r="K5498" s="241"/>
      <c r="L5498" s="241"/>
      <c r="M5498" s="243"/>
      <c r="N5498" s="244"/>
      <c r="O5498" s="243"/>
      <c r="P5498" s="244"/>
      <c r="Q5498" s="243"/>
      <c r="R5498" s="243"/>
    </row>
    <row r="5499" spans="1:18">
      <c r="A5499" s="241"/>
      <c r="B5499" s="241"/>
      <c r="C5499" s="241"/>
      <c r="D5499" s="241"/>
      <c r="E5499" s="241"/>
      <c r="F5499" s="241"/>
      <c r="G5499" s="242"/>
      <c r="H5499" s="241"/>
      <c r="I5499" s="241"/>
      <c r="J5499" s="241"/>
      <c r="K5499" s="241"/>
      <c r="L5499" s="241"/>
      <c r="M5499" s="243"/>
      <c r="N5499" s="244"/>
      <c r="O5499" s="243"/>
      <c r="P5499" s="244"/>
      <c r="Q5499" s="243"/>
      <c r="R5499" s="243"/>
    </row>
    <row r="5500" spans="1:18">
      <c r="A5500" s="241"/>
      <c r="B5500" s="241"/>
      <c r="C5500" s="241"/>
      <c r="D5500" s="241"/>
      <c r="E5500" s="241"/>
      <c r="F5500" s="241"/>
      <c r="G5500" s="242"/>
      <c r="H5500" s="241"/>
      <c r="I5500" s="241"/>
      <c r="J5500" s="241"/>
      <c r="K5500" s="241"/>
      <c r="L5500" s="241"/>
      <c r="M5500" s="243"/>
      <c r="N5500" s="244"/>
      <c r="O5500" s="243"/>
      <c r="P5500" s="244"/>
      <c r="Q5500" s="243"/>
      <c r="R5500" s="243"/>
    </row>
    <row r="5501" spans="1:18">
      <c r="A5501" s="241"/>
      <c r="B5501" s="241"/>
      <c r="C5501" s="241"/>
      <c r="D5501" s="241"/>
      <c r="E5501" s="241"/>
      <c r="F5501" s="241"/>
      <c r="G5501" s="242"/>
      <c r="H5501" s="241"/>
      <c r="I5501" s="241"/>
      <c r="J5501" s="241"/>
      <c r="K5501" s="241"/>
      <c r="L5501" s="241"/>
      <c r="M5501" s="243"/>
      <c r="N5501" s="244"/>
      <c r="O5501" s="243"/>
      <c r="P5501" s="244"/>
      <c r="Q5501" s="243"/>
      <c r="R5501" s="243"/>
    </row>
    <row r="5502" spans="1:18">
      <c r="A5502" s="241"/>
      <c r="B5502" s="241"/>
      <c r="C5502" s="241"/>
      <c r="D5502" s="241"/>
      <c r="E5502" s="241"/>
      <c r="F5502" s="241"/>
      <c r="G5502" s="242"/>
      <c r="H5502" s="241"/>
      <c r="I5502" s="241"/>
      <c r="J5502" s="241"/>
      <c r="K5502" s="241"/>
      <c r="L5502" s="241"/>
      <c r="M5502" s="243"/>
      <c r="N5502" s="244"/>
      <c r="O5502" s="243"/>
      <c r="P5502" s="244"/>
      <c r="Q5502" s="243"/>
      <c r="R5502" s="243"/>
    </row>
    <row r="5503" spans="1:18">
      <c r="A5503" s="241"/>
      <c r="B5503" s="241"/>
      <c r="C5503" s="241"/>
      <c r="D5503" s="241"/>
      <c r="E5503" s="241"/>
      <c r="F5503" s="241"/>
      <c r="G5503" s="242"/>
      <c r="H5503" s="241"/>
      <c r="I5503" s="241"/>
      <c r="J5503" s="241"/>
      <c r="K5503" s="241"/>
      <c r="L5503" s="241"/>
      <c r="M5503" s="243"/>
      <c r="N5503" s="244"/>
      <c r="O5503" s="243"/>
      <c r="P5503" s="244"/>
      <c r="Q5503" s="243"/>
      <c r="R5503" s="243"/>
    </row>
    <row r="5504" spans="1:18">
      <c r="A5504" s="241"/>
      <c r="B5504" s="241"/>
      <c r="C5504" s="241"/>
      <c r="D5504" s="241"/>
      <c r="E5504" s="241"/>
      <c r="F5504" s="241"/>
      <c r="G5504" s="242"/>
      <c r="H5504" s="241"/>
      <c r="I5504" s="241"/>
      <c r="J5504" s="241"/>
      <c r="K5504" s="241"/>
      <c r="L5504" s="241"/>
      <c r="M5504" s="243"/>
      <c r="N5504" s="244"/>
      <c r="O5504" s="243"/>
      <c r="P5504" s="244"/>
      <c r="Q5504" s="243"/>
      <c r="R5504" s="243"/>
    </row>
    <row r="5505" spans="1:18">
      <c r="A5505" s="241"/>
      <c r="B5505" s="241"/>
      <c r="C5505" s="241"/>
      <c r="D5505" s="241"/>
      <c r="E5505" s="241"/>
      <c r="F5505" s="241"/>
      <c r="G5505" s="242"/>
      <c r="H5505" s="241"/>
      <c r="I5505" s="241"/>
      <c r="J5505" s="241"/>
      <c r="K5505" s="241"/>
      <c r="L5505" s="241"/>
      <c r="M5505" s="243"/>
      <c r="N5505" s="244"/>
      <c r="O5505" s="243"/>
      <c r="P5505" s="244"/>
      <c r="Q5505" s="243"/>
      <c r="R5505" s="243"/>
    </row>
    <row r="5506" spans="1:18">
      <c r="A5506" s="241"/>
      <c r="B5506" s="241"/>
      <c r="C5506" s="241"/>
      <c r="D5506" s="241"/>
      <c r="E5506" s="241"/>
      <c r="F5506" s="241"/>
      <c r="G5506" s="242"/>
      <c r="H5506" s="241"/>
      <c r="I5506" s="241"/>
      <c r="J5506" s="241"/>
      <c r="K5506" s="241"/>
      <c r="L5506" s="241"/>
      <c r="M5506" s="243"/>
      <c r="N5506" s="244"/>
      <c r="O5506" s="243"/>
      <c r="P5506" s="244"/>
      <c r="Q5506" s="243"/>
      <c r="R5506" s="243"/>
    </row>
    <row r="5507" spans="1:18">
      <c r="A5507" s="241"/>
      <c r="B5507" s="241"/>
      <c r="C5507" s="241"/>
      <c r="D5507" s="241"/>
      <c r="E5507" s="241"/>
      <c r="F5507" s="241"/>
      <c r="G5507" s="242"/>
      <c r="H5507" s="241"/>
      <c r="I5507" s="241"/>
      <c r="J5507" s="241"/>
      <c r="K5507" s="241"/>
      <c r="L5507" s="241"/>
      <c r="M5507" s="243"/>
      <c r="N5507" s="244"/>
      <c r="O5507" s="243"/>
      <c r="P5507" s="244"/>
      <c r="Q5507" s="243"/>
      <c r="R5507" s="243"/>
    </row>
    <row r="5508" spans="1:18">
      <c r="A5508" s="241"/>
      <c r="B5508" s="241"/>
      <c r="C5508" s="241"/>
      <c r="D5508" s="241"/>
      <c r="E5508" s="241"/>
      <c r="F5508" s="241"/>
      <c r="G5508" s="242"/>
      <c r="H5508" s="241"/>
      <c r="I5508" s="241"/>
      <c r="J5508" s="241"/>
      <c r="K5508" s="241"/>
      <c r="L5508" s="241"/>
      <c r="M5508" s="243"/>
      <c r="N5508" s="244"/>
      <c r="O5508" s="243"/>
      <c r="P5508" s="244"/>
      <c r="Q5508" s="243"/>
      <c r="R5508" s="243"/>
    </row>
    <row r="5509" spans="1:18">
      <c r="A5509" s="241"/>
      <c r="B5509" s="241"/>
      <c r="C5509" s="241"/>
      <c r="D5509" s="241"/>
      <c r="E5509" s="241"/>
      <c r="F5509" s="241"/>
      <c r="G5509" s="242"/>
      <c r="H5509" s="241"/>
      <c r="I5509" s="241"/>
      <c r="J5509" s="241"/>
      <c r="K5509" s="241"/>
      <c r="L5509" s="241"/>
      <c r="M5509" s="243"/>
      <c r="N5509" s="244"/>
      <c r="O5509" s="243"/>
      <c r="P5509" s="244"/>
      <c r="Q5509" s="243"/>
      <c r="R5509" s="243"/>
    </row>
    <row r="5510" spans="1:18">
      <c r="A5510" s="241"/>
      <c r="B5510" s="241"/>
      <c r="C5510" s="241"/>
      <c r="D5510" s="241"/>
      <c r="E5510" s="241"/>
      <c r="F5510" s="241"/>
      <c r="G5510" s="242"/>
      <c r="H5510" s="241"/>
      <c r="I5510" s="241"/>
      <c r="J5510" s="241"/>
      <c r="K5510" s="241"/>
      <c r="L5510" s="241"/>
      <c r="M5510" s="243"/>
      <c r="N5510" s="244"/>
      <c r="O5510" s="243"/>
      <c r="P5510" s="244"/>
      <c r="Q5510" s="243"/>
      <c r="R5510" s="243"/>
    </row>
    <row r="5511" spans="1:18">
      <c r="A5511" s="241"/>
      <c r="B5511" s="241"/>
      <c r="C5511" s="241"/>
      <c r="D5511" s="241"/>
      <c r="E5511" s="241"/>
      <c r="F5511" s="241"/>
      <c r="G5511" s="242"/>
      <c r="H5511" s="241"/>
      <c r="I5511" s="241"/>
      <c r="J5511" s="241"/>
      <c r="K5511" s="241"/>
      <c r="L5511" s="241"/>
      <c r="M5511" s="243"/>
      <c r="N5511" s="244"/>
      <c r="O5511" s="243"/>
      <c r="P5511" s="244"/>
      <c r="Q5511" s="243"/>
      <c r="R5511" s="243"/>
    </row>
    <row r="5512" spans="1:18">
      <c r="A5512" s="241"/>
      <c r="B5512" s="241"/>
      <c r="C5512" s="241"/>
      <c r="D5512" s="241"/>
      <c r="E5512" s="241"/>
      <c r="F5512" s="241"/>
      <c r="G5512" s="242"/>
      <c r="H5512" s="241"/>
      <c r="I5512" s="241"/>
      <c r="J5512" s="241"/>
      <c r="K5512" s="241"/>
      <c r="L5512" s="241"/>
      <c r="M5512" s="243"/>
      <c r="N5512" s="244"/>
      <c r="O5512" s="243"/>
      <c r="P5512" s="244"/>
      <c r="Q5512" s="243"/>
      <c r="R5512" s="243"/>
    </row>
    <row r="5513" spans="1:18">
      <c r="A5513" s="241"/>
      <c r="B5513" s="241"/>
      <c r="C5513" s="241"/>
      <c r="D5513" s="241"/>
      <c r="E5513" s="241"/>
      <c r="F5513" s="241"/>
      <c r="G5513" s="242"/>
      <c r="H5513" s="241"/>
      <c r="I5513" s="241"/>
      <c r="J5513" s="241"/>
      <c r="K5513" s="241"/>
      <c r="L5513" s="241"/>
      <c r="M5513" s="243"/>
      <c r="N5513" s="244"/>
      <c r="O5513" s="243"/>
      <c r="P5513" s="244"/>
      <c r="Q5513" s="243"/>
      <c r="R5513" s="243"/>
    </row>
    <row r="5514" spans="1:18">
      <c r="A5514" s="241"/>
      <c r="B5514" s="241"/>
      <c r="C5514" s="241"/>
      <c r="D5514" s="241"/>
      <c r="E5514" s="241"/>
      <c r="F5514" s="241"/>
      <c r="G5514" s="242"/>
      <c r="H5514" s="241"/>
      <c r="I5514" s="241"/>
      <c r="J5514" s="241"/>
      <c r="K5514" s="241"/>
      <c r="L5514" s="241"/>
      <c r="M5514" s="243"/>
      <c r="N5514" s="244"/>
      <c r="O5514" s="243"/>
      <c r="P5514" s="244"/>
      <c r="Q5514" s="243"/>
      <c r="R5514" s="243"/>
    </row>
    <row r="5515" spans="1:18">
      <c r="A5515" s="241"/>
      <c r="B5515" s="241"/>
      <c r="C5515" s="241"/>
      <c r="D5515" s="241"/>
      <c r="E5515" s="241"/>
      <c r="F5515" s="241"/>
      <c r="G5515" s="242"/>
      <c r="H5515" s="241"/>
      <c r="I5515" s="241"/>
      <c r="J5515" s="241"/>
      <c r="K5515" s="241"/>
      <c r="L5515" s="241"/>
      <c r="M5515" s="243"/>
      <c r="N5515" s="244"/>
      <c r="O5515" s="243"/>
      <c r="P5515" s="244"/>
      <c r="Q5515" s="243"/>
      <c r="R5515" s="243"/>
    </row>
    <row r="5516" spans="1:18">
      <c r="A5516" s="241"/>
      <c r="B5516" s="241"/>
      <c r="C5516" s="241"/>
      <c r="D5516" s="241"/>
      <c r="E5516" s="241"/>
      <c r="F5516" s="241"/>
      <c r="G5516" s="242"/>
      <c r="H5516" s="241"/>
      <c r="I5516" s="241"/>
      <c r="J5516" s="241"/>
      <c r="K5516" s="241"/>
      <c r="L5516" s="241"/>
      <c r="M5516" s="243"/>
      <c r="N5516" s="244"/>
      <c r="O5516" s="243"/>
      <c r="P5516" s="244"/>
      <c r="Q5516" s="243"/>
      <c r="R5516" s="243"/>
    </row>
    <row r="5517" spans="1:18">
      <c r="A5517" s="241"/>
      <c r="B5517" s="241"/>
      <c r="C5517" s="241"/>
      <c r="D5517" s="241"/>
      <c r="E5517" s="241"/>
      <c r="F5517" s="241"/>
      <c r="G5517" s="242"/>
      <c r="H5517" s="241"/>
      <c r="I5517" s="241"/>
      <c r="J5517" s="241"/>
      <c r="K5517" s="241"/>
      <c r="L5517" s="241"/>
      <c r="M5517" s="243"/>
      <c r="N5517" s="244"/>
      <c r="O5517" s="243"/>
      <c r="P5517" s="244"/>
      <c r="Q5517" s="243"/>
      <c r="R5517" s="243"/>
    </row>
    <row r="5518" spans="1:18">
      <c r="A5518" s="241"/>
      <c r="B5518" s="241"/>
      <c r="C5518" s="241"/>
      <c r="D5518" s="241"/>
      <c r="E5518" s="241"/>
      <c r="F5518" s="241"/>
      <c r="G5518" s="242"/>
      <c r="H5518" s="241"/>
      <c r="I5518" s="241"/>
      <c r="J5518" s="241"/>
      <c r="K5518" s="241"/>
      <c r="L5518" s="241"/>
      <c r="M5518" s="243"/>
      <c r="N5518" s="244"/>
      <c r="O5518" s="243"/>
      <c r="P5518" s="244"/>
      <c r="Q5518" s="243"/>
      <c r="R5518" s="243"/>
    </row>
    <row r="5519" spans="1:18">
      <c r="A5519" s="241"/>
      <c r="B5519" s="241"/>
      <c r="C5519" s="241"/>
      <c r="D5519" s="241"/>
      <c r="E5519" s="241"/>
      <c r="F5519" s="241"/>
      <c r="G5519" s="242"/>
      <c r="H5519" s="241"/>
      <c r="I5519" s="241"/>
      <c r="J5519" s="241"/>
      <c r="K5519" s="241"/>
      <c r="L5519" s="241"/>
      <c r="M5519" s="243"/>
      <c r="N5519" s="244"/>
      <c r="O5519" s="243"/>
      <c r="P5519" s="244"/>
      <c r="Q5519" s="243"/>
      <c r="R5519" s="243"/>
    </row>
    <row r="5520" spans="1:18">
      <c r="A5520" s="241"/>
      <c r="B5520" s="241"/>
      <c r="C5520" s="241"/>
      <c r="D5520" s="241"/>
      <c r="E5520" s="241"/>
      <c r="F5520" s="241"/>
      <c r="G5520" s="242"/>
      <c r="H5520" s="241"/>
      <c r="I5520" s="241"/>
      <c r="J5520" s="241"/>
      <c r="K5520" s="241"/>
      <c r="L5520" s="241"/>
      <c r="M5520" s="243"/>
      <c r="N5520" s="244"/>
      <c r="O5520" s="243"/>
      <c r="P5520" s="244"/>
      <c r="Q5520" s="243"/>
      <c r="R5520" s="243"/>
    </row>
    <row r="5521" spans="1:18">
      <c r="A5521" s="241"/>
      <c r="B5521" s="241"/>
      <c r="C5521" s="241"/>
      <c r="D5521" s="241"/>
      <c r="E5521" s="241"/>
      <c r="F5521" s="241"/>
      <c r="G5521" s="242"/>
      <c r="H5521" s="241"/>
      <c r="I5521" s="241"/>
      <c r="J5521" s="241"/>
      <c r="K5521" s="241"/>
      <c r="L5521" s="241"/>
      <c r="M5521" s="243"/>
      <c r="N5521" s="244"/>
      <c r="O5521" s="243"/>
      <c r="P5521" s="244"/>
      <c r="Q5521" s="243"/>
      <c r="R5521" s="243"/>
    </row>
    <row r="5522" spans="1:18">
      <c r="A5522" s="241"/>
      <c r="B5522" s="241"/>
      <c r="C5522" s="241"/>
      <c r="D5522" s="241"/>
      <c r="E5522" s="241"/>
      <c r="F5522" s="241"/>
      <c r="G5522" s="242"/>
      <c r="H5522" s="241"/>
      <c r="I5522" s="241"/>
      <c r="J5522" s="241"/>
      <c r="K5522" s="241"/>
      <c r="L5522" s="241"/>
      <c r="M5522" s="243"/>
      <c r="N5522" s="244"/>
      <c r="O5522" s="243"/>
      <c r="P5522" s="244"/>
      <c r="Q5522" s="243"/>
      <c r="R5522" s="243"/>
    </row>
    <row r="5523" spans="1:18">
      <c r="A5523" s="241"/>
      <c r="B5523" s="241"/>
      <c r="C5523" s="241"/>
      <c r="D5523" s="241"/>
      <c r="E5523" s="241"/>
      <c r="F5523" s="241"/>
      <c r="G5523" s="242"/>
      <c r="H5523" s="241"/>
      <c r="I5523" s="241"/>
      <c r="J5523" s="241"/>
      <c r="K5523" s="241"/>
      <c r="L5523" s="241"/>
      <c r="M5523" s="243"/>
      <c r="N5523" s="244"/>
      <c r="O5523" s="243"/>
      <c r="P5523" s="244"/>
      <c r="Q5523" s="243"/>
      <c r="R5523" s="243"/>
    </row>
    <row r="5524" spans="1:18">
      <c r="A5524" s="241"/>
      <c r="B5524" s="241"/>
      <c r="C5524" s="241"/>
      <c r="D5524" s="241"/>
      <c r="E5524" s="241"/>
      <c r="F5524" s="241"/>
      <c r="G5524" s="242"/>
      <c r="H5524" s="241"/>
      <c r="I5524" s="241"/>
      <c r="J5524" s="241"/>
      <c r="K5524" s="241"/>
      <c r="L5524" s="241"/>
      <c r="M5524" s="243"/>
      <c r="N5524" s="244"/>
      <c r="O5524" s="243"/>
      <c r="P5524" s="244"/>
      <c r="Q5524" s="243"/>
      <c r="R5524" s="243"/>
    </row>
    <row r="5525" spans="1:18">
      <c r="A5525" s="241"/>
      <c r="B5525" s="241"/>
      <c r="C5525" s="241"/>
      <c r="D5525" s="241"/>
      <c r="E5525" s="241"/>
      <c r="F5525" s="241"/>
      <c r="G5525" s="242"/>
      <c r="H5525" s="241"/>
      <c r="I5525" s="241"/>
      <c r="J5525" s="241"/>
      <c r="K5525" s="241"/>
      <c r="L5525" s="241"/>
      <c r="M5525" s="243"/>
      <c r="N5525" s="244"/>
      <c r="O5525" s="243"/>
      <c r="P5525" s="244"/>
      <c r="Q5525" s="243"/>
      <c r="R5525" s="243"/>
    </row>
    <row r="5526" spans="1:18">
      <c r="A5526" s="241"/>
      <c r="B5526" s="241"/>
      <c r="C5526" s="241"/>
      <c r="D5526" s="241"/>
      <c r="E5526" s="241"/>
      <c r="F5526" s="241"/>
      <c r="G5526" s="242"/>
      <c r="H5526" s="241"/>
      <c r="I5526" s="241"/>
      <c r="J5526" s="241"/>
      <c r="K5526" s="241"/>
      <c r="L5526" s="241"/>
      <c r="M5526" s="243"/>
      <c r="N5526" s="244"/>
      <c r="O5526" s="243"/>
      <c r="P5526" s="244"/>
      <c r="Q5526" s="243"/>
      <c r="R5526" s="243"/>
    </row>
    <row r="5527" spans="1:18">
      <c r="A5527" s="241"/>
      <c r="B5527" s="241"/>
      <c r="C5527" s="241"/>
      <c r="D5527" s="241"/>
      <c r="E5527" s="241"/>
      <c r="F5527" s="241"/>
      <c r="G5527" s="242"/>
      <c r="H5527" s="241"/>
      <c r="I5527" s="241"/>
      <c r="J5527" s="241"/>
      <c r="K5527" s="241"/>
      <c r="L5527" s="241"/>
      <c r="M5527" s="243"/>
      <c r="N5527" s="244"/>
      <c r="O5527" s="243"/>
      <c r="P5527" s="244"/>
      <c r="Q5527" s="243"/>
      <c r="R5527" s="243"/>
    </row>
    <row r="5528" spans="1:18">
      <c r="A5528" s="241"/>
      <c r="B5528" s="241"/>
      <c r="C5528" s="241"/>
      <c r="D5528" s="241"/>
      <c r="E5528" s="241"/>
      <c r="F5528" s="241"/>
      <c r="G5528" s="242"/>
      <c r="H5528" s="241"/>
      <c r="I5528" s="241"/>
      <c r="J5528" s="241"/>
      <c r="K5528" s="241"/>
      <c r="L5528" s="241"/>
      <c r="M5528" s="243"/>
      <c r="N5528" s="244"/>
      <c r="O5528" s="243"/>
      <c r="P5528" s="244"/>
      <c r="Q5528" s="243"/>
      <c r="R5528" s="243"/>
    </row>
    <row r="5529" spans="1:18">
      <c r="A5529" s="241"/>
      <c r="B5529" s="241"/>
      <c r="C5529" s="241"/>
      <c r="D5529" s="241"/>
      <c r="E5529" s="241"/>
      <c r="F5529" s="241"/>
      <c r="G5529" s="242"/>
      <c r="H5529" s="241"/>
      <c r="I5529" s="241"/>
      <c r="J5529" s="241"/>
      <c r="K5529" s="241"/>
      <c r="L5529" s="241"/>
      <c r="M5529" s="243"/>
      <c r="N5529" s="244"/>
      <c r="O5529" s="243"/>
      <c r="P5529" s="244"/>
      <c r="Q5529" s="243"/>
      <c r="R5529" s="243"/>
    </row>
    <row r="5530" spans="1:18">
      <c r="A5530" s="241"/>
      <c r="B5530" s="241"/>
      <c r="C5530" s="241"/>
      <c r="D5530" s="241"/>
      <c r="E5530" s="241"/>
      <c r="F5530" s="241"/>
      <c r="G5530" s="242"/>
      <c r="H5530" s="241"/>
      <c r="I5530" s="241"/>
      <c r="J5530" s="241"/>
      <c r="K5530" s="241"/>
      <c r="L5530" s="241"/>
      <c r="M5530" s="243"/>
      <c r="N5530" s="244"/>
      <c r="O5530" s="243"/>
      <c r="P5530" s="244"/>
      <c r="Q5530" s="243"/>
      <c r="R5530" s="243"/>
    </row>
    <row r="5531" spans="1:18">
      <c r="A5531" s="241"/>
      <c r="B5531" s="241"/>
      <c r="C5531" s="241"/>
      <c r="D5531" s="241"/>
      <c r="E5531" s="241"/>
      <c r="F5531" s="241"/>
      <c r="G5531" s="242"/>
      <c r="H5531" s="241"/>
      <c r="I5531" s="241"/>
      <c r="J5531" s="241"/>
      <c r="K5531" s="241"/>
      <c r="L5531" s="241"/>
      <c r="M5531" s="243"/>
      <c r="N5531" s="244"/>
      <c r="O5531" s="243"/>
      <c r="P5531" s="244"/>
      <c r="Q5531" s="243"/>
      <c r="R5531" s="243"/>
    </row>
    <row r="5532" spans="1:18">
      <c r="A5532" s="241"/>
      <c r="B5532" s="241"/>
      <c r="C5532" s="241"/>
      <c r="D5532" s="241"/>
      <c r="E5532" s="241"/>
      <c r="F5532" s="241"/>
      <c r="G5532" s="242"/>
      <c r="H5532" s="241"/>
      <c r="I5532" s="241"/>
      <c r="J5532" s="241"/>
      <c r="K5532" s="241"/>
      <c r="L5532" s="241"/>
      <c r="M5532" s="243"/>
      <c r="N5532" s="244"/>
      <c r="O5532" s="243"/>
      <c r="P5532" s="244"/>
      <c r="Q5532" s="243"/>
      <c r="R5532" s="243"/>
    </row>
    <row r="5533" spans="1:18">
      <c r="A5533" s="241"/>
      <c r="B5533" s="241"/>
      <c r="C5533" s="241"/>
      <c r="D5533" s="241"/>
      <c r="E5533" s="241"/>
      <c r="F5533" s="241"/>
      <c r="G5533" s="242"/>
      <c r="H5533" s="241"/>
      <c r="I5533" s="241"/>
      <c r="J5533" s="241"/>
      <c r="K5533" s="241"/>
      <c r="L5533" s="241"/>
      <c r="M5533" s="243"/>
      <c r="N5533" s="244"/>
      <c r="O5533" s="243"/>
      <c r="P5533" s="244"/>
      <c r="Q5533" s="243"/>
      <c r="R5533" s="243"/>
    </row>
    <row r="5534" spans="1:18">
      <c r="A5534" s="241"/>
      <c r="B5534" s="241"/>
      <c r="C5534" s="241"/>
      <c r="D5534" s="241"/>
      <c r="E5534" s="241"/>
      <c r="F5534" s="241"/>
      <c r="G5534" s="242"/>
      <c r="H5534" s="241"/>
      <c r="I5534" s="241"/>
      <c r="J5534" s="241"/>
      <c r="K5534" s="241"/>
      <c r="L5534" s="241"/>
      <c r="M5534" s="243"/>
      <c r="N5534" s="244"/>
      <c r="O5534" s="243"/>
      <c r="P5534" s="244"/>
      <c r="Q5534" s="243"/>
      <c r="R5534" s="243"/>
    </row>
    <row r="5535" spans="1:18">
      <c r="A5535" s="241"/>
      <c r="B5535" s="241"/>
      <c r="C5535" s="241"/>
      <c r="D5535" s="241"/>
      <c r="E5535" s="241"/>
      <c r="F5535" s="241"/>
      <c r="G5535" s="242"/>
      <c r="H5535" s="241"/>
      <c r="I5535" s="241"/>
      <c r="J5535" s="241"/>
      <c r="K5535" s="241"/>
      <c r="L5535" s="241"/>
      <c r="M5535" s="243"/>
      <c r="N5535" s="244"/>
      <c r="O5535" s="243"/>
      <c r="P5535" s="244"/>
      <c r="Q5535" s="243"/>
      <c r="R5535" s="243"/>
    </row>
    <row r="5536" spans="1:18">
      <c r="A5536" s="241"/>
      <c r="B5536" s="241"/>
      <c r="C5536" s="241"/>
      <c r="D5536" s="241"/>
      <c r="E5536" s="241"/>
      <c r="F5536" s="241"/>
      <c r="G5536" s="242"/>
      <c r="H5536" s="241"/>
      <c r="I5536" s="241"/>
      <c r="J5536" s="241"/>
      <c r="K5536" s="241"/>
      <c r="L5536" s="241"/>
      <c r="M5536" s="243"/>
      <c r="N5536" s="244"/>
      <c r="O5536" s="243"/>
      <c r="P5536" s="244"/>
      <c r="Q5536" s="243"/>
      <c r="R5536" s="243"/>
    </row>
    <row r="5537" spans="1:18">
      <c r="A5537" s="241"/>
      <c r="B5537" s="241"/>
      <c r="C5537" s="241"/>
      <c r="D5537" s="241"/>
      <c r="E5537" s="241"/>
      <c r="F5537" s="241"/>
      <c r="G5537" s="242"/>
      <c r="H5537" s="241"/>
      <c r="I5537" s="241"/>
      <c r="J5537" s="241"/>
      <c r="K5537" s="241"/>
      <c r="L5537" s="241"/>
      <c r="M5537" s="243"/>
      <c r="N5537" s="244"/>
      <c r="O5537" s="243"/>
      <c r="P5537" s="244"/>
      <c r="Q5537" s="243"/>
      <c r="R5537" s="243"/>
    </row>
    <row r="5538" spans="1:18">
      <c r="A5538" s="241"/>
      <c r="B5538" s="241"/>
      <c r="C5538" s="241"/>
      <c r="D5538" s="241"/>
      <c r="E5538" s="241"/>
      <c r="F5538" s="241"/>
      <c r="G5538" s="242"/>
      <c r="H5538" s="241"/>
      <c r="I5538" s="241"/>
      <c r="J5538" s="241"/>
      <c r="K5538" s="241"/>
      <c r="L5538" s="241"/>
      <c r="M5538" s="243"/>
      <c r="N5538" s="244"/>
      <c r="O5538" s="243"/>
      <c r="P5538" s="244"/>
      <c r="Q5538" s="243"/>
      <c r="R5538" s="243"/>
    </row>
    <row r="5539" spans="1:18">
      <c r="A5539" s="241"/>
      <c r="B5539" s="241"/>
      <c r="C5539" s="241"/>
      <c r="D5539" s="241"/>
      <c r="E5539" s="241"/>
      <c r="F5539" s="241"/>
      <c r="G5539" s="242"/>
      <c r="H5539" s="241"/>
      <c r="I5539" s="241"/>
      <c r="J5539" s="241"/>
      <c r="K5539" s="241"/>
      <c r="L5539" s="241"/>
      <c r="M5539" s="243"/>
      <c r="N5539" s="244"/>
      <c r="O5539" s="243"/>
      <c r="P5539" s="244"/>
      <c r="Q5539" s="243"/>
      <c r="R5539" s="243"/>
    </row>
    <row r="5540" spans="1:18">
      <c r="A5540" s="241"/>
      <c r="B5540" s="241"/>
      <c r="C5540" s="241"/>
      <c r="D5540" s="241"/>
      <c r="E5540" s="241"/>
      <c r="F5540" s="241"/>
      <c r="G5540" s="242"/>
      <c r="H5540" s="241"/>
      <c r="I5540" s="241"/>
      <c r="J5540" s="241"/>
      <c r="K5540" s="241"/>
      <c r="L5540" s="241"/>
      <c r="M5540" s="243"/>
      <c r="N5540" s="244"/>
      <c r="O5540" s="243"/>
      <c r="P5540" s="244"/>
      <c r="Q5540" s="243"/>
      <c r="R5540" s="243"/>
    </row>
    <row r="5541" spans="1:18">
      <c r="A5541" s="241"/>
      <c r="B5541" s="241"/>
      <c r="C5541" s="241"/>
      <c r="D5541" s="241"/>
      <c r="E5541" s="241"/>
      <c r="F5541" s="241"/>
      <c r="G5541" s="242"/>
      <c r="H5541" s="241"/>
      <c r="I5541" s="241"/>
      <c r="J5541" s="241"/>
      <c r="K5541" s="241"/>
      <c r="L5541" s="241"/>
      <c r="M5541" s="243"/>
      <c r="N5541" s="244"/>
      <c r="O5541" s="243"/>
      <c r="P5541" s="244"/>
      <c r="Q5541" s="243"/>
      <c r="R5541" s="243"/>
    </row>
    <row r="5542" spans="1:18">
      <c r="A5542" s="241"/>
      <c r="B5542" s="241"/>
      <c r="C5542" s="241"/>
      <c r="D5542" s="241"/>
      <c r="E5542" s="241"/>
      <c r="F5542" s="241"/>
      <c r="G5542" s="242"/>
      <c r="H5542" s="241"/>
      <c r="I5542" s="241"/>
      <c r="J5542" s="241"/>
      <c r="K5542" s="241"/>
      <c r="L5542" s="241"/>
      <c r="M5542" s="243"/>
      <c r="N5542" s="244"/>
      <c r="O5542" s="243"/>
      <c r="P5542" s="244"/>
      <c r="Q5542" s="243"/>
      <c r="R5542" s="243"/>
    </row>
    <row r="5543" spans="1:18">
      <c r="A5543" s="241"/>
      <c r="B5543" s="241"/>
      <c r="C5543" s="241"/>
      <c r="D5543" s="241"/>
      <c r="E5543" s="241"/>
      <c r="F5543" s="241"/>
      <c r="G5543" s="242"/>
      <c r="H5543" s="241"/>
      <c r="I5543" s="241"/>
      <c r="J5543" s="241"/>
      <c r="K5543" s="241"/>
      <c r="L5543" s="241"/>
      <c r="M5543" s="243"/>
      <c r="N5543" s="244"/>
      <c r="O5543" s="243"/>
      <c r="P5543" s="244"/>
      <c r="Q5543" s="243"/>
      <c r="R5543" s="243"/>
    </row>
    <row r="5544" spans="1:18">
      <c r="A5544" s="241"/>
      <c r="B5544" s="241"/>
      <c r="C5544" s="241"/>
      <c r="D5544" s="241"/>
      <c r="E5544" s="241"/>
      <c r="F5544" s="241"/>
      <c r="G5544" s="242"/>
      <c r="H5544" s="241"/>
      <c r="I5544" s="241"/>
      <c r="J5544" s="241"/>
      <c r="K5544" s="241"/>
      <c r="L5544" s="241"/>
      <c r="M5544" s="243"/>
      <c r="N5544" s="244"/>
      <c r="O5544" s="243"/>
      <c r="P5544" s="244"/>
      <c r="Q5544" s="243"/>
      <c r="R5544" s="243"/>
    </row>
    <row r="5545" spans="1:18">
      <c r="A5545" s="241"/>
      <c r="B5545" s="241"/>
      <c r="C5545" s="241"/>
      <c r="D5545" s="241"/>
      <c r="E5545" s="241"/>
      <c r="F5545" s="241"/>
      <c r="G5545" s="242"/>
      <c r="H5545" s="241"/>
      <c r="I5545" s="241"/>
      <c r="J5545" s="241"/>
      <c r="K5545" s="241"/>
      <c r="L5545" s="241"/>
      <c r="M5545" s="243"/>
      <c r="N5545" s="244"/>
      <c r="O5545" s="243"/>
      <c r="P5545" s="244"/>
      <c r="Q5545" s="243"/>
      <c r="R5545" s="243"/>
    </row>
    <row r="5546" spans="1:18">
      <c r="A5546" s="241"/>
      <c r="B5546" s="241"/>
      <c r="C5546" s="241"/>
      <c r="D5546" s="241"/>
      <c r="E5546" s="241"/>
      <c r="F5546" s="241"/>
      <c r="G5546" s="242"/>
      <c r="H5546" s="241"/>
      <c r="I5546" s="241"/>
      <c r="J5546" s="241"/>
      <c r="K5546" s="241"/>
      <c r="L5546" s="241"/>
      <c r="M5546" s="243"/>
      <c r="N5546" s="244"/>
      <c r="O5546" s="243"/>
      <c r="P5546" s="244"/>
      <c r="Q5546" s="243"/>
      <c r="R5546" s="243"/>
    </row>
    <row r="5547" spans="1:18">
      <c r="A5547" s="241"/>
      <c r="B5547" s="241"/>
      <c r="C5547" s="241"/>
      <c r="D5547" s="241"/>
      <c r="E5547" s="241"/>
      <c r="F5547" s="241"/>
      <c r="G5547" s="242"/>
      <c r="H5547" s="241"/>
      <c r="I5547" s="241"/>
      <c r="J5547" s="241"/>
      <c r="K5547" s="241"/>
      <c r="L5547" s="241"/>
      <c r="M5547" s="243"/>
      <c r="N5547" s="244"/>
      <c r="O5547" s="243"/>
      <c r="P5547" s="244"/>
      <c r="Q5547" s="243"/>
      <c r="R5547" s="243"/>
    </row>
    <row r="5548" spans="1:18">
      <c r="A5548" s="241"/>
      <c r="B5548" s="241"/>
      <c r="C5548" s="241"/>
      <c r="D5548" s="241"/>
      <c r="E5548" s="241"/>
      <c r="F5548" s="241"/>
      <c r="G5548" s="242"/>
      <c r="H5548" s="241"/>
      <c r="I5548" s="241"/>
      <c r="J5548" s="241"/>
      <c r="K5548" s="241"/>
      <c r="L5548" s="241"/>
      <c r="M5548" s="243"/>
      <c r="N5548" s="244"/>
      <c r="O5548" s="243"/>
      <c r="P5548" s="244"/>
      <c r="Q5548" s="243"/>
      <c r="R5548" s="243"/>
    </row>
    <row r="5549" spans="1:18">
      <c r="A5549" s="241"/>
      <c r="B5549" s="241"/>
      <c r="C5549" s="241"/>
      <c r="D5549" s="241"/>
      <c r="E5549" s="241"/>
      <c r="F5549" s="241"/>
      <c r="G5549" s="242"/>
      <c r="H5549" s="241"/>
      <c r="I5549" s="241"/>
      <c r="J5549" s="241"/>
      <c r="K5549" s="241"/>
      <c r="L5549" s="241"/>
      <c r="M5549" s="243"/>
      <c r="N5549" s="244"/>
      <c r="O5549" s="243"/>
      <c r="P5549" s="244"/>
      <c r="Q5549" s="243"/>
      <c r="R5549" s="243"/>
    </row>
    <row r="5550" spans="1:18">
      <c r="A5550" s="241"/>
      <c r="B5550" s="241"/>
      <c r="C5550" s="241"/>
      <c r="D5550" s="241"/>
      <c r="E5550" s="241"/>
      <c r="F5550" s="241"/>
      <c r="G5550" s="242"/>
      <c r="H5550" s="241"/>
      <c r="I5550" s="241"/>
      <c r="J5550" s="241"/>
      <c r="K5550" s="241"/>
      <c r="L5550" s="241"/>
      <c r="M5550" s="243"/>
      <c r="N5550" s="244"/>
      <c r="O5550" s="243"/>
      <c r="P5550" s="244"/>
      <c r="Q5550" s="243"/>
      <c r="R5550" s="243"/>
    </row>
    <row r="5551" spans="1:18">
      <c r="A5551" s="241"/>
      <c r="B5551" s="241"/>
      <c r="C5551" s="241"/>
      <c r="D5551" s="241"/>
      <c r="E5551" s="241"/>
      <c r="F5551" s="241"/>
      <c r="G5551" s="242"/>
      <c r="H5551" s="241"/>
      <c r="I5551" s="241"/>
      <c r="J5551" s="241"/>
      <c r="K5551" s="241"/>
      <c r="L5551" s="241"/>
      <c r="M5551" s="243"/>
      <c r="N5551" s="244"/>
      <c r="O5551" s="243"/>
      <c r="P5551" s="244"/>
      <c r="Q5551" s="243"/>
      <c r="R5551" s="243"/>
    </row>
    <row r="5552" spans="1:18">
      <c r="A5552" s="241"/>
      <c r="B5552" s="241"/>
      <c r="C5552" s="241"/>
      <c r="D5552" s="241"/>
      <c r="E5552" s="241"/>
      <c r="F5552" s="241"/>
      <c r="G5552" s="242"/>
      <c r="H5552" s="241"/>
      <c r="I5552" s="241"/>
      <c r="J5552" s="241"/>
      <c r="K5552" s="241"/>
      <c r="L5552" s="241"/>
      <c r="M5552" s="243"/>
      <c r="N5552" s="244"/>
      <c r="O5552" s="243"/>
      <c r="P5552" s="244"/>
      <c r="Q5552" s="243"/>
      <c r="R5552" s="243"/>
    </row>
    <row r="5553" spans="1:18">
      <c r="A5553" s="241"/>
      <c r="B5553" s="241"/>
      <c r="C5553" s="241"/>
      <c r="D5553" s="241"/>
      <c r="E5553" s="241"/>
      <c r="F5553" s="241"/>
      <c r="G5553" s="242"/>
      <c r="H5553" s="241"/>
      <c r="I5553" s="241"/>
      <c r="J5553" s="241"/>
      <c r="K5553" s="241"/>
      <c r="L5553" s="241"/>
      <c r="M5553" s="243"/>
      <c r="N5553" s="244"/>
      <c r="O5553" s="243"/>
      <c r="P5553" s="244"/>
      <c r="Q5553" s="243"/>
      <c r="R5553" s="243"/>
    </row>
    <row r="5554" spans="1:18">
      <c r="A5554" s="241"/>
      <c r="B5554" s="241"/>
      <c r="C5554" s="241"/>
      <c r="D5554" s="241"/>
      <c r="E5554" s="241"/>
      <c r="F5554" s="241"/>
      <c r="G5554" s="242"/>
      <c r="H5554" s="241"/>
      <c r="I5554" s="241"/>
      <c r="J5554" s="241"/>
      <c r="K5554" s="241"/>
      <c r="L5554" s="241"/>
      <c r="M5554" s="243"/>
      <c r="N5554" s="244"/>
      <c r="O5554" s="243"/>
      <c r="P5554" s="244"/>
      <c r="Q5554" s="243"/>
      <c r="R5554" s="243"/>
    </row>
    <row r="5555" spans="1:18">
      <c r="A5555" s="241"/>
      <c r="B5555" s="241"/>
      <c r="C5555" s="241"/>
      <c r="D5555" s="241"/>
      <c r="E5555" s="241"/>
      <c r="F5555" s="241"/>
      <c r="G5555" s="242"/>
      <c r="H5555" s="241"/>
      <c r="I5555" s="241"/>
      <c r="J5555" s="241"/>
      <c r="K5555" s="241"/>
      <c r="L5555" s="241"/>
      <c r="M5555" s="243"/>
      <c r="N5555" s="244"/>
      <c r="O5555" s="243"/>
      <c r="P5555" s="244"/>
      <c r="Q5555" s="243"/>
      <c r="R5555" s="243"/>
    </row>
    <row r="5556" spans="1:18">
      <c r="A5556" s="241"/>
      <c r="B5556" s="241"/>
      <c r="C5556" s="241"/>
      <c r="D5556" s="241"/>
      <c r="E5556" s="241"/>
      <c r="F5556" s="241"/>
      <c r="G5556" s="242"/>
      <c r="H5556" s="241"/>
      <c r="I5556" s="241"/>
      <c r="J5556" s="241"/>
      <c r="K5556" s="241"/>
      <c r="L5556" s="241"/>
      <c r="M5556" s="243"/>
      <c r="N5556" s="244"/>
      <c r="O5556" s="243"/>
      <c r="P5556" s="244"/>
      <c r="Q5556" s="243"/>
      <c r="R5556" s="243"/>
    </row>
    <row r="5557" spans="1:18">
      <c r="A5557" s="241"/>
      <c r="B5557" s="241"/>
      <c r="C5557" s="241"/>
      <c r="D5557" s="241"/>
      <c r="E5557" s="241"/>
      <c r="F5557" s="241"/>
      <c r="G5557" s="242"/>
      <c r="H5557" s="241"/>
      <c r="I5557" s="241"/>
      <c r="J5557" s="241"/>
      <c r="K5557" s="241"/>
      <c r="L5557" s="241"/>
      <c r="M5557" s="243"/>
      <c r="N5557" s="244"/>
      <c r="O5557" s="243"/>
      <c r="P5557" s="244"/>
      <c r="Q5557" s="243"/>
      <c r="R5557" s="243"/>
    </row>
    <row r="5558" spans="1:18">
      <c r="A5558" s="241"/>
      <c r="B5558" s="241"/>
      <c r="C5558" s="241"/>
      <c r="D5558" s="241"/>
      <c r="E5558" s="241"/>
      <c r="F5558" s="241"/>
      <c r="G5558" s="242"/>
      <c r="H5558" s="241"/>
      <c r="I5558" s="241"/>
      <c r="J5558" s="241"/>
      <c r="K5558" s="241"/>
      <c r="L5558" s="241"/>
      <c r="M5558" s="243"/>
      <c r="N5558" s="244"/>
      <c r="O5558" s="243"/>
      <c r="P5558" s="244"/>
      <c r="Q5558" s="243"/>
      <c r="R5558" s="243"/>
    </row>
    <row r="5559" spans="1:18">
      <c r="A5559" s="241"/>
      <c r="B5559" s="241"/>
      <c r="C5559" s="241"/>
      <c r="D5559" s="241"/>
      <c r="E5559" s="241"/>
      <c r="F5559" s="241"/>
      <c r="G5559" s="242"/>
      <c r="H5559" s="241"/>
      <c r="I5559" s="241"/>
      <c r="J5559" s="241"/>
      <c r="K5559" s="241"/>
      <c r="L5559" s="241"/>
      <c r="M5559" s="243"/>
      <c r="N5559" s="244"/>
      <c r="O5559" s="243"/>
      <c r="P5559" s="244"/>
      <c r="Q5559" s="243"/>
      <c r="R5559" s="243"/>
    </row>
    <row r="5560" spans="1:18">
      <c r="A5560" s="241"/>
      <c r="B5560" s="241"/>
      <c r="C5560" s="241"/>
      <c r="D5560" s="241"/>
      <c r="E5560" s="241"/>
      <c r="F5560" s="241"/>
      <c r="G5560" s="242"/>
      <c r="H5560" s="241"/>
      <c r="I5560" s="241"/>
      <c r="J5560" s="241"/>
      <c r="K5560" s="241"/>
      <c r="L5560" s="241"/>
      <c r="M5560" s="243"/>
      <c r="N5560" s="244"/>
      <c r="O5560" s="243"/>
      <c r="P5560" s="244"/>
      <c r="Q5560" s="243"/>
      <c r="R5560" s="243"/>
    </row>
    <row r="5561" spans="1:18">
      <c r="A5561" s="241"/>
      <c r="B5561" s="241"/>
      <c r="C5561" s="241"/>
      <c r="D5561" s="241"/>
      <c r="E5561" s="241"/>
      <c r="F5561" s="241"/>
      <c r="G5561" s="242"/>
      <c r="H5561" s="241"/>
      <c r="I5561" s="241"/>
      <c r="J5561" s="241"/>
      <c r="K5561" s="241"/>
      <c r="L5561" s="241"/>
      <c r="M5561" s="243"/>
      <c r="N5561" s="244"/>
      <c r="O5561" s="243"/>
      <c r="P5561" s="244"/>
      <c r="Q5561" s="243"/>
      <c r="R5561" s="243"/>
    </row>
    <row r="5562" spans="1:18">
      <c r="A5562" s="241"/>
      <c r="B5562" s="241"/>
      <c r="C5562" s="241"/>
      <c r="D5562" s="241"/>
      <c r="E5562" s="241"/>
      <c r="F5562" s="241"/>
      <c r="G5562" s="242"/>
      <c r="H5562" s="241"/>
      <c r="I5562" s="241"/>
      <c r="J5562" s="241"/>
      <c r="K5562" s="241"/>
      <c r="L5562" s="241"/>
      <c r="M5562" s="243"/>
      <c r="N5562" s="244"/>
      <c r="O5562" s="243"/>
      <c r="P5562" s="244"/>
      <c r="Q5562" s="243"/>
      <c r="R5562" s="243"/>
    </row>
    <row r="5563" spans="1:18">
      <c r="A5563" s="241"/>
      <c r="B5563" s="241"/>
      <c r="C5563" s="241"/>
      <c r="D5563" s="241"/>
      <c r="E5563" s="241"/>
      <c r="F5563" s="241"/>
      <c r="G5563" s="242"/>
      <c r="H5563" s="241"/>
      <c r="I5563" s="241"/>
      <c r="J5563" s="241"/>
      <c r="K5563" s="241"/>
      <c r="L5563" s="241"/>
      <c r="M5563" s="243"/>
      <c r="N5563" s="244"/>
      <c r="O5563" s="243"/>
      <c r="P5563" s="244"/>
      <c r="Q5563" s="243"/>
      <c r="R5563" s="243"/>
    </row>
    <row r="5564" spans="1:18">
      <c r="A5564" s="241"/>
      <c r="B5564" s="241"/>
      <c r="C5564" s="241"/>
      <c r="D5564" s="241"/>
      <c r="E5564" s="241"/>
      <c r="F5564" s="241"/>
      <c r="G5564" s="242"/>
      <c r="H5564" s="241"/>
      <c r="I5564" s="241"/>
      <c r="J5564" s="241"/>
      <c r="K5564" s="241"/>
      <c r="L5564" s="241"/>
      <c r="M5564" s="243"/>
      <c r="N5564" s="244"/>
      <c r="O5564" s="243"/>
      <c r="P5564" s="244"/>
      <c r="Q5564" s="243"/>
      <c r="R5564" s="243"/>
    </row>
    <row r="5565" spans="1:18">
      <c r="A5565" s="241"/>
      <c r="B5565" s="241"/>
      <c r="C5565" s="241"/>
      <c r="D5565" s="241"/>
      <c r="E5565" s="241"/>
      <c r="F5565" s="241"/>
      <c r="G5565" s="242"/>
      <c r="H5565" s="241"/>
      <c r="I5565" s="241"/>
      <c r="J5565" s="241"/>
      <c r="K5565" s="241"/>
      <c r="L5565" s="241"/>
      <c r="M5565" s="243"/>
      <c r="N5565" s="244"/>
      <c r="O5565" s="243"/>
      <c r="P5565" s="244"/>
      <c r="Q5565" s="243"/>
      <c r="R5565" s="243"/>
    </row>
    <row r="5566" spans="1:18">
      <c r="A5566" s="241"/>
      <c r="B5566" s="241"/>
      <c r="C5566" s="241"/>
      <c r="D5566" s="241"/>
      <c r="E5566" s="241"/>
      <c r="F5566" s="241"/>
      <c r="G5566" s="242"/>
      <c r="H5566" s="241"/>
      <c r="I5566" s="241"/>
      <c r="J5566" s="241"/>
      <c r="K5566" s="241"/>
      <c r="L5566" s="241"/>
      <c r="M5566" s="243"/>
      <c r="N5566" s="244"/>
      <c r="O5566" s="243"/>
      <c r="P5566" s="244"/>
      <c r="Q5566" s="243"/>
      <c r="R5566" s="243"/>
    </row>
    <row r="5567" spans="1:18">
      <c r="A5567" s="241"/>
      <c r="B5567" s="241"/>
      <c r="C5567" s="241"/>
      <c r="D5567" s="241"/>
      <c r="E5567" s="241"/>
      <c r="F5567" s="241"/>
      <c r="G5567" s="242"/>
      <c r="H5567" s="241"/>
      <c r="I5567" s="241"/>
      <c r="J5567" s="241"/>
      <c r="K5567" s="241"/>
      <c r="L5567" s="241"/>
      <c r="M5567" s="243"/>
      <c r="N5567" s="244"/>
      <c r="O5567" s="243"/>
      <c r="P5567" s="244"/>
      <c r="Q5567" s="243"/>
      <c r="R5567" s="243"/>
    </row>
    <row r="5568" spans="1:18">
      <c r="A5568" s="241"/>
      <c r="B5568" s="241"/>
      <c r="C5568" s="241"/>
      <c r="D5568" s="241"/>
      <c r="E5568" s="241"/>
      <c r="F5568" s="241"/>
      <c r="G5568" s="242"/>
      <c r="H5568" s="241"/>
      <c r="I5568" s="241"/>
      <c r="J5568" s="241"/>
      <c r="K5568" s="241"/>
      <c r="L5568" s="241"/>
      <c r="M5568" s="243"/>
      <c r="N5568" s="244"/>
      <c r="O5568" s="243"/>
      <c r="P5568" s="244"/>
      <c r="Q5568" s="243"/>
      <c r="R5568" s="243"/>
    </row>
    <row r="5569" spans="1:18">
      <c r="A5569" s="241"/>
      <c r="B5569" s="241"/>
      <c r="C5569" s="241"/>
      <c r="D5569" s="241"/>
      <c r="E5569" s="241"/>
      <c r="F5569" s="241"/>
      <c r="G5569" s="242"/>
      <c r="H5569" s="241"/>
      <c r="I5569" s="241"/>
      <c r="J5569" s="241"/>
      <c r="K5569" s="241"/>
      <c r="L5569" s="241"/>
      <c r="M5569" s="243"/>
      <c r="N5569" s="244"/>
      <c r="O5569" s="243"/>
      <c r="P5569" s="244"/>
      <c r="Q5569" s="243"/>
      <c r="R5569" s="243"/>
    </row>
    <row r="5570" spans="1:18">
      <c r="A5570" s="241"/>
      <c r="B5570" s="241"/>
      <c r="C5570" s="241"/>
      <c r="D5570" s="241"/>
      <c r="E5570" s="241"/>
      <c r="F5570" s="241"/>
      <c r="G5570" s="242"/>
      <c r="H5570" s="241"/>
      <c r="I5570" s="241"/>
      <c r="J5570" s="241"/>
      <c r="K5570" s="241"/>
      <c r="L5570" s="241"/>
      <c r="M5570" s="243"/>
      <c r="N5570" s="244"/>
      <c r="O5570" s="243"/>
      <c r="P5570" s="244"/>
      <c r="Q5570" s="243"/>
      <c r="R5570" s="243"/>
    </row>
    <row r="5571" spans="1:18">
      <c r="A5571" s="241"/>
      <c r="B5571" s="241"/>
      <c r="C5571" s="241"/>
      <c r="D5571" s="241"/>
      <c r="E5571" s="241"/>
      <c r="F5571" s="241"/>
      <c r="G5571" s="242"/>
      <c r="H5571" s="241"/>
      <c r="I5571" s="241"/>
      <c r="J5571" s="241"/>
      <c r="K5571" s="241"/>
      <c r="L5571" s="241"/>
      <c r="M5571" s="243"/>
      <c r="N5571" s="244"/>
      <c r="O5571" s="243"/>
      <c r="P5571" s="244"/>
      <c r="Q5571" s="243"/>
      <c r="R5571" s="243"/>
    </row>
    <row r="5572" spans="1:18">
      <c r="A5572" s="241"/>
      <c r="B5572" s="241"/>
      <c r="C5572" s="241"/>
      <c r="D5572" s="241"/>
      <c r="E5572" s="241"/>
      <c r="F5572" s="241"/>
      <c r="G5572" s="242"/>
      <c r="H5572" s="241"/>
      <c r="I5572" s="241"/>
      <c r="J5572" s="241"/>
      <c r="K5572" s="241"/>
      <c r="L5572" s="241"/>
      <c r="M5572" s="243"/>
      <c r="N5572" s="244"/>
      <c r="O5572" s="243"/>
      <c r="P5572" s="244"/>
      <c r="Q5572" s="243"/>
      <c r="R5572" s="243"/>
    </row>
    <row r="5573" spans="1:18">
      <c r="A5573" s="241"/>
      <c r="B5573" s="241"/>
      <c r="C5573" s="241"/>
      <c r="D5573" s="241"/>
      <c r="E5573" s="241"/>
      <c r="F5573" s="241"/>
      <c r="G5573" s="242"/>
      <c r="H5573" s="241"/>
      <c r="I5573" s="241"/>
      <c r="J5573" s="241"/>
      <c r="K5573" s="241"/>
      <c r="L5573" s="241"/>
      <c r="M5573" s="243"/>
      <c r="N5573" s="244"/>
      <c r="O5573" s="243"/>
      <c r="P5573" s="244"/>
      <c r="Q5573" s="243"/>
      <c r="R5573" s="243"/>
    </row>
    <row r="5574" spans="1:18">
      <c r="A5574" s="241"/>
      <c r="B5574" s="241"/>
      <c r="C5574" s="241"/>
      <c r="D5574" s="241"/>
      <c r="E5574" s="241"/>
      <c r="F5574" s="241"/>
      <c r="G5574" s="242"/>
      <c r="H5574" s="241"/>
      <c r="I5574" s="241"/>
      <c r="J5574" s="241"/>
      <c r="K5574" s="241"/>
      <c r="L5574" s="241"/>
      <c r="M5574" s="243"/>
      <c r="N5574" s="244"/>
      <c r="O5574" s="243"/>
      <c r="P5574" s="244"/>
      <c r="Q5574" s="243"/>
      <c r="R5574" s="243"/>
    </row>
    <row r="5575" spans="1:18">
      <c r="A5575" s="241"/>
      <c r="B5575" s="241"/>
      <c r="C5575" s="241"/>
      <c r="D5575" s="241"/>
      <c r="E5575" s="241"/>
      <c r="F5575" s="241"/>
      <c r="G5575" s="242"/>
      <c r="H5575" s="241"/>
      <c r="I5575" s="241"/>
      <c r="J5575" s="241"/>
      <c r="K5575" s="241"/>
      <c r="L5575" s="241"/>
      <c r="M5575" s="243"/>
      <c r="N5575" s="244"/>
      <c r="O5575" s="243"/>
      <c r="P5575" s="244"/>
      <c r="Q5575" s="243"/>
      <c r="R5575" s="243"/>
    </row>
    <row r="5576" spans="1:18">
      <c r="A5576" s="241"/>
      <c r="B5576" s="241"/>
      <c r="C5576" s="241"/>
      <c r="D5576" s="241"/>
      <c r="E5576" s="241"/>
      <c r="F5576" s="241"/>
      <c r="G5576" s="242"/>
      <c r="H5576" s="241"/>
      <c r="I5576" s="241"/>
      <c r="J5576" s="241"/>
      <c r="K5576" s="241"/>
      <c r="L5576" s="241"/>
      <c r="M5576" s="243"/>
      <c r="N5576" s="244"/>
      <c r="O5576" s="243"/>
      <c r="P5576" s="244"/>
      <c r="Q5576" s="243"/>
      <c r="R5576" s="243"/>
    </row>
    <row r="5577" spans="1:18">
      <c r="A5577" s="241"/>
      <c r="B5577" s="241"/>
      <c r="C5577" s="241"/>
      <c r="D5577" s="241"/>
      <c r="E5577" s="241"/>
      <c r="F5577" s="241"/>
      <c r="G5577" s="242"/>
      <c r="H5577" s="241"/>
      <c r="I5577" s="241"/>
      <c r="J5577" s="241"/>
      <c r="K5577" s="241"/>
      <c r="L5577" s="241"/>
      <c r="M5577" s="243"/>
      <c r="N5577" s="244"/>
      <c r="O5577" s="243"/>
      <c r="P5577" s="244"/>
      <c r="Q5577" s="243"/>
      <c r="R5577" s="243"/>
    </row>
    <row r="5578" spans="1:18">
      <c r="A5578" s="241"/>
      <c r="B5578" s="241"/>
      <c r="C5578" s="241"/>
      <c r="D5578" s="241"/>
      <c r="E5578" s="241"/>
      <c r="F5578" s="241"/>
      <c r="G5578" s="242"/>
      <c r="H5578" s="241"/>
      <c r="I5578" s="241"/>
      <c r="J5578" s="241"/>
      <c r="K5578" s="241"/>
      <c r="L5578" s="241"/>
      <c r="M5578" s="243"/>
      <c r="N5578" s="244"/>
      <c r="O5578" s="243"/>
      <c r="P5578" s="244"/>
      <c r="Q5578" s="243"/>
      <c r="R5578" s="243"/>
    </row>
    <row r="5579" spans="1:18">
      <c r="A5579" s="241"/>
      <c r="B5579" s="241"/>
      <c r="C5579" s="241"/>
      <c r="D5579" s="241"/>
      <c r="E5579" s="241"/>
      <c r="F5579" s="241"/>
      <c r="G5579" s="242"/>
      <c r="H5579" s="241"/>
      <c r="I5579" s="241"/>
      <c r="J5579" s="241"/>
      <c r="K5579" s="241"/>
      <c r="L5579" s="241"/>
      <c r="M5579" s="243"/>
      <c r="N5579" s="244"/>
      <c r="O5579" s="243"/>
      <c r="P5579" s="244"/>
      <c r="Q5579" s="243"/>
      <c r="R5579" s="243"/>
    </row>
    <row r="5580" spans="1:18">
      <c r="A5580" s="241"/>
      <c r="B5580" s="241"/>
      <c r="C5580" s="241"/>
      <c r="D5580" s="241"/>
      <c r="E5580" s="241"/>
      <c r="F5580" s="241"/>
      <c r="G5580" s="242"/>
      <c r="H5580" s="241"/>
      <c r="I5580" s="241"/>
      <c r="J5580" s="241"/>
      <c r="K5580" s="241"/>
      <c r="L5580" s="241"/>
      <c r="M5580" s="243"/>
      <c r="N5580" s="244"/>
      <c r="O5580" s="243"/>
      <c r="P5580" s="244"/>
      <c r="Q5580" s="243"/>
      <c r="R5580" s="243"/>
    </row>
    <row r="5581" spans="1:18">
      <c r="A5581" s="241"/>
      <c r="B5581" s="241"/>
      <c r="C5581" s="241"/>
      <c r="D5581" s="241"/>
      <c r="E5581" s="241"/>
      <c r="F5581" s="241"/>
      <c r="G5581" s="242"/>
      <c r="H5581" s="241"/>
      <c r="I5581" s="241"/>
      <c r="J5581" s="241"/>
      <c r="K5581" s="241"/>
      <c r="L5581" s="241"/>
      <c r="M5581" s="243"/>
      <c r="N5581" s="244"/>
      <c r="O5581" s="243"/>
      <c r="P5581" s="244"/>
      <c r="Q5581" s="243"/>
      <c r="R5581" s="243"/>
    </row>
    <row r="5582" spans="1:18">
      <c r="A5582" s="241"/>
      <c r="B5582" s="241"/>
      <c r="C5582" s="241"/>
      <c r="D5582" s="241"/>
      <c r="E5582" s="241"/>
      <c r="F5582" s="241"/>
      <c r="G5582" s="242"/>
      <c r="H5582" s="241"/>
      <c r="I5582" s="241"/>
      <c r="J5582" s="241"/>
      <c r="K5582" s="241"/>
      <c r="L5582" s="241"/>
      <c r="M5582" s="243"/>
      <c r="N5582" s="244"/>
      <c r="O5582" s="243"/>
      <c r="P5582" s="244"/>
      <c r="Q5582" s="243"/>
      <c r="R5582" s="243"/>
    </row>
    <row r="5583" spans="1:18">
      <c r="A5583" s="241"/>
      <c r="B5583" s="241"/>
      <c r="C5583" s="241"/>
      <c r="D5583" s="241"/>
      <c r="E5583" s="241"/>
      <c r="F5583" s="241"/>
      <c r="G5583" s="242"/>
      <c r="H5583" s="241"/>
      <c r="I5583" s="241"/>
      <c r="J5583" s="241"/>
      <c r="K5583" s="241"/>
      <c r="L5583" s="241"/>
      <c r="M5583" s="243"/>
      <c r="N5583" s="244"/>
      <c r="O5583" s="243"/>
      <c r="P5583" s="244"/>
      <c r="Q5583" s="243"/>
      <c r="R5583" s="243"/>
    </row>
    <row r="5584" spans="1:18">
      <c r="A5584" s="241"/>
      <c r="B5584" s="241"/>
      <c r="C5584" s="241"/>
      <c r="D5584" s="241"/>
      <c r="E5584" s="241"/>
      <c r="F5584" s="241"/>
      <c r="G5584" s="242"/>
      <c r="H5584" s="241"/>
      <c r="I5584" s="241"/>
      <c r="J5584" s="241"/>
      <c r="K5584" s="241"/>
      <c r="L5584" s="241"/>
      <c r="M5584" s="243"/>
      <c r="N5584" s="244"/>
      <c r="O5584" s="243"/>
      <c r="P5584" s="244"/>
      <c r="Q5584" s="243"/>
      <c r="R5584" s="243"/>
    </row>
    <row r="5585" spans="1:18">
      <c r="A5585" s="241"/>
      <c r="B5585" s="241"/>
      <c r="C5585" s="241"/>
      <c r="D5585" s="241"/>
      <c r="E5585" s="241"/>
      <c r="F5585" s="241"/>
      <c r="G5585" s="242"/>
      <c r="H5585" s="241"/>
      <c r="I5585" s="241"/>
      <c r="J5585" s="241"/>
      <c r="K5585" s="241"/>
      <c r="L5585" s="241"/>
      <c r="M5585" s="243"/>
      <c r="N5585" s="244"/>
      <c r="O5585" s="243"/>
      <c r="P5585" s="244"/>
      <c r="Q5585" s="243"/>
      <c r="R5585" s="243"/>
    </row>
    <row r="5586" spans="1:18">
      <c r="A5586" s="241"/>
      <c r="B5586" s="241"/>
      <c r="C5586" s="241"/>
      <c r="D5586" s="241"/>
      <c r="E5586" s="241"/>
      <c r="F5586" s="241"/>
      <c r="G5586" s="242"/>
      <c r="H5586" s="241"/>
      <c r="I5586" s="241"/>
      <c r="J5586" s="241"/>
      <c r="K5586" s="241"/>
      <c r="L5586" s="241"/>
      <c r="M5586" s="243"/>
      <c r="N5586" s="244"/>
      <c r="O5586" s="243"/>
      <c r="P5586" s="244"/>
      <c r="Q5586" s="243"/>
      <c r="R5586" s="243"/>
    </row>
    <row r="5587" spans="1:18">
      <c r="A5587" s="241"/>
      <c r="B5587" s="241"/>
      <c r="C5587" s="241"/>
      <c r="D5587" s="241"/>
      <c r="E5587" s="241"/>
      <c r="F5587" s="241"/>
      <c r="G5587" s="242"/>
      <c r="H5587" s="241"/>
      <c r="I5587" s="241"/>
      <c r="J5587" s="241"/>
      <c r="K5587" s="241"/>
      <c r="L5587" s="241"/>
      <c r="M5587" s="243"/>
      <c r="N5587" s="244"/>
      <c r="O5587" s="243"/>
      <c r="P5587" s="244"/>
      <c r="Q5587" s="243"/>
      <c r="R5587" s="243"/>
    </row>
    <row r="5588" spans="1:18">
      <c r="A5588" s="241"/>
      <c r="B5588" s="241"/>
      <c r="C5588" s="241"/>
      <c r="D5588" s="241"/>
      <c r="E5588" s="241"/>
      <c r="F5588" s="241"/>
      <c r="G5588" s="242"/>
      <c r="H5588" s="241"/>
      <c r="I5588" s="241"/>
      <c r="J5588" s="241"/>
      <c r="K5588" s="241"/>
      <c r="L5588" s="241"/>
      <c r="M5588" s="243"/>
      <c r="N5588" s="244"/>
      <c r="O5588" s="243"/>
      <c r="P5588" s="244"/>
      <c r="Q5588" s="243"/>
      <c r="R5588" s="243"/>
    </row>
    <row r="5589" spans="1:18">
      <c r="A5589" s="241"/>
      <c r="B5589" s="241"/>
      <c r="C5589" s="241"/>
      <c r="D5589" s="241"/>
      <c r="E5589" s="241"/>
      <c r="F5589" s="241"/>
      <c r="G5589" s="242"/>
      <c r="H5589" s="241"/>
      <c r="I5589" s="241"/>
      <c r="J5589" s="241"/>
      <c r="K5589" s="241"/>
      <c r="L5589" s="241"/>
      <c r="M5589" s="243"/>
      <c r="N5589" s="244"/>
      <c r="O5589" s="243"/>
      <c r="P5589" s="244"/>
      <c r="Q5589" s="243"/>
      <c r="R5589" s="243"/>
    </row>
    <row r="5590" spans="1:18">
      <c r="A5590" s="241"/>
      <c r="B5590" s="241"/>
      <c r="C5590" s="241"/>
      <c r="D5590" s="241"/>
      <c r="E5590" s="241"/>
      <c r="F5590" s="241"/>
      <c r="G5590" s="242"/>
      <c r="H5590" s="241"/>
      <c r="I5590" s="241"/>
      <c r="J5590" s="241"/>
      <c r="K5590" s="241"/>
      <c r="L5590" s="241"/>
      <c r="M5590" s="243"/>
      <c r="N5590" s="244"/>
      <c r="O5590" s="243"/>
      <c r="P5590" s="244"/>
      <c r="Q5590" s="243"/>
      <c r="R5590" s="243"/>
    </row>
    <row r="5591" spans="1:18">
      <c r="A5591" s="241"/>
      <c r="B5591" s="241"/>
      <c r="C5591" s="241"/>
      <c r="D5591" s="241"/>
      <c r="E5591" s="241"/>
      <c r="F5591" s="241"/>
      <c r="G5591" s="242"/>
      <c r="H5591" s="241"/>
      <c r="I5591" s="241"/>
      <c r="J5591" s="241"/>
      <c r="K5591" s="241"/>
      <c r="L5591" s="241"/>
      <c r="M5591" s="243"/>
      <c r="N5591" s="244"/>
      <c r="O5591" s="243"/>
      <c r="P5591" s="244"/>
      <c r="Q5591" s="243"/>
      <c r="R5591" s="243"/>
    </row>
    <row r="5592" spans="1:18">
      <c r="A5592" s="241"/>
      <c r="B5592" s="241"/>
      <c r="C5592" s="241"/>
      <c r="D5592" s="241"/>
      <c r="E5592" s="241"/>
      <c r="F5592" s="241"/>
      <c r="G5592" s="242"/>
      <c r="H5592" s="241"/>
      <c r="I5592" s="241"/>
      <c r="J5592" s="241"/>
      <c r="K5592" s="241"/>
      <c r="L5592" s="241"/>
      <c r="M5592" s="243"/>
      <c r="N5592" s="244"/>
      <c r="O5592" s="243"/>
      <c r="P5592" s="244"/>
      <c r="Q5592" s="243"/>
      <c r="R5592" s="243"/>
    </row>
    <row r="5593" spans="1:18">
      <c r="A5593" s="241"/>
      <c r="B5593" s="241"/>
      <c r="C5593" s="241"/>
      <c r="D5593" s="241"/>
      <c r="E5593" s="241"/>
      <c r="F5593" s="241"/>
      <c r="G5593" s="242"/>
      <c r="H5593" s="241"/>
      <c r="I5593" s="241"/>
      <c r="J5593" s="241"/>
      <c r="K5593" s="241"/>
      <c r="L5593" s="241"/>
      <c r="M5593" s="243"/>
      <c r="N5593" s="244"/>
      <c r="O5593" s="243"/>
      <c r="P5593" s="244"/>
      <c r="Q5593" s="243"/>
      <c r="R5593" s="243"/>
    </row>
    <row r="5594" spans="1:18">
      <c r="A5594" s="241"/>
      <c r="B5594" s="241"/>
      <c r="C5594" s="241"/>
      <c r="D5594" s="241"/>
      <c r="E5594" s="241"/>
      <c r="F5594" s="241"/>
      <c r="G5594" s="242"/>
      <c r="H5594" s="241"/>
      <c r="I5594" s="241"/>
      <c r="J5594" s="241"/>
      <c r="K5594" s="241"/>
      <c r="L5594" s="241"/>
      <c r="M5594" s="243"/>
      <c r="N5594" s="244"/>
      <c r="O5594" s="243"/>
      <c r="P5594" s="244"/>
      <c r="Q5594" s="243"/>
      <c r="R5594" s="243"/>
    </row>
    <row r="5595" spans="1:18">
      <c r="A5595" s="241"/>
      <c r="B5595" s="241"/>
      <c r="C5595" s="241"/>
      <c r="D5595" s="241"/>
      <c r="E5595" s="241"/>
      <c r="F5595" s="241"/>
      <c r="G5595" s="242"/>
      <c r="H5595" s="241"/>
      <c r="I5595" s="241"/>
      <c r="J5595" s="241"/>
      <c r="K5595" s="241"/>
      <c r="L5595" s="241"/>
      <c r="M5595" s="243"/>
      <c r="N5595" s="244"/>
      <c r="O5595" s="243"/>
      <c r="P5595" s="244"/>
      <c r="Q5595" s="243"/>
      <c r="R5595" s="243"/>
    </row>
    <row r="5596" spans="1:18">
      <c r="A5596" s="241"/>
      <c r="B5596" s="241"/>
      <c r="C5596" s="241"/>
      <c r="D5596" s="241"/>
      <c r="E5596" s="241"/>
      <c r="F5596" s="241"/>
      <c r="G5596" s="242"/>
      <c r="H5596" s="241"/>
      <c r="I5596" s="241"/>
      <c r="J5596" s="241"/>
      <c r="K5596" s="241"/>
      <c r="L5596" s="241"/>
      <c r="M5596" s="243"/>
      <c r="N5596" s="244"/>
      <c r="O5596" s="243"/>
      <c r="P5596" s="244"/>
      <c r="Q5596" s="243"/>
      <c r="R5596" s="243"/>
    </row>
    <row r="5597" spans="1:18">
      <c r="A5597" s="241"/>
      <c r="B5597" s="241"/>
      <c r="C5597" s="241"/>
      <c r="D5597" s="241"/>
      <c r="E5597" s="241"/>
      <c r="F5597" s="241"/>
      <c r="G5597" s="242"/>
      <c r="H5597" s="241"/>
      <c r="I5597" s="241"/>
      <c r="J5597" s="241"/>
      <c r="K5597" s="241"/>
      <c r="L5597" s="241"/>
      <c r="M5597" s="243"/>
      <c r="N5597" s="244"/>
      <c r="O5597" s="243"/>
      <c r="P5597" s="244"/>
      <c r="Q5597" s="243"/>
      <c r="R5597" s="243"/>
    </row>
    <row r="5598" spans="1:18">
      <c r="A5598" s="241"/>
      <c r="B5598" s="241"/>
      <c r="C5598" s="241"/>
      <c r="D5598" s="241"/>
      <c r="E5598" s="241"/>
      <c r="F5598" s="241"/>
      <c r="G5598" s="242"/>
      <c r="H5598" s="241"/>
      <c r="I5598" s="241"/>
      <c r="J5598" s="241"/>
      <c r="K5598" s="241"/>
      <c r="L5598" s="241"/>
      <c r="M5598" s="243"/>
      <c r="N5598" s="244"/>
      <c r="O5598" s="243"/>
      <c r="P5598" s="244"/>
      <c r="Q5598" s="243"/>
      <c r="R5598" s="243"/>
    </row>
    <row r="5599" spans="1:18">
      <c r="A5599" s="241"/>
      <c r="B5599" s="241"/>
      <c r="C5599" s="241"/>
      <c r="D5599" s="241"/>
      <c r="E5599" s="241"/>
      <c r="F5599" s="241"/>
      <c r="G5599" s="242"/>
      <c r="H5599" s="241"/>
      <c r="I5599" s="241"/>
      <c r="J5599" s="241"/>
      <c r="K5599" s="241"/>
      <c r="L5599" s="241"/>
      <c r="M5599" s="243"/>
      <c r="N5599" s="244"/>
      <c r="O5599" s="243"/>
      <c r="P5599" s="244"/>
      <c r="Q5599" s="243"/>
      <c r="R5599" s="243"/>
    </row>
    <row r="5600" spans="1:18">
      <c r="A5600" s="241"/>
      <c r="B5600" s="241"/>
      <c r="C5600" s="241"/>
      <c r="D5600" s="241"/>
      <c r="E5600" s="241"/>
      <c r="F5600" s="241"/>
      <c r="G5600" s="242"/>
      <c r="H5600" s="241"/>
      <c r="I5600" s="241"/>
      <c r="J5600" s="241"/>
      <c r="K5600" s="241"/>
      <c r="L5600" s="241"/>
      <c r="M5600" s="243"/>
      <c r="N5600" s="244"/>
      <c r="O5600" s="243"/>
      <c r="P5600" s="244"/>
      <c r="Q5600" s="243"/>
      <c r="R5600" s="243"/>
    </row>
    <row r="5601" spans="1:18">
      <c r="A5601" s="241"/>
      <c r="B5601" s="241"/>
      <c r="C5601" s="241"/>
      <c r="D5601" s="241"/>
      <c r="E5601" s="241"/>
      <c r="F5601" s="241"/>
      <c r="G5601" s="242"/>
      <c r="H5601" s="241"/>
      <c r="I5601" s="241"/>
      <c r="J5601" s="241"/>
      <c r="K5601" s="241"/>
      <c r="L5601" s="241"/>
      <c r="M5601" s="243"/>
      <c r="N5601" s="244"/>
      <c r="O5601" s="243"/>
      <c r="P5601" s="244"/>
      <c r="Q5601" s="243"/>
      <c r="R5601" s="243"/>
    </row>
    <row r="5602" spans="1:18">
      <c r="A5602" s="241"/>
      <c r="B5602" s="241"/>
      <c r="C5602" s="241"/>
      <c r="D5602" s="241"/>
      <c r="E5602" s="241"/>
      <c r="F5602" s="241"/>
      <c r="G5602" s="242"/>
      <c r="H5602" s="241"/>
      <c r="I5602" s="241"/>
      <c r="J5602" s="241"/>
      <c r="K5602" s="241"/>
      <c r="L5602" s="241"/>
      <c r="M5602" s="243"/>
      <c r="N5602" s="244"/>
      <c r="O5602" s="243"/>
      <c r="P5602" s="244"/>
      <c r="Q5602" s="243"/>
      <c r="R5602" s="243"/>
    </row>
    <row r="5603" spans="1:18">
      <c r="A5603" s="241"/>
      <c r="B5603" s="241"/>
      <c r="C5603" s="241"/>
      <c r="D5603" s="241"/>
      <c r="E5603" s="241"/>
      <c r="F5603" s="241"/>
      <c r="G5603" s="242"/>
      <c r="H5603" s="241"/>
      <c r="I5603" s="241"/>
      <c r="J5603" s="241"/>
      <c r="K5603" s="241"/>
      <c r="L5603" s="241"/>
      <c r="M5603" s="243"/>
      <c r="N5603" s="244"/>
      <c r="O5603" s="243"/>
      <c r="P5603" s="244"/>
      <c r="Q5603" s="243"/>
      <c r="R5603" s="243"/>
    </row>
    <row r="5604" spans="1:18">
      <c r="A5604" s="241"/>
      <c r="B5604" s="241"/>
      <c r="C5604" s="241"/>
      <c r="D5604" s="241"/>
      <c r="E5604" s="241"/>
      <c r="F5604" s="241"/>
      <c r="G5604" s="242"/>
      <c r="H5604" s="241"/>
      <c r="I5604" s="241"/>
      <c r="J5604" s="241"/>
      <c r="K5604" s="241"/>
      <c r="L5604" s="241"/>
      <c r="M5604" s="243"/>
      <c r="N5604" s="244"/>
      <c r="O5604" s="243"/>
      <c r="P5604" s="244"/>
      <c r="Q5604" s="243"/>
      <c r="R5604" s="243"/>
    </row>
    <row r="5605" spans="1:18">
      <c r="A5605" s="241"/>
      <c r="B5605" s="241"/>
      <c r="C5605" s="241"/>
      <c r="D5605" s="241"/>
      <c r="E5605" s="241"/>
      <c r="F5605" s="241"/>
      <c r="G5605" s="242"/>
      <c r="H5605" s="241"/>
      <c r="I5605" s="241"/>
      <c r="J5605" s="241"/>
      <c r="K5605" s="241"/>
      <c r="L5605" s="241"/>
      <c r="M5605" s="243"/>
      <c r="N5605" s="244"/>
      <c r="O5605" s="243"/>
      <c r="P5605" s="244"/>
      <c r="Q5605" s="243"/>
      <c r="R5605" s="243"/>
    </row>
    <row r="5606" spans="1:18">
      <c r="A5606" s="241"/>
      <c r="B5606" s="241"/>
      <c r="C5606" s="241"/>
      <c r="D5606" s="241"/>
      <c r="E5606" s="241"/>
      <c r="F5606" s="241"/>
      <c r="G5606" s="242"/>
      <c r="H5606" s="241"/>
      <c r="I5606" s="241"/>
      <c r="J5606" s="241"/>
      <c r="K5606" s="241"/>
      <c r="L5606" s="241"/>
      <c r="M5606" s="243"/>
      <c r="N5606" s="244"/>
      <c r="O5606" s="243"/>
      <c r="P5606" s="244"/>
      <c r="Q5606" s="243"/>
      <c r="R5606" s="243"/>
    </row>
    <row r="5607" spans="1:18">
      <c r="A5607" s="241"/>
      <c r="B5607" s="241"/>
      <c r="C5607" s="241"/>
      <c r="D5607" s="241"/>
      <c r="E5607" s="241"/>
      <c r="F5607" s="241"/>
      <c r="G5607" s="242"/>
      <c r="H5607" s="241"/>
      <c r="I5607" s="241"/>
      <c r="J5607" s="241"/>
      <c r="K5607" s="241"/>
      <c r="L5607" s="241"/>
      <c r="M5607" s="243"/>
      <c r="N5607" s="244"/>
      <c r="O5607" s="243"/>
      <c r="P5607" s="244"/>
      <c r="Q5607" s="243"/>
      <c r="R5607" s="243"/>
    </row>
    <row r="5608" spans="1:18">
      <c r="A5608" s="241"/>
      <c r="B5608" s="241"/>
      <c r="C5608" s="241"/>
      <c r="D5608" s="241"/>
      <c r="E5608" s="241"/>
      <c r="F5608" s="241"/>
      <c r="G5608" s="242"/>
      <c r="H5608" s="241"/>
      <c r="I5608" s="241"/>
      <c r="J5608" s="241"/>
      <c r="K5608" s="241"/>
      <c r="L5608" s="241"/>
      <c r="M5608" s="243"/>
      <c r="N5608" s="244"/>
      <c r="O5608" s="243"/>
      <c r="P5608" s="244"/>
      <c r="Q5608" s="243"/>
      <c r="R5608" s="243"/>
    </row>
    <row r="5609" spans="1:18">
      <c r="A5609" s="241"/>
      <c r="B5609" s="241"/>
      <c r="C5609" s="241"/>
      <c r="D5609" s="241"/>
      <c r="E5609" s="241"/>
      <c r="F5609" s="241"/>
      <c r="G5609" s="242"/>
      <c r="H5609" s="241"/>
      <c r="I5609" s="241"/>
      <c r="J5609" s="241"/>
      <c r="K5609" s="241"/>
      <c r="L5609" s="241"/>
      <c r="M5609" s="243"/>
      <c r="N5609" s="244"/>
      <c r="O5609" s="243"/>
      <c r="P5609" s="244"/>
      <c r="Q5609" s="243"/>
      <c r="R5609" s="243"/>
    </row>
    <row r="5610" spans="1:18">
      <c r="A5610" s="241"/>
      <c r="B5610" s="241"/>
      <c r="C5610" s="241"/>
      <c r="D5610" s="241"/>
      <c r="E5610" s="241"/>
      <c r="F5610" s="241"/>
      <c r="G5610" s="242"/>
      <c r="H5610" s="241"/>
      <c r="I5610" s="241"/>
      <c r="J5610" s="241"/>
      <c r="K5610" s="241"/>
      <c r="L5610" s="241"/>
      <c r="M5610" s="243"/>
      <c r="N5610" s="244"/>
      <c r="O5610" s="243"/>
      <c r="P5610" s="244"/>
      <c r="Q5610" s="243"/>
      <c r="R5610" s="243"/>
    </row>
    <row r="5611" spans="1:18">
      <c r="A5611" s="241"/>
      <c r="B5611" s="241"/>
      <c r="C5611" s="241"/>
      <c r="D5611" s="241"/>
      <c r="E5611" s="241"/>
      <c r="F5611" s="241"/>
      <c r="G5611" s="242"/>
      <c r="H5611" s="241"/>
      <c r="I5611" s="241"/>
      <c r="J5611" s="241"/>
      <c r="K5611" s="241"/>
      <c r="L5611" s="241"/>
      <c r="M5611" s="243"/>
      <c r="N5611" s="244"/>
      <c r="O5611" s="243"/>
      <c r="P5611" s="244"/>
      <c r="Q5611" s="243"/>
      <c r="R5611" s="243"/>
    </row>
    <row r="5612" spans="1:18">
      <c r="A5612" s="241"/>
      <c r="B5612" s="241"/>
      <c r="C5612" s="241"/>
      <c r="D5612" s="241"/>
      <c r="E5612" s="241"/>
      <c r="F5612" s="241"/>
      <c r="G5612" s="242"/>
      <c r="H5612" s="241"/>
      <c r="I5612" s="241"/>
      <c r="J5612" s="241"/>
      <c r="K5612" s="241"/>
      <c r="L5612" s="241"/>
      <c r="M5612" s="243"/>
      <c r="N5612" s="244"/>
      <c r="O5612" s="243"/>
      <c r="P5612" s="244"/>
      <c r="Q5612" s="243"/>
      <c r="R5612" s="243"/>
    </row>
    <row r="5613" spans="1:18">
      <c r="A5613" s="241"/>
      <c r="B5613" s="241"/>
      <c r="C5613" s="241"/>
      <c r="D5613" s="241"/>
      <c r="E5613" s="241"/>
      <c r="F5613" s="241"/>
      <c r="G5613" s="242"/>
      <c r="H5613" s="241"/>
      <c r="I5613" s="241"/>
      <c r="J5613" s="241"/>
      <c r="K5613" s="241"/>
      <c r="L5613" s="241"/>
      <c r="M5613" s="243"/>
      <c r="N5613" s="244"/>
      <c r="O5613" s="243"/>
      <c r="P5613" s="244"/>
      <c r="Q5613" s="243"/>
      <c r="R5613" s="243"/>
    </row>
    <row r="5614" spans="1:18">
      <c r="A5614" s="241"/>
      <c r="B5614" s="241"/>
      <c r="C5614" s="241"/>
      <c r="D5614" s="241"/>
      <c r="E5614" s="241"/>
      <c r="F5614" s="241"/>
      <c r="G5614" s="242"/>
      <c r="H5614" s="241"/>
      <c r="I5614" s="241"/>
      <c r="J5614" s="241"/>
      <c r="K5614" s="241"/>
      <c r="L5614" s="241"/>
      <c r="M5614" s="243"/>
      <c r="N5614" s="244"/>
      <c r="O5614" s="243"/>
      <c r="P5614" s="244"/>
      <c r="Q5614" s="243"/>
      <c r="R5614" s="243"/>
    </row>
    <row r="5615" spans="1:18">
      <c r="A5615" s="241"/>
      <c r="B5615" s="241"/>
      <c r="C5615" s="241"/>
      <c r="D5615" s="241"/>
      <c r="E5615" s="241"/>
      <c r="F5615" s="241"/>
      <c r="G5615" s="242"/>
      <c r="H5615" s="241"/>
      <c r="I5615" s="241"/>
      <c r="J5615" s="241"/>
      <c r="K5615" s="241"/>
      <c r="L5615" s="241"/>
      <c r="M5615" s="243"/>
      <c r="N5615" s="244"/>
      <c r="O5615" s="243"/>
      <c r="P5615" s="244"/>
      <c r="Q5615" s="243"/>
      <c r="R5615" s="243"/>
    </row>
    <row r="5616" spans="1:18">
      <c r="A5616" s="241"/>
      <c r="B5616" s="241"/>
      <c r="C5616" s="241"/>
      <c r="D5616" s="241"/>
      <c r="E5616" s="241"/>
      <c r="F5616" s="241"/>
      <c r="G5616" s="242"/>
      <c r="H5616" s="241"/>
      <c r="I5616" s="241"/>
      <c r="J5616" s="241"/>
      <c r="K5616" s="241"/>
      <c r="L5616" s="241"/>
      <c r="M5616" s="243"/>
      <c r="N5616" s="244"/>
      <c r="O5616" s="243"/>
      <c r="P5616" s="244"/>
      <c r="Q5616" s="243"/>
      <c r="R5616" s="243"/>
    </row>
    <row r="5617" spans="1:18">
      <c r="A5617" s="241"/>
      <c r="B5617" s="241"/>
      <c r="C5617" s="241"/>
      <c r="D5617" s="241"/>
      <c r="E5617" s="241"/>
      <c r="F5617" s="241"/>
      <c r="G5617" s="242"/>
      <c r="H5617" s="241"/>
      <c r="I5617" s="241"/>
      <c r="J5617" s="241"/>
      <c r="K5617" s="241"/>
      <c r="L5617" s="241"/>
      <c r="M5617" s="243"/>
      <c r="N5617" s="244"/>
      <c r="O5617" s="243"/>
      <c r="P5617" s="244"/>
      <c r="Q5617" s="243"/>
      <c r="R5617" s="243"/>
    </row>
    <row r="5618" spans="1:18">
      <c r="A5618" s="241"/>
      <c r="B5618" s="241"/>
      <c r="C5618" s="241"/>
      <c r="D5618" s="241"/>
      <c r="E5618" s="241"/>
      <c r="F5618" s="241"/>
      <c r="G5618" s="242"/>
      <c r="H5618" s="241"/>
      <c r="I5618" s="241"/>
      <c r="J5618" s="241"/>
      <c r="K5618" s="241"/>
      <c r="L5618" s="241"/>
      <c r="M5618" s="243"/>
      <c r="N5618" s="244"/>
      <c r="O5618" s="243"/>
      <c r="P5618" s="244"/>
      <c r="Q5618" s="243"/>
      <c r="R5618" s="243"/>
    </row>
    <row r="5619" spans="1:18">
      <c r="A5619" s="241"/>
      <c r="B5619" s="241"/>
      <c r="C5619" s="241"/>
      <c r="D5619" s="241"/>
      <c r="E5619" s="241"/>
      <c r="F5619" s="241"/>
      <c r="G5619" s="242"/>
      <c r="H5619" s="241"/>
      <c r="I5619" s="241"/>
      <c r="J5619" s="241"/>
      <c r="K5619" s="241"/>
      <c r="L5619" s="241"/>
      <c r="M5619" s="243"/>
      <c r="N5619" s="244"/>
      <c r="O5619" s="243"/>
      <c r="P5619" s="244"/>
      <c r="Q5619" s="243"/>
      <c r="R5619" s="243"/>
    </row>
    <row r="5620" spans="1:18">
      <c r="A5620" s="241"/>
      <c r="B5620" s="241"/>
      <c r="C5620" s="241"/>
      <c r="D5620" s="241"/>
      <c r="E5620" s="241"/>
      <c r="F5620" s="241"/>
      <c r="G5620" s="242"/>
      <c r="H5620" s="241"/>
      <c r="I5620" s="241"/>
      <c r="J5620" s="241"/>
      <c r="K5620" s="241"/>
      <c r="L5620" s="241"/>
      <c r="M5620" s="243"/>
      <c r="N5620" s="244"/>
      <c r="O5620" s="243"/>
      <c r="P5620" s="244"/>
      <c r="Q5620" s="243"/>
      <c r="R5620" s="243"/>
    </row>
    <row r="5621" spans="1:18">
      <c r="A5621" s="241"/>
      <c r="B5621" s="241"/>
      <c r="C5621" s="241"/>
      <c r="D5621" s="241"/>
      <c r="E5621" s="241"/>
      <c r="F5621" s="241"/>
      <c r="G5621" s="242"/>
      <c r="H5621" s="241"/>
      <c r="I5621" s="241"/>
      <c r="J5621" s="241"/>
      <c r="K5621" s="241"/>
      <c r="L5621" s="241"/>
      <c r="M5621" s="243"/>
      <c r="N5621" s="244"/>
      <c r="O5621" s="243"/>
      <c r="P5621" s="244"/>
      <c r="Q5621" s="243"/>
      <c r="R5621" s="243"/>
    </row>
    <row r="5622" spans="1:18">
      <c r="A5622" s="241"/>
      <c r="B5622" s="241"/>
      <c r="C5622" s="241"/>
      <c r="D5622" s="241"/>
      <c r="E5622" s="241"/>
      <c r="F5622" s="241"/>
      <c r="G5622" s="242"/>
      <c r="H5622" s="241"/>
      <c r="I5622" s="241"/>
      <c r="J5622" s="241"/>
      <c r="K5622" s="241"/>
      <c r="L5622" s="241"/>
      <c r="M5622" s="243"/>
      <c r="N5622" s="244"/>
      <c r="O5622" s="243"/>
      <c r="P5622" s="244"/>
      <c r="Q5622" s="243"/>
      <c r="R5622" s="243"/>
    </row>
    <row r="5623" spans="1:18">
      <c r="A5623" s="241"/>
      <c r="B5623" s="241"/>
      <c r="C5623" s="241"/>
      <c r="D5623" s="241"/>
      <c r="E5623" s="241"/>
      <c r="F5623" s="241"/>
      <c r="G5623" s="242"/>
      <c r="H5623" s="241"/>
      <c r="I5623" s="241"/>
      <c r="J5623" s="241"/>
      <c r="K5623" s="241"/>
      <c r="L5623" s="241"/>
      <c r="M5623" s="243"/>
      <c r="N5623" s="244"/>
      <c r="O5623" s="243"/>
      <c r="P5623" s="244"/>
      <c r="Q5623" s="243"/>
      <c r="R5623" s="243"/>
    </row>
    <row r="5624" spans="1:18">
      <c r="A5624" s="241"/>
      <c r="B5624" s="241"/>
      <c r="C5624" s="241"/>
      <c r="D5624" s="241"/>
      <c r="E5624" s="241"/>
      <c r="F5624" s="241"/>
      <c r="G5624" s="242"/>
      <c r="H5624" s="241"/>
      <c r="I5624" s="241"/>
      <c r="J5624" s="241"/>
      <c r="K5624" s="241"/>
      <c r="L5624" s="241"/>
      <c r="M5624" s="243"/>
      <c r="N5624" s="244"/>
      <c r="O5624" s="243"/>
      <c r="P5624" s="244"/>
      <c r="Q5624" s="243"/>
      <c r="R5624" s="243"/>
    </row>
    <row r="5625" spans="1:18">
      <c r="A5625" s="241"/>
      <c r="B5625" s="241"/>
      <c r="C5625" s="241"/>
      <c r="D5625" s="241"/>
      <c r="E5625" s="241"/>
      <c r="F5625" s="241"/>
      <c r="G5625" s="242"/>
      <c r="H5625" s="241"/>
      <c r="I5625" s="241"/>
      <c r="J5625" s="241"/>
      <c r="K5625" s="241"/>
      <c r="L5625" s="241"/>
      <c r="M5625" s="243"/>
      <c r="N5625" s="244"/>
      <c r="O5625" s="243"/>
      <c r="P5625" s="244"/>
      <c r="Q5625" s="243"/>
      <c r="R5625" s="243"/>
    </row>
    <row r="5626" spans="1:18">
      <c r="A5626" s="241"/>
      <c r="B5626" s="241"/>
      <c r="C5626" s="241"/>
      <c r="D5626" s="241"/>
      <c r="E5626" s="241"/>
      <c r="F5626" s="241"/>
      <c r="G5626" s="242"/>
      <c r="H5626" s="241"/>
      <c r="I5626" s="241"/>
      <c r="J5626" s="241"/>
      <c r="K5626" s="241"/>
      <c r="L5626" s="241"/>
      <c r="M5626" s="243"/>
      <c r="N5626" s="244"/>
      <c r="O5626" s="243"/>
      <c r="P5626" s="244"/>
      <c r="Q5626" s="243"/>
      <c r="R5626" s="243"/>
    </row>
    <row r="5627" spans="1:18">
      <c r="A5627" s="241"/>
      <c r="B5627" s="241"/>
      <c r="C5627" s="241"/>
      <c r="D5627" s="241"/>
      <c r="E5627" s="241"/>
      <c r="F5627" s="241"/>
      <c r="G5627" s="242"/>
      <c r="H5627" s="241"/>
      <c r="I5627" s="241"/>
      <c r="J5627" s="241"/>
      <c r="K5627" s="241"/>
      <c r="L5627" s="241"/>
      <c r="M5627" s="243"/>
      <c r="N5627" s="244"/>
      <c r="O5627" s="243"/>
      <c r="P5627" s="244"/>
      <c r="Q5627" s="243"/>
      <c r="R5627" s="243"/>
    </row>
    <row r="5628" spans="1:18">
      <c r="A5628" s="241"/>
      <c r="B5628" s="241"/>
      <c r="C5628" s="241"/>
      <c r="D5628" s="241"/>
      <c r="E5628" s="241"/>
      <c r="F5628" s="241"/>
      <c r="G5628" s="242"/>
      <c r="H5628" s="241"/>
      <c r="I5628" s="241"/>
      <c r="J5628" s="241"/>
      <c r="K5628" s="241"/>
      <c r="L5628" s="241"/>
      <c r="M5628" s="243"/>
      <c r="N5628" s="244"/>
      <c r="O5628" s="243"/>
      <c r="P5628" s="244"/>
      <c r="Q5628" s="243"/>
      <c r="R5628" s="243"/>
    </row>
    <row r="5629" spans="1:18">
      <c r="A5629" s="241"/>
      <c r="B5629" s="241"/>
      <c r="C5629" s="241"/>
      <c r="D5629" s="241"/>
      <c r="E5629" s="241"/>
      <c r="F5629" s="241"/>
      <c r="G5629" s="242"/>
      <c r="H5629" s="241"/>
      <c r="I5629" s="241"/>
      <c r="J5629" s="241"/>
      <c r="K5629" s="241"/>
      <c r="L5629" s="241"/>
      <c r="M5629" s="243"/>
      <c r="N5629" s="244"/>
      <c r="O5629" s="243"/>
      <c r="P5629" s="244"/>
      <c r="Q5629" s="243"/>
      <c r="R5629" s="243"/>
    </row>
    <row r="5630" spans="1:18">
      <c r="A5630" s="241"/>
      <c r="B5630" s="241"/>
      <c r="C5630" s="241"/>
      <c r="D5630" s="241"/>
      <c r="E5630" s="241"/>
      <c r="F5630" s="241"/>
      <c r="G5630" s="242"/>
      <c r="H5630" s="241"/>
      <c r="I5630" s="241"/>
      <c r="J5630" s="241"/>
      <c r="K5630" s="241"/>
      <c r="L5630" s="241"/>
      <c r="M5630" s="243"/>
      <c r="N5630" s="244"/>
      <c r="O5630" s="243"/>
      <c r="P5630" s="244"/>
      <c r="Q5630" s="243"/>
      <c r="R5630" s="243"/>
    </row>
    <row r="5631" spans="1:18">
      <c r="A5631" s="241"/>
      <c r="B5631" s="241"/>
      <c r="C5631" s="241"/>
      <c r="D5631" s="241"/>
      <c r="E5631" s="241"/>
      <c r="F5631" s="241"/>
      <c r="G5631" s="242"/>
      <c r="H5631" s="241"/>
      <c r="I5631" s="241"/>
      <c r="J5631" s="241"/>
      <c r="K5631" s="241"/>
      <c r="L5631" s="241"/>
      <c r="M5631" s="243"/>
      <c r="N5631" s="244"/>
      <c r="O5631" s="243"/>
      <c r="P5631" s="244"/>
      <c r="Q5631" s="243"/>
      <c r="R5631" s="243"/>
    </row>
    <row r="5632" spans="1:18">
      <c r="A5632" s="241"/>
      <c r="B5632" s="241"/>
      <c r="C5632" s="241"/>
      <c r="D5632" s="241"/>
      <c r="E5632" s="241"/>
      <c r="F5632" s="241"/>
      <c r="G5632" s="242"/>
      <c r="H5632" s="241"/>
      <c r="I5632" s="241"/>
      <c r="J5632" s="241"/>
      <c r="K5632" s="241"/>
      <c r="L5632" s="241"/>
      <c r="M5632" s="243"/>
      <c r="N5632" s="244"/>
      <c r="O5632" s="243"/>
      <c r="P5632" s="244"/>
      <c r="Q5632" s="243"/>
      <c r="R5632" s="243"/>
    </row>
    <row r="5633" spans="1:18">
      <c r="A5633" s="241"/>
      <c r="B5633" s="241"/>
      <c r="C5633" s="241"/>
      <c r="D5633" s="241"/>
      <c r="E5633" s="241"/>
      <c r="F5633" s="241"/>
      <c r="G5633" s="242"/>
      <c r="H5633" s="241"/>
      <c r="I5633" s="241"/>
      <c r="J5633" s="241"/>
      <c r="K5633" s="241"/>
      <c r="L5633" s="241"/>
      <c r="M5633" s="243"/>
      <c r="N5633" s="244"/>
      <c r="O5633" s="243"/>
      <c r="P5633" s="244"/>
      <c r="Q5633" s="243"/>
      <c r="R5633" s="243"/>
    </row>
    <row r="5634" spans="1:18">
      <c r="A5634" s="241"/>
      <c r="B5634" s="241"/>
      <c r="C5634" s="241"/>
      <c r="D5634" s="241"/>
      <c r="E5634" s="241"/>
      <c r="F5634" s="241"/>
      <c r="G5634" s="242"/>
      <c r="H5634" s="241"/>
      <c r="I5634" s="241"/>
      <c r="J5634" s="241"/>
      <c r="K5634" s="241"/>
      <c r="L5634" s="241"/>
      <c r="M5634" s="243"/>
      <c r="N5634" s="244"/>
      <c r="O5634" s="243"/>
      <c r="P5634" s="244"/>
      <c r="Q5634" s="243"/>
      <c r="R5634" s="243"/>
    </row>
    <row r="5635" spans="1:18">
      <c r="A5635" s="241"/>
      <c r="B5635" s="241"/>
      <c r="C5635" s="241"/>
      <c r="D5635" s="241"/>
      <c r="E5635" s="241"/>
      <c r="F5635" s="241"/>
      <c r="G5635" s="242"/>
      <c r="H5635" s="241"/>
      <c r="I5635" s="241"/>
      <c r="J5635" s="241"/>
      <c r="K5635" s="241"/>
      <c r="L5635" s="241"/>
      <c r="M5635" s="243"/>
      <c r="N5635" s="244"/>
      <c r="O5635" s="243"/>
      <c r="P5635" s="244"/>
      <c r="Q5635" s="243"/>
      <c r="R5635" s="243"/>
    </row>
    <row r="5636" spans="1:18">
      <c r="A5636" s="241"/>
      <c r="B5636" s="241"/>
      <c r="C5636" s="241"/>
      <c r="D5636" s="241"/>
      <c r="E5636" s="241"/>
      <c r="F5636" s="241"/>
      <c r="G5636" s="242"/>
      <c r="H5636" s="241"/>
      <c r="I5636" s="241"/>
      <c r="J5636" s="241"/>
      <c r="K5636" s="241"/>
      <c r="L5636" s="241"/>
      <c r="M5636" s="243"/>
      <c r="N5636" s="244"/>
      <c r="O5636" s="243"/>
      <c r="P5636" s="244"/>
      <c r="Q5636" s="243"/>
      <c r="R5636" s="243"/>
    </row>
    <row r="5637" spans="1:18">
      <c r="A5637" s="241"/>
      <c r="B5637" s="241"/>
      <c r="C5637" s="241"/>
      <c r="D5637" s="241"/>
      <c r="E5637" s="241"/>
      <c r="F5637" s="241"/>
      <c r="G5637" s="242"/>
      <c r="H5637" s="241"/>
      <c r="I5637" s="241"/>
      <c r="J5637" s="241"/>
      <c r="K5637" s="241"/>
      <c r="L5637" s="241"/>
      <c r="M5637" s="243"/>
      <c r="N5637" s="244"/>
      <c r="O5637" s="243"/>
      <c r="P5637" s="244"/>
      <c r="Q5637" s="243"/>
      <c r="R5637" s="243"/>
    </row>
    <row r="5638" spans="1:18">
      <c r="A5638" s="241"/>
      <c r="B5638" s="241"/>
      <c r="C5638" s="241"/>
      <c r="D5638" s="241"/>
      <c r="E5638" s="241"/>
      <c r="F5638" s="241"/>
      <c r="G5638" s="242"/>
      <c r="H5638" s="241"/>
      <c r="I5638" s="241"/>
      <c r="J5638" s="241"/>
      <c r="K5638" s="241"/>
      <c r="L5638" s="241"/>
      <c r="M5638" s="243"/>
      <c r="N5638" s="244"/>
      <c r="O5638" s="243"/>
      <c r="P5638" s="244"/>
      <c r="Q5638" s="243"/>
      <c r="R5638" s="243"/>
    </row>
    <row r="5639" spans="1:18">
      <c r="A5639" s="241"/>
      <c r="B5639" s="241"/>
      <c r="C5639" s="241"/>
      <c r="D5639" s="241"/>
      <c r="E5639" s="241"/>
      <c r="F5639" s="241"/>
      <c r="G5639" s="242"/>
      <c r="H5639" s="241"/>
      <c r="I5639" s="241"/>
      <c r="J5639" s="241"/>
      <c r="K5639" s="241"/>
      <c r="L5639" s="241"/>
      <c r="M5639" s="243"/>
      <c r="N5639" s="244"/>
      <c r="O5639" s="243"/>
      <c r="P5639" s="244"/>
      <c r="Q5639" s="243"/>
      <c r="R5639" s="243"/>
    </row>
    <row r="5640" spans="1:18">
      <c r="A5640" s="241"/>
      <c r="B5640" s="241"/>
      <c r="C5640" s="241"/>
      <c r="D5640" s="241"/>
      <c r="E5640" s="241"/>
      <c r="F5640" s="241"/>
      <c r="G5640" s="242"/>
      <c r="H5640" s="241"/>
      <c r="I5640" s="241"/>
      <c r="J5640" s="241"/>
      <c r="K5640" s="241"/>
      <c r="L5640" s="241"/>
      <c r="M5640" s="243"/>
      <c r="N5640" s="244"/>
      <c r="O5640" s="243"/>
      <c r="P5640" s="244"/>
      <c r="Q5640" s="243"/>
      <c r="R5640" s="243"/>
    </row>
    <row r="5641" spans="1:18">
      <c r="A5641" s="241"/>
      <c r="B5641" s="241"/>
      <c r="C5641" s="241"/>
      <c r="D5641" s="241"/>
      <c r="E5641" s="241"/>
      <c r="F5641" s="241"/>
      <c r="G5641" s="242"/>
      <c r="H5641" s="241"/>
      <c r="I5641" s="241"/>
      <c r="J5641" s="241"/>
      <c r="K5641" s="241"/>
      <c r="L5641" s="241"/>
      <c r="M5641" s="243"/>
      <c r="N5641" s="244"/>
      <c r="O5641" s="243"/>
      <c r="P5641" s="244"/>
      <c r="Q5641" s="243"/>
      <c r="R5641" s="243"/>
    </row>
    <row r="5642" spans="1:18">
      <c r="A5642" s="241"/>
      <c r="B5642" s="241"/>
      <c r="C5642" s="241"/>
      <c r="D5642" s="241"/>
      <c r="E5642" s="241"/>
      <c r="F5642" s="241"/>
      <c r="G5642" s="242"/>
      <c r="H5642" s="241"/>
      <c r="I5642" s="241"/>
      <c r="J5642" s="241"/>
      <c r="K5642" s="241"/>
      <c r="L5642" s="241"/>
      <c r="M5642" s="243"/>
      <c r="N5642" s="244"/>
      <c r="O5642" s="243"/>
      <c r="P5642" s="244"/>
      <c r="Q5642" s="243"/>
      <c r="R5642" s="243"/>
    </row>
    <row r="5643" spans="1:18">
      <c r="A5643" s="241"/>
      <c r="B5643" s="241"/>
      <c r="C5643" s="241"/>
      <c r="D5643" s="241"/>
      <c r="E5643" s="241"/>
      <c r="F5643" s="241"/>
      <c r="G5643" s="242"/>
      <c r="H5643" s="241"/>
      <c r="I5643" s="241"/>
      <c r="J5643" s="241"/>
      <c r="K5643" s="241"/>
      <c r="L5643" s="241"/>
      <c r="M5643" s="243"/>
      <c r="N5643" s="244"/>
      <c r="O5643" s="243"/>
      <c r="P5643" s="244"/>
      <c r="Q5643" s="243"/>
      <c r="R5643" s="243"/>
    </row>
    <row r="5644" spans="1:18">
      <c r="A5644" s="241"/>
      <c r="B5644" s="241"/>
      <c r="C5644" s="241"/>
      <c r="D5644" s="241"/>
      <c r="E5644" s="241"/>
      <c r="F5644" s="241"/>
      <c r="G5644" s="242"/>
      <c r="H5644" s="241"/>
      <c r="I5644" s="241"/>
      <c r="J5644" s="241"/>
      <c r="K5644" s="241"/>
      <c r="L5644" s="241"/>
      <c r="M5644" s="243"/>
      <c r="N5644" s="244"/>
      <c r="O5644" s="243"/>
      <c r="P5644" s="244"/>
      <c r="Q5644" s="243"/>
      <c r="R5644" s="243"/>
    </row>
    <row r="5645" spans="1:18">
      <c r="A5645" s="241"/>
      <c r="B5645" s="241"/>
      <c r="C5645" s="241"/>
      <c r="D5645" s="241"/>
      <c r="E5645" s="241"/>
      <c r="F5645" s="241"/>
      <c r="G5645" s="242"/>
      <c r="H5645" s="241"/>
      <c r="I5645" s="241"/>
      <c r="J5645" s="241"/>
      <c r="K5645" s="241"/>
      <c r="L5645" s="241"/>
      <c r="M5645" s="243"/>
      <c r="N5645" s="244"/>
      <c r="O5645" s="243"/>
      <c r="P5645" s="244"/>
      <c r="Q5645" s="243"/>
      <c r="R5645" s="243"/>
    </row>
    <row r="5646" spans="1:18">
      <c r="A5646" s="241"/>
      <c r="B5646" s="241"/>
      <c r="C5646" s="241"/>
      <c r="D5646" s="241"/>
      <c r="E5646" s="241"/>
      <c r="F5646" s="241"/>
      <c r="G5646" s="242"/>
      <c r="H5646" s="241"/>
      <c r="I5646" s="241"/>
      <c r="J5646" s="241"/>
      <c r="K5646" s="241"/>
      <c r="L5646" s="241"/>
      <c r="M5646" s="243"/>
      <c r="N5646" s="244"/>
      <c r="O5646" s="243"/>
      <c r="P5646" s="244"/>
      <c r="Q5646" s="243"/>
      <c r="R5646" s="243"/>
    </row>
    <row r="5647" spans="1:18">
      <c r="A5647" s="241"/>
      <c r="B5647" s="241"/>
      <c r="C5647" s="241"/>
      <c r="D5647" s="241"/>
      <c r="E5647" s="241"/>
      <c r="F5647" s="241"/>
      <c r="G5647" s="242"/>
      <c r="H5647" s="241"/>
      <c r="I5647" s="241"/>
      <c r="J5647" s="241"/>
      <c r="K5647" s="241"/>
      <c r="L5647" s="241"/>
      <c r="M5647" s="243"/>
      <c r="N5647" s="244"/>
      <c r="O5647" s="243"/>
      <c r="P5647" s="244"/>
      <c r="Q5647" s="243"/>
      <c r="R5647" s="243"/>
    </row>
    <row r="5648" spans="1:18">
      <c r="A5648" s="241"/>
      <c r="B5648" s="241"/>
      <c r="C5648" s="241"/>
      <c r="D5648" s="241"/>
      <c r="E5648" s="241"/>
      <c r="F5648" s="241"/>
      <c r="G5648" s="242"/>
      <c r="H5648" s="241"/>
      <c r="I5648" s="241"/>
      <c r="J5648" s="241"/>
      <c r="K5648" s="241"/>
      <c r="L5648" s="241"/>
      <c r="M5648" s="243"/>
      <c r="N5648" s="244"/>
      <c r="O5648" s="243"/>
      <c r="P5648" s="244"/>
      <c r="Q5648" s="243"/>
      <c r="R5648" s="243"/>
    </row>
    <row r="5649" spans="1:18">
      <c r="A5649" s="241"/>
      <c r="B5649" s="241"/>
      <c r="C5649" s="241"/>
      <c r="D5649" s="241"/>
      <c r="E5649" s="241"/>
      <c r="F5649" s="241"/>
      <c r="G5649" s="242"/>
      <c r="H5649" s="241"/>
      <c r="I5649" s="241"/>
      <c r="J5649" s="241"/>
      <c r="K5649" s="241"/>
      <c r="L5649" s="241"/>
      <c r="M5649" s="243"/>
      <c r="N5649" s="244"/>
      <c r="O5649" s="243"/>
      <c r="P5649" s="244"/>
      <c r="Q5649" s="243"/>
      <c r="R5649" s="243"/>
    </row>
    <row r="5650" spans="1:18">
      <c r="A5650" s="241"/>
      <c r="B5650" s="241"/>
      <c r="C5650" s="241"/>
      <c r="D5650" s="241"/>
      <c r="E5650" s="241"/>
      <c r="F5650" s="241"/>
      <c r="G5650" s="242"/>
      <c r="H5650" s="241"/>
      <c r="I5650" s="241"/>
      <c r="J5650" s="241"/>
      <c r="K5650" s="241"/>
      <c r="L5650" s="241"/>
      <c r="M5650" s="243"/>
      <c r="N5650" s="244"/>
      <c r="O5650" s="243"/>
      <c r="P5650" s="244"/>
      <c r="Q5650" s="243"/>
      <c r="R5650" s="243"/>
    </row>
    <row r="5651" spans="1:18">
      <c r="A5651" s="241"/>
      <c r="B5651" s="241"/>
      <c r="C5651" s="241"/>
      <c r="D5651" s="241"/>
      <c r="E5651" s="241"/>
      <c r="F5651" s="241"/>
      <c r="G5651" s="242"/>
      <c r="H5651" s="241"/>
      <c r="I5651" s="241"/>
      <c r="J5651" s="241"/>
      <c r="K5651" s="241"/>
      <c r="L5651" s="241"/>
      <c r="M5651" s="243"/>
      <c r="N5651" s="244"/>
      <c r="O5651" s="243"/>
      <c r="P5651" s="244"/>
      <c r="Q5651" s="243"/>
      <c r="R5651" s="243"/>
    </row>
    <row r="5652" spans="1:18">
      <c r="A5652" s="241"/>
      <c r="B5652" s="241"/>
      <c r="C5652" s="241"/>
      <c r="D5652" s="241"/>
      <c r="E5652" s="241"/>
      <c r="F5652" s="241"/>
      <c r="G5652" s="242"/>
      <c r="H5652" s="241"/>
      <c r="I5652" s="241"/>
      <c r="J5652" s="241"/>
      <c r="K5652" s="241"/>
      <c r="L5652" s="241"/>
      <c r="M5652" s="243"/>
      <c r="N5652" s="244"/>
      <c r="O5652" s="243"/>
      <c r="P5652" s="244"/>
      <c r="Q5652" s="243"/>
      <c r="R5652" s="243"/>
    </row>
    <row r="5653" spans="1:18">
      <c r="A5653" s="241"/>
      <c r="B5653" s="241"/>
      <c r="C5653" s="241"/>
      <c r="D5653" s="241"/>
      <c r="E5653" s="241"/>
      <c r="F5653" s="241"/>
      <c r="G5653" s="242"/>
      <c r="H5653" s="241"/>
      <c r="I5653" s="241"/>
      <c r="J5653" s="241"/>
      <c r="K5653" s="241"/>
      <c r="L5653" s="241"/>
      <c r="M5653" s="243"/>
      <c r="N5653" s="244"/>
      <c r="O5653" s="243"/>
      <c r="P5653" s="244"/>
      <c r="Q5653" s="243"/>
      <c r="R5653" s="243"/>
    </row>
    <row r="5654" spans="1:18">
      <c r="A5654" s="241"/>
      <c r="B5654" s="241"/>
      <c r="C5654" s="241"/>
      <c r="D5654" s="241"/>
      <c r="E5654" s="241"/>
      <c r="F5654" s="241"/>
      <c r="G5654" s="242"/>
      <c r="H5654" s="241"/>
      <c r="I5654" s="241"/>
      <c r="J5654" s="241"/>
      <c r="K5654" s="241"/>
      <c r="L5654" s="241"/>
      <c r="M5654" s="243"/>
      <c r="N5654" s="244"/>
      <c r="O5654" s="243"/>
      <c r="P5654" s="244"/>
      <c r="Q5654" s="243"/>
      <c r="R5654" s="243"/>
    </row>
    <row r="5655" spans="1:18">
      <c r="A5655" s="241"/>
      <c r="B5655" s="241"/>
      <c r="C5655" s="241"/>
      <c r="D5655" s="241"/>
      <c r="E5655" s="241"/>
      <c r="F5655" s="241"/>
      <c r="G5655" s="242"/>
      <c r="H5655" s="241"/>
      <c r="I5655" s="241"/>
      <c r="J5655" s="241"/>
      <c r="K5655" s="241"/>
      <c r="L5655" s="241"/>
      <c r="M5655" s="243"/>
      <c r="N5655" s="244"/>
      <c r="O5655" s="243"/>
      <c r="P5655" s="244"/>
      <c r="Q5655" s="243"/>
      <c r="R5655" s="243"/>
    </row>
    <row r="5656" spans="1:18">
      <c r="A5656" s="241"/>
      <c r="B5656" s="241"/>
      <c r="C5656" s="241"/>
      <c r="D5656" s="241"/>
      <c r="E5656" s="241"/>
      <c r="F5656" s="241"/>
      <c r="G5656" s="242"/>
      <c r="H5656" s="241"/>
      <c r="I5656" s="241"/>
      <c r="J5656" s="241"/>
      <c r="K5656" s="241"/>
      <c r="L5656" s="241"/>
      <c r="M5656" s="243"/>
      <c r="N5656" s="244"/>
      <c r="O5656" s="243"/>
      <c r="P5656" s="244"/>
      <c r="Q5656" s="243"/>
      <c r="R5656" s="243"/>
    </row>
    <row r="5657" spans="1:18">
      <c r="A5657" s="241"/>
      <c r="B5657" s="241"/>
      <c r="C5657" s="241"/>
      <c r="D5657" s="241"/>
      <c r="E5657" s="241"/>
      <c r="F5657" s="241"/>
      <c r="G5657" s="242"/>
      <c r="H5657" s="241"/>
      <c r="I5657" s="241"/>
      <c r="J5657" s="241"/>
      <c r="K5657" s="241"/>
      <c r="L5657" s="241"/>
      <c r="M5657" s="243"/>
      <c r="N5657" s="244"/>
      <c r="O5657" s="243"/>
      <c r="P5657" s="244"/>
      <c r="Q5657" s="243"/>
      <c r="R5657" s="243"/>
    </row>
    <row r="5658" spans="1:18">
      <c r="A5658" s="241"/>
      <c r="B5658" s="241"/>
      <c r="C5658" s="241"/>
      <c r="D5658" s="241"/>
      <c r="E5658" s="241"/>
      <c r="F5658" s="241"/>
      <c r="G5658" s="242"/>
      <c r="H5658" s="241"/>
      <c r="I5658" s="241"/>
      <c r="J5658" s="241"/>
      <c r="K5658" s="241"/>
      <c r="L5658" s="241"/>
      <c r="M5658" s="243"/>
      <c r="N5658" s="244"/>
      <c r="O5658" s="243"/>
      <c r="P5658" s="244"/>
      <c r="Q5658" s="243"/>
      <c r="R5658" s="243"/>
    </row>
    <row r="5659" spans="1:18">
      <c r="A5659" s="241"/>
      <c r="B5659" s="241"/>
      <c r="C5659" s="241"/>
      <c r="D5659" s="241"/>
      <c r="E5659" s="241"/>
      <c r="F5659" s="241"/>
      <c r="G5659" s="242"/>
      <c r="H5659" s="241"/>
      <c r="I5659" s="241"/>
      <c r="J5659" s="241"/>
      <c r="K5659" s="241"/>
      <c r="L5659" s="241"/>
      <c r="M5659" s="243"/>
      <c r="N5659" s="244"/>
      <c r="O5659" s="243"/>
      <c r="P5659" s="244"/>
      <c r="Q5659" s="243"/>
      <c r="R5659" s="243"/>
    </row>
    <row r="5660" spans="1:18">
      <c r="A5660" s="241"/>
      <c r="B5660" s="241"/>
      <c r="C5660" s="241"/>
      <c r="D5660" s="241"/>
      <c r="E5660" s="241"/>
      <c r="F5660" s="241"/>
      <c r="G5660" s="242"/>
      <c r="H5660" s="241"/>
      <c r="I5660" s="241"/>
      <c r="J5660" s="241"/>
      <c r="K5660" s="241"/>
      <c r="L5660" s="241"/>
      <c r="M5660" s="243"/>
      <c r="N5660" s="244"/>
      <c r="O5660" s="243"/>
      <c r="P5660" s="244"/>
      <c r="Q5660" s="243"/>
      <c r="R5660" s="243"/>
    </row>
    <row r="5661" spans="1:18">
      <c r="A5661" s="241"/>
      <c r="B5661" s="241"/>
      <c r="C5661" s="241"/>
      <c r="D5661" s="241"/>
      <c r="E5661" s="241"/>
      <c r="F5661" s="241"/>
      <c r="G5661" s="242"/>
      <c r="H5661" s="241"/>
      <c r="I5661" s="241"/>
      <c r="J5661" s="241"/>
      <c r="K5661" s="241"/>
      <c r="L5661" s="241"/>
      <c r="M5661" s="243"/>
      <c r="N5661" s="244"/>
      <c r="O5661" s="243"/>
      <c r="P5661" s="244"/>
      <c r="Q5661" s="243"/>
      <c r="R5661" s="243"/>
    </row>
    <row r="5662" spans="1:18">
      <c r="A5662" s="241"/>
      <c r="B5662" s="241"/>
      <c r="C5662" s="241"/>
      <c r="D5662" s="241"/>
      <c r="E5662" s="241"/>
      <c r="F5662" s="241"/>
      <c r="G5662" s="242"/>
      <c r="H5662" s="241"/>
      <c r="I5662" s="241"/>
      <c r="J5662" s="241"/>
      <c r="K5662" s="241"/>
      <c r="L5662" s="241"/>
      <c r="M5662" s="243"/>
      <c r="N5662" s="244"/>
      <c r="O5662" s="243"/>
      <c r="P5662" s="244"/>
      <c r="Q5662" s="243"/>
      <c r="R5662" s="243"/>
    </row>
    <row r="5663" spans="1:18">
      <c r="A5663" s="241"/>
      <c r="B5663" s="241"/>
      <c r="C5663" s="241"/>
      <c r="D5663" s="241"/>
      <c r="E5663" s="241"/>
      <c r="F5663" s="241"/>
      <c r="G5663" s="242"/>
      <c r="H5663" s="241"/>
      <c r="I5663" s="241"/>
      <c r="J5663" s="241"/>
      <c r="K5663" s="241"/>
      <c r="L5663" s="241"/>
      <c r="M5663" s="243"/>
      <c r="N5663" s="244"/>
      <c r="O5663" s="243"/>
      <c r="P5663" s="244"/>
      <c r="Q5663" s="243"/>
      <c r="R5663" s="243"/>
    </row>
    <row r="5664" spans="1:18">
      <c r="A5664" s="241"/>
      <c r="B5664" s="241"/>
      <c r="C5664" s="241"/>
      <c r="D5664" s="241"/>
      <c r="E5664" s="241"/>
      <c r="F5664" s="241"/>
      <c r="G5664" s="242"/>
      <c r="H5664" s="241"/>
      <c r="I5664" s="241"/>
      <c r="J5664" s="241"/>
      <c r="K5664" s="241"/>
      <c r="L5664" s="241"/>
      <c r="M5664" s="243"/>
      <c r="N5664" s="244"/>
      <c r="O5664" s="243"/>
      <c r="P5664" s="244"/>
      <c r="Q5664" s="243"/>
      <c r="R5664" s="243"/>
    </row>
    <row r="5665" spans="1:18">
      <c r="A5665" s="241"/>
      <c r="B5665" s="241"/>
      <c r="C5665" s="241"/>
      <c r="D5665" s="241"/>
      <c r="E5665" s="241"/>
      <c r="F5665" s="241"/>
      <c r="G5665" s="242"/>
      <c r="H5665" s="241"/>
      <c r="I5665" s="241"/>
      <c r="J5665" s="241"/>
      <c r="K5665" s="241"/>
      <c r="L5665" s="241"/>
      <c r="M5665" s="243"/>
      <c r="N5665" s="244"/>
      <c r="O5665" s="243"/>
      <c r="P5665" s="244"/>
      <c r="Q5665" s="243"/>
      <c r="R5665" s="243"/>
    </row>
    <row r="5666" spans="1:18">
      <c r="A5666" s="241"/>
      <c r="B5666" s="241"/>
      <c r="C5666" s="241"/>
      <c r="D5666" s="241"/>
      <c r="E5666" s="241"/>
      <c r="F5666" s="241"/>
      <c r="G5666" s="242"/>
      <c r="H5666" s="241"/>
      <c r="I5666" s="241"/>
      <c r="J5666" s="241"/>
      <c r="K5666" s="241"/>
      <c r="L5666" s="241"/>
      <c r="M5666" s="243"/>
      <c r="N5666" s="244"/>
      <c r="O5666" s="243"/>
      <c r="P5666" s="244"/>
      <c r="Q5666" s="243"/>
      <c r="R5666" s="243"/>
    </row>
    <row r="5667" spans="1:18">
      <c r="A5667" s="241"/>
      <c r="B5667" s="241"/>
      <c r="C5667" s="241"/>
      <c r="D5667" s="241"/>
      <c r="E5667" s="241"/>
      <c r="F5667" s="241"/>
      <c r="G5667" s="242"/>
      <c r="H5667" s="241"/>
      <c r="I5667" s="241"/>
      <c r="J5667" s="241"/>
      <c r="K5667" s="241"/>
      <c r="L5667" s="241"/>
      <c r="M5667" s="243"/>
      <c r="N5667" s="244"/>
      <c r="O5667" s="243"/>
      <c r="P5667" s="244"/>
      <c r="Q5667" s="243"/>
      <c r="R5667" s="243"/>
    </row>
    <row r="5668" spans="1:18">
      <c r="A5668" s="241"/>
      <c r="B5668" s="241"/>
      <c r="C5668" s="241"/>
      <c r="D5668" s="241"/>
      <c r="E5668" s="241"/>
      <c r="F5668" s="241"/>
      <c r="G5668" s="242"/>
      <c r="H5668" s="241"/>
      <c r="I5668" s="241"/>
      <c r="J5668" s="241"/>
      <c r="K5668" s="241"/>
      <c r="L5668" s="241"/>
      <c r="M5668" s="243"/>
      <c r="N5668" s="244"/>
      <c r="O5668" s="243"/>
      <c r="P5668" s="244"/>
      <c r="Q5668" s="243"/>
      <c r="R5668" s="243"/>
    </row>
    <row r="5669" spans="1:18">
      <c r="A5669" s="241"/>
      <c r="B5669" s="241"/>
      <c r="C5669" s="241"/>
      <c r="D5669" s="241"/>
      <c r="E5669" s="241"/>
      <c r="F5669" s="241"/>
      <c r="G5669" s="242"/>
      <c r="H5669" s="241"/>
      <c r="I5669" s="241"/>
      <c r="J5669" s="241"/>
      <c r="K5669" s="241"/>
      <c r="L5669" s="241"/>
      <c r="M5669" s="243"/>
      <c r="N5669" s="244"/>
      <c r="O5669" s="243"/>
      <c r="P5669" s="244"/>
      <c r="Q5669" s="243"/>
      <c r="R5669" s="243"/>
    </row>
    <row r="5670" spans="1:18">
      <c r="A5670" s="241"/>
      <c r="B5670" s="241"/>
      <c r="C5670" s="241"/>
      <c r="D5670" s="241"/>
      <c r="E5670" s="241"/>
      <c r="F5670" s="241"/>
      <c r="G5670" s="242"/>
      <c r="H5670" s="241"/>
      <c r="I5670" s="241"/>
      <c r="J5670" s="241"/>
      <c r="K5670" s="241"/>
      <c r="L5670" s="241"/>
      <c r="M5670" s="243"/>
      <c r="N5670" s="244"/>
      <c r="O5670" s="243"/>
      <c r="P5670" s="244"/>
      <c r="Q5670" s="243"/>
      <c r="R5670" s="243"/>
    </row>
    <row r="5671" spans="1:18">
      <c r="A5671" s="241"/>
      <c r="B5671" s="241"/>
      <c r="C5671" s="241"/>
      <c r="D5671" s="241"/>
      <c r="E5671" s="241"/>
      <c r="F5671" s="241"/>
      <c r="G5671" s="242"/>
      <c r="H5671" s="241"/>
      <c r="I5671" s="241"/>
      <c r="J5671" s="241"/>
      <c r="K5671" s="241"/>
      <c r="L5671" s="241"/>
      <c r="M5671" s="243"/>
      <c r="N5671" s="244"/>
      <c r="O5671" s="243"/>
      <c r="P5671" s="244"/>
      <c r="Q5671" s="243"/>
      <c r="R5671" s="243"/>
    </row>
    <row r="5672" spans="1:18">
      <c r="A5672" s="241"/>
      <c r="B5672" s="241"/>
      <c r="C5672" s="241"/>
      <c r="D5672" s="241"/>
      <c r="E5672" s="241"/>
      <c r="F5672" s="241"/>
      <c r="G5672" s="242"/>
      <c r="H5672" s="241"/>
      <c r="I5672" s="241"/>
      <c r="J5672" s="241"/>
      <c r="K5672" s="241"/>
      <c r="L5672" s="241"/>
      <c r="M5672" s="243"/>
      <c r="N5672" s="244"/>
      <c r="O5672" s="243"/>
      <c r="P5672" s="244"/>
      <c r="Q5672" s="243"/>
      <c r="R5672" s="243"/>
    </row>
    <row r="5673" spans="1:18">
      <c r="A5673" s="241"/>
      <c r="B5673" s="241"/>
      <c r="C5673" s="241"/>
      <c r="D5673" s="241"/>
      <c r="E5673" s="241"/>
      <c r="F5673" s="241"/>
      <c r="G5673" s="242"/>
      <c r="H5673" s="241"/>
      <c r="I5673" s="241"/>
      <c r="J5673" s="241"/>
      <c r="K5673" s="241"/>
      <c r="L5673" s="241"/>
      <c r="M5673" s="243"/>
      <c r="N5673" s="244"/>
      <c r="O5673" s="243"/>
      <c r="P5673" s="244"/>
      <c r="Q5673" s="243"/>
      <c r="R5673" s="243"/>
    </row>
    <row r="5674" spans="1:18">
      <c r="A5674" s="241"/>
      <c r="B5674" s="241"/>
      <c r="C5674" s="241"/>
      <c r="D5674" s="241"/>
      <c r="E5674" s="241"/>
      <c r="F5674" s="241"/>
      <c r="G5674" s="242"/>
      <c r="H5674" s="241"/>
      <c r="I5674" s="241"/>
      <c r="J5674" s="241"/>
      <c r="K5674" s="241"/>
      <c r="L5674" s="241"/>
      <c r="M5674" s="243"/>
      <c r="N5674" s="244"/>
      <c r="O5674" s="243"/>
      <c r="P5674" s="244"/>
      <c r="Q5674" s="243"/>
      <c r="R5674" s="243"/>
    </row>
    <row r="5675" spans="1:18">
      <c r="A5675" s="241"/>
      <c r="B5675" s="241"/>
      <c r="C5675" s="241"/>
      <c r="D5675" s="241"/>
      <c r="E5675" s="241"/>
      <c r="F5675" s="241"/>
      <c r="G5675" s="242"/>
      <c r="H5675" s="241"/>
      <c r="I5675" s="241"/>
      <c r="J5675" s="241"/>
      <c r="K5675" s="241"/>
      <c r="L5675" s="241"/>
      <c r="M5675" s="243"/>
      <c r="N5675" s="244"/>
      <c r="O5675" s="243"/>
      <c r="P5675" s="244"/>
      <c r="Q5675" s="243"/>
      <c r="R5675" s="243"/>
    </row>
    <row r="5676" spans="1:18">
      <c r="A5676" s="241"/>
      <c r="B5676" s="241"/>
      <c r="C5676" s="241"/>
      <c r="D5676" s="241"/>
      <c r="E5676" s="241"/>
      <c r="F5676" s="241"/>
      <c r="G5676" s="242"/>
      <c r="H5676" s="241"/>
      <c r="I5676" s="241"/>
      <c r="J5676" s="241"/>
      <c r="K5676" s="241"/>
      <c r="L5676" s="241"/>
      <c r="M5676" s="243"/>
      <c r="N5676" s="244"/>
      <c r="O5676" s="243"/>
      <c r="P5676" s="244"/>
      <c r="Q5676" s="243"/>
      <c r="R5676" s="243"/>
    </row>
    <row r="5677" spans="1:18">
      <c r="A5677" s="241"/>
      <c r="B5677" s="241"/>
      <c r="C5677" s="241"/>
      <c r="D5677" s="241"/>
      <c r="E5677" s="241"/>
      <c r="F5677" s="241"/>
      <c r="G5677" s="242"/>
      <c r="H5677" s="241"/>
      <c r="I5677" s="241"/>
      <c r="J5677" s="241"/>
      <c r="K5677" s="241"/>
      <c r="L5677" s="241"/>
      <c r="M5677" s="243"/>
      <c r="N5677" s="244"/>
      <c r="O5677" s="243"/>
      <c r="P5677" s="244"/>
      <c r="Q5677" s="243"/>
      <c r="R5677" s="243"/>
    </row>
    <row r="5678" spans="1:18">
      <c r="A5678" s="241"/>
      <c r="B5678" s="241"/>
      <c r="C5678" s="241"/>
      <c r="D5678" s="241"/>
      <c r="E5678" s="241"/>
      <c r="F5678" s="241"/>
      <c r="G5678" s="242"/>
      <c r="H5678" s="241"/>
      <c r="I5678" s="241"/>
      <c r="J5678" s="241"/>
      <c r="K5678" s="241"/>
      <c r="L5678" s="241"/>
      <c r="M5678" s="243"/>
      <c r="N5678" s="244"/>
      <c r="O5678" s="243"/>
      <c r="P5678" s="244"/>
      <c r="Q5678" s="243"/>
      <c r="R5678" s="243"/>
    </row>
    <row r="5679" spans="1:18">
      <c r="A5679" s="241"/>
      <c r="B5679" s="241"/>
      <c r="C5679" s="241"/>
      <c r="D5679" s="241"/>
      <c r="E5679" s="241"/>
      <c r="F5679" s="241"/>
      <c r="G5679" s="242"/>
      <c r="H5679" s="241"/>
      <c r="I5679" s="241"/>
      <c r="J5679" s="241"/>
      <c r="K5679" s="241"/>
      <c r="L5679" s="241"/>
      <c r="M5679" s="243"/>
      <c r="N5679" s="244"/>
      <c r="O5679" s="243"/>
      <c r="P5679" s="244"/>
      <c r="Q5679" s="243"/>
      <c r="R5679" s="243"/>
    </row>
    <row r="5680" spans="1:18">
      <c r="A5680" s="241"/>
      <c r="B5680" s="241"/>
      <c r="C5680" s="241"/>
      <c r="D5680" s="241"/>
      <c r="E5680" s="241"/>
      <c r="F5680" s="241"/>
      <c r="G5680" s="242"/>
      <c r="H5680" s="241"/>
      <c r="I5680" s="241"/>
      <c r="J5680" s="241"/>
      <c r="K5680" s="241"/>
      <c r="L5680" s="241"/>
      <c r="M5680" s="243"/>
      <c r="N5680" s="244"/>
      <c r="O5680" s="243"/>
      <c r="P5680" s="244"/>
      <c r="Q5680" s="243"/>
      <c r="R5680" s="243"/>
    </row>
    <row r="5681" spans="1:18">
      <c r="A5681" s="241"/>
      <c r="B5681" s="241"/>
      <c r="C5681" s="241"/>
      <c r="D5681" s="241"/>
      <c r="E5681" s="241"/>
      <c r="F5681" s="241"/>
      <c r="G5681" s="242"/>
      <c r="H5681" s="241"/>
      <c r="I5681" s="241"/>
      <c r="J5681" s="241"/>
      <c r="K5681" s="241"/>
      <c r="L5681" s="241"/>
      <c r="M5681" s="243"/>
      <c r="N5681" s="244"/>
      <c r="O5681" s="243"/>
      <c r="P5681" s="244"/>
      <c r="Q5681" s="243"/>
      <c r="R5681" s="243"/>
    </row>
    <row r="5682" spans="1:18">
      <c r="A5682" s="241"/>
      <c r="B5682" s="241"/>
      <c r="C5682" s="241"/>
      <c r="D5682" s="241"/>
      <c r="E5682" s="241"/>
      <c r="F5682" s="241"/>
      <c r="G5682" s="242"/>
      <c r="H5682" s="241"/>
      <c r="I5682" s="241"/>
      <c r="J5682" s="241"/>
      <c r="K5682" s="241"/>
      <c r="L5682" s="241"/>
      <c r="M5682" s="243"/>
      <c r="N5682" s="244"/>
      <c r="O5682" s="243"/>
      <c r="P5682" s="244"/>
      <c r="Q5682" s="243"/>
      <c r="R5682" s="243"/>
    </row>
    <row r="5683" spans="1:18">
      <c r="A5683" s="241"/>
      <c r="B5683" s="241"/>
      <c r="C5683" s="241"/>
      <c r="D5683" s="241"/>
      <c r="E5683" s="241"/>
      <c r="F5683" s="241"/>
      <c r="G5683" s="242"/>
      <c r="H5683" s="241"/>
      <c r="I5683" s="241"/>
      <c r="J5683" s="241"/>
      <c r="K5683" s="241"/>
      <c r="L5683" s="241"/>
      <c r="M5683" s="243"/>
      <c r="N5683" s="244"/>
      <c r="O5683" s="243"/>
      <c r="P5683" s="244"/>
      <c r="Q5683" s="243"/>
      <c r="R5683" s="243"/>
    </row>
    <row r="5684" spans="1:18">
      <c r="A5684" s="241"/>
      <c r="B5684" s="241"/>
      <c r="C5684" s="241"/>
      <c r="D5684" s="241"/>
      <c r="E5684" s="241"/>
      <c r="F5684" s="241"/>
      <c r="G5684" s="242"/>
      <c r="H5684" s="241"/>
      <c r="I5684" s="241"/>
      <c r="J5684" s="241"/>
      <c r="K5684" s="241"/>
      <c r="L5684" s="241"/>
      <c r="M5684" s="243"/>
      <c r="N5684" s="244"/>
      <c r="O5684" s="243"/>
      <c r="P5684" s="244"/>
      <c r="Q5684" s="243"/>
      <c r="R5684" s="243"/>
    </row>
    <row r="5685" spans="1:18">
      <c r="A5685" s="241"/>
      <c r="B5685" s="241"/>
      <c r="C5685" s="241"/>
      <c r="D5685" s="241"/>
      <c r="E5685" s="241"/>
      <c r="F5685" s="241"/>
      <c r="G5685" s="242"/>
      <c r="H5685" s="241"/>
      <c r="I5685" s="241"/>
      <c r="J5685" s="241"/>
      <c r="K5685" s="241"/>
      <c r="L5685" s="241"/>
      <c r="M5685" s="243"/>
      <c r="N5685" s="244"/>
      <c r="O5685" s="243"/>
      <c r="P5685" s="244"/>
      <c r="Q5685" s="243"/>
      <c r="R5685" s="243"/>
    </row>
    <row r="5686" spans="1:18">
      <c r="A5686" s="241"/>
      <c r="B5686" s="241"/>
      <c r="C5686" s="241"/>
      <c r="D5686" s="241"/>
      <c r="E5686" s="241"/>
      <c r="F5686" s="241"/>
      <c r="G5686" s="242"/>
      <c r="H5686" s="241"/>
      <c r="I5686" s="241"/>
      <c r="J5686" s="241"/>
      <c r="K5686" s="241"/>
      <c r="L5686" s="241"/>
      <c r="M5686" s="243"/>
      <c r="N5686" s="244"/>
      <c r="O5686" s="243"/>
      <c r="P5686" s="244"/>
      <c r="Q5686" s="243"/>
      <c r="R5686" s="243"/>
    </row>
    <row r="5687" spans="1:18">
      <c r="A5687" s="241"/>
      <c r="B5687" s="241"/>
      <c r="C5687" s="241"/>
      <c r="D5687" s="241"/>
      <c r="E5687" s="241"/>
      <c r="F5687" s="241"/>
      <c r="G5687" s="242"/>
      <c r="H5687" s="241"/>
      <c r="I5687" s="241"/>
      <c r="J5687" s="241"/>
      <c r="K5687" s="241"/>
      <c r="L5687" s="241"/>
      <c r="M5687" s="243"/>
      <c r="N5687" s="244"/>
      <c r="O5687" s="243"/>
      <c r="P5687" s="244"/>
      <c r="Q5687" s="243"/>
      <c r="R5687" s="243"/>
    </row>
    <row r="5688" spans="1:18">
      <c r="A5688" s="241"/>
      <c r="B5688" s="241"/>
      <c r="C5688" s="241"/>
      <c r="D5688" s="241"/>
      <c r="E5688" s="241"/>
      <c r="F5688" s="241"/>
      <c r="G5688" s="242"/>
      <c r="H5688" s="241"/>
      <c r="I5688" s="241"/>
      <c r="J5688" s="241"/>
      <c r="K5688" s="241"/>
      <c r="L5688" s="241"/>
      <c r="M5688" s="243"/>
      <c r="N5688" s="244"/>
      <c r="O5688" s="243"/>
      <c r="P5688" s="244"/>
      <c r="Q5688" s="243"/>
      <c r="R5688" s="243"/>
    </row>
    <row r="5689" spans="1:18">
      <c r="A5689" s="241"/>
      <c r="B5689" s="241"/>
      <c r="C5689" s="241"/>
      <c r="D5689" s="241"/>
      <c r="E5689" s="241"/>
      <c r="F5689" s="241"/>
      <c r="G5689" s="242"/>
      <c r="H5689" s="241"/>
      <c r="I5689" s="241"/>
      <c r="J5689" s="241"/>
      <c r="K5689" s="241"/>
      <c r="L5689" s="241"/>
      <c r="M5689" s="243"/>
      <c r="N5689" s="244"/>
      <c r="O5689" s="243"/>
      <c r="P5689" s="244"/>
      <c r="Q5689" s="243"/>
      <c r="R5689" s="243"/>
    </row>
    <row r="5690" spans="1:18">
      <c r="A5690" s="241"/>
      <c r="B5690" s="241"/>
      <c r="C5690" s="241"/>
      <c r="D5690" s="241"/>
      <c r="E5690" s="241"/>
      <c r="F5690" s="241"/>
      <c r="G5690" s="242"/>
      <c r="H5690" s="241"/>
      <c r="I5690" s="241"/>
      <c r="J5690" s="241"/>
      <c r="K5690" s="241"/>
      <c r="L5690" s="241"/>
      <c r="M5690" s="243"/>
      <c r="N5690" s="244"/>
      <c r="O5690" s="243"/>
      <c r="P5690" s="244"/>
      <c r="Q5690" s="243"/>
      <c r="R5690" s="243"/>
    </row>
    <row r="5691" spans="1:18">
      <c r="A5691" s="241"/>
      <c r="B5691" s="241"/>
      <c r="C5691" s="241"/>
      <c r="D5691" s="241"/>
      <c r="E5691" s="241"/>
      <c r="F5691" s="241"/>
      <c r="G5691" s="242"/>
      <c r="H5691" s="241"/>
      <c r="I5691" s="241"/>
      <c r="J5691" s="241"/>
      <c r="K5691" s="241"/>
      <c r="L5691" s="241"/>
      <c r="M5691" s="243"/>
      <c r="N5691" s="244"/>
      <c r="O5691" s="243"/>
      <c r="P5691" s="244"/>
      <c r="Q5691" s="243"/>
      <c r="R5691" s="243"/>
    </row>
    <row r="5692" spans="1:18">
      <c r="A5692" s="241"/>
      <c r="B5692" s="241"/>
      <c r="C5692" s="241"/>
      <c r="D5692" s="241"/>
      <c r="E5692" s="241"/>
      <c r="F5692" s="241"/>
      <c r="G5692" s="242"/>
      <c r="H5692" s="241"/>
      <c r="I5692" s="241"/>
      <c r="J5692" s="241"/>
      <c r="K5692" s="241"/>
      <c r="L5692" s="241"/>
      <c r="M5692" s="243"/>
      <c r="N5692" s="244"/>
      <c r="O5692" s="243"/>
      <c r="P5692" s="244"/>
      <c r="Q5692" s="243"/>
      <c r="R5692" s="243"/>
    </row>
    <row r="5693" spans="1:18">
      <c r="A5693" s="241"/>
      <c r="B5693" s="241"/>
      <c r="C5693" s="241"/>
      <c r="D5693" s="241"/>
      <c r="E5693" s="241"/>
      <c r="F5693" s="241"/>
      <c r="G5693" s="242"/>
      <c r="H5693" s="241"/>
      <c r="I5693" s="241"/>
      <c r="J5693" s="241"/>
      <c r="K5693" s="241"/>
      <c r="L5693" s="241"/>
      <c r="M5693" s="243"/>
      <c r="N5693" s="244"/>
      <c r="O5693" s="243"/>
      <c r="P5693" s="244"/>
      <c r="Q5693" s="243"/>
      <c r="R5693" s="243"/>
    </row>
    <row r="5694" spans="1:18">
      <c r="A5694" s="241"/>
      <c r="B5694" s="241"/>
      <c r="C5694" s="241"/>
      <c r="D5694" s="241"/>
      <c r="E5694" s="241"/>
      <c r="F5694" s="241"/>
      <c r="G5694" s="242"/>
      <c r="H5694" s="241"/>
      <c r="I5694" s="241"/>
      <c r="J5694" s="241"/>
      <c r="K5694" s="241"/>
      <c r="L5694" s="241"/>
      <c r="M5694" s="243"/>
      <c r="N5694" s="244"/>
      <c r="O5694" s="243"/>
      <c r="P5694" s="244"/>
      <c r="Q5694" s="243"/>
      <c r="R5694" s="243"/>
    </row>
    <row r="5695" spans="1:18">
      <c r="A5695" s="241"/>
      <c r="B5695" s="241"/>
      <c r="C5695" s="241"/>
      <c r="D5695" s="241"/>
      <c r="E5695" s="241"/>
      <c r="F5695" s="241"/>
      <c r="G5695" s="242"/>
      <c r="H5695" s="241"/>
      <c r="I5695" s="241"/>
      <c r="J5695" s="241"/>
      <c r="K5695" s="241"/>
      <c r="L5695" s="241"/>
      <c r="M5695" s="243"/>
      <c r="N5695" s="244"/>
      <c r="O5695" s="243"/>
      <c r="P5695" s="244"/>
      <c r="Q5695" s="243"/>
      <c r="R5695" s="243"/>
    </row>
    <row r="5696" spans="1:18">
      <c r="A5696" s="241"/>
      <c r="B5696" s="241"/>
      <c r="C5696" s="241"/>
      <c r="D5696" s="241"/>
      <c r="E5696" s="241"/>
      <c r="F5696" s="241"/>
      <c r="G5696" s="242"/>
      <c r="H5696" s="241"/>
      <c r="I5696" s="241"/>
      <c r="J5696" s="241"/>
      <c r="K5696" s="241"/>
      <c r="L5696" s="241"/>
      <c r="M5696" s="243"/>
      <c r="N5696" s="244"/>
      <c r="O5696" s="243"/>
      <c r="P5696" s="244"/>
      <c r="Q5696" s="243"/>
      <c r="R5696" s="243"/>
    </row>
    <row r="5697" spans="1:18">
      <c r="A5697" s="241"/>
      <c r="B5697" s="241"/>
      <c r="C5697" s="241"/>
      <c r="D5697" s="241"/>
      <c r="E5697" s="241"/>
      <c r="F5697" s="241"/>
      <c r="G5697" s="242"/>
      <c r="H5697" s="241"/>
      <c r="I5697" s="241"/>
      <c r="J5697" s="241"/>
      <c r="K5697" s="241"/>
      <c r="L5697" s="241"/>
      <c r="M5697" s="243"/>
      <c r="N5697" s="244"/>
      <c r="O5697" s="243"/>
      <c r="P5697" s="244"/>
      <c r="Q5697" s="243"/>
      <c r="R5697" s="243"/>
    </row>
    <row r="5698" spans="1:18">
      <c r="A5698" s="241"/>
      <c r="B5698" s="241"/>
      <c r="C5698" s="241"/>
      <c r="D5698" s="241"/>
      <c r="E5698" s="241"/>
      <c r="F5698" s="241"/>
      <c r="G5698" s="242"/>
      <c r="H5698" s="241"/>
      <c r="I5698" s="241"/>
      <c r="J5698" s="241"/>
      <c r="K5698" s="241"/>
      <c r="L5698" s="241"/>
      <c r="M5698" s="243"/>
      <c r="N5698" s="244"/>
      <c r="O5698" s="243"/>
      <c r="P5698" s="244"/>
      <c r="Q5698" s="243"/>
      <c r="R5698" s="243"/>
    </row>
    <row r="5699" spans="1:18">
      <c r="A5699" s="241"/>
      <c r="B5699" s="241"/>
      <c r="C5699" s="241"/>
      <c r="D5699" s="241"/>
      <c r="E5699" s="241"/>
      <c r="F5699" s="241"/>
      <c r="G5699" s="242"/>
      <c r="H5699" s="241"/>
      <c r="I5699" s="241"/>
      <c r="J5699" s="241"/>
      <c r="K5699" s="241"/>
      <c r="L5699" s="241"/>
      <c r="M5699" s="243"/>
      <c r="N5699" s="244"/>
      <c r="O5699" s="243"/>
      <c r="P5699" s="244"/>
      <c r="Q5699" s="243"/>
      <c r="R5699" s="243"/>
    </row>
    <row r="5700" spans="1:18">
      <c r="A5700" s="241"/>
      <c r="B5700" s="241"/>
      <c r="C5700" s="241"/>
      <c r="D5700" s="241"/>
      <c r="E5700" s="241"/>
      <c r="F5700" s="241"/>
      <c r="G5700" s="242"/>
      <c r="H5700" s="241"/>
      <c r="I5700" s="241"/>
      <c r="J5700" s="241"/>
      <c r="K5700" s="241"/>
      <c r="L5700" s="241"/>
      <c r="M5700" s="243"/>
      <c r="N5700" s="244"/>
      <c r="O5700" s="243"/>
      <c r="P5700" s="244"/>
      <c r="Q5700" s="243"/>
      <c r="R5700" s="243"/>
    </row>
    <row r="5701" spans="1:18">
      <c r="A5701" s="241"/>
      <c r="B5701" s="241"/>
      <c r="C5701" s="241"/>
      <c r="D5701" s="241"/>
      <c r="E5701" s="241"/>
      <c r="F5701" s="241"/>
      <c r="G5701" s="242"/>
      <c r="H5701" s="241"/>
      <c r="I5701" s="241"/>
      <c r="J5701" s="241"/>
      <c r="K5701" s="241"/>
      <c r="L5701" s="241"/>
      <c r="M5701" s="243"/>
      <c r="N5701" s="244"/>
      <c r="O5701" s="243"/>
      <c r="P5701" s="244"/>
      <c r="Q5701" s="243"/>
      <c r="R5701" s="243"/>
    </row>
    <row r="5702" spans="1:18">
      <c r="A5702" s="241"/>
      <c r="B5702" s="241"/>
      <c r="C5702" s="241"/>
      <c r="D5702" s="241"/>
      <c r="E5702" s="241"/>
      <c r="F5702" s="241"/>
      <c r="G5702" s="242"/>
      <c r="H5702" s="241"/>
      <c r="I5702" s="241"/>
      <c r="J5702" s="241"/>
      <c r="K5702" s="241"/>
      <c r="L5702" s="241"/>
      <c r="M5702" s="243"/>
      <c r="N5702" s="244"/>
      <c r="O5702" s="243"/>
      <c r="P5702" s="244"/>
      <c r="Q5702" s="243"/>
      <c r="R5702" s="243"/>
    </row>
    <row r="5703" spans="1:18">
      <c r="A5703" s="241"/>
      <c r="B5703" s="241"/>
      <c r="C5703" s="241"/>
      <c r="D5703" s="241"/>
      <c r="E5703" s="241"/>
      <c r="F5703" s="241"/>
      <c r="G5703" s="242"/>
      <c r="H5703" s="241"/>
      <c r="I5703" s="241"/>
      <c r="J5703" s="241"/>
      <c r="K5703" s="241"/>
      <c r="L5703" s="241"/>
      <c r="M5703" s="243"/>
      <c r="N5703" s="244"/>
      <c r="O5703" s="243"/>
      <c r="P5703" s="244"/>
      <c r="Q5703" s="243"/>
      <c r="R5703" s="243"/>
    </row>
    <row r="5704" spans="1:18">
      <c r="A5704" s="241"/>
      <c r="B5704" s="241"/>
      <c r="C5704" s="241"/>
      <c r="D5704" s="241"/>
      <c r="E5704" s="241"/>
      <c r="F5704" s="241"/>
      <c r="G5704" s="242"/>
      <c r="H5704" s="241"/>
      <c r="I5704" s="241"/>
      <c r="J5704" s="241"/>
      <c r="K5704" s="241"/>
      <c r="L5704" s="241"/>
      <c r="M5704" s="243"/>
      <c r="N5704" s="244"/>
      <c r="O5704" s="243"/>
      <c r="P5704" s="244"/>
      <c r="Q5704" s="243"/>
      <c r="R5704" s="243"/>
    </row>
    <row r="5705" spans="1:18">
      <c r="A5705" s="241"/>
      <c r="B5705" s="241"/>
      <c r="C5705" s="241"/>
      <c r="D5705" s="241"/>
      <c r="E5705" s="241"/>
      <c r="F5705" s="241"/>
      <c r="G5705" s="242"/>
      <c r="H5705" s="241"/>
      <c r="I5705" s="241"/>
      <c r="J5705" s="241"/>
      <c r="K5705" s="241"/>
      <c r="L5705" s="241"/>
      <c r="M5705" s="243"/>
      <c r="N5705" s="244"/>
      <c r="O5705" s="243"/>
      <c r="P5705" s="244"/>
      <c r="Q5705" s="243"/>
      <c r="R5705" s="243"/>
    </row>
    <row r="5706" spans="1:18">
      <c r="A5706" s="241"/>
      <c r="B5706" s="241"/>
      <c r="C5706" s="241"/>
      <c r="D5706" s="241"/>
      <c r="E5706" s="241"/>
      <c r="F5706" s="241"/>
      <c r="G5706" s="242"/>
      <c r="H5706" s="241"/>
      <c r="I5706" s="241"/>
      <c r="J5706" s="241"/>
      <c r="K5706" s="241"/>
      <c r="L5706" s="241"/>
      <c r="M5706" s="243"/>
      <c r="N5706" s="244"/>
      <c r="O5706" s="243"/>
      <c r="P5706" s="244"/>
      <c r="Q5706" s="243"/>
      <c r="R5706" s="243"/>
    </row>
    <row r="5707" spans="1:18">
      <c r="A5707" s="241"/>
      <c r="B5707" s="241"/>
      <c r="C5707" s="241"/>
      <c r="D5707" s="241"/>
      <c r="E5707" s="241"/>
      <c r="F5707" s="241"/>
      <c r="G5707" s="242"/>
      <c r="H5707" s="241"/>
      <c r="I5707" s="241"/>
      <c r="J5707" s="241"/>
      <c r="K5707" s="241"/>
      <c r="L5707" s="241"/>
      <c r="M5707" s="243"/>
      <c r="N5707" s="244"/>
      <c r="O5707" s="243"/>
      <c r="P5707" s="244"/>
      <c r="Q5707" s="243"/>
      <c r="R5707" s="243"/>
    </row>
    <row r="5708" spans="1:18">
      <c r="A5708" s="241"/>
      <c r="B5708" s="241"/>
      <c r="C5708" s="241"/>
      <c r="D5708" s="241"/>
      <c r="E5708" s="241"/>
      <c r="F5708" s="241"/>
      <c r="G5708" s="242"/>
      <c r="H5708" s="241"/>
      <c r="I5708" s="241"/>
      <c r="J5708" s="241"/>
      <c r="K5708" s="241"/>
      <c r="L5708" s="241"/>
      <c r="M5708" s="243"/>
      <c r="N5708" s="244"/>
      <c r="O5708" s="243"/>
      <c r="P5708" s="244"/>
      <c r="Q5708" s="243"/>
      <c r="R5708" s="243"/>
    </row>
    <row r="5709" spans="1:18">
      <c r="A5709" s="241"/>
      <c r="B5709" s="241"/>
      <c r="C5709" s="241"/>
      <c r="D5709" s="241"/>
      <c r="E5709" s="241"/>
      <c r="F5709" s="241"/>
      <c r="G5709" s="242"/>
      <c r="H5709" s="241"/>
      <c r="I5709" s="241"/>
      <c r="J5709" s="241"/>
      <c r="K5709" s="241"/>
      <c r="L5709" s="241"/>
      <c r="M5709" s="243"/>
      <c r="N5709" s="244"/>
      <c r="O5709" s="243"/>
      <c r="P5709" s="244"/>
      <c r="Q5709" s="243"/>
      <c r="R5709" s="243"/>
    </row>
    <row r="5710" spans="1:18">
      <c r="A5710" s="241"/>
      <c r="B5710" s="241"/>
      <c r="C5710" s="241"/>
      <c r="D5710" s="241"/>
      <c r="E5710" s="241"/>
      <c r="F5710" s="241"/>
      <c r="G5710" s="242"/>
      <c r="H5710" s="241"/>
      <c r="I5710" s="241"/>
      <c r="J5710" s="241"/>
      <c r="K5710" s="241"/>
      <c r="L5710" s="241"/>
      <c r="M5710" s="243"/>
      <c r="N5710" s="244"/>
      <c r="O5710" s="243"/>
      <c r="P5710" s="244"/>
      <c r="Q5710" s="243"/>
      <c r="R5710" s="243"/>
    </row>
    <row r="5711" spans="1:18">
      <c r="A5711" s="241"/>
      <c r="B5711" s="241"/>
      <c r="C5711" s="241"/>
      <c r="D5711" s="241"/>
      <c r="E5711" s="241"/>
      <c r="F5711" s="241"/>
      <c r="G5711" s="242"/>
      <c r="H5711" s="241"/>
      <c r="I5711" s="241"/>
      <c r="J5711" s="241"/>
      <c r="K5711" s="241"/>
      <c r="L5711" s="241"/>
      <c r="M5711" s="243"/>
      <c r="N5711" s="244"/>
      <c r="O5711" s="243"/>
      <c r="P5711" s="244"/>
      <c r="Q5711" s="243"/>
      <c r="R5711" s="243"/>
    </row>
    <row r="5712" spans="1:18">
      <c r="A5712" s="241"/>
      <c r="B5712" s="241"/>
      <c r="C5712" s="241"/>
      <c r="D5712" s="241"/>
      <c r="E5712" s="241"/>
      <c r="F5712" s="241"/>
      <c r="G5712" s="242"/>
      <c r="H5712" s="241"/>
      <c r="I5712" s="241"/>
      <c r="J5712" s="241"/>
      <c r="K5712" s="241"/>
      <c r="L5712" s="241"/>
      <c r="M5712" s="243"/>
      <c r="N5712" s="244"/>
      <c r="O5712" s="243"/>
      <c r="P5712" s="244"/>
      <c r="Q5712" s="243"/>
      <c r="R5712" s="243"/>
    </row>
    <row r="5713" spans="1:18">
      <c r="A5713" s="241"/>
      <c r="B5713" s="241"/>
      <c r="C5713" s="241"/>
      <c r="D5713" s="241"/>
      <c r="E5713" s="241"/>
      <c r="F5713" s="241"/>
      <c r="G5713" s="242"/>
      <c r="H5713" s="241"/>
      <c r="I5713" s="241"/>
      <c r="J5713" s="241"/>
      <c r="K5713" s="241"/>
      <c r="L5713" s="241"/>
      <c r="M5713" s="243"/>
      <c r="N5713" s="244"/>
      <c r="O5713" s="243"/>
      <c r="P5713" s="244"/>
      <c r="Q5713" s="243"/>
      <c r="R5713" s="243"/>
    </row>
    <row r="5714" spans="1:18">
      <c r="A5714" s="241"/>
      <c r="B5714" s="241"/>
      <c r="C5714" s="241"/>
      <c r="D5714" s="241"/>
      <c r="E5714" s="241"/>
      <c r="F5714" s="241"/>
      <c r="G5714" s="242"/>
      <c r="H5714" s="241"/>
      <c r="I5714" s="241"/>
      <c r="J5714" s="241"/>
      <c r="K5714" s="241"/>
      <c r="L5714" s="241"/>
      <c r="M5714" s="243"/>
      <c r="N5714" s="244"/>
      <c r="O5714" s="243"/>
      <c r="P5714" s="244"/>
      <c r="Q5714" s="243"/>
      <c r="R5714" s="243"/>
    </row>
    <row r="5715" spans="1:18">
      <c r="A5715" s="241"/>
      <c r="B5715" s="241"/>
      <c r="C5715" s="241"/>
      <c r="D5715" s="241"/>
      <c r="E5715" s="241"/>
      <c r="F5715" s="241"/>
      <c r="G5715" s="242"/>
      <c r="H5715" s="241"/>
      <c r="I5715" s="241"/>
      <c r="J5715" s="241"/>
      <c r="K5715" s="241"/>
      <c r="L5715" s="241"/>
      <c r="M5715" s="243"/>
      <c r="N5715" s="244"/>
      <c r="O5715" s="243"/>
      <c r="P5715" s="244"/>
      <c r="Q5715" s="243"/>
      <c r="R5715" s="243"/>
    </row>
    <row r="5716" spans="1:18">
      <c r="A5716" s="241"/>
      <c r="B5716" s="241"/>
      <c r="C5716" s="241"/>
      <c r="D5716" s="241"/>
      <c r="E5716" s="241"/>
      <c r="F5716" s="241"/>
      <c r="G5716" s="242"/>
      <c r="H5716" s="241"/>
      <c r="I5716" s="241"/>
      <c r="J5716" s="241"/>
      <c r="K5716" s="241"/>
      <c r="L5716" s="241"/>
      <c r="M5716" s="243"/>
      <c r="N5716" s="244"/>
      <c r="O5716" s="243"/>
      <c r="P5716" s="244"/>
      <c r="Q5716" s="243"/>
      <c r="R5716" s="243"/>
    </row>
    <row r="5717" spans="1:18">
      <c r="A5717" s="241"/>
      <c r="B5717" s="241"/>
      <c r="C5717" s="241"/>
      <c r="D5717" s="241"/>
      <c r="E5717" s="241"/>
      <c r="F5717" s="241"/>
      <c r="G5717" s="242"/>
      <c r="H5717" s="241"/>
      <c r="I5717" s="241"/>
      <c r="J5717" s="241"/>
      <c r="K5717" s="241"/>
      <c r="L5717" s="241"/>
      <c r="M5717" s="243"/>
      <c r="N5717" s="244"/>
      <c r="O5717" s="243"/>
      <c r="P5717" s="244"/>
      <c r="Q5717" s="243"/>
      <c r="R5717" s="243"/>
    </row>
    <row r="5718" spans="1:18">
      <c r="A5718" s="241"/>
      <c r="B5718" s="241"/>
      <c r="C5718" s="241"/>
      <c r="D5718" s="241"/>
      <c r="E5718" s="241"/>
      <c r="F5718" s="241"/>
      <c r="G5718" s="242"/>
      <c r="H5718" s="241"/>
      <c r="I5718" s="241"/>
      <c r="J5718" s="241"/>
      <c r="K5718" s="241"/>
      <c r="L5718" s="241"/>
      <c r="M5718" s="243"/>
      <c r="N5718" s="244"/>
      <c r="O5718" s="243"/>
      <c r="P5718" s="244"/>
      <c r="Q5718" s="243"/>
      <c r="R5718" s="243"/>
    </row>
    <row r="5719" spans="1:18">
      <c r="A5719" s="241"/>
      <c r="B5719" s="241"/>
      <c r="C5719" s="241"/>
      <c r="D5719" s="241"/>
      <c r="E5719" s="241"/>
      <c r="F5719" s="241"/>
      <c r="G5719" s="242"/>
      <c r="H5719" s="241"/>
      <c r="I5719" s="241"/>
      <c r="J5719" s="241"/>
      <c r="K5719" s="241"/>
      <c r="L5719" s="241"/>
      <c r="M5719" s="243"/>
      <c r="N5719" s="244"/>
      <c r="O5719" s="243"/>
      <c r="P5719" s="244"/>
      <c r="Q5719" s="243"/>
      <c r="R5719" s="243"/>
    </row>
    <row r="5720" spans="1:18">
      <c r="A5720" s="241"/>
      <c r="B5720" s="241"/>
      <c r="C5720" s="241"/>
      <c r="D5720" s="241"/>
      <c r="E5720" s="241"/>
      <c r="F5720" s="241"/>
      <c r="G5720" s="242"/>
      <c r="H5720" s="241"/>
      <c r="I5720" s="241"/>
      <c r="J5720" s="241"/>
      <c r="K5720" s="241"/>
      <c r="L5720" s="241"/>
      <c r="M5720" s="243"/>
      <c r="N5720" s="244"/>
      <c r="O5720" s="243"/>
      <c r="P5720" s="244"/>
      <c r="Q5720" s="243"/>
      <c r="R5720" s="243"/>
    </row>
    <row r="5721" spans="1:18">
      <c r="A5721" s="241"/>
      <c r="B5721" s="241"/>
      <c r="C5721" s="241"/>
      <c r="D5721" s="241"/>
      <c r="E5721" s="241"/>
      <c r="F5721" s="241"/>
      <c r="G5721" s="242"/>
      <c r="H5721" s="241"/>
      <c r="I5721" s="241"/>
      <c r="J5721" s="241"/>
      <c r="K5721" s="241"/>
      <c r="L5721" s="241"/>
      <c r="M5721" s="243"/>
      <c r="N5721" s="244"/>
      <c r="O5721" s="243"/>
      <c r="P5721" s="244"/>
      <c r="Q5721" s="243"/>
      <c r="R5721" s="243"/>
    </row>
    <row r="5722" spans="1:18">
      <c r="A5722" s="241"/>
      <c r="B5722" s="241"/>
      <c r="C5722" s="241"/>
      <c r="D5722" s="241"/>
      <c r="E5722" s="241"/>
      <c r="F5722" s="241"/>
      <c r="G5722" s="242"/>
      <c r="H5722" s="241"/>
      <c r="I5722" s="241"/>
      <c r="J5722" s="241"/>
      <c r="K5722" s="241"/>
      <c r="L5722" s="241"/>
      <c r="M5722" s="243"/>
      <c r="N5722" s="244"/>
      <c r="O5722" s="243"/>
      <c r="P5722" s="244"/>
      <c r="Q5722" s="243"/>
      <c r="R5722" s="243"/>
    </row>
    <row r="5723" spans="1:18">
      <c r="A5723" s="241"/>
      <c r="B5723" s="241"/>
      <c r="C5723" s="241"/>
      <c r="D5723" s="241"/>
      <c r="E5723" s="241"/>
      <c r="F5723" s="241"/>
      <c r="G5723" s="242"/>
      <c r="H5723" s="241"/>
      <c r="I5723" s="241"/>
      <c r="J5723" s="241"/>
      <c r="K5723" s="241"/>
      <c r="L5723" s="241"/>
      <c r="M5723" s="243"/>
      <c r="N5723" s="244"/>
      <c r="O5723" s="243"/>
      <c r="P5723" s="244"/>
      <c r="Q5723" s="243"/>
      <c r="R5723" s="243"/>
    </row>
    <row r="5724" spans="1:18">
      <c r="A5724" s="241"/>
      <c r="B5724" s="241"/>
      <c r="C5724" s="241"/>
      <c r="D5724" s="241"/>
      <c r="E5724" s="241"/>
      <c r="F5724" s="241"/>
      <c r="G5724" s="242"/>
      <c r="H5724" s="241"/>
      <c r="I5724" s="241"/>
      <c r="J5724" s="241"/>
      <c r="K5724" s="241"/>
      <c r="L5724" s="241"/>
      <c r="M5724" s="243"/>
      <c r="N5724" s="244"/>
      <c r="O5724" s="243"/>
      <c r="P5724" s="244"/>
      <c r="Q5724" s="243"/>
      <c r="R5724" s="243"/>
    </row>
    <row r="5725" spans="1:18">
      <c r="A5725" s="241"/>
      <c r="B5725" s="241"/>
      <c r="C5725" s="241"/>
      <c r="D5725" s="241"/>
      <c r="E5725" s="241"/>
      <c r="F5725" s="241"/>
      <c r="G5725" s="242"/>
      <c r="H5725" s="241"/>
      <c r="I5725" s="241"/>
      <c r="J5725" s="241"/>
      <c r="K5725" s="241"/>
      <c r="L5725" s="241"/>
      <c r="M5725" s="243"/>
      <c r="N5725" s="244"/>
      <c r="O5725" s="243"/>
      <c r="P5725" s="244"/>
      <c r="Q5725" s="243"/>
      <c r="R5725" s="243"/>
    </row>
    <row r="5726" spans="1:18">
      <c r="A5726" s="241"/>
      <c r="B5726" s="241"/>
      <c r="C5726" s="241"/>
      <c r="D5726" s="241"/>
      <c r="E5726" s="241"/>
      <c r="F5726" s="241"/>
      <c r="G5726" s="242"/>
      <c r="H5726" s="241"/>
      <c r="I5726" s="241"/>
      <c r="J5726" s="241"/>
      <c r="K5726" s="241"/>
      <c r="L5726" s="241"/>
      <c r="M5726" s="243"/>
      <c r="N5726" s="244"/>
      <c r="O5726" s="243"/>
      <c r="P5726" s="244"/>
      <c r="Q5726" s="243"/>
      <c r="R5726" s="243"/>
    </row>
    <row r="5727" spans="1:18">
      <c r="A5727" s="241"/>
      <c r="B5727" s="241"/>
      <c r="C5727" s="241"/>
      <c r="D5727" s="241"/>
      <c r="E5727" s="241"/>
      <c r="F5727" s="241"/>
      <c r="G5727" s="242"/>
      <c r="H5727" s="241"/>
      <c r="I5727" s="241"/>
      <c r="J5727" s="241"/>
      <c r="K5727" s="241"/>
      <c r="L5727" s="241"/>
      <c r="M5727" s="243"/>
      <c r="N5727" s="244"/>
      <c r="O5727" s="243"/>
      <c r="P5727" s="244"/>
      <c r="Q5727" s="243"/>
      <c r="R5727" s="243"/>
    </row>
    <row r="5728" spans="1:18">
      <c r="A5728" s="241"/>
      <c r="B5728" s="241"/>
      <c r="C5728" s="241"/>
      <c r="D5728" s="241"/>
      <c r="E5728" s="241"/>
      <c r="F5728" s="241"/>
      <c r="G5728" s="242"/>
      <c r="H5728" s="241"/>
      <c r="I5728" s="241"/>
      <c r="J5728" s="241"/>
      <c r="K5728" s="241"/>
      <c r="L5728" s="241"/>
      <c r="M5728" s="243"/>
      <c r="N5728" s="244"/>
      <c r="O5728" s="243"/>
      <c r="P5728" s="244"/>
      <c r="Q5728" s="243"/>
      <c r="R5728" s="243"/>
    </row>
    <row r="5729" spans="1:18">
      <c r="A5729" s="241"/>
      <c r="B5729" s="241"/>
      <c r="C5729" s="241"/>
      <c r="D5729" s="241"/>
      <c r="E5729" s="241"/>
      <c r="F5729" s="241"/>
      <c r="G5729" s="242"/>
      <c r="H5729" s="241"/>
      <c r="I5729" s="241"/>
      <c r="J5729" s="241"/>
      <c r="K5729" s="241"/>
      <c r="L5729" s="241"/>
      <c r="M5729" s="243"/>
      <c r="N5729" s="244"/>
      <c r="O5729" s="243"/>
      <c r="P5729" s="244"/>
      <c r="Q5729" s="243"/>
      <c r="R5729" s="243"/>
    </row>
    <row r="5730" spans="1:18">
      <c r="A5730" s="241"/>
      <c r="B5730" s="241"/>
      <c r="C5730" s="241"/>
      <c r="D5730" s="241"/>
      <c r="E5730" s="241"/>
      <c r="F5730" s="241"/>
      <c r="G5730" s="242"/>
      <c r="H5730" s="241"/>
      <c r="I5730" s="241"/>
      <c r="J5730" s="241"/>
      <c r="K5730" s="241"/>
      <c r="L5730" s="241"/>
      <c r="M5730" s="243"/>
      <c r="N5730" s="244"/>
      <c r="O5730" s="243"/>
      <c r="P5730" s="244"/>
      <c r="Q5730" s="243"/>
      <c r="R5730" s="243"/>
    </row>
    <row r="5731" spans="1:18">
      <c r="A5731" s="241"/>
      <c r="B5731" s="241"/>
      <c r="C5731" s="241"/>
      <c r="D5731" s="241"/>
      <c r="E5731" s="241"/>
      <c r="F5731" s="241"/>
      <c r="G5731" s="242"/>
      <c r="H5731" s="241"/>
      <c r="I5731" s="241"/>
      <c r="J5731" s="241"/>
      <c r="K5731" s="241"/>
      <c r="L5731" s="241"/>
      <c r="M5731" s="243"/>
      <c r="N5731" s="244"/>
      <c r="O5731" s="243"/>
      <c r="P5731" s="244"/>
      <c r="Q5731" s="243"/>
      <c r="R5731" s="243"/>
    </row>
    <row r="5732" spans="1:18">
      <c r="A5732" s="241"/>
      <c r="B5732" s="241"/>
      <c r="C5732" s="241"/>
      <c r="D5732" s="241"/>
      <c r="E5732" s="241"/>
      <c r="F5732" s="241"/>
      <c r="G5732" s="242"/>
      <c r="H5732" s="241"/>
      <c r="I5732" s="241"/>
      <c r="J5732" s="241"/>
      <c r="K5732" s="241"/>
      <c r="L5732" s="241"/>
      <c r="M5732" s="243"/>
      <c r="N5732" s="244"/>
      <c r="O5732" s="243"/>
      <c r="P5732" s="244"/>
      <c r="Q5732" s="243"/>
      <c r="R5732" s="243"/>
    </row>
    <row r="5733" spans="1:18">
      <c r="A5733" s="241"/>
      <c r="B5733" s="241"/>
      <c r="C5733" s="241"/>
      <c r="D5733" s="241"/>
      <c r="E5733" s="241"/>
      <c r="F5733" s="241"/>
      <c r="G5733" s="242"/>
      <c r="H5733" s="241"/>
      <c r="I5733" s="241"/>
      <c r="J5733" s="241"/>
      <c r="K5733" s="241"/>
      <c r="L5733" s="241"/>
      <c r="M5733" s="243"/>
      <c r="N5733" s="244"/>
      <c r="O5733" s="243"/>
      <c r="P5733" s="244"/>
      <c r="Q5733" s="243"/>
      <c r="R5733" s="243"/>
    </row>
    <row r="5734" spans="1:18">
      <c r="A5734" s="241"/>
      <c r="B5734" s="241"/>
      <c r="C5734" s="241"/>
      <c r="D5734" s="241"/>
      <c r="E5734" s="241"/>
      <c r="F5734" s="241"/>
      <c r="G5734" s="242"/>
      <c r="H5734" s="241"/>
      <c r="I5734" s="241"/>
      <c r="J5734" s="241"/>
      <c r="K5734" s="241"/>
      <c r="L5734" s="241"/>
      <c r="M5734" s="243"/>
      <c r="N5734" s="244"/>
      <c r="O5734" s="243"/>
      <c r="P5734" s="244"/>
      <c r="Q5734" s="243"/>
      <c r="R5734" s="243"/>
    </row>
    <row r="5735" spans="1:18">
      <c r="A5735" s="241"/>
      <c r="B5735" s="241"/>
      <c r="C5735" s="241"/>
      <c r="D5735" s="241"/>
      <c r="E5735" s="241"/>
      <c r="F5735" s="241"/>
      <c r="G5735" s="242"/>
      <c r="H5735" s="241"/>
      <c r="I5735" s="241"/>
      <c r="J5735" s="241"/>
      <c r="K5735" s="241"/>
      <c r="L5735" s="241"/>
      <c r="M5735" s="243"/>
      <c r="N5735" s="244"/>
      <c r="O5735" s="243"/>
      <c r="P5735" s="244"/>
      <c r="Q5735" s="243"/>
      <c r="R5735" s="243"/>
    </row>
    <row r="5736" spans="1:18">
      <c r="A5736" s="241"/>
      <c r="B5736" s="241"/>
      <c r="C5736" s="241"/>
      <c r="D5736" s="241"/>
      <c r="E5736" s="241"/>
      <c r="F5736" s="241"/>
      <c r="G5736" s="242"/>
      <c r="H5736" s="241"/>
      <c r="I5736" s="241"/>
      <c r="J5736" s="241"/>
      <c r="K5736" s="241"/>
      <c r="L5736" s="241"/>
      <c r="M5736" s="243"/>
      <c r="N5736" s="244"/>
      <c r="O5736" s="243"/>
      <c r="P5736" s="244"/>
      <c r="Q5736" s="243"/>
      <c r="R5736" s="243"/>
    </row>
    <row r="5737" spans="1:18">
      <c r="A5737" s="241"/>
      <c r="B5737" s="241"/>
      <c r="C5737" s="241"/>
      <c r="D5737" s="241"/>
      <c r="E5737" s="241"/>
      <c r="F5737" s="241"/>
      <c r="G5737" s="242"/>
      <c r="H5737" s="241"/>
      <c r="I5737" s="241"/>
      <c r="J5737" s="241"/>
      <c r="K5737" s="241"/>
      <c r="L5737" s="241"/>
      <c r="M5737" s="243"/>
      <c r="N5737" s="244"/>
      <c r="O5737" s="243"/>
      <c r="P5737" s="244"/>
      <c r="Q5737" s="243"/>
      <c r="R5737" s="243"/>
    </row>
    <row r="5738" spans="1:18">
      <c r="A5738" s="241"/>
      <c r="B5738" s="241"/>
      <c r="C5738" s="241"/>
      <c r="D5738" s="241"/>
      <c r="E5738" s="241"/>
      <c r="F5738" s="241"/>
      <c r="G5738" s="242"/>
      <c r="H5738" s="241"/>
      <c r="I5738" s="241"/>
      <c r="J5738" s="241"/>
      <c r="K5738" s="241"/>
      <c r="L5738" s="241"/>
      <c r="M5738" s="243"/>
      <c r="N5738" s="244"/>
      <c r="O5738" s="243"/>
      <c r="P5738" s="244"/>
      <c r="Q5738" s="243"/>
      <c r="R5738" s="243"/>
    </row>
    <row r="5739" spans="1:18">
      <c r="A5739" s="241"/>
      <c r="B5739" s="241"/>
      <c r="C5739" s="241"/>
      <c r="D5739" s="241"/>
      <c r="E5739" s="241"/>
      <c r="F5739" s="241"/>
      <c r="G5739" s="242"/>
      <c r="H5739" s="241"/>
      <c r="I5739" s="241"/>
      <c r="J5739" s="241"/>
      <c r="K5739" s="241"/>
      <c r="L5739" s="241"/>
      <c r="M5739" s="243"/>
      <c r="N5739" s="244"/>
      <c r="O5739" s="243"/>
      <c r="P5739" s="244"/>
      <c r="Q5739" s="243"/>
      <c r="R5739" s="243"/>
    </row>
    <row r="5740" spans="1:18">
      <c r="A5740" s="241"/>
      <c r="B5740" s="241"/>
      <c r="C5740" s="241"/>
      <c r="D5740" s="241"/>
      <c r="E5740" s="241"/>
      <c r="F5740" s="241"/>
      <c r="G5740" s="242"/>
      <c r="H5740" s="241"/>
      <c r="I5740" s="241"/>
      <c r="J5740" s="241"/>
      <c r="K5740" s="241"/>
      <c r="L5740" s="241"/>
      <c r="M5740" s="243"/>
      <c r="N5740" s="244"/>
      <c r="O5740" s="243"/>
      <c r="P5740" s="244"/>
      <c r="Q5740" s="243"/>
      <c r="R5740" s="243"/>
    </row>
    <row r="5741" spans="1:18">
      <c r="A5741" s="241"/>
      <c r="B5741" s="241"/>
      <c r="C5741" s="241"/>
      <c r="D5741" s="241"/>
      <c r="E5741" s="241"/>
      <c r="F5741" s="241"/>
      <c r="G5741" s="242"/>
      <c r="H5741" s="241"/>
      <c r="I5741" s="241"/>
      <c r="J5741" s="241"/>
      <c r="K5741" s="241"/>
      <c r="L5741" s="241"/>
      <c r="M5741" s="243"/>
      <c r="N5741" s="244"/>
      <c r="O5741" s="243"/>
      <c r="P5741" s="244"/>
      <c r="Q5741" s="243"/>
      <c r="R5741" s="243"/>
    </row>
    <row r="5742" spans="1:18">
      <c r="A5742" s="241"/>
      <c r="B5742" s="241"/>
      <c r="C5742" s="241"/>
      <c r="D5742" s="241"/>
      <c r="E5742" s="241"/>
      <c r="F5742" s="241"/>
      <c r="G5742" s="242"/>
      <c r="H5742" s="241"/>
      <c r="I5742" s="241"/>
      <c r="J5742" s="241"/>
      <c r="K5742" s="241"/>
      <c r="L5742" s="241"/>
      <c r="M5742" s="243"/>
      <c r="N5742" s="244"/>
      <c r="O5742" s="243"/>
      <c r="P5742" s="244"/>
      <c r="Q5742" s="243"/>
      <c r="R5742" s="243"/>
    </row>
    <row r="5743" spans="1:18">
      <c r="A5743" s="241"/>
      <c r="B5743" s="241"/>
      <c r="C5743" s="241"/>
      <c r="D5743" s="241"/>
      <c r="E5743" s="241"/>
      <c r="F5743" s="241"/>
      <c r="G5743" s="242"/>
      <c r="H5743" s="241"/>
      <c r="I5743" s="241"/>
      <c r="J5743" s="241"/>
      <c r="K5743" s="241"/>
      <c r="L5743" s="241"/>
      <c r="M5743" s="243"/>
      <c r="N5743" s="244"/>
      <c r="O5743" s="243"/>
      <c r="P5743" s="244"/>
      <c r="Q5743" s="243"/>
      <c r="R5743" s="243"/>
    </row>
    <row r="5744" spans="1:18">
      <c r="A5744" s="241"/>
      <c r="B5744" s="241"/>
      <c r="C5744" s="241"/>
      <c r="D5744" s="241"/>
      <c r="E5744" s="241"/>
      <c r="F5744" s="241"/>
      <c r="G5744" s="242"/>
      <c r="H5744" s="241"/>
      <c r="I5744" s="241"/>
      <c r="J5744" s="241"/>
      <c r="K5744" s="241"/>
      <c r="L5744" s="241"/>
      <c r="M5744" s="243"/>
      <c r="N5744" s="244"/>
      <c r="O5744" s="243"/>
      <c r="P5744" s="244"/>
      <c r="Q5744" s="243"/>
      <c r="R5744" s="243"/>
    </row>
    <row r="5745" spans="1:18">
      <c r="A5745" s="241"/>
      <c r="B5745" s="241"/>
      <c r="C5745" s="241"/>
      <c r="D5745" s="241"/>
      <c r="E5745" s="241"/>
      <c r="F5745" s="241"/>
      <c r="G5745" s="242"/>
      <c r="H5745" s="241"/>
      <c r="I5745" s="241"/>
      <c r="J5745" s="241"/>
      <c r="K5745" s="241"/>
      <c r="L5745" s="241"/>
      <c r="M5745" s="243"/>
      <c r="N5745" s="244"/>
      <c r="O5745" s="243"/>
      <c r="P5745" s="244"/>
      <c r="Q5745" s="243"/>
      <c r="R5745" s="243"/>
    </row>
    <row r="5746" spans="1:18">
      <c r="A5746" s="241"/>
      <c r="B5746" s="241"/>
      <c r="C5746" s="241"/>
      <c r="D5746" s="241"/>
      <c r="E5746" s="241"/>
      <c r="F5746" s="241"/>
      <c r="G5746" s="242"/>
      <c r="H5746" s="241"/>
      <c r="I5746" s="241"/>
      <c r="J5746" s="241"/>
      <c r="K5746" s="241"/>
      <c r="L5746" s="241"/>
      <c r="M5746" s="243"/>
      <c r="N5746" s="244"/>
      <c r="O5746" s="243"/>
      <c r="P5746" s="244"/>
      <c r="Q5746" s="243"/>
      <c r="R5746" s="243"/>
    </row>
    <row r="5747" spans="1:18">
      <c r="A5747" s="241"/>
      <c r="B5747" s="241"/>
      <c r="C5747" s="241"/>
      <c r="D5747" s="241"/>
      <c r="E5747" s="241"/>
      <c r="F5747" s="241"/>
      <c r="G5747" s="242"/>
      <c r="H5747" s="241"/>
      <c r="I5747" s="241"/>
      <c r="J5747" s="241"/>
      <c r="K5747" s="241"/>
      <c r="L5747" s="241"/>
      <c r="M5747" s="243"/>
      <c r="N5747" s="244"/>
      <c r="O5747" s="243"/>
      <c r="P5747" s="244"/>
      <c r="Q5747" s="243"/>
      <c r="R5747" s="243"/>
    </row>
    <row r="5748" spans="1:18">
      <c r="A5748" s="241"/>
      <c r="B5748" s="241"/>
      <c r="C5748" s="241"/>
      <c r="D5748" s="241"/>
      <c r="E5748" s="241"/>
      <c r="F5748" s="241"/>
      <c r="G5748" s="242"/>
      <c r="H5748" s="241"/>
      <c r="I5748" s="241"/>
      <c r="J5748" s="241"/>
      <c r="K5748" s="241"/>
      <c r="L5748" s="241"/>
      <c r="M5748" s="243"/>
      <c r="N5748" s="244"/>
      <c r="O5748" s="243"/>
      <c r="P5748" s="244"/>
      <c r="Q5748" s="243"/>
      <c r="R5748" s="243"/>
    </row>
    <row r="5749" spans="1:18">
      <c r="A5749" s="241"/>
      <c r="B5749" s="241"/>
      <c r="C5749" s="241"/>
      <c r="D5749" s="241"/>
      <c r="E5749" s="241"/>
      <c r="F5749" s="241"/>
      <c r="G5749" s="242"/>
      <c r="H5749" s="241"/>
      <c r="I5749" s="241"/>
      <c r="J5749" s="241"/>
      <c r="K5749" s="241"/>
      <c r="L5749" s="241"/>
      <c r="M5749" s="243"/>
      <c r="N5749" s="244"/>
      <c r="O5749" s="243"/>
      <c r="P5749" s="244"/>
      <c r="Q5749" s="243"/>
      <c r="R5749" s="243"/>
    </row>
    <row r="5750" spans="1:18">
      <c r="A5750" s="241"/>
      <c r="B5750" s="241"/>
      <c r="C5750" s="241"/>
      <c r="D5750" s="241"/>
      <c r="E5750" s="241"/>
      <c r="F5750" s="241"/>
      <c r="G5750" s="242"/>
      <c r="H5750" s="241"/>
      <c r="I5750" s="241"/>
      <c r="J5750" s="241"/>
      <c r="K5750" s="241"/>
      <c r="L5750" s="241"/>
      <c r="M5750" s="243"/>
      <c r="N5750" s="244"/>
      <c r="O5750" s="243"/>
      <c r="P5750" s="244"/>
      <c r="Q5750" s="243"/>
      <c r="R5750" s="243"/>
    </row>
    <row r="5751" spans="1:18">
      <c r="A5751" s="241"/>
      <c r="B5751" s="241"/>
      <c r="C5751" s="241"/>
      <c r="D5751" s="241"/>
      <c r="E5751" s="241"/>
      <c r="F5751" s="241"/>
      <c r="G5751" s="242"/>
      <c r="H5751" s="241"/>
      <c r="I5751" s="241"/>
      <c r="J5751" s="241"/>
      <c r="K5751" s="241"/>
      <c r="L5751" s="241"/>
      <c r="M5751" s="243"/>
      <c r="N5751" s="244"/>
      <c r="O5751" s="243"/>
      <c r="P5751" s="244"/>
      <c r="Q5751" s="243"/>
      <c r="R5751" s="243"/>
    </row>
    <row r="5752" spans="1:18">
      <c r="A5752" s="241"/>
      <c r="B5752" s="241"/>
      <c r="C5752" s="241"/>
      <c r="D5752" s="241"/>
      <c r="E5752" s="241"/>
      <c r="F5752" s="241"/>
      <c r="G5752" s="242"/>
      <c r="H5752" s="241"/>
      <c r="I5752" s="241"/>
      <c r="J5752" s="241"/>
      <c r="K5752" s="241"/>
      <c r="L5752" s="241"/>
      <c r="M5752" s="243"/>
      <c r="N5752" s="244"/>
      <c r="O5752" s="243"/>
      <c r="P5752" s="244"/>
      <c r="Q5752" s="243"/>
      <c r="R5752" s="243"/>
    </row>
    <row r="5753" spans="1:18">
      <c r="A5753" s="241"/>
      <c r="B5753" s="241"/>
      <c r="C5753" s="241"/>
      <c r="D5753" s="241"/>
      <c r="E5753" s="241"/>
      <c r="F5753" s="241"/>
      <c r="G5753" s="242"/>
      <c r="H5753" s="241"/>
      <c r="I5753" s="241"/>
      <c r="J5753" s="241"/>
      <c r="K5753" s="241"/>
      <c r="L5753" s="241"/>
      <c r="M5753" s="243"/>
      <c r="N5753" s="244"/>
      <c r="O5753" s="243"/>
      <c r="P5753" s="244"/>
      <c r="Q5753" s="243"/>
      <c r="R5753" s="243"/>
    </row>
    <row r="5754" spans="1:18">
      <c r="A5754" s="241"/>
      <c r="B5754" s="241"/>
      <c r="C5754" s="241"/>
      <c r="D5754" s="241"/>
      <c r="E5754" s="241"/>
      <c r="F5754" s="241"/>
      <c r="G5754" s="242"/>
      <c r="H5754" s="241"/>
      <c r="I5754" s="241"/>
      <c r="J5754" s="241"/>
      <c r="K5754" s="241"/>
      <c r="L5754" s="241"/>
      <c r="M5754" s="243"/>
      <c r="N5754" s="244"/>
      <c r="O5754" s="243"/>
      <c r="P5754" s="244"/>
      <c r="Q5754" s="243"/>
      <c r="R5754" s="243"/>
    </row>
    <row r="5755" spans="1:18">
      <c r="A5755" s="241"/>
      <c r="B5755" s="241"/>
      <c r="C5755" s="241"/>
      <c r="D5755" s="241"/>
      <c r="E5755" s="241"/>
      <c r="F5755" s="241"/>
      <c r="G5755" s="242"/>
      <c r="H5755" s="241"/>
      <c r="I5755" s="241"/>
      <c r="J5755" s="241"/>
      <c r="K5755" s="241"/>
      <c r="L5755" s="241"/>
      <c r="M5755" s="243"/>
      <c r="N5755" s="244"/>
      <c r="O5755" s="243"/>
      <c r="P5755" s="244"/>
      <c r="Q5755" s="243"/>
      <c r="R5755" s="243"/>
    </row>
    <row r="5756" spans="1:18">
      <c r="A5756" s="241"/>
      <c r="B5756" s="241"/>
      <c r="C5756" s="241"/>
      <c r="D5756" s="241"/>
      <c r="E5756" s="241"/>
      <c r="F5756" s="241"/>
      <c r="G5756" s="242"/>
      <c r="H5756" s="241"/>
      <c r="I5756" s="241"/>
      <c r="J5756" s="241"/>
      <c r="K5756" s="241"/>
      <c r="L5756" s="241"/>
      <c r="M5756" s="243"/>
      <c r="N5756" s="244"/>
      <c r="O5756" s="243"/>
      <c r="P5756" s="244"/>
      <c r="Q5756" s="243"/>
      <c r="R5756" s="243"/>
    </row>
    <row r="5757" spans="1:18">
      <c r="A5757" s="241"/>
      <c r="B5757" s="241"/>
      <c r="C5757" s="241"/>
      <c r="D5757" s="241"/>
      <c r="E5757" s="241"/>
      <c r="F5757" s="241"/>
      <c r="G5757" s="242"/>
      <c r="H5757" s="241"/>
      <c r="I5757" s="241"/>
      <c r="J5757" s="241"/>
      <c r="K5757" s="241"/>
      <c r="L5757" s="241"/>
      <c r="M5757" s="243"/>
      <c r="N5757" s="244"/>
      <c r="O5757" s="243"/>
      <c r="P5757" s="244"/>
      <c r="Q5757" s="243"/>
      <c r="R5757" s="243"/>
    </row>
    <row r="5758" spans="1:18">
      <c r="A5758" s="241"/>
      <c r="B5758" s="241"/>
      <c r="C5758" s="241"/>
      <c r="D5758" s="241"/>
      <c r="E5758" s="241"/>
      <c r="F5758" s="241"/>
      <c r="G5758" s="242"/>
      <c r="H5758" s="241"/>
      <c r="I5758" s="241"/>
      <c r="J5758" s="241"/>
      <c r="K5758" s="241"/>
      <c r="L5758" s="241"/>
      <c r="M5758" s="243"/>
      <c r="N5758" s="244"/>
      <c r="O5758" s="243"/>
      <c r="P5758" s="244"/>
      <c r="Q5758" s="243"/>
      <c r="R5758" s="243"/>
    </row>
    <row r="5759" spans="1:18">
      <c r="A5759" s="241"/>
      <c r="B5759" s="241"/>
      <c r="C5759" s="241"/>
      <c r="D5759" s="241"/>
      <c r="E5759" s="241"/>
      <c r="F5759" s="241"/>
      <c r="G5759" s="242"/>
      <c r="H5759" s="241"/>
      <c r="I5759" s="241"/>
      <c r="J5759" s="241"/>
      <c r="K5759" s="241"/>
      <c r="L5759" s="241"/>
      <c r="M5759" s="243"/>
      <c r="N5759" s="244"/>
      <c r="O5759" s="243"/>
      <c r="P5759" s="244"/>
      <c r="Q5759" s="243"/>
      <c r="R5759" s="243"/>
    </row>
    <row r="5760" spans="1:18">
      <c r="A5760" s="241"/>
      <c r="B5760" s="241"/>
      <c r="C5760" s="241"/>
      <c r="D5760" s="241"/>
      <c r="E5760" s="241"/>
      <c r="F5760" s="241"/>
      <c r="G5760" s="242"/>
      <c r="H5760" s="241"/>
      <c r="I5760" s="241"/>
      <c r="J5760" s="241"/>
      <c r="K5760" s="241"/>
      <c r="L5760" s="241"/>
      <c r="M5760" s="243"/>
      <c r="N5760" s="244"/>
      <c r="O5760" s="243"/>
      <c r="P5760" s="244"/>
      <c r="Q5760" s="243"/>
      <c r="R5760" s="243"/>
    </row>
    <row r="5761" spans="1:18">
      <c r="A5761" s="241"/>
      <c r="B5761" s="241"/>
      <c r="C5761" s="241"/>
      <c r="D5761" s="241"/>
      <c r="E5761" s="241"/>
      <c r="F5761" s="241"/>
      <c r="G5761" s="242"/>
      <c r="H5761" s="241"/>
      <c r="I5761" s="241"/>
      <c r="J5761" s="241"/>
      <c r="K5761" s="241"/>
      <c r="L5761" s="241"/>
      <c r="M5761" s="243"/>
      <c r="N5761" s="244"/>
      <c r="O5761" s="243"/>
      <c r="P5761" s="244"/>
      <c r="Q5761" s="243"/>
      <c r="R5761" s="243"/>
    </row>
    <row r="5762" spans="1:18">
      <c r="A5762" s="241"/>
      <c r="B5762" s="241"/>
      <c r="C5762" s="241"/>
      <c r="D5762" s="241"/>
      <c r="E5762" s="241"/>
      <c r="F5762" s="241"/>
      <c r="G5762" s="242"/>
      <c r="H5762" s="241"/>
      <c r="I5762" s="241"/>
      <c r="J5762" s="241"/>
      <c r="K5762" s="241"/>
      <c r="L5762" s="241"/>
      <c r="M5762" s="243"/>
      <c r="N5762" s="244"/>
      <c r="O5762" s="243"/>
      <c r="P5762" s="244"/>
      <c r="Q5762" s="243"/>
      <c r="R5762" s="243"/>
    </row>
    <row r="5763" spans="1:18">
      <c r="A5763" s="241"/>
      <c r="B5763" s="241"/>
      <c r="C5763" s="241"/>
      <c r="D5763" s="241"/>
      <c r="E5763" s="241"/>
      <c r="F5763" s="241"/>
      <c r="G5763" s="242"/>
      <c r="H5763" s="241"/>
      <c r="I5763" s="241"/>
      <c r="J5763" s="241"/>
      <c r="K5763" s="241"/>
      <c r="L5763" s="241"/>
      <c r="M5763" s="243"/>
      <c r="N5763" s="244"/>
      <c r="O5763" s="243"/>
      <c r="P5763" s="244"/>
      <c r="Q5763" s="243"/>
      <c r="R5763" s="243"/>
    </row>
    <row r="5764" spans="1:18">
      <c r="A5764" s="241"/>
      <c r="B5764" s="241"/>
      <c r="C5764" s="241"/>
      <c r="D5764" s="241"/>
      <c r="E5764" s="241"/>
      <c r="F5764" s="241"/>
      <c r="G5764" s="242"/>
      <c r="H5764" s="241"/>
      <c r="I5764" s="241"/>
      <c r="J5764" s="241"/>
      <c r="K5764" s="241"/>
      <c r="L5764" s="241"/>
      <c r="M5764" s="243"/>
      <c r="N5764" s="244"/>
      <c r="O5764" s="243"/>
      <c r="P5764" s="244"/>
      <c r="Q5764" s="243"/>
      <c r="R5764" s="243"/>
    </row>
    <row r="5765" spans="1:18">
      <c r="A5765" s="241"/>
      <c r="B5765" s="241"/>
      <c r="C5765" s="241"/>
      <c r="D5765" s="241"/>
      <c r="E5765" s="241"/>
      <c r="F5765" s="241"/>
      <c r="G5765" s="242"/>
      <c r="H5765" s="241"/>
      <c r="I5765" s="241"/>
      <c r="J5765" s="241"/>
      <c r="K5765" s="241"/>
      <c r="L5765" s="241"/>
      <c r="M5765" s="243"/>
      <c r="N5765" s="244"/>
      <c r="O5765" s="243"/>
      <c r="P5765" s="244"/>
      <c r="Q5765" s="243"/>
      <c r="R5765" s="243"/>
    </row>
    <row r="5766" spans="1:18">
      <c r="A5766" s="241"/>
      <c r="B5766" s="241"/>
      <c r="C5766" s="241"/>
      <c r="D5766" s="241"/>
      <c r="E5766" s="241"/>
      <c r="F5766" s="241"/>
      <c r="G5766" s="242"/>
      <c r="H5766" s="241"/>
      <c r="I5766" s="241"/>
      <c r="J5766" s="241"/>
      <c r="K5766" s="241"/>
      <c r="L5766" s="241"/>
      <c r="M5766" s="243"/>
      <c r="N5766" s="244"/>
      <c r="O5766" s="243"/>
      <c r="P5766" s="244"/>
      <c r="Q5766" s="243"/>
      <c r="R5766" s="243"/>
    </row>
    <row r="5767" spans="1:18">
      <c r="A5767" s="241"/>
      <c r="B5767" s="241"/>
      <c r="C5767" s="241"/>
      <c r="D5767" s="241"/>
      <c r="E5767" s="241"/>
      <c r="F5767" s="241"/>
      <c r="G5767" s="242"/>
      <c r="H5767" s="241"/>
      <c r="I5767" s="241"/>
      <c r="J5767" s="241"/>
      <c r="K5767" s="241"/>
      <c r="L5767" s="241"/>
      <c r="M5767" s="243"/>
      <c r="N5767" s="244"/>
      <c r="O5767" s="243"/>
      <c r="P5767" s="244"/>
      <c r="Q5767" s="243"/>
      <c r="R5767" s="243"/>
    </row>
    <row r="5768" spans="1:18">
      <c r="A5768" s="241"/>
      <c r="B5768" s="241"/>
      <c r="C5768" s="241"/>
      <c r="D5768" s="241"/>
      <c r="E5768" s="241"/>
      <c r="F5768" s="241"/>
      <c r="G5768" s="242"/>
      <c r="H5768" s="241"/>
      <c r="I5768" s="241"/>
      <c r="J5768" s="241"/>
      <c r="K5768" s="241"/>
      <c r="L5768" s="241"/>
      <c r="M5768" s="243"/>
      <c r="N5768" s="244"/>
      <c r="O5768" s="243"/>
      <c r="P5768" s="244"/>
      <c r="Q5768" s="243"/>
      <c r="R5768" s="243"/>
    </row>
    <row r="5769" spans="1:18">
      <c r="A5769" s="241"/>
      <c r="B5769" s="241"/>
      <c r="C5769" s="241"/>
      <c r="D5769" s="241"/>
      <c r="E5769" s="241"/>
      <c r="F5769" s="241"/>
      <c r="G5769" s="242"/>
      <c r="H5769" s="241"/>
      <c r="I5769" s="241"/>
      <c r="J5769" s="241"/>
      <c r="K5769" s="241"/>
      <c r="L5769" s="241"/>
      <c r="M5769" s="243"/>
      <c r="N5769" s="244"/>
      <c r="O5769" s="243"/>
      <c r="P5769" s="244"/>
      <c r="Q5769" s="243"/>
      <c r="R5769" s="243"/>
    </row>
    <row r="5770" spans="1:18">
      <c r="A5770" s="241"/>
      <c r="B5770" s="241"/>
      <c r="C5770" s="241"/>
      <c r="D5770" s="241"/>
      <c r="E5770" s="241"/>
      <c r="F5770" s="241"/>
      <c r="G5770" s="242"/>
      <c r="H5770" s="241"/>
      <c r="I5770" s="241"/>
      <c r="J5770" s="241"/>
      <c r="K5770" s="241"/>
      <c r="L5770" s="241"/>
      <c r="M5770" s="243"/>
      <c r="N5770" s="244"/>
      <c r="O5770" s="243"/>
      <c r="P5770" s="244"/>
      <c r="Q5770" s="243"/>
      <c r="R5770" s="243"/>
    </row>
    <row r="5771" spans="1:18">
      <c r="A5771" s="241"/>
      <c r="B5771" s="241"/>
      <c r="C5771" s="241"/>
      <c r="D5771" s="241"/>
      <c r="E5771" s="241"/>
      <c r="F5771" s="241"/>
      <c r="G5771" s="242"/>
      <c r="H5771" s="241"/>
      <c r="I5771" s="241"/>
      <c r="J5771" s="241"/>
      <c r="K5771" s="241"/>
      <c r="L5771" s="241"/>
      <c r="M5771" s="243"/>
      <c r="N5771" s="244"/>
      <c r="O5771" s="243"/>
      <c r="P5771" s="244"/>
      <c r="Q5771" s="243"/>
      <c r="R5771" s="243"/>
    </row>
    <row r="5772" spans="1:18">
      <c r="A5772" s="241"/>
      <c r="B5772" s="241"/>
      <c r="C5772" s="241"/>
      <c r="D5772" s="241"/>
      <c r="E5772" s="241"/>
      <c r="F5772" s="241"/>
      <c r="G5772" s="242"/>
      <c r="H5772" s="241"/>
      <c r="I5772" s="241"/>
      <c r="J5772" s="241"/>
      <c r="K5772" s="241"/>
      <c r="L5772" s="241"/>
      <c r="M5772" s="243"/>
      <c r="N5772" s="244"/>
      <c r="O5772" s="243"/>
      <c r="P5772" s="244"/>
      <c r="Q5772" s="243"/>
      <c r="R5772" s="243"/>
    </row>
    <row r="5773" spans="1:18">
      <c r="A5773" s="241"/>
      <c r="B5773" s="241"/>
      <c r="C5773" s="241"/>
      <c r="D5773" s="241"/>
      <c r="E5773" s="241"/>
      <c r="F5773" s="241"/>
      <c r="G5773" s="242"/>
      <c r="H5773" s="241"/>
      <c r="I5773" s="241"/>
      <c r="J5773" s="241"/>
      <c r="K5773" s="241"/>
      <c r="L5773" s="241"/>
      <c r="M5773" s="243"/>
      <c r="N5773" s="244"/>
      <c r="O5773" s="243"/>
      <c r="P5773" s="244"/>
      <c r="Q5773" s="243"/>
      <c r="R5773" s="243"/>
    </row>
    <row r="5774" spans="1:18">
      <c r="A5774" s="241"/>
      <c r="B5774" s="241"/>
      <c r="C5774" s="241"/>
      <c r="D5774" s="241"/>
      <c r="E5774" s="241"/>
      <c r="F5774" s="241"/>
      <c r="G5774" s="242"/>
      <c r="H5774" s="241"/>
      <c r="I5774" s="241"/>
      <c r="J5774" s="241"/>
      <c r="K5774" s="241"/>
      <c r="L5774" s="241"/>
      <c r="M5774" s="243"/>
      <c r="N5774" s="244"/>
      <c r="O5774" s="243"/>
      <c r="P5774" s="244"/>
      <c r="Q5774" s="243"/>
      <c r="R5774" s="243"/>
    </row>
    <row r="5775" spans="1:18">
      <c r="A5775" s="241"/>
      <c r="B5775" s="241"/>
      <c r="C5775" s="241"/>
      <c r="D5775" s="241"/>
      <c r="E5775" s="241"/>
      <c r="F5775" s="241"/>
      <c r="G5775" s="242"/>
      <c r="H5775" s="241"/>
      <c r="I5775" s="241"/>
      <c r="J5775" s="241"/>
      <c r="K5775" s="241"/>
      <c r="L5775" s="241"/>
      <c r="M5775" s="243"/>
      <c r="N5775" s="244"/>
      <c r="O5775" s="243"/>
      <c r="P5775" s="244"/>
      <c r="Q5775" s="243"/>
      <c r="R5775" s="243"/>
    </row>
    <row r="5776" spans="1:18">
      <c r="A5776" s="241"/>
      <c r="B5776" s="241"/>
      <c r="C5776" s="241"/>
      <c r="D5776" s="241"/>
      <c r="E5776" s="241"/>
      <c r="F5776" s="241"/>
      <c r="G5776" s="242"/>
      <c r="H5776" s="241"/>
      <c r="I5776" s="241"/>
      <c r="J5776" s="241"/>
      <c r="K5776" s="241"/>
      <c r="L5776" s="241"/>
      <c r="M5776" s="243"/>
      <c r="N5776" s="244"/>
      <c r="O5776" s="243"/>
      <c r="P5776" s="244"/>
      <c r="Q5776" s="243"/>
      <c r="R5776" s="243"/>
    </row>
    <row r="5777" spans="1:18">
      <c r="A5777" s="241"/>
      <c r="B5777" s="241"/>
      <c r="C5777" s="241"/>
      <c r="D5777" s="241"/>
      <c r="E5777" s="241"/>
      <c r="F5777" s="241"/>
      <c r="G5777" s="242"/>
      <c r="H5777" s="241"/>
      <c r="I5777" s="241"/>
      <c r="J5777" s="241"/>
      <c r="K5777" s="241"/>
      <c r="L5777" s="241"/>
      <c r="M5777" s="243"/>
      <c r="N5777" s="244"/>
      <c r="O5777" s="243"/>
      <c r="P5777" s="244"/>
      <c r="Q5777" s="243"/>
      <c r="R5777" s="243"/>
    </row>
    <row r="5778" spans="1:18">
      <c r="A5778" s="241"/>
      <c r="B5778" s="241"/>
      <c r="C5778" s="241"/>
      <c r="D5778" s="241"/>
      <c r="E5778" s="241"/>
      <c r="F5778" s="241"/>
      <c r="G5778" s="242"/>
      <c r="H5778" s="241"/>
      <c r="I5778" s="241"/>
      <c r="J5778" s="241"/>
      <c r="K5778" s="241"/>
      <c r="L5778" s="241"/>
      <c r="M5778" s="243"/>
      <c r="N5778" s="244"/>
      <c r="O5778" s="243"/>
      <c r="P5778" s="244"/>
      <c r="Q5778" s="243"/>
      <c r="R5778" s="243"/>
    </row>
    <row r="5779" spans="1:18">
      <c r="A5779" s="241"/>
      <c r="B5779" s="241"/>
      <c r="C5779" s="241"/>
      <c r="D5779" s="241"/>
      <c r="E5779" s="241"/>
      <c r="F5779" s="241"/>
      <c r="G5779" s="242"/>
      <c r="H5779" s="241"/>
      <c r="I5779" s="241"/>
      <c r="J5779" s="241"/>
      <c r="K5779" s="241"/>
      <c r="L5779" s="241"/>
      <c r="M5779" s="243"/>
      <c r="N5779" s="244"/>
      <c r="O5779" s="243"/>
      <c r="P5779" s="244"/>
      <c r="Q5779" s="243"/>
      <c r="R5779" s="243"/>
    </row>
    <row r="5780" spans="1:18">
      <c r="A5780" s="241"/>
      <c r="B5780" s="241"/>
      <c r="C5780" s="241"/>
      <c r="D5780" s="241"/>
      <c r="E5780" s="241"/>
      <c r="F5780" s="241"/>
      <c r="G5780" s="242"/>
      <c r="H5780" s="241"/>
      <c r="I5780" s="241"/>
      <c r="J5780" s="241"/>
      <c r="K5780" s="241"/>
      <c r="L5780" s="241"/>
      <c r="M5780" s="243"/>
      <c r="N5780" s="244"/>
      <c r="O5780" s="243"/>
      <c r="P5780" s="244"/>
      <c r="Q5780" s="243"/>
      <c r="R5780" s="243"/>
    </row>
    <row r="5781" spans="1:18">
      <c r="A5781" s="241"/>
      <c r="B5781" s="241"/>
      <c r="C5781" s="241"/>
      <c r="D5781" s="241"/>
      <c r="E5781" s="241"/>
      <c r="F5781" s="241"/>
      <c r="G5781" s="242"/>
      <c r="H5781" s="241"/>
      <c r="I5781" s="241"/>
      <c r="J5781" s="241"/>
      <c r="K5781" s="241"/>
      <c r="L5781" s="241"/>
      <c r="M5781" s="243"/>
      <c r="N5781" s="244"/>
      <c r="O5781" s="243"/>
      <c r="P5781" s="244"/>
      <c r="Q5781" s="243"/>
      <c r="R5781" s="243"/>
    </row>
    <row r="5782" spans="1:18">
      <c r="A5782" s="241"/>
      <c r="B5782" s="241"/>
      <c r="C5782" s="241"/>
      <c r="D5782" s="241"/>
      <c r="E5782" s="241"/>
      <c r="F5782" s="241"/>
      <c r="G5782" s="242"/>
      <c r="H5782" s="241"/>
      <c r="I5782" s="241"/>
      <c r="J5782" s="241"/>
      <c r="K5782" s="241"/>
      <c r="L5782" s="241"/>
      <c r="M5782" s="243"/>
      <c r="N5782" s="244"/>
      <c r="O5782" s="243"/>
      <c r="P5782" s="244"/>
      <c r="Q5782" s="243"/>
      <c r="R5782" s="243"/>
    </row>
    <row r="5783" spans="1:18">
      <c r="A5783" s="241"/>
      <c r="B5783" s="241"/>
      <c r="C5783" s="241"/>
      <c r="D5783" s="241"/>
      <c r="E5783" s="241"/>
      <c r="F5783" s="241"/>
      <c r="G5783" s="242"/>
      <c r="H5783" s="241"/>
      <c r="I5783" s="241"/>
      <c r="J5783" s="241"/>
      <c r="K5783" s="241"/>
      <c r="L5783" s="241"/>
      <c r="M5783" s="243"/>
      <c r="N5783" s="244"/>
      <c r="O5783" s="243"/>
      <c r="P5783" s="244"/>
      <c r="Q5783" s="243"/>
      <c r="R5783" s="243"/>
    </row>
    <row r="5784" spans="1:18">
      <c r="A5784" s="241"/>
      <c r="B5784" s="241"/>
      <c r="C5784" s="241"/>
      <c r="D5784" s="241"/>
      <c r="E5784" s="241"/>
      <c r="F5784" s="241"/>
      <c r="G5784" s="242"/>
      <c r="H5784" s="241"/>
      <c r="I5784" s="241"/>
      <c r="J5784" s="241"/>
      <c r="K5784" s="241"/>
      <c r="L5784" s="241"/>
      <c r="M5784" s="243"/>
      <c r="N5784" s="244"/>
      <c r="O5784" s="243"/>
      <c r="P5784" s="244"/>
      <c r="Q5784" s="243"/>
      <c r="R5784" s="243"/>
    </row>
    <row r="5785" spans="1:18">
      <c r="A5785" s="241"/>
      <c r="B5785" s="241"/>
      <c r="C5785" s="241"/>
      <c r="D5785" s="241"/>
      <c r="E5785" s="241"/>
      <c r="F5785" s="241"/>
      <c r="G5785" s="242"/>
      <c r="H5785" s="241"/>
      <c r="I5785" s="241"/>
      <c r="J5785" s="241"/>
      <c r="K5785" s="241"/>
      <c r="L5785" s="241"/>
      <c r="M5785" s="243"/>
      <c r="N5785" s="244"/>
      <c r="O5785" s="243"/>
      <c r="P5785" s="244"/>
      <c r="Q5785" s="243"/>
      <c r="R5785" s="243"/>
    </row>
    <row r="5786" spans="1:18">
      <c r="A5786" s="241"/>
      <c r="B5786" s="241"/>
      <c r="C5786" s="241"/>
      <c r="D5786" s="241"/>
      <c r="E5786" s="241"/>
      <c r="F5786" s="241"/>
      <c r="G5786" s="242"/>
      <c r="H5786" s="241"/>
      <c r="I5786" s="241"/>
      <c r="J5786" s="241"/>
      <c r="K5786" s="241"/>
      <c r="L5786" s="241"/>
      <c r="M5786" s="243"/>
      <c r="N5786" s="244"/>
      <c r="O5786" s="243"/>
      <c r="P5786" s="244"/>
      <c r="Q5786" s="243"/>
      <c r="R5786" s="243"/>
    </row>
    <row r="5787" spans="1:18">
      <c r="A5787" s="241"/>
      <c r="B5787" s="241"/>
      <c r="C5787" s="241"/>
      <c r="D5787" s="241"/>
      <c r="E5787" s="241"/>
      <c r="F5787" s="241"/>
      <c r="G5787" s="242"/>
      <c r="H5787" s="241"/>
      <c r="I5787" s="241"/>
      <c r="J5787" s="241"/>
      <c r="K5787" s="241"/>
      <c r="L5787" s="241"/>
      <c r="M5787" s="243"/>
      <c r="N5787" s="244"/>
      <c r="O5787" s="243"/>
      <c r="P5787" s="244"/>
      <c r="Q5787" s="243"/>
      <c r="R5787" s="243"/>
    </row>
    <row r="5788" spans="1:18">
      <c r="A5788" s="241"/>
      <c r="B5788" s="241"/>
      <c r="C5788" s="241"/>
      <c r="D5788" s="241"/>
      <c r="E5788" s="241"/>
      <c r="F5788" s="241"/>
      <c r="G5788" s="242"/>
      <c r="H5788" s="241"/>
      <c r="I5788" s="241"/>
      <c r="J5788" s="241"/>
      <c r="K5788" s="241"/>
      <c r="L5788" s="241"/>
      <c r="M5788" s="243"/>
      <c r="N5788" s="244"/>
      <c r="O5788" s="243"/>
      <c r="P5788" s="244"/>
      <c r="Q5788" s="243"/>
      <c r="R5788" s="243"/>
    </row>
    <row r="5789" spans="1:18">
      <c r="A5789" s="241"/>
      <c r="B5789" s="241"/>
      <c r="C5789" s="241"/>
      <c r="D5789" s="241"/>
      <c r="E5789" s="241"/>
      <c r="F5789" s="241"/>
      <c r="G5789" s="242"/>
      <c r="H5789" s="241"/>
      <c r="I5789" s="241"/>
      <c r="J5789" s="241"/>
      <c r="K5789" s="241"/>
      <c r="L5789" s="241"/>
      <c r="M5789" s="243"/>
      <c r="N5789" s="244"/>
      <c r="O5789" s="243"/>
      <c r="P5789" s="244"/>
      <c r="Q5789" s="243"/>
      <c r="R5789" s="243"/>
    </row>
    <row r="5790" spans="1:18">
      <c r="A5790" s="241"/>
      <c r="B5790" s="241"/>
      <c r="C5790" s="241"/>
      <c r="D5790" s="241"/>
      <c r="E5790" s="241"/>
      <c r="F5790" s="241"/>
      <c r="G5790" s="242"/>
      <c r="H5790" s="241"/>
      <c r="I5790" s="241"/>
      <c r="J5790" s="241"/>
      <c r="K5790" s="241"/>
      <c r="L5790" s="241"/>
      <c r="M5790" s="243"/>
      <c r="N5790" s="244"/>
      <c r="O5790" s="243"/>
      <c r="P5790" s="244"/>
      <c r="Q5790" s="243"/>
      <c r="R5790" s="243"/>
    </row>
    <row r="5791" spans="1:18">
      <c r="A5791" s="241"/>
      <c r="B5791" s="241"/>
      <c r="C5791" s="241"/>
      <c r="D5791" s="241"/>
      <c r="E5791" s="241"/>
      <c r="F5791" s="241"/>
      <c r="G5791" s="242"/>
      <c r="H5791" s="241"/>
      <c r="I5791" s="241"/>
      <c r="J5791" s="241"/>
      <c r="K5791" s="241"/>
      <c r="L5791" s="241"/>
      <c r="M5791" s="243"/>
      <c r="N5791" s="244"/>
      <c r="O5791" s="243"/>
      <c r="P5791" s="244"/>
      <c r="Q5791" s="243"/>
      <c r="R5791" s="243"/>
    </row>
    <row r="5792" spans="1:18">
      <c r="A5792" s="241"/>
      <c r="B5792" s="241"/>
      <c r="C5792" s="241"/>
      <c r="D5792" s="241"/>
      <c r="E5792" s="241"/>
      <c r="F5792" s="241"/>
      <c r="G5792" s="242"/>
      <c r="H5792" s="241"/>
      <c r="I5792" s="241"/>
      <c r="J5792" s="241"/>
      <c r="K5792" s="241"/>
      <c r="L5792" s="241"/>
      <c r="M5792" s="243"/>
      <c r="N5792" s="244"/>
      <c r="O5792" s="243"/>
      <c r="P5792" s="244"/>
      <c r="Q5792" s="243"/>
      <c r="R5792" s="243"/>
    </row>
    <row r="5793" spans="1:18">
      <c r="A5793" s="241"/>
      <c r="B5793" s="241"/>
      <c r="C5793" s="241"/>
      <c r="D5793" s="241"/>
      <c r="E5793" s="241"/>
      <c r="F5793" s="241"/>
      <c r="G5793" s="242"/>
      <c r="H5793" s="241"/>
      <c r="I5793" s="241"/>
      <c r="J5793" s="241"/>
      <c r="K5793" s="241"/>
      <c r="L5793" s="241"/>
      <c r="M5793" s="243"/>
      <c r="N5793" s="244"/>
      <c r="O5793" s="243"/>
      <c r="P5793" s="244"/>
      <c r="Q5793" s="243"/>
      <c r="R5793" s="243"/>
    </row>
    <row r="5794" spans="1:18">
      <c r="A5794" s="241"/>
      <c r="B5794" s="241"/>
      <c r="C5794" s="241"/>
      <c r="D5794" s="241"/>
      <c r="E5794" s="241"/>
      <c r="F5794" s="241"/>
      <c r="G5794" s="242"/>
      <c r="H5794" s="241"/>
      <c r="I5794" s="241"/>
      <c r="J5794" s="241"/>
      <c r="K5794" s="241"/>
      <c r="L5794" s="241"/>
      <c r="M5794" s="243"/>
      <c r="N5794" s="244"/>
      <c r="O5794" s="243"/>
      <c r="P5794" s="244"/>
      <c r="Q5794" s="243"/>
      <c r="R5794" s="243"/>
    </row>
    <row r="5795" spans="1:18">
      <c r="A5795" s="241"/>
      <c r="B5795" s="241"/>
      <c r="C5795" s="241"/>
      <c r="D5795" s="241"/>
      <c r="E5795" s="241"/>
      <c r="F5795" s="241"/>
      <c r="G5795" s="242"/>
      <c r="H5795" s="241"/>
      <c r="I5795" s="241"/>
      <c r="J5795" s="241"/>
      <c r="K5795" s="241"/>
      <c r="L5795" s="241"/>
      <c r="M5795" s="243"/>
      <c r="N5795" s="244"/>
      <c r="O5795" s="243"/>
      <c r="P5795" s="244"/>
      <c r="Q5795" s="243"/>
      <c r="R5795" s="243"/>
    </row>
    <row r="5796" spans="1:18">
      <c r="A5796" s="241"/>
      <c r="B5796" s="241"/>
      <c r="C5796" s="241"/>
      <c r="D5796" s="241"/>
      <c r="E5796" s="241"/>
      <c r="F5796" s="241"/>
      <c r="G5796" s="242"/>
      <c r="H5796" s="241"/>
      <c r="I5796" s="241"/>
      <c r="J5796" s="241"/>
      <c r="K5796" s="241"/>
      <c r="L5796" s="241"/>
      <c r="M5796" s="243"/>
      <c r="N5796" s="244"/>
      <c r="O5796" s="243"/>
      <c r="P5796" s="244"/>
      <c r="Q5796" s="243"/>
      <c r="R5796" s="243"/>
    </row>
    <row r="5797" spans="1:18">
      <c r="A5797" s="241"/>
      <c r="B5797" s="241"/>
      <c r="C5797" s="241"/>
      <c r="D5797" s="241"/>
      <c r="E5797" s="241"/>
      <c r="F5797" s="241"/>
      <c r="G5797" s="242"/>
      <c r="H5797" s="241"/>
      <c r="I5797" s="241"/>
      <c r="J5797" s="241"/>
      <c r="K5797" s="241"/>
      <c r="L5797" s="241"/>
      <c r="M5797" s="243"/>
      <c r="N5797" s="244"/>
      <c r="O5797" s="243"/>
      <c r="P5797" s="244"/>
      <c r="Q5797" s="243"/>
      <c r="R5797" s="243"/>
    </row>
    <row r="5798" spans="1:18">
      <c r="A5798" s="241"/>
      <c r="B5798" s="241"/>
      <c r="C5798" s="241"/>
      <c r="D5798" s="241"/>
      <c r="E5798" s="241"/>
      <c r="F5798" s="241"/>
      <c r="G5798" s="242"/>
      <c r="H5798" s="241"/>
      <c r="I5798" s="241"/>
      <c r="J5798" s="241"/>
      <c r="K5798" s="241"/>
      <c r="L5798" s="241"/>
      <c r="M5798" s="243"/>
      <c r="N5798" s="244"/>
      <c r="O5798" s="243"/>
      <c r="P5798" s="244"/>
      <c r="Q5798" s="243"/>
      <c r="R5798" s="243"/>
    </row>
    <row r="5799" spans="1:18">
      <c r="A5799" s="241"/>
      <c r="B5799" s="241"/>
      <c r="C5799" s="241"/>
      <c r="D5799" s="241"/>
      <c r="E5799" s="241"/>
      <c r="F5799" s="241"/>
      <c r="G5799" s="242"/>
      <c r="H5799" s="241"/>
      <c r="I5799" s="241"/>
      <c r="J5799" s="241"/>
      <c r="K5799" s="241"/>
      <c r="L5799" s="241"/>
      <c r="M5799" s="243"/>
      <c r="N5799" s="244"/>
      <c r="O5799" s="243"/>
      <c r="P5799" s="244"/>
      <c r="Q5799" s="243"/>
      <c r="R5799" s="243"/>
    </row>
    <row r="5800" spans="1:18">
      <c r="A5800" s="241"/>
      <c r="B5800" s="241"/>
      <c r="C5800" s="241"/>
      <c r="D5800" s="241"/>
      <c r="E5800" s="241"/>
      <c r="F5800" s="241"/>
      <c r="G5800" s="242"/>
      <c r="H5800" s="241"/>
      <c r="I5800" s="241"/>
      <c r="J5800" s="241"/>
      <c r="K5800" s="241"/>
      <c r="L5800" s="241"/>
      <c r="M5800" s="243"/>
      <c r="N5800" s="244"/>
      <c r="O5800" s="243"/>
      <c r="P5800" s="244"/>
      <c r="Q5800" s="243"/>
      <c r="R5800" s="243"/>
    </row>
    <row r="5801" spans="1:18">
      <c r="A5801" s="241"/>
      <c r="B5801" s="241"/>
      <c r="C5801" s="241"/>
      <c r="D5801" s="241"/>
      <c r="E5801" s="241"/>
      <c r="F5801" s="241"/>
      <c r="G5801" s="242"/>
      <c r="H5801" s="241"/>
      <c r="I5801" s="241"/>
      <c r="J5801" s="241"/>
      <c r="K5801" s="241"/>
      <c r="L5801" s="241"/>
      <c r="M5801" s="243"/>
      <c r="N5801" s="244"/>
      <c r="O5801" s="243"/>
      <c r="P5801" s="244"/>
      <c r="Q5801" s="243"/>
      <c r="R5801" s="243"/>
    </row>
    <row r="5802" spans="1:18">
      <c r="A5802" s="241"/>
      <c r="B5802" s="241"/>
      <c r="C5802" s="241"/>
      <c r="D5802" s="241"/>
      <c r="E5802" s="241"/>
      <c r="F5802" s="241"/>
      <c r="G5802" s="242"/>
      <c r="H5802" s="241"/>
      <c r="I5802" s="241"/>
      <c r="J5802" s="241"/>
      <c r="K5802" s="241"/>
      <c r="L5802" s="241"/>
      <c r="M5802" s="243"/>
      <c r="N5802" s="244"/>
      <c r="O5802" s="243"/>
      <c r="P5802" s="244"/>
      <c r="Q5802" s="243"/>
      <c r="R5802" s="243"/>
    </row>
    <row r="5803" spans="1:18">
      <c r="A5803" s="241"/>
      <c r="B5803" s="241"/>
      <c r="C5803" s="241"/>
      <c r="D5803" s="241"/>
      <c r="E5803" s="241"/>
      <c r="F5803" s="241"/>
      <c r="G5803" s="242"/>
      <c r="H5803" s="241"/>
      <c r="I5803" s="241"/>
      <c r="J5803" s="241"/>
      <c r="K5803" s="241"/>
      <c r="L5803" s="241"/>
      <c r="M5803" s="243"/>
      <c r="N5803" s="244"/>
      <c r="O5803" s="243"/>
      <c r="P5803" s="244"/>
      <c r="Q5803" s="243"/>
      <c r="R5803" s="243"/>
    </row>
    <row r="5804" spans="1:18">
      <c r="A5804" s="241"/>
      <c r="B5804" s="241"/>
      <c r="C5804" s="241"/>
      <c r="D5804" s="241"/>
      <c r="E5804" s="241"/>
      <c r="F5804" s="241"/>
      <c r="G5804" s="242"/>
      <c r="H5804" s="241"/>
      <c r="I5804" s="241"/>
      <c r="J5804" s="241"/>
      <c r="K5804" s="241"/>
      <c r="L5804" s="241"/>
      <c r="M5804" s="243"/>
      <c r="N5804" s="244"/>
      <c r="O5804" s="243"/>
      <c r="P5804" s="244"/>
      <c r="Q5804" s="243"/>
      <c r="R5804" s="243"/>
    </row>
    <row r="5805" spans="1:18">
      <c r="A5805" s="241"/>
      <c r="B5805" s="241"/>
      <c r="C5805" s="241"/>
      <c r="D5805" s="241"/>
      <c r="E5805" s="241"/>
      <c r="F5805" s="241"/>
      <c r="G5805" s="242"/>
      <c r="H5805" s="241"/>
      <c r="I5805" s="241"/>
      <c r="J5805" s="241"/>
      <c r="K5805" s="241"/>
      <c r="L5805" s="241"/>
      <c r="M5805" s="243"/>
      <c r="N5805" s="244"/>
      <c r="O5805" s="243"/>
      <c r="P5805" s="244"/>
      <c r="Q5805" s="243"/>
      <c r="R5805" s="243"/>
    </row>
    <row r="5806" spans="1:18">
      <c r="A5806" s="241"/>
      <c r="B5806" s="241"/>
      <c r="C5806" s="241"/>
      <c r="D5806" s="241"/>
      <c r="E5806" s="241"/>
      <c r="F5806" s="241"/>
      <c r="G5806" s="242"/>
      <c r="H5806" s="241"/>
      <c r="I5806" s="241"/>
      <c r="J5806" s="241"/>
      <c r="K5806" s="241"/>
      <c r="L5806" s="241"/>
      <c r="M5806" s="243"/>
      <c r="N5806" s="244"/>
      <c r="O5806" s="243"/>
      <c r="P5806" s="244"/>
      <c r="Q5806" s="243"/>
      <c r="R5806" s="243"/>
    </row>
    <row r="5807" spans="1:18">
      <c r="A5807" s="241"/>
      <c r="B5807" s="241"/>
      <c r="C5807" s="241"/>
      <c r="D5807" s="241"/>
      <c r="E5807" s="241"/>
      <c r="F5807" s="241"/>
      <c r="G5807" s="242"/>
      <c r="H5807" s="241"/>
      <c r="I5807" s="241"/>
      <c r="J5807" s="241"/>
      <c r="K5807" s="241"/>
      <c r="L5807" s="241"/>
      <c r="M5807" s="243"/>
      <c r="N5807" s="244"/>
      <c r="O5807" s="243"/>
      <c r="P5807" s="244"/>
      <c r="Q5807" s="243"/>
      <c r="R5807" s="243"/>
    </row>
    <row r="5808" spans="1:18">
      <c r="A5808" s="241"/>
      <c r="B5808" s="241"/>
      <c r="C5808" s="241"/>
      <c r="D5808" s="241"/>
      <c r="E5808" s="241"/>
      <c r="F5808" s="241"/>
      <c r="G5808" s="242"/>
      <c r="H5808" s="241"/>
      <c r="I5808" s="241"/>
      <c r="J5808" s="241"/>
      <c r="K5808" s="241"/>
      <c r="L5808" s="241"/>
      <c r="M5808" s="243"/>
      <c r="N5808" s="244"/>
      <c r="O5808" s="243"/>
      <c r="P5808" s="244"/>
      <c r="Q5808" s="243"/>
      <c r="R5808" s="243"/>
    </row>
    <row r="5809" spans="1:18">
      <c r="A5809" s="241"/>
      <c r="B5809" s="241"/>
      <c r="C5809" s="241"/>
      <c r="D5809" s="241"/>
      <c r="E5809" s="241"/>
      <c r="F5809" s="241"/>
      <c r="G5809" s="242"/>
      <c r="H5809" s="241"/>
      <c r="I5809" s="241"/>
      <c r="J5809" s="241"/>
      <c r="K5809" s="241"/>
      <c r="L5809" s="241"/>
      <c r="M5809" s="243"/>
      <c r="N5809" s="244"/>
      <c r="O5809" s="243"/>
      <c r="P5809" s="244"/>
      <c r="Q5809" s="243"/>
      <c r="R5809" s="243"/>
    </row>
    <row r="5810" spans="1:18">
      <c r="A5810" s="241"/>
      <c r="B5810" s="241"/>
      <c r="C5810" s="241"/>
      <c r="D5810" s="241"/>
      <c r="E5810" s="241"/>
      <c r="F5810" s="241"/>
      <c r="G5810" s="242"/>
      <c r="H5810" s="241"/>
      <c r="I5810" s="241"/>
      <c r="J5810" s="241"/>
      <c r="K5810" s="241"/>
      <c r="L5810" s="241"/>
      <c r="M5810" s="243"/>
      <c r="N5810" s="244"/>
      <c r="O5810" s="243"/>
      <c r="P5810" s="244"/>
      <c r="Q5810" s="243"/>
      <c r="R5810" s="243"/>
    </row>
    <row r="5811" spans="1:18">
      <c r="A5811" s="241"/>
      <c r="B5811" s="241"/>
      <c r="C5811" s="241"/>
      <c r="D5811" s="241"/>
      <c r="E5811" s="241"/>
      <c r="F5811" s="241"/>
      <c r="G5811" s="242"/>
      <c r="H5811" s="241"/>
      <c r="I5811" s="241"/>
      <c r="J5811" s="241"/>
      <c r="K5811" s="241"/>
      <c r="L5811" s="241"/>
      <c r="M5811" s="243"/>
      <c r="N5811" s="244"/>
      <c r="O5811" s="243"/>
      <c r="P5811" s="244"/>
      <c r="Q5811" s="243"/>
      <c r="R5811" s="243"/>
    </row>
    <row r="5812" spans="1:18">
      <c r="A5812" s="241"/>
      <c r="B5812" s="241"/>
      <c r="C5812" s="241"/>
      <c r="D5812" s="241"/>
      <c r="E5812" s="241"/>
      <c r="F5812" s="241"/>
      <c r="G5812" s="242"/>
      <c r="H5812" s="241"/>
      <c r="I5812" s="241"/>
      <c r="J5812" s="241"/>
      <c r="K5812" s="241"/>
      <c r="L5812" s="241"/>
      <c r="M5812" s="243"/>
      <c r="N5812" s="244"/>
      <c r="O5812" s="243"/>
      <c r="P5812" s="244"/>
      <c r="Q5812" s="243"/>
      <c r="R5812" s="243"/>
    </row>
    <row r="5813" spans="1:18">
      <c r="A5813" s="241"/>
      <c r="B5813" s="241"/>
      <c r="C5813" s="241"/>
      <c r="D5813" s="241"/>
      <c r="E5813" s="241"/>
      <c r="F5813" s="241"/>
      <c r="G5813" s="242"/>
      <c r="H5813" s="241"/>
      <c r="I5813" s="241"/>
      <c r="J5813" s="241"/>
      <c r="K5813" s="241"/>
      <c r="L5813" s="241"/>
      <c r="M5813" s="243"/>
      <c r="N5813" s="244"/>
      <c r="O5813" s="243"/>
      <c r="P5813" s="244"/>
      <c r="Q5813" s="243"/>
      <c r="R5813" s="243"/>
    </row>
    <row r="5814" spans="1:18">
      <c r="A5814" s="241"/>
      <c r="B5814" s="241"/>
      <c r="C5814" s="241"/>
      <c r="D5814" s="241"/>
      <c r="E5814" s="241"/>
      <c r="F5814" s="241"/>
      <c r="G5814" s="242"/>
      <c r="H5814" s="241"/>
      <c r="I5814" s="241"/>
      <c r="J5814" s="241"/>
      <c r="K5814" s="241"/>
      <c r="L5814" s="241"/>
      <c r="M5814" s="243"/>
      <c r="N5814" s="244"/>
      <c r="O5814" s="243"/>
      <c r="P5814" s="244"/>
      <c r="Q5814" s="243"/>
      <c r="R5814" s="243"/>
    </row>
    <row r="5815" spans="1:18">
      <c r="A5815" s="241"/>
      <c r="B5815" s="241"/>
      <c r="C5815" s="241"/>
      <c r="D5815" s="241"/>
      <c r="E5815" s="241"/>
      <c r="F5815" s="241"/>
      <c r="G5815" s="242"/>
      <c r="H5815" s="241"/>
      <c r="I5815" s="241"/>
      <c r="J5815" s="241"/>
      <c r="K5815" s="241"/>
      <c r="L5815" s="241"/>
      <c r="M5815" s="243"/>
      <c r="N5815" s="244"/>
      <c r="O5815" s="243"/>
      <c r="P5815" s="244"/>
      <c r="Q5815" s="243"/>
      <c r="R5815" s="243"/>
    </row>
    <row r="5816" spans="1:18">
      <c r="A5816" s="241"/>
      <c r="B5816" s="241"/>
      <c r="C5816" s="241"/>
      <c r="D5816" s="241"/>
      <c r="E5816" s="241"/>
      <c r="F5816" s="241"/>
      <c r="G5816" s="242"/>
      <c r="H5816" s="241"/>
      <c r="I5816" s="241"/>
      <c r="J5816" s="241"/>
      <c r="K5816" s="241"/>
      <c r="L5816" s="241"/>
      <c r="M5816" s="243"/>
      <c r="N5816" s="244"/>
      <c r="O5816" s="243"/>
      <c r="P5816" s="244"/>
      <c r="Q5816" s="243"/>
      <c r="R5816" s="243"/>
    </row>
    <row r="5817" spans="1:18">
      <c r="A5817" s="241"/>
      <c r="B5817" s="241"/>
      <c r="C5817" s="241"/>
      <c r="D5817" s="241"/>
      <c r="E5817" s="241"/>
      <c r="F5817" s="241"/>
      <c r="G5817" s="242"/>
      <c r="H5817" s="241"/>
      <c r="I5817" s="241"/>
      <c r="J5817" s="241"/>
      <c r="K5817" s="241"/>
      <c r="L5817" s="241"/>
      <c r="M5817" s="243"/>
      <c r="N5817" s="244"/>
      <c r="O5817" s="243"/>
      <c r="P5817" s="244"/>
      <c r="Q5817" s="243"/>
      <c r="R5817" s="243"/>
    </row>
    <row r="5818" spans="1:18">
      <c r="A5818" s="241"/>
      <c r="B5818" s="241"/>
      <c r="C5818" s="241"/>
      <c r="D5818" s="241"/>
      <c r="E5818" s="241"/>
      <c r="F5818" s="241"/>
      <c r="G5818" s="242"/>
      <c r="H5818" s="241"/>
      <c r="I5818" s="241"/>
      <c r="J5818" s="241"/>
      <c r="K5818" s="241"/>
      <c r="L5818" s="241"/>
      <c r="M5818" s="243"/>
      <c r="N5818" s="244"/>
      <c r="O5818" s="243"/>
      <c r="P5818" s="244"/>
      <c r="Q5818" s="243"/>
      <c r="R5818" s="243"/>
    </row>
    <row r="5819" spans="1:18">
      <c r="A5819" s="241"/>
      <c r="B5819" s="241"/>
      <c r="C5819" s="241"/>
      <c r="D5819" s="241"/>
      <c r="E5819" s="241"/>
      <c r="F5819" s="241"/>
      <c r="G5819" s="242"/>
      <c r="H5819" s="241"/>
      <c r="I5819" s="241"/>
      <c r="J5819" s="241"/>
      <c r="K5819" s="241"/>
      <c r="L5819" s="241"/>
      <c r="M5819" s="243"/>
      <c r="N5819" s="244"/>
      <c r="O5819" s="243"/>
      <c r="P5819" s="244"/>
      <c r="Q5819" s="243"/>
      <c r="R5819" s="243"/>
    </row>
    <row r="5820" spans="1:18">
      <c r="A5820" s="241"/>
      <c r="B5820" s="241"/>
      <c r="C5820" s="241"/>
      <c r="D5820" s="241"/>
      <c r="E5820" s="241"/>
      <c r="F5820" s="241"/>
      <c r="G5820" s="242"/>
      <c r="H5820" s="241"/>
      <c r="I5820" s="241"/>
      <c r="J5820" s="241"/>
      <c r="K5820" s="241"/>
      <c r="L5820" s="241"/>
      <c r="M5820" s="243"/>
      <c r="N5820" s="244"/>
      <c r="O5820" s="243"/>
      <c r="P5820" s="244"/>
      <c r="Q5820" s="243"/>
      <c r="R5820" s="243"/>
    </row>
    <row r="5821" spans="1:18">
      <c r="A5821" s="241"/>
      <c r="B5821" s="241"/>
      <c r="C5821" s="241"/>
      <c r="D5821" s="241"/>
      <c r="E5821" s="241"/>
      <c r="F5821" s="241"/>
      <c r="G5821" s="242"/>
      <c r="H5821" s="241"/>
      <c r="I5821" s="241"/>
      <c r="J5821" s="241"/>
      <c r="K5821" s="241"/>
      <c r="L5821" s="241"/>
      <c r="M5821" s="243"/>
      <c r="N5821" s="244"/>
      <c r="O5821" s="243"/>
      <c r="P5821" s="244"/>
      <c r="Q5821" s="243"/>
      <c r="R5821" s="243"/>
    </row>
    <row r="5822" spans="1:18">
      <c r="A5822" s="241"/>
      <c r="B5822" s="241"/>
      <c r="C5822" s="241"/>
      <c r="D5822" s="241"/>
      <c r="E5822" s="241"/>
      <c r="F5822" s="241"/>
      <c r="G5822" s="242"/>
      <c r="H5822" s="241"/>
      <c r="I5822" s="241"/>
      <c r="J5822" s="241"/>
      <c r="K5822" s="241"/>
      <c r="L5822" s="241"/>
      <c r="M5822" s="243"/>
      <c r="N5822" s="244"/>
      <c r="O5822" s="243"/>
      <c r="P5822" s="244"/>
      <c r="Q5822" s="243"/>
      <c r="R5822" s="243"/>
    </row>
    <row r="5823" spans="1:18">
      <c r="A5823" s="241"/>
      <c r="B5823" s="241"/>
      <c r="C5823" s="241"/>
      <c r="D5823" s="241"/>
      <c r="E5823" s="241"/>
      <c r="F5823" s="241"/>
      <c r="G5823" s="242"/>
      <c r="H5823" s="241"/>
      <c r="I5823" s="241"/>
      <c r="J5823" s="241"/>
      <c r="K5823" s="241"/>
      <c r="L5823" s="241"/>
      <c r="M5823" s="243"/>
      <c r="N5823" s="244"/>
      <c r="O5823" s="243"/>
      <c r="P5823" s="244"/>
      <c r="Q5823" s="243"/>
      <c r="R5823" s="243"/>
    </row>
    <row r="5824" spans="1:18">
      <c r="A5824" s="241"/>
      <c r="B5824" s="241"/>
      <c r="C5824" s="241"/>
      <c r="D5824" s="241"/>
      <c r="E5824" s="241"/>
      <c r="F5824" s="241"/>
      <c r="G5824" s="242"/>
      <c r="H5824" s="241"/>
      <c r="I5824" s="241"/>
      <c r="J5824" s="241"/>
      <c r="K5824" s="241"/>
      <c r="L5824" s="241"/>
      <c r="M5824" s="243"/>
      <c r="N5824" s="244"/>
      <c r="O5824" s="243"/>
      <c r="P5824" s="244"/>
      <c r="Q5824" s="243"/>
      <c r="R5824" s="243"/>
    </row>
    <row r="5825" spans="1:18">
      <c r="A5825" s="241"/>
      <c r="B5825" s="241"/>
      <c r="C5825" s="241"/>
      <c r="D5825" s="241"/>
      <c r="E5825" s="241"/>
      <c r="F5825" s="241"/>
      <c r="G5825" s="242"/>
      <c r="H5825" s="241"/>
      <c r="I5825" s="241"/>
      <c r="J5825" s="241"/>
      <c r="K5825" s="241"/>
      <c r="L5825" s="241"/>
      <c r="M5825" s="243"/>
      <c r="N5825" s="244"/>
      <c r="O5825" s="243"/>
      <c r="P5825" s="244"/>
      <c r="Q5825" s="243"/>
      <c r="R5825" s="243"/>
    </row>
    <row r="5826" spans="1:18">
      <c r="A5826" s="241"/>
      <c r="B5826" s="241"/>
      <c r="C5826" s="241"/>
      <c r="D5826" s="241"/>
      <c r="E5826" s="241"/>
      <c r="F5826" s="241"/>
      <c r="G5826" s="242"/>
      <c r="H5826" s="241"/>
      <c r="I5826" s="241"/>
      <c r="J5826" s="241"/>
      <c r="K5826" s="241"/>
      <c r="L5826" s="241"/>
      <c r="M5826" s="243"/>
      <c r="N5826" s="244"/>
      <c r="O5826" s="243"/>
      <c r="P5826" s="244"/>
      <c r="Q5826" s="243"/>
      <c r="R5826" s="243"/>
    </row>
    <row r="5827" spans="1:18">
      <c r="A5827" s="241"/>
      <c r="B5827" s="241"/>
      <c r="C5827" s="241"/>
      <c r="D5827" s="241"/>
      <c r="E5827" s="241"/>
      <c r="F5827" s="241"/>
      <c r="G5827" s="242"/>
      <c r="H5827" s="241"/>
      <c r="I5827" s="241"/>
      <c r="J5827" s="241"/>
      <c r="K5827" s="241"/>
      <c r="L5827" s="241"/>
      <c r="M5827" s="243"/>
      <c r="N5827" s="244"/>
      <c r="O5827" s="243"/>
      <c r="P5827" s="244"/>
      <c r="Q5827" s="243"/>
      <c r="R5827" s="243"/>
    </row>
    <row r="5828" spans="1:18">
      <c r="A5828" s="241"/>
      <c r="B5828" s="241"/>
      <c r="C5828" s="241"/>
      <c r="D5828" s="241"/>
      <c r="E5828" s="241"/>
      <c r="F5828" s="241"/>
      <c r="G5828" s="242"/>
      <c r="H5828" s="241"/>
      <c r="I5828" s="241"/>
      <c r="J5828" s="241"/>
      <c r="K5828" s="241"/>
      <c r="L5828" s="241"/>
      <c r="M5828" s="243"/>
      <c r="N5828" s="244"/>
      <c r="O5828" s="243"/>
      <c r="P5828" s="244"/>
      <c r="Q5828" s="243"/>
      <c r="R5828" s="243"/>
    </row>
    <row r="5829" spans="1:18">
      <c r="A5829" s="241"/>
      <c r="B5829" s="241"/>
      <c r="C5829" s="241"/>
      <c r="D5829" s="241"/>
      <c r="E5829" s="241"/>
      <c r="F5829" s="241"/>
      <c r="G5829" s="242"/>
      <c r="H5829" s="241"/>
      <c r="I5829" s="241"/>
      <c r="J5829" s="241"/>
      <c r="K5829" s="241"/>
      <c r="L5829" s="241"/>
      <c r="M5829" s="243"/>
      <c r="N5829" s="244"/>
      <c r="O5829" s="243"/>
      <c r="P5829" s="244"/>
      <c r="Q5829" s="243"/>
      <c r="R5829" s="243"/>
    </row>
    <row r="5830" spans="1:18">
      <c r="A5830" s="241"/>
      <c r="B5830" s="241"/>
      <c r="C5830" s="241"/>
      <c r="D5830" s="241"/>
      <c r="E5830" s="241"/>
      <c r="F5830" s="241"/>
      <c r="G5830" s="242"/>
      <c r="H5830" s="241"/>
      <c r="I5830" s="241"/>
      <c r="J5830" s="241"/>
      <c r="K5830" s="241"/>
      <c r="L5830" s="241"/>
      <c r="M5830" s="243"/>
      <c r="N5830" s="244"/>
      <c r="O5830" s="243"/>
      <c r="P5830" s="244"/>
      <c r="Q5830" s="243"/>
      <c r="R5830" s="243"/>
    </row>
    <row r="5831" spans="1:18">
      <c r="A5831" s="241"/>
      <c r="B5831" s="241"/>
      <c r="C5831" s="241"/>
      <c r="D5831" s="241"/>
      <c r="E5831" s="241"/>
      <c r="F5831" s="241"/>
      <c r="G5831" s="242"/>
      <c r="H5831" s="241"/>
      <c r="I5831" s="241"/>
      <c r="J5831" s="241"/>
      <c r="K5831" s="241"/>
      <c r="L5831" s="241"/>
      <c r="M5831" s="243"/>
      <c r="N5831" s="244"/>
      <c r="O5831" s="243"/>
      <c r="P5831" s="244"/>
      <c r="Q5831" s="243"/>
      <c r="R5831" s="243"/>
    </row>
    <row r="5832" spans="1:18">
      <c r="A5832" s="241"/>
      <c r="B5832" s="241"/>
      <c r="C5832" s="241"/>
      <c r="D5832" s="241"/>
      <c r="E5832" s="241"/>
      <c r="F5832" s="241"/>
      <c r="G5832" s="242"/>
      <c r="H5832" s="241"/>
      <c r="I5832" s="241"/>
      <c r="J5832" s="241"/>
      <c r="K5832" s="241"/>
      <c r="L5832" s="241"/>
      <c r="M5832" s="243"/>
      <c r="N5832" s="244"/>
      <c r="O5832" s="243"/>
      <c r="P5832" s="244"/>
      <c r="Q5832" s="243"/>
      <c r="R5832" s="243"/>
    </row>
    <row r="5833" spans="1:18">
      <c r="A5833" s="241"/>
      <c r="B5833" s="241"/>
      <c r="C5833" s="241"/>
      <c r="D5833" s="241"/>
      <c r="E5833" s="241"/>
      <c r="F5833" s="241"/>
      <c r="G5833" s="242"/>
      <c r="H5833" s="241"/>
      <c r="I5833" s="241"/>
      <c r="J5833" s="241"/>
      <c r="K5833" s="241"/>
      <c r="L5833" s="241"/>
      <c r="M5833" s="243"/>
      <c r="N5833" s="244"/>
      <c r="O5833" s="243"/>
      <c r="P5833" s="244"/>
      <c r="Q5833" s="243"/>
      <c r="R5833" s="243"/>
    </row>
    <row r="5834" spans="1:18">
      <c r="A5834" s="241"/>
      <c r="B5834" s="241"/>
      <c r="C5834" s="241"/>
      <c r="D5834" s="241"/>
      <c r="E5834" s="241"/>
      <c r="F5834" s="241"/>
      <c r="G5834" s="242"/>
      <c r="H5834" s="241"/>
      <c r="I5834" s="241"/>
      <c r="J5834" s="241"/>
      <c r="K5834" s="241"/>
      <c r="L5834" s="241"/>
      <c r="M5834" s="243"/>
      <c r="N5834" s="244"/>
      <c r="O5834" s="243"/>
      <c r="P5834" s="244"/>
      <c r="Q5834" s="243"/>
      <c r="R5834" s="243"/>
    </row>
    <row r="5835" spans="1:18">
      <c r="A5835" s="241"/>
      <c r="B5835" s="241"/>
      <c r="C5835" s="241"/>
      <c r="D5835" s="241"/>
      <c r="E5835" s="241"/>
      <c r="F5835" s="241"/>
      <c r="G5835" s="242"/>
      <c r="H5835" s="241"/>
      <c r="I5835" s="241"/>
      <c r="J5835" s="241"/>
      <c r="K5835" s="241"/>
      <c r="L5835" s="241"/>
      <c r="M5835" s="243"/>
      <c r="N5835" s="244"/>
      <c r="O5835" s="243"/>
      <c r="P5835" s="244"/>
      <c r="Q5835" s="243"/>
      <c r="R5835" s="243"/>
    </row>
    <row r="5836" spans="1:18">
      <c r="A5836" s="241"/>
      <c r="B5836" s="241"/>
      <c r="C5836" s="241"/>
      <c r="D5836" s="241"/>
      <c r="E5836" s="241"/>
      <c r="F5836" s="241"/>
      <c r="G5836" s="242"/>
      <c r="H5836" s="241"/>
      <c r="I5836" s="241"/>
      <c r="J5836" s="241"/>
      <c r="K5836" s="241"/>
      <c r="L5836" s="241"/>
      <c r="M5836" s="243"/>
      <c r="N5836" s="244"/>
      <c r="O5836" s="243"/>
      <c r="P5836" s="244"/>
      <c r="Q5836" s="243"/>
      <c r="R5836" s="243"/>
    </row>
    <row r="5837" spans="1:18">
      <c r="A5837" s="241"/>
      <c r="B5837" s="241"/>
      <c r="C5837" s="241"/>
      <c r="D5837" s="241"/>
      <c r="E5837" s="241"/>
      <c r="F5837" s="241"/>
      <c r="G5837" s="242"/>
      <c r="H5837" s="241"/>
      <c r="I5837" s="241"/>
      <c r="J5837" s="241"/>
      <c r="K5837" s="241"/>
      <c r="L5837" s="241"/>
      <c r="M5837" s="243"/>
      <c r="N5837" s="244"/>
      <c r="O5837" s="243"/>
      <c r="P5837" s="244"/>
      <c r="Q5837" s="243"/>
      <c r="R5837" s="243"/>
    </row>
    <row r="5838" spans="1:18">
      <c r="A5838" s="241"/>
      <c r="B5838" s="241"/>
      <c r="C5838" s="241"/>
      <c r="D5838" s="241"/>
      <c r="E5838" s="241"/>
      <c r="F5838" s="241"/>
      <c r="G5838" s="242"/>
      <c r="H5838" s="241"/>
      <c r="I5838" s="241"/>
      <c r="J5838" s="241"/>
      <c r="K5838" s="241"/>
      <c r="L5838" s="241"/>
      <c r="M5838" s="243"/>
      <c r="N5838" s="244"/>
      <c r="O5838" s="243"/>
      <c r="P5838" s="244"/>
      <c r="Q5838" s="243"/>
      <c r="R5838" s="243"/>
    </row>
    <row r="5839" spans="1:18">
      <c r="A5839" s="241"/>
      <c r="B5839" s="241"/>
      <c r="C5839" s="241"/>
      <c r="D5839" s="241"/>
      <c r="E5839" s="241"/>
      <c r="F5839" s="241"/>
      <c r="G5839" s="242"/>
      <c r="H5839" s="241"/>
      <c r="I5839" s="241"/>
      <c r="J5839" s="241"/>
      <c r="K5839" s="241"/>
      <c r="L5839" s="241"/>
      <c r="M5839" s="243"/>
      <c r="N5839" s="244"/>
      <c r="O5839" s="243"/>
      <c r="P5839" s="244"/>
      <c r="Q5839" s="243"/>
      <c r="R5839" s="243"/>
    </row>
    <row r="5840" spans="1:18">
      <c r="A5840" s="241"/>
      <c r="B5840" s="241"/>
      <c r="C5840" s="241"/>
      <c r="D5840" s="241"/>
      <c r="E5840" s="241"/>
      <c r="F5840" s="241"/>
      <c r="G5840" s="242"/>
      <c r="H5840" s="241"/>
      <c r="I5840" s="241"/>
      <c r="J5840" s="241"/>
      <c r="K5840" s="241"/>
      <c r="L5840" s="241"/>
      <c r="M5840" s="243"/>
      <c r="N5840" s="244"/>
      <c r="O5840" s="243"/>
      <c r="P5840" s="244"/>
      <c r="Q5840" s="243"/>
      <c r="R5840" s="243"/>
    </row>
    <row r="5841" spans="1:18">
      <c r="A5841" s="241"/>
      <c r="B5841" s="241"/>
      <c r="C5841" s="241"/>
      <c r="D5841" s="241"/>
      <c r="E5841" s="241"/>
      <c r="F5841" s="241"/>
      <c r="G5841" s="242"/>
      <c r="H5841" s="241"/>
      <c r="I5841" s="241"/>
      <c r="J5841" s="241"/>
      <c r="K5841" s="241"/>
      <c r="L5841" s="241"/>
      <c r="M5841" s="243"/>
      <c r="N5841" s="244"/>
      <c r="O5841" s="243"/>
      <c r="P5841" s="244"/>
      <c r="Q5841" s="243"/>
      <c r="R5841" s="243"/>
    </row>
    <row r="5842" spans="1:18">
      <c r="A5842" s="241"/>
      <c r="B5842" s="241"/>
      <c r="C5842" s="241"/>
      <c r="D5842" s="241"/>
      <c r="E5842" s="241"/>
      <c r="F5842" s="241"/>
      <c r="G5842" s="242"/>
      <c r="H5842" s="241"/>
      <c r="I5842" s="241"/>
      <c r="J5842" s="241"/>
      <c r="K5842" s="241"/>
      <c r="L5842" s="241"/>
      <c r="M5842" s="243"/>
      <c r="N5842" s="244"/>
      <c r="O5842" s="243"/>
      <c r="P5842" s="244"/>
      <c r="Q5842" s="243"/>
      <c r="R5842" s="243"/>
    </row>
    <row r="5843" spans="1:18">
      <c r="A5843" s="241"/>
      <c r="B5843" s="241"/>
      <c r="C5843" s="241"/>
      <c r="D5843" s="241"/>
      <c r="E5843" s="241"/>
      <c r="F5843" s="241"/>
      <c r="G5843" s="242"/>
      <c r="H5843" s="241"/>
      <c r="I5843" s="241"/>
      <c r="J5843" s="241"/>
      <c r="K5843" s="241"/>
      <c r="L5843" s="241"/>
      <c r="M5843" s="243"/>
      <c r="N5843" s="244"/>
      <c r="O5843" s="243"/>
      <c r="P5843" s="244"/>
      <c r="Q5843" s="243"/>
      <c r="R5843" s="243"/>
    </row>
    <row r="5844" spans="1:18">
      <c r="A5844" s="241"/>
      <c r="B5844" s="241"/>
      <c r="C5844" s="241"/>
      <c r="D5844" s="241"/>
      <c r="E5844" s="241"/>
      <c r="F5844" s="241"/>
      <c r="G5844" s="242"/>
      <c r="H5844" s="241"/>
      <c r="I5844" s="241"/>
      <c r="J5844" s="241"/>
      <c r="K5844" s="241"/>
      <c r="L5844" s="241"/>
      <c r="M5844" s="243"/>
      <c r="N5844" s="244"/>
      <c r="O5844" s="243"/>
      <c r="P5844" s="244"/>
      <c r="Q5844" s="243"/>
      <c r="R5844" s="243"/>
    </row>
    <row r="5845" spans="1:18">
      <c r="A5845" s="241"/>
      <c r="B5845" s="241"/>
      <c r="C5845" s="241"/>
      <c r="D5845" s="241"/>
      <c r="E5845" s="241"/>
      <c r="F5845" s="241"/>
      <c r="G5845" s="242"/>
      <c r="H5845" s="241"/>
      <c r="I5845" s="241"/>
      <c r="J5845" s="241"/>
      <c r="K5845" s="241"/>
      <c r="L5845" s="241"/>
      <c r="M5845" s="243"/>
      <c r="N5845" s="244"/>
      <c r="O5845" s="243"/>
      <c r="P5845" s="244"/>
      <c r="Q5845" s="243"/>
      <c r="R5845" s="243"/>
    </row>
    <row r="5846" spans="1:18">
      <c r="A5846" s="241"/>
      <c r="B5846" s="241"/>
      <c r="C5846" s="241"/>
      <c r="D5846" s="241"/>
      <c r="E5846" s="241"/>
      <c r="F5846" s="241"/>
      <c r="G5846" s="242"/>
      <c r="H5846" s="241"/>
      <c r="I5846" s="241"/>
      <c r="J5846" s="241"/>
      <c r="K5846" s="241"/>
      <c r="L5846" s="241"/>
      <c r="M5846" s="243"/>
      <c r="N5846" s="244"/>
      <c r="O5846" s="243"/>
      <c r="P5846" s="244"/>
      <c r="Q5846" s="243"/>
      <c r="R5846" s="243"/>
    </row>
    <row r="5847" spans="1:18">
      <c r="A5847" s="241"/>
      <c r="B5847" s="241"/>
      <c r="C5847" s="241"/>
      <c r="D5847" s="241"/>
      <c r="E5847" s="241"/>
      <c r="F5847" s="241"/>
      <c r="G5847" s="242"/>
      <c r="H5847" s="241"/>
      <c r="I5847" s="241"/>
      <c r="J5847" s="241"/>
      <c r="K5847" s="241"/>
      <c r="L5847" s="241"/>
      <c r="M5847" s="243"/>
      <c r="N5847" s="244"/>
      <c r="O5847" s="243"/>
      <c r="P5847" s="244"/>
      <c r="Q5847" s="243"/>
      <c r="R5847" s="243"/>
    </row>
    <row r="5848" spans="1:18">
      <c r="A5848" s="241"/>
      <c r="B5848" s="241"/>
      <c r="C5848" s="241"/>
      <c r="D5848" s="241"/>
      <c r="E5848" s="241"/>
      <c r="F5848" s="241"/>
      <c r="G5848" s="242"/>
      <c r="H5848" s="241"/>
      <c r="I5848" s="241"/>
      <c r="J5848" s="241"/>
      <c r="K5848" s="241"/>
      <c r="L5848" s="241"/>
      <c r="M5848" s="243"/>
      <c r="N5848" s="244"/>
      <c r="O5848" s="243"/>
      <c r="P5848" s="244"/>
      <c r="Q5848" s="243"/>
      <c r="R5848" s="243"/>
    </row>
    <row r="5849" spans="1:18">
      <c r="A5849" s="241"/>
      <c r="B5849" s="241"/>
      <c r="C5849" s="241"/>
      <c r="D5849" s="241"/>
      <c r="E5849" s="241"/>
      <c r="F5849" s="241"/>
      <c r="G5849" s="242"/>
      <c r="H5849" s="241"/>
      <c r="I5849" s="241"/>
      <c r="J5849" s="241"/>
      <c r="K5849" s="241"/>
      <c r="L5849" s="241"/>
      <c r="M5849" s="243"/>
      <c r="N5849" s="244"/>
      <c r="O5849" s="243"/>
      <c r="P5849" s="244"/>
      <c r="Q5849" s="243"/>
      <c r="R5849" s="243"/>
    </row>
    <row r="5850" spans="1:18">
      <c r="A5850" s="241"/>
      <c r="B5850" s="241"/>
      <c r="C5850" s="241"/>
      <c r="D5850" s="241"/>
      <c r="E5850" s="241"/>
      <c r="F5850" s="241"/>
      <c r="G5850" s="242"/>
      <c r="H5850" s="241"/>
      <c r="I5850" s="241"/>
      <c r="J5850" s="241"/>
      <c r="K5850" s="241"/>
      <c r="L5850" s="241"/>
      <c r="M5850" s="243"/>
      <c r="N5850" s="244"/>
      <c r="O5850" s="243"/>
      <c r="P5850" s="244"/>
      <c r="Q5850" s="243"/>
      <c r="R5850" s="243"/>
    </row>
    <row r="5851" spans="1:18">
      <c r="A5851" s="241"/>
      <c r="B5851" s="241"/>
      <c r="C5851" s="241"/>
      <c r="D5851" s="241"/>
      <c r="E5851" s="241"/>
      <c r="F5851" s="241"/>
      <c r="G5851" s="242"/>
      <c r="H5851" s="241"/>
      <c r="I5851" s="241"/>
      <c r="J5851" s="241"/>
      <c r="K5851" s="241"/>
      <c r="L5851" s="241"/>
      <c r="M5851" s="243"/>
      <c r="N5851" s="244"/>
      <c r="O5851" s="243"/>
      <c r="P5851" s="244"/>
      <c r="Q5851" s="243"/>
      <c r="R5851" s="243"/>
    </row>
    <row r="5852" spans="1:18">
      <c r="A5852" s="241"/>
      <c r="B5852" s="241"/>
      <c r="C5852" s="241"/>
      <c r="D5852" s="241"/>
      <c r="E5852" s="241"/>
      <c r="F5852" s="241"/>
      <c r="G5852" s="242"/>
      <c r="H5852" s="241"/>
      <c r="I5852" s="241"/>
      <c r="J5852" s="241"/>
      <c r="K5852" s="241"/>
      <c r="L5852" s="241"/>
      <c r="M5852" s="243"/>
      <c r="N5852" s="244"/>
      <c r="O5852" s="243"/>
      <c r="P5852" s="244"/>
      <c r="Q5852" s="243"/>
      <c r="R5852" s="243"/>
    </row>
    <row r="5853" spans="1:18">
      <c r="A5853" s="241"/>
      <c r="B5853" s="241"/>
      <c r="C5853" s="241"/>
      <c r="D5853" s="241"/>
      <c r="E5853" s="241"/>
      <c r="F5853" s="241"/>
      <c r="G5853" s="242"/>
      <c r="H5853" s="241"/>
      <c r="I5853" s="241"/>
      <c r="J5853" s="241"/>
      <c r="K5853" s="241"/>
      <c r="L5853" s="241"/>
      <c r="M5853" s="243"/>
      <c r="N5853" s="244"/>
      <c r="O5853" s="243"/>
      <c r="P5853" s="244"/>
      <c r="Q5853" s="243"/>
      <c r="R5853" s="243"/>
    </row>
    <row r="5854" spans="1:18">
      <c r="A5854" s="241"/>
      <c r="B5854" s="241"/>
      <c r="C5854" s="241"/>
      <c r="D5854" s="241"/>
      <c r="E5854" s="241"/>
      <c r="F5854" s="241"/>
      <c r="G5854" s="242"/>
      <c r="H5854" s="241"/>
      <c r="I5854" s="241"/>
      <c r="J5854" s="241"/>
      <c r="K5854" s="241"/>
      <c r="L5854" s="241"/>
      <c r="M5854" s="243"/>
      <c r="N5854" s="244"/>
      <c r="O5854" s="243"/>
      <c r="P5854" s="244"/>
      <c r="Q5854" s="243"/>
      <c r="R5854" s="243"/>
    </row>
    <row r="5855" spans="1:18">
      <c r="A5855" s="241"/>
      <c r="B5855" s="241"/>
      <c r="C5855" s="241"/>
      <c r="D5855" s="241"/>
      <c r="E5855" s="241"/>
      <c r="F5855" s="241"/>
      <c r="G5855" s="242"/>
      <c r="H5855" s="241"/>
      <c r="I5855" s="241"/>
      <c r="J5855" s="241"/>
      <c r="K5855" s="241"/>
      <c r="L5855" s="241"/>
      <c r="M5855" s="243"/>
      <c r="N5855" s="244"/>
      <c r="O5855" s="243"/>
      <c r="P5855" s="244"/>
      <c r="Q5855" s="243"/>
      <c r="R5855" s="243"/>
    </row>
    <row r="5856" spans="1:18">
      <c r="A5856" s="241"/>
      <c r="B5856" s="241"/>
      <c r="C5856" s="241"/>
      <c r="D5856" s="241"/>
      <c r="E5856" s="241"/>
      <c r="F5856" s="241"/>
      <c r="G5856" s="242"/>
      <c r="H5856" s="241"/>
      <c r="I5856" s="241"/>
      <c r="J5856" s="241"/>
      <c r="K5856" s="241"/>
      <c r="L5856" s="241"/>
      <c r="M5856" s="243"/>
      <c r="N5856" s="244"/>
      <c r="O5856" s="243"/>
      <c r="P5856" s="244"/>
      <c r="Q5856" s="243"/>
      <c r="R5856" s="243"/>
    </row>
    <row r="5857" spans="1:18">
      <c r="A5857" s="241"/>
      <c r="B5857" s="241"/>
      <c r="C5857" s="241"/>
      <c r="D5857" s="241"/>
      <c r="E5857" s="241"/>
      <c r="F5857" s="241"/>
      <c r="G5857" s="242"/>
      <c r="H5857" s="241"/>
      <c r="I5857" s="241"/>
      <c r="J5857" s="241"/>
      <c r="K5857" s="241"/>
      <c r="L5857" s="241"/>
      <c r="M5857" s="243"/>
      <c r="N5857" s="244"/>
      <c r="O5857" s="243"/>
      <c r="P5857" s="244"/>
      <c r="Q5857" s="243"/>
      <c r="R5857" s="243"/>
    </row>
    <row r="5858" spans="1:18">
      <c r="A5858" s="241"/>
      <c r="B5858" s="241"/>
      <c r="C5858" s="241"/>
      <c r="D5858" s="241"/>
      <c r="E5858" s="241"/>
      <c r="F5858" s="241"/>
      <c r="G5858" s="242"/>
      <c r="H5858" s="241"/>
      <c r="I5858" s="241"/>
      <c r="J5858" s="241"/>
      <c r="K5858" s="241"/>
      <c r="L5858" s="241"/>
      <c r="M5858" s="243"/>
      <c r="N5858" s="244"/>
      <c r="O5858" s="243"/>
      <c r="P5858" s="244"/>
      <c r="Q5858" s="243"/>
      <c r="R5858" s="243"/>
    </row>
    <row r="5859" spans="1:18">
      <c r="A5859" s="241"/>
      <c r="B5859" s="241"/>
      <c r="C5859" s="241"/>
      <c r="D5859" s="241"/>
      <c r="E5859" s="241"/>
      <c r="F5859" s="241"/>
      <c r="G5859" s="242"/>
      <c r="H5859" s="241"/>
      <c r="I5859" s="241"/>
      <c r="J5859" s="241"/>
      <c r="K5859" s="241"/>
      <c r="L5859" s="241"/>
      <c r="M5859" s="243"/>
      <c r="N5859" s="244"/>
      <c r="O5859" s="243"/>
      <c r="P5859" s="244"/>
      <c r="Q5859" s="243"/>
      <c r="R5859" s="243"/>
    </row>
    <row r="5860" spans="1:18">
      <c r="A5860" s="241"/>
      <c r="B5860" s="241"/>
      <c r="C5860" s="241"/>
      <c r="D5860" s="241"/>
      <c r="E5860" s="241"/>
      <c r="F5860" s="241"/>
      <c r="G5860" s="242"/>
      <c r="H5860" s="241"/>
      <c r="I5860" s="241"/>
      <c r="J5860" s="241"/>
      <c r="K5860" s="241"/>
      <c r="L5860" s="241"/>
      <c r="M5860" s="243"/>
      <c r="N5860" s="244"/>
      <c r="O5860" s="243"/>
      <c r="P5860" s="244"/>
      <c r="Q5860" s="243"/>
      <c r="R5860" s="243"/>
    </row>
    <row r="5861" spans="1:18">
      <c r="A5861" s="241"/>
      <c r="B5861" s="241"/>
      <c r="C5861" s="241"/>
      <c r="D5861" s="241"/>
      <c r="E5861" s="241"/>
      <c r="F5861" s="241"/>
      <c r="G5861" s="242"/>
      <c r="H5861" s="241"/>
      <c r="I5861" s="241"/>
      <c r="J5861" s="241"/>
      <c r="K5861" s="241"/>
      <c r="L5861" s="241"/>
      <c r="M5861" s="243"/>
      <c r="N5861" s="244"/>
      <c r="O5861" s="243"/>
      <c r="P5861" s="244"/>
      <c r="Q5861" s="243"/>
      <c r="R5861" s="243"/>
    </row>
    <row r="5862" spans="1:18">
      <c r="A5862" s="241"/>
      <c r="B5862" s="241"/>
      <c r="C5862" s="241"/>
      <c r="D5862" s="241"/>
      <c r="E5862" s="241"/>
      <c r="F5862" s="241"/>
      <c r="G5862" s="242"/>
      <c r="H5862" s="241"/>
      <c r="I5862" s="241"/>
      <c r="J5862" s="241"/>
      <c r="K5862" s="241"/>
      <c r="L5862" s="241"/>
      <c r="M5862" s="243"/>
      <c r="N5862" s="244"/>
      <c r="O5862" s="243"/>
      <c r="P5862" s="244"/>
      <c r="Q5862" s="243"/>
      <c r="R5862" s="243"/>
    </row>
    <row r="5863" spans="1:18">
      <c r="A5863" s="241"/>
      <c r="B5863" s="241"/>
      <c r="C5863" s="241"/>
      <c r="D5863" s="241"/>
      <c r="E5863" s="241"/>
      <c r="F5863" s="241"/>
      <c r="G5863" s="242"/>
      <c r="H5863" s="241"/>
      <c r="I5863" s="241"/>
      <c r="J5863" s="241"/>
      <c r="K5863" s="241"/>
      <c r="L5863" s="241"/>
      <c r="M5863" s="243"/>
      <c r="N5863" s="244"/>
      <c r="O5863" s="243"/>
      <c r="P5863" s="244"/>
      <c r="Q5863" s="243"/>
      <c r="R5863" s="243"/>
    </row>
    <row r="5864" spans="1:18">
      <c r="A5864" s="241"/>
      <c r="B5864" s="241"/>
      <c r="C5864" s="241"/>
      <c r="D5864" s="241"/>
      <c r="E5864" s="241"/>
      <c r="F5864" s="241"/>
      <c r="G5864" s="242"/>
      <c r="H5864" s="241"/>
      <c r="I5864" s="241"/>
      <c r="J5864" s="241"/>
      <c r="K5864" s="241"/>
      <c r="L5864" s="241"/>
      <c r="M5864" s="243"/>
      <c r="N5864" s="244"/>
      <c r="O5864" s="243"/>
      <c r="P5864" s="244"/>
      <c r="Q5864" s="243"/>
      <c r="R5864" s="243"/>
    </row>
    <row r="5865" spans="1:18">
      <c r="A5865" s="241"/>
      <c r="B5865" s="241"/>
      <c r="C5865" s="241"/>
      <c r="D5865" s="241"/>
      <c r="E5865" s="241"/>
      <c r="F5865" s="241"/>
      <c r="G5865" s="242"/>
      <c r="H5865" s="241"/>
      <c r="I5865" s="241"/>
      <c r="J5865" s="241"/>
      <c r="K5865" s="241"/>
      <c r="L5865" s="241"/>
      <c r="M5865" s="243"/>
      <c r="N5865" s="244"/>
      <c r="O5865" s="243"/>
      <c r="P5865" s="244"/>
      <c r="Q5865" s="243"/>
      <c r="R5865" s="243"/>
    </row>
    <row r="5866" spans="1:18">
      <c r="A5866" s="241"/>
      <c r="B5866" s="241"/>
      <c r="C5866" s="241"/>
      <c r="D5866" s="241"/>
      <c r="E5866" s="241"/>
      <c r="F5866" s="241"/>
      <c r="G5866" s="242"/>
      <c r="H5866" s="241"/>
      <c r="I5866" s="241"/>
      <c r="J5866" s="241"/>
      <c r="K5866" s="241"/>
      <c r="L5866" s="241"/>
      <c r="M5866" s="243"/>
      <c r="N5866" s="244"/>
      <c r="O5866" s="243"/>
      <c r="P5866" s="244"/>
      <c r="Q5866" s="243"/>
      <c r="R5866" s="243"/>
    </row>
    <row r="5867" spans="1:18">
      <c r="A5867" s="241"/>
      <c r="B5867" s="241"/>
      <c r="C5867" s="241"/>
      <c r="D5867" s="241"/>
      <c r="E5867" s="241"/>
      <c r="F5867" s="241"/>
      <c r="G5867" s="242"/>
      <c r="H5867" s="241"/>
      <c r="I5867" s="241"/>
      <c r="J5867" s="241"/>
      <c r="K5867" s="241"/>
      <c r="L5867" s="241"/>
      <c r="M5867" s="243"/>
      <c r="N5867" s="244"/>
      <c r="O5867" s="243"/>
      <c r="P5867" s="244"/>
      <c r="Q5867" s="243"/>
      <c r="R5867" s="243"/>
    </row>
    <row r="5868" spans="1:18">
      <c r="A5868" s="241"/>
      <c r="B5868" s="241"/>
      <c r="C5868" s="241"/>
      <c r="D5868" s="241"/>
      <c r="E5868" s="241"/>
      <c r="F5868" s="241"/>
      <c r="G5868" s="242"/>
      <c r="H5868" s="241"/>
      <c r="I5868" s="241"/>
      <c r="J5868" s="241"/>
      <c r="K5868" s="241"/>
      <c r="L5868" s="241"/>
      <c r="M5868" s="243"/>
      <c r="N5868" s="244"/>
      <c r="O5868" s="243"/>
      <c r="P5868" s="244"/>
      <c r="Q5868" s="243"/>
      <c r="R5868" s="243"/>
    </row>
    <row r="5869" spans="1:18">
      <c r="A5869" s="241"/>
      <c r="B5869" s="241"/>
      <c r="C5869" s="241"/>
      <c r="D5869" s="241"/>
      <c r="E5869" s="241"/>
      <c r="F5869" s="241"/>
      <c r="G5869" s="242"/>
      <c r="H5869" s="241"/>
      <c r="I5869" s="241"/>
      <c r="J5869" s="241"/>
      <c r="K5869" s="241"/>
      <c r="L5869" s="241"/>
      <c r="M5869" s="243"/>
      <c r="N5869" s="244"/>
      <c r="O5869" s="243"/>
      <c r="P5869" s="244"/>
      <c r="Q5869" s="243"/>
      <c r="R5869" s="243"/>
    </row>
    <row r="5870" spans="1:18">
      <c r="A5870" s="241"/>
      <c r="B5870" s="241"/>
      <c r="C5870" s="241"/>
      <c r="D5870" s="241"/>
      <c r="E5870" s="241"/>
      <c r="F5870" s="241"/>
      <c r="G5870" s="242"/>
      <c r="H5870" s="241"/>
      <c r="I5870" s="241"/>
      <c r="J5870" s="241"/>
      <c r="K5870" s="241"/>
      <c r="L5870" s="241"/>
      <c r="M5870" s="243"/>
      <c r="N5870" s="244"/>
      <c r="O5870" s="243"/>
      <c r="P5870" s="244"/>
      <c r="Q5870" s="243"/>
      <c r="R5870" s="243"/>
    </row>
    <row r="5871" spans="1:18">
      <c r="A5871" s="241"/>
      <c r="B5871" s="241"/>
      <c r="C5871" s="241"/>
      <c r="D5871" s="241"/>
      <c r="E5871" s="241"/>
      <c r="F5871" s="241"/>
      <c r="G5871" s="242"/>
      <c r="H5871" s="241"/>
      <c r="I5871" s="241"/>
      <c r="J5871" s="241"/>
      <c r="K5871" s="241"/>
      <c r="L5871" s="241"/>
      <c r="M5871" s="243"/>
      <c r="N5871" s="244"/>
      <c r="O5871" s="243"/>
      <c r="P5871" s="244"/>
      <c r="Q5871" s="243"/>
      <c r="R5871" s="243"/>
    </row>
    <row r="5872" spans="1:18">
      <c r="A5872" s="241"/>
      <c r="B5872" s="241"/>
      <c r="C5872" s="241"/>
      <c r="D5872" s="241"/>
      <c r="E5872" s="241"/>
      <c r="F5872" s="241"/>
      <c r="G5872" s="242"/>
      <c r="H5872" s="241"/>
      <c r="I5872" s="241"/>
      <c r="J5872" s="241"/>
      <c r="K5872" s="241"/>
      <c r="L5872" s="241"/>
      <c r="M5872" s="243"/>
      <c r="N5872" s="244"/>
      <c r="O5872" s="243"/>
      <c r="P5872" s="244"/>
      <c r="Q5872" s="243"/>
      <c r="R5872" s="243"/>
    </row>
    <row r="5873" spans="1:18">
      <c r="A5873" s="241"/>
      <c r="B5873" s="241"/>
      <c r="C5873" s="241"/>
      <c r="D5873" s="241"/>
      <c r="E5873" s="241"/>
      <c r="F5873" s="241"/>
      <c r="G5873" s="242"/>
      <c r="H5873" s="241"/>
      <c r="I5873" s="241"/>
      <c r="J5873" s="241"/>
      <c r="K5873" s="241"/>
      <c r="L5873" s="241"/>
      <c r="M5873" s="243"/>
      <c r="N5873" s="244"/>
      <c r="O5873" s="243"/>
      <c r="P5873" s="244"/>
      <c r="Q5873" s="243"/>
      <c r="R5873" s="243"/>
    </row>
    <row r="5874" spans="1:18">
      <c r="A5874" s="241"/>
      <c r="B5874" s="241"/>
      <c r="C5874" s="241"/>
      <c r="D5874" s="241"/>
      <c r="E5874" s="241"/>
      <c r="F5874" s="241"/>
      <c r="G5874" s="242"/>
      <c r="H5874" s="241"/>
      <c r="I5874" s="241"/>
      <c r="J5874" s="241"/>
      <c r="K5874" s="241"/>
      <c r="L5874" s="241"/>
      <c r="M5874" s="243"/>
      <c r="N5874" s="244"/>
      <c r="O5874" s="243"/>
      <c r="P5874" s="244"/>
      <c r="Q5874" s="243"/>
      <c r="R5874" s="243"/>
    </row>
    <row r="5875" spans="1:18">
      <c r="A5875" s="241"/>
      <c r="B5875" s="241"/>
      <c r="C5875" s="241"/>
      <c r="D5875" s="241"/>
      <c r="E5875" s="241"/>
      <c r="F5875" s="241"/>
      <c r="G5875" s="242"/>
      <c r="H5875" s="241"/>
      <c r="I5875" s="241"/>
      <c r="J5875" s="241"/>
      <c r="K5875" s="241"/>
      <c r="L5875" s="241"/>
      <c r="M5875" s="243"/>
      <c r="N5875" s="244"/>
      <c r="O5875" s="243"/>
      <c r="P5875" s="244"/>
      <c r="Q5875" s="243"/>
      <c r="R5875" s="243"/>
    </row>
    <row r="5876" spans="1:18">
      <c r="A5876" s="241"/>
      <c r="B5876" s="241"/>
      <c r="C5876" s="241"/>
      <c r="D5876" s="241"/>
      <c r="E5876" s="241"/>
      <c r="F5876" s="241"/>
      <c r="G5876" s="242"/>
      <c r="H5876" s="241"/>
      <c r="I5876" s="241"/>
      <c r="J5876" s="241"/>
      <c r="K5876" s="241"/>
      <c r="L5876" s="241"/>
      <c r="M5876" s="243"/>
      <c r="N5876" s="244"/>
      <c r="O5876" s="243"/>
      <c r="P5876" s="244"/>
      <c r="Q5876" s="243"/>
      <c r="R5876" s="243"/>
    </row>
    <row r="5877" spans="1:18">
      <c r="A5877" s="241"/>
      <c r="B5877" s="241"/>
      <c r="C5877" s="241"/>
      <c r="D5877" s="241"/>
      <c r="E5877" s="241"/>
      <c r="F5877" s="241"/>
      <c r="G5877" s="242"/>
      <c r="H5877" s="241"/>
      <c r="I5877" s="241"/>
      <c r="J5877" s="241"/>
      <c r="K5877" s="241"/>
      <c r="L5877" s="241"/>
      <c r="M5877" s="243"/>
      <c r="N5877" s="244"/>
      <c r="O5877" s="243"/>
      <c r="P5877" s="244"/>
      <c r="Q5877" s="243"/>
      <c r="R5877" s="243"/>
    </row>
    <row r="5878" spans="1:18">
      <c r="A5878" s="241"/>
      <c r="B5878" s="241"/>
      <c r="C5878" s="241"/>
      <c r="D5878" s="241"/>
      <c r="E5878" s="241"/>
      <c r="F5878" s="241"/>
      <c r="G5878" s="242"/>
      <c r="H5878" s="241"/>
      <c r="I5878" s="241"/>
      <c r="J5878" s="241"/>
      <c r="K5878" s="241"/>
      <c r="L5878" s="241"/>
      <c r="M5878" s="243"/>
      <c r="N5878" s="244"/>
      <c r="O5878" s="243"/>
      <c r="P5878" s="244"/>
      <c r="Q5878" s="243"/>
      <c r="R5878" s="243"/>
    </row>
    <row r="5879" spans="1:18">
      <c r="A5879" s="241"/>
      <c r="B5879" s="241"/>
      <c r="C5879" s="241"/>
      <c r="D5879" s="241"/>
      <c r="E5879" s="241"/>
      <c r="F5879" s="241"/>
      <c r="G5879" s="242"/>
      <c r="H5879" s="241"/>
      <c r="I5879" s="241"/>
      <c r="J5879" s="241"/>
      <c r="K5879" s="241"/>
      <c r="L5879" s="241"/>
      <c r="M5879" s="243"/>
      <c r="N5879" s="244"/>
      <c r="O5879" s="243"/>
      <c r="P5879" s="244"/>
      <c r="Q5879" s="243"/>
      <c r="R5879" s="243"/>
    </row>
    <row r="5880" spans="1:18">
      <c r="A5880" s="241"/>
      <c r="B5880" s="241"/>
      <c r="C5880" s="241"/>
      <c r="D5880" s="241"/>
      <c r="E5880" s="241"/>
      <c r="F5880" s="241"/>
      <c r="G5880" s="242"/>
      <c r="H5880" s="241"/>
      <c r="I5880" s="241"/>
      <c r="J5880" s="241"/>
      <c r="K5880" s="241"/>
      <c r="L5880" s="241"/>
      <c r="M5880" s="243"/>
      <c r="N5880" s="244"/>
      <c r="O5880" s="243"/>
      <c r="P5880" s="244"/>
      <c r="Q5880" s="243"/>
      <c r="R5880" s="243"/>
    </row>
    <row r="5881" spans="1:18">
      <c r="A5881" s="241"/>
      <c r="B5881" s="241"/>
      <c r="C5881" s="241"/>
      <c r="D5881" s="241"/>
      <c r="E5881" s="241"/>
      <c r="F5881" s="241"/>
      <c r="G5881" s="242"/>
      <c r="H5881" s="241"/>
      <c r="I5881" s="241"/>
      <c r="J5881" s="241"/>
      <c r="K5881" s="241"/>
      <c r="L5881" s="241"/>
      <c r="M5881" s="243"/>
      <c r="N5881" s="244"/>
      <c r="O5881" s="243"/>
      <c r="P5881" s="244"/>
      <c r="Q5881" s="243"/>
      <c r="R5881" s="243"/>
    </row>
    <row r="5882" spans="1:18">
      <c r="A5882" s="241"/>
      <c r="B5882" s="241"/>
      <c r="C5882" s="241"/>
      <c r="D5882" s="241"/>
      <c r="E5882" s="241"/>
      <c r="F5882" s="241"/>
      <c r="G5882" s="242"/>
      <c r="H5882" s="241"/>
      <c r="I5882" s="241"/>
      <c r="J5882" s="241"/>
      <c r="K5882" s="241"/>
      <c r="L5882" s="241"/>
      <c r="M5882" s="243"/>
      <c r="N5882" s="244"/>
      <c r="O5882" s="243"/>
      <c r="P5882" s="244"/>
      <c r="Q5882" s="243"/>
      <c r="R5882" s="243"/>
    </row>
    <row r="5883" spans="1:18">
      <c r="A5883" s="241"/>
      <c r="B5883" s="241"/>
      <c r="C5883" s="241"/>
      <c r="D5883" s="241"/>
      <c r="E5883" s="241"/>
      <c r="F5883" s="241"/>
      <c r="G5883" s="242"/>
      <c r="H5883" s="241"/>
      <c r="I5883" s="241"/>
      <c r="J5883" s="241"/>
      <c r="K5883" s="241"/>
      <c r="L5883" s="241"/>
      <c r="M5883" s="243"/>
      <c r="N5883" s="244"/>
      <c r="O5883" s="243"/>
      <c r="P5883" s="244"/>
      <c r="Q5883" s="243"/>
      <c r="R5883" s="243"/>
    </row>
    <row r="5884" spans="1:18">
      <c r="A5884" s="241"/>
      <c r="B5884" s="241"/>
      <c r="C5884" s="241"/>
      <c r="D5884" s="241"/>
      <c r="E5884" s="241"/>
      <c r="F5884" s="241"/>
      <c r="G5884" s="242"/>
      <c r="H5884" s="241"/>
      <c r="I5884" s="241"/>
      <c r="J5884" s="241"/>
      <c r="K5884" s="241"/>
      <c r="L5884" s="241"/>
      <c r="M5884" s="243"/>
      <c r="N5884" s="244"/>
      <c r="O5884" s="243"/>
      <c r="P5884" s="244"/>
      <c r="Q5884" s="243"/>
      <c r="R5884" s="243"/>
    </row>
    <row r="5885" spans="1:18">
      <c r="A5885" s="241"/>
      <c r="B5885" s="241"/>
      <c r="C5885" s="241"/>
      <c r="D5885" s="241"/>
      <c r="E5885" s="241"/>
      <c r="F5885" s="241"/>
      <c r="G5885" s="242"/>
      <c r="H5885" s="241"/>
      <c r="I5885" s="241"/>
      <c r="J5885" s="241"/>
      <c r="K5885" s="241"/>
      <c r="L5885" s="241"/>
      <c r="M5885" s="243"/>
      <c r="N5885" s="244"/>
      <c r="O5885" s="243"/>
      <c r="P5885" s="244"/>
      <c r="Q5885" s="243"/>
      <c r="R5885" s="243"/>
    </row>
    <row r="5886" spans="1:18">
      <c r="A5886" s="241"/>
      <c r="B5886" s="241"/>
      <c r="C5886" s="241"/>
      <c r="D5886" s="241"/>
      <c r="E5886" s="241"/>
      <c r="F5886" s="241"/>
      <c r="G5886" s="242"/>
      <c r="H5886" s="241"/>
      <c r="I5886" s="241"/>
      <c r="J5886" s="241"/>
      <c r="K5886" s="241"/>
      <c r="L5886" s="241"/>
      <c r="M5886" s="243"/>
      <c r="N5886" s="244"/>
      <c r="O5886" s="243"/>
      <c r="P5886" s="244"/>
      <c r="Q5886" s="243"/>
      <c r="R5886" s="243"/>
    </row>
    <row r="5887" spans="1:18">
      <c r="A5887" s="241"/>
      <c r="B5887" s="241"/>
      <c r="C5887" s="241"/>
      <c r="D5887" s="241"/>
      <c r="E5887" s="241"/>
      <c r="F5887" s="241"/>
      <c r="G5887" s="242"/>
      <c r="H5887" s="241"/>
      <c r="I5887" s="241"/>
      <c r="J5887" s="241"/>
      <c r="K5887" s="241"/>
      <c r="L5887" s="241"/>
      <c r="M5887" s="243"/>
      <c r="N5887" s="244"/>
      <c r="O5887" s="243"/>
      <c r="P5887" s="244"/>
      <c r="Q5887" s="243"/>
      <c r="R5887" s="243"/>
    </row>
    <row r="5888" spans="1:18">
      <c r="A5888" s="241"/>
      <c r="B5888" s="241"/>
      <c r="C5888" s="241"/>
      <c r="D5888" s="241"/>
      <c r="E5888" s="241"/>
      <c r="F5888" s="241"/>
      <c r="G5888" s="242"/>
      <c r="H5888" s="241"/>
      <c r="I5888" s="241"/>
      <c r="J5888" s="241"/>
      <c r="K5888" s="241"/>
      <c r="L5888" s="241"/>
      <c r="M5888" s="243"/>
      <c r="N5888" s="244"/>
      <c r="O5888" s="243"/>
      <c r="P5888" s="244"/>
      <c r="Q5888" s="243"/>
      <c r="R5888" s="243"/>
    </row>
    <row r="5889" spans="1:18">
      <c r="A5889" s="241"/>
      <c r="B5889" s="241"/>
      <c r="C5889" s="241"/>
      <c r="D5889" s="241"/>
      <c r="E5889" s="241"/>
      <c r="F5889" s="241"/>
      <c r="G5889" s="242"/>
      <c r="H5889" s="241"/>
      <c r="I5889" s="241"/>
      <c r="J5889" s="241"/>
      <c r="K5889" s="241"/>
      <c r="L5889" s="241"/>
      <c r="M5889" s="243"/>
      <c r="N5889" s="244"/>
      <c r="O5889" s="243"/>
      <c r="P5889" s="244"/>
      <c r="Q5889" s="243"/>
      <c r="R5889" s="243"/>
    </row>
    <row r="5890" spans="1:18">
      <c r="A5890" s="241"/>
      <c r="B5890" s="241"/>
      <c r="C5890" s="241"/>
      <c r="D5890" s="241"/>
      <c r="E5890" s="241"/>
      <c r="F5890" s="241"/>
      <c r="G5890" s="242"/>
      <c r="H5890" s="241"/>
      <c r="I5890" s="241"/>
      <c r="J5890" s="241"/>
      <c r="K5890" s="241"/>
      <c r="L5890" s="241"/>
      <c r="M5890" s="243"/>
      <c r="N5890" s="244"/>
      <c r="O5890" s="243"/>
      <c r="P5890" s="244"/>
      <c r="Q5890" s="243"/>
      <c r="R5890" s="243"/>
    </row>
    <row r="5891" spans="1:18">
      <c r="A5891" s="241"/>
      <c r="B5891" s="241"/>
      <c r="C5891" s="241"/>
      <c r="D5891" s="241"/>
      <c r="E5891" s="241"/>
      <c r="F5891" s="241"/>
      <c r="G5891" s="242"/>
      <c r="H5891" s="241"/>
      <c r="I5891" s="241"/>
      <c r="J5891" s="241"/>
      <c r="K5891" s="241"/>
      <c r="L5891" s="241"/>
      <c r="M5891" s="243"/>
      <c r="N5891" s="244"/>
      <c r="O5891" s="243"/>
      <c r="P5891" s="244"/>
      <c r="Q5891" s="243"/>
      <c r="R5891" s="243"/>
    </row>
    <row r="5892" spans="1:18">
      <c r="A5892" s="241"/>
      <c r="B5892" s="241"/>
      <c r="C5892" s="241"/>
      <c r="D5892" s="241"/>
      <c r="E5892" s="241"/>
      <c r="F5892" s="241"/>
      <c r="G5892" s="242"/>
      <c r="H5892" s="241"/>
      <c r="I5892" s="241"/>
      <c r="J5892" s="241"/>
      <c r="K5892" s="241"/>
      <c r="L5892" s="241"/>
      <c r="M5892" s="243"/>
      <c r="N5892" s="244"/>
      <c r="O5892" s="243"/>
      <c r="P5892" s="244"/>
      <c r="Q5892" s="243"/>
      <c r="R5892" s="243"/>
    </row>
    <row r="5893" spans="1:18">
      <c r="A5893" s="241"/>
      <c r="B5893" s="241"/>
      <c r="C5893" s="241"/>
      <c r="D5893" s="241"/>
      <c r="E5893" s="241"/>
      <c r="F5893" s="241"/>
      <c r="G5893" s="242"/>
      <c r="H5893" s="241"/>
      <c r="I5893" s="241"/>
      <c r="J5893" s="241"/>
      <c r="K5893" s="241"/>
      <c r="L5893" s="241"/>
      <c r="M5893" s="243"/>
      <c r="N5893" s="244"/>
      <c r="O5893" s="243"/>
      <c r="P5893" s="244"/>
      <c r="Q5893" s="243"/>
      <c r="R5893" s="243"/>
    </row>
    <row r="5894" spans="1:18">
      <c r="A5894" s="241"/>
      <c r="B5894" s="241"/>
      <c r="C5894" s="241"/>
      <c r="D5894" s="241"/>
      <c r="E5894" s="241"/>
      <c r="F5894" s="241"/>
      <c r="G5894" s="242"/>
      <c r="H5894" s="241"/>
      <c r="I5894" s="241"/>
      <c r="J5894" s="241"/>
      <c r="K5894" s="241"/>
      <c r="L5894" s="241"/>
      <c r="M5894" s="243"/>
      <c r="N5894" s="244"/>
      <c r="O5894" s="243"/>
      <c r="P5894" s="244"/>
      <c r="Q5894" s="243"/>
      <c r="R5894" s="243"/>
    </row>
    <row r="5895" spans="1:18">
      <c r="A5895" s="241"/>
      <c r="B5895" s="241"/>
      <c r="C5895" s="241"/>
      <c r="D5895" s="241"/>
      <c r="E5895" s="241"/>
      <c r="F5895" s="241"/>
      <c r="G5895" s="242"/>
      <c r="H5895" s="241"/>
      <c r="I5895" s="241"/>
      <c r="J5895" s="241"/>
      <c r="K5895" s="241"/>
      <c r="L5895" s="241"/>
      <c r="M5895" s="243"/>
      <c r="N5895" s="244"/>
      <c r="O5895" s="243"/>
      <c r="P5895" s="244"/>
      <c r="Q5895" s="243"/>
      <c r="R5895" s="243"/>
    </row>
    <row r="5896" spans="1:18">
      <c r="A5896" s="241"/>
      <c r="B5896" s="241"/>
      <c r="C5896" s="241"/>
      <c r="D5896" s="241"/>
      <c r="E5896" s="241"/>
      <c r="F5896" s="241"/>
      <c r="G5896" s="242"/>
      <c r="H5896" s="241"/>
      <c r="I5896" s="241"/>
      <c r="J5896" s="241"/>
      <c r="K5896" s="241"/>
      <c r="L5896" s="241"/>
      <c r="M5896" s="243"/>
      <c r="N5896" s="244"/>
      <c r="O5896" s="243"/>
      <c r="P5896" s="244"/>
      <c r="Q5896" s="243"/>
      <c r="R5896" s="243"/>
    </row>
    <row r="5897" spans="1:18">
      <c r="A5897" s="241"/>
      <c r="B5897" s="241"/>
      <c r="C5897" s="241"/>
      <c r="D5897" s="241"/>
      <c r="E5897" s="241"/>
      <c r="F5897" s="241"/>
      <c r="G5897" s="242"/>
      <c r="H5897" s="241"/>
      <c r="I5897" s="241"/>
      <c r="J5897" s="241"/>
      <c r="K5897" s="241"/>
      <c r="L5897" s="241"/>
      <c r="M5897" s="243"/>
      <c r="N5897" s="244"/>
      <c r="O5897" s="243"/>
      <c r="P5897" s="244"/>
      <c r="Q5897" s="243"/>
      <c r="R5897" s="243"/>
    </row>
    <row r="5898" spans="1:18">
      <c r="A5898" s="241"/>
      <c r="B5898" s="241"/>
      <c r="C5898" s="241"/>
      <c r="D5898" s="241"/>
      <c r="E5898" s="241"/>
      <c r="F5898" s="241"/>
      <c r="G5898" s="242"/>
      <c r="H5898" s="241"/>
      <c r="I5898" s="241"/>
      <c r="J5898" s="241"/>
      <c r="K5898" s="241"/>
      <c r="L5898" s="241"/>
      <c r="M5898" s="243"/>
      <c r="N5898" s="244"/>
      <c r="O5898" s="243"/>
      <c r="P5898" s="244"/>
      <c r="Q5898" s="243"/>
      <c r="R5898" s="243"/>
    </row>
    <row r="5899" spans="1:18">
      <c r="A5899" s="241"/>
      <c r="B5899" s="241"/>
      <c r="C5899" s="241"/>
      <c r="D5899" s="241"/>
      <c r="E5899" s="241"/>
      <c r="F5899" s="241"/>
      <c r="G5899" s="242"/>
      <c r="H5899" s="241"/>
      <c r="I5899" s="241"/>
      <c r="J5899" s="241"/>
      <c r="K5899" s="241"/>
      <c r="L5899" s="241"/>
      <c r="M5899" s="243"/>
      <c r="N5899" s="244"/>
      <c r="O5899" s="243"/>
      <c r="P5899" s="244"/>
      <c r="Q5899" s="243"/>
      <c r="R5899" s="243"/>
    </row>
    <row r="5900" spans="1:18">
      <c r="A5900" s="241"/>
      <c r="B5900" s="241"/>
      <c r="C5900" s="241"/>
      <c r="D5900" s="241"/>
      <c r="E5900" s="241"/>
      <c r="F5900" s="241"/>
      <c r="G5900" s="242"/>
      <c r="H5900" s="241"/>
      <c r="I5900" s="241"/>
      <c r="J5900" s="241"/>
      <c r="K5900" s="241"/>
      <c r="L5900" s="241"/>
      <c r="M5900" s="243"/>
      <c r="N5900" s="244"/>
      <c r="O5900" s="243"/>
      <c r="P5900" s="244"/>
      <c r="Q5900" s="243"/>
      <c r="R5900" s="243"/>
    </row>
    <row r="5901" spans="1:18">
      <c r="A5901" s="241"/>
      <c r="B5901" s="241"/>
      <c r="C5901" s="241"/>
      <c r="D5901" s="241"/>
      <c r="E5901" s="241"/>
      <c r="F5901" s="241"/>
      <c r="G5901" s="242"/>
      <c r="H5901" s="241"/>
      <c r="I5901" s="241"/>
      <c r="J5901" s="241"/>
      <c r="K5901" s="241"/>
      <c r="L5901" s="241"/>
      <c r="M5901" s="243"/>
      <c r="N5901" s="244"/>
      <c r="O5901" s="243"/>
      <c r="P5901" s="244"/>
      <c r="Q5901" s="243"/>
      <c r="R5901" s="243"/>
    </row>
    <row r="5902" spans="1:18">
      <c r="A5902" s="241"/>
      <c r="B5902" s="241"/>
      <c r="C5902" s="241"/>
      <c r="D5902" s="241"/>
      <c r="E5902" s="241"/>
      <c r="F5902" s="241"/>
      <c r="G5902" s="242"/>
      <c r="H5902" s="241"/>
      <c r="I5902" s="241"/>
      <c r="J5902" s="241"/>
      <c r="K5902" s="241"/>
      <c r="L5902" s="241"/>
      <c r="M5902" s="243"/>
      <c r="N5902" s="244"/>
      <c r="O5902" s="243"/>
      <c r="P5902" s="244"/>
      <c r="Q5902" s="243"/>
      <c r="R5902" s="243"/>
    </row>
    <row r="5903" spans="1:18">
      <c r="A5903" s="241"/>
      <c r="B5903" s="241"/>
      <c r="C5903" s="241"/>
      <c r="D5903" s="241"/>
      <c r="E5903" s="241"/>
      <c r="F5903" s="241"/>
      <c r="G5903" s="242"/>
      <c r="H5903" s="241"/>
      <c r="I5903" s="241"/>
      <c r="J5903" s="241"/>
      <c r="K5903" s="241"/>
      <c r="L5903" s="241"/>
      <c r="M5903" s="243"/>
      <c r="N5903" s="244"/>
      <c r="O5903" s="243"/>
      <c r="P5903" s="244"/>
      <c r="Q5903" s="243"/>
      <c r="R5903" s="243"/>
    </row>
    <row r="5904" spans="1:18">
      <c r="A5904" s="241"/>
      <c r="B5904" s="241"/>
      <c r="C5904" s="241"/>
      <c r="D5904" s="241"/>
      <c r="E5904" s="241"/>
      <c r="F5904" s="241"/>
      <c r="G5904" s="242"/>
      <c r="H5904" s="241"/>
      <c r="I5904" s="241"/>
      <c r="J5904" s="241"/>
      <c r="K5904" s="241"/>
      <c r="L5904" s="241"/>
      <c r="M5904" s="243"/>
      <c r="N5904" s="244"/>
      <c r="O5904" s="243"/>
      <c r="P5904" s="244"/>
      <c r="Q5904" s="243"/>
      <c r="R5904" s="243"/>
    </row>
    <row r="5905" spans="1:18">
      <c r="A5905" s="241"/>
      <c r="B5905" s="241"/>
      <c r="C5905" s="241"/>
      <c r="D5905" s="241"/>
      <c r="E5905" s="241"/>
      <c r="F5905" s="241"/>
      <c r="G5905" s="242"/>
      <c r="H5905" s="241"/>
      <c r="I5905" s="241"/>
      <c r="J5905" s="241"/>
      <c r="K5905" s="241"/>
      <c r="L5905" s="241"/>
      <c r="M5905" s="243"/>
      <c r="N5905" s="244"/>
      <c r="O5905" s="243"/>
      <c r="P5905" s="244"/>
      <c r="Q5905" s="243"/>
      <c r="R5905" s="243"/>
    </row>
    <row r="5906" spans="1:18">
      <c r="A5906" s="241"/>
      <c r="B5906" s="241"/>
      <c r="C5906" s="241"/>
      <c r="D5906" s="241"/>
      <c r="E5906" s="241"/>
      <c r="F5906" s="241"/>
      <c r="G5906" s="242"/>
      <c r="H5906" s="241"/>
      <c r="I5906" s="241"/>
      <c r="J5906" s="241"/>
      <c r="K5906" s="241"/>
      <c r="L5906" s="241"/>
      <c r="M5906" s="243"/>
      <c r="N5906" s="244"/>
      <c r="O5906" s="243"/>
      <c r="P5906" s="244"/>
      <c r="Q5906" s="243"/>
      <c r="R5906" s="243"/>
    </row>
    <row r="5907" spans="1:18">
      <c r="A5907" s="241"/>
      <c r="B5907" s="241"/>
      <c r="C5907" s="241"/>
      <c r="D5907" s="241"/>
      <c r="E5907" s="241"/>
      <c r="F5907" s="241"/>
      <c r="G5907" s="242"/>
      <c r="H5907" s="241"/>
      <c r="I5907" s="241"/>
      <c r="J5907" s="241"/>
      <c r="K5907" s="241"/>
      <c r="L5907" s="241"/>
      <c r="M5907" s="243"/>
      <c r="N5907" s="244"/>
      <c r="O5907" s="243"/>
      <c r="P5907" s="244"/>
      <c r="Q5907" s="243"/>
      <c r="R5907" s="243"/>
    </row>
    <row r="5908" spans="1:18">
      <c r="A5908" s="241"/>
      <c r="B5908" s="241"/>
      <c r="C5908" s="241"/>
      <c r="D5908" s="241"/>
      <c r="E5908" s="241"/>
      <c r="F5908" s="241"/>
      <c r="G5908" s="242"/>
      <c r="H5908" s="241"/>
      <c r="I5908" s="241"/>
      <c r="J5908" s="241"/>
      <c r="K5908" s="241"/>
      <c r="L5908" s="241"/>
      <c r="M5908" s="243"/>
      <c r="N5908" s="244"/>
      <c r="O5908" s="243"/>
      <c r="P5908" s="244"/>
      <c r="Q5908" s="243"/>
      <c r="R5908" s="243"/>
    </row>
    <row r="5909" spans="1:18">
      <c r="A5909" s="241"/>
      <c r="B5909" s="241"/>
      <c r="C5909" s="241"/>
      <c r="D5909" s="241"/>
      <c r="E5909" s="241"/>
      <c r="F5909" s="241"/>
      <c r="G5909" s="242"/>
      <c r="H5909" s="241"/>
      <c r="I5909" s="241"/>
      <c r="J5909" s="241"/>
      <c r="K5909" s="241"/>
      <c r="L5909" s="241"/>
      <c r="M5909" s="243"/>
      <c r="N5909" s="244"/>
      <c r="O5909" s="243"/>
      <c r="P5909" s="244"/>
      <c r="Q5909" s="243"/>
      <c r="R5909" s="243"/>
    </row>
    <row r="5910" spans="1:18">
      <c r="A5910" s="241"/>
      <c r="B5910" s="241"/>
      <c r="C5910" s="241"/>
      <c r="D5910" s="241"/>
      <c r="E5910" s="241"/>
      <c r="F5910" s="241"/>
      <c r="G5910" s="242"/>
      <c r="H5910" s="241"/>
      <c r="I5910" s="241"/>
      <c r="J5910" s="241"/>
      <c r="K5910" s="241"/>
      <c r="L5910" s="241"/>
      <c r="M5910" s="243"/>
      <c r="N5910" s="244"/>
      <c r="O5910" s="243"/>
      <c r="P5910" s="244"/>
      <c r="Q5910" s="243"/>
      <c r="R5910" s="243"/>
    </row>
    <row r="5911" spans="1:18">
      <c r="A5911" s="241"/>
      <c r="B5911" s="241"/>
      <c r="C5911" s="241"/>
      <c r="D5911" s="241"/>
      <c r="E5911" s="241"/>
      <c r="F5911" s="241"/>
      <c r="G5911" s="242"/>
      <c r="H5911" s="241"/>
      <c r="I5911" s="241"/>
      <c r="J5911" s="241"/>
      <c r="K5911" s="241"/>
      <c r="L5911" s="241"/>
      <c r="M5911" s="243"/>
      <c r="N5911" s="244"/>
      <c r="O5911" s="243"/>
      <c r="P5911" s="244"/>
      <c r="Q5911" s="243"/>
      <c r="R5911" s="243"/>
    </row>
    <row r="5912" spans="1:18">
      <c r="A5912" s="241"/>
      <c r="B5912" s="241"/>
      <c r="C5912" s="241"/>
      <c r="D5912" s="241"/>
      <c r="E5912" s="241"/>
      <c r="F5912" s="241"/>
      <c r="G5912" s="242"/>
      <c r="H5912" s="241"/>
      <c r="I5912" s="241"/>
      <c r="J5912" s="241"/>
      <c r="K5912" s="241"/>
      <c r="L5912" s="241"/>
      <c r="M5912" s="243"/>
      <c r="N5912" s="244"/>
      <c r="O5912" s="243"/>
      <c r="P5912" s="244"/>
      <c r="Q5912" s="243"/>
      <c r="R5912" s="243"/>
    </row>
    <row r="5913" spans="1:18">
      <c r="A5913" s="241"/>
      <c r="B5913" s="241"/>
      <c r="C5913" s="241"/>
      <c r="D5913" s="241"/>
      <c r="E5913" s="241"/>
      <c r="F5913" s="241"/>
      <c r="G5913" s="242"/>
      <c r="H5913" s="241"/>
      <c r="I5913" s="241"/>
      <c r="J5913" s="241"/>
      <c r="K5913" s="241"/>
      <c r="L5913" s="241"/>
      <c r="M5913" s="243"/>
      <c r="N5913" s="244"/>
      <c r="O5913" s="243"/>
      <c r="P5913" s="244"/>
      <c r="Q5913" s="243"/>
      <c r="R5913" s="243"/>
    </row>
    <row r="5914" spans="1:18">
      <c r="A5914" s="241"/>
      <c r="B5914" s="241"/>
      <c r="C5914" s="241"/>
      <c r="D5914" s="241"/>
      <c r="E5914" s="241"/>
      <c r="F5914" s="241"/>
      <c r="G5914" s="242"/>
      <c r="H5914" s="241"/>
      <c r="I5914" s="241"/>
      <c r="J5914" s="241"/>
      <c r="K5914" s="241"/>
      <c r="L5914" s="241"/>
      <c r="M5914" s="243"/>
      <c r="N5914" s="244"/>
      <c r="O5914" s="243"/>
      <c r="P5914" s="244"/>
      <c r="Q5914" s="243"/>
      <c r="R5914" s="243"/>
    </row>
    <row r="5915" spans="1:18">
      <c r="A5915" s="241"/>
      <c r="B5915" s="241"/>
      <c r="C5915" s="241"/>
      <c r="D5915" s="241"/>
      <c r="E5915" s="241"/>
      <c r="F5915" s="241"/>
      <c r="G5915" s="242"/>
      <c r="H5915" s="241"/>
      <c r="I5915" s="241"/>
      <c r="J5915" s="241"/>
      <c r="K5915" s="241"/>
      <c r="L5915" s="241"/>
      <c r="M5915" s="243"/>
      <c r="N5915" s="244"/>
      <c r="O5915" s="243"/>
      <c r="P5915" s="244"/>
      <c r="Q5915" s="243"/>
      <c r="R5915" s="243"/>
    </row>
    <row r="5916" spans="1:18">
      <c r="A5916" s="241"/>
      <c r="B5916" s="241"/>
      <c r="C5916" s="241"/>
      <c r="D5916" s="241"/>
      <c r="E5916" s="241"/>
      <c r="F5916" s="241"/>
      <c r="G5916" s="242"/>
      <c r="H5916" s="241"/>
      <c r="I5916" s="241"/>
      <c r="J5916" s="241"/>
      <c r="K5916" s="241"/>
      <c r="L5916" s="241"/>
      <c r="M5916" s="243"/>
      <c r="N5916" s="244"/>
      <c r="O5916" s="243"/>
      <c r="P5916" s="244"/>
      <c r="Q5916" s="243"/>
      <c r="R5916" s="243"/>
    </row>
    <row r="5917" spans="1:18">
      <c r="A5917" s="241"/>
      <c r="B5917" s="241"/>
      <c r="C5917" s="241"/>
      <c r="D5917" s="241"/>
      <c r="E5917" s="241"/>
      <c r="F5917" s="241"/>
      <c r="G5917" s="242"/>
      <c r="H5917" s="241"/>
      <c r="I5917" s="241"/>
      <c r="J5917" s="241"/>
      <c r="K5917" s="241"/>
      <c r="L5917" s="241"/>
      <c r="M5917" s="243"/>
      <c r="N5917" s="244"/>
      <c r="O5917" s="243"/>
      <c r="P5917" s="244"/>
      <c r="Q5917" s="243"/>
      <c r="R5917" s="243"/>
    </row>
    <row r="5918" spans="1:18">
      <c r="A5918" s="241"/>
      <c r="B5918" s="241"/>
      <c r="C5918" s="241"/>
      <c r="D5918" s="241"/>
      <c r="E5918" s="241"/>
      <c r="F5918" s="241"/>
      <c r="G5918" s="242"/>
      <c r="H5918" s="241"/>
      <c r="I5918" s="241"/>
      <c r="J5918" s="241"/>
      <c r="K5918" s="241"/>
      <c r="L5918" s="241"/>
      <c r="M5918" s="243"/>
      <c r="N5918" s="244"/>
      <c r="O5918" s="243"/>
      <c r="P5918" s="244"/>
      <c r="Q5918" s="243"/>
      <c r="R5918" s="243"/>
    </row>
    <row r="5919" spans="1:18">
      <c r="A5919" s="241"/>
      <c r="B5919" s="241"/>
      <c r="C5919" s="241"/>
      <c r="D5919" s="241"/>
      <c r="E5919" s="241"/>
      <c r="F5919" s="241"/>
      <c r="G5919" s="242"/>
      <c r="H5919" s="241"/>
      <c r="I5919" s="241"/>
      <c r="J5919" s="241"/>
      <c r="K5919" s="241"/>
      <c r="L5919" s="241"/>
      <c r="M5919" s="243"/>
      <c r="N5919" s="244"/>
      <c r="O5919" s="243"/>
      <c r="P5919" s="244"/>
      <c r="Q5919" s="243"/>
      <c r="R5919" s="243"/>
    </row>
    <row r="5920" spans="1:18">
      <c r="A5920" s="241"/>
      <c r="B5920" s="241"/>
      <c r="C5920" s="241"/>
      <c r="D5920" s="241"/>
      <c r="E5920" s="241"/>
      <c r="F5920" s="241"/>
      <c r="G5920" s="242"/>
      <c r="H5920" s="241"/>
      <c r="I5920" s="241"/>
      <c r="J5920" s="241"/>
      <c r="K5920" s="241"/>
      <c r="L5920" s="241"/>
      <c r="M5920" s="243"/>
      <c r="N5920" s="244"/>
      <c r="O5920" s="243"/>
      <c r="P5920" s="244"/>
      <c r="Q5920" s="243"/>
      <c r="R5920" s="243"/>
    </row>
    <row r="5921" spans="1:18">
      <c r="A5921" s="241"/>
      <c r="B5921" s="241"/>
      <c r="C5921" s="241"/>
      <c r="D5921" s="241"/>
      <c r="E5921" s="241"/>
      <c r="F5921" s="241"/>
      <c r="G5921" s="242"/>
      <c r="H5921" s="241"/>
      <c r="I5921" s="241"/>
      <c r="J5921" s="241"/>
      <c r="K5921" s="241"/>
      <c r="L5921" s="241"/>
      <c r="M5921" s="243"/>
      <c r="N5921" s="244"/>
      <c r="O5921" s="243"/>
      <c r="P5921" s="244"/>
      <c r="Q5921" s="243"/>
      <c r="R5921" s="243"/>
    </row>
    <row r="5922" spans="1:18">
      <c r="A5922" s="241"/>
      <c r="B5922" s="241"/>
      <c r="C5922" s="241"/>
      <c r="D5922" s="241"/>
      <c r="E5922" s="241"/>
      <c r="F5922" s="241"/>
      <c r="G5922" s="242"/>
      <c r="H5922" s="241"/>
      <c r="I5922" s="241"/>
      <c r="J5922" s="241"/>
      <c r="K5922" s="241"/>
      <c r="L5922" s="241"/>
      <c r="M5922" s="243"/>
      <c r="N5922" s="244"/>
      <c r="O5922" s="243"/>
      <c r="P5922" s="244"/>
      <c r="Q5922" s="243"/>
      <c r="R5922" s="243"/>
    </row>
    <row r="5923" spans="1:18">
      <c r="A5923" s="241"/>
      <c r="B5923" s="241"/>
      <c r="C5923" s="241"/>
      <c r="D5923" s="241"/>
      <c r="E5923" s="241"/>
      <c r="F5923" s="241"/>
      <c r="G5923" s="242"/>
      <c r="H5923" s="241"/>
      <c r="I5923" s="241"/>
      <c r="J5923" s="241"/>
      <c r="K5923" s="241"/>
      <c r="L5923" s="241"/>
      <c r="M5923" s="243"/>
      <c r="N5923" s="244"/>
      <c r="O5923" s="243"/>
      <c r="P5923" s="244"/>
      <c r="Q5923" s="243"/>
      <c r="R5923" s="243"/>
    </row>
    <row r="5924" spans="1:18">
      <c r="A5924" s="241"/>
      <c r="B5924" s="241"/>
      <c r="C5924" s="241"/>
      <c r="D5924" s="241"/>
      <c r="E5924" s="241"/>
      <c r="F5924" s="241"/>
      <c r="G5924" s="242"/>
      <c r="H5924" s="241"/>
      <c r="I5924" s="241"/>
      <c r="J5924" s="241"/>
      <c r="K5924" s="241"/>
      <c r="L5924" s="241"/>
      <c r="M5924" s="243"/>
      <c r="N5924" s="244"/>
      <c r="O5924" s="243"/>
      <c r="P5924" s="244"/>
      <c r="Q5924" s="243"/>
      <c r="R5924" s="243"/>
    </row>
    <row r="5925" spans="1:18">
      <c r="A5925" s="241"/>
      <c r="B5925" s="241"/>
      <c r="C5925" s="241"/>
      <c r="D5925" s="241"/>
      <c r="E5925" s="241"/>
      <c r="F5925" s="241"/>
      <c r="G5925" s="242"/>
      <c r="H5925" s="241"/>
      <c r="I5925" s="241"/>
      <c r="J5925" s="241"/>
      <c r="K5925" s="241"/>
      <c r="L5925" s="241"/>
      <c r="M5925" s="243"/>
      <c r="N5925" s="244"/>
      <c r="O5925" s="243"/>
      <c r="P5925" s="244"/>
      <c r="Q5925" s="243"/>
      <c r="R5925" s="243"/>
    </row>
    <row r="5926" spans="1:18">
      <c r="A5926" s="241"/>
      <c r="B5926" s="241"/>
      <c r="C5926" s="241"/>
      <c r="D5926" s="241"/>
      <c r="E5926" s="241"/>
      <c r="F5926" s="241"/>
      <c r="G5926" s="242"/>
      <c r="H5926" s="241"/>
      <c r="I5926" s="241"/>
      <c r="J5926" s="241"/>
      <c r="K5926" s="241"/>
      <c r="L5926" s="241"/>
      <c r="M5926" s="243"/>
      <c r="N5926" s="244"/>
      <c r="O5926" s="243"/>
      <c r="P5926" s="244"/>
      <c r="Q5926" s="243"/>
      <c r="R5926" s="243"/>
    </row>
    <row r="5927" spans="1:18">
      <c r="A5927" s="241"/>
      <c r="B5927" s="241"/>
      <c r="C5927" s="241"/>
      <c r="D5927" s="241"/>
      <c r="E5927" s="241"/>
      <c r="F5927" s="241"/>
      <c r="G5927" s="242"/>
      <c r="H5927" s="241"/>
      <c r="I5927" s="241"/>
      <c r="J5927" s="241"/>
      <c r="K5927" s="241"/>
      <c r="L5927" s="241"/>
      <c r="M5927" s="243"/>
      <c r="N5927" s="244"/>
      <c r="O5927" s="243"/>
      <c r="P5927" s="244"/>
      <c r="Q5927" s="243"/>
      <c r="R5927" s="243"/>
    </row>
    <row r="5928" spans="1:18">
      <c r="A5928" s="241"/>
      <c r="B5928" s="241"/>
      <c r="C5928" s="241"/>
      <c r="D5928" s="241"/>
      <c r="E5928" s="241"/>
      <c r="F5928" s="241"/>
      <c r="G5928" s="242"/>
      <c r="H5928" s="241"/>
      <c r="I5928" s="241"/>
      <c r="J5928" s="241"/>
      <c r="K5928" s="241"/>
      <c r="L5928" s="241"/>
      <c r="M5928" s="243"/>
      <c r="N5928" s="244"/>
      <c r="O5928" s="243"/>
      <c r="P5928" s="244"/>
      <c r="Q5928" s="243"/>
      <c r="R5928" s="243"/>
    </row>
    <row r="5929" spans="1:18">
      <c r="A5929" s="241"/>
      <c r="B5929" s="241"/>
      <c r="C5929" s="241"/>
      <c r="D5929" s="241"/>
      <c r="E5929" s="241"/>
      <c r="F5929" s="241"/>
      <c r="G5929" s="242"/>
      <c r="H5929" s="241"/>
      <c r="I5929" s="241"/>
      <c r="J5929" s="241"/>
      <c r="K5929" s="241"/>
      <c r="L5929" s="241"/>
      <c r="M5929" s="243"/>
      <c r="N5929" s="244"/>
      <c r="O5929" s="243"/>
      <c r="P5929" s="244"/>
      <c r="Q5929" s="243"/>
      <c r="R5929" s="243"/>
    </row>
    <row r="5930" spans="1:18">
      <c r="A5930" s="241"/>
      <c r="B5930" s="241"/>
      <c r="C5930" s="241"/>
      <c r="D5930" s="241"/>
      <c r="E5930" s="241"/>
      <c r="F5930" s="241"/>
      <c r="G5930" s="242"/>
      <c r="H5930" s="241"/>
      <c r="I5930" s="241"/>
      <c r="J5930" s="241"/>
      <c r="K5930" s="241"/>
      <c r="L5930" s="241"/>
      <c r="M5930" s="243"/>
      <c r="N5930" s="244"/>
      <c r="O5930" s="243"/>
      <c r="P5930" s="244"/>
      <c r="Q5930" s="243"/>
      <c r="R5930" s="243"/>
    </row>
    <row r="5931" spans="1:18">
      <c r="A5931" s="241"/>
      <c r="B5931" s="241"/>
      <c r="C5931" s="241"/>
      <c r="D5931" s="241"/>
      <c r="E5931" s="241"/>
      <c r="F5931" s="241"/>
      <c r="G5931" s="242"/>
      <c r="H5931" s="241"/>
      <c r="I5931" s="241"/>
      <c r="J5931" s="241"/>
      <c r="K5931" s="241"/>
      <c r="L5931" s="241"/>
      <c r="M5931" s="243"/>
      <c r="N5931" s="244"/>
      <c r="O5931" s="243"/>
      <c r="P5931" s="244"/>
      <c r="Q5931" s="243"/>
      <c r="R5931" s="243"/>
    </row>
    <row r="5932" spans="1:18">
      <c r="A5932" s="241"/>
      <c r="B5932" s="241"/>
      <c r="C5932" s="241"/>
      <c r="D5932" s="241"/>
      <c r="E5932" s="241"/>
      <c r="F5932" s="241"/>
      <c r="G5932" s="242"/>
      <c r="H5932" s="241"/>
      <c r="I5932" s="241"/>
      <c r="J5932" s="241"/>
      <c r="K5932" s="241"/>
      <c r="L5932" s="241"/>
      <c r="M5932" s="243"/>
      <c r="N5932" s="244"/>
      <c r="O5932" s="243"/>
      <c r="P5932" s="244"/>
      <c r="Q5932" s="243"/>
      <c r="R5932" s="243"/>
    </row>
    <row r="5933" spans="1:18">
      <c r="A5933" s="241"/>
      <c r="B5933" s="241"/>
      <c r="C5933" s="241"/>
      <c r="D5933" s="241"/>
      <c r="E5933" s="241"/>
      <c r="F5933" s="241"/>
      <c r="G5933" s="242"/>
      <c r="H5933" s="241"/>
      <c r="I5933" s="241"/>
      <c r="J5933" s="241"/>
      <c r="K5933" s="241"/>
      <c r="L5933" s="241"/>
      <c r="M5933" s="243"/>
      <c r="N5933" s="244"/>
      <c r="O5933" s="243"/>
      <c r="P5933" s="244"/>
      <c r="Q5933" s="243"/>
      <c r="R5933" s="243"/>
    </row>
    <row r="5934" spans="1:18">
      <c r="A5934" s="241"/>
      <c r="B5934" s="241"/>
      <c r="C5934" s="241"/>
      <c r="D5934" s="241"/>
      <c r="E5934" s="241"/>
      <c r="F5934" s="241"/>
      <c r="G5934" s="242"/>
      <c r="H5934" s="241"/>
      <c r="I5934" s="241"/>
      <c r="J5934" s="241"/>
      <c r="K5934" s="241"/>
      <c r="L5934" s="241"/>
      <c r="M5934" s="243"/>
      <c r="N5934" s="244"/>
      <c r="O5934" s="243"/>
      <c r="P5934" s="244"/>
      <c r="Q5934" s="243"/>
      <c r="R5934" s="243"/>
    </row>
    <row r="5935" spans="1:18">
      <c r="A5935" s="241"/>
      <c r="B5935" s="241"/>
      <c r="C5935" s="241"/>
      <c r="D5935" s="241"/>
      <c r="E5935" s="241"/>
      <c r="F5935" s="241"/>
      <c r="G5935" s="242"/>
      <c r="H5935" s="241"/>
      <c r="I5935" s="241"/>
      <c r="J5935" s="241"/>
      <c r="K5935" s="241"/>
      <c r="L5935" s="241"/>
      <c r="M5935" s="243"/>
      <c r="N5935" s="244"/>
      <c r="O5935" s="243"/>
      <c r="P5935" s="244"/>
      <c r="Q5935" s="243"/>
      <c r="R5935" s="243"/>
    </row>
    <row r="5936" spans="1:18">
      <c r="A5936" s="241"/>
      <c r="B5936" s="241"/>
      <c r="C5936" s="241"/>
      <c r="D5936" s="241"/>
      <c r="E5936" s="241"/>
      <c r="F5936" s="241"/>
      <c r="G5936" s="242"/>
      <c r="H5936" s="241"/>
      <c r="I5936" s="241"/>
      <c r="J5936" s="241"/>
      <c r="K5936" s="241"/>
      <c r="L5936" s="241"/>
      <c r="M5936" s="243"/>
      <c r="N5936" s="244"/>
      <c r="O5936" s="243"/>
      <c r="P5936" s="244"/>
      <c r="Q5936" s="243"/>
      <c r="R5936" s="243"/>
    </row>
    <row r="5937" spans="1:18">
      <c r="A5937" s="241"/>
      <c r="B5937" s="241"/>
      <c r="C5937" s="241"/>
      <c r="D5937" s="241"/>
      <c r="E5937" s="241"/>
      <c r="F5937" s="241"/>
      <c r="G5937" s="242"/>
      <c r="H5937" s="241"/>
      <c r="I5937" s="241"/>
      <c r="J5937" s="241"/>
      <c r="K5937" s="241"/>
      <c r="L5937" s="241"/>
      <c r="M5937" s="243"/>
      <c r="N5937" s="244"/>
      <c r="O5937" s="243"/>
      <c r="P5937" s="244"/>
      <c r="Q5937" s="243"/>
      <c r="R5937" s="243"/>
    </row>
    <row r="5938" spans="1:18">
      <c r="A5938" s="241"/>
      <c r="B5938" s="241"/>
      <c r="C5938" s="241"/>
      <c r="D5938" s="241"/>
      <c r="E5938" s="241"/>
      <c r="F5938" s="241"/>
      <c r="G5938" s="242"/>
      <c r="H5938" s="241"/>
      <c r="I5938" s="241"/>
      <c r="J5938" s="241"/>
      <c r="K5938" s="241"/>
      <c r="L5938" s="241"/>
      <c r="M5938" s="243"/>
      <c r="N5938" s="244"/>
      <c r="O5938" s="243"/>
      <c r="P5938" s="244"/>
      <c r="Q5938" s="243"/>
      <c r="R5938" s="243"/>
    </row>
    <row r="5939" spans="1:18">
      <c r="A5939" s="241"/>
      <c r="B5939" s="241"/>
      <c r="C5939" s="241"/>
      <c r="D5939" s="241"/>
      <c r="E5939" s="241"/>
      <c r="F5939" s="241"/>
      <c r="G5939" s="242"/>
      <c r="H5939" s="241"/>
      <c r="I5939" s="241"/>
      <c r="J5939" s="241"/>
      <c r="K5939" s="241"/>
      <c r="L5939" s="241"/>
      <c r="M5939" s="243"/>
      <c r="N5939" s="244"/>
      <c r="O5939" s="243"/>
      <c r="P5939" s="244"/>
      <c r="Q5939" s="243"/>
      <c r="R5939" s="243"/>
    </row>
    <row r="5940" spans="1:18">
      <c r="A5940" s="241"/>
      <c r="B5940" s="241"/>
      <c r="C5940" s="241"/>
      <c r="D5940" s="241"/>
      <c r="E5940" s="241"/>
      <c r="F5940" s="241"/>
      <c r="G5940" s="242"/>
      <c r="H5940" s="241"/>
      <c r="I5940" s="241"/>
      <c r="J5940" s="241"/>
      <c r="K5940" s="241"/>
      <c r="L5940" s="241"/>
      <c r="M5940" s="243"/>
      <c r="N5940" s="244"/>
      <c r="O5940" s="243"/>
      <c r="P5940" s="244"/>
      <c r="Q5940" s="243"/>
      <c r="R5940" s="243"/>
    </row>
    <row r="5941" spans="1:18">
      <c r="A5941" s="241"/>
      <c r="B5941" s="241"/>
      <c r="C5941" s="241"/>
      <c r="D5941" s="241"/>
      <c r="E5941" s="241"/>
      <c r="F5941" s="241"/>
      <c r="G5941" s="242"/>
      <c r="H5941" s="241"/>
      <c r="I5941" s="241"/>
      <c r="J5941" s="241"/>
      <c r="K5941" s="241"/>
      <c r="L5941" s="241"/>
      <c r="M5941" s="243"/>
      <c r="N5941" s="244"/>
      <c r="O5941" s="243"/>
      <c r="P5941" s="244"/>
      <c r="Q5941" s="243"/>
      <c r="R5941" s="243"/>
    </row>
    <row r="5942" spans="1:18">
      <c r="A5942" s="241"/>
      <c r="B5942" s="241"/>
      <c r="C5942" s="241"/>
      <c r="D5942" s="241"/>
      <c r="E5942" s="241"/>
      <c r="F5942" s="241"/>
      <c r="G5942" s="242"/>
      <c r="H5942" s="241"/>
      <c r="I5942" s="241"/>
      <c r="J5942" s="241"/>
      <c r="K5942" s="241"/>
      <c r="L5942" s="241"/>
      <c r="M5942" s="243"/>
      <c r="N5942" s="244"/>
      <c r="O5942" s="243"/>
      <c r="P5942" s="244"/>
      <c r="Q5942" s="243"/>
      <c r="R5942" s="243"/>
    </row>
    <row r="5943" spans="1:18">
      <c r="A5943" s="241"/>
      <c r="B5943" s="241"/>
      <c r="C5943" s="241"/>
      <c r="D5943" s="241"/>
      <c r="E5943" s="241"/>
      <c r="F5943" s="241"/>
      <c r="G5943" s="242"/>
      <c r="H5943" s="241"/>
      <c r="I5943" s="241"/>
      <c r="J5943" s="241"/>
      <c r="K5943" s="241"/>
      <c r="L5943" s="241"/>
      <c r="M5943" s="243"/>
      <c r="N5943" s="244"/>
      <c r="O5943" s="243"/>
      <c r="P5943" s="244"/>
      <c r="Q5943" s="243"/>
      <c r="R5943" s="243"/>
    </row>
    <row r="5944" spans="1:18">
      <c r="A5944" s="241"/>
      <c r="B5944" s="241"/>
      <c r="C5944" s="241"/>
      <c r="D5944" s="241"/>
      <c r="E5944" s="241"/>
      <c r="F5944" s="241"/>
      <c r="G5944" s="242"/>
      <c r="H5944" s="241"/>
      <c r="I5944" s="241"/>
      <c r="J5944" s="241"/>
      <c r="K5944" s="241"/>
      <c r="L5944" s="241"/>
      <c r="M5944" s="243"/>
      <c r="N5944" s="244"/>
      <c r="O5944" s="243"/>
      <c r="P5944" s="244"/>
      <c r="Q5944" s="243"/>
      <c r="R5944" s="243"/>
    </row>
    <row r="5945" spans="1:18">
      <c r="A5945" s="241"/>
      <c r="B5945" s="241"/>
      <c r="C5945" s="241"/>
      <c r="D5945" s="241"/>
      <c r="E5945" s="241"/>
      <c r="F5945" s="241"/>
      <c r="G5945" s="242"/>
      <c r="H5945" s="241"/>
      <c r="I5945" s="241"/>
      <c r="J5945" s="241"/>
      <c r="K5945" s="241"/>
      <c r="L5945" s="241"/>
      <c r="M5945" s="243"/>
      <c r="N5945" s="244"/>
      <c r="O5945" s="243"/>
      <c r="P5945" s="244"/>
      <c r="Q5945" s="243"/>
      <c r="R5945" s="243"/>
    </row>
    <row r="5946" spans="1:18">
      <c r="A5946" s="241"/>
      <c r="B5946" s="241"/>
      <c r="C5946" s="241"/>
      <c r="D5946" s="241"/>
      <c r="E5946" s="241"/>
      <c r="F5946" s="241"/>
      <c r="G5946" s="242"/>
      <c r="H5946" s="241"/>
      <c r="I5946" s="241"/>
      <c r="J5946" s="241"/>
      <c r="K5946" s="241"/>
      <c r="L5946" s="241"/>
      <c r="M5946" s="243"/>
      <c r="N5946" s="244"/>
      <c r="O5946" s="243"/>
      <c r="P5946" s="244"/>
      <c r="Q5946" s="243"/>
      <c r="R5946" s="243"/>
    </row>
    <row r="5947" spans="1:18">
      <c r="A5947" s="241"/>
      <c r="B5947" s="241"/>
      <c r="C5947" s="241"/>
      <c r="D5947" s="241"/>
      <c r="E5947" s="241"/>
      <c r="F5947" s="241"/>
      <c r="G5947" s="242"/>
      <c r="H5947" s="241"/>
      <c r="I5947" s="241"/>
      <c r="J5947" s="241"/>
      <c r="K5947" s="241"/>
      <c r="L5947" s="241"/>
      <c r="M5947" s="243"/>
      <c r="N5947" s="244"/>
      <c r="O5947" s="243"/>
      <c r="P5947" s="244"/>
      <c r="Q5947" s="243"/>
      <c r="R5947" s="243"/>
    </row>
    <row r="5948" spans="1:18">
      <c r="A5948" s="241"/>
      <c r="B5948" s="241"/>
      <c r="C5948" s="241"/>
      <c r="D5948" s="241"/>
      <c r="E5948" s="241"/>
      <c r="F5948" s="241"/>
      <c r="G5948" s="242"/>
      <c r="H5948" s="241"/>
      <c r="I5948" s="241"/>
      <c r="J5948" s="241"/>
      <c r="K5948" s="241"/>
      <c r="L5948" s="241"/>
      <c r="M5948" s="243"/>
      <c r="N5948" s="244"/>
      <c r="O5948" s="243"/>
      <c r="P5948" s="244"/>
      <c r="Q5948" s="243"/>
      <c r="R5948" s="243"/>
    </row>
    <row r="5949" spans="1:18">
      <c r="A5949" s="241"/>
      <c r="B5949" s="241"/>
      <c r="C5949" s="241"/>
      <c r="D5949" s="241"/>
      <c r="E5949" s="241"/>
      <c r="F5949" s="241"/>
      <c r="G5949" s="242"/>
      <c r="H5949" s="241"/>
      <c r="I5949" s="241"/>
      <c r="J5949" s="241"/>
      <c r="K5949" s="241"/>
      <c r="L5949" s="241"/>
      <c r="M5949" s="243"/>
      <c r="N5949" s="244"/>
      <c r="O5949" s="243"/>
      <c r="P5949" s="244"/>
      <c r="Q5949" s="243"/>
      <c r="R5949" s="243"/>
    </row>
    <row r="5950" spans="1:18">
      <c r="A5950" s="241"/>
      <c r="B5950" s="241"/>
      <c r="C5950" s="241"/>
      <c r="D5950" s="241"/>
      <c r="E5950" s="241"/>
      <c r="F5950" s="241"/>
      <c r="G5950" s="242"/>
      <c r="H5950" s="241"/>
      <c r="I5950" s="241"/>
      <c r="J5950" s="241"/>
      <c r="K5950" s="241"/>
      <c r="L5950" s="241"/>
      <c r="M5950" s="243"/>
      <c r="N5950" s="244"/>
      <c r="O5950" s="243"/>
      <c r="P5950" s="244"/>
      <c r="Q5950" s="243"/>
      <c r="R5950" s="243"/>
    </row>
    <row r="5951" spans="1:18">
      <c r="A5951" s="241"/>
      <c r="B5951" s="241"/>
      <c r="C5951" s="241"/>
      <c r="D5951" s="241"/>
      <c r="E5951" s="241"/>
      <c r="F5951" s="241"/>
      <c r="G5951" s="242"/>
      <c r="H5951" s="241"/>
      <c r="I5951" s="241"/>
      <c r="J5951" s="241"/>
      <c r="K5951" s="241"/>
      <c r="L5951" s="241"/>
      <c r="M5951" s="243"/>
      <c r="N5951" s="244"/>
      <c r="O5951" s="243"/>
      <c r="P5951" s="244"/>
      <c r="Q5951" s="243"/>
      <c r="R5951" s="243"/>
    </row>
    <row r="5952" spans="1:18">
      <c r="A5952" s="241"/>
      <c r="B5952" s="241"/>
      <c r="C5952" s="241"/>
      <c r="D5952" s="241"/>
      <c r="E5952" s="241"/>
      <c r="F5952" s="241"/>
      <c r="G5952" s="242"/>
      <c r="H5952" s="241"/>
      <c r="I5952" s="241"/>
      <c r="J5952" s="241"/>
      <c r="K5952" s="241"/>
      <c r="L5952" s="241"/>
      <c r="M5952" s="243"/>
      <c r="N5952" s="244"/>
      <c r="O5952" s="243"/>
      <c r="P5952" s="244"/>
      <c r="Q5952" s="243"/>
      <c r="R5952" s="243"/>
    </row>
    <row r="5953" spans="1:18">
      <c r="A5953" s="241"/>
      <c r="B5953" s="241"/>
      <c r="C5953" s="241"/>
      <c r="D5953" s="241"/>
      <c r="E5953" s="241"/>
      <c r="F5953" s="241"/>
      <c r="G5953" s="242"/>
      <c r="H5953" s="241"/>
      <c r="I5953" s="241"/>
      <c r="J5953" s="241"/>
      <c r="K5953" s="241"/>
      <c r="L5953" s="241"/>
      <c r="M5953" s="243"/>
      <c r="N5953" s="244"/>
      <c r="O5953" s="243"/>
      <c r="P5953" s="244"/>
      <c r="Q5953" s="243"/>
      <c r="R5953" s="243"/>
    </row>
    <row r="5954" spans="1:18">
      <c r="A5954" s="241"/>
      <c r="B5954" s="241"/>
      <c r="C5954" s="241"/>
      <c r="D5954" s="241"/>
      <c r="E5954" s="241"/>
      <c r="F5954" s="241"/>
      <c r="G5954" s="242"/>
      <c r="H5954" s="241"/>
      <c r="I5954" s="241"/>
      <c r="J5954" s="241"/>
      <c r="K5954" s="241"/>
      <c r="L5954" s="241"/>
      <c r="M5954" s="243"/>
      <c r="N5954" s="244"/>
      <c r="O5954" s="243"/>
      <c r="P5954" s="244"/>
      <c r="Q5954" s="243"/>
      <c r="R5954" s="243"/>
    </row>
    <row r="5955" spans="1:18">
      <c r="A5955" s="241"/>
      <c r="B5955" s="241"/>
      <c r="C5955" s="241"/>
      <c r="D5955" s="241"/>
      <c r="E5955" s="241"/>
      <c r="F5955" s="241"/>
      <c r="G5955" s="242"/>
      <c r="H5955" s="241"/>
      <c r="I5955" s="241"/>
      <c r="J5955" s="241"/>
      <c r="K5955" s="241"/>
      <c r="L5955" s="241"/>
      <c r="M5955" s="243"/>
      <c r="N5955" s="244"/>
      <c r="O5955" s="243"/>
      <c r="P5955" s="244"/>
      <c r="Q5955" s="243"/>
      <c r="R5955" s="243"/>
    </row>
    <row r="5956" spans="1:18">
      <c r="A5956" s="241"/>
      <c r="B5956" s="241"/>
      <c r="C5956" s="241"/>
      <c r="D5956" s="241"/>
      <c r="E5956" s="241"/>
      <c r="F5956" s="241"/>
      <c r="G5956" s="242"/>
      <c r="H5956" s="241"/>
      <c r="I5956" s="241"/>
      <c r="J5956" s="241"/>
      <c r="K5956" s="241"/>
      <c r="L5956" s="241"/>
      <c r="M5956" s="243"/>
      <c r="N5956" s="244"/>
      <c r="O5956" s="243"/>
      <c r="P5956" s="244"/>
      <c r="Q5956" s="243"/>
      <c r="R5956" s="243"/>
    </row>
    <row r="5957" spans="1:18">
      <c r="A5957" s="241"/>
      <c r="B5957" s="241"/>
      <c r="C5957" s="241"/>
      <c r="D5957" s="241"/>
      <c r="E5957" s="241"/>
      <c r="F5957" s="241"/>
      <c r="G5957" s="242"/>
      <c r="H5957" s="241"/>
      <c r="I5957" s="241"/>
      <c r="J5957" s="241"/>
      <c r="K5957" s="241"/>
      <c r="L5957" s="241"/>
      <c r="M5957" s="243"/>
      <c r="N5957" s="244"/>
      <c r="O5957" s="243"/>
      <c r="P5957" s="244"/>
      <c r="Q5957" s="243"/>
      <c r="R5957" s="243"/>
    </row>
    <row r="5958" spans="1:18">
      <c r="A5958" s="241"/>
      <c r="B5958" s="241"/>
      <c r="C5958" s="241"/>
      <c r="D5958" s="241"/>
      <c r="E5958" s="241"/>
      <c r="F5958" s="241"/>
      <c r="G5958" s="242"/>
      <c r="H5958" s="241"/>
      <c r="I5958" s="241"/>
      <c r="J5958" s="241"/>
      <c r="K5958" s="241"/>
      <c r="L5958" s="241"/>
      <c r="M5958" s="243"/>
      <c r="N5958" s="244"/>
      <c r="O5958" s="243"/>
      <c r="P5958" s="244"/>
      <c r="Q5958" s="243"/>
      <c r="R5958" s="243"/>
    </row>
    <row r="5959" spans="1:18">
      <c r="A5959" s="241"/>
      <c r="B5959" s="241"/>
      <c r="C5959" s="241"/>
      <c r="D5959" s="241"/>
      <c r="E5959" s="241"/>
      <c r="F5959" s="241"/>
      <c r="G5959" s="242"/>
      <c r="H5959" s="241"/>
      <c r="I5959" s="241"/>
      <c r="J5959" s="241"/>
      <c r="K5959" s="241"/>
      <c r="L5959" s="241"/>
      <c r="M5959" s="243"/>
      <c r="N5959" s="244"/>
      <c r="O5959" s="243"/>
      <c r="P5959" s="244"/>
      <c r="Q5959" s="243"/>
      <c r="R5959" s="243"/>
    </row>
    <row r="5960" spans="1:18">
      <c r="A5960" s="241"/>
      <c r="B5960" s="241"/>
      <c r="C5960" s="241"/>
      <c r="D5960" s="241"/>
      <c r="E5960" s="241"/>
      <c r="F5960" s="241"/>
      <c r="G5960" s="242"/>
      <c r="H5960" s="241"/>
      <c r="I5960" s="241"/>
      <c r="J5960" s="241"/>
      <c r="K5960" s="241"/>
      <c r="L5960" s="241"/>
      <c r="M5960" s="243"/>
      <c r="N5960" s="244"/>
      <c r="O5960" s="243"/>
      <c r="P5960" s="244"/>
      <c r="Q5960" s="243"/>
      <c r="R5960" s="243"/>
    </row>
    <row r="5961" spans="1:18">
      <c r="A5961" s="241"/>
      <c r="B5961" s="241"/>
      <c r="C5961" s="241"/>
      <c r="D5961" s="241"/>
      <c r="E5961" s="241"/>
      <c r="F5961" s="241"/>
      <c r="G5961" s="242"/>
      <c r="H5961" s="241"/>
      <c r="I5961" s="241"/>
      <c r="J5961" s="241"/>
      <c r="K5961" s="241"/>
      <c r="L5961" s="241"/>
      <c r="M5961" s="243"/>
      <c r="N5961" s="244"/>
      <c r="O5961" s="243"/>
      <c r="P5961" s="244"/>
      <c r="Q5961" s="243"/>
      <c r="R5961" s="243"/>
    </row>
    <row r="5962" spans="1:18">
      <c r="A5962" s="241"/>
      <c r="B5962" s="241"/>
      <c r="C5962" s="241"/>
      <c r="D5962" s="241"/>
      <c r="E5962" s="241"/>
      <c r="F5962" s="241"/>
      <c r="G5962" s="242"/>
      <c r="H5962" s="241"/>
      <c r="I5962" s="241"/>
      <c r="J5962" s="241"/>
      <c r="K5962" s="241"/>
      <c r="L5962" s="241"/>
      <c r="M5962" s="243"/>
      <c r="N5962" s="244"/>
      <c r="O5962" s="243"/>
      <c r="P5962" s="244"/>
      <c r="Q5962" s="243"/>
      <c r="R5962" s="243"/>
    </row>
    <row r="5963" spans="1:18">
      <c r="A5963" s="241"/>
      <c r="B5963" s="241"/>
      <c r="C5963" s="241"/>
      <c r="D5963" s="241"/>
      <c r="E5963" s="241"/>
      <c r="F5963" s="241"/>
      <c r="G5963" s="242"/>
      <c r="H5963" s="241"/>
      <c r="I5963" s="241"/>
      <c r="J5963" s="241"/>
      <c r="K5963" s="241"/>
      <c r="L5963" s="241"/>
      <c r="M5963" s="243"/>
      <c r="N5963" s="244"/>
      <c r="O5963" s="243"/>
      <c r="P5963" s="244"/>
      <c r="Q5963" s="243"/>
      <c r="R5963" s="243"/>
    </row>
    <row r="5964" spans="1:18">
      <c r="A5964" s="241"/>
      <c r="B5964" s="241"/>
      <c r="C5964" s="241"/>
      <c r="D5964" s="241"/>
      <c r="E5964" s="241"/>
      <c r="F5964" s="241"/>
      <c r="G5964" s="242"/>
      <c r="H5964" s="241"/>
      <c r="I5964" s="241"/>
      <c r="J5964" s="241"/>
      <c r="K5964" s="241"/>
      <c r="L5964" s="241"/>
      <c r="M5964" s="243"/>
      <c r="N5964" s="244"/>
      <c r="O5964" s="243"/>
      <c r="P5964" s="244"/>
      <c r="Q5964" s="243"/>
      <c r="R5964" s="243"/>
    </row>
    <row r="5965" spans="1:18">
      <c r="A5965" s="241"/>
      <c r="B5965" s="241"/>
      <c r="C5965" s="241"/>
      <c r="D5965" s="241"/>
      <c r="E5965" s="241"/>
      <c r="F5965" s="241"/>
      <c r="G5965" s="242"/>
      <c r="H5965" s="241"/>
      <c r="I5965" s="241"/>
      <c r="J5965" s="241"/>
      <c r="K5965" s="241"/>
      <c r="L5965" s="241"/>
      <c r="M5965" s="243"/>
      <c r="N5965" s="244"/>
      <c r="O5965" s="243"/>
      <c r="P5965" s="244"/>
      <c r="Q5965" s="243"/>
      <c r="R5965" s="243"/>
    </row>
    <row r="5966" spans="1:18">
      <c r="A5966" s="241"/>
      <c r="B5966" s="241"/>
      <c r="C5966" s="241"/>
      <c r="D5966" s="241"/>
      <c r="E5966" s="241"/>
      <c r="F5966" s="241"/>
      <c r="G5966" s="242"/>
      <c r="H5966" s="241"/>
      <c r="I5966" s="241"/>
      <c r="J5966" s="241"/>
      <c r="K5966" s="241"/>
      <c r="L5966" s="241"/>
      <c r="M5966" s="243"/>
      <c r="N5966" s="244"/>
      <c r="O5966" s="243"/>
      <c r="P5966" s="244"/>
      <c r="Q5966" s="243"/>
      <c r="R5966" s="243"/>
    </row>
    <row r="5967" spans="1:18">
      <c r="A5967" s="241"/>
      <c r="B5967" s="241"/>
      <c r="C5967" s="241"/>
      <c r="D5967" s="241"/>
      <c r="E5967" s="241"/>
      <c r="F5967" s="241"/>
      <c r="G5967" s="242"/>
      <c r="H5967" s="241"/>
      <c r="I5967" s="241"/>
      <c r="J5967" s="241"/>
      <c r="K5967" s="241"/>
      <c r="L5967" s="241"/>
      <c r="M5967" s="243"/>
      <c r="N5967" s="244"/>
      <c r="O5967" s="243"/>
      <c r="P5967" s="244"/>
      <c r="Q5967" s="243"/>
      <c r="R5967" s="243"/>
    </row>
    <row r="5968" spans="1:18">
      <c r="A5968" s="241"/>
      <c r="B5968" s="241"/>
      <c r="C5968" s="241"/>
      <c r="D5968" s="241"/>
      <c r="E5968" s="241"/>
      <c r="F5968" s="241"/>
      <c r="G5968" s="242"/>
      <c r="H5968" s="241"/>
      <c r="I5968" s="241"/>
      <c r="J5968" s="241"/>
      <c r="K5968" s="241"/>
      <c r="L5968" s="241"/>
      <c r="M5968" s="243"/>
      <c r="N5968" s="244"/>
      <c r="O5968" s="243"/>
      <c r="P5968" s="244"/>
      <c r="Q5968" s="243"/>
      <c r="R5968" s="243"/>
    </row>
    <row r="5969" spans="1:18">
      <c r="A5969" s="241"/>
      <c r="B5969" s="241"/>
      <c r="C5969" s="241"/>
      <c r="D5969" s="241"/>
      <c r="E5969" s="241"/>
      <c r="F5969" s="241"/>
      <c r="G5969" s="242"/>
      <c r="H5969" s="241"/>
      <c r="I5969" s="241"/>
      <c r="J5969" s="241"/>
      <c r="K5969" s="241"/>
      <c r="L5969" s="241"/>
      <c r="M5969" s="243"/>
      <c r="N5969" s="244"/>
      <c r="O5969" s="243"/>
      <c r="P5969" s="244"/>
      <c r="Q5969" s="243"/>
      <c r="R5969" s="243"/>
    </row>
    <row r="5970" spans="1:18">
      <c r="A5970" s="241"/>
      <c r="B5970" s="241"/>
      <c r="C5970" s="241"/>
      <c r="D5970" s="241"/>
      <c r="E5970" s="241"/>
      <c r="F5970" s="241"/>
      <c r="G5970" s="242"/>
      <c r="H5970" s="241"/>
      <c r="I5970" s="241"/>
      <c r="J5970" s="241"/>
      <c r="K5970" s="241"/>
      <c r="L5970" s="241"/>
      <c r="M5970" s="243"/>
      <c r="N5970" s="244"/>
      <c r="O5970" s="243"/>
      <c r="P5970" s="244"/>
      <c r="Q5970" s="243"/>
      <c r="R5970" s="243"/>
    </row>
    <row r="5971" spans="1:18">
      <c r="A5971" s="241"/>
      <c r="B5971" s="241"/>
      <c r="C5971" s="241"/>
      <c r="D5971" s="241"/>
      <c r="E5971" s="241"/>
      <c r="F5971" s="241"/>
      <c r="G5971" s="242"/>
      <c r="H5971" s="241"/>
      <c r="I5971" s="241"/>
      <c r="J5971" s="241"/>
      <c r="K5971" s="241"/>
      <c r="L5971" s="241"/>
      <c r="M5971" s="243"/>
      <c r="N5971" s="244"/>
      <c r="O5971" s="243"/>
      <c r="P5971" s="244"/>
      <c r="Q5971" s="243"/>
      <c r="R5971" s="243"/>
    </row>
    <row r="5972" spans="1:18">
      <c r="A5972" s="241"/>
      <c r="B5972" s="241"/>
      <c r="C5972" s="241"/>
      <c r="D5972" s="241"/>
      <c r="E5972" s="241"/>
      <c r="F5972" s="241"/>
      <c r="G5972" s="242"/>
      <c r="H5972" s="241"/>
      <c r="I5972" s="241"/>
      <c r="J5972" s="241"/>
      <c r="K5972" s="241"/>
      <c r="L5972" s="241"/>
      <c r="M5972" s="243"/>
      <c r="N5972" s="244"/>
      <c r="O5972" s="243"/>
      <c r="P5972" s="244"/>
      <c r="Q5972" s="243"/>
      <c r="R5972" s="243"/>
    </row>
    <row r="5973" spans="1:18">
      <c r="A5973" s="241"/>
      <c r="B5973" s="241"/>
      <c r="C5973" s="241"/>
      <c r="D5973" s="241"/>
      <c r="E5973" s="241"/>
      <c r="F5973" s="241"/>
      <c r="G5973" s="242"/>
      <c r="H5973" s="241"/>
      <c r="I5973" s="241"/>
      <c r="J5973" s="241"/>
      <c r="K5973" s="241"/>
      <c r="L5973" s="241"/>
      <c r="M5973" s="243"/>
      <c r="N5973" s="244"/>
      <c r="O5973" s="243"/>
      <c r="P5973" s="244"/>
      <c r="Q5973" s="243"/>
      <c r="R5973" s="243"/>
    </row>
    <row r="5974" spans="1:18">
      <c r="A5974" s="241"/>
      <c r="B5974" s="241"/>
      <c r="C5974" s="241"/>
      <c r="D5974" s="241"/>
      <c r="E5974" s="241"/>
      <c r="F5974" s="241"/>
      <c r="G5974" s="242"/>
      <c r="H5974" s="241"/>
      <c r="I5974" s="241"/>
      <c r="J5974" s="241"/>
      <c r="K5974" s="241"/>
      <c r="L5974" s="241"/>
      <c r="M5974" s="243"/>
      <c r="N5974" s="244"/>
      <c r="O5974" s="243"/>
      <c r="P5974" s="244"/>
      <c r="Q5974" s="243"/>
      <c r="R5974" s="243"/>
    </row>
    <row r="5975" spans="1:18">
      <c r="A5975" s="241"/>
      <c r="B5975" s="241"/>
      <c r="C5975" s="241"/>
      <c r="D5975" s="241"/>
      <c r="E5975" s="241"/>
      <c r="F5975" s="241"/>
      <c r="G5975" s="242"/>
      <c r="H5975" s="241"/>
      <c r="I5975" s="241"/>
      <c r="J5975" s="241"/>
      <c r="K5975" s="241"/>
      <c r="L5975" s="241"/>
      <c r="M5975" s="243"/>
      <c r="N5975" s="244"/>
      <c r="O5975" s="243"/>
      <c r="P5975" s="244"/>
      <c r="Q5975" s="243"/>
      <c r="R5975" s="243"/>
    </row>
    <row r="5976" spans="1:18">
      <c r="A5976" s="241"/>
      <c r="B5976" s="241"/>
      <c r="C5976" s="241"/>
      <c r="D5976" s="241"/>
      <c r="E5976" s="241"/>
      <c r="F5976" s="241"/>
      <c r="G5976" s="242"/>
      <c r="H5976" s="241"/>
      <c r="I5976" s="241"/>
      <c r="J5976" s="241"/>
      <c r="K5976" s="241"/>
      <c r="L5976" s="241"/>
      <c r="M5976" s="243"/>
      <c r="N5976" s="244"/>
      <c r="O5976" s="243"/>
      <c r="P5976" s="244"/>
      <c r="Q5976" s="243"/>
      <c r="R5976" s="243"/>
    </row>
    <row r="5977" spans="1:18">
      <c r="A5977" s="241"/>
      <c r="B5977" s="241"/>
      <c r="C5977" s="241"/>
      <c r="D5977" s="241"/>
      <c r="E5977" s="241"/>
      <c r="F5977" s="241"/>
      <c r="G5977" s="242"/>
      <c r="H5977" s="241"/>
      <c r="I5977" s="241"/>
      <c r="J5977" s="241"/>
      <c r="K5977" s="241"/>
      <c r="L5977" s="241"/>
      <c r="M5977" s="243"/>
      <c r="N5977" s="244"/>
      <c r="O5977" s="243"/>
      <c r="P5977" s="244"/>
      <c r="Q5977" s="243"/>
      <c r="R5977" s="243"/>
    </row>
    <row r="5978" spans="1:18">
      <c r="A5978" s="241"/>
      <c r="B5978" s="241"/>
      <c r="C5978" s="241"/>
      <c r="D5978" s="241"/>
      <c r="E5978" s="241"/>
      <c r="F5978" s="241"/>
      <c r="G5978" s="242"/>
      <c r="H5978" s="241"/>
      <c r="I5978" s="241"/>
      <c r="J5978" s="241"/>
      <c r="K5978" s="241"/>
      <c r="L5978" s="241"/>
      <c r="M5978" s="243"/>
      <c r="N5978" s="244"/>
      <c r="O5978" s="243"/>
      <c r="P5978" s="244"/>
      <c r="Q5978" s="243"/>
      <c r="R5978" s="243"/>
    </row>
    <row r="5979" spans="1:18">
      <c r="A5979" s="241"/>
      <c r="B5979" s="241"/>
      <c r="C5979" s="241"/>
      <c r="D5979" s="241"/>
      <c r="E5979" s="241"/>
      <c r="F5979" s="241"/>
      <c r="G5979" s="242"/>
      <c r="H5979" s="241"/>
      <c r="I5979" s="241"/>
      <c r="J5979" s="241"/>
      <c r="K5979" s="241"/>
      <c r="L5979" s="241"/>
      <c r="M5979" s="243"/>
      <c r="N5979" s="244"/>
      <c r="O5979" s="243"/>
      <c r="P5979" s="244"/>
      <c r="Q5979" s="243"/>
      <c r="R5979" s="243"/>
    </row>
    <row r="5980" spans="1:18">
      <c r="A5980" s="241"/>
      <c r="B5980" s="241"/>
      <c r="C5980" s="241"/>
      <c r="D5980" s="241"/>
      <c r="E5980" s="241"/>
      <c r="F5980" s="241"/>
      <c r="G5980" s="242"/>
      <c r="H5980" s="241"/>
      <c r="I5980" s="241"/>
      <c r="J5980" s="241"/>
      <c r="K5980" s="241"/>
      <c r="L5980" s="241"/>
      <c r="M5980" s="243"/>
      <c r="N5980" s="244"/>
      <c r="O5980" s="243"/>
      <c r="P5980" s="244"/>
      <c r="Q5980" s="243"/>
      <c r="R5980" s="243"/>
    </row>
    <row r="5981" spans="1:18">
      <c r="A5981" s="241"/>
      <c r="B5981" s="241"/>
      <c r="C5981" s="241"/>
      <c r="D5981" s="241"/>
      <c r="E5981" s="241"/>
      <c r="F5981" s="241"/>
      <c r="G5981" s="242"/>
      <c r="H5981" s="241"/>
      <c r="I5981" s="241"/>
      <c r="J5981" s="241"/>
      <c r="K5981" s="241"/>
      <c r="L5981" s="241"/>
      <c r="M5981" s="243"/>
      <c r="N5981" s="244"/>
      <c r="O5981" s="243"/>
      <c r="P5981" s="244"/>
      <c r="Q5981" s="243"/>
      <c r="R5981" s="243"/>
    </row>
    <row r="5982" spans="1:18">
      <c r="A5982" s="241"/>
      <c r="B5982" s="241"/>
      <c r="C5982" s="241"/>
      <c r="D5982" s="241"/>
      <c r="E5982" s="241"/>
      <c r="F5982" s="241"/>
      <c r="G5982" s="242"/>
      <c r="H5982" s="241"/>
      <c r="I5982" s="241"/>
      <c r="J5982" s="241"/>
      <c r="K5982" s="241"/>
      <c r="L5982" s="241"/>
      <c r="M5982" s="243"/>
      <c r="N5982" s="244"/>
      <c r="O5982" s="243"/>
      <c r="P5982" s="244"/>
      <c r="Q5982" s="243"/>
      <c r="R5982" s="243"/>
    </row>
    <row r="5983" spans="1:18">
      <c r="A5983" s="241"/>
      <c r="B5983" s="241"/>
      <c r="C5983" s="241"/>
      <c r="D5983" s="241"/>
      <c r="E5983" s="241"/>
      <c r="F5983" s="241"/>
      <c r="G5983" s="242"/>
      <c r="H5983" s="241"/>
      <c r="I5983" s="241"/>
      <c r="J5983" s="241"/>
      <c r="K5983" s="241"/>
      <c r="L5983" s="241"/>
      <c r="M5983" s="243"/>
      <c r="N5983" s="244"/>
      <c r="O5983" s="243"/>
      <c r="P5983" s="244"/>
      <c r="Q5983" s="243"/>
      <c r="R5983" s="243"/>
    </row>
    <row r="5984" spans="1:18">
      <c r="A5984" s="241"/>
      <c r="B5984" s="241"/>
      <c r="C5984" s="241"/>
      <c r="D5984" s="241"/>
      <c r="E5984" s="241"/>
      <c r="F5984" s="241"/>
      <c r="G5984" s="242"/>
      <c r="H5984" s="241"/>
      <c r="I5984" s="241"/>
      <c r="J5984" s="241"/>
      <c r="K5984" s="241"/>
      <c r="L5984" s="241"/>
      <c r="M5984" s="243"/>
      <c r="N5984" s="244"/>
      <c r="O5984" s="243"/>
      <c r="P5984" s="244"/>
      <c r="Q5984" s="243"/>
      <c r="R5984" s="243"/>
    </row>
    <row r="5985" spans="1:18">
      <c r="A5985" s="241"/>
      <c r="B5985" s="241"/>
      <c r="C5985" s="241"/>
      <c r="D5985" s="241"/>
      <c r="E5985" s="241"/>
      <c r="F5985" s="241"/>
      <c r="G5985" s="242"/>
      <c r="H5985" s="241"/>
      <c r="I5985" s="241"/>
      <c r="J5985" s="241"/>
      <c r="K5985" s="241"/>
      <c r="L5985" s="241"/>
      <c r="M5985" s="243"/>
      <c r="N5985" s="244"/>
      <c r="O5985" s="243"/>
      <c r="P5985" s="244"/>
      <c r="Q5985" s="243"/>
      <c r="R5985" s="243"/>
    </row>
    <row r="5986" spans="1:18">
      <c r="A5986" s="241"/>
      <c r="B5986" s="241"/>
      <c r="C5986" s="241"/>
      <c r="D5986" s="241"/>
      <c r="E5986" s="241"/>
      <c r="F5986" s="241"/>
      <c r="G5986" s="242"/>
      <c r="H5986" s="241"/>
      <c r="I5986" s="241"/>
      <c r="J5986" s="241"/>
      <c r="K5986" s="241"/>
      <c r="L5986" s="241"/>
      <c r="M5986" s="243"/>
      <c r="N5986" s="244"/>
      <c r="O5986" s="243"/>
      <c r="P5986" s="244"/>
      <c r="Q5986" s="243"/>
      <c r="R5986" s="243"/>
    </row>
    <row r="5987" spans="1:18">
      <c r="A5987" s="241"/>
      <c r="B5987" s="241"/>
      <c r="C5987" s="241"/>
      <c r="D5987" s="241"/>
      <c r="E5987" s="241"/>
      <c r="F5987" s="241"/>
      <c r="G5987" s="242"/>
      <c r="H5987" s="241"/>
      <c r="I5987" s="241"/>
      <c r="J5987" s="241"/>
      <c r="K5987" s="241"/>
      <c r="L5987" s="241"/>
      <c r="M5987" s="243"/>
      <c r="N5987" s="244"/>
      <c r="O5987" s="243"/>
      <c r="P5987" s="244"/>
      <c r="Q5987" s="243"/>
      <c r="R5987" s="243"/>
    </row>
    <row r="5988" spans="1:18">
      <c r="A5988" s="241"/>
      <c r="B5988" s="241"/>
      <c r="C5988" s="241"/>
      <c r="D5988" s="241"/>
      <c r="E5988" s="241"/>
      <c r="F5988" s="241"/>
      <c r="G5988" s="242"/>
      <c r="H5988" s="241"/>
      <c r="I5988" s="241"/>
      <c r="J5988" s="241"/>
      <c r="K5988" s="241"/>
      <c r="L5988" s="241"/>
      <c r="M5988" s="243"/>
      <c r="N5988" s="244"/>
      <c r="O5988" s="243"/>
      <c r="P5988" s="244"/>
      <c r="Q5988" s="243"/>
      <c r="R5988" s="243"/>
    </row>
    <row r="5989" spans="1:18">
      <c r="A5989" s="241"/>
      <c r="B5989" s="241"/>
      <c r="C5989" s="241"/>
      <c r="D5989" s="241"/>
      <c r="E5989" s="241"/>
      <c r="F5989" s="241"/>
      <c r="G5989" s="242"/>
      <c r="H5989" s="241"/>
      <c r="I5989" s="241"/>
      <c r="J5989" s="241"/>
      <c r="K5989" s="241"/>
      <c r="L5989" s="241"/>
      <c r="M5989" s="243"/>
      <c r="N5989" s="244"/>
      <c r="O5989" s="243"/>
      <c r="P5989" s="244"/>
      <c r="Q5989" s="243"/>
      <c r="R5989" s="243"/>
    </row>
    <row r="5990" spans="1:18">
      <c r="A5990" s="241"/>
      <c r="B5990" s="241"/>
      <c r="C5990" s="241"/>
      <c r="D5990" s="241"/>
      <c r="E5990" s="241"/>
      <c r="F5990" s="241"/>
      <c r="G5990" s="242"/>
      <c r="H5990" s="241"/>
      <c r="I5990" s="241"/>
      <c r="J5990" s="241"/>
      <c r="K5990" s="241"/>
      <c r="L5990" s="241"/>
      <c r="M5990" s="243"/>
      <c r="N5990" s="244"/>
      <c r="O5990" s="243"/>
      <c r="P5990" s="244"/>
      <c r="Q5990" s="243"/>
      <c r="R5990" s="243"/>
    </row>
    <row r="5991" spans="1:18">
      <c r="A5991" s="241"/>
      <c r="B5991" s="241"/>
      <c r="C5991" s="241"/>
      <c r="D5991" s="241"/>
      <c r="E5991" s="241"/>
      <c r="F5991" s="241"/>
      <c r="G5991" s="242"/>
      <c r="H5991" s="241"/>
      <c r="I5991" s="241"/>
      <c r="J5991" s="241"/>
      <c r="K5991" s="241"/>
      <c r="L5991" s="241"/>
      <c r="M5991" s="243"/>
      <c r="N5991" s="244"/>
      <c r="O5991" s="243"/>
      <c r="P5991" s="244"/>
      <c r="Q5991" s="243"/>
      <c r="R5991" s="243"/>
    </row>
    <row r="5992" spans="1:18">
      <c r="A5992" s="241"/>
      <c r="B5992" s="241"/>
      <c r="C5992" s="241"/>
      <c r="D5992" s="241"/>
      <c r="E5992" s="241"/>
      <c r="F5992" s="241"/>
      <c r="G5992" s="242"/>
      <c r="H5992" s="241"/>
      <c r="I5992" s="241"/>
      <c r="J5992" s="241"/>
      <c r="K5992" s="241"/>
      <c r="L5992" s="241"/>
      <c r="M5992" s="243"/>
      <c r="N5992" s="244"/>
      <c r="O5992" s="243"/>
      <c r="P5992" s="244"/>
      <c r="Q5992" s="243"/>
      <c r="R5992" s="243"/>
    </row>
    <row r="5993" spans="1:18">
      <c r="A5993" s="241"/>
      <c r="B5993" s="241"/>
      <c r="C5993" s="241"/>
      <c r="D5993" s="241"/>
      <c r="E5993" s="241"/>
      <c r="F5993" s="241"/>
      <c r="G5993" s="242"/>
      <c r="H5993" s="241"/>
      <c r="I5993" s="241"/>
      <c r="J5993" s="241"/>
      <c r="K5993" s="241"/>
      <c r="L5993" s="241"/>
      <c r="M5993" s="243"/>
      <c r="N5993" s="244"/>
      <c r="O5993" s="243"/>
      <c r="P5993" s="244"/>
      <c r="Q5993" s="243"/>
      <c r="R5993" s="243"/>
    </row>
    <row r="5994" spans="1:18">
      <c r="A5994" s="241"/>
      <c r="B5994" s="241"/>
      <c r="C5994" s="241"/>
      <c r="D5994" s="241"/>
      <c r="E5994" s="241"/>
      <c r="F5994" s="241"/>
      <c r="G5994" s="242"/>
      <c r="H5994" s="241"/>
      <c r="I5994" s="241"/>
      <c r="J5994" s="241"/>
      <c r="K5994" s="241"/>
      <c r="L5994" s="241"/>
      <c r="M5994" s="243"/>
      <c r="N5994" s="244"/>
      <c r="O5994" s="243"/>
      <c r="P5994" s="244"/>
      <c r="Q5994" s="243"/>
      <c r="R5994" s="243"/>
    </row>
    <row r="5995" spans="1:18">
      <c r="A5995" s="241"/>
      <c r="B5995" s="241"/>
      <c r="C5995" s="241"/>
      <c r="D5995" s="241"/>
      <c r="E5995" s="241"/>
      <c r="F5995" s="241"/>
      <c r="G5995" s="242"/>
      <c r="H5995" s="241"/>
      <c r="I5995" s="241"/>
      <c r="J5995" s="241"/>
      <c r="K5995" s="241"/>
      <c r="L5995" s="241"/>
      <c r="M5995" s="243"/>
      <c r="N5995" s="244"/>
      <c r="O5995" s="243"/>
      <c r="P5995" s="244"/>
      <c r="Q5995" s="243"/>
      <c r="R5995" s="243"/>
    </row>
    <row r="5996" spans="1:18">
      <c r="A5996" s="241"/>
      <c r="B5996" s="241"/>
      <c r="C5996" s="241"/>
      <c r="D5996" s="241"/>
      <c r="E5996" s="241"/>
      <c r="F5996" s="241"/>
      <c r="G5996" s="242"/>
      <c r="H5996" s="241"/>
      <c r="I5996" s="241"/>
      <c r="J5996" s="241"/>
      <c r="K5996" s="241"/>
      <c r="L5996" s="241"/>
      <c r="M5996" s="243"/>
      <c r="N5996" s="244"/>
      <c r="O5996" s="243"/>
      <c r="P5996" s="244"/>
      <c r="Q5996" s="243"/>
      <c r="R5996" s="243"/>
    </row>
    <row r="5997" spans="1:18">
      <c r="A5997" s="241"/>
      <c r="B5997" s="241"/>
      <c r="C5997" s="241"/>
      <c r="D5997" s="241"/>
      <c r="E5997" s="241"/>
      <c r="F5997" s="241"/>
      <c r="G5997" s="242"/>
      <c r="H5997" s="241"/>
      <c r="I5997" s="241"/>
      <c r="J5997" s="241"/>
      <c r="K5997" s="241"/>
      <c r="L5997" s="241"/>
      <c r="M5997" s="243"/>
      <c r="N5997" s="244"/>
      <c r="O5997" s="243"/>
      <c r="P5997" s="244"/>
      <c r="Q5997" s="243"/>
      <c r="R5997" s="243"/>
    </row>
    <row r="5998" spans="1:18">
      <c r="A5998" s="241"/>
      <c r="B5998" s="241"/>
      <c r="C5998" s="241"/>
      <c r="D5998" s="241"/>
      <c r="E5998" s="241"/>
      <c r="F5998" s="241"/>
      <c r="G5998" s="242"/>
      <c r="H5998" s="241"/>
      <c r="I5998" s="241"/>
      <c r="J5998" s="241"/>
      <c r="K5998" s="241"/>
      <c r="L5998" s="241"/>
      <c r="M5998" s="243"/>
      <c r="N5998" s="244"/>
      <c r="O5998" s="243"/>
      <c r="P5998" s="244"/>
      <c r="Q5998" s="243"/>
      <c r="R5998" s="243"/>
    </row>
    <row r="5999" spans="1:18">
      <c r="A5999" s="241"/>
      <c r="B5999" s="241"/>
      <c r="C5999" s="241"/>
      <c r="D5999" s="241"/>
      <c r="E5999" s="241"/>
      <c r="F5999" s="241"/>
      <c r="G5999" s="242"/>
      <c r="H5999" s="241"/>
      <c r="I5999" s="241"/>
      <c r="J5999" s="241"/>
      <c r="K5999" s="241"/>
      <c r="L5999" s="241"/>
      <c r="M5999" s="243"/>
      <c r="N5999" s="244"/>
      <c r="O5999" s="243"/>
      <c r="P5999" s="244"/>
      <c r="Q5999" s="243"/>
      <c r="R5999" s="243"/>
    </row>
    <row r="6000" spans="1:18">
      <c r="A6000" s="241"/>
      <c r="B6000" s="241"/>
      <c r="C6000" s="241"/>
      <c r="D6000" s="241"/>
      <c r="E6000" s="241"/>
      <c r="F6000" s="241"/>
      <c r="G6000" s="242"/>
      <c r="H6000" s="241"/>
      <c r="I6000" s="241"/>
      <c r="J6000" s="241"/>
      <c r="K6000" s="241"/>
      <c r="L6000" s="241"/>
      <c r="M6000" s="243"/>
      <c r="N6000" s="244"/>
      <c r="O6000" s="243"/>
      <c r="P6000" s="244"/>
      <c r="Q6000" s="243"/>
      <c r="R6000" s="243"/>
    </row>
    <row r="6001" spans="1:18">
      <c r="A6001" s="241"/>
      <c r="B6001" s="241"/>
      <c r="C6001" s="241"/>
      <c r="D6001" s="241"/>
      <c r="E6001" s="241"/>
      <c r="F6001" s="241"/>
      <c r="G6001" s="242"/>
      <c r="H6001" s="241"/>
      <c r="I6001" s="241"/>
      <c r="J6001" s="241"/>
      <c r="K6001" s="241"/>
      <c r="L6001" s="241"/>
      <c r="M6001" s="243"/>
      <c r="N6001" s="244"/>
      <c r="O6001" s="243"/>
      <c r="P6001" s="244"/>
      <c r="Q6001" s="243"/>
      <c r="R6001" s="243"/>
    </row>
    <row r="6002" spans="1:18">
      <c r="A6002" s="241"/>
      <c r="B6002" s="241"/>
      <c r="C6002" s="241"/>
      <c r="D6002" s="241"/>
      <c r="E6002" s="241"/>
      <c r="F6002" s="241"/>
      <c r="G6002" s="242"/>
      <c r="H6002" s="241"/>
      <c r="I6002" s="241"/>
      <c r="J6002" s="241"/>
      <c r="K6002" s="241"/>
      <c r="L6002" s="241"/>
      <c r="M6002" s="243"/>
      <c r="N6002" s="244"/>
      <c r="O6002" s="243"/>
      <c r="P6002" s="244"/>
      <c r="Q6002" s="243"/>
      <c r="R6002" s="243"/>
    </row>
    <row r="6003" spans="1:18">
      <c r="A6003" s="241"/>
      <c r="B6003" s="241"/>
      <c r="C6003" s="241"/>
      <c r="D6003" s="241"/>
      <c r="E6003" s="241"/>
      <c r="F6003" s="241"/>
      <c r="G6003" s="242"/>
      <c r="H6003" s="241"/>
      <c r="I6003" s="241"/>
      <c r="J6003" s="241"/>
      <c r="K6003" s="241"/>
      <c r="L6003" s="241"/>
      <c r="M6003" s="243"/>
      <c r="N6003" s="244"/>
      <c r="O6003" s="243"/>
      <c r="P6003" s="244"/>
      <c r="Q6003" s="243"/>
      <c r="R6003" s="243"/>
    </row>
    <row r="6004" spans="1:18">
      <c r="A6004" s="241"/>
      <c r="B6004" s="241"/>
      <c r="C6004" s="241"/>
      <c r="D6004" s="241"/>
      <c r="E6004" s="241"/>
      <c r="F6004" s="241"/>
      <c r="G6004" s="242"/>
      <c r="H6004" s="241"/>
      <c r="I6004" s="241"/>
      <c r="J6004" s="241"/>
      <c r="K6004" s="241"/>
      <c r="L6004" s="241"/>
      <c r="M6004" s="243"/>
      <c r="N6004" s="244"/>
      <c r="O6004" s="243"/>
      <c r="P6004" s="244"/>
      <c r="Q6004" s="243"/>
      <c r="R6004" s="243"/>
    </row>
    <row r="6005" spans="1:18">
      <c r="A6005" s="241"/>
      <c r="B6005" s="241"/>
      <c r="C6005" s="241"/>
      <c r="D6005" s="241"/>
      <c r="E6005" s="241"/>
      <c r="F6005" s="241"/>
      <c r="G6005" s="242"/>
      <c r="H6005" s="241"/>
      <c r="I6005" s="241"/>
      <c r="J6005" s="241"/>
      <c r="K6005" s="241"/>
      <c r="L6005" s="241"/>
      <c r="M6005" s="243"/>
      <c r="N6005" s="244"/>
      <c r="O6005" s="243"/>
      <c r="P6005" s="244"/>
      <c r="Q6005" s="243"/>
      <c r="R6005" s="243"/>
    </row>
    <row r="6006" spans="1:18">
      <c r="A6006" s="241"/>
      <c r="B6006" s="241"/>
      <c r="C6006" s="241"/>
      <c r="D6006" s="241"/>
      <c r="E6006" s="241"/>
      <c r="F6006" s="241"/>
      <c r="G6006" s="242"/>
      <c r="H6006" s="241"/>
      <c r="I6006" s="241"/>
      <c r="J6006" s="241"/>
      <c r="K6006" s="241"/>
      <c r="L6006" s="241"/>
      <c r="M6006" s="243"/>
      <c r="N6006" s="244"/>
      <c r="O6006" s="243"/>
      <c r="P6006" s="244"/>
      <c r="Q6006" s="243"/>
      <c r="R6006" s="243"/>
    </row>
    <row r="6007" spans="1:18">
      <c r="A6007" s="241"/>
      <c r="B6007" s="241"/>
      <c r="C6007" s="241"/>
      <c r="D6007" s="241"/>
      <c r="E6007" s="241"/>
      <c r="F6007" s="241"/>
      <c r="G6007" s="242"/>
      <c r="H6007" s="241"/>
      <c r="I6007" s="241"/>
      <c r="J6007" s="241"/>
      <c r="K6007" s="241"/>
      <c r="L6007" s="241"/>
      <c r="M6007" s="243"/>
      <c r="N6007" s="244"/>
      <c r="O6007" s="243"/>
      <c r="P6007" s="244"/>
      <c r="Q6007" s="243"/>
      <c r="R6007" s="243"/>
    </row>
    <row r="6008" spans="1:18">
      <c r="A6008" s="241"/>
      <c r="B6008" s="241"/>
      <c r="C6008" s="241"/>
      <c r="D6008" s="241"/>
      <c r="E6008" s="241"/>
      <c r="F6008" s="241"/>
      <c r="G6008" s="242"/>
      <c r="H6008" s="241"/>
      <c r="I6008" s="241"/>
      <c r="J6008" s="241"/>
      <c r="K6008" s="241"/>
      <c r="L6008" s="241"/>
      <c r="M6008" s="243"/>
      <c r="N6008" s="244"/>
      <c r="O6008" s="243"/>
      <c r="P6008" s="244"/>
      <c r="Q6008" s="243"/>
      <c r="R6008" s="243"/>
    </row>
    <row r="6009" spans="1:18">
      <c r="A6009" s="241"/>
      <c r="B6009" s="241"/>
      <c r="C6009" s="241"/>
      <c r="D6009" s="241"/>
      <c r="E6009" s="241"/>
      <c r="F6009" s="241"/>
      <c r="G6009" s="242"/>
      <c r="H6009" s="241"/>
      <c r="I6009" s="241"/>
      <c r="J6009" s="241"/>
      <c r="K6009" s="241"/>
      <c r="L6009" s="241"/>
      <c r="M6009" s="243"/>
      <c r="N6009" s="244"/>
      <c r="O6009" s="243"/>
      <c r="P6009" s="244"/>
      <c r="Q6009" s="243"/>
      <c r="R6009" s="243"/>
    </row>
    <row r="6010" spans="1:18">
      <c r="A6010" s="241"/>
      <c r="B6010" s="241"/>
      <c r="C6010" s="241"/>
      <c r="D6010" s="241"/>
      <c r="E6010" s="241"/>
      <c r="F6010" s="241"/>
      <c r="G6010" s="242"/>
      <c r="H6010" s="241"/>
      <c r="I6010" s="241"/>
      <c r="J6010" s="241"/>
      <c r="K6010" s="241"/>
      <c r="L6010" s="241"/>
      <c r="M6010" s="243"/>
      <c r="N6010" s="244"/>
      <c r="O6010" s="243"/>
      <c r="P6010" s="244"/>
      <c r="Q6010" s="243"/>
      <c r="R6010" s="243"/>
    </row>
    <row r="6011" spans="1:18">
      <c r="A6011" s="241"/>
      <c r="B6011" s="241"/>
      <c r="C6011" s="241"/>
      <c r="D6011" s="241"/>
      <c r="E6011" s="241"/>
      <c r="F6011" s="241"/>
      <c r="G6011" s="242"/>
      <c r="H6011" s="241"/>
      <c r="I6011" s="241"/>
      <c r="J6011" s="241"/>
      <c r="K6011" s="241"/>
      <c r="L6011" s="241"/>
      <c r="M6011" s="243"/>
      <c r="N6011" s="244"/>
      <c r="O6011" s="243"/>
      <c r="P6011" s="244"/>
      <c r="Q6011" s="243"/>
      <c r="R6011" s="243"/>
    </row>
    <row r="6012" spans="1:18">
      <c r="A6012" s="241"/>
      <c r="B6012" s="241"/>
      <c r="C6012" s="241"/>
      <c r="D6012" s="241"/>
      <c r="E6012" s="241"/>
      <c r="F6012" s="241"/>
      <c r="G6012" s="242"/>
      <c r="H6012" s="241"/>
      <c r="I6012" s="241"/>
      <c r="J6012" s="241"/>
      <c r="K6012" s="241"/>
      <c r="L6012" s="241"/>
      <c r="M6012" s="243"/>
      <c r="N6012" s="244"/>
      <c r="O6012" s="243"/>
      <c r="P6012" s="244"/>
      <c r="Q6012" s="243"/>
      <c r="R6012" s="243"/>
    </row>
    <row r="6013" spans="1:18">
      <c r="A6013" s="241"/>
      <c r="B6013" s="241"/>
      <c r="C6013" s="241"/>
      <c r="D6013" s="241"/>
      <c r="E6013" s="241"/>
      <c r="F6013" s="241"/>
      <c r="G6013" s="242"/>
      <c r="H6013" s="241"/>
      <c r="I6013" s="241"/>
      <c r="J6013" s="241"/>
      <c r="K6013" s="241"/>
      <c r="L6013" s="241"/>
      <c r="M6013" s="243"/>
      <c r="N6013" s="244"/>
      <c r="O6013" s="243"/>
      <c r="P6013" s="244"/>
      <c r="Q6013" s="243"/>
      <c r="R6013" s="243"/>
    </row>
    <row r="6014" spans="1:18">
      <c r="A6014" s="241"/>
      <c r="B6014" s="241"/>
      <c r="C6014" s="241"/>
      <c r="D6014" s="241"/>
      <c r="E6014" s="241"/>
      <c r="F6014" s="241"/>
      <c r="G6014" s="242"/>
      <c r="H6014" s="241"/>
      <c r="I6014" s="241"/>
      <c r="J6014" s="241"/>
      <c r="K6014" s="241"/>
      <c r="L6014" s="241"/>
      <c r="M6014" s="243"/>
      <c r="N6014" s="244"/>
      <c r="O6014" s="243"/>
      <c r="P6014" s="244"/>
      <c r="Q6014" s="243"/>
      <c r="R6014" s="243"/>
    </row>
    <row r="6015" spans="1:18">
      <c r="A6015" s="241"/>
      <c r="B6015" s="241"/>
      <c r="C6015" s="241"/>
      <c r="D6015" s="241"/>
      <c r="E6015" s="241"/>
      <c r="F6015" s="241"/>
      <c r="G6015" s="242"/>
      <c r="H6015" s="241"/>
      <c r="I6015" s="241"/>
      <c r="J6015" s="241"/>
      <c r="K6015" s="241"/>
      <c r="L6015" s="241"/>
      <c r="M6015" s="243"/>
      <c r="N6015" s="244"/>
      <c r="O6015" s="243"/>
      <c r="P6015" s="244"/>
      <c r="Q6015" s="243"/>
      <c r="R6015" s="243"/>
    </row>
    <row r="6016" spans="1:18">
      <c r="A6016" s="241"/>
      <c r="B6016" s="241"/>
      <c r="C6016" s="241"/>
      <c r="D6016" s="241"/>
      <c r="E6016" s="241"/>
      <c r="F6016" s="241"/>
      <c r="G6016" s="242"/>
      <c r="H6016" s="241"/>
      <c r="I6016" s="241"/>
      <c r="J6016" s="241"/>
      <c r="K6016" s="241"/>
      <c r="L6016" s="241"/>
      <c r="M6016" s="243"/>
      <c r="N6016" s="244"/>
      <c r="O6016" s="243"/>
      <c r="P6016" s="244"/>
      <c r="Q6016" s="243"/>
      <c r="R6016" s="243"/>
    </row>
    <row r="6017" spans="1:18">
      <c r="A6017" s="241"/>
      <c r="B6017" s="241"/>
      <c r="C6017" s="241"/>
      <c r="D6017" s="241"/>
      <c r="E6017" s="241"/>
      <c r="F6017" s="241"/>
      <c r="G6017" s="242"/>
      <c r="H6017" s="241"/>
      <c r="I6017" s="241"/>
      <c r="J6017" s="241"/>
      <c r="K6017" s="241"/>
      <c r="L6017" s="241"/>
      <c r="M6017" s="243"/>
      <c r="N6017" s="244"/>
      <c r="O6017" s="243"/>
      <c r="P6017" s="244"/>
      <c r="Q6017" s="243"/>
      <c r="R6017" s="243"/>
    </row>
    <row r="6018" spans="1:18">
      <c r="A6018" s="241"/>
      <c r="B6018" s="241"/>
      <c r="C6018" s="241"/>
      <c r="D6018" s="241"/>
      <c r="E6018" s="241"/>
      <c r="F6018" s="241"/>
      <c r="G6018" s="242"/>
      <c r="H6018" s="241"/>
      <c r="I6018" s="241"/>
      <c r="J6018" s="241"/>
      <c r="K6018" s="241"/>
      <c r="L6018" s="241"/>
      <c r="M6018" s="243"/>
      <c r="N6018" s="244"/>
      <c r="O6018" s="243"/>
      <c r="P6018" s="244"/>
      <c r="Q6018" s="243"/>
      <c r="R6018" s="243"/>
    </row>
    <row r="6019" spans="1:18">
      <c r="A6019" s="241"/>
      <c r="B6019" s="241"/>
      <c r="C6019" s="241"/>
      <c r="D6019" s="241"/>
      <c r="E6019" s="241"/>
      <c r="F6019" s="241"/>
      <c r="G6019" s="242"/>
      <c r="H6019" s="241"/>
      <c r="I6019" s="241"/>
      <c r="J6019" s="241"/>
      <c r="K6019" s="241"/>
      <c r="L6019" s="241"/>
      <c r="M6019" s="243"/>
      <c r="N6019" s="244"/>
      <c r="O6019" s="243"/>
      <c r="P6019" s="244"/>
      <c r="Q6019" s="243"/>
      <c r="R6019" s="243"/>
    </row>
    <row r="6020" spans="1:18">
      <c r="A6020" s="241"/>
      <c r="B6020" s="241"/>
      <c r="C6020" s="241"/>
      <c r="D6020" s="241"/>
      <c r="E6020" s="241"/>
      <c r="F6020" s="241"/>
      <c r="G6020" s="242"/>
      <c r="H6020" s="241"/>
      <c r="I6020" s="241"/>
      <c r="J6020" s="241"/>
      <c r="K6020" s="241"/>
      <c r="L6020" s="241"/>
      <c r="M6020" s="243"/>
      <c r="N6020" s="244"/>
      <c r="O6020" s="243"/>
      <c r="P6020" s="244"/>
      <c r="Q6020" s="243"/>
      <c r="R6020" s="243"/>
    </row>
    <row r="6021" spans="1:18">
      <c r="A6021" s="241"/>
      <c r="B6021" s="241"/>
      <c r="C6021" s="241"/>
      <c r="D6021" s="241"/>
      <c r="E6021" s="241"/>
      <c r="F6021" s="241"/>
      <c r="G6021" s="242"/>
      <c r="H6021" s="241"/>
      <c r="I6021" s="241"/>
      <c r="J6021" s="241"/>
      <c r="K6021" s="241"/>
      <c r="L6021" s="241"/>
      <c r="M6021" s="243"/>
      <c r="N6021" s="244"/>
      <c r="O6021" s="243"/>
      <c r="P6021" s="244"/>
      <c r="Q6021" s="243"/>
      <c r="R6021" s="243"/>
    </row>
    <row r="6022" spans="1:18">
      <c r="A6022" s="241"/>
      <c r="B6022" s="241"/>
      <c r="C6022" s="241"/>
      <c r="D6022" s="241"/>
      <c r="E6022" s="241"/>
      <c r="F6022" s="241"/>
      <c r="G6022" s="242"/>
      <c r="H6022" s="241"/>
      <c r="I6022" s="241"/>
      <c r="J6022" s="241"/>
      <c r="K6022" s="241"/>
      <c r="L6022" s="241"/>
      <c r="M6022" s="243"/>
      <c r="N6022" s="244"/>
      <c r="O6022" s="243"/>
      <c r="P6022" s="244"/>
      <c r="Q6022" s="243"/>
      <c r="R6022" s="243"/>
    </row>
    <row r="6023" spans="1:18">
      <c r="A6023" s="241"/>
      <c r="B6023" s="241"/>
      <c r="C6023" s="241"/>
      <c r="D6023" s="241"/>
      <c r="E6023" s="241"/>
      <c r="F6023" s="241"/>
      <c r="G6023" s="242"/>
      <c r="H6023" s="241"/>
      <c r="I6023" s="241"/>
      <c r="J6023" s="241"/>
      <c r="K6023" s="241"/>
      <c r="L6023" s="241"/>
      <c r="M6023" s="243"/>
      <c r="N6023" s="244"/>
      <c r="O6023" s="243"/>
      <c r="P6023" s="244"/>
      <c r="Q6023" s="243"/>
      <c r="R6023" s="243"/>
    </row>
    <row r="6024" spans="1:18">
      <c r="A6024" s="241"/>
      <c r="B6024" s="241"/>
      <c r="C6024" s="241"/>
      <c r="D6024" s="241"/>
      <c r="E6024" s="241"/>
      <c r="F6024" s="241"/>
      <c r="G6024" s="242"/>
      <c r="H6024" s="241"/>
      <c r="I6024" s="241"/>
      <c r="J6024" s="241"/>
      <c r="K6024" s="241"/>
      <c r="L6024" s="241"/>
      <c r="M6024" s="243"/>
      <c r="N6024" s="244"/>
      <c r="O6024" s="243"/>
      <c r="P6024" s="244"/>
      <c r="Q6024" s="243"/>
      <c r="R6024" s="243"/>
    </row>
    <row r="6025" spans="1:18">
      <c r="A6025" s="241"/>
      <c r="B6025" s="241"/>
      <c r="C6025" s="241"/>
      <c r="D6025" s="241"/>
      <c r="E6025" s="241"/>
      <c r="F6025" s="241"/>
      <c r="G6025" s="242"/>
      <c r="H6025" s="241"/>
      <c r="I6025" s="241"/>
      <c r="J6025" s="241"/>
      <c r="K6025" s="241"/>
      <c r="L6025" s="241"/>
      <c r="M6025" s="243"/>
      <c r="N6025" s="244"/>
      <c r="O6025" s="243"/>
      <c r="P6025" s="244"/>
      <c r="Q6025" s="243"/>
      <c r="R6025" s="243"/>
    </row>
    <row r="6026" spans="1:18">
      <c r="A6026" s="241"/>
      <c r="B6026" s="241"/>
      <c r="C6026" s="241"/>
      <c r="D6026" s="241"/>
      <c r="E6026" s="241"/>
      <c r="F6026" s="241"/>
      <c r="G6026" s="242"/>
      <c r="H6026" s="241"/>
      <c r="I6026" s="241"/>
      <c r="J6026" s="241"/>
      <c r="K6026" s="241"/>
      <c r="L6026" s="241"/>
      <c r="M6026" s="243"/>
      <c r="N6026" s="244"/>
      <c r="O6026" s="243"/>
      <c r="P6026" s="244"/>
      <c r="Q6026" s="243"/>
      <c r="R6026" s="243"/>
    </row>
    <row r="6027" spans="1:18">
      <c r="A6027" s="241"/>
      <c r="B6027" s="241"/>
      <c r="C6027" s="241"/>
      <c r="D6027" s="241"/>
      <c r="E6027" s="241"/>
      <c r="F6027" s="241"/>
      <c r="G6027" s="242"/>
      <c r="H6027" s="241"/>
      <c r="I6027" s="241"/>
      <c r="J6027" s="241"/>
      <c r="K6027" s="241"/>
      <c r="L6027" s="241"/>
      <c r="M6027" s="243"/>
      <c r="N6027" s="244"/>
      <c r="O6027" s="243"/>
      <c r="P6027" s="244"/>
      <c r="Q6027" s="243"/>
      <c r="R6027" s="243"/>
    </row>
    <row r="6028" spans="1:18">
      <c r="A6028" s="241"/>
      <c r="B6028" s="241"/>
      <c r="C6028" s="241"/>
      <c r="D6028" s="241"/>
      <c r="E6028" s="241"/>
      <c r="F6028" s="241"/>
      <c r="G6028" s="242"/>
      <c r="H6028" s="241"/>
      <c r="I6028" s="241"/>
      <c r="J6028" s="241"/>
      <c r="K6028" s="241"/>
      <c r="L6028" s="241"/>
      <c r="M6028" s="243"/>
      <c r="N6028" s="244"/>
      <c r="O6028" s="243"/>
      <c r="P6028" s="244"/>
      <c r="Q6028" s="243"/>
      <c r="R6028" s="243"/>
    </row>
    <row r="6029" spans="1:18">
      <c r="A6029" s="241"/>
      <c r="B6029" s="241"/>
      <c r="C6029" s="241"/>
      <c r="D6029" s="241"/>
      <c r="E6029" s="241"/>
      <c r="F6029" s="241"/>
      <c r="G6029" s="242"/>
      <c r="H6029" s="241"/>
      <c r="I6029" s="241"/>
      <c r="J6029" s="241"/>
      <c r="K6029" s="241"/>
      <c r="L6029" s="241"/>
      <c r="M6029" s="243"/>
      <c r="N6029" s="244"/>
      <c r="O6029" s="243"/>
      <c r="P6029" s="244"/>
      <c r="Q6029" s="243"/>
      <c r="R6029" s="243"/>
    </row>
    <row r="6030" spans="1:18">
      <c r="A6030" s="241"/>
      <c r="B6030" s="241"/>
      <c r="C6030" s="241"/>
      <c r="D6030" s="241"/>
      <c r="E6030" s="241"/>
      <c r="F6030" s="241"/>
      <c r="G6030" s="242"/>
      <c r="H6030" s="241"/>
      <c r="I6030" s="241"/>
      <c r="J6030" s="241"/>
      <c r="K6030" s="241"/>
      <c r="L6030" s="241"/>
      <c r="M6030" s="243"/>
      <c r="N6030" s="244"/>
      <c r="O6030" s="243"/>
      <c r="P6030" s="244"/>
      <c r="Q6030" s="243"/>
      <c r="R6030" s="243"/>
    </row>
    <row r="6031" spans="1:18">
      <c r="A6031" s="241"/>
      <c r="B6031" s="241"/>
      <c r="C6031" s="241"/>
      <c r="D6031" s="241"/>
      <c r="E6031" s="241"/>
      <c r="F6031" s="241"/>
      <c r="G6031" s="242"/>
      <c r="H6031" s="241"/>
      <c r="I6031" s="241"/>
      <c r="J6031" s="241"/>
      <c r="K6031" s="241"/>
      <c r="L6031" s="241"/>
      <c r="M6031" s="243"/>
      <c r="N6031" s="244"/>
      <c r="O6031" s="243"/>
      <c r="P6031" s="244"/>
      <c r="Q6031" s="243"/>
      <c r="R6031" s="243"/>
    </row>
    <row r="6032" spans="1:18">
      <c r="A6032" s="241"/>
      <c r="B6032" s="241"/>
      <c r="C6032" s="241"/>
      <c r="D6032" s="241"/>
      <c r="E6032" s="241"/>
      <c r="F6032" s="241"/>
      <c r="G6032" s="242"/>
      <c r="H6032" s="241"/>
      <c r="I6032" s="241"/>
      <c r="J6032" s="241"/>
      <c r="K6032" s="241"/>
      <c r="L6032" s="241"/>
      <c r="M6032" s="243"/>
      <c r="N6032" s="244"/>
      <c r="O6032" s="243"/>
      <c r="P6032" s="244"/>
      <c r="Q6032" s="243"/>
      <c r="R6032" s="243"/>
    </row>
    <row r="6033" spans="1:18">
      <c r="A6033" s="241"/>
      <c r="B6033" s="241"/>
      <c r="C6033" s="241"/>
      <c r="D6033" s="241"/>
      <c r="E6033" s="241"/>
      <c r="F6033" s="241"/>
      <c r="G6033" s="242"/>
      <c r="H6033" s="241"/>
      <c r="I6033" s="241"/>
      <c r="J6033" s="241"/>
      <c r="K6033" s="241"/>
      <c r="L6033" s="241"/>
      <c r="M6033" s="243"/>
      <c r="N6033" s="244"/>
      <c r="O6033" s="243"/>
      <c r="P6033" s="244"/>
      <c r="Q6033" s="243"/>
      <c r="R6033" s="243"/>
    </row>
    <row r="6034" spans="1:18">
      <c r="A6034" s="241"/>
      <c r="B6034" s="241"/>
      <c r="C6034" s="241"/>
      <c r="D6034" s="241"/>
      <c r="E6034" s="241"/>
      <c r="F6034" s="241"/>
      <c r="G6034" s="242"/>
      <c r="H6034" s="241"/>
      <c r="I6034" s="241"/>
      <c r="J6034" s="241"/>
      <c r="K6034" s="241"/>
      <c r="L6034" s="241"/>
      <c r="M6034" s="243"/>
      <c r="N6034" s="244"/>
      <c r="O6034" s="243"/>
      <c r="P6034" s="244"/>
      <c r="Q6034" s="243"/>
      <c r="R6034" s="243"/>
    </row>
    <row r="6035" spans="1:18">
      <c r="A6035" s="241"/>
      <c r="B6035" s="241"/>
      <c r="C6035" s="241"/>
      <c r="D6035" s="241"/>
      <c r="E6035" s="241"/>
      <c r="F6035" s="241"/>
      <c r="G6035" s="242"/>
      <c r="H6035" s="241"/>
      <c r="I6035" s="241"/>
      <c r="J6035" s="241"/>
      <c r="K6035" s="241"/>
      <c r="L6035" s="241"/>
      <c r="M6035" s="243"/>
      <c r="N6035" s="244"/>
      <c r="O6035" s="243"/>
      <c r="P6035" s="244"/>
      <c r="Q6035" s="243"/>
      <c r="R6035" s="243"/>
    </row>
    <row r="6036" spans="1:18">
      <c r="A6036" s="241"/>
      <c r="B6036" s="241"/>
      <c r="C6036" s="241"/>
      <c r="D6036" s="241"/>
      <c r="E6036" s="241"/>
      <c r="F6036" s="241"/>
      <c r="G6036" s="242"/>
      <c r="H6036" s="241"/>
      <c r="I6036" s="241"/>
      <c r="J6036" s="241"/>
      <c r="K6036" s="241"/>
      <c r="L6036" s="241"/>
      <c r="M6036" s="243"/>
      <c r="N6036" s="244"/>
      <c r="O6036" s="243"/>
      <c r="P6036" s="244"/>
      <c r="Q6036" s="243"/>
      <c r="R6036" s="243"/>
    </row>
    <row r="6037" spans="1:18">
      <c r="A6037" s="241"/>
      <c r="B6037" s="241"/>
      <c r="C6037" s="241"/>
      <c r="D6037" s="241"/>
      <c r="E6037" s="241"/>
      <c r="F6037" s="241"/>
      <c r="G6037" s="242"/>
      <c r="H6037" s="241"/>
      <c r="I6037" s="241"/>
      <c r="J6037" s="241"/>
      <c r="K6037" s="241"/>
      <c r="L6037" s="241"/>
      <c r="M6037" s="243"/>
      <c r="N6037" s="244"/>
      <c r="O6037" s="243"/>
      <c r="P6037" s="244"/>
      <c r="Q6037" s="243"/>
      <c r="R6037" s="243"/>
    </row>
    <row r="6038" spans="1:18">
      <c r="A6038" s="241"/>
      <c r="B6038" s="241"/>
      <c r="C6038" s="241"/>
      <c r="D6038" s="241"/>
      <c r="E6038" s="241"/>
      <c r="F6038" s="241"/>
      <c r="G6038" s="242"/>
      <c r="H6038" s="241"/>
      <c r="I6038" s="241"/>
      <c r="J6038" s="241"/>
      <c r="K6038" s="241"/>
      <c r="L6038" s="241"/>
      <c r="M6038" s="243"/>
      <c r="N6038" s="244"/>
      <c r="O6038" s="243"/>
      <c r="P6038" s="244"/>
      <c r="Q6038" s="243"/>
      <c r="R6038" s="243"/>
    </row>
    <row r="6039" spans="1:18">
      <c r="A6039" s="241"/>
      <c r="B6039" s="241"/>
      <c r="C6039" s="241"/>
      <c r="D6039" s="241"/>
      <c r="E6039" s="241"/>
      <c r="F6039" s="241"/>
      <c r="G6039" s="242"/>
      <c r="H6039" s="241"/>
      <c r="I6039" s="241"/>
      <c r="J6039" s="241"/>
      <c r="K6039" s="241"/>
      <c r="L6039" s="241"/>
      <c r="M6039" s="243"/>
      <c r="N6039" s="244"/>
      <c r="O6039" s="243"/>
      <c r="P6039" s="244"/>
      <c r="Q6039" s="243"/>
      <c r="R6039" s="243"/>
    </row>
    <row r="6040" spans="1:18">
      <c r="A6040" s="241"/>
      <c r="B6040" s="241"/>
      <c r="C6040" s="241"/>
      <c r="D6040" s="241"/>
      <c r="E6040" s="241"/>
      <c r="F6040" s="241"/>
      <c r="G6040" s="242"/>
      <c r="H6040" s="241"/>
      <c r="I6040" s="241"/>
      <c r="J6040" s="241"/>
      <c r="K6040" s="241"/>
      <c r="L6040" s="241"/>
      <c r="M6040" s="243"/>
      <c r="N6040" s="244"/>
      <c r="O6040" s="243"/>
      <c r="P6040" s="244"/>
      <c r="Q6040" s="243"/>
      <c r="R6040" s="243"/>
    </row>
    <row r="6041" spans="1:18">
      <c r="A6041" s="241"/>
      <c r="B6041" s="241"/>
      <c r="C6041" s="241"/>
      <c r="D6041" s="241"/>
      <c r="E6041" s="241"/>
      <c r="F6041" s="241"/>
      <c r="G6041" s="242"/>
      <c r="H6041" s="241"/>
      <c r="I6041" s="241"/>
      <c r="J6041" s="241"/>
      <c r="K6041" s="241"/>
      <c r="L6041" s="241"/>
      <c r="M6041" s="243"/>
      <c r="N6041" s="244"/>
      <c r="O6041" s="243"/>
      <c r="P6041" s="244"/>
      <c r="Q6041" s="243"/>
      <c r="R6041" s="243"/>
    </row>
    <row r="6042" spans="1:18">
      <c r="A6042" s="241"/>
      <c r="B6042" s="241"/>
      <c r="C6042" s="241"/>
      <c r="D6042" s="241"/>
      <c r="E6042" s="241"/>
      <c r="F6042" s="241"/>
      <c r="G6042" s="242"/>
      <c r="H6042" s="241"/>
      <c r="I6042" s="241"/>
      <c r="J6042" s="241"/>
      <c r="K6042" s="241"/>
      <c r="L6042" s="241"/>
      <c r="M6042" s="243"/>
      <c r="N6042" s="244"/>
      <c r="O6042" s="243"/>
      <c r="P6042" s="244"/>
      <c r="Q6042" s="243"/>
      <c r="R6042" s="243"/>
    </row>
    <row r="6043" spans="1:18">
      <c r="A6043" s="241"/>
      <c r="B6043" s="241"/>
      <c r="C6043" s="241"/>
      <c r="D6043" s="241"/>
      <c r="E6043" s="241"/>
      <c r="F6043" s="241"/>
      <c r="G6043" s="242"/>
      <c r="H6043" s="241"/>
      <c r="I6043" s="241"/>
      <c r="J6043" s="241"/>
      <c r="K6043" s="241"/>
      <c r="L6043" s="241"/>
      <c r="M6043" s="243"/>
      <c r="N6043" s="244"/>
      <c r="O6043" s="243"/>
      <c r="P6043" s="244"/>
      <c r="Q6043" s="243"/>
      <c r="R6043" s="243"/>
    </row>
    <row r="6044" spans="1:18">
      <c r="A6044" s="241"/>
      <c r="B6044" s="241"/>
      <c r="C6044" s="241"/>
      <c r="D6044" s="241"/>
      <c r="E6044" s="241"/>
      <c r="F6044" s="241"/>
      <c r="G6044" s="242"/>
      <c r="H6044" s="241"/>
      <c r="I6044" s="241"/>
      <c r="J6044" s="241"/>
      <c r="K6044" s="241"/>
      <c r="L6044" s="241"/>
      <c r="M6044" s="243"/>
      <c r="N6044" s="244"/>
      <c r="O6044" s="243"/>
      <c r="P6044" s="244"/>
      <c r="Q6044" s="243"/>
      <c r="R6044" s="243"/>
    </row>
    <row r="6045" spans="1:18">
      <c r="A6045" s="241"/>
      <c r="B6045" s="241"/>
      <c r="C6045" s="241"/>
      <c r="D6045" s="241"/>
      <c r="E6045" s="241"/>
      <c r="F6045" s="241"/>
      <c r="G6045" s="242"/>
      <c r="H6045" s="241"/>
      <c r="I6045" s="241"/>
      <c r="J6045" s="241"/>
      <c r="K6045" s="241"/>
      <c r="L6045" s="241"/>
      <c r="M6045" s="243"/>
      <c r="N6045" s="244"/>
      <c r="O6045" s="243"/>
      <c r="P6045" s="244"/>
      <c r="Q6045" s="243"/>
      <c r="R6045" s="243"/>
    </row>
    <row r="6046" spans="1:18">
      <c r="A6046" s="241"/>
      <c r="B6046" s="241"/>
      <c r="C6046" s="241"/>
      <c r="D6046" s="241"/>
      <c r="E6046" s="241"/>
      <c r="F6046" s="241"/>
      <c r="G6046" s="242"/>
      <c r="H6046" s="241"/>
      <c r="I6046" s="241"/>
      <c r="J6046" s="241"/>
      <c r="K6046" s="241"/>
      <c r="L6046" s="241"/>
      <c r="M6046" s="243"/>
      <c r="N6046" s="244"/>
      <c r="O6046" s="243"/>
      <c r="P6046" s="244"/>
      <c r="Q6046" s="243"/>
      <c r="R6046" s="243"/>
    </row>
    <row r="6047" spans="1:18">
      <c r="A6047" s="241"/>
      <c r="B6047" s="241"/>
      <c r="C6047" s="241"/>
      <c r="D6047" s="241"/>
      <c r="E6047" s="241"/>
      <c r="F6047" s="241"/>
      <c r="G6047" s="242"/>
      <c r="H6047" s="241"/>
      <c r="I6047" s="241"/>
      <c r="J6047" s="241"/>
      <c r="K6047" s="241"/>
      <c r="L6047" s="241"/>
      <c r="M6047" s="243"/>
      <c r="N6047" s="244"/>
      <c r="O6047" s="243"/>
      <c r="P6047" s="244"/>
      <c r="Q6047" s="243"/>
      <c r="R6047" s="243"/>
    </row>
    <row r="6048" spans="1:18">
      <c r="A6048" s="241"/>
      <c r="B6048" s="241"/>
      <c r="C6048" s="241"/>
      <c r="D6048" s="241"/>
      <c r="E6048" s="241"/>
      <c r="F6048" s="241"/>
      <c r="G6048" s="242"/>
      <c r="H6048" s="241"/>
      <c r="I6048" s="241"/>
      <c r="J6048" s="241"/>
      <c r="K6048" s="241"/>
      <c r="L6048" s="241"/>
      <c r="M6048" s="243"/>
      <c r="N6048" s="244"/>
      <c r="O6048" s="243"/>
      <c r="P6048" s="244"/>
      <c r="Q6048" s="243"/>
      <c r="R6048" s="243"/>
    </row>
    <row r="6049" spans="1:18">
      <c r="A6049" s="241"/>
      <c r="B6049" s="241"/>
      <c r="C6049" s="241"/>
      <c r="D6049" s="241"/>
      <c r="E6049" s="241"/>
      <c r="F6049" s="241"/>
      <c r="G6049" s="242"/>
      <c r="H6049" s="241"/>
      <c r="I6049" s="241"/>
      <c r="J6049" s="241"/>
      <c r="K6049" s="241"/>
      <c r="L6049" s="241"/>
      <c r="M6049" s="243"/>
      <c r="N6049" s="244"/>
      <c r="O6049" s="243"/>
      <c r="P6049" s="244"/>
      <c r="Q6049" s="243"/>
      <c r="R6049" s="243"/>
    </row>
    <row r="6050" spans="1:18">
      <c r="A6050" s="241"/>
      <c r="B6050" s="241"/>
      <c r="C6050" s="241"/>
      <c r="D6050" s="241"/>
      <c r="E6050" s="241"/>
      <c r="F6050" s="241"/>
      <c r="G6050" s="242"/>
      <c r="H6050" s="241"/>
      <c r="I6050" s="241"/>
      <c r="J6050" s="241"/>
      <c r="K6050" s="241"/>
      <c r="L6050" s="241"/>
      <c r="M6050" s="243"/>
      <c r="N6050" s="244"/>
      <c r="O6050" s="243"/>
      <c r="P6050" s="244"/>
      <c r="Q6050" s="243"/>
      <c r="R6050" s="243"/>
    </row>
    <row r="6051" spans="1:18">
      <c r="A6051" s="241"/>
      <c r="B6051" s="241"/>
      <c r="C6051" s="241"/>
      <c r="D6051" s="241"/>
      <c r="E6051" s="241"/>
      <c r="F6051" s="241"/>
      <c r="G6051" s="242"/>
      <c r="H6051" s="241"/>
      <c r="I6051" s="241"/>
      <c r="J6051" s="241"/>
      <c r="K6051" s="241"/>
      <c r="L6051" s="241"/>
      <c r="M6051" s="243"/>
      <c r="N6051" s="244"/>
      <c r="O6051" s="243"/>
      <c r="P6051" s="244"/>
      <c r="Q6051" s="243"/>
      <c r="R6051" s="243"/>
    </row>
    <row r="6052" spans="1:18">
      <c r="A6052" s="241"/>
      <c r="B6052" s="241"/>
      <c r="C6052" s="241"/>
      <c r="D6052" s="241"/>
      <c r="E6052" s="241"/>
      <c r="F6052" s="241"/>
      <c r="G6052" s="242"/>
      <c r="H6052" s="241"/>
      <c r="I6052" s="241"/>
      <c r="J6052" s="241"/>
      <c r="K6052" s="241"/>
      <c r="L6052" s="241"/>
      <c r="M6052" s="243"/>
      <c r="N6052" s="244"/>
      <c r="O6052" s="243"/>
      <c r="P6052" s="244"/>
      <c r="Q6052" s="243"/>
      <c r="R6052" s="243"/>
    </row>
    <row r="6053" spans="1:18">
      <c r="A6053" s="241"/>
      <c r="B6053" s="241"/>
      <c r="C6053" s="241"/>
      <c r="D6053" s="241"/>
      <c r="E6053" s="241"/>
      <c r="F6053" s="241"/>
      <c r="G6053" s="242"/>
      <c r="H6053" s="241"/>
      <c r="I6053" s="241"/>
      <c r="J6053" s="241"/>
      <c r="K6053" s="241"/>
      <c r="L6053" s="241"/>
      <c r="M6053" s="243"/>
      <c r="N6053" s="244"/>
      <c r="O6053" s="243"/>
      <c r="P6053" s="244"/>
      <c r="Q6053" s="243"/>
      <c r="R6053" s="243"/>
    </row>
    <row r="6054" spans="1:18">
      <c r="A6054" s="241"/>
      <c r="B6054" s="241"/>
      <c r="C6054" s="241"/>
      <c r="D6054" s="241"/>
      <c r="E6054" s="241"/>
      <c r="F6054" s="241"/>
      <c r="G6054" s="242"/>
      <c r="H6054" s="241"/>
      <c r="I6054" s="241"/>
      <c r="J6054" s="241"/>
      <c r="K6054" s="241"/>
      <c r="L6054" s="241"/>
      <c r="M6054" s="243"/>
      <c r="N6054" s="244"/>
      <c r="O6054" s="243"/>
      <c r="P6054" s="244"/>
      <c r="Q6054" s="243"/>
      <c r="R6054" s="243"/>
    </row>
    <row r="6055" spans="1:18">
      <c r="A6055" s="241"/>
      <c r="B6055" s="241"/>
      <c r="C6055" s="241"/>
      <c r="D6055" s="241"/>
      <c r="E6055" s="241"/>
      <c r="F6055" s="241"/>
      <c r="G6055" s="242"/>
      <c r="H6055" s="241"/>
      <c r="I6055" s="241"/>
      <c r="J6055" s="241"/>
      <c r="K6055" s="241"/>
      <c r="L6055" s="241"/>
      <c r="M6055" s="243"/>
      <c r="N6055" s="244"/>
      <c r="O6055" s="243"/>
      <c r="P6055" s="244"/>
      <c r="Q6055" s="243"/>
      <c r="R6055" s="243"/>
    </row>
    <row r="6056" spans="1:18">
      <c r="A6056" s="241"/>
      <c r="B6056" s="241"/>
      <c r="C6056" s="241"/>
      <c r="D6056" s="241"/>
      <c r="E6056" s="241"/>
      <c r="F6056" s="241"/>
      <c r="G6056" s="242"/>
      <c r="H6056" s="241"/>
      <c r="I6056" s="241"/>
      <c r="J6056" s="241"/>
      <c r="K6056" s="241"/>
      <c r="L6056" s="241"/>
      <c r="M6056" s="243"/>
      <c r="N6056" s="244"/>
      <c r="O6056" s="243"/>
      <c r="P6056" s="244"/>
      <c r="Q6056" s="243"/>
      <c r="R6056" s="243"/>
    </row>
    <row r="6057" spans="1:18">
      <c r="A6057" s="241"/>
      <c r="B6057" s="241"/>
      <c r="C6057" s="241"/>
      <c r="D6057" s="241"/>
      <c r="E6057" s="241"/>
      <c r="F6057" s="241"/>
      <c r="G6057" s="242"/>
      <c r="H6057" s="241"/>
      <c r="I6057" s="241"/>
      <c r="J6057" s="241"/>
      <c r="K6057" s="241"/>
      <c r="L6057" s="241"/>
      <c r="M6057" s="243"/>
      <c r="N6057" s="244"/>
      <c r="O6057" s="243"/>
      <c r="P6057" s="244"/>
      <c r="Q6057" s="243"/>
      <c r="R6057" s="243"/>
    </row>
    <row r="6058" spans="1:18">
      <c r="A6058" s="241"/>
      <c r="B6058" s="241"/>
      <c r="C6058" s="241"/>
      <c r="D6058" s="241"/>
      <c r="E6058" s="241"/>
      <c r="F6058" s="241"/>
      <c r="G6058" s="242"/>
      <c r="H6058" s="241"/>
      <c r="I6058" s="241"/>
      <c r="J6058" s="241"/>
      <c r="K6058" s="241"/>
      <c r="L6058" s="241"/>
      <c r="M6058" s="243"/>
      <c r="N6058" s="244"/>
      <c r="O6058" s="243"/>
      <c r="P6058" s="244"/>
      <c r="Q6058" s="243"/>
      <c r="R6058" s="243"/>
    </row>
    <row r="6059" spans="1:18">
      <c r="A6059" s="241"/>
      <c r="B6059" s="241"/>
      <c r="C6059" s="241"/>
      <c r="D6059" s="241"/>
      <c r="E6059" s="241"/>
      <c r="F6059" s="241"/>
      <c r="G6059" s="242"/>
      <c r="H6059" s="241"/>
      <c r="I6059" s="241"/>
      <c r="J6059" s="241"/>
      <c r="K6059" s="241"/>
      <c r="L6059" s="241"/>
      <c r="M6059" s="243"/>
      <c r="N6059" s="244"/>
      <c r="O6059" s="243"/>
      <c r="P6059" s="244"/>
      <c r="Q6059" s="243"/>
      <c r="R6059" s="243"/>
    </row>
    <row r="6060" spans="1:18">
      <c r="A6060" s="241"/>
      <c r="B6060" s="241"/>
      <c r="C6060" s="241"/>
      <c r="D6060" s="241"/>
      <c r="E6060" s="241"/>
      <c r="F6060" s="241"/>
      <c r="G6060" s="242"/>
      <c r="H6060" s="241"/>
      <c r="I6060" s="241"/>
      <c r="J6060" s="241"/>
      <c r="K6060" s="241"/>
      <c r="L6060" s="241"/>
      <c r="M6060" s="243"/>
      <c r="N6060" s="244"/>
      <c r="O6060" s="243"/>
      <c r="P6060" s="244"/>
      <c r="Q6060" s="243"/>
      <c r="R6060" s="243"/>
    </row>
    <row r="6061" spans="1:18">
      <c r="A6061" s="241"/>
      <c r="B6061" s="241"/>
      <c r="C6061" s="241"/>
      <c r="D6061" s="241"/>
      <c r="E6061" s="241"/>
      <c r="F6061" s="241"/>
      <c r="G6061" s="242"/>
      <c r="H6061" s="241"/>
      <c r="I6061" s="241"/>
      <c r="J6061" s="241"/>
      <c r="K6061" s="241"/>
      <c r="L6061" s="241"/>
      <c r="M6061" s="243"/>
      <c r="N6061" s="244"/>
      <c r="O6061" s="243"/>
      <c r="P6061" s="244"/>
      <c r="Q6061" s="243"/>
      <c r="R6061" s="243"/>
    </row>
    <row r="6062" spans="1:18">
      <c r="A6062" s="241"/>
      <c r="B6062" s="241"/>
      <c r="C6062" s="241"/>
      <c r="D6062" s="241"/>
      <c r="E6062" s="241"/>
      <c r="F6062" s="241"/>
      <c r="G6062" s="242"/>
      <c r="H6062" s="241"/>
      <c r="I6062" s="241"/>
      <c r="J6062" s="241"/>
      <c r="K6062" s="241"/>
      <c r="L6062" s="241"/>
      <c r="M6062" s="243"/>
      <c r="N6062" s="244"/>
      <c r="O6062" s="243"/>
      <c r="P6062" s="244"/>
      <c r="Q6062" s="243"/>
      <c r="R6062" s="243"/>
    </row>
    <row r="6063" spans="1:18">
      <c r="A6063" s="241"/>
      <c r="B6063" s="241"/>
      <c r="C6063" s="241"/>
      <c r="D6063" s="241"/>
      <c r="E6063" s="241"/>
      <c r="F6063" s="241"/>
      <c r="G6063" s="242"/>
      <c r="H6063" s="241"/>
      <c r="I6063" s="241"/>
      <c r="J6063" s="241"/>
      <c r="K6063" s="241"/>
      <c r="L6063" s="241"/>
      <c r="M6063" s="243"/>
      <c r="N6063" s="244"/>
      <c r="O6063" s="243"/>
      <c r="P6063" s="244"/>
      <c r="Q6063" s="243"/>
      <c r="R6063" s="243"/>
    </row>
    <row r="6064" spans="1:18">
      <c r="A6064" s="241"/>
      <c r="B6064" s="241"/>
      <c r="C6064" s="241"/>
      <c r="D6064" s="241"/>
      <c r="E6064" s="241"/>
      <c r="F6064" s="241"/>
      <c r="G6064" s="242"/>
      <c r="H6064" s="241"/>
      <c r="I6064" s="241"/>
      <c r="J6064" s="241"/>
      <c r="K6064" s="241"/>
      <c r="L6064" s="241"/>
      <c r="M6064" s="243"/>
      <c r="N6064" s="244"/>
      <c r="O6064" s="243"/>
      <c r="P6064" s="244"/>
      <c r="Q6064" s="243"/>
      <c r="R6064" s="243"/>
    </row>
    <row r="6065" spans="1:18">
      <c r="A6065" s="241"/>
      <c r="B6065" s="241"/>
      <c r="C6065" s="241"/>
      <c r="D6065" s="241"/>
      <c r="E6065" s="241"/>
      <c r="F6065" s="241"/>
      <c r="G6065" s="242"/>
      <c r="H6065" s="241"/>
      <c r="I6065" s="241"/>
      <c r="J6065" s="241"/>
      <c r="K6065" s="241"/>
      <c r="L6065" s="241"/>
      <c r="M6065" s="243"/>
      <c r="N6065" s="244"/>
      <c r="O6065" s="243"/>
      <c r="P6065" s="244"/>
      <c r="Q6065" s="243"/>
      <c r="R6065" s="243"/>
    </row>
    <row r="6066" spans="1:18">
      <c r="A6066" s="241"/>
      <c r="B6066" s="241"/>
      <c r="C6066" s="241"/>
      <c r="D6066" s="241"/>
      <c r="E6066" s="241"/>
      <c r="F6066" s="241"/>
      <c r="G6066" s="242"/>
      <c r="H6066" s="241"/>
      <c r="I6066" s="241"/>
      <c r="J6066" s="241"/>
      <c r="K6066" s="241"/>
      <c r="L6066" s="241"/>
      <c r="M6066" s="243"/>
      <c r="N6066" s="244"/>
      <c r="O6066" s="243"/>
      <c r="P6066" s="244"/>
      <c r="Q6066" s="243"/>
      <c r="R6066" s="243"/>
    </row>
    <row r="6067" spans="1:18">
      <c r="A6067" s="241"/>
      <c r="B6067" s="241"/>
      <c r="C6067" s="241"/>
      <c r="D6067" s="241"/>
      <c r="E6067" s="241"/>
      <c r="F6067" s="241"/>
      <c r="G6067" s="242"/>
      <c r="H6067" s="241"/>
      <c r="I6067" s="241"/>
      <c r="J6067" s="241"/>
      <c r="K6067" s="241"/>
      <c r="L6067" s="241"/>
      <c r="M6067" s="243"/>
      <c r="N6067" s="244"/>
      <c r="O6067" s="243"/>
      <c r="P6067" s="244"/>
      <c r="Q6067" s="243"/>
      <c r="R6067" s="243"/>
    </row>
    <row r="6068" spans="1:18">
      <c r="A6068" s="241"/>
      <c r="B6068" s="241"/>
      <c r="C6068" s="241"/>
      <c r="D6068" s="241"/>
      <c r="E6068" s="241"/>
      <c r="F6068" s="241"/>
      <c r="G6068" s="242"/>
      <c r="H6068" s="241"/>
      <c r="I6068" s="241"/>
      <c r="J6068" s="241"/>
      <c r="K6068" s="241"/>
      <c r="L6068" s="241"/>
      <c r="M6068" s="243"/>
      <c r="N6068" s="244"/>
      <c r="O6068" s="243"/>
      <c r="P6068" s="244"/>
      <c r="Q6068" s="243"/>
      <c r="R6068" s="243"/>
    </row>
    <row r="6069" spans="1:18">
      <c r="A6069" s="241"/>
      <c r="B6069" s="241"/>
      <c r="C6069" s="241"/>
      <c r="D6069" s="241"/>
      <c r="E6069" s="241"/>
      <c r="F6069" s="241"/>
      <c r="G6069" s="242"/>
      <c r="H6069" s="241"/>
      <c r="I6069" s="241"/>
      <c r="J6069" s="241"/>
      <c r="K6069" s="241"/>
      <c r="L6069" s="241"/>
      <c r="M6069" s="243"/>
      <c r="N6069" s="244"/>
      <c r="O6069" s="243"/>
      <c r="P6069" s="244"/>
      <c r="Q6069" s="243"/>
      <c r="R6069" s="243"/>
    </row>
    <row r="6070" spans="1:18">
      <c r="A6070" s="241"/>
      <c r="B6070" s="241"/>
      <c r="C6070" s="241"/>
      <c r="D6070" s="241"/>
      <c r="E6070" s="241"/>
      <c r="F6070" s="241"/>
      <c r="G6070" s="242"/>
      <c r="H6070" s="241"/>
      <c r="I6070" s="241"/>
      <c r="J6070" s="241"/>
      <c r="K6070" s="241"/>
      <c r="L6070" s="241"/>
      <c r="M6070" s="243"/>
      <c r="N6070" s="244"/>
      <c r="O6070" s="243"/>
      <c r="P6070" s="244"/>
      <c r="Q6070" s="243"/>
      <c r="R6070" s="243"/>
    </row>
    <row r="6071" spans="1:18">
      <c r="A6071" s="241"/>
      <c r="B6071" s="241"/>
      <c r="C6071" s="241"/>
      <c r="D6071" s="241"/>
      <c r="E6071" s="241"/>
      <c r="F6071" s="241"/>
      <c r="G6071" s="242"/>
      <c r="H6071" s="241"/>
      <c r="I6071" s="241"/>
      <c r="J6071" s="241"/>
      <c r="K6071" s="241"/>
      <c r="L6071" s="241"/>
      <c r="M6071" s="243"/>
      <c r="N6071" s="244"/>
      <c r="O6071" s="243"/>
      <c r="P6071" s="244"/>
      <c r="Q6071" s="243"/>
      <c r="R6071" s="243"/>
    </row>
    <row r="6072" spans="1:18">
      <c r="A6072" s="241"/>
      <c r="B6072" s="241"/>
      <c r="C6072" s="241"/>
      <c r="D6072" s="241"/>
      <c r="E6072" s="241"/>
      <c r="F6072" s="241"/>
      <c r="G6072" s="242"/>
      <c r="H6072" s="241"/>
      <c r="I6072" s="241"/>
      <c r="J6072" s="241"/>
      <c r="K6072" s="241"/>
      <c r="L6072" s="241"/>
      <c r="M6072" s="243"/>
      <c r="N6072" s="244"/>
      <c r="O6072" s="243"/>
      <c r="P6072" s="244"/>
      <c r="Q6072" s="243"/>
      <c r="R6072" s="243"/>
    </row>
    <row r="6073" spans="1:18">
      <c r="A6073" s="241"/>
      <c r="B6073" s="241"/>
      <c r="C6073" s="241"/>
      <c r="D6073" s="241"/>
      <c r="E6073" s="241"/>
      <c r="F6073" s="241"/>
      <c r="G6073" s="242"/>
      <c r="H6073" s="241"/>
      <c r="I6073" s="241"/>
      <c r="J6073" s="241"/>
      <c r="K6073" s="241"/>
      <c r="L6073" s="241"/>
      <c r="M6073" s="243"/>
      <c r="N6073" s="244"/>
      <c r="O6073" s="243"/>
      <c r="P6073" s="244"/>
      <c r="Q6073" s="243"/>
      <c r="R6073" s="243"/>
    </row>
    <row r="6074" spans="1:18">
      <c r="A6074" s="241"/>
      <c r="B6074" s="241"/>
      <c r="C6074" s="241"/>
      <c r="D6074" s="241"/>
      <c r="E6074" s="241"/>
      <c r="F6074" s="241"/>
      <c r="G6074" s="242"/>
      <c r="H6074" s="241"/>
      <c r="I6074" s="241"/>
      <c r="J6074" s="241"/>
      <c r="K6074" s="241"/>
      <c r="L6074" s="241"/>
      <c r="M6074" s="243"/>
      <c r="N6074" s="244"/>
      <c r="O6074" s="243"/>
      <c r="P6074" s="244"/>
      <c r="Q6074" s="243"/>
      <c r="R6074" s="243"/>
    </row>
    <row r="6075" spans="1:18">
      <c r="A6075" s="241"/>
      <c r="B6075" s="241"/>
      <c r="C6075" s="241"/>
      <c r="D6075" s="241"/>
      <c r="E6075" s="241"/>
      <c r="F6075" s="241"/>
      <c r="G6075" s="242"/>
      <c r="H6075" s="241"/>
      <c r="I6075" s="241"/>
      <c r="J6075" s="241"/>
      <c r="K6075" s="241"/>
      <c r="L6075" s="241"/>
      <c r="M6075" s="243"/>
      <c r="N6075" s="244"/>
      <c r="O6075" s="243"/>
      <c r="P6075" s="244"/>
      <c r="Q6075" s="243"/>
      <c r="R6075" s="243"/>
    </row>
    <row r="6076" spans="1:18">
      <c r="A6076" s="241"/>
      <c r="B6076" s="241"/>
      <c r="C6076" s="241"/>
      <c r="D6076" s="241"/>
      <c r="E6076" s="241"/>
      <c r="F6076" s="241"/>
      <c r="G6076" s="242"/>
      <c r="H6076" s="241"/>
      <c r="I6076" s="241"/>
      <c r="J6076" s="241"/>
      <c r="K6076" s="241"/>
      <c r="L6076" s="241"/>
      <c r="M6076" s="243"/>
      <c r="N6076" s="244"/>
      <c r="O6076" s="243"/>
      <c r="P6076" s="244"/>
      <c r="Q6076" s="243"/>
      <c r="R6076" s="243"/>
    </row>
    <row r="6077" spans="1:18">
      <c r="A6077" s="241"/>
      <c r="B6077" s="241"/>
      <c r="C6077" s="241"/>
      <c r="D6077" s="241"/>
      <c r="E6077" s="241"/>
      <c r="F6077" s="241"/>
      <c r="G6077" s="242"/>
      <c r="H6077" s="241"/>
      <c r="I6077" s="241"/>
      <c r="J6077" s="241"/>
      <c r="K6077" s="241"/>
      <c r="L6077" s="241"/>
      <c r="M6077" s="243"/>
      <c r="N6077" s="244"/>
      <c r="O6077" s="243"/>
      <c r="P6077" s="244"/>
      <c r="Q6077" s="243"/>
      <c r="R6077" s="243"/>
    </row>
    <row r="6078" spans="1:18">
      <c r="A6078" s="241"/>
      <c r="B6078" s="241"/>
      <c r="C6078" s="241"/>
      <c r="D6078" s="241"/>
      <c r="E6078" s="241"/>
      <c r="F6078" s="241"/>
      <c r="G6078" s="242"/>
      <c r="H6078" s="241"/>
      <c r="I6078" s="241"/>
      <c r="J6078" s="241"/>
      <c r="K6078" s="241"/>
      <c r="L6078" s="241"/>
      <c r="M6078" s="243"/>
      <c r="N6078" s="244"/>
      <c r="O6078" s="243"/>
      <c r="P6078" s="244"/>
      <c r="Q6078" s="243"/>
      <c r="R6078" s="243"/>
    </row>
    <row r="6079" spans="1:18">
      <c r="A6079" s="241"/>
      <c r="B6079" s="241"/>
      <c r="C6079" s="241"/>
      <c r="D6079" s="241"/>
      <c r="E6079" s="241"/>
      <c r="F6079" s="241"/>
      <c r="G6079" s="242"/>
      <c r="H6079" s="241"/>
      <c r="I6079" s="241"/>
      <c r="J6079" s="241"/>
      <c r="K6079" s="241"/>
      <c r="L6079" s="241"/>
      <c r="M6079" s="243"/>
      <c r="N6079" s="244"/>
      <c r="O6079" s="243"/>
      <c r="P6079" s="244"/>
      <c r="Q6079" s="243"/>
      <c r="R6079" s="243"/>
    </row>
    <row r="6080" spans="1:18">
      <c r="A6080" s="241"/>
      <c r="B6080" s="241"/>
      <c r="C6080" s="241"/>
      <c r="D6080" s="241"/>
      <c r="E6080" s="241"/>
      <c r="F6080" s="241"/>
      <c r="G6080" s="242"/>
      <c r="H6080" s="241"/>
      <c r="I6080" s="241"/>
      <c r="J6080" s="241"/>
      <c r="K6080" s="241"/>
      <c r="L6080" s="241"/>
      <c r="M6080" s="243"/>
      <c r="N6080" s="244"/>
      <c r="O6080" s="243"/>
      <c r="P6080" s="244"/>
      <c r="Q6080" s="243"/>
      <c r="R6080" s="243"/>
    </row>
    <row r="6081" spans="1:18">
      <c r="A6081" s="241"/>
      <c r="B6081" s="241"/>
      <c r="C6081" s="241"/>
      <c r="D6081" s="241"/>
      <c r="E6081" s="241"/>
      <c r="F6081" s="241"/>
      <c r="G6081" s="242"/>
      <c r="H6081" s="241"/>
      <c r="I6081" s="241"/>
      <c r="J6081" s="241"/>
      <c r="K6081" s="241"/>
      <c r="L6081" s="241"/>
      <c r="M6081" s="243"/>
      <c r="N6081" s="244"/>
      <c r="O6081" s="243"/>
      <c r="P6081" s="244"/>
      <c r="Q6081" s="243"/>
      <c r="R6081" s="243"/>
    </row>
    <row r="6082" spans="1:18">
      <c r="A6082" s="241"/>
      <c r="B6082" s="241"/>
      <c r="C6082" s="241"/>
      <c r="D6082" s="241"/>
      <c r="E6082" s="241"/>
      <c r="F6082" s="241"/>
      <c r="G6082" s="242"/>
      <c r="H6082" s="241"/>
      <c r="I6082" s="241"/>
      <c r="J6082" s="241"/>
      <c r="K6082" s="241"/>
      <c r="L6082" s="241"/>
      <c r="M6082" s="243"/>
      <c r="N6082" s="244"/>
      <c r="O6082" s="243"/>
      <c r="P6082" s="244"/>
      <c r="Q6082" s="243"/>
      <c r="R6082" s="243"/>
    </row>
    <row r="6083" spans="1:18">
      <c r="A6083" s="241"/>
      <c r="B6083" s="241"/>
      <c r="C6083" s="241"/>
      <c r="D6083" s="241"/>
      <c r="E6083" s="241"/>
      <c r="F6083" s="241"/>
      <c r="G6083" s="242"/>
      <c r="H6083" s="241"/>
      <c r="I6083" s="241"/>
      <c r="J6083" s="241"/>
      <c r="K6083" s="241"/>
      <c r="L6083" s="241"/>
      <c r="M6083" s="243"/>
      <c r="N6083" s="244"/>
      <c r="O6083" s="243"/>
      <c r="P6083" s="244"/>
      <c r="Q6083" s="243"/>
      <c r="R6083" s="243"/>
    </row>
    <row r="6084" spans="1:18">
      <c r="A6084" s="241"/>
      <c r="B6084" s="241"/>
      <c r="C6084" s="241"/>
      <c r="D6084" s="241"/>
      <c r="E6084" s="241"/>
      <c r="F6084" s="241"/>
      <c r="G6084" s="242"/>
      <c r="H6084" s="241"/>
      <c r="I6084" s="241"/>
      <c r="J6084" s="241"/>
      <c r="K6084" s="241"/>
      <c r="L6084" s="241"/>
      <c r="M6084" s="243"/>
      <c r="N6084" s="244"/>
      <c r="O6084" s="243"/>
      <c r="P6084" s="244"/>
      <c r="Q6084" s="243"/>
      <c r="R6084" s="243"/>
    </row>
    <row r="6085" spans="1:18">
      <c r="A6085" s="241"/>
      <c r="B6085" s="241"/>
      <c r="C6085" s="241"/>
      <c r="D6085" s="241"/>
      <c r="E6085" s="241"/>
      <c r="F6085" s="241"/>
      <c r="G6085" s="242"/>
      <c r="H6085" s="241"/>
      <c r="I6085" s="241"/>
      <c r="J6085" s="241"/>
      <c r="K6085" s="241"/>
      <c r="L6085" s="241"/>
      <c r="M6085" s="243"/>
      <c r="N6085" s="244"/>
      <c r="O6085" s="243"/>
      <c r="P6085" s="244"/>
      <c r="Q6085" s="243"/>
      <c r="R6085" s="243"/>
    </row>
    <row r="6086" spans="1:18">
      <c r="A6086" s="241"/>
      <c r="B6086" s="241"/>
      <c r="C6086" s="241"/>
      <c r="D6086" s="241"/>
      <c r="E6086" s="241"/>
      <c r="F6086" s="241"/>
      <c r="G6086" s="242"/>
      <c r="H6086" s="241"/>
      <c r="I6086" s="241"/>
      <c r="J6086" s="241"/>
      <c r="K6086" s="241"/>
      <c r="L6086" s="241"/>
      <c r="M6086" s="243"/>
      <c r="N6086" s="244"/>
      <c r="O6086" s="243"/>
      <c r="P6086" s="244"/>
      <c r="Q6086" s="243"/>
      <c r="R6086" s="243"/>
    </row>
    <row r="6087" spans="1:18">
      <c r="A6087" s="241"/>
      <c r="B6087" s="241"/>
      <c r="C6087" s="241"/>
      <c r="D6087" s="241"/>
      <c r="E6087" s="241"/>
      <c r="F6087" s="241"/>
      <c r="G6087" s="242"/>
      <c r="H6087" s="241"/>
      <c r="I6087" s="241"/>
      <c r="J6087" s="241"/>
      <c r="K6087" s="241"/>
      <c r="L6087" s="241"/>
      <c r="M6087" s="243"/>
      <c r="N6087" s="244"/>
      <c r="O6087" s="243"/>
      <c r="P6087" s="244"/>
      <c r="Q6087" s="243"/>
      <c r="R6087" s="243"/>
    </row>
    <row r="6088" spans="1:18">
      <c r="A6088" s="241"/>
      <c r="B6088" s="241"/>
      <c r="C6088" s="241"/>
      <c r="D6088" s="241"/>
      <c r="E6088" s="241"/>
      <c r="F6088" s="241"/>
      <c r="G6088" s="242"/>
      <c r="H6088" s="241"/>
      <c r="I6088" s="241"/>
      <c r="J6088" s="241"/>
      <c r="K6088" s="241"/>
      <c r="L6088" s="241"/>
      <c r="M6088" s="243"/>
      <c r="N6088" s="244"/>
      <c r="O6088" s="243"/>
      <c r="P6088" s="244"/>
      <c r="Q6088" s="243"/>
      <c r="R6088" s="243"/>
    </row>
    <row r="6089" spans="1:18">
      <c r="A6089" s="241"/>
      <c r="B6089" s="241"/>
      <c r="C6089" s="241"/>
      <c r="D6089" s="241"/>
      <c r="E6089" s="241"/>
      <c r="F6089" s="241"/>
      <c r="G6089" s="242"/>
      <c r="H6089" s="241"/>
      <c r="I6089" s="241"/>
      <c r="J6089" s="241"/>
      <c r="K6089" s="241"/>
      <c r="L6089" s="241"/>
      <c r="M6089" s="243"/>
      <c r="N6089" s="244"/>
      <c r="O6089" s="243"/>
      <c r="P6089" s="244"/>
      <c r="Q6089" s="243"/>
      <c r="R6089" s="243"/>
    </row>
    <row r="6090" spans="1:18">
      <c r="A6090" s="241"/>
      <c r="B6090" s="241"/>
      <c r="C6090" s="241"/>
      <c r="D6090" s="241"/>
      <c r="E6090" s="241"/>
      <c r="F6090" s="241"/>
      <c r="G6090" s="242"/>
      <c r="H6090" s="241"/>
      <c r="I6090" s="241"/>
      <c r="J6090" s="241"/>
      <c r="K6090" s="241"/>
      <c r="L6090" s="241"/>
      <c r="M6090" s="243"/>
      <c r="N6090" s="244"/>
      <c r="O6090" s="243"/>
      <c r="P6090" s="244"/>
      <c r="Q6090" s="243"/>
      <c r="R6090" s="243"/>
    </row>
    <row r="6091" spans="1:18">
      <c r="A6091" s="241"/>
      <c r="B6091" s="241"/>
      <c r="C6091" s="241"/>
      <c r="D6091" s="241"/>
      <c r="E6091" s="241"/>
      <c r="F6091" s="241"/>
      <c r="G6091" s="242"/>
      <c r="H6091" s="241"/>
      <c r="I6091" s="241"/>
      <c r="J6091" s="241"/>
      <c r="K6091" s="241"/>
      <c r="L6091" s="241"/>
      <c r="M6091" s="243"/>
      <c r="N6091" s="244"/>
      <c r="O6091" s="243"/>
      <c r="P6091" s="244"/>
      <c r="Q6091" s="243"/>
      <c r="R6091" s="243"/>
    </row>
    <row r="6092" spans="1:18">
      <c r="A6092" s="241"/>
      <c r="B6092" s="241"/>
      <c r="C6092" s="241"/>
      <c r="D6092" s="241"/>
      <c r="E6092" s="241"/>
      <c r="F6092" s="241"/>
      <c r="G6092" s="242"/>
      <c r="H6092" s="241"/>
      <c r="I6092" s="241"/>
      <c r="J6092" s="241"/>
      <c r="K6092" s="241"/>
      <c r="L6092" s="241"/>
      <c r="M6092" s="243"/>
      <c r="N6092" s="244"/>
      <c r="O6092" s="243"/>
      <c r="P6092" s="244"/>
      <c r="Q6092" s="243"/>
      <c r="R6092" s="243"/>
    </row>
    <row r="6093" spans="1:18">
      <c r="A6093" s="241"/>
      <c r="B6093" s="241"/>
      <c r="C6093" s="241"/>
      <c r="D6093" s="241"/>
      <c r="E6093" s="241"/>
      <c r="F6093" s="241"/>
      <c r="G6093" s="242"/>
      <c r="H6093" s="241"/>
      <c r="I6093" s="241"/>
      <c r="J6093" s="241"/>
      <c r="K6093" s="241"/>
      <c r="L6093" s="241"/>
      <c r="M6093" s="243"/>
      <c r="N6093" s="244"/>
      <c r="O6093" s="243"/>
      <c r="P6093" s="244"/>
      <c r="Q6093" s="243"/>
      <c r="R6093" s="243"/>
    </row>
    <row r="6094" spans="1:18">
      <c r="A6094" s="241"/>
      <c r="B6094" s="241"/>
      <c r="C6094" s="241"/>
      <c r="D6094" s="241"/>
      <c r="E6094" s="241"/>
      <c r="F6094" s="241"/>
      <c r="G6094" s="242"/>
      <c r="H6094" s="241"/>
      <c r="I6094" s="241"/>
      <c r="J6094" s="241"/>
      <c r="K6094" s="241"/>
      <c r="L6094" s="241"/>
      <c r="M6094" s="243"/>
      <c r="N6094" s="244"/>
      <c r="O6094" s="243"/>
      <c r="P6094" s="244"/>
      <c r="Q6094" s="243"/>
      <c r="R6094" s="243"/>
    </row>
    <row r="6095" spans="1:18">
      <c r="A6095" s="241"/>
      <c r="B6095" s="241"/>
      <c r="C6095" s="241"/>
      <c r="D6095" s="241"/>
      <c r="E6095" s="241"/>
      <c r="F6095" s="241"/>
      <c r="G6095" s="242"/>
      <c r="H6095" s="241"/>
      <c r="I6095" s="241"/>
      <c r="J6095" s="241"/>
      <c r="K6095" s="241"/>
      <c r="L6095" s="241"/>
      <c r="M6095" s="243"/>
      <c r="N6095" s="244"/>
      <c r="O6095" s="243"/>
      <c r="P6095" s="244"/>
      <c r="Q6095" s="243"/>
      <c r="R6095" s="243"/>
    </row>
    <row r="6096" spans="1:18">
      <c r="A6096" s="241"/>
      <c r="B6096" s="241"/>
      <c r="C6096" s="241"/>
      <c r="D6096" s="241"/>
      <c r="E6096" s="241"/>
      <c r="F6096" s="241"/>
      <c r="G6096" s="242"/>
      <c r="H6096" s="241"/>
      <c r="I6096" s="241"/>
      <c r="J6096" s="241"/>
      <c r="K6096" s="241"/>
      <c r="L6096" s="241"/>
      <c r="M6096" s="243"/>
      <c r="N6096" s="244"/>
      <c r="O6096" s="243"/>
      <c r="P6096" s="244"/>
      <c r="Q6096" s="243"/>
      <c r="R6096" s="243"/>
    </row>
    <row r="6097" spans="1:18">
      <c r="A6097" s="241"/>
      <c r="B6097" s="241"/>
      <c r="C6097" s="241"/>
      <c r="D6097" s="241"/>
      <c r="E6097" s="241"/>
      <c r="F6097" s="241"/>
      <c r="G6097" s="242"/>
      <c r="H6097" s="241"/>
      <c r="I6097" s="241"/>
      <c r="J6097" s="241"/>
      <c r="K6097" s="241"/>
      <c r="L6097" s="241"/>
      <c r="M6097" s="243"/>
      <c r="N6097" s="244"/>
      <c r="O6097" s="243"/>
      <c r="P6097" s="244"/>
      <c r="Q6097" s="243"/>
      <c r="R6097" s="243"/>
    </row>
    <row r="6098" spans="1:18">
      <c r="A6098" s="241"/>
      <c r="B6098" s="241"/>
      <c r="C6098" s="241"/>
      <c r="D6098" s="241"/>
      <c r="E6098" s="241"/>
      <c r="F6098" s="241"/>
      <c r="G6098" s="242"/>
      <c r="H6098" s="241"/>
      <c r="I6098" s="241"/>
      <c r="J6098" s="241"/>
      <c r="K6098" s="241"/>
      <c r="L6098" s="241"/>
      <c r="M6098" s="243"/>
      <c r="N6098" s="244"/>
      <c r="O6098" s="243"/>
      <c r="P6098" s="244"/>
      <c r="Q6098" s="243"/>
      <c r="R6098" s="243"/>
    </row>
    <row r="6099" spans="1:18">
      <c r="A6099" s="241"/>
      <c r="B6099" s="241"/>
      <c r="C6099" s="241"/>
      <c r="D6099" s="241"/>
      <c r="E6099" s="241"/>
      <c r="F6099" s="241"/>
      <c r="G6099" s="242"/>
      <c r="H6099" s="241"/>
      <c r="I6099" s="241"/>
      <c r="J6099" s="241"/>
      <c r="K6099" s="241"/>
      <c r="L6099" s="241"/>
      <c r="M6099" s="243"/>
      <c r="N6099" s="244"/>
      <c r="O6099" s="243"/>
      <c r="P6099" s="244"/>
      <c r="Q6099" s="243"/>
      <c r="R6099" s="243"/>
    </row>
    <row r="6100" spans="1:18">
      <c r="A6100" s="241"/>
      <c r="B6100" s="241"/>
      <c r="C6100" s="241"/>
      <c r="D6100" s="241"/>
      <c r="E6100" s="241"/>
      <c r="F6100" s="241"/>
      <c r="G6100" s="242"/>
      <c r="H6100" s="241"/>
      <c r="I6100" s="241"/>
      <c r="J6100" s="241"/>
      <c r="K6100" s="241"/>
      <c r="L6100" s="241"/>
      <c r="M6100" s="243"/>
      <c r="N6100" s="244"/>
      <c r="O6100" s="243"/>
      <c r="P6100" s="244"/>
      <c r="Q6100" s="243"/>
      <c r="R6100" s="243"/>
    </row>
    <row r="6101" spans="1:18">
      <c r="A6101" s="241"/>
      <c r="B6101" s="241"/>
      <c r="C6101" s="241"/>
      <c r="D6101" s="241"/>
      <c r="E6101" s="241"/>
      <c r="F6101" s="241"/>
      <c r="G6101" s="242"/>
      <c r="H6101" s="241"/>
      <c r="I6101" s="241"/>
      <c r="J6101" s="241"/>
      <c r="K6101" s="241"/>
      <c r="L6101" s="241"/>
      <c r="M6101" s="243"/>
      <c r="N6101" s="244"/>
      <c r="O6101" s="243"/>
      <c r="P6101" s="244"/>
      <c r="Q6101" s="243"/>
      <c r="R6101" s="243"/>
    </row>
    <row r="6102" spans="1:18">
      <c r="A6102" s="241"/>
      <c r="B6102" s="241"/>
      <c r="C6102" s="241"/>
      <c r="D6102" s="241"/>
      <c r="E6102" s="241"/>
      <c r="F6102" s="241"/>
      <c r="G6102" s="242"/>
      <c r="H6102" s="241"/>
      <c r="I6102" s="241"/>
      <c r="J6102" s="241"/>
      <c r="K6102" s="241"/>
      <c r="L6102" s="241"/>
      <c r="M6102" s="243"/>
      <c r="N6102" s="244"/>
      <c r="O6102" s="243"/>
      <c r="P6102" s="244"/>
      <c r="Q6102" s="243"/>
      <c r="R6102" s="243"/>
    </row>
    <row r="6103" spans="1:18">
      <c r="A6103" s="241"/>
      <c r="B6103" s="241"/>
      <c r="C6103" s="241"/>
      <c r="D6103" s="241"/>
      <c r="E6103" s="241"/>
      <c r="F6103" s="241"/>
      <c r="G6103" s="242"/>
      <c r="H6103" s="241"/>
      <c r="I6103" s="241"/>
      <c r="J6103" s="241"/>
      <c r="K6103" s="241"/>
      <c r="L6103" s="241"/>
      <c r="M6103" s="243"/>
      <c r="N6103" s="244"/>
      <c r="O6103" s="243"/>
      <c r="P6103" s="244"/>
      <c r="Q6103" s="243"/>
      <c r="R6103" s="243"/>
    </row>
    <row r="6104" spans="1:18">
      <c r="A6104" s="241"/>
      <c r="B6104" s="241"/>
      <c r="C6104" s="241"/>
      <c r="D6104" s="241"/>
      <c r="E6104" s="241"/>
      <c r="F6104" s="241"/>
      <c r="G6104" s="242"/>
      <c r="H6104" s="241"/>
      <c r="I6104" s="241"/>
      <c r="J6104" s="241"/>
      <c r="K6104" s="241"/>
      <c r="L6104" s="241"/>
      <c r="M6104" s="243"/>
      <c r="N6104" s="244"/>
      <c r="O6104" s="243"/>
      <c r="P6104" s="244"/>
      <c r="Q6104" s="243"/>
      <c r="R6104" s="243"/>
    </row>
    <row r="6105" spans="1:18">
      <c r="A6105" s="241"/>
      <c r="B6105" s="241"/>
      <c r="C6105" s="241"/>
      <c r="D6105" s="241"/>
      <c r="E6105" s="241"/>
      <c r="F6105" s="241"/>
      <c r="G6105" s="242"/>
      <c r="H6105" s="241"/>
      <c r="I6105" s="241"/>
      <c r="J6105" s="241"/>
      <c r="K6105" s="241"/>
      <c r="L6105" s="241"/>
      <c r="M6105" s="243"/>
      <c r="N6105" s="244"/>
      <c r="O6105" s="243"/>
      <c r="P6105" s="244"/>
      <c r="Q6105" s="243"/>
      <c r="R6105" s="243"/>
    </row>
    <row r="6106" spans="1:18">
      <c r="A6106" s="241"/>
      <c r="B6106" s="241"/>
      <c r="C6106" s="241"/>
      <c r="D6106" s="241"/>
      <c r="E6106" s="241"/>
      <c r="F6106" s="241"/>
      <c r="G6106" s="242"/>
      <c r="H6106" s="241"/>
      <c r="I6106" s="241"/>
      <c r="J6106" s="241"/>
      <c r="K6106" s="241"/>
      <c r="L6106" s="241"/>
      <c r="M6106" s="243"/>
      <c r="N6106" s="244"/>
      <c r="O6106" s="243"/>
      <c r="P6106" s="244"/>
      <c r="Q6106" s="243"/>
      <c r="R6106" s="243"/>
    </row>
    <row r="6107" spans="1:18">
      <c r="A6107" s="241"/>
      <c r="B6107" s="241"/>
      <c r="C6107" s="241"/>
      <c r="D6107" s="241"/>
      <c r="E6107" s="241"/>
      <c r="F6107" s="241"/>
      <c r="G6107" s="242"/>
      <c r="H6107" s="241"/>
      <c r="I6107" s="241"/>
      <c r="J6107" s="241"/>
      <c r="K6107" s="241"/>
      <c r="L6107" s="241"/>
      <c r="M6107" s="243"/>
      <c r="N6107" s="244"/>
      <c r="O6107" s="243"/>
      <c r="P6107" s="244"/>
      <c r="Q6107" s="243"/>
      <c r="R6107" s="243"/>
    </row>
    <row r="6108" spans="1:18">
      <c r="A6108" s="241"/>
      <c r="B6108" s="241"/>
      <c r="C6108" s="241"/>
      <c r="D6108" s="241"/>
      <c r="E6108" s="241"/>
      <c r="F6108" s="241"/>
      <c r="G6108" s="242"/>
      <c r="H6108" s="241"/>
      <c r="I6108" s="241"/>
      <c r="J6108" s="241"/>
      <c r="K6108" s="241"/>
      <c r="L6108" s="241"/>
      <c r="M6108" s="243"/>
      <c r="N6108" s="244"/>
      <c r="O6108" s="243"/>
      <c r="P6108" s="244"/>
      <c r="Q6108" s="243"/>
      <c r="R6108" s="243"/>
    </row>
    <row r="6109" spans="1:18">
      <c r="A6109" s="241"/>
      <c r="B6109" s="241"/>
      <c r="C6109" s="241"/>
      <c r="D6109" s="241"/>
      <c r="E6109" s="241"/>
      <c r="F6109" s="241"/>
      <c r="G6109" s="242"/>
      <c r="H6109" s="241"/>
      <c r="I6109" s="241"/>
      <c r="J6109" s="241"/>
      <c r="K6109" s="241"/>
      <c r="L6109" s="241"/>
      <c r="M6109" s="243"/>
      <c r="N6109" s="244"/>
      <c r="O6109" s="243"/>
      <c r="P6109" s="244"/>
      <c r="Q6109" s="243"/>
      <c r="R6109" s="243"/>
    </row>
    <row r="6110" spans="1:18">
      <c r="A6110" s="241"/>
      <c r="B6110" s="241"/>
      <c r="C6110" s="241"/>
      <c r="D6110" s="241"/>
      <c r="E6110" s="241"/>
      <c r="F6110" s="241"/>
      <c r="G6110" s="242"/>
      <c r="H6110" s="241"/>
      <c r="I6110" s="241"/>
      <c r="J6110" s="241"/>
      <c r="K6110" s="241"/>
      <c r="L6110" s="241"/>
      <c r="M6110" s="243"/>
      <c r="N6110" s="244"/>
      <c r="O6110" s="243"/>
      <c r="P6110" s="244"/>
      <c r="Q6110" s="243"/>
      <c r="R6110" s="243"/>
    </row>
    <row r="6111" spans="1:18">
      <c r="A6111" s="241"/>
      <c r="B6111" s="241"/>
      <c r="C6111" s="241"/>
      <c r="D6111" s="241"/>
      <c r="E6111" s="241"/>
      <c r="F6111" s="241"/>
      <c r="G6111" s="242"/>
      <c r="H6111" s="241"/>
      <c r="I6111" s="241"/>
      <c r="J6111" s="241"/>
      <c r="K6111" s="241"/>
      <c r="L6111" s="241"/>
      <c r="M6111" s="243"/>
      <c r="N6111" s="244"/>
      <c r="O6111" s="243"/>
      <c r="P6111" s="244"/>
      <c r="Q6111" s="243"/>
      <c r="R6111" s="243"/>
    </row>
    <row r="6112" spans="1:18">
      <c r="A6112" s="241"/>
      <c r="B6112" s="241"/>
      <c r="C6112" s="241"/>
      <c r="D6112" s="241"/>
      <c r="E6112" s="241"/>
      <c r="F6112" s="241"/>
      <c r="G6112" s="242"/>
      <c r="H6112" s="241"/>
      <c r="I6112" s="241"/>
      <c r="J6112" s="241"/>
      <c r="K6112" s="241"/>
      <c r="L6112" s="241"/>
      <c r="M6112" s="243"/>
      <c r="N6112" s="244"/>
      <c r="O6112" s="243"/>
      <c r="P6112" s="244"/>
      <c r="Q6112" s="243"/>
      <c r="R6112" s="243"/>
    </row>
    <row r="6113" spans="1:18">
      <c r="A6113" s="241"/>
      <c r="B6113" s="241"/>
      <c r="C6113" s="241"/>
      <c r="D6113" s="241"/>
      <c r="E6113" s="241"/>
      <c r="F6113" s="241"/>
      <c r="G6113" s="242"/>
      <c r="H6113" s="241"/>
      <c r="I6113" s="241"/>
      <c r="J6113" s="241"/>
      <c r="K6113" s="241"/>
      <c r="L6113" s="241"/>
      <c r="M6113" s="243"/>
      <c r="N6113" s="244"/>
      <c r="O6113" s="243"/>
      <c r="P6113" s="244"/>
      <c r="Q6113" s="243"/>
      <c r="R6113" s="243"/>
    </row>
    <row r="6114" spans="1:18">
      <c r="A6114" s="241"/>
      <c r="B6114" s="241"/>
      <c r="C6114" s="241"/>
      <c r="D6114" s="241"/>
      <c r="E6114" s="241"/>
      <c r="F6114" s="241"/>
      <c r="G6114" s="242"/>
      <c r="H6114" s="241"/>
      <c r="I6114" s="241"/>
      <c r="J6114" s="241"/>
      <c r="K6114" s="241"/>
      <c r="L6114" s="241"/>
      <c r="M6114" s="243"/>
      <c r="N6114" s="244"/>
      <c r="O6114" s="243"/>
      <c r="P6114" s="244"/>
      <c r="Q6114" s="243"/>
      <c r="R6114" s="243"/>
    </row>
    <row r="6115" spans="1:18">
      <c r="A6115" s="241"/>
      <c r="B6115" s="241"/>
      <c r="C6115" s="241"/>
      <c r="D6115" s="241"/>
      <c r="E6115" s="241"/>
      <c r="F6115" s="241"/>
      <c r="G6115" s="242"/>
      <c r="H6115" s="241"/>
      <c r="I6115" s="241"/>
      <c r="J6115" s="241"/>
      <c r="K6115" s="241"/>
      <c r="L6115" s="241"/>
      <c r="M6115" s="243"/>
      <c r="N6115" s="244"/>
      <c r="O6115" s="243"/>
      <c r="P6115" s="244"/>
      <c r="Q6115" s="243"/>
      <c r="R6115" s="243"/>
    </row>
    <row r="6116" spans="1:18">
      <c r="A6116" s="241"/>
      <c r="B6116" s="241"/>
      <c r="C6116" s="241"/>
      <c r="D6116" s="241"/>
      <c r="E6116" s="241"/>
      <c r="F6116" s="241"/>
      <c r="G6116" s="242"/>
      <c r="H6116" s="241"/>
      <c r="I6116" s="241"/>
      <c r="J6116" s="241"/>
      <c r="K6116" s="241"/>
      <c r="L6116" s="241"/>
      <c r="M6116" s="243"/>
      <c r="N6116" s="244"/>
      <c r="O6116" s="243"/>
      <c r="P6116" s="244"/>
      <c r="Q6116" s="243"/>
      <c r="R6116" s="243"/>
    </row>
    <row r="6117" spans="1:18">
      <c r="A6117" s="241"/>
      <c r="B6117" s="241"/>
      <c r="C6117" s="241"/>
      <c r="D6117" s="241"/>
      <c r="E6117" s="241"/>
      <c r="F6117" s="241"/>
      <c r="G6117" s="242"/>
      <c r="H6117" s="241"/>
      <c r="I6117" s="241"/>
      <c r="J6117" s="241"/>
      <c r="K6117" s="241"/>
      <c r="L6117" s="241"/>
      <c r="M6117" s="243"/>
      <c r="N6117" s="244"/>
      <c r="O6117" s="243"/>
      <c r="P6117" s="244"/>
      <c r="Q6117" s="243"/>
      <c r="R6117" s="243"/>
    </row>
    <row r="6118" spans="1:18">
      <c r="A6118" s="241"/>
      <c r="B6118" s="241"/>
      <c r="C6118" s="241"/>
      <c r="D6118" s="241"/>
      <c r="E6118" s="241"/>
      <c r="F6118" s="241"/>
      <c r="G6118" s="242"/>
      <c r="H6118" s="241"/>
      <c r="I6118" s="241"/>
      <c r="J6118" s="241"/>
      <c r="K6118" s="241"/>
      <c r="L6118" s="241"/>
      <c r="M6118" s="243"/>
      <c r="N6118" s="244"/>
      <c r="O6118" s="243"/>
      <c r="P6118" s="244"/>
      <c r="Q6118" s="243"/>
      <c r="R6118" s="243"/>
    </row>
    <row r="6119" spans="1:18">
      <c r="A6119" s="241"/>
      <c r="B6119" s="241"/>
      <c r="C6119" s="241"/>
      <c r="D6119" s="241"/>
      <c r="E6119" s="241"/>
      <c r="F6119" s="241"/>
      <c r="G6119" s="242"/>
      <c r="H6119" s="241"/>
      <c r="I6119" s="241"/>
      <c r="J6119" s="241"/>
      <c r="K6119" s="241"/>
      <c r="L6119" s="241"/>
      <c r="M6119" s="243"/>
      <c r="N6119" s="244"/>
      <c r="O6119" s="243"/>
      <c r="P6119" s="244"/>
      <c r="Q6119" s="243"/>
      <c r="R6119" s="243"/>
    </row>
    <row r="6120" spans="1:18">
      <c r="A6120" s="241"/>
      <c r="B6120" s="241"/>
      <c r="C6120" s="241"/>
      <c r="D6120" s="241"/>
      <c r="E6120" s="241"/>
      <c r="F6120" s="241"/>
      <c r="G6120" s="242"/>
      <c r="H6120" s="241"/>
      <c r="I6120" s="241"/>
      <c r="J6120" s="241"/>
      <c r="K6120" s="241"/>
      <c r="L6120" s="241"/>
      <c r="M6120" s="243"/>
      <c r="N6120" s="244"/>
      <c r="O6120" s="243"/>
      <c r="P6120" s="244"/>
      <c r="Q6120" s="243"/>
      <c r="R6120" s="243"/>
    </row>
    <row r="6121" spans="1:18">
      <c r="A6121" s="241"/>
      <c r="B6121" s="241"/>
      <c r="C6121" s="241"/>
      <c r="D6121" s="241"/>
      <c r="E6121" s="241"/>
      <c r="F6121" s="241"/>
      <c r="G6121" s="242"/>
      <c r="H6121" s="241"/>
      <c r="I6121" s="241"/>
      <c r="J6121" s="241"/>
      <c r="K6121" s="241"/>
      <c r="L6121" s="241"/>
      <c r="M6121" s="243"/>
      <c r="N6121" s="244"/>
      <c r="O6121" s="243"/>
      <c r="P6121" s="244"/>
      <c r="Q6121" s="243"/>
      <c r="R6121" s="243"/>
    </row>
    <row r="6122" spans="1:18">
      <c r="A6122" s="241"/>
      <c r="B6122" s="241"/>
      <c r="C6122" s="241"/>
      <c r="D6122" s="241"/>
      <c r="E6122" s="241"/>
      <c r="F6122" s="241"/>
      <c r="G6122" s="242"/>
      <c r="H6122" s="241"/>
      <c r="I6122" s="241"/>
      <c r="J6122" s="241"/>
      <c r="K6122" s="241"/>
      <c r="L6122" s="241"/>
      <c r="M6122" s="243"/>
      <c r="N6122" s="244"/>
      <c r="O6122" s="243"/>
      <c r="P6122" s="244"/>
      <c r="Q6122" s="243"/>
      <c r="R6122" s="243"/>
    </row>
    <row r="6123" spans="1:18">
      <c r="A6123" s="241"/>
      <c r="B6123" s="241"/>
      <c r="C6123" s="241"/>
      <c r="D6123" s="241"/>
      <c r="E6123" s="241"/>
      <c r="F6123" s="241"/>
      <c r="G6123" s="242"/>
      <c r="H6123" s="241"/>
      <c r="I6123" s="241"/>
      <c r="J6123" s="241"/>
      <c r="K6123" s="241"/>
      <c r="L6123" s="241"/>
      <c r="M6123" s="243"/>
      <c r="N6123" s="244"/>
      <c r="O6123" s="243"/>
      <c r="P6123" s="244"/>
      <c r="Q6123" s="243"/>
      <c r="R6123" s="243"/>
    </row>
    <row r="6124" spans="1:18">
      <c r="A6124" s="241"/>
      <c r="B6124" s="241"/>
      <c r="C6124" s="241"/>
      <c r="D6124" s="241"/>
      <c r="E6124" s="241"/>
      <c r="F6124" s="241"/>
      <c r="G6124" s="242"/>
      <c r="H6124" s="241"/>
      <c r="I6124" s="241"/>
      <c r="J6124" s="241"/>
      <c r="K6124" s="241"/>
      <c r="L6124" s="241"/>
      <c r="M6124" s="243"/>
      <c r="N6124" s="244"/>
      <c r="O6124" s="243"/>
      <c r="P6124" s="244"/>
      <c r="Q6124" s="243"/>
      <c r="R6124" s="243"/>
    </row>
    <row r="6125" spans="1:18">
      <c r="A6125" s="241"/>
      <c r="B6125" s="241"/>
      <c r="C6125" s="241"/>
      <c r="D6125" s="241"/>
      <c r="E6125" s="241"/>
      <c r="F6125" s="241"/>
      <c r="G6125" s="242"/>
      <c r="H6125" s="241"/>
      <c r="I6125" s="241"/>
      <c r="J6125" s="241"/>
      <c r="K6125" s="241"/>
      <c r="L6125" s="241"/>
      <c r="M6125" s="243"/>
      <c r="N6125" s="244"/>
      <c r="O6125" s="243"/>
      <c r="P6125" s="244"/>
      <c r="Q6125" s="243"/>
      <c r="R6125" s="243"/>
    </row>
    <row r="6126" spans="1:18">
      <c r="A6126" s="241"/>
      <c r="B6126" s="241"/>
      <c r="C6126" s="241"/>
      <c r="D6126" s="241"/>
      <c r="E6126" s="241"/>
      <c r="F6126" s="241"/>
      <c r="G6126" s="242"/>
      <c r="H6126" s="241"/>
      <c r="I6126" s="241"/>
      <c r="J6126" s="241"/>
      <c r="K6126" s="241"/>
      <c r="L6126" s="241"/>
      <c r="M6126" s="243"/>
      <c r="N6126" s="244"/>
      <c r="O6126" s="243"/>
      <c r="P6126" s="244"/>
      <c r="Q6126" s="243"/>
      <c r="R6126" s="243"/>
    </row>
    <row r="6127" spans="1:18">
      <c r="A6127" s="241"/>
      <c r="B6127" s="241"/>
      <c r="C6127" s="241"/>
      <c r="D6127" s="241"/>
      <c r="E6127" s="241"/>
      <c r="F6127" s="241"/>
      <c r="G6127" s="242"/>
      <c r="H6127" s="241"/>
      <c r="I6127" s="241"/>
      <c r="J6127" s="241"/>
      <c r="K6127" s="241"/>
      <c r="L6127" s="241"/>
      <c r="M6127" s="243"/>
      <c r="N6127" s="244"/>
      <c r="O6127" s="243"/>
      <c r="P6127" s="244"/>
      <c r="Q6127" s="243"/>
      <c r="R6127" s="243"/>
    </row>
    <row r="6128" spans="1:18">
      <c r="A6128" s="241"/>
      <c r="B6128" s="241"/>
      <c r="C6128" s="241"/>
      <c r="D6128" s="241"/>
      <c r="E6128" s="241"/>
      <c r="F6128" s="241"/>
      <c r="G6128" s="242"/>
      <c r="H6128" s="241"/>
      <c r="I6128" s="241"/>
      <c r="J6128" s="241"/>
      <c r="K6128" s="241"/>
      <c r="L6128" s="241"/>
      <c r="M6128" s="243"/>
      <c r="N6128" s="244"/>
      <c r="O6128" s="243"/>
      <c r="P6128" s="244"/>
      <c r="Q6128" s="243"/>
      <c r="R6128" s="243"/>
    </row>
    <row r="6129" spans="1:18">
      <c r="A6129" s="241"/>
      <c r="B6129" s="241"/>
      <c r="C6129" s="241"/>
      <c r="D6129" s="241"/>
      <c r="E6129" s="241"/>
      <c r="F6129" s="241"/>
      <c r="G6129" s="242"/>
      <c r="H6129" s="241"/>
      <c r="I6129" s="241"/>
      <c r="J6129" s="241"/>
      <c r="K6129" s="241"/>
      <c r="L6129" s="241"/>
      <c r="M6129" s="243"/>
      <c r="N6129" s="244"/>
      <c r="O6129" s="243"/>
      <c r="P6129" s="244"/>
      <c r="Q6129" s="243"/>
      <c r="R6129" s="243"/>
    </row>
    <row r="6130" spans="1:18">
      <c r="A6130" s="241"/>
      <c r="B6130" s="241"/>
      <c r="C6130" s="241"/>
      <c r="D6130" s="241"/>
      <c r="E6130" s="241"/>
      <c r="F6130" s="241"/>
      <c r="G6130" s="242"/>
      <c r="H6130" s="241"/>
      <c r="I6130" s="241"/>
      <c r="J6130" s="241"/>
      <c r="K6130" s="241"/>
      <c r="L6130" s="241"/>
      <c r="M6130" s="243"/>
      <c r="N6130" s="244"/>
      <c r="O6130" s="243"/>
      <c r="P6130" s="244"/>
      <c r="Q6130" s="243"/>
      <c r="R6130" s="243"/>
    </row>
    <row r="6131" spans="1:18">
      <c r="A6131" s="241"/>
      <c r="B6131" s="241"/>
      <c r="C6131" s="241"/>
      <c r="D6131" s="241"/>
      <c r="E6131" s="241"/>
      <c r="F6131" s="241"/>
      <c r="G6131" s="242"/>
      <c r="H6131" s="241"/>
      <c r="I6131" s="241"/>
      <c r="J6131" s="241"/>
      <c r="K6131" s="241"/>
      <c r="L6131" s="241"/>
      <c r="M6131" s="243"/>
      <c r="N6131" s="244"/>
      <c r="O6131" s="243"/>
      <c r="P6131" s="244"/>
      <c r="Q6131" s="243"/>
      <c r="R6131" s="243"/>
    </row>
    <row r="6132" spans="1:18">
      <c r="A6132" s="241"/>
      <c r="B6132" s="241"/>
      <c r="C6132" s="241"/>
      <c r="D6132" s="241"/>
      <c r="E6132" s="241"/>
      <c r="F6132" s="241"/>
      <c r="G6132" s="242"/>
      <c r="H6132" s="241"/>
      <c r="I6132" s="241"/>
      <c r="J6132" s="241"/>
      <c r="K6132" s="241"/>
      <c r="L6132" s="241"/>
      <c r="M6132" s="243"/>
      <c r="N6132" s="244"/>
      <c r="O6132" s="243"/>
      <c r="P6132" s="244"/>
      <c r="Q6132" s="243"/>
      <c r="R6132" s="243"/>
    </row>
    <row r="6133" spans="1:18">
      <c r="A6133" s="241"/>
      <c r="B6133" s="241"/>
      <c r="C6133" s="241"/>
      <c r="D6133" s="241"/>
      <c r="E6133" s="241"/>
      <c r="F6133" s="241"/>
      <c r="G6133" s="242"/>
      <c r="H6133" s="241"/>
      <c r="I6133" s="241"/>
      <c r="J6133" s="241"/>
      <c r="K6133" s="241"/>
      <c r="L6133" s="241"/>
      <c r="M6133" s="243"/>
      <c r="N6133" s="244"/>
      <c r="O6133" s="243"/>
      <c r="P6133" s="244"/>
      <c r="Q6133" s="243"/>
      <c r="R6133" s="243"/>
    </row>
    <row r="6134" spans="1:18">
      <c r="A6134" s="241"/>
      <c r="B6134" s="241"/>
      <c r="C6134" s="241"/>
      <c r="D6134" s="241"/>
      <c r="E6134" s="241"/>
      <c r="F6134" s="241"/>
      <c r="G6134" s="242"/>
      <c r="H6134" s="241"/>
      <c r="I6134" s="241"/>
      <c r="J6134" s="241"/>
      <c r="K6134" s="241"/>
      <c r="L6134" s="241"/>
      <c r="M6134" s="243"/>
      <c r="N6134" s="244"/>
      <c r="O6134" s="243"/>
      <c r="P6134" s="244"/>
      <c r="Q6134" s="243"/>
      <c r="R6134" s="243"/>
    </row>
    <row r="6135" spans="1:18">
      <c r="A6135" s="241"/>
      <c r="B6135" s="241"/>
      <c r="C6135" s="241"/>
      <c r="D6135" s="241"/>
      <c r="E6135" s="241"/>
      <c r="F6135" s="241"/>
      <c r="G6135" s="242"/>
      <c r="H6135" s="241"/>
      <c r="I6135" s="241"/>
      <c r="J6135" s="241"/>
      <c r="K6135" s="241"/>
      <c r="L6135" s="241"/>
      <c r="M6135" s="243"/>
      <c r="N6135" s="244"/>
      <c r="O6135" s="243"/>
      <c r="P6135" s="244"/>
      <c r="Q6135" s="243"/>
      <c r="R6135" s="243"/>
    </row>
    <row r="6136" spans="1:18">
      <c r="A6136" s="241"/>
      <c r="B6136" s="241"/>
      <c r="C6136" s="241"/>
      <c r="D6136" s="241"/>
      <c r="E6136" s="241"/>
      <c r="F6136" s="241"/>
      <c r="G6136" s="242"/>
      <c r="H6136" s="241"/>
      <c r="I6136" s="241"/>
      <c r="J6136" s="241"/>
      <c r="K6136" s="241"/>
      <c r="L6136" s="241"/>
      <c r="M6136" s="243"/>
      <c r="N6136" s="244"/>
      <c r="O6136" s="243"/>
      <c r="P6136" s="244"/>
      <c r="Q6136" s="243"/>
      <c r="R6136" s="243"/>
    </row>
    <row r="6137" spans="1:18">
      <c r="A6137" s="241"/>
      <c r="B6137" s="241"/>
      <c r="C6137" s="241"/>
      <c r="D6137" s="241"/>
      <c r="E6137" s="241"/>
      <c r="F6137" s="241"/>
      <c r="G6137" s="242"/>
      <c r="H6137" s="241"/>
      <c r="I6137" s="241"/>
      <c r="J6137" s="241"/>
      <c r="K6137" s="241"/>
      <c r="L6137" s="241"/>
      <c r="M6137" s="243"/>
      <c r="N6137" s="244"/>
      <c r="O6137" s="243"/>
      <c r="P6137" s="244"/>
      <c r="Q6137" s="243"/>
      <c r="R6137" s="243"/>
    </row>
    <row r="6138" spans="1:18">
      <c r="A6138" s="241"/>
      <c r="B6138" s="241"/>
      <c r="C6138" s="241"/>
      <c r="D6138" s="241"/>
      <c r="E6138" s="241"/>
      <c r="F6138" s="241"/>
      <c r="G6138" s="242"/>
      <c r="H6138" s="241"/>
      <c r="I6138" s="241"/>
      <c r="J6138" s="241"/>
      <c r="K6138" s="241"/>
      <c r="L6138" s="241"/>
      <c r="M6138" s="243"/>
      <c r="N6138" s="244"/>
      <c r="O6138" s="243"/>
      <c r="P6138" s="244"/>
      <c r="Q6138" s="243"/>
      <c r="R6138" s="243"/>
    </row>
    <row r="6139" spans="1:18">
      <c r="A6139" s="241"/>
      <c r="B6139" s="241"/>
      <c r="C6139" s="241"/>
      <c r="D6139" s="241"/>
      <c r="E6139" s="241"/>
      <c r="F6139" s="241"/>
      <c r="G6139" s="242"/>
      <c r="H6139" s="241"/>
      <c r="I6139" s="241"/>
      <c r="J6139" s="241"/>
      <c r="K6139" s="241"/>
      <c r="L6139" s="241"/>
      <c r="M6139" s="243"/>
      <c r="N6139" s="244"/>
      <c r="O6139" s="243"/>
      <c r="P6139" s="244"/>
      <c r="Q6139" s="243"/>
      <c r="R6139" s="243"/>
    </row>
    <row r="6140" spans="1:18">
      <c r="A6140" s="241"/>
      <c r="B6140" s="241"/>
      <c r="C6140" s="241"/>
      <c r="D6140" s="241"/>
      <c r="E6140" s="241"/>
      <c r="F6140" s="241"/>
      <c r="G6140" s="242"/>
      <c r="H6140" s="241"/>
      <c r="I6140" s="241"/>
      <c r="J6140" s="241"/>
      <c r="K6140" s="241"/>
      <c r="L6140" s="241"/>
      <c r="M6140" s="243"/>
      <c r="N6140" s="244"/>
      <c r="O6140" s="243"/>
      <c r="P6140" s="244"/>
      <c r="Q6140" s="243"/>
      <c r="R6140" s="243"/>
    </row>
    <row r="6141" spans="1:18">
      <c r="A6141" s="241"/>
      <c r="B6141" s="241"/>
      <c r="C6141" s="241"/>
      <c r="D6141" s="241"/>
      <c r="E6141" s="241"/>
      <c r="F6141" s="241"/>
      <c r="G6141" s="242"/>
      <c r="H6141" s="241"/>
      <c r="I6141" s="241"/>
      <c r="J6141" s="241"/>
      <c r="K6141" s="241"/>
      <c r="L6141" s="241"/>
      <c r="M6141" s="243"/>
      <c r="N6141" s="244"/>
      <c r="O6141" s="243"/>
      <c r="P6141" s="244"/>
      <c r="Q6141" s="243"/>
      <c r="R6141" s="243"/>
    </row>
    <row r="6142" spans="1:18">
      <c r="A6142" s="241"/>
      <c r="B6142" s="241"/>
      <c r="C6142" s="241"/>
      <c r="D6142" s="241"/>
      <c r="E6142" s="241"/>
      <c r="F6142" s="241"/>
      <c r="G6142" s="242"/>
      <c r="H6142" s="241"/>
      <c r="I6142" s="241"/>
      <c r="J6142" s="241"/>
      <c r="K6142" s="241"/>
      <c r="L6142" s="241"/>
      <c r="M6142" s="243"/>
      <c r="N6142" s="244"/>
      <c r="O6142" s="243"/>
      <c r="P6142" s="244"/>
      <c r="Q6142" s="243"/>
      <c r="R6142" s="243"/>
    </row>
    <row r="6143" spans="1:18">
      <c r="A6143" s="241"/>
      <c r="B6143" s="241"/>
      <c r="C6143" s="241"/>
      <c r="D6143" s="241"/>
      <c r="E6143" s="241"/>
      <c r="F6143" s="241"/>
      <c r="G6143" s="242"/>
      <c r="H6143" s="241"/>
      <c r="I6143" s="241"/>
      <c r="J6143" s="241"/>
      <c r="K6143" s="241"/>
      <c r="L6143" s="241"/>
      <c r="M6143" s="243"/>
      <c r="N6143" s="244"/>
      <c r="O6143" s="243"/>
      <c r="P6143" s="244"/>
      <c r="Q6143" s="243"/>
      <c r="R6143" s="243"/>
    </row>
    <row r="6144" spans="1:18">
      <c r="A6144" s="241"/>
      <c r="B6144" s="241"/>
      <c r="C6144" s="241"/>
      <c r="D6144" s="241"/>
      <c r="E6144" s="241"/>
      <c r="F6144" s="241"/>
      <c r="G6144" s="242"/>
      <c r="H6144" s="241"/>
      <c r="I6144" s="241"/>
      <c r="J6144" s="241"/>
      <c r="K6144" s="241"/>
      <c r="L6144" s="241"/>
      <c r="M6144" s="243"/>
      <c r="N6144" s="244"/>
      <c r="O6144" s="243"/>
      <c r="P6144" s="244"/>
      <c r="Q6144" s="243"/>
      <c r="R6144" s="243"/>
    </row>
    <row r="6145" spans="1:18">
      <c r="A6145" s="241"/>
      <c r="B6145" s="241"/>
      <c r="C6145" s="241"/>
      <c r="D6145" s="241"/>
      <c r="E6145" s="241"/>
      <c r="F6145" s="241"/>
      <c r="G6145" s="242"/>
      <c r="H6145" s="241"/>
      <c r="I6145" s="241"/>
      <c r="J6145" s="241"/>
      <c r="K6145" s="241"/>
      <c r="L6145" s="241"/>
      <c r="M6145" s="243"/>
      <c r="N6145" s="244"/>
      <c r="O6145" s="243"/>
      <c r="P6145" s="244"/>
      <c r="Q6145" s="243"/>
      <c r="R6145" s="243"/>
    </row>
    <row r="6146" spans="1:18">
      <c r="A6146" s="241"/>
      <c r="B6146" s="241"/>
      <c r="C6146" s="241"/>
      <c r="D6146" s="241"/>
      <c r="E6146" s="241"/>
      <c r="F6146" s="241"/>
      <c r="G6146" s="242"/>
      <c r="H6146" s="241"/>
      <c r="I6146" s="241"/>
      <c r="J6146" s="241"/>
      <c r="K6146" s="241"/>
      <c r="L6146" s="241"/>
      <c r="M6146" s="243"/>
      <c r="N6146" s="244"/>
      <c r="O6146" s="243"/>
      <c r="P6146" s="244"/>
      <c r="Q6146" s="243"/>
      <c r="R6146" s="243"/>
    </row>
    <row r="6147" spans="1:18">
      <c r="A6147" s="241"/>
      <c r="B6147" s="241"/>
      <c r="C6147" s="241"/>
      <c r="D6147" s="241"/>
      <c r="E6147" s="241"/>
      <c r="F6147" s="241"/>
      <c r="G6147" s="242"/>
      <c r="H6147" s="241"/>
      <c r="I6147" s="241"/>
      <c r="J6147" s="241"/>
      <c r="K6147" s="241"/>
      <c r="L6147" s="241"/>
      <c r="M6147" s="243"/>
      <c r="N6147" s="244"/>
      <c r="O6147" s="243"/>
      <c r="P6147" s="244"/>
      <c r="Q6147" s="243"/>
      <c r="R6147" s="243"/>
    </row>
    <row r="6148" spans="1:18">
      <c r="A6148" s="241"/>
      <c r="B6148" s="241"/>
      <c r="C6148" s="241"/>
      <c r="D6148" s="241"/>
      <c r="E6148" s="241"/>
      <c r="F6148" s="241"/>
      <c r="G6148" s="242"/>
      <c r="H6148" s="241"/>
      <c r="I6148" s="241"/>
      <c r="J6148" s="241"/>
      <c r="K6148" s="241"/>
      <c r="L6148" s="241"/>
      <c r="M6148" s="243"/>
      <c r="N6148" s="244"/>
      <c r="O6148" s="243"/>
      <c r="P6148" s="244"/>
      <c r="Q6148" s="243"/>
      <c r="R6148" s="243"/>
    </row>
    <row r="6149" spans="1:18">
      <c r="A6149" s="241"/>
      <c r="B6149" s="241"/>
      <c r="C6149" s="241"/>
      <c r="D6149" s="241"/>
      <c r="E6149" s="241"/>
      <c r="F6149" s="241"/>
      <c r="G6149" s="242"/>
      <c r="H6149" s="241"/>
      <c r="I6149" s="241"/>
      <c r="J6149" s="241"/>
      <c r="K6149" s="241"/>
      <c r="L6149" s="241"/>
      <c r="M6149" s="243"/>
      <c r="N6149" s="244"/>
      <c r="O6149" s="243"/>
      <c r="P6149" s="244"/>
      <c r="Q6149" s="243"/>
      <c r="R6149" s="243"/>
    </row>
    <row r="6150" spans="1:18">
      <c r="A6150" s="241"/>
      <c r="B6150" s="241"/>
      <c r="C6150" s="241"/>
      <c r="D6150" s="241"/>
      <c r="E6150" s="241"/>
      <c r="F6150" s="241"/>
      <c r="G6150" s="242"/>
      <c r="H6150" s="241"/>
      <c r="I6150" s="241"/>
      <c r="J6150" s="241"/>
      <c r="K6150" s="241"/>
      <c r="L6150" s="241"/>
      <c r="M6150" s="243"/>
      <c r="N6150" s="244"/>
      <c r="O6150" s="243"/>
      <c r="P6150" s="244"/>
      <c r="Q6150" s="243"/>
      <c r="R6150" s="243"/>
    </row>
    <row r="6151" spans="1:18">
      <c r="A6151" s="241"/>
      <c r="B6151" s="241"/>
      <c r="C6151" s="241"/>
      <c r="D6151" s="241"/>
      <c r="E6151" s="241"/>
      <c r="F6151" s="241"/>
      <c r="G6151" s="242"/>
      <c r="H6151" s="241"/>
      <c r="I6151" s="241"/>
      <c r="J6151" s="241"/>
      <c r="K6151" s="241"/>
      <c r="L6151" s="241"/>
      <c r="M6151" s="243"/>
      <c r="N6151" s="244"/>
      <c r="O6151" s="243"/>
      <c r="P6151" s="244"/>
      <c r="Q6151" s="243"/>
      <c r="R6151" s="243"/>
    </row>
    <row r="6152" spans="1:18">
      <c r="A6152" s="241"/>
      <c r="B6152" s="241"/>
      <c r="C6152" s="241"/>
      <c r="D6152" s="241"/>
      <c r="E6152" s="241"/>
      <c r="F6152" s="241"/>
      <c r="G6152" s="242"/>
      <c r="H6152" s="241"/>
      <c r="I6152" s="241"/>
      <c r="J6152" s="241"/>
      <c r="K6152" s="241"/>
      <c r="L6152" s="241"/>
      <c r="M6152" s="243"/>
      <c r="N6152" s="244"/>
      <c r="O6152" s="243"/>
      <c r="P6152" s="244"/>
      <c r="Q6152" s="243"/>
      <c r="R6152" s="243"/>
    </row>
    <row r="6153" spans="1:18">
      <c r="A6153" s="241"/>
      <c r="B6153" s="241"/>
      <c r="C6153" s="241"/>
      <c r="D6153" s="241"/>
      <c r="E6153" s="241"/>
      <c r="F6153" s="241"/>
      <c r="G6153" s="242"/>
      <c r="H6153" s="241"/>
      <c r="I6153" s="241"/>
      <c r="J6153" s="241"/>
      <c r="K6153" s="241"/>
      <c r="L6153" s="241"/>
      <c r="M6153" s="243"/>
      <c r="N6153" s="244"/>
      <c r="O6153" s="243"/>
      <c r="P6153" s="244"/>
      <c r="Q6153" s="243"/>
      <c r="R6153" s="243"/>
    </row>
    <row r="6154" spans="1:18">
      <c r="A6154" s="241"/>
      <c r="B6154" s="241"/>
      <c r="C6154" s="241"/>
      <c r="D6154" s="241"/>
      <c r="E6154" s="241"/>
      <c r="F6154" s="241"/>
      <c r="G6154" s="242"/>
      <c r="H6154" s="241"/>
      <c r="I6154" s="241"/>
      <c r="J6154" s="241"/>
      <c r="K6154" s="241"/>
      <c r="L6154" s="241"/>
      <c r="M6154" s="243"/>
      <c r="N6154" s="244"/>
      <c r="O6154" s="243"/>
      <c r="P6154" s="244"/>
      <c r="Q6154" s="243"/>
      <c r="R6154" s="243"/>
    </row>
    <row r="6155" spans="1:18">
      <c r="A6155" s="241"/>
      <c r="B6155" s="241"/>
      <c r="C6155" s="241"/>
      <c r="D6155" s="241"/>
      <c r="E6155" s="241"/>
      <c r="F6155" s="241"/>
      <c r="G6155" s="242"/>
      <c r="H6155" s="241"/>
      <c r="I6155" s="241"/>
      <c r="J6155" s="241"/>
      <c r="K6155" s="241"/>
      <c r="L6155" s="241"/>
      <c r="M6155" s="243"/>
      <c r="N6155" s="244"/>
      <c r="O6155" s="243"/>
      <c r="P6155" s="244"/>
      <c r="Q6155" s="243"/>
      <c r="R6155" s="243"/>
    </row>
    <row r="6156" spans="1:18">
      <c r="A6156" s="241"/>
      <c r="B6156" s="241"/>
      <c r="C6156" s="241"/>
      <c r="D6156" s="241"/>
      <c r="E6156" s="241"/>
      <c r="F6156" s="241"/>
      <c r="G6156" s="242"/>
      <c r="H6156" s="241"/>
      <c r="I6156" s="241"/>
      <c r="J6156" s="241"/>
      <c r="K6156" s="241"/>
      <c r="L6156" s="241"/>
      <c r="M6156" s="243"/>
      <c r="N6156" s="244"/>
      <c r="O6156" s="243"/>
      <c r="P6156" s="244"/>
      <c r="Q6156" s="243"/>
      <c r="R6156" s="243"/>
    </row>
    <row r="6157" spans="1:18">
      <c r="A6157" s="241"/>
      <c r="B6157" s="241"/>
      <c r="C6157" s="241"/>
      <c r="D6157" s="241"/>
      <c r="E6157" s="241"/>
      <c r="F6157" s="241"/>
      <c r="G6157" s="242"/>
      <c r="H6157" s="241"/>
      <c r="I6157" s="241"/>
      <c r="J6157" s="241"/>
      <c r="K6157" s="241"/>
      <c r="L6157" s="241"/>
      <c r="M6157" s="243"/>
      <c r="N6157" s="244"/>
      <c r="O6157" s="243"/>
      <c r="P6157" s="244"/>
      <c r="Q6157" s="243"/>
      <c r="R6157" s="243"/>
    </row>
    <row r="6158" spans="1:18">
      <c r="A6158" s="241"/>
      <c r="B6158" s="241"/>
      <c r="C6158" s="241"/>
      <c r="D6158" s="241"/>
      <c r="E6158" s="241"/>
      <c r="F6158" s="241"/>
      <c r="G6158" s="242"/>
      <c r="H6158" s="241"/>
      <c r="I6158" s="241"/>
      <c r="J6158" s="241"/>
      <c r="K6158" s="241"/>
      <c r="L6158" s="241"/>
      <c r="M6158" s="243"/>
      <c r="N6158" s="244"/>
      <c r="O6158" s="243"/>
      <c r="P6158" s="244"/>
      <c r="Q6158" s="243"/>
      <c r="R6158" s="243"/>
    </row>
    <row r="6159" spans="1:18">
      <c r="A6159" s="241"/>
      <c r="B6159" s="241"/>
      <c r="C6159" s="241"/>
      <c r="D6159" s="241"/>
      <c r="E6159" s="241"/>
      <c r="F6159" s="241"/>
      <c r="G6159" s="242"/>
      <c r="H6159" s="241"/>
      <c r="I6159" s="241"/>
      <c r="J6159" s="241"/>
      <c r="K6159" s="241"/>
      <c r="L6159" s="241"/>
      <c r="M6159" s="243"/>
      <c r="N6159" s="244"/>
      <c r="O6159" s="243"/>
      <c r="P6159" s="244"/>
      <c r="Q6159" s="243"/>
      <c r="R6159" s="243"/>
    </row>
    <row r="6160" spans="1:18">
      <c r="A6160" s="241"/>
      <c r="B6160" s="241"/>
      <c r="C6160" s="241"/>
      <c r="D6160" s="241"/>
      <c r="E6160" s="241"/>
      <c r="F6160" s="241"/>
      <c r="G6160" s="242"/>
      <c r="H6160" s="241"/>
      <c r="I6160" s="241"/>
      <c r="J6160" s="241"/>
      <c r="K6160" s="241"/>
      <c r="L6160" s="241"/>
      <c r="M6160" s="243"/>
      <c r="N6160" s="244"/>
      <c r="O6160" s="243"/>
      <c r="P6160" s="244"/>
      <c r="Q6160" s="243"/>
      <c r="R6160" s="243"/>
    </row>
    <row r="6161" spans="1:18">
      <c r="A6161" s="241"/>
      <c r="B6161" s="241"/>
      <c r="C6161" s="241"/>
      <c r="D6161" s="241"/>
      <c r="E6161" s="241"/>
      <c r="F6161" s="241"/>
      <c r="G6161" s="242"/>
      <c r="H6161" s="241"/>
      <c r="I6161" s="241"/>
      <c r="J6161" s="241"/>
      <c r="K6161" s="241"/>
      <c r="L6161" s="241"/>
      <c r="M6161" s="243"/>
      <c r="N6161" s="244"/>
      <c r="O6161" s="243"/>
      <c r="P6161" s="244"/>
      <c r="Q6161" s="243"/>
      <c r="R6161" s="243"/>
    </row>
    <row r="6162" spans="1:18">
      <c r="A6162" s="241"/>
      <c r="B6162" s="241"/>
      <c r="C6162" s="241"/>
      <c r="D6162" s="241"/>
      <c r="E6162" s="241"/>
      <c r="F6162" s="241"/>
      <c r="G6162" s="242"/>
      <c r="H6162" s="241"/>
      <c r="I6162" s="241"/>
      <c r="J6162" s="241"/>
      <c r="K6162" s="241"/>
      <c r="L6162" s="241"/>
      <c r="M6162" s="243"/>
      <c r="N6162" s="244"/>
      <c r="O6162" s="243"/>
      <c r="P6162" s="244"/>
      <c r="Q6162" s="243"/>
      <c r="R6162" s="243"/>
    </row>
    <row r="6163" spans="1:18">
      <c r="A6163" s="241"/>
      <c r="B6163" s="241"/>
      <c r="C6163" s="241"/>
      <c r="D6163" s="241"/>
      <c r="E6163" s="241"/>
      <c r="F6163" s="241"/>
      <c r="G6163" s="242"/>
      <c r="H6163" s="241"/>
      <c r="I6163" s="241"/>
      <c r="J6163" s="241"/>
      <c r="K6163" s="241"/>
      <c r="L6163" s="241"/>
      <c r="M6163" s="243"/>
      <c r="N6163" s="244"/>
      <c r="O6163" s="243"/>
      <c r="P6163" s="244"/>
      <c r="Q6163" s="243"/>
      <c r="R6163" s="243"/>
    </row>
    <row r="6164" spans="1:18">
      <c r="A6164" s="241"/>
      <c r="B6164" s="241"/>
      <c r="C6164" s="241"/>
      <c r="D6164" s="241"/>
      <c r="E6164" s="241"/>
      <c r="F6164" s="241"/>
      <c r="G6164" s="242"/>
      <c r="H6164" s="241"/>
      <c r="I6164" s="241"/>
      <c r="J6164" s="241"/>
      <c r="K6164" s="241"/>
      <c r="L6164" s="241"/>
      <c r="M6164" s="243"/>
      <c r="N6164" s="244"/>
      <c r="O6164" s="243"/>
      <c r="P6164" s="244"/>
      <c r="Q6164" s="243"/>
      <c r="R6164" s="243"/>
    </row>
    <row r="6165" spans="1:18">
      <c r="A6165" s="241"/>
      <c r="B6165" s="241"/>
      <c r="C6165" s="241"/>
      <c r="D6165" s="241"/>
      <c r="E6165" s="241"/>
      <c r="F6165" s="241"/>
      <c r="G6165" s="242"/>
      <c r="H6165" s="241"/>
      <c r="I6165" s="241"/>
      <c r="J6165" s="241"/>
      <c r="K6165" s="241"/>
      <c r="L6165" s="241"/>
      <c r="M6165" s="243"/>
      <c r="N6165" s="244"/>
      <c r="O6165" s="243"/>
      <c r="P6165" s="244"/>
      <c r="Q6165" s="243"/>
      <c r="R6165" s="243"/>
    </row>
    <row r="6166" spans="1:18">
      <c r="A6166" s="241"/>
      <c r="B6166" s="241"/>
      <c r="C6166" s="241"/>
      <c r="D6166" s="241"/>
      <c r="E6166" s="241"/>
      <c r="F6166" s="241"/>
      <c r="G6166" s="242"/>
      <c r="H6166" s="241"/>
      <c r="I6166" s="241"/>
      <c r="J6166" s="241"/>
      <c r="K6166" s="241"/>
      <c r="L6166" s="241"/>
      <c r="M6166" s="243"/>
      <c r="N6166" s="244"/>
      <c r="O6166" s="243"/>
      <c r="P6166" s="244"/>
      <c r="Q6166" s="243"/>
      <c r="R6166" s="243"/>
    </row>
    <row r="6167" spans="1:18">
      <c r="A6167" s="241"/>
      <c r="B6167" s="241"/>
      <c r="C6167" s="241"/>
      <c r="D6167" s="241"/>
      <c r="E6167" s="241"/>
      <c r="F6167" s="241"/>
      <c r="G6167" s="242"/>
      <c r="H6167" s="241"/>
      <c r="I6167" s="241"/>
      <c r="J6167" s="241"/>
      <c r="K6167" s="241"/>
      <c r="L6167" s="241"/>
      <c r="M6167" s="243"/>
      <c r="N6167" s="244"/>
      <c r="O6167" s="243"/>
      <c r="P6167" s="244"/>
      <c r="Q6167" s="243"/>
      <c r="R6167" s="243"/>
    </row>
    <row r="6168" spans="1:18">
      <c r="A6168" s="241"/>
      <c r="B6168" s="241"/>
      <c r="C6168" s="241"/>
      <c r="D6168" s="241"/>
      <c r="E6168" s="241"/>
      <c r="F6168" s="241"/>
      <c r="G6168" s="242"/>
      <c r="H6168" s="241"/>
      <c r="I6168" s="241"/>
      <c r="J6168" s="241"/>
      <c r="K6168" s="241"/>
      <c r="L6168" s="241"/>
      <c r="M6168" s="243"/>
      <c r="N6168" s="244"/>
      <c r="O6168" s="243"/>
      <c r="P6168" s="244"/>
      <c r="Q6168" s="243"/>
      <c r="R6168" s="243"/>
    </row>
    <row r="6169" spans="1:18">
      <c r="A6169" s="241"/>
      <c r="B6169" s="241"/>
      <c r="C6169" s="241"/>
      <c r="D6169" s="241"/>
      <c r="E6169" s="241"/>
      <c r="F6169" s="241"/>
      <c r="G6169" s="242"/>
      <c r="H6169" s="241"/>
      <c r="I6169" s="241"/>
      <c r="J6169" s="241"/>
      <c r="K6169" s="241"/>
      <c r="L6169" s="241"/>
      <c r="M6169" s="243"/>
      <c r="N6169" s="244"/>
      <c r="O6169" s="243"/>
      <c r="P6169" s="244"/>
      <c r="Q6169" s="243"/>
      <c r="R6169" s="243"/>
    </row>
    <row r="6170" spans="1:18">
      <c r="A6170" s="241"/>
      <c r="B6170" s="241"/>
      <c r="C6170" s="241"/>
      <c r="D6170" s="241"/>
      <c r="E6170" s="241"/>
      <c r="F6170" s="241"/>
      <c r="G6170" s="242"/>
      <c r="H6170" s="241"/>
      <c r="I6170" s="241"/>
      <c r="J6170" s="241"/>
      <c r="K6170" s="241"/>
      <c r="L6170" s="241"/>
      <c r="M6170" s="243"/>
      <c r="N6170" s="244"/>
      <c r="O6170" s="243"/>
      <c r="P6170" s="244"/>
      <c r="Q6170" s="243"/>
      <c r="R6170" s="243"/>
    </row>
    <row r="6171" spans="1:18">
      <c r="A6171" s="241"/>
      <c r="B6171" s="241"/>
      <c r="C6171" s="241"/>
      <c r="D6171" s="241"/>
      <c r="E6171" s="241"/>
      <c r="F6171" s="241"/>
      <c r="G6171" s="242"/>
      <c r="H6171" s="241"/>
      <c r="I6171" s="241"/>
      <c r="J6171" s="241"/>
      <c r="K6171" s="241"/>
      <c r="L6171" s="241"/>
      <c r="M6171" s="243"/>
      <c r="N6171" s="244"/>
      <c r="O6171" s="243"/>
      <c r="P6171" s="244"/>
      <c r="Q6171" s="243"/>
      <c r="R6171" s="243"/>
    </row>
    <row r="6172" spans="1:18">
      <c r="A6172" s="241"/>
      <c r="B6172" s="241"/>
      <c r="C6172" s="241"/>
      <c r="D6172" s="241"/>
      <c r="E6172" s="241"/>
      <c r="F6172" s="241"/>
      <c r="G6172" s="242"/>
      <c r="H6172" s="241"/>
      <c r="I6172" s="241"/>
      <c r="J6172" s="241"/>
      <c r="K6172" s="241"/>
      <c r="L6172" s="241"/>
      <c r="M6172" s="243"/>
      <c r="N6172" s="244"/>
      <c r="O6172" s="243"/>
      <c r="P6172" s="244"/>
      <c r="Q6172" s="243"/>
      <c r="R6172" s="243"/>
    </row>
    <row r="6173" spans="1:18">
      <c r="A6173" s="241"/>
      <c r="B6173" s="241"/>
      <c r="C6173" s="241"/>
      <c r="D6173" s="241"/>
      <c r="E6173" s="241"/>
      <c r="F6173" s="241"/>
      <c r="G6173" s="242"/>
      <c r="H6173" s="241"/>
      <c r="I6173" s="241"/>
      <c r="J6173" s="241"/>
      <c r="K6173" s="241"/>
      <c r="L6173" s="241"/>
      <c r="M6173" s="243"/>
      <c r="N6173" s="244"/>
      <c r="O6173" s="243"/>
      <c r="P6173" s="244"/>
      <c r="Q6173" s="243"/>
      <c r="R6173" s="243"/>
    </row>
    <row r="6174" spans="1:18">
      <c r="A6174" s="241"/>
      <c r="B6174" s="241"/>
      <c r="C6174" s="241"/>
      <c r="D6174" s="241"/>
      <c r="E6174" s="241"/>
      <c r="F6174" s="241"/>
      <c r="G6174" s="242"/>
      <c r="H6174" s="241"/>
      <c r="I6174" s="241"/>
      <c r="J6174" s="241"/>
      <c r="K6174" s="241"/>
      <c r="L6174" s="241"/>
      <c r="M6174" s="243"/>
      <c r="N6174" s="244"/>
      <c r="O6174" s="243"/>
      <c r="P6174" s="244"/>
      <c r="Q6174" s="243"/>
      <c r="R6174" s="243"/>
    </row>
    <row r="6175" spans="1:18">
      <c r="A6175" s="241"/>
      <c r="B6175" s="241"/>
      <c r="C6175" s="241"/>
      <c r="D6175" s="241"/>
      <c r="E6175" s="241"/>
      <c r="F6175" s="241"/>
      <c r="G6175" s="242"/>
      <c r="H6175" s="241"/>
      <c r="I6175" s="241"/>
      <c r="J6175" s="241"/>
      <c r="K6175" s="241"/>
      <c r="L6175" s="241"/>
      <c r="M6175" s="243"/>
      <c r="N6175" s="244"/>
      <c r="O6175" s="243"/>
      <c r="P6175" s="244"/>
      <c r="Q6175" s="243"/>
      <c r="R6175" s="243"/>
    </row>
    <row r="6176" spans="1:18">
      <c r="A6176" s="241"/>
      <c r="B6176" s="241"/>
      <c r="C6176" s="241"/>
      <c r="D6176" s="241"/>
      <c r="E6176" s="241"/>
      <c r="F6176" s="241"/>
      <c r="G6176" s="242"/>
      <c r="H6176" s="241"/>
      <c r="I6176" s="241"/>
      <c r="J6176" s="241"/>
      <c r="K6176" s="241"/>
      <c r="L6176" s="241"/>
      <c r="M6176" s="243"/>
      <c r="N6176" s="244"/>
      <c r="O6176" s="243"/>
      <c r="P6176" s="244"/>
      <c r="Q6176" s="243"/>
      <c r="R6176" s="243"/>
    </row>
    <row r="6177" spans="1:18">
      <c r="A6177" s="241"/>
      <c r="B6177" s="241"/>
      <c r="C6177" s="241"/>
      <c r="D6177" s="241"/>
      <c r="E6177" s="241"/>
      <c r="F6177" s="241"/>
      <c r="G6177" s="242"/>
      <c r="H6177" s="241"/>
      <c r="I6177" s="241"/>
      <c r="J6177" s="241"/>
      <c r="K6177" s="241"/>
      <c r="L6177" s="241"/>
      <c r="M6177" s="243"/>
      <c r="N6177" s="244"/>
      <c r="O6177" s="243"/>
      <c r="P6177" s="244"/>
      <c r="Q6177" s="243"/>
      <c r="R6177" s="243"/>
    </row>
    <row r="6178" spans="1:18">
      <c r="A6178" s="241"/>
      <c r="B6178" s="241"/>
      <c r="C6178" s="241"/>
      <c r="D6178" s="241"/>
      <c r="E6178" s="241"/>
      <c r="F6178" s="241"/>
      <c r="G6178" s="242"/>
      <c r="H6178" s="241"/>
      <c r="I6178" s="241"/>
      <c r="J6178" s="241"/>
      <c r="K6178" s="241"/>
      <c r="L6178" s="241"/>
      <c r="M6178" s="243"/>
      <c r="N6178" s="244"/>
      <c r="O6178" s="243"/>
      <c r="P6178" s="244"/>
      <c r="Q6178" s="243"/>
      <c r="R6178" s="243"/>
    </row>
    <row r="6179" spans="1:18">
      <c r="A6179" s="241"/>
      <c r="B6179" s="241"/>
      <c r="C6179" s="241"/>
      <c r="D6179" s="241"/>
      <c r="E6179" s="241"/>
      <c r="F6179" s="241"/>
      <c r="G6179" s="242"/>
      <c r="H6179" s="241"/>
      <c r="I6179" s="241"/>
      <c r="J6179" s="241"/>
      <c r="K6179" s="241"/>
      <c r="L6179" s="241"/>
      <c r="M6179" s="243"/>
      <c r="N6179" s="244"/>
      <c r="O6179" s="243"/>
      <c r="P6179" s="244"/>
      <c r="Q6179" s="243"/>
      <c r="R6179" s="243"/>
    </row>
    <row r="6180" spans="1:18">
      <c r="A6180" s="241"/>
      <c r="B6180" s="241"/>
      <c r="C6180" s="241"/>
      <c r="D6180" s="241"/>
      <c r="E6180" s="241"/>
      <c r="F6180" s="241"/>
      <c r="G6180" s="242"/>
      <c r="H6180" s="241"/>
      <c r="I6180" s="241"/>
      <c r="J6180" s="241"/>
      <c r="K6180" s="241"/>
      <c r="L6180" s="241"/>
      <c r="M6180" s="243"/>
      <c r="N6180" s="244"/>
      <c r="O6180" s="243"/>
      <c r="P6180" s="244"/>
      <c r="Q6180" s="243"/>
      <c r="R6180" s="243"/>
    </row>
    <row r="6181" spans="1:18">
      <c r="A6181" s="241"/>
      <c r="B6181" s="241"/>
      <c r="C6181" s="241"/>
      <c r="D6181" s="241"/>
      <c r="E6181" s="241"/>
      <c r="F6181" s="241"/>
      <c r="G6181" s="242"/>
      <c r="H6181" s="241"/>
      <c r="I6181" s="241"/>
      <c r="J6181" s="241"/>
      <c r="K6181" s="241"/>
      <c r="L6181" s="241"/>
      <c r="M6181" s="243"/>
      <c r="N6181" s="244"/>
      <c r="O6181" s="243"/>
      <c r="P6181" s="244"/>
      <c r="Q6181" s="243"/>
      <c r="R6181" s="243"/>
    </row>
    <row r="6182" spans="1:18">
      <c r="A6182" s="241"/>
      <c r="B6182" s="241"/>
      <c r="C6182" s="241"/>
      <c r="D6182" s="241"/>
      <c r="E6182" s="241"/>
      <c r="F6182" s="241"/>
      <c r="G6182" s="242"/>
      <c r="H6182" s="241"/>
      <c r="I6182" s="241"/>
      <c r="J6182" s="241"/>
      <c r="K6182" s="241"/>
      <c r="L6182" s="241"/>
      <c r="M6182" s="243"/>
      <c r="N6182" s="244"/>
      <c r="O6182" s="243"/>
      <c r="P6182" s="244"/>
      <c r="Q6182" s="243"/>
      <c r="R6182" s="243"/>
    </row>
    <row r="6183" spans="1:18">
      <c r="A6183" s="241"/>
      <c r="B6183" s="241"/>
      <c r="C6183" s="241"/>
      <c r="D6183" s="241"/>
      <c r="E6183" s="241"/>
      <c r="F6183" s="241"/>
      <c r="G6183" s="242"/>
      <c r="H6183" s="241"/>
      <c r="I6183" s="241"/>
      <c r="J6183" s="241"/>
      <c r="K6183" s="241"/>
      <c r="L6183" s="241"/>
      <c r="M6183" s="243"/>
      <c r="N6183" s="244"/>
      <c r="O6183" s="243"/>
      <c r="P6183" s="244"/>
      <c r="Q6183" s="243"/>
      <c r="R6183" s="243"/>
    </row>
    <row r="6184" spans="1:18">
      <c r="A6184" s="241"/>
      <c r="B6184" s="241"/>
      <c r="C6184" s="241"/>
      <c r="D6184" s="241"/>
      <c r="E6184" s="241"/>
      <c r="F6184" s="241"/>
      <c r="G6184" s="242"/>
      <c r="H6184" s="241"/>
      <c r="I6184" s="241"/>
      <c r="J6184" s="241"/>
      <c r="K6184" s="241"/>
      <c r="L6184" s="241"/>
      <c r="M6184" s="243"/>
      <c r="N6184" s="244"/>
      <c r="O6184" s="243"/>
      <c r="P6184" s="244"/>
      <c r="Q6184" s="243"/>
      <c r="R6184" s="243"/>
    </row>
    <row r="6185" spans="1:18">
      <c r="A6185" s="241"/>
      <c r="B6185" s="241"/>
      <c r="C6185" s="241"/>
      <c r="D6185" s="241"/>
      <c r="E6185" s="241"/>
      <c r="F6185" s="241"/>
      <c r="G6185" s="242"/>
      <c r="H6185" s="241"/>
      <c r="I6185" s="241"/>
      <c r="J6185" s="241"/>
      <c r="K6185" s="241"/>
      <c r="L6185" s="241"/>
      <c r="M6185" s="243"/>
      <c r="N6185" s="244"/>
      <c r="O6185" s="243"/>
      <c r="P6185" s="244"/>
      <c r="Q6185" s="243"/>
      <c r="R6185" s="243"/>
    </row>
    <row r="6186" spans="1:18">
      <c r="A6186" s="241"/>
      <c r="B6186" s="241"/>
      <c r="C6186" s="241"/>
      <c r="D6186" s="241"/>
      <c r="E6186" s="241"/>
      <c r="F6186" s="241"/>
      <c r="G6186" s="242"/>
      <c r="H6186" s="241"/>
      <c r="I6186" s="241"/>
      <c r="J6186" s="241"/>
      <c r="K6186" s="241"/>
      <c r="L6186" s="241"/>
      <c r="M6186" s="243"/>
      <c r="N6186" s="244"/>
      <c r="O6186" s="243"/>
      <c r="P6186" s="244"/>
      <c r="Q6186" s="243"/>
      <c r="R6186" s="243"/>
    </row>
    <row r="6187" spans="1:18">
      <c r="A6187" s="241"/>
      <c r="B6187" s="241"/>
      <c r="C6187" s="241"/>
      <c r="D6187" s="241"/>
      <c r="E6187" s="241"/>
      <c r="F6187" s="241"/>
      <c r="G6187" s="242"/>
      <c r="H6187" s="241"/>
      <c r="I6187" s="241"/>
      <c r="J6187" s="241"/>
      <c r="K6187" s="241"/>
      <c r="L6187" s="241"/>
      <c r="M6187" s="243"/>
      <c r="N6187" s="244"/>
      <c r="O6187" s="243"/>
      <c r="P6187" s="244"/>
      <c r="Q6187" s="243"/>
      <c r="R6187" s="243"/>
    </row>
    <row r="6188" spans="1:18">
      <c r="A6188" s="241"/>
      <c r="B6188" s="241"/>
      <c r="C6188" s="241"/>
      <c r="D6188" s="241"/>
      <c r="E6188" s="241"/>
      <c r="F6188" s="241"/>
      <c r="G6188" s="242"/>
      <c r="H6188" s="241"/>
      <c r="I6188" s="241"/>
      <c r="J6188" s="241"/>
      <c r="K6188" s="241"/>
      <c r="L6188" s="241"/>
      <c r="M6188" s="243"/>
      <c r="N6188" s="244"/>
      <c r="O6188" s="243"/>
      <c r="P6188" s="244"/>
      <c r="Q6188" s="243"/>
      <c r="R6188" s="243"/>
    </row>
    <row r="6189" spans="1:18">
      <c r="A6189" s="241"/>
      <c r="B6189" s="241"/>
      <c r="C6189" s="241"/>
      <c r="D6189" s="241"/>
      <c r="E6189" s="241"/>
      <c r="F6189" s="241"/>
      <c r="G6189" s="242"/>
      <c r="H6189" s="241"/>
      <c r="I6189" s="241"/>
      <c r="J6189" s="241"/>
      <c r="K6189" s="241"/>
      <c r="L6189" s="241"/>
      <c r="M6189" s="243"/>
      <c r="N6189" s="244"/>
      <c r="O6189" s="243"/>
      <c r="P6189" s="244"/>
      <c r="Q6189" s="243"/>
      <c r="R6189" s="243"/>
    </row>
    <row r="6190" spans="1:18">
      <c r="A6190" s="241"/>
      <c r="B6190" s="241"/>
      <c r="C6190" s="241"/>
      <c r="D6190" s="241"/>
      <c r="E6190" s="241"/>
      <c r="F6190" s="241"/>
      <c r="G6190" s="242"/>
      <c r="H6190" s="241"/>
      <c r="I6190" s="241"/>
      <c r="J6190" s="241"/>
      <c r="K6190" s="241"/>
      <c r="L6190" s="241"/>
      <c r="M6190" s="243"/>
      <c r="N6190" s="244"/>
      <c r="O6190" s="243"/>
      <c r="P6190" s="244"/>
      <c r="Q6190" s="243"/>
      <c r="R6190" s="243"/>
    </row>
    <row r="6191" spans="1:18">
      <c r="A6191" s="241"/>
      <c r="B6191" s="241"/>
      <c r="C6191" s="241"/>
      <c r="D6191" s="241"/>
      <c r="E6191" s="241"/>
      <c r="F6191" s="241"/>
      <c r="G6191" s="242"/>
      <c r="H6191" s="241"/>
      <c r="I6191" s="241"/>
      <c r="J6191" s="241"/>
      <c r="K6191" s="241"/>
      <c r="L6191" s="241"/>
      <c r="M6191" s="243"/>
      <c r="N6191" s="244"/>
      <c r="O6191" s="243"/>
      <c r="P6191" s="244"/>
      <c r="Q6191" s="243"/>
      <c r="R6191" s="243"/>
    </row>
    <row r="6192" spans="1:18">
      <c r="A6192" s="241"/>
      <c r="B6192" s="241"/>
      <c r="C6192" s="241"/>
      <c r="D6192" s="241"/>
      <c r="E6192" s="241"/>
      <c r="F6192" s="241"/>
      <c r="G6192" s="242"/>
      <c r="H6192" s="241"/>
      <c r="I6192" s="241"/>
      <c r="J6192" s="241"/>
      <c r="K6192" s="241"/>
      <c r="L6192" s="241"/>
      <c r="M6192" s="243"/>
      <c r="N6192" s="244"/>
      <c r="O6192" s="243"/>
      <c r="P6192" s="244"/>
      <c r="Q6192" s="243"/>
      <c r="R6192" s="243"/>
    </row>
    <row r="6193" spans="1:18">
      <c r="A6193" s="241"/>
      <c r="B6193" s="241"/>
      <c r="C6193" s="241"/>
      <c r="D6193" s="241"/>
      <c r="E6193" s="241"/>
      <c r="F6193" s="241"/>
      <c r="G6193" s="242"/>
      <c r="H6193" s="241"/>
      <c r="I6193" s="241"/>
      <c r="J6193" s="241"/>
      <c r="K6193" s="241"/>
      <c r="L6193" s="241"/>
      <c r="M6193" s="243"/>
      <c r="N6193" s="244"/>
      <c r="O6193" s="243"/>
      <c r="P6193" s="244"/>
      <c r="Q6193" s="243"/>
      <c r="R6193" s="243"/>
    </row>
    <row r="6194" spans="1:18">
      <c r="A6194" s="241"/>
      <c r="B6194" s="241"/>
      <c r="C6194" s="241"/>
      <c r="D6194" s="241"/>
      <c r="E6194" s="241"/>
      <c r="F6194" s="241"/>
      <c r="G6194" s="242"/>
      <c r="H6194" s="241"/>
      <c r="I6194" s="241"/>
      <c r="J6194" s="241"/>
      <c r="K6194" s="241"/>
      <c r="L6194" s="241"/>
      <c r="M6194" s="243"/>
      <c r="N6194" s="244"/>
      <c r="O6194" s="243"/>
      <c r="P6194" s="244"/>
      <c r="Q6194" s="243"/>
      <c r="R6194" s="243"/>
    </row>
    <row r="6195" spans="1:18">
      <c r="A6195" s="241"/>
      <c r="B6195" s="241"/>
      <c r="C6195" s="241"/>
      <c r="D6195" s="241"/>
      <c r="E6195" s="241"/>
      <c r="F6195" s="241"/>
      <c r="G6195" s="242"/>
      <c r="H6195" s="241"/>
      <c r="I6195" s="241"/>
      <c r="J6195" s="241"/>
      <c r="K6195" s="241"/>
      <c r="L6195" s="241"/>
      <c r="M6195" s="243"/>
      <c r="N6195" s="244"/>
      <c r="O6195" s="243"/>
      <c r="P6195" s="244"/>
      <c r="Q6195" s="243"/>
      <c r="R6195" s="243"/>
    </row>
    <row r="6196" spans="1:18">
      <c r="A6196" s="241"/>
      <c r="B6196" s="241"/>
      <c r="C6196" s="241"/>
      <c r="D6196" s="241"/>
      <c r="E6196" s="241"/>
      <c r="F6196" s="241"/>
      <c r="G6196" s="242"/>
      <c r="H6196" s="241"/>
      <c r="I6196" s="241"/>
      <c r="J6196" s="241"/>
      <c r="K6196" s="241"/>
      <c r="L6196" s="241"/>
      <c r="M6196" s="243"/>
      <c r="N6196" s="244"/>
      <c r="O6196" s="243"/>
      <c r="P6196" s="244"/>
      <c r="Q6196" s="243"/>
      <c r="R6196" s="243"/>
    </row>
    <row r="6197" spans="1:18">
      <c r="A6197" s="241"/>
      <c r="B6197" s="241"/>
      <c r="C6197" s="241"/>
      <c r="D6197" s="241"/>
      <c r="E6197" s="241"/>
      <c r="F6197" s="241"/>
      <c r="G6197" s="242"/>
      <c r="H6197" s="241"/>
      <c r="I6197" s="241"/>
      <c r="J6197" s="241"/>
      <c r="K6197" s="241"/>
      <c r="L6197" s="241"/>
      <c r="M6197" s="243"/>
      <c r="N6197" s="244"/>
      <c r="O6197" s="243"/>
      <c r="P6197" s="244"/>
      <c r="Q6197" s="243"/>
      <c r="R6197" s="243"/>
    </row>
    <row r="6198" spans="1:18">
      <c r="A6198" s="241"/>
      <c r="B6198" s="241"/>
      <c r="C6198" s="241"/>
      <c r="D6198" s="241"/>
      <c r="E6198" s="241"/>
      <c r="F6198" s="241"/>
      <c r="G6198" s="242"/>
      <c r="H6198" s="241"/>
      <c r="I6198" s="241"/>
      <c r="J6198" s="241"/>
      <c r="K6198" s="241"/>
      <c r="L6198" s="241"/>
      <c r="M6198" s="243"/>
      <c r="N6198" s="244"/>
      <c r="O6198" s="243"/>
      <c r="P6198" s="244"/>
      <c r="Q6198" s="243"/>
      <c r="R6198" s="243"/>
    </row>
    <row r="6199" spans="1:18">
      <c r="A6199" s="241"/>
      <c r="B6199" s="241"/>
      <c r="C6199" s="241"/>
      <c r="D6199" s="241"/>
      <c r="E6199" s="241"/>
      <c r="F6199" s="241"/>
      <c r="G6199" s="242"/>
      <c r="H6199" s="241"/>
      <c r="I6199" s="241"/>
      <c r="J6199" s="241"/>
      <c r="K6199" s="241"/>
      <c r="L6199" s="241"/>
      <c r="M6199" s="243"/>
      <c r="N6199" s="244"/>
      <c r="O6199" s="243"/>
      <c r="P6199" s="244"/>
      <c r="Q6199" s="243"/>
      <c r="R6199" s="243"/>
    </row>
    <row r="6200" spans="1:18">
      <c r="A6200" s="241"/>
      <c r="B6200" s="241"/>
      <c r="C6200" s="241"/>
      <c r="D6200" s="241"/>
      <c r="E6200" s="241"/>
      <c r="F6200" s="241"/>
      <c r="G6200" s="242"/>
      <c r="H6200" s="241"/>
      <c r="I6200" s="241"/>
      <c r="J6200" s="241"/>
      <c r="K6200" s="241"/>
      <c r="L6200" s="241"/>
      <c r="M6200" s="243"/>
      <c r="N6200" s="244"/>
      <c r="O6200" s="243"/>
      <c r="P6200" s="244"/>
      <c r="Q6200" s="243"/>
      <c r="R6200" s="243"/>
    </row>
    <row r="6201" spans="1:18">
      <c r="A6201" s="241"/>
      <c r="B6201" s="241"/>
      <c r="C6201" s="241"/>
      <c r="D6201" s="241"/>
      <c r="E6201" s="241"/>
      <c r="F6201" s="241"/>
      <c r="G6201" s="242"/>
      <c r="H6201" s="241"/>
      <c r="I6201" s="241"/>
      <c r="J6201" s="241"/>
      <c r="K6201" s="241"/>
      <c r="L6201" s="241"/>
      <c r="M6201" s="243"/>
      <c r="N6201" s="244"/>
      <c r="O6201" s="243"/>
      <c r="P6201" s="244"/>
      <c r="Q6201" s="243"/>
      <c r="R6201" s="243"/>
    </row>
    <row r="6202" spans="1:18">
      <c r="A6202" s="241"/>
      <c r="B6202" s="241"/>
      <c r="C6202" s="241"/>
      <c r="D6202" s="241"/>
      <c r="E6202" s="241"/>
      <c r="F6202" s="241"/>
      <c r="G6202" s="242"/>
      <c r="H6202" s="241"/>
      <c r="I6202" s="241"/>
      <c r="J6202" s="241"/>
      <c r="K6202" s="241"/>
      <c r="L6202" s="241"/>
      <c r="M6202" s="243"/>
      <c r="N6202" s="244"/>
      <c r="O6202" s="243"/>
      <c r="P6202" s="244"/>
      <c r="Q6202" s="243"/>
      <c r="R6202" s="243"/>
    </row>
    <row r="6203" spans="1:18">
      <c r="A6203" s="241"/>
      <c r="B6203" s="241"/>
      <c r="C6203" s="241"/>
      <c r="D6203" s="241"/>
      <c r="E6203" s="241"/>
      <c r="F6203" s="241"/>
      <c r="G6203" s="242"/>
      <c r="H6203" s="241"/>
      <c r="I6203" s="241"/>
      <c r="J6203" s="241"/>
      <c r="K6203" s="241"/>
      <c r="L6203" s="241"/>
      <c r="M6203" s="243"/>
      <c r="N6203" s="244"/>
      <c r="O6203" s="243"/>
      <c r="P6203" s="244"/>
      <c r="Q6203" s="243"/>
      <c r="R6203" s="243"/>
    </row>
    <row r="6204" spans="1:18">
      <c r="A6204" s="241"/>
      <c r="B6204" s="241"/>
      <c r="C6204" s="241"/>
      <c r="D6204" s="241"/>
      <c r="E6204" s="241"/>
      <c r="F6204" s="241"/>
      <c r="G6204" s="242"/>
      <c r="H6204" s="241"/>
      <c r="I6204" s="241"/>
      <c r="J6204" s="241"/>
      <c r="K6204" s="241"/>
      <c r="L6204" s="241"/>
      <c r="M6204" s="243"/>
      <c r="N6204" s="244"/>
      <c r="O6204" s="243"/>
      <c r="P6204" s="244"/>
      <c r="Q6204" s="243"/>
      <c r="R6204" s="243"/>
    </row>
    <row r="6205" spans="1:18">
      <c r="A6205" s="241"/>
      <c r="B6205" s="241"/>
      <c r="C6205" s="241"/>
      <c r="D6205" s="241"/>
      <c r="E6205" s="241"/>
      <c r="F6205" s="241"/>
      <c r="G6205" s="242"/>
      <c r="H6205" s="241"/>
      <c r="I6205" s="241"/>
      <c r="J6205" s="241"/>
      <c r="K6205" s="241"/>
      <c r="L6205" s="241"/>
      <c r="M6205" s="243"/>
      <c r="N6205" s="244"/>
      <c r="O6205" s="243"/>
      <c r="P6205" s="244"/>
      <c r="Q6205" s="243"/>
      <c r="R6205" s="243"/>
    </row>
    <row r="6206" spans="1:18">
      <c r="A6206" s="241"/>
      <c r="B6206" s="241"/>
      <c r="C6206" s="241"/>
      <c r="D6206" s="241"/>
      <c r="E6206" s="241"/>
      <c r="F6206" s="241"/>
      <c r="G6206" s="242"/>
      <c r="H6206" s="241"/>
      <c r="I6206" s="241"/>
      <c r="J6206" s="241"/>
      <c r="K6206" s="241"/>
      <c r="L6206" s="241"/>
      <c r="M6206" s="243"/>
      <c r="N6206" s="244"/>
      <c r="O6206" s="243"/>
      <c r="P6206" s="244"/>
      <c r="Q6206" s="243"/>
      <c r="R6206" s="243"/>
    </row>
    <row r="6207" spans="1:18">
      <c r="A6207" s="241"/>
      <c r="B6207" s="241"/>
      <c r="C6207" s="241"/>
      <c r="D6207" s="241"/>
      <c r="E6207" s="241"/>
      <c r="F6207" s="241"/>
      <c r="G6207" s="242"/>
      <c r="H6207" s="241"/>
      <c r="I6207" s="241"/>
      <c r="J6207" s="241"/>
      <c r="K6207" s="241"/>
      <c r="L6207" s="241"/>
      <c r="M6207" s="243"/>
      <c r="N6207" s="244"/>
      <c r="O6207" s="243"/>
      <c r="P6207" s="244"/>
      <c r="Q6207" s="243"/>
      <c r="R6207" s="243"/>
    </row>
    <row r="6208" spans="1:18">
      <c r="A6208" s="241"/>
      <c r="B6208" s="241"/>
      <c r="C6208" s="241"/>
      <c r="D6208" s="241"/>
      <c r="E6208" s="241"/>
      <c r="F6208" s="241"/>
      <c r="G6208" s="242"/>
      <c r="H6208" s="241"/>
      <c r="I6208" s="241"/>
      <c r="J6208" s="241"/>
      <c r="K6208" s="241"/>
      <c r="L6208" s="241"/>
      <c r="M6208" s="243"/>
      <c r="N6208" s="244"/>
      <c r="O6208" s="243"/>
      <c r="P6208" s="244"/>
      <c r="Q6208" s="243"/>
      <c r="R6208" s="243"/>
    </row>
    <row r="6209" spans="1:18">
      <c r="A6209" s="241"/>
      <c r="B6209" s="241"/>
      <c r="C6209" s="241"/>
      <c r="D6209" s="241"/>
      <c r="E6209" s="241"/>
      <c r="F6209" s="241"/>
      <c r="G6209" s="242"/>
      <c r="H6209" s="241"/>
      <c r="I6209" s="241"/>
      <c r="J6209" s="241"/>
      <c r="K6209" s="241"/>
      <c r="L6209" s="241"/>
      <c r="M6209" s="243"/>
      <c r="N6209" s="244"/>
      <c r="O6209" s="243"/>
      <c r="P6209" s="244"/>
      <c r="Q6209" s="243"/>
      <c r="R6209" s="243"/>
    </row>
    <row r="6210" spans="1:18">
      <c r="A6210" s="241"/>
      <c r="B6210" s="241"/>
      <c r="C6210" s="241"/>
      <c r="D6210" s="241"/>
      <c r="E6210" s="241"/>
      <c r="F6210" s="241"/>
      <c r="G6210" s="242"/>
      <c r="H6210" s="241"/>
      <c r="I6210" s="241"/>
      <c r="J6210" s="241"/>
      <c r="K6210" s="241"/>
      <c r="L6210" s="241"/>
      <c r="M6210" s="243"/>
      <c r="N6210" s="244"/>
      <c r="O6210" s="243"/>
      <c r="P6210" s="244"/>
      <c r="Q6210" s="243"/>
      <c r="R6210" s="243"/>
    </row>
    <row r="6211" spans="1:18">
      <c r="A6211" s="241"/>
      <c r="B6211" s="241"/>
      <c r="C6211" s="241"/>
      <c r="D6211" s="241"/>
      <c r="E6211" s="241"/>
      <c r="F6211" s="241"/>
      <c r="G6211" s="242"/>
      <c r="H6211" s="241"/>
      <c r="I6211" s="241"/>
      <c r="J6211" s="241"/>
      <c r="K6211" s="241"/>
      <c r="L6211" s="241"/>
      <c r="M6211" s="243"/>
      <c r="N6211" s="244"/>
      <c r="O6211" s="243"/>
      <c r="P6211" s="244"/>
      <c r="Q6211" s="243"/>
      <c r="R6211" s="243"/>
    </row>
    <row r="6212" spans="1:18">
      <c r="A6212" s="241"/>
      <c r="B6212" s="241"/>
      <c r="C6212" s="241"/>
      <c r="D6212" s="241"/>
      <c r="E6212" s="241"/>
      <c r="F6212" s="241"/>
      <c r="G6212" s="242"/>
      <c r="H6212" s="241"/>
      <c r="I6212" s="241"/>
      <c r="J6212" s="241"/>
      <c r="K6212" s="241"/>
      <c r="L6212" s="241"/>
      <c r="M6212" s="243"/>
      <c r="N6212" s="244"/>
      <c r="O6212" s="243"/>
      <c r="P6212" s="244"/>
      <c r="Q6212" s="243"/>
      <c r="R6212" s="243"/>
    </row>
    <row r="6213" spans="1:18">
      <c r="A6213" s="241"/>
      <c r="B6213" s="241"/>
      <c r="C6213" s="241"/>
      <c r="D6213" s="241"/>
      <c r="E6213" s="241"/>
      <c r="F6213" s="241"/>
      <c r="G6213" s="242"/>
      <c r="H6213" s="241"/>
      <c r="I6213" s="241"/>
      <c r="J6213" s="241"/>
      <c r="K6213" s="241"/>
      <c r="L6213" s="241"/>
      <c r="M6213" s="243"/>
      <c r="N6213" s="244"/>
      <c r="O6213" s="243"/>
      <c r="P6213" s="244"/>
      <c r="Q6213" s="243"/>
      <c r="R6213" s="243"/>
    </row>
    <row r="6214" spans="1:18">
      <c r="A6214" s="241"/>
      <c r="B6214" s="241"/>
      <c r="C6214" s="241"/>
      <c r="D6214" s="241"/>
      <c r="E6214" s="241"/>
      <c r="F6214" s="241"/>
      <c r="G6214" s="242"/>
      <c r="H6214" s="241"/>
      <c r="I6214" s="241"/>
      <c r="J6214" s="241"/>
      <c r="K6214" s="241"/>
      <c r="L6214" s="241"/>
      <c r="M6214" s="243"/>
      <c r="N6214" s="244"/>
      <c r="O6214" s="243"/>
      <c r="P6214" s="244"/>
      <c r="Q6214" s="243"/>
      <c r="R6214" s="243"/>
    </row>
    <row r="6215" spans="1:18">
      <c r="A6215" s="241"/>
      <c r="B6215" s="241"/>
      <c r="C6215" s="241"/>
      <c r="D6215" s="241"/>
      <c r="E6215" s="241"/>
      <c r="F6215" s="241"/>
      <c r="G6215" s="242"/>
      <c r="H6215" s="241"/>
      <c r="I6215" s="241"/>
      <c r="J6215" s="241"/>
      <c r="K6215" s="241"/>
      <c r="L6215" s="241"/>
      <c r="M6215" s="243"/>
      <c r="N6215" s="244"/>
      <c r="O6215" s="243"/>
      <c r="P6215" s="244"/>
      <c r="Q6215" s="243"/>
      <c r="R6215" s="243"/>
    </row>
    <row r="6216" spans="1:18">
      <c r="A6216" s="241"/>
      <c r="B6216" s="241"/>
      <c r="C6216" s="241"/>
      <c r="D6216" s="241"/>
      <c r="E6216" s="241"/>
      <c r="F6216" s="241"/>
      <c r="G6216" s="242"/>
      <c r="H6216" s="241"/>
      <c r="I6216" s="241"/>
      <c r="J6216" s="241"/>
      <c r="K6216" s="241"/>
      <c r="L6216" s="241"/>
      <c r="M6216" s="243"/>
      <c r="N6216" s="244"/>
      <c r="O6216" s="243"/>
      <c r="P6216" s="244"/>
      <c r="Q6216" s="243"/>
      <c r="R6216" s="243"/>
    </row>
    <row r="6217" spans="1:18">
      <c r="A6217" s="241"/>
      <c r="B6217" s="241"/>
      <c r="C6217" s="241"/>
      <c r="D6217" s="241"/>
      <c r="E6217" s="241"/>
      <c r="F6217" s="241"/>
      <c r="G6217" s="242"/>
      <c r="H6217" s="241"/>
      <c r="I6217" s="241"/>
      <c r="J6217" s="241"/>
      <c r="K6217" s="241"/>
      <c r="L6217" s="241"/>
      <c r="M6217" s="243"/>
      <c r="N6217" s="244"/>
      <c r="O6217" s="243"/>
      <c r="P6217" s="244"/>
      <c r="Q6217" s="243"/>
      <c r="R6217" s="243"/>
    </row>
    <row r="6218" spans="1:18">
      <c r="A6218" s="241"/>
      <c r="B6218" s="241"/>
      <c r="C6218" s="241"/>
      <c r="D6218" s="241"/>
      <c r="E6218" s="241"/>
      <c r="F6218" s="241"/>
      <c r="G6218" s="242"/>
      <c r="H6218" s="241"/>
      <c r="I6218" s="241"/>
      <c r="J6218" s="241"/>
      <c r="K6218" s="241"/>
      <c r="L6218" s="241"/>
      <c r="M6218" s="243"/>
      <c r="N6218" s="244"/>
      <c r="O6218" s="243"/>
      <c r="P6218" s="244"/>
      <c r="Q6218" s="243"/>
      <c r="R6218" s="243"/>
    </row>
    <row r="6219" spans="1:18">
      <c r="A6219" s="241"/>
      <c r="B6219" s="241"/>
      <c r="C6219" s="241"/>
      <c r="D6219" s="241"/>
      <c r="E6219" s="241"/>
      <c r="F6219" s="241"/>
      <c r="G6219" s="242"/>
      <c r="H6219" s="241"/>
      <c r="I6219" s="241"/>
      <c r="J6219" s="241"/>
      <c r="K6219" s="241"/>
      <c r="L6219" s="241"/>
      <c r="M6219" s="243"/>
      <c r="N6219" s="244"/>
      <c r="O6219" s="243"/>
      <c r="P6219" s="244"/>
      <c r="Q6219" s="243"/>
      <c r="R6219" s="243"/>
    </row>
    <row r="6220" spans="1:18">
      <c r="A6220" s="241"/>
      <c r="B6220" s="241"/>
      <c r="C6220" s="241"/>
      <c r="D6220" s="241"/>
      <c r="E6220" s="241"/>
      <c r="F6220" s="241"/>
      <c r="G6220" s="242"/>
      <c r="H6220" s="241"/>
      <c r="I6220" s="241"/>
      <c r="J6220" s="241"/>
      <c r="K6220" s="241"/>
      <c r="L6220" s="241"/>
      <c r="M6220" s="243"/>
      <c r="N6220" s="244"/>
      <c r="O6220" s="243"/>
      <c r="P6220" s="244"/>
      <c r="Q6220" s="243"/>
      <c r="R6220" s="243"/>
    </row>
    <row r="6221" spans="1:18">
      <c r="A6221" s="241"/>
      <c r="B6221" s="241"/>
      <c r="C6221" s="241"/>
      <c r="D6221" s="241"/>
      <c r="E6221" s="241"/>
      <c r="F6221" s="241"/>
      <c r="G6221" s="242"/>
      <c r="H6221" s="241"/>
      <c r="I6221" s="241"/>
      <c r="J6221" s="241"/>
      <c r="K6221" s="241"/>
      <c r="L6221" s="241"/>
      <c r="M6221" s="243"/>
      <c r="N6221" s="244"/>
      <c r="O6221" s="243"/>
      <c r="P6221" s="244"/>
      <c r="Q6221" s="243"/>
      <c r="R6221" s="243"/>
    </row>
    <row r="6222" spans="1:18">
      <c r="A6222" s="241"/>
      <c r="B6222" s="241"/>
      <c r="C6222" s="241"/>
      <c r="D6222" s="241"/>
      <c r="E6222" s="241"/>
      <c r="F6222" s="241"/>
      <c r="G6222" s="242"/>
      <c r="H6222" s="241"/>
      <c r="I6222" s="241"/>
      <c r="J6222" s="241"/>
      <c r="K6222" s="241"/>
      <c r="L6222" s="241"/>
      <c r="M6222" s="243"/>
      <c r="N6222" s="244"/>
      <c r="O6222" s="243"/>
      <c r="P6222" s="244"/>
      <c r="Q6222" s="243"/>
      <c r="R6222" s="243"/>
    </row>
    <row r="6223" spans="1:18">
      <c r="A6223" s="241"/>
      <c r="B6223" s="241"/>
      <c r="C6223" s="241"/>
      <c r="D6223" s="241"/>
      <c r="E6223" s="241"/>
      <c r="F6223" s="241"/>
      <c r="G6223" s="242"/>
      <c r="H6223" s="241"/>
      <c r="I6223" s="241"/>
      <c r="J6223" s="241"/>
      <c r="K6223" s="241"/>
      <c r="L6223" s="241"/>
      <c r="M6223" s="243"/>
      <c r="N6223" s="244"/>
      <c r="O6223" s="243"/>
      <c r="P6223" s="244"/>
      <c r="Q6223" s="243"/>
      <c r="R6223" s="243"/>
    </row>
    <row r="6224" spans="1:18">
      <c r="A6224" s="241"/>
      <c r="B6224" s="241"/>
      <c r="C6224" s="241"/>
      <c r="D6224" s="241"/>
      <c r="E6224" s="241"/>
      <c r="F6224" s="241"/>
      <c r="G6224" s="242"/>
      <c r="H6224" s="241"/>
      <c r="I6224" s="241"/>
      <c r="J6224" s="241"/>
      <c r="K6224" s="241"/>
      <c r="L6224" s="241"/>
      <c r="M6224" s="243"/>
      <c r="N6224" s="244"/>
      <c r="O6224" s="243"/>
      <c r="P6224" s="244"/>
      <c r="Q6224" s="243"/>
      <c r="R6224" s="243"/>
    </row>
    <row r="6225" spans="1:18">
      <c r="A6225" s="241"/>
      <c r="B6225" s="241"/>
      <c r="C6225" s="241"/>
      <c r="D6225" s="241"/>
      <c r="E6225" s="241"/>
      <c r="F6225" s="241"/>
      <c r="G6225" s="242"/>
      <c r="H6225" s="241"/>
      <c r="I6225" s="241"/>
      <c r="J6225" s="241"/>
      <c r="K6225" s="241"/>
      <c r="L6225" s="241"/>
      <c r="M6225" s="243"/>
      <c r="N6225" s="244"/>
      <c r="O6225" s="243"/>
      <c r="P6225" s="244"/>
      <c r="Q6225" s="243"/>
      <c r="R6225" s="243"/>
    </row>
    <row r="6226" spans="1:18">
      <c r="A6226" s="241"/>
      <c r="B6226" s="241"/>
      <c r="C6226" s="241"/>
      <c r="D6226" s="241"/>
      <c r="E6226" s="241"/>
      <c r="F6226" s="241"/>
      <c r="G6226" s="242"/>
      <c r="H6226" s="241"/>
      <c r="I6226" s="241"/>
      <c r="J6226" s="241"/>
      <c r="K6226" s="241"/>
      <c r="L6226" s="241"/>
      <c r="M6226" s="243"/>
      <c r="N6226" s="244"/>
      <c r="O6226" s="243"/>
      <c r="P6226" s="244"/>
      <c r="Q6226" s="243"/>
      <c r="R6226" s="243"/>
    </row>
    <row r="6227" spans="1:18">
      <c r="A6227" s="241"/>
      <c r="B6227" s="241"/>
      <c r="C6227" s="241"/>
      <c r="D6227" s="241"/>
      <c r="E6227" s="241"/>
      <c r="F6227" s="241"/>
      <c r="G6227" s="242"/>
      <c r="H6227" s="241"/>
      <c r="I6227" s="241"/>
      <c r="J6227" s="241"/>
      <c r="K6227" s="241"/>
      <c r="L6227" s="241"/>
      <c r="M6227" s="243"/>
      <c r="N6227" s="244"/>
      <c r="O6227" s="243"/>
      <c r="P6227" s="244"/>
      <c r="Q6227" s="243"/>
      <c r="R6227" s="243"/>
    </row>
    <row r="6228" spans="1:18">
      <c r="A6228" s="241"/>
      <c r="B6228" s="241"/>
      <c r="C6228" s="241"/>
      <c r="D6228" s="241"/>
      <c r="E6228" s="241"/>
      <c r="F6228" s="241"/>
      <c r="G6228" s="242"/>
      <c r="H6228" s="241"/>
      <c r="I6228" s="241"/>
      <c r="J6228" s="241"/>
      <c r="K6228" s="241"/>
      <c r="L6228" s="241"/>
      <c r="M6228" s="243"/>
      <c r="N6228" s="244"/>
      <c r="O6228" s="243"/>
      <c r="P6228" s="244"/>
      <c r="Q6228" s="243"/>
      <c r="R6228" s="243"/>
    </row>
    <row r="6229" spans="1:18">
      <c r="A6229" s="241"/>
      <c r="B6229" s="241"/>
      <c r="C6229" s="241"/>
      <c r="D6229" s="241"/>
      <c r="E6229" s="241"/>
      <c r="F6229" s="241"/>
      <c r="G6229" s="242"/>
      <c r="H6229" s="241"/>
      <c r="I6229" s="241"/>
      <c r="J6229" s="241"/>
      <c r="K6229" s="241"/>
      <c r="L6229" s="241"/>
      <c r="M6229" s="243"/>
      <c r="N6229" s="244"/>
      <c r="O6229" s="243"/>
      <c r="P6229" s="244"/>
      <c r="Q6229" s="243"/>
      <c r="R6229" s="243"/>
    </row>
    <row r="6230" spans="1:18">
      <c r="A6230" s="241"/>
      <c r="B6230" s="241"/>
      <c r="C6230" s="241"/>
      <c r="D6230" s="241"/>
      <c r="E6230" s="241"/>
      <c r="F6230" s="241"/>
      <c r="G6230" s="242"/>
      <c r="H6230" s="241"/>
      <c r="I6230" s="241"/>
      <c r="J6230" s="241"/>
      <c r="K6230" s="241"/>
      <c r="L6230" s="241"/>
      <c r="M6230" s="243"/>
      <c r="N6230" s="244"/>
      <c r="O6230" s="243"/>
      <c r="P6230" s="244"/>
      <c r="Q6230" s="243"/>
      <c r="R6230" s="243"/>
    </row>
    <row r="6231" spans="1:18">
      <c r="A6231" s="241"/>
      <c r="B6231" s="241"/>
      <c r="C6231" s="241"/>
      <c r="D6231" s="241"/>
      <c r="E6231" s="241"/>
      <c r="F6231" s="241"/>
      <c r="G6231" s="242"/>
      <c r="H6231" s="241"/>
      <c r="I6231" s="241"/>
      <c r="J6231" s="241"/>
      <c r="K6231" s="241"/>
      <c r="L6231" s="241"/>
      <c r="M6231" s="243"/>
      <c r="N6231" s="244"/>
      <c r="O6231" s="243"/>
      <c r="P6231" s="244"/>
      <c r="Q6231" s="243"/>
      <c r="R6231" s="243"/>
    </row>
    <row r="6232" spans="1:18">
      <c r="A6232" s="241"/>
      <c r="B6232" s="241"/>
      <c r="C6232" s="241"/>
      <c r="D6232" s="241"/>
      <c r="E6232" s="241"/>
      <c r="F6232" s="241"/>
      <c r="G6232" s="242"/>
      <c r="H6232" s="241"/>
      <c r="I6232" s="241"/>
      <c r="J6232" s="241"/>
      <c r="K6232" s="241"/>
      <c r="L6232" s="241"/>
      <c r="M6232" s="243"/>
      <c r="N6232" s="244"/>
      <c r="O6232" s="243"/>
      <c r="P6232" s="244"/>
      <c r="Q6232" s="243"/>
      <c r="R6232" s="243"/>
    </row>
    <row r="6233" spans="1:18">
      <c r="A6233" s="241"/>
      <c r="B6233" s="241"/>
      <c r="C6233" s="241"/>
      <c r="D6233" s="241"/>
      <c r="E6233" s="241"/>
      <c r="F6233" s="241"/>
      <c r="G6233" s="242"/>
      <c r="H6233" s="241"/>
      <c r="I6233" s="241"/>
      <c r="J6233" s="241"/>
      <c r="K6233" s="241"/>
      <c r="L6233" s="241"/>
      <c r="M6233" s="243"/>
      <c r="N6233" s="244"/>
      <c r="O6233" s="243"/>
      <c r="P6233" s="244"/>
      <c r="Q6233" s="243"/>
      <c r="R6233" s="243"/>
    </row>
    <row r="6234" spans="1:18">
      <c r="A6234" s="241"/>
      <c r="B6234" s="241"/>
      <c r="C6234" s="241"/>
      <c r="D6234" s="241"/>
      <c r="E6234" s="241"/>
      <c r="F6234" s="241"/>
      <c r="G6234" s="242"/>
      <c r="H6234" s="241"/>
      <c r="I6234" s="241"/>
      <c r="J6234" s="241"/>
      <c r="K6234" s="241"/>
      <c r="L6234" s="241"/>
      <c r="M6234" s="243"/>
      <c r="N6234" s="244"/>
      <c r="O6234" s="243"/>
      <c r="P6234" s="244"/>
      <c r="Q6234" s="243"/>
      <c r="R6234" s="243"/>
    </row>
    <row r="6235" spans="1:18">
      <c r="A6235" s="241"/>
      <c r="B6235" s="241"/>
      <c r="C6235" s="241"/>
      <c r="D6235" s="241"/>
      <c r="E6235" s="241"/>
      <c r="F6235" s="241"/>
      <c r="G6235" s="242"/>
      <c r="H6235" s="241"/>
      <c r="I6235" s="241"/>
      <c r="J6235" s="241"/>
      <c r="K6235" s="241"/>
      <c r="L6235" s="241"/>
      <c r="M6235" s="243"/>
      <c r="N6235" s="244"/>
      <c r="O6235" s="243"/>
      <c r="P6235" s="244"/>
      <c r="Q6235" s="243"/>
      <c r="R6235" s="243"/>
    </row>
    <row r="6236" spans="1:18">
      <c r="A6236" s="241"/>
      <c r="B6236" s="241"/>
      <c r="C6236" s="241"/>
      <c r="D6236" s="241"/>
      <c r="E6236" s="241"/>
      <c r="F6236" s="241"/>
      <c r="G6236" s="242"/>
      <c r="H6236" s="241"/>
      <c r="I6236" s="241"/>
      <c r="J6236" s="241"/>
      <c r="K6236" s="241"/>
      <c r="L6236" s="241"/>
      <c r="M6236" s="243"/>
      <c r="N6236" s="244"/>
      <c r="O6236" s="243"/>
      <c r="P6236" s="244"/>
      <c r="Q6236" s="243"/>
      <c r="R6236" s="243"/>
    </row>
    <row r="6237" spans="1:18">
      <c r="A6237" s="241"/>
      <c r="B6237" s="241"/>
      <c r="C6237" s="241"/>
      <c r="D6237" s="241"/>
      <c r="E6237" s="241"/>
      <c r="F6237" s="241"/>
      <c r="G6237" s="242"/>
      <c r="H6237" s="241"/>
      <c r="I6237" s="241"/>
      <c r="J6237" s="241"/>
      <c r="K6237" s="241"/>
      <c r="L6237" s="241"/>
      <c r="M6237" s="243"/>
      <c r="N6237" s="244"/>
      <c r="O6237" s="243"/>
      <c r="P6237" s="244"/>
      <c r="Q6237" s="243"/>
      <c r="R6237" s="243"/>
    </row>
    <row r="6238" spans="1:18">
      <c r="A6238" s="241"/>
      <c r="B6238" s="241"/>
      <c r="C6238" s="241"/>
      <c r="D6238" s="241"/>
      <c r="E6238" s="241"/>
      <c r="F6238" s="241"/>
      <c r="G6238" s="242"/>
      <c r="H6238" s="241"/>
      <c r="I6238" s="241"/>
      <c r="J6238" s="241"/>
      <c r="K6238" s="241"/>
      <c r="L6238" s="241"/>
      <c r="M6238" s="243"/>
      <c r="N6238" s="244"/>
      <c r="O6238" s="243"/>
      <c r="P6238" s="244"/>
      <c r="Q6238" s="243"/>
      <c r="R6238" s="243"/>
    </row>
    <row r="6239" spans="1:18">
      <c r="A6239" s="241"/>
      <c r="B6239" s="241"/>
      <c r="C6239" s="241"/>
      <c r="D6239" s="241"/>
      <c r="E6239" s="241"/>
      <c r="F6239" s="241"/>
      <c r="G6239" s="242"/>
      <c r="H6239" s="241"/>
      <c r="I6239" s="241"/>
      <c r="J6239" s="241"/>
      <c r="K6239" s="241"/>
      <c r="L6239" s="241"/>
      <c r="M6239" s="243"/>
      <c r="N6239" s="244"/>
      <c r="O6239" s="243"/>
      <c r="P6239" s="244"/>
      <c r="Q6239" s="243"/>
      <c r="R6239" s="243"/>
    </row>
    <row r="6240" spans="1:18">
      <c r="A6240" s="241"/>
      <c r="B6240" s="241"/>
      <c r="C6240" s="241"/>
      <c r="D6240" s="241"/>
      <c r="E6240" s="241"/>
      <c r="F6240" s="241"/>
      <c r="G6240" s="242"/>
      <c r="H6240" s="241"/>
      <c r="I6240" s="241"/>
      <c r="J6240" s="241"/>
      <c r="K6240" s="241"/>
      <c r="L6240" s="241"/>
      <c r="M6240" s="243"/>
      <c r="N6240" s="244"/>
      <c r="O6240" s="243"/>
      <c r="P6240" s="244"/>
      <c r="Q6240" s="243"/>
      <c r="R6240" s="243"/>
    </row>
    <row r="6241" spans="1:18">
      <c r="A6241" s="241"/>
      <c r="B6241" s="241"/>
      <c r="C6241" s="241"/>
      <c r="D6241" s="241"/>
      <c r="E6241" s="241"/>
      <c r="F6241" s="241"/>
      <c r="G6241" s="242"/>
      <c r="H6241" s="241"/>
      <c r="I6241" s="241"/>
      <c r="J6241" s="241"/>
      <c r="K6241" s="241"/>
      <c r="L6241" s="241"/>
      <c r="M6241" s="243"/>
      <c r="N6241" s="244"/>
      <c r="O6241" s="243"/>
      <c r="P6241" s="244"/>
      <c r="Q6241" s="243"/>
      <c r="R6241" s="243"/>
    </row>
    <row r="6242" spans="1:18">
      <c r="A6242" s="241"/>
      <c r="B6242" s="241"/>
      <c r="C6242" s="241"/>
      <c r="D6242" s="241"/>
      <c r="E6242" s="241"/>
      <c r="F6242" s="241"/>
      <c r="G6242" s="242"/>
      <c r="H6242" s="241"/>
      <c r="I6242" s="241"/>
      <c r="J6242" s="241"/>
      <c r="K6242" s="241"/>
      <c r="L6242" s="241"/>
      <c r="M6242" s="243"/>
      <c r="N6242" s="244"/>
      <c r="O6242" s="243"/>
      <c r="P6242" s="244"/>
      <c r="Q6242" s="243"/>
      <c r="R6242" s="243"/>
    </row>
    <row r="6243" spans="1:18">
      <c r="A6243" s="241"/>
      <c r="B6243" s="241"/>
      <c r="C6243" s="241"/>
      <c r="D6243" s="241"/>
      <c r="E6243" s="241"/>
      <c r="F6243" s="241"/>
      <c r="G6243" s="242"/>
      <c r="H6243" s="241"/>
      <c r="I6243" s="241"/>
      <c r="J6243" s="241"/>
      <c r="K6243" s="241"/>
      <c r="L6243" s="241"/>
      <c r="M6243" s="243"/>
      <c r="N6243" s="244"/>
      <c r="O6243" s="243"/>
      <c r="P6243" s="244"/>
      <c r="Q6243" s="243"/>
      <c r="R6243" s="243"/>
    </row>
    <row r="6244" spans="1:18">
      <c r="A6244" s="241"/>
      <c r="B6244" s="241"/>
      <c r="C6244" s="241"/>
      <c r="D6244" s="241"/>
      <c r="E6244" s="241"/>
      <c r="F6244" s="241"/>
      <c r="G6244" s="242"/>
      <c r="H6244" s="241"/>
      <c r="I6244" s="241"/>
      <c r="J6244" s="241"/>
      <c r="K6244" s="241"/>
      <c r="L6244" s="241"/>
      <c r="M6244" s="243"/>
      <c r="N6244" s="244"/>
      <c r="O6244" s="243"/>
      <c r="P6244" s="244"/>
      <c r="Q6244" s="243"/>
      <c r="R6244" s="243"/>
    </row>
    <row r="6245" spans="1:18">
      <c r="A6245" s="241"/>
      <c r="B6245" s="241"/>
      <c r="C6245" s="241"/>
      <c r="D6245" s="241"/>
      <c r="E6245" s="241"/>
      <c r="F6245" s="241"/>
      <c r="G6245" s="242"/>
      <c r="H6245" s="241"/>
      <c r="I6245" s="241"/>
      <c r="J6245" s="241"/>
      <c r="K6245" s="241"/>
      <c r="L6245" s="241"/>
      <c r="M6245" s="243"/>
      <c r="N6245" s="244"/>
      <c r="O6245" s="243"/>
      <c r="P6245" s="244"/>
      <c r="Q6245" s="243"/>
      <c r="R6245" s="243"/>
    </row>
    <row r="6246" spans="1:18">
      <c r="A6246" s="241"/>
      <c r="B6246" s="241"/>
      <c r="C6246" s="241"/>
      <c r="D6246" s="241"/>
      <c r="E6246" s="241"/>
      <c r="F6246" s="241"/>
      <c r="G6246" s="242"/>
      <c r="H6246" s="241"/>
      <c r="I6246" s="241"/>
      <c r="J6246" s="241"/>
      <c r="K6246" s="241"/>
      <c r="L6246" s="241"/>
      <c r="M6246" s="243"/>
      <c r="N6246" s="244"/>
      <c r="O6246" s="243"/>
      <c r="P6246" s="244"/>
      <c r="Q6246" s="243"/>
      <c r="R6246" s="243"/>
    </row>
    <row r="6247" spans="1:18">
      <c r="A6247" s="241"/>
      <c r="B6247" s="241"/>
      <c r="C6247" s="241"/>
      <c r="D6247" s="241"/>
      <c r="E6247" s="241"/>
      <c r="F6247" s="241"/>
      <c r="G6247" s="242"/>
      <c r="H6247" s="241"/>
      <c r="I6247" s="241"/>
      <c r="J6247" s="241"/>
      <c r="K6247" s="241"/>
      <c r="L6247" s="241"/>
      <c r="M6247" s="243"/>
      <c r="N6247" s="244"/>
      <c r="O6247" s="243"/>
      <c r="P6247" s="244"/>
      <c r="Q6247" s="243"/>
      <c r="R6247" s="243"/>
    </row>
    <row r="6248" spans="1:18">
      <c r="A6248" s="241"/>
      <c r="B6248" s="241"/>
      <c r="C6248" s="241"/>
      <c r="D6248" s="241"/>
      <c r="E6248" s="241"/>
      <c r="F6248" s="241"/>
      <c r="G6248" s="242"/>
      <c r="H6248" s="241"/>
      <c r="I6248" s="241"/>
      <c r="J6248" s="241"/>
      <c r="K6248" s="241"/>
      <c r="L6248" s="241"/>
      <c r="M6248" s="243"/>
      <c r="N6248" s="244"/>
      <c r="O6248" s="243"/>
      <c r="P6248" s="244"/>
      <c r="Q6248" s="243"/>
      <c r="R6248" s="243"/>
    </row>
    <row r="6249" spans="1:18">
      <c r="A6249" s="241"/>
      <c r="B6249" s="241"/>
      <c r="C6249" s="241"/>
      <c r="D6249" s="241"/>
      <c r="E6249" s="241"/>
      <c r="F6249" s="241"/>
      <c r="G6249" s="242"/>
      <c r="H6249" s="241"/>
      <c r="I6249" s="241"/>
      <c r="J6249" s="241"/>
      <c r="K6249" s="241"/>
      <c r="L6249" s="241"/>
      <c r="M6249" s="243"/>
      <c r="N6249" s="244"/>
      <c r="O6249" s="243"/>
      <c r="P6249" s="244"/>
      <c r="Q6249" s="243"/>
      <c r="R6249" s="243"/>
    </row>
    <row r="6250" spans="1:18">
      <c r="A6250" s="241"/>
      <c r="B6250" s="241"/>
      <c r="C6250" s="241"/>
      <c r="D6250" s="241"/>
      <c r="E6250" s="241"/>
      <c r="F6250" s="241"/>
      <c r="G6250" s="242"/>
      <c r="H6250" s="241"/>
      <c r="I6250" s="241"/>
      <c r="J6250" s="241"/>
      <c r="K6250" s="241"/>
      <c r="L6250" s="241"/>
      <c r="M6250" s="243"/>
      <c r="N6250" s="244"/>
      <c r="O6250" s="243"/>
      <c r="P6250" s="244"/>
      <c r="Q6250" s="243"/>
      <c r="R6250" s="243"/>
    </row>
    <row r="6251" spans="1:18">
      <c r="A6251" s="241"/>
      <c r="B6251" s="241"/>
      <c r="C6251" s="241"/>
      <c r="D6251" s="241"/>
      <c r="E6251" s="241"/>
      <c r="F6251" s="241"/>
      <c r="G6251" s="242"/>
      <c r="H6251" s="241"/>
      <c r="I6251" s="241"/>
      <c r="J6251" s="241"/>
      <c r="K6251" s="241"/>
      <c r="L6251" s="241"/>
      <c r="M6251" s="243"/>
      <c r="N6251" s="244"/>
      <c r="O6251" s="243"/>
      <c r="P6251" s="244"/>
      <c r="Q6251" s="243"/>
      <c r="R6251" s="243"/>
    </row>
    <row r="6252" spans="1:18">
      <c r="A6252" s="241"/>
      <c r="B6252" s="241"/>
      <c r="C6252" s="241"/>
      <c r="D6252" s="241"/>
      <c r="E6252" s="241"/>
      <c r="F6252" s="241"/>
      <c r="G6252" s="242"/>
      <c r="H6252" s="241"/>
      <c r="I6252" s="241"/>
      <c r="J6252" s="241"/>
      <c r="K6252" s="241"/>
      <c r="L6252" s="241"/>
      <c r="M6252" s="243"/>
      <c r="N6252" s="244"/>
      <c r="O6252" s="243"/>
      <c r="P6252" s="244"/>
      <c r="Q6252" s="243"/>
      <c r="R6252" s="243"/>
    </row>
    <row r="6253" spans="1:18">
      <c r="A6253" s="241"/>
      <c r="B6253" s="241"/>
      <c r="C6253" s="241"/>
      <c r="D6253" s="241"/>
      <c r="E6253" s="241"/>
      <c r="F6253" s="241"/>
      <c r="G6253" s="242"/>
      <c r="H6253" s="241"/>
      <c r="I6253" s="241"/>
      <c r="J6253" s="241"/>
      <c r="K6253" s="241"/>
      <c r="L6253" s="241"/>
      <c r="M6253" s="243"/>
      <c r="N6253" s="244"/>
      <c r="O6253" s="243"/>
      <c r="P6253" s="244"/>
      <c r="Q6253" s="243"/>
      <c r="R6253" s="243"/>
    </row>
    <row r="6254" spans="1:18">
      <c r="A6254" s="241"/>
      <c r="B6254" s="241"/>
      <c r="C6254" s="241"/>
      <c r="D6254" s="241"/>
      <c r="E6254" s="241"/>
      <c r="F6254" s="241"/>
      <c r="G6254" s="242"/>
      <c r="H6254" s="241"/>
      <c r="I6254" s="241"/>
      <c r="J6254" s="241"/>
      <c r="K6254" s="241"/>
      <c r="L6254" s="241"/>
      <c r="M6254" s="243"/>
      <c r="N6254" s="244"/>
      <c r="O6254" s="243"/>
      <c r="P6254" s="244"/>
      <c r="Q6254" s="243"/>
      <c r="R6254" s="243"/>
    </row>
    <row r="6255" spans="1:18">
      <c r="A6255" s="241"/>
      <c r="B6255" s="241"/>
      <c r="C6255" s="241"/>
      <c r="D6255" s="241"/>
      <c r="E6255" s="241"/>
      <c r="F6255" s="241"/>
      <c r="G6255" s="242"/>
      <c r="H6255" s="241"/>
      <c r="I6255" s="241"/>
      <c r="J6255" s="241"/>
      <c r="K6255" s="241"/>
      <c r="L6255" s="241"/>
      <c r="M6255" s="243"/>
      <c r="N6255" s="244"/>
      <c r="O6255" s="243"/>
      <c r="P6255" s="244"/>
      <c r="Q6255" s="243"/>
      <c r="R6255" s="243"/>
    </row>
    <row r="6256" spans="1:18">
      <c r="A6256" s="241"/>
      <c r="B6256" s="241"/>
      <c r="C6256" s="241"/>
      <c r="D6256" s="241"/>
      <c r="E6256" s="241"/>
      <c r="F6256" s="241"/>
      <c r="G6256" s="242"/>
      <c r="H6256" s="241"/>
      <c r="I6256" s="241"/>
      <c r="J6256" s="241"/>
      <c r="K6256" s="241"/>
      <c r="L6256" s="241"/>
      <c r="M6256" s="243"/>
      <c r="N6256" s="244"/>
      <c r="O6256" s="243"/>
      <c r="P6256" s="244"/>
      <c r="Q6256" s="243"/>
      <c r="R6256" s="243"/>
    </row>
    <row r="6257" spans="1:18">
      <c r="A6257" s="241"/>
      <c r="B6257" s="241"/>
      <c r="C6257" s="241"/>
      <c r="D6257" s="241"/>
      <c r="E6257" s="241"/>
      <c r="F6257" s="241"/>
      <c r="G6257" s="242"/>
      <c r="H6257" s="241"/>
      <c r="I6257" s="241"/>
      <c r="J6257" s="241"/>
      <c r="K6257" s="241"/>
      <c r="L6257" s="241"/>
      <c r="M6257" s="243"/>
      <c r="N6257" s="244"/>
      <c r="O6257" s="243"/>
      <c r="P6257" s="244"/>
      <c r="Q6257" s="243"/>
      <c r="R6257" s="243"/>
    </row>
    <row r="6258" spans="1:18">
      <c r="A6258" s="241"/>
      <c r="B6258" s="241"/>
      <c r="C6258" s="241"/>
      <c r="D6258" s="241"/>
      <c r="E6258" s="241"/>
      <c r="F6258" s="241"/>
      <c r="G6258" s="242"/>
      <c r="H6258" s="241"/>
      <c r="I6258" s="241"/>
      <c r="J6258" s="241"/>
      <c r="K6258" s="241"/>
      <c r="L6258" s="241"/>
      <c r="M6258" s="243"/>
      <c r="N6258" s="244"/>
      <c r="O6258" s="243"/>
      <c r="P6258" s="244"/>
      <c r="Q6258" s="243"/>
      <c r="R6258" s="243"/>
    </row>
    <row r="6259" spans="1:18">
      <c r="A6259" s="241"/>
      <c r="B6259" s="241"/>
      <c r="C6259" s="241"/>
      <c r="D6259" s="241"/>
      <c r="E6259" s="241"/>
      <c r="F6259" s="241"/>
      <c r="G6259" s="242"/>
      <c r="H6259" s="241"/>
      <c r="I6259" s="241"/>
      <c r="J6259" s="241"/>
      <c r="K6259" s="241"/>
      <c r="L6259" s="241"/>
      <c r="M6259" s="243"/>
      <c r="N6259" s="244"/>
      <c r="O6259" s="243"/>
      <c r="P6259" s="244"/>
      <c r="Q6259" s="243"/>
      <c r="R6259" s="243"/>
    </row>
    <row r="6260" spans="1:18">
      <c r="A6260" s="241"/>
      <c r="B6260" s="241"/>
      <c r="C6260" s="241"/>
      <c r="D6260" s="241"/>
      <c r="E6260" s="241"/>
      <c r="F6260" s="241"/>
      <c r="G6260" s="242"/>
      <c r="H6260" s="241"/>
      <c r="I6260" s="241"/>
      <c r="J6260" s="241"/>
      <c r="K6260" s="241"/>
      <c r="L6260" s="241"/>
      <c r="M6260" s="243"/>
      <c r="N6260" s="244"/>
      <c r="O6260" s="243"/>
      <c r="P6260" s="244"/>
      <c r="Q6260" s="243"/>
      <c r="R6260" s="243"/>
    </row>
    <row r="6261" spans="1:18">
      <c r="A6261" s="241"/>
      <c r="B6261" s="241"/>
      <c r="C6261" s="241"/>
      <c r="D6261" s="241"/>
      <c r="E6261" s="241"/>
      <c r="F6261" s="241"/>
      <c r="G6261" s="242"/>
      <c r="H6261" s="241"/>
      <c r="I6261" s="241"/>
      <c r="J6261" s="241"/>
      <c r="K6261" s="241"/>
      <c r="L6261" s="241"/>
      <c r="M6261" s="243"/>
      <c r="N6261" s="244"/>
      <c r="O6261" s="243"/>
      <c r="P6261" s="244"/>
      <c r="Q6261" s="243"/>
      <c r="R6261" s="243"/>
    </row>
    <row r="6262" spans="1:18">
      <c r="A6262" s="241"/>
      <c r="B6262" s="241"/>
      <c r="C6262" s="241"/>
      <c r="D6262" s="241"/>
      <c r="E6262" s="241"/>
      <c r="F6262" s="241"/>
      <c r="G6262" s="242"/>
      <c r="H6262" s="241"/>
      <c r="I6262" s="241"/>
      <c r="J6262" s="241"/>
      <c r="K6262" s="241"/>
      <c r="L6262" s="241"/>
      <c r="M6262" s="243"/>
      <c r="N6262" s="244"/>
      <c r="O6262" s="243"/>
      <c r="P6262" s="244"/>
      <c r="Q6262" s="243"/>
      <c r="R6262" s="243"/>
    </row>
    <row r="6263" spans="1:18">
      <c r="A6263" s="241"/>
      <c r="B6263" s="241"/>
      <c r="C6263" s="241"/>
      <c r="D6263" s="241"/>
      <c r="E6263" s="241"/>
      <c r="F6263" s="241"/>
      <c r="G6263" s="242"/>
      <c r="H6263" s="241"/>
      <c r="I6263" s="241"/>
      <c r="J6263" s="241"/>
      <c r="K6263" s="241"/>
      <c r="L6263" s="241"/>
      <c r="M6263" s="243"/>
      <c r="N6263" s="244"/>
      <c r="O6263" s="243"/>
      <c r="P6263" s="244"/>
      <c r="Q6263" s="243"/>
      <c r="R6263" s="243"/>
    </row>
    <row r="6264" spans="1:18">
      <c r="A6264" s="241"/>
      <c r="B6264" s="241"/>
      <c r="C6264" s="241"/>
      <c r="D6264" s="241"/>
      <c r="E6264" s="241"/>
      <c r="F6264" s="241"/>
      <c r="G6264" s="242"/>
      <c r="H6264" s="241"/>
      <c r="I6264" s="241"/>
      <c r="J6264" s="241"/>
      <c r="K6264" s="241"/>
      <c r="L6264" s="241"/>
      <c r="M6264" s="243"/>
      <c r="N6264" s="244"/>
      <c r="O6264" s="243"/>
      <c r="P6264" s="244"/>
      <c r="Q6264" s="243"/>
      <c r="R6264" s="243"/>
    </row>
    <row r="6265" spans="1:18">
      <c r="A6265" s="241"/>
      <c r="B6265" s="241"/>
      <c r="C6265" s="241"/>
      <c r="D6265" s="241"/>
      <c r="E6265" s="241"/>
      <c r="F6265" s="241"/>
      <c r="G6265" s="242"/>
      <c r="H6265" s="241"/>
      <c r="I6265" s="241"/>
      <c r="J6265" s="241"/>
      <c r="K6265" s="241"/>
      <c r="L6265" s="241"/>
      <c r="M6265" s="243"/>
      <c r="N6265" s="244"/>
      <c r="O6265" s="243"/>
      <c r="P6265" s="244"/>
      <c r="Q6265" s="243"/>
      <c r="R6265" s="243"/>
    </row>
    <row r="6266" spans="1:18">
      <c r="A6266" s="241"/>
      <c r="B6266" s="241"/>
      <c r="C6266" s="241"/>
      <c r="D6266" s="241"/>
      <c r="E6266" s="241"/>
      <c r="F6266" s="241"/>
      <c r="G6266" s="242"/>
      <c r="H6266" s="241"/>
      <c r="I6266" s="241"/>
      <c r="J6266" s="241"/>
      <c r="K6266" s="241"/>
      <c r="L6266" s="241"/>
      <c r="M6266" s="243"/>
      <c r="N6266" s="244"/>
      <c r="O6266" s="243"/>
      <c r="P6266" s="244"/>
      <c r="Q6266" s="243"/>
      <c r="R6266" s="243"/>
    </row>
    <row r="6267" spans="1:18">
      <c r="A6267" s="241"/>
      <c r="B6267" s="241"/>
      <c r="C6267" s="241"/>
      <c r="D6267" s="241"/>
      <c r="E6267" s="241"/>
      <c r="F6267" s="241"/>
      <c r="G6267" s="242"/>
      <c r="H6267" s="241"/>
      <c r="I6267" s="241"/>
      <c r="J6267" s="241"/>
      <c r="K6267" s="241"/>
      <c r="L6267" s="241"/>
      <c r="M6267" s="243"/>
      <c r="N6267" s="244"/>
      <c r="O6267" s="243"/>
      <c r="P6267" s="244"/>
      <c r="Q6267" s="243"/>
      <c r="R6267" s="243"/>
    </row>
    <row r="6268" spans="1:18">
      <c r="A6268" s="241"/>
      <c r="B6268" s="241"/>
      <c r="C6268" s="241"/>
      <c r="D6268" s="241"/>
      <c r="E6268" s="241"/>
      <c r="F6268" s="241"/>
      <c r="G6268" s="242"/>
      <c r="H6268" s="241"/>
      <c r="I6268" s="241"/>
      <c r="J6268" s="241"/>
      <c r="K6268" s="241"/>
      <c r="L6268" s="241"/>
      <c r="M6268" s="243"/>
      <c r="N6268" s="244"/>
      <c r="O6268" s="243"/>
      <c r="P6268" s="244"/>
      <c r="Q6268" s="243"/>
      <c r="R6268" s="243"/>
    </row>
    <row r="6269" spans="1:18">
      <c r="A6269" s="241"/>
      <c r="B6269" s="241"/>
      <c r="C6269" s="241"/>
      <c r="D6269" s="241"/>
      <c r="E6269" s="241"/>
      <c r="F6269" s="241"/>
      <c r="G6269" s="242"/>
      <c r="H6269" s="241"/>
      <c r="I6269" s="241"/>
      <c r="J6269" s="241"/>
      <c r="K6269" s="241"/>
      <c r="L6269" s="241"/>
      <c r="M6269" s="243"/>
      <c r="N6269" s="244"/>
      <c r="O6269" s="243"/>
      <c r="P6269" s="244"/>
      <c r="Q6269" s="243"/>
      <c r="R6269" s="243"/>
    </row>
    <row r="6270" spans="1:18">
      <c r="A6270" s="241"/>
      <c r="B6270" s="241"/>
      <c r="C6270" s="241"/>
      <c r="D6270" s="241"/>
      <c r="E6270" s="241"/>
      <c r="F6270" s="241"/>
      <c r="G6270" s="242"/>
      <c r="H6270" s="241"/>
      <c r="I6270" s="241"/>
      <c r="J6270" s="241"/>
      <c r="K6270" s="241"/>
      <c r="L6270" s="241"/>
      <c r="M6270" s="243"/>
      <c r="N6270" s="244"/>
      <c r="O6270" s="243"/>
      <c r="P6270" s="244"/>
      <c r="Q6270" s="243"/>
      <c r="R6270" s="243"/>
    </row>
    <row r="6271" spans="1:18">
      <c r="A6271" s="241"/>
      <c r="B6271" s="241"/>
      <c r="C6271" s="241"/>
      <c r="D6271" s="241"/>
      <c r="E6271" s="241"/>
      <c r="F6271" s="241"/>
      <c r="G6271" s="242"/>
      <c r="H6271" s="241"/>
      <c r="I6271" s="241"/>
      <c r="J6271" s="241"/>
      <c r="K6271" s="241"/>
      <c r="L6271" s="241"/>
      <c r="M6271" s="243"/>
      <c r="N6271" s="244"/>
      <c r="O6271" s="243"/>
      <c r="P6271" s="244"/>
      <c r="Q6271" s="243"/>
      <c r="R6271" s="243"/>
    </row>
    <row r="6272" spans="1:18">
      <c r="A6272" s="241"/>
      <c r="B6272" s="241"/>
      <c r="C6272" s="241"/>
      <c r="D6272" s="241"/>
      <c r="E6272" s="241"/>
      <c r="F6272" s="241"/>
      <c r="G6272" s="242"/>
      <c r="H6272" s="241"/>
      <c r="I6272" s="241"/>
      <c r="J6272" s="241"/>
      <c r="K6272" s="241"/>
      <c r="L6272" s="241"/>
      <c r="M6272" s="243"/>
      <c r="N6272" s="244"/>
      <c r="O6272" s="243"/>
      <c r="P6272" s="244"/>
      <c r="Q6272" s="243"/>
      <c r="R6272" s="243"/>
    </row>
    <row r="6273" spans="1:18">
      <c r="A6273" s="241"/>
      <c r="B6273" s="241"/>
      <c r="C6273" s="241"/>
      <c r="D6273" s="241"/>
      <c r="E6273" s="241"/>
      <c r="F6273" s="241"/>
      <c r="G6273" s="242"/>
      <c r="H6273" s="241"/>
      <c r="I6273" s="241"/>
      <c r="J6273" s="241"/>
      <c r="K6273" s="241"/>
      <c r="L6273" s="241"/>
      <c r="M6273" s="243"/>
      <c r="N6273" s="244"/>
      <c r="O6273" s="243"/>
      <c r="P6273" s="244"/>
      <c r="Q6273" s="243"/>
      <c r="R6273" s="243"/>
    </row>
    <row r="6274" spans="1:18">
      <c r="A6274" s="241"/>
      <c r="B6274" s="241"/>
      <c r="C6274" s="241"/>
      <c r="D6274" s="241"/>
      <c r="E6274" s="241"/>
      <c r="F6274" s="241"/>
      <c r="G6274" s="242"/>
      <c r="H6274" s="241"/>
      <c r="I6274" s="241"/>
      <c r="J6274" s="241"/>
      <c r="K6274" s="241"/>
      <c r="L6274" s="241"/>
      <c r="M6274" s="243"/>
      <c r="N6274" s="244"/>
      <c r="O6274" s="243"/>
      <c r="P6274" s="244"/>
      <c r="Q6274" s="243"/>
      <c r="R6274" s="243"/>
    </row>
    <row r="6275" spans="1:18">
      <c r="A6275" s="241"/>
      <c r="B6275" s="241"/>
      <c r="C6275" s="241"/>
      <c r="D6275" s="241"/>
      <c r="E6275" s="241"/>
      <c r="F6275" s="241"/>
      <c r="G6275" s="242"/>
      <c r="H6275" s="241"/>
      <c r="I6275" s="241"/>
      <c r="J6275" s="241"/>
      <c r="K6275" s="241"/>
      <c r="L6275" s="241"/>
      <c r="M6275" s="243"/>
      <c r="N6275" s="244"/>
      <c r="O6275" s="243"/>
      <c r="P6275" s="244"/>
      <c r="Q6275" s="243"/>
      <c r="R6275" s="243"/>
    </row>
    <row r="6276" spans="1:18">
      <c r="A6276" s="241"/>
      <c r="B6276" s="241"/>
      <c r="C6276" s="241"/>
      <c r="D6276" s="241"/>
      <c r="E6276" s="241"/>
      <c r="F6276" s="241"/>
      <c r="G6276" s="242"/>
      <c r="H6276" s="241"/>
      <c r="I6276" s="241"/>
      <c r="J6276" s="241"/>
      <c r="K6276" s="241"/>
      <c r="L6276" s="241"/>
      <c r="M6276" s="243"/>
      <c r="N6276" s="244"/>
      <c r="O6276" s="243"/>
      <c r="P6276" s="244"/>
      <c r="Q6276" s="243"/>
      <c r="R6276" s="243"/>
    </row>
    <row r="6277" spans="1:18">
      <c r="A6277" s="241"/>
      <c r="B6277" s="241"/>
      <c r="C6277" s="241"/>
      <c r="D6277" s="241"/>
      <c r="E6277" s="241"/>
      <c r="F6277" s="241"/>
      <c r="G6277" s="242"/>
      <c r="H6277" s="241"/>
      <c r="I6277" s="241"/>
      <c r="J6277" s="241"/>
      <c r="K6277" s="241"/>
      <c r="L6277" s="241"/>
      <c r="M6277" s="243"/>
      <c r="N6277" s="244"/>
      <c r="O6277" s="243"/>
      <c r="P6277" s="244"/>
      <c r="Q6277" s="243"/>
      <c r="R6277" s="243"/>
    </row>
    <row r="6278" spans="1:18">
      <c r="A6278" s="241"/>
      <c r="B6278" s="241"/>
      <c r="C6278" s="241"/>
      <c r="D6278" s="241"/>
      <c r="E6278" s="241"/>
      <c r="F6278" s="241"/>
      <c r="G6278" s="242"/>
      <c r="H6278" s="241"/>
      <c r="I6278" s="241"/>
      <c r="J6278" s="241"/>
      <c r="K6278" s="241"/>
      <c r="L6278" s="241"/>
      <c r="M6278" s="243"/>
      <c r="N6278" s="244"/>
      <c r="O6278" s="243"/>
      <c r="P6278" s="244"/>
      <c r="Q6278" s="243"/>
      <c r="R6278" s="243"/>
    </row>
    <row r="6279" spans="1:18">
      <c r="A6279" s="241"/>
      <c r="B6279" s="241"/>
      <c r="C6279" s="241"/>
      <c r="D6279" s="241"/>
      <c r="E6279" s="241"/>
      <c r="F6279" s="241"/>
      <c r="G6279" s="242"/>
      <c r="H6279" s="241"/>
      <c r="I6279" s="241"/>
      <c r="J6279" s="241"/>
      <c r="K6279" s="241"/>
      <c r="L6279" s="241"/>
      <c r="M6279" s="243"/>
      <c r="N6279" s="244"/>
      <c r="O6279" s="243"/>
      <c r="P6279" s="244"/>
      <c r="Q6279" s="243"/>
      <c r="R6279" s="243"/>
    </row>
    <row r="6280" spans="1:18">
      <c r="A6280" s="241"/>
      <c r="B6280" s="241"/>
      <c r="C6280" s="241"/>
      <c r="D6280" s="241"/>
      <c r="E6280" s="241"/>
      <c r="F6280" s="241"/>
      <c r="G6280" s="242"/>
      <c r="H6280" s="241"/>
      <c r="I6280" s="241"/>
      <c r="J6280" s="241"/>
      <c r="K6280" s="241"/>
      <c r="L6280" s="241"/>
      <c r="M6280" s="243"/>
      <c r="N6280" s="244"/>
      <c r="O6280" s="243"/>
      <c r="P6280" s="244"/>
      <c r="Q6280" s="243"/>
      <c r="R6280" s="243"/>
    </row>
    <row r="6281" spans="1:18">
      <c r="A6281" s="241"/>
      <c r="B6281" s="241"/>
      <c r="C6281" s="241"/>
      <c r="D6281" s="241"/>
      <c r="E6281" s="241"/>
      <c r="F6281" s="241"/>
      <c r="G6281" s="242"/>
      <c r="H6281" s="241"/>
      <c r="I6281" s="241"/>
      <c r="J6281" s="241"/>
      <c r="K6281" s="241"/>
      <c r="L6281" s="241"/>
      <c r="M6281" s="243"/>
      <c r="N6281" s="244"/>
      <c r="O6281" s="243"/>
      <c r="P6281" s="244"/>
      <c r="Q6281" s="243"/>
      <c r="R6281" s="243"/>
    </row>
    <row r="6282" spans="1:18">
      <c r="A6282" s="241"/>
      <c r="B6282" s="241"/>
      <c r="C6282" s="241"/>
      <c r="D6282" s="241"/>
      <c r="E6282" s="241"/>
      <c r="F6282" s="241"/>
      <c r="G6282" s="242"/>
      <c r="H6282" s="241"/>
      <c r="I6282" s="241"/>
      <c r="J6282" s="241"/>
      <c r="K6282" s="241"/>
      <c r="L6282" s="241"/>
      <c r="M6282" s="243"/>
      <c r="N6282" s="244"/>
      <c r="O6282" s="243"/>
      <c r="P6282" s="244"/>
      <c r="Q6282" s="243"/>
      <c r="R6282" s="243"/>
    </row>
    <row r="6283" spans="1:18">
      <c r="A6283" s="241"/>
      <c r="B6283" s="241"/>
      <c r="C6283" s="241"/>
      <c r="D6283" s="241"/>
      <c r="E6283" s="241"/>
      <c r="F6283" s="241"/>
      <c r="G6283" s="242"/>
      <c r="H6283" s="241"/>
      <c r="I6283" s="241"/>
      <c r="J6283" s="241"/>
      <c r="K6283" s="241"/>
      <c r="L6283" s="241"/>
      <c r="M6283" s="243"/>
      <c r="N6283" s="244"/>
      <c r="O6283" s="243"/>
      <c r="P6283" s="244"/>
      <c r="Q6283" s="243"/>
      <c r="R6283" s="243"/>
    </row>
    <row r="6284" spans="1:18">
      <c r="A6284" s="241"/>
      <c r="B6284" s="241"/>
      <c r="C6284" s="241"/>
      <c r="D6284" s="241"/>
      <c r="E6284" s="241"/>
      <c r="F6284" s="241"/>
      <c r="G6284" s="242"/>
      <c r="H6284" s="241"/>
      <c r="I6284" s="241"/>
      <c r="J6284" s="241"/>
      <c r="K6284" s="241"/>
      <c r="L6284" s="241"/>
      <c r="M6284" s="243"/>
      <c r="N6284" s="244"/>
      <c r="O6284" s="243"/>
      <c r="P6284" s="244"/>
      <c r="Q6284" s="243"/>
      <c r="R6284" s="243"/>
    </row>
    <row r="6285" spans="1:18">
      <c r="A6285" s="241"/>
      <c r="B6285" s="241"/>
      <c r="C6285" s="241"/>
      <c r="D6285" s="241"/>
      <c r="E6285" s="241"/>
      <c r="F6285" s="241"/>
      <c r="G6285" s="242"/>
      <c r="H6285" s="241"/>
      <c r="I6285" s="241"/>
      <c r="J6285" s="241"/>
      <c r="K6285" s="241"/>
      <c r="L6285" s="241"/>
      <c r="M6285" s="243"/>
      <c r="N6285" s="244"/>
      <c r="O6285" s="243"/>
      <c r="P6285" s="244"/>
      <c r="Q6285" s="243"/>
      <c r="R6285" s="243"/>
    </row>
    <row r="6286" spans="1:18">
      <c r="A6286" s="241"/>
      <c r="B6286" s="241"/>
      <c r="C6286" s="241"/>
      <c r="D6286" s="241"/>
      <c r="E6286" s="241"/>
      <c r="F6286" s="241"/>
      <c r="G6286" s="242"/>
      <c r="H6286" s="241"/>
      <c r="I6286" s="241"/>
      <c r="J6286" s="241"/>
      <c r="K6286" s="241"/>
      <c r="L6286" s="241"/>
      <c r="M6286" s="243"/>
      <c r="N6286" s="244"/>
      <c r="O6286" s="243"/>
      <c r="P6286" s="244"/>
      <c r="Q6286" s="243"/>
      <c r="R6286" s="243"/>
    </row>
    <row r="6287" spans="1:18">
      <c r="A6287" s="241"/>
      <c r="B6287" s="241"/>
      <c r="C6287" s="241"/>
      <c r="D6287" s="241"/>
      <c r="E6287" s="241"/>
      <c r="F6287" s="241"/>
      <c r="G6287" s="242"/>
      <c r="H6287" s="241"/>
      <c r="I6287" s="241"/>
      <c r="J6287" s="241"/>
      <c r="K6287" s="241"/>
      <c r="L6287" s="241"/>
      <c r="M6287" s="243"/>
      <c r="N6287" s="244"/>
      <c r="O6287" s="243"/>
      <c r="P6287" s="244"/>
      <c r="Q6287" s="243"/>
      <c r="R6287" s="243"/>
    </row>
    <row r="6288" spans="1:18">
      <c r="A6288" s="241"/>
      <c r="B6288" s="241"/>
      <c r="C6288" s="241"/>
      <c r="D6288" s="241"/>
      <c r="E6288" s="241"/>
      <c r="F6288" s="241"/>
      <c r="G6288" s="242"/>
      <c r="H6288" s="241"/>
      <c r="I6288" s="241"/>
      <c r="J6288" s="241"/>
      <c r="K6288" s="241"/>
      <c r="L6288" s="241"/>
      <c r="M6288" s="243"/>
      <c r="N6288" s="244"/>
      <c r="O6288" s="243"/>
      <c r="P6288" s="244"/>
      <c r="Q6288" s="243"/>
      <c r="R6288" s="243"/>
    </row>
    <row r="6289" spans="1:18">
      <c r="A6289" s="241"/>
      <c r="B6289" s="241"/>
      <c r="C6289" s="241"/>
      <c r="D6289" s="241"/>
      <c r="E6289" s="241"/>
      <c r="F6289" s="241"/>
      <c r="G6289" s="242"/>
      <c r="H6289" s="241"/>
      <c r="I6289" s="241"/>
      <c r="J6289" s="241"/>
      <c r="K6289" s="241"/>
      <c r="L6289" s="241"/>
      <c r="M6289" s="243"/>
      <c r="N6289" s="244"/>
      <c r="O6289" s="243"/>
      <c r="P6289" s="244"/>
      <c r="Q6289" s="243"/>
      <c r="R6289" s="243"/>
    </row>
    <row r="6290" spans="1:18">
      <c r="A6290" s="241"/>
      <c r="B6290" s="241"/>
      <c r="C6290" s="241"/>
      <c r="D6290" s="241"/>
      <c r="E6290" s="241"/>
      <c r="F6290" s="241"/>
      <c r="G6290" s="242"/>
      <c r="H6290" s="241"/>
      <c r="I6290" s="241"/>
      <c r="J6290" s="241"/>
      <c r="K6290" s="241"/>
      <c r="L6290" s="241"/>
      <c r="M6290" s="243"/>
      <c r="N6290" s="244"/>
      <c r="O6290" s="243"/>
      <c r="P6290" s="244"/>
      <c r="Q6290" s="243"/>
      <c r="R6290" s="243"/>
    </row>
    <row r="6291" spans="1:18">
      <c r="A6291" s="241"/>
      <c r="B6291" s="241"/>
      <c r="C6291" s="241"/>
      <c r="D6291" s="241"/>
      <c r="E6291" s="241"/>
      <c r="F6291" s="241"/>
      <c r="G6291" s="242"/>
      <c r="H6291" s="241"/>
      <c r="I6291" s="241"/>
      <c r="J6291" s="241"/>
      <c r="K6291" s="241"/>
      <c r="L6291" s="241"/>
      <c r="M6291" s="243"/>
      <c r="N6291" s="244"/>
      <c r="O6291" s="243"/>
      <c r="P6291" s="244"/>
      <c r="Q6291" s="243"/>
      <c r="R6291" s="243"/>
    </row>
    <row r="6292" spans="1:18">
      <c r="A6292" s="241"/>
      <c r="B6292" s="241"/>
      <c r="C6292" s="241"/>
      <c r="D6292" s="241"/>
      <c r="E6292" s="241"/>
      <c r="F6292" s="241"/>
      <c r="G6292" s="242"/>
      <c r="H6292" s="241"/>
      <c r="I6292" s="241"/>
      <c r="J6292" s="241"/>
      <c r="K6292" s="241"/>
      <c r="L6292" s="241"/>
      <c r="M6292" s="243"/>
      <c r="N6292" s="244"/>
      <c r="O6292" s="243"/>
      <c r="P6292" s="244"/>
      <c r="Q6292" s="243"/>
      <c r="R6292" s="243"/>
    </row>
    <row r="6293" spans="1:18">
      <c r="A6293" s="241"/>
      <c r="B6293" s="241"/>
      <c r="C6293" s="241"/>
      <c r="D6293" s="241"/>
      <c r="E6293" s="241"/>
      <c r="F6293" s="241"/>
      <c r="G6293" s="242"/>
      <c r="H6293" s="241"/>
      <c r="I6293" s="241"/>
      <c r="J6293" s="241"/>
      <c r="K6293" s="241"/>
      <c r="L6293" s="241"/>
      <c r="M6293" s="243"/>
      <c r="N6293" s="244"/>
      <c r="O6293" s="243"/>
      <c r="P6293" s="244"/>
      <c r="Q6293" s="243"/>
      <c r="R6293" s="243"/>
    </row>
    <row r="6294" spans="1:18">
      <c r="A6294" s="241"/>
      <c r="B6294" s="241"/>
      <c r="C6294" s="241"/>
      <c r="D6294" s="241"/>
      <c r="E6294" s="241"/>
      <c r="F6294" s="241"/>
      <c r="G6294" s="242"/>
      <c r="H6294" s="241"/>
      <c r="I6294" s="241"/>
      <c r="J6294" s="241"/>
      <c r="K6294" s="241"/>
      <c r="L6294" s="241"/>
      <c r="M6294" s="243"/>
      <c r="N6294" s="244"/>
      <c r="O6294" s="243"/>
      <c r="P6294" s="244"/>
      <c r="Q6294" s="243"/>
      <c r="R6294" s="243"/>
    </row>
    <row r="6295" spans="1:18">
      <c r="A6295" s="241"/>
      <c r="B6295" s="241"/>
      <c r="C6295" s="241"/>
      <c r="D6295" s="241"/>
      <c r="E6295" s="241"/>
      <c r="F6295" s="241"/>
      <c r="G6295" s="242"/>
      <c r="H6295" s="241"/>
      <c r="I6295" s="241"/>
      <c r="J6295" s="241"/>
      <c r="K6295" s="241"/>
      <c r="L6295" s="241"/>
      <c r="M6295" s="243"/>
      <c r="N6295" s="244"/>
      <c r="O6295" s="243"/>
      <c r="P6295" s="244"/>
      <c r="Q6295" s="243"/>
      <c r="R6295" s="243"/>
    </row>
    <row r="6296" spans="1:18">
      <c r="A6296" s="241"/>
      <c r="B6296" s="241"/>
      <c r="C6296" s="241"/>
      <c r="D6296" s="241"/>
      <c r="E6296" s="241"/>
      <c r="F6296" s="241"/>
      <c r="G6296" s="242"/>
      <c r="H6296" s="241"/>
      <c r="I6296" s="241"/>
      <c r="J6296" s="241"/>
      <c r="K6296" s="241"/>
      <c r="L6296" s="241"/>
      <c r="M6296" s="243"/>
      <c r="N6296" s="244"/>
      <c r="O6296" s="243"/>
      <c r="P6296" s="244"/>
      <c r="Q6296" s="243"/>
      <c r="R6296" s="243"/>
    </row>
    <row r="6297" spans="1:18">
      <c r="A6297" s="241"/>
      <c r="B6297" s="241"/>
      <c r="C6297" s="241"/>
      <c r="D6297" s="241"/>
      <c r="E6297" s="241"/>
      <c r="F6297" s="241"/>
      <c r="G6297" s="242"/>
      <c r="H6297" s="241"/>
      <c r="I6297" s="241"/>
      <c r="J6297" s="241"/>
      <c r="K6297" s="241"/>
      <c r="L6297" s="241"/>
      <c r="M6297" s="243"/>
      <c r="N6297" s="244"/>
      <c r="O6297" s="243"/>
      <c r="P6297" s="244"/>
      <c r="Q6297" s="243"/>
      <c r="R6297" s="243"/>
    </row>
    <row r="6298" spans="1:18">
      <c r="A6298" s="241"/>
      <c r="B6298" s="241"/>
      <c r="C6298" s="241"/>
      <c r="D6298" s="241"/>
      <c r="E6298" s="241"/>
      <c r="F6298" s="241"/>
      <c r="G6298" s="242"/>
      <c r="H6298" s="241"/>
      <c r="I6298" s="241"/>
      <c r="J6298" s="241"/>
      <c r="K6298" s="241"/>
      <c r="L6298" s="241"/>
      <c r="M6298" s="243"/>
      <c r="N6298" s="244"/>
      <c r="O6298" s="243"/>
      <c r="P6298" s="244"/>
      <c r="Q6298" s="243"/>
      <c r="R6298" s="243"/>
    </row>
    <row r="6299" spans="1:18">
      <c r="A6299" s="241"/>
      <c r="B6299" s="241"/>
      <c r="C6299" s="241"/>
      <c r="D6299" s="241"/>
      <c r="E6299" s="241"/>
      <c r="F6299" s="241"/>
      <c r="G6299" s="242"/>
      <c r="H6299" s="241"/>
      <c r="I6299" s="241"/>
      <c r="J6299" s="241"/>
      <c r="K6299" s="241"/>
      <c r="L6299" s="241"/>
      <c r="M6299" s="243"/>
      <c r="N6299" s="244"/>
      <c r="O6299" s="243"/>
      <c r="P6299" s="244"/>
      <c r="Q6299" s="243"/>
      <c r="R6299" s="243"/>
    </row>
    <row r="6300" spans="1:18">
      <c r="A6300" s="241"/>
      <c r="B6300" s="241"/>
      <c r="C6300" s="241"/>
      <c r="D6300" s="241"/>
      <c r="E6300" s="241"/>
      <c r="F6300" s="241"/>
      <c r="G6300" s="242"/>
      <c r="H6300" s="241"/>
      <c r="I6300" s="241"/>
      <c r="J6300" s="241"/>
      <c r="K6300" s="241"/>
      <c r="L6300" s="241"/>
      <c r="M6300" s="243"/>
      <c r="N6300" s="244"/>
      <c r="O6300" s="243"/>
      <c r="P6300" s="244"/>
      <c r="Q6300" s="243"/>
      <c r="R6300" s="243"/>
    </row>
    <row r="6301" spans="1:18">
      <c r="A6301" s="241"/>
      <c r="B6301" s="241"/>
      <c r="C6301" s="241"/>
      <c r="D6301" s="241"/>
      <c r="E6301" s="241"/>
      <c r="F6301" s="241"/>
      <c r="G6301" s="242"/>
      <c r="H6301" s="241"/>
      <c r="I6301" s="241"/>
      <c r="J6301" s="241"/>
      <c r="K6301" s="241"/>
      <c r="L6301" s="241"/>
      <c r="M6301" s="243"/>
      <c r="N6301" s="244"/>
      <c r="O6301" s="243"/>
      <c r="P6301" s="244"/>
      <c r="Q6301" s="243"/>
      <c r="R6301" s="243"/>
    </row>
    <row r="6302" spans="1:18">
      <c r="A6302" s="241"/>
      <c r="B6302" s="241"/>
      <c r="C6302" s="241"/>
      <c r="D6302" s="241"/>
      <c r="E6302" s="241"/>
      <c r="F6302" s="241"/>
      <c r="G6302" s="242"/>
      <c r="H6302" s="241"/>
      <c r="I6302" s="241"/>
      <c r="J6302" s="241"/>
      <c r="K6302" s="241"/>
      <c r="L6302" s="241"/>
      <c r="M6302" s="243"/>
      <c r="N6302" s="244"/>
      <c r="O6302" s="243"/>
      <c r="P6302" s="244"/>
      <c r="Q6302" s="243"/>
      <c r="R6302" s="243"/>
    </row>
    <row r="6303" spans="1:18">
      <c r="A6303" s="241"/>
      <c r="B6303" s="241"/>
      <c r="C6303" s="241"/>
      <c r="D6303" s="241"/>
      <c r="E6303" s="241"/>
      <c r="F6303" s="241"/>
      <c r="G6303" s="242"/>
      <c r="H6303" s="241"/>
      <c r="I6303" s="241"/>
      <c r="J6303" s="241"/>
      <c r="K6303" s="241"/>
      <c r="L6303" s="241"/>
      <c r="M6303" s="243"/>
      <c r="N6303" s="244"/>
      <c r="O6303" s="243"/>
      <c r="P6303" s="244"/>
      <c r="Q6303" s="243"/>
      <c r="R6303" s="243"/>
    </row>
    <row r="6304" spans="1:18">
      <c r="A6304" s="241"/>
      <c r="B6304" s="241"/>
      <c r="C6304" s="241"/>
      <c r="D6304" s="241"/>
      <c r="E6304" s="241"/>
      <c r="F6304" s="241"/>
      <c r="G6304" s="242"/>
      <c r="H6304" s="241"/>
      <c r="I6304" s="241"/>
      <c r="J6304" s="241"/>
      <c r="K6304" s="241"/>
      <c r="L6304" s="241"/>
      <c r="M6304" s="243"/>
      <c r="N6304" s="244"/>
      <c r="O6304" s="243"/>
      <c r="P6304" s="244"/>
      <c r="Q6304" s="243"/>
      <c r="R6304" s="243"/>
    </row>
    <row r="6305" spans="1:18">
      <c r="A6305" s="241"/>
      <c r="B6305" s="241"/>
      <c r="C6305" s="241"/>
      <c r="D6305" s="241"/>
      <c r="E6305" s="241"/>
      <c r="F6305" s="241"/>
      <c r="G6305" s="242"/>
      <c r="H6305" s="241"/>
      <c r="I6305" s="241"/>
      <c r="J6305" s="241"/>
      <c r="K6305" s="241"/>
      <c r="L6305" s="241"/>
      <c r="M6305" s="243"/>
      <c r="N6305" s="244"/>
      <c r="O6305" s="243"/>
      <c r="P6305" s="244"/>
      <c r="Q6305" s="243"/>
      <c r="R6305" s="243"/>
    </row>
    <row r="6306" spans="1:18">
      <c r="A6306" s="241"/>
      <c r="B6306" s="241"/>
      <c r="C6306" s="241"/>
      <c r="D6306" s="241"/>
      <c r="E6306" s="241"/>
      <c r="F6306" s="241"/>
      <c r="G6306" s="242"/>
      <c r="H6306" s="241"/>
      <c r="I6306" s="241"/>
      <c r="J6306" s="241"/>
      <c r="K6306" s="241"/>
      <c r="L6306" s="241"/>
      <c r="M6306" s="243"/>
      <c r="N6306" s="244"/>
      <c r="O6306" s="243"/>
      <c r="P6306" s="244"/>
      <c r="Q6306" s="243"/>
      <c r="R6306" s="243"/>
    </row>
    <row r="6307" spans="1:18">
      <c r="A6307" s="241"/>
      <c r="B6307" s="241"/>
      <c r="C6307" s="241"/>
      <c r="D6307" s="241"/>
      <c r="E6307" s="241"/>
      <c r="F6307" s="241"/>
      <c r="G6307" s="242"/>
      <c r="H6307" s="241"/>
      <c r="I6307" s="241"/>
      <c r="J6307" s="241"/>
      <c r="K6307" s="241"/>
      <c r="L6307" s="241"/>
      <c r="M6307" s="243"/>
      <c r="N6307" s="244"/>
      <c r="O6307" s="243"/>
      <c r="P6307" s="244"/>
      <c r="Q6307" s="243"/>
      <c r="R6307" s="243"/>
    </row>
    <row r="6308" spans="1:18">
      <c r="A6308" s="241"/>
      <c r="B6308" s="241"/>
      <c r="C6308" s="241"/>
      <c r="D6308" s="241"/>
      <c r="E6308" s="241"/>
      <c r="F6308" s="241"/>
      <c r="G6308" s="242"/>
      <c r="H6308" s="241"/>
      <c r="I6308" s="241"/>
      <c r="J6308" s="241"/>
      <c r="K6308" s="241"/>
      <c r="L6308" s="241"/>
      <c r="M6308" s="243"/>
      <c r="N6308" s="244"/>
      <c r="O6308" s="243"/>
      <c r="P6308" s="244"/>
      <c r="Q6308" s="243"/>
      <c r="R6308" s="243"/>
    </row>
    <row r="6309" spans="1:18">
      <c r="A6309" s="241"/>
      <c r="B6309" s="241"/>
      <c r="C6309" s="241"/>
      <c r="D6309" s="241"/>
      <c r="E6309" s="241"/>
      <c r="F6309" s="241"/>
      <c r="G6309" s="242"/>
      <c r="H6309" s="241"/>
      <c r="I6309" s="241"/>
      <c r="J6309" s="241"/>
      <c r="K6309" s="241"/>
      <c r="L6309" s="241"/>
      <c r="M6309" s="243"/>
      <c r="N6309" s="244"/>
      <c r="O6309" s="243"/>
      <c r="P6309" s="244"/>
      <c r="Q6309" s="243"/>
      <c r="R6309" s="243"/>
    </row>
    <row r="6310" spans="1:18">
      <c r="A6310" s="241"/>
      <c r="B6310" s="241"/>
      <c r="C6310" s="241"/>
      <c r="D6310" s="241"/>
      <c r="E6310" s="241"/>
      <c r="F6310" s="241"/>
      <c r="G6310" s="242"/>
      <c r="H6310" s="241"/>
      <c r="I6310" s="241"/>
      <c r="J6310" s="241"/>
      <c r="K6310" s="241"/>
      <c r="L6310" s="241"/>
      <c r="M6310" s="243"/>
      <c r="N6310" s="244"/>
      <c r="O6310" s="243"/>
      <c r="P6310" s="244"/>
      <c r="Q6310" s="243"/>
      <c r="R6310" s="243"/>
    </row>
    <row r="6311" spans="1:18">
      <c r="A6311" s="241"/>
      <c r="B6311" s="241"/>
      <c r="C6311" s="241"/>
      <c r="D6311" s="241"/>
      <c r="E6311" s="241"/>
      <c r="F6311" s="241"/>
      <c r="G6311" s="242"/>
      <c r="H6311" s="241"/>
      <c r="I6311" s="241"/>
      <c r="J6311" s="241"/>
      <c r="K6311" s="241"/>
      <c r="L6311" s="241"/>
      <c r="M6311" s="243"/>
      <c r="N6311" s="244"/>
      <c r="O6311" s="243"/>
      <c r="P6311" s="244"/>
      <c r="Q6311" s="243"/>
      <c r="R6311" s="243"/>
    </row>
    <row r="6312" spans="1:18">
      <c r="A6312" s="241"/>
      <c r="B6312" s="241"/>
      <c r="C6312" s="241"/>
      <c r="D6312" s="241"/>
      <c r="E6312" s="241"/>
      <c r="F6312" s="241"/>
      <c r="G6312" s="242"/>
      <c r="H6312" s="241"/>
      <c r="I6312" s="241"/>
      <c r="J6312" s="241"/>
      <c r="K6312" s="241"/>
      <c r="L6312" s="241"/>
      <c r="M6312" s="243"/>
      <c r="N6312" s="244"/>
      <c r="O6312" s="243"/>
      <c r="P6312" s="244"/>
      <c r="Q6312" s="243"/>
      <c r="R6312" s="243"/>
    </row>
    <row r="6313" spans="1:18">
      <c r="A6313" s="241"/>
      <c r="B6313" s="241"/>
      <c r="C6313" s="241"/>
      <c r="D6313" s="241"/>
      <c r="E6313" s="241"/>
      <c r="F6313" s="241"/>
      <c r="G6313" s="242"/>
      <c r="H6313" s="241"/>
      <c r="I6313" s="241"/>
      <c r="J6313" s="241"/>
      <c r="K6313" s="241"/>
      <c r="L6313" s="241"/>
      <c r="M6313" s="243"/>
      <c r="N6313" s="244"/>
      <c r="O6313" s="243"/>
      <c r="P6313" s="244"/>
      <c r="Q6313" s="243"/>
      <c r="R6313" s="243"/>
    </row>
    <row r="6314" spans="1:18">
      <c r="A6314" s="241"/>
      <c r="B6314" s="241"/>
      <c r="C6314" s="241"/>
      <c r="D6314" s="241"/>
      <c r="E6314" s="241"/>
      <c r="F6314" s="241"/>
      <c r="G6314" s="242"/>
      <c r="H6314" s="241"/>
      <c r="I6314" s="241"/>
      <c r="J6314" s="241"/>
      <c r="K6314" s="241"/>
      <c r="L6314" s="241"/>
      <c r="M6314" s="243"/>
      <c r="N6314" s="244"/>
      <c r="O6314" s="243"/>
      <c r="P6314" s="244"/>
      <c r="Q6314" s="243"/>
      <c r="R6314" s="243"/>
    </row>
    <row r="6315" spans="1:18">
      <c r="A6315" s="241"/>
      <c r="B6315" s="241"/>
      <c r="C6315" s="241"/>
      <c r="D6315" s="241"/>
      <c r="E6315" s="241"/>
      <c r="F6315" s="241"/>
      <c r="G6315" s="242"/>
      <c r="H6315" s="241"/>
      <c r="I6315" s="241"/>
      <c r="J6315" s="241"/>
      <c r="K6315" s="241"/>
      <c r="L6315" s="241"/>
      <c r="M6315" s="243"/>
      <c r="N6315" s="244"/>
      <c r="O6315" s="243"/>
      <c r="P6315" s="244"/>
      <c r="Q6315" s="243"/>
      <c r="R6315" s="243"/>
    </row>
    <row r="6316" spans="1:18">
      <c r="A6316" s="241"/>
      <c r="B6316" s="241"/>
      <c r="C6316" s="241"/>
      <c r="D6316" s="241"/>
      <c r="E6316" s="241"/>
      <c r="F6316" s="241"/>
      <c r="G6316" s="242"/>
      <c r="H6316" s="241"/>
      <c r="I6316" s="241"/>
      <c r="J6316" s="241"/>
      <c r="K6316" s="241"/>
      <c r="L6316" s="241"/>
      <c r="M6316" s="243"/>
      <c r="N6316" s="244"/>
      <c r="O6316" s="243"/>
      <c r="P6316" s="244"/>
      <c r="Q6316" s="243"/>
      <c r="R6316" s="243"/>
    </row>
    <row r="6317" spans="1:18">
      <c r="A6317" s="241"/>
      <c r="B6317" s="241"/>
      <c r="C6317" s="241"/>
      <c r="D6317" s="241"/>
      <c r="E6317" s="241"/>
      <c r="F6317" s="241"/>
      <c r="G6317" s="242"/>
      <c r="H6317" s="241"/>
      <c r="I6317" s="241"/>
      <c r="J6317" s="241"/>
      <c r="K6317" s="241"/>
      <c r="L6317" s="241"/>
      <c r="M6317" s="243"/>
      <c r="N6317" s="244"/>
      <c r="O6317" s="243"/>
      <c r="P6317" s="244"/>
      <c r="Q6317" s="243"/>
      <c r="R6317" s="243"/>
    </row>
    <row r="6318" spans="1:18">
      <c r="A6318" s="241"/>
      <c r="B6318" s="241"/>
      <c r="C6318" s="241"/>
      <c r="D6318" s="241"/>
      <c r="E6318" s="241"/>
      <c r="F6318" s="241"/>
      <c r="G6318" s="242"/>
      <c r="H6318" s="241"/>
      <c r="I6318" s="241"/>
      <c r="J6318" s="241"/>
      <c r="K6318" s="241"/>
      <c r="L6318" s="241"/>
      <c r="M6318" s="243"/>
      <c r="N6318" s="244"/>
      <c r="O6318" s="243"/>
      <c r="P6318" s="244"/>
      <c r="Q6318" s="243"/>
      <c r="R6318" s="243"/>
    </row>
    <row r="6319" spans="1:18">
      <c r="A6319" s="241"/>
      <c r="B6319" s="241"/>
      <c r="C6319" s="241"/>
      <c r="D6319" s="241"/>
      <c r="E6319" s="241"/>
      <c r="F6319" s="241"/>
      <c r="G6319" s="242"/>
      <c r="H6319" s="241"/>
      <c r="I6319" s="241"/>
      <c r="J6319" s="241"/>
      <c r="K6319" s="241"/>
      <c r="L6319" s="241"/>
      <c r="M6319" s="243"/>
      <c r="N6319" s="244"/>
      <c r="O6319" s="243"/>
      <c r="P6319" s="244"/>
      <c r="Q6319" s="243"/>
      <c r="R6319" s="243"/>
    </row>
    <row r="6320" spans="1:18">
      <c r="A6320" s="241"/>
      <c r="B6320" s="241"/>
      <c r="C6320" s="241"/>
      <c r="D6320" s="241"/>
      <c r="E6320" s="241"/>
      <c r="F6320" s="241"/>
      <c r="G6320" s="242"/>
      <c r="H6320" s="241"/>
      <c r="I6320" s="241"/>
      <c r="J6320" s="241"/>
      <c r="K6320" s="241"/>
      <c r="L6320" s="241"/>
      <c r="M6320" s="243"/>
      <c r="N6320" s="244"/>
      <c r="O6320" s="243"/>
      <c r="P6320" s="244"/>
      <c r="Q6320" s="243"/>
      <c r="R6320" s="243"/>
    </row>
    <row r="6321" spans="1:18">
      <c r="A6321" s="241"/>
      <c r="B6321" s="241"/>
      <c r="C6321" s="241"/>
      <c r="D6321" s="241"/>
      <c r="E6321" s="241"/>
      <c r="F6321" s="241"/>
      <c r="G6321" s="242"/>
      <c r="H6321" s="241"/>
      <c r="I6321" s="241"/>
      <c r="J6321" s="241"/>
      <c r="K6321" s="241"/>
      <c r="L6321" s="241"/>
      <c r="M6321" s="243"/>
      <c r="N6321" s="244"/>
      <c r="O6321" s="243"/>
      <c r="P6321" s="244"/>
      <c r="Q6321" s="243"/>
      <c r="R6321" s="243"/>
    </row>
    <row r="6322" spans="1:18">
      <c r="A6322" s="241"/>
      <c r="B6322" s="241"/>
      <c r="C6322" s="241"/>
      <c r="D6322" s="241"/>
      <c r="E6322" s="241"/>
      <c r="F6322" s="241"/>
      <c r="G6322" s="242"/>
      <c r="H6322" s="241"/>
      <c r="I6322" s="241"/>
      <c r="J6322" s="241"/>
      <c r="K6322" s="241"/>
      <c r="L6322" s="241"/>
      <c r="M6322" s="243"/>
      <c r="N6322" s="244"/>
      <c r="O6322" s="243"/>
      <c r="P6322" s="244"/>
      <c r="Q6322" s="243"/>
      <c r="R6322" s="243"/>
    </row>
    <row r="6323" spans="1:18">
      <c r="A6323" s="241"/>
      <c r="B6323" s="241"/>
      <c r="C6323" s="241"/>
      <c r="D6323" s="241"/>
      <c r="E6323" s="241"/>
      <c r="F6323" s="241"/>
      <c r="G6323" s="242"/>
      <c r="H6323" s="241"/>
      <c r="I6323" s="241"/>
      <c r="J6323" s="241"/>
      <c r="K6323" s="241"/>
      <c r="L6323" s="241"/>
      <c r="M6323" s="243"/>
      <c r="N6323" s="244"/>
      <c r="O6323" s="243"/>
      <c r="P6323" s="244"/>
      <c r="Q6323" s="243"/>
      <c r="R6323" s="243"/>
    </row>
    <row r="6324" spans="1:18">
      <c r="A6324" s="241"/>
      <c r="B6324" s="241"/>
      <c r="C6324" s="241"/>
      <c r="D6324" s="241"/>
      <c r="E6324" s="241"/>
      <c r="F6324" s="241"/>
      <c r="G6324" s="242"/>
      <c r="H6324" s="241"/>
      <c r="I6324" s="241"/>
      <c r="J6324" s="241"/>
      <c r="K6324" s="241"/>
      <c r="L6324" s="241"/>
      <c r="M6324" s="243"/>
      <c r="N6324" s="244"/>
      <c r="O6324" s="243"/>
      <c r="P6324" s="244"/>
      <c r="Q6324" s="243"/>
      <c r="R6324" s="243"/>
    </row>
    <row r="6325" spans="1:18">
      <c r="A6325" s="241"/>
      <c r="B6325" s="241"/>
      <c r="C6325" s="241"/>
      <c r="D6325" s="241"/>
      <c r="E6325" s="241"/>
      <c r="F6325" s="241"/>
      <c r="G6325" s="242"/>
      <c r="H6325" s="241"/>
      <c r="I6325" s="241"/>
      <c r="J6325" s="241"/>
      <c r="K6325" s="241"/>
      <c r="L6325" s="241"/>
      <c r="M6325" s="243"/>
      <c r="N6325" s="244"/>
      <c r="O6325" s="243"/>
      <c r="P6325" s="244"/>
      <c r="Q6325" s="243"/>
      <c r="R6325" s="243"/>
    </row>
    <row r="6326" spans="1:18">
      <c r="A6326" s="241"/>
      <c r="B6326" s="241"/>
      <c r="C6326" s="241"/>
      <c r="D6326" s="241"/>
      <c r="E6326" s="241"/>
      <c r="F6326" s="241"/>
      <c r="G6326" s="242"/>
      <c r="H6326" s="241"/>
      <c r="I6326" s="241"/>
      <c r="J6326" s="241"/>
      <c r="K6326" s="241"/>
      <c r="L6326" s="241"/>
      <c r="M6326" s="243"/>
      <c r="N6326" s="244"/>
      <c r="O6326" s="243"/>
      <c r="P6326" s="244"/>
      <c r="Q6326" s="243"/>
      <c r="R6326" s="243"/>
    </row>
    <row r="6327" spans="1:18">
      <c r="A6327" s="241"/>
      <c r="B6327" s="241"/>
      <c r="C6327" s="241"/>
      <c r="D6327" s="241"/>
      <c r="E6327" s="241"/>
      <c r="F6327" s="241"/>
      <c r="G6327" s="242"/>
      <c r="H6327" s="241"/>
      <c r="I6327" s="241"/>
      <c r="J6327" s="241"/>
      <c r="K6327" s="241"/>
      <c r="L6327" s="241"/>
      <c r="M6327" s="243"/>
      <c r="N6327" s="244"/>
      <c r="O6327" s="243"/>
      <c r="P6327" s="244"/>
      <c r="Q6327" s="243"/>
      <c r="R6327" s="243"/>
    </row>
    <row r="6328" spans="1:18">
      <c r="A6328" s="241"/>
      <c r="B6328" s="241"/>
      <c r="C6328" s="241"/>
      <c r="D6328" s="241"/>
      <c r="E6328" s="241"/>
      <c r="F6328" s="241"/>
      <c r="G6328" s="242"/>
      <c r="H6328" s="241"/>
      <c r="I6328" s="241"/>
      <c r="J6328" s="241"/>
      <c r="K6328" s="241"/>
      <c r="L6328" s="241"/>
      <c r="M6328" s="243"/>
      <c r="N6328" s="244"/>
      <c r="O6328" s="243"/>
      <c r="P6328" s="244"/>
      <c r="Q6328" s="243"/>
      <c r="R6328" s="243"/>
    </row>
    <row r="6329" spans="1:18">
      <c r="A6329" s="241"/>
      <c r="B6329" s="241"/>
      <c r="C6329" s="241"/>
      <c r="D6329" s="241"/>
      <c r="E6329" s="241"/>
      <c r="F6329" s="241"/>
      <c r="G6329" s="242"/>
      <c r="H6329" s="241"/>
      <c r="I6329" s="241"/>
      <c r="J6329" s="241"/>
      <c r="K6329" s="241"/>
      <c r="L6329" s="241"/>
      <c r="M6329" s="243"/>
      <c r="N6329" s="244"/>
      <c r="O6329" s="243"/>
      <c r="P6329" s="244"/>
      <c r="Q6329" s="243"/>
      <c r="R6329" s="243"/>
    </row>
    <row r="6330" spans="1:18">
      <c r="A6330" s="241"/>
      <c r="B6330" s="241"/>
      <c r="C6330" s="241"/>
      <c r="D6330" s="241"/>
      <c r="E6330" s="241"/>
      <c r="F6330" s="241"/>
      <c r="G6330" s="242"/>
      <c r="H6330" s="241"/>
      <c r="I6330" s="241"/>
      <c r="J6330" s="241"/>
      <c r="K6330" s="241"/>
      <c r="L6330" s="241"/>
      <c r="M6330" s="243"/>
      <c r="N6330" s="244"/>
      <c r="O6330" s="243"/>
      <c r="P6330" s="244"/>
      <c r="Q6330" s="243"/>
      <c r="R6330" s="243"/>
    </row>
    <row r="6331" spans="1:18">
      <c r="A6331" s="241"/>
      <c r="B6331" s="241"/>
      <c r="C6331" s="241"/>
      <c r="D6331" s="241"/>
      <c r="E6331" s="241"/>
      <c r="F6331" s="241"/>
      <c r="G6331" s="242"/>
      <c r="H6331" s="241"/>
      <c r="I6331" s="241"/>
      <c r="J6331" s="241"/>
      <c r="K6331" s="241"/>
      <c r="L6331" s="241"/>
      <c r="M6331" s="243"/>
      <c r="N6331" s="244"/>
      <c r="O6331" s="243"/>
      <c r="P6331" s="244"/>
      <c r="Q6331" s="243"/>
      <c r="R6331" s="243"/>
    </row>
    <row r="6332" spans="1:18">
      <c r="A6332" s="241"/>
      <c r="B6332" s="241"/>
      <c r="C6332" s="241"/>
      <c r="D6332" s="241"/>
      <c r="E6332" s="241"/>
      <c r="F6332" s="241"/>
      <c r="G6332" s="242"/>
      <c r="H6332" s="241"/>
      <c r="I6332" s="241"/>
      <c r="J6332" s="241"/>
      <c r="K6332" s="241"/>
      <c r="L6332" s="241"/>
      <c r="M6332" s="243"/>
      <c r="N6332" s="244"/>
      <c r="O6332" s="243"/>
      <c r="P6332" s="244"/>
      <c r="Q6332" s="243"/>
      <c r="R6332" s="243"/>
    </row>
    <row r="6333" spans="1:18">
      <c r="A6333" s="241"/>
      <c r="B6333" s="241"/>
      <c r="C6333" s="241"/>
      <c r="D6333" s="241"/>
      <c r="E6333" s="241"/>
      <c r="F6333" s="241"/>
      <c r="G6333" s="242"/>
      <c r="H6333" s="241"/>
      <c r="I6333" s="241"/>
      <c r="J6333" s="241"/>
      <c r="K6333" s="241"/>
      <c r="L6333" s="241"/>
      <c r="M6333" s="243"/>
      <c r="N6333" s="244"/>
      <c r="O6333" s="243"/>
      <c r="P6333" s="244"/>
      <c r="Q6333" s="243"/>
      <c r="R6333" s="243"/>
    </row>
    <row r="6334" spans="1:18">
      <c r="A6334" s="241"/>
      <c r="B6334" s="241"/>
      <c r="C6334" s="241"/>
      <c r="D6334" s="241"/>
      <c r="E6334" s="241"/>
      <c r="F6334" s="241"/>
      <c r="G6334" s="242"/>
      <c r="H6334" s="241"/>
      <c r="I6334" s="241"/>
      <c r="J6334" s="241"/>
      <c r="K6334" s="241"/>
      <c r="L6334" s="241"/>
      <c r="M6334" s="243"/>
      <c r="N6334" s="244"/>
      <c r="O6334" s="243"/>
      <c r="P6334" s="244"/>
      <c r="Q6334" s="243"/>
      <c r="R6334" s="243"/>
    </row>
    <row r="6335" spans="1:18">
      <c r="A6335" s="241"/>
      <c r="B6335" s="241"/>
      <c r="C6335" s="241"/>
      <c r="D6335" s="241"/>
      <c r="E6335" s="241"/>
      <c r="F6335" s="241"/>
      <c r="G6335" s="242"/>
      <c r="H6335" s="241"/>
      <c r="I6335" s="241"/>
      <c r="J6335" s="241"/>
      <c r="K6335" s="241"/>
      <c r="L6335" s="241"/>
      <c r="M6335" s="243"/>
      <c r="N6335" s="244"/>
      <c r="O6335" s="243"/>
      <c r="P6335" s="244"/>
      <c r="Q6335" s="243"/>
      <c r="R6335" s="243"/>
    </row>
    <row r="6336" spans="1:18">
      <c r="A6336" s="241"/>
      <c r="B6336" s="241"/>
      <c r="C6336" s="241"/>
      <c r="D6336" s="241"/>
      <c r="E6336" s="241"/>
      <c r="F6336" s="241"/>
      <c r="G6336" s="242"/>
      <c r="H6336" s="241"/>
      <c r="I6336" s="241"/>
      <c r="J6336" s="241"/>
      <c r="K6336" s="241"/>
      <c r="L6336" s="241"/>
      <c r="M6336" s="243"/>
      <c r="N6336" s="244"/>
      <c r="O6336" s="243"/>
      <c r="P6336" s="244"/>
      <c r="Q6336" s="243"/>
      <c r="R6336" s="243"/>
    </row>
    <row r="6337" spans="1:18">
      <c r="A6337" s="241"/>
      <c r="B6337" s="241"/>
      <c r="C6337" s="241"/>
      <c r="D6337" s="241"/>
      <c r="E6337" s="241"/>
      <c r="F6337" s="241"/>
      <c r="G6337" s="242"/>
      <c r="H6337" s="241"/>
      <c r="I6337" s="241"/>
      <c r="J6337" s="241"/>
      <c r="K6337" s="241"/>
      <c r="L6337" s="241"/>
      <c r="M6337" s="243"/>
      <c r="N6337" s="244"/>
      <c r="O6337" s="243"/>
      <c r="P6337" s="244"/>
      <c r="Q6337" s="243"/>
      <c r="R6337" s="243"/>
    </row>
    <row r="6338" spans="1:18">
      <c r="A6338" s="241"/>
      <c r="B6338" s="241"/>
      <c r="C6338" s="241"/>
      <c r="D6338" s="241"/>
      <c r="E6338" s="241"/>
      <c r="F6338" s="241"/>
      <c r="G6338" s="242"/>
      <c r="H6338" s="241"/>
      <c r="I6338" s="241"/>
      <c r="J6338" s="241"/>
      <c r="K6338" s="241"/>
      <c r="L6338" s="241"/>
      <c r="M6338" s="243"/>
      <c r="N6338" s="244"/>
      <c r="O6338" s="243"/>
      <c r="P6338" s="244"/>
      <c r="Q6338" s="243"/>
      <c r="R6338" s="243"/>
    </row>
    <row r="6339" spans="1:18">
      <c r="A6339" s="241"/>
      <c r="B6339" s="241"/>
      <c r="C6339" s="241"/>
      <c r="D6339" s="241"/>
      <c r="E6339" s="241"/>
      <c r="F6339" s="241"/>
      <c r="G6339" s="242"/>
      <c r="H6339" s="241"/>
      <c r="I6339" s="241"/>
      <c r="J6339" s="241"/>
      <c r="K6339" s="241"/>
      <c r="L6339" s="241"/>
      <c r="M6339" s="243"/>
      <c r="N6339" s="244"/>
      <c r="O6339" s="243"/>
      <c r="P6339" s="244"/>
      <c r="Q6339" s="243"/>
      <c r="R6339" s="243"/>
    </row>
    <row r="6340" spans="1:18">
      <c r="A6340" s="241"/>
      <c r="B6340" s="241"/>
      <c r="C6340" s="241"/>
      <c r="D6340" s="241"/>
      <c r="E6340" s="241"/>
      <c r="F6340" s="241"/>
      <c r="G6340" s="242"/>
      <c r="H6340" s="241"/>
      <c r="I6340" s="241"/>
      <c r="J6340" s="241"/>
      <c r="K6340" s="241"/>
      <c r="L6340" s="241"/>
      <c r="M6340" s="243"/>
      <c r="N6340" s="244"/>
      <c r="O6340" s="243"/>
      <c r="P6340" s="244"/>
      <c r="Q6340" s="243"/>
      <c r="R6340" s="243"/>
    </row>
    <row r="6341" spans="1:18">
      <c r="A6341" s="241"/>
      <c r="B6341" s="241"/>
      <c r="C6341" s="241"/>
      <c r="D6341" s="241"/>
      <c r="E6341" s="241"/>
      <c r="F6341" s="241"/>
      <c r="G6341" s="242"/>
      <c r="H6341" s="241"/>
      <c r="I6341" s="241"/>
      <c r="J6341" s="241"/>
      <c r="K6341" s="241"/>
      <c r="L6341" s="241"/>
      <c r="M6341" s="243"/>
      <c r="N6341" s="244"/>
      <c r="O6341" s="243"/>
      <c r="P6341" s="244"/>
      <c r="Q6341" s="243"/>
      <c r="R6341" s="243"/>
    </row>
    <row r="6342" spans="1:18">
      <c r="A6342" s="241"/>
      <c r="B6342" s="241"/>
      <c r="C6342" s="241"/>
      <c r="D6342" s="241"/>
      <c r="E6342" s="241"/>
      <c r="F6342" s="241"/>
      <c r="G6342" s="242"/>
      <c r="H6342" s="241"/>
      <c r="I6342" s="241"/>
      <c r="J6342" s="241"/>
      <c r="K6342" s="241"/>
      <c r="L6342" s="241"/>
      <c r="M6342" s="243"/>
      <c r="N6342" s="244"/>
      <c r="O6342" s="243"/>
      <c r="P6342" s="244"/>
      <c r="Q6342" s="243"/>
      <c r="R6342" s="243"/>
    </row>
    <row r="6343" spans="1:18">
      <c r="A6343" s="241"/>
      <c r="B6343" s="241"/>
      <c r="C6343" s="241"/>
      <c r="D6343" s="241"/>
      <c r="E6343" s="241"/>
      <c r="F6343" s="241"/>
      <c r="G6343" s="242"/>
      <c r="H6343" s="241"/>
      <c r="I6343" s="241"/>
      <c r="J6343" s="241"/>
      <c r="K6343" s="241"/>
      <c r="L6343" s="241"/>
      <c r="M6343" s="243"/>
      <c r="N6343" s="244"/>
      <c r="O6343" s="243"/>
      <c r="P6343" s="244"/>
      <c r="Q6343" s="243"/>
      <c r="R6343" s="243"/>
    </row>
    <row r="6344" spans="1:18">
      <c r="A6344" s="241"/>
      <c r="B6344" s="241"/>
      <c r="C6344" s="241"/>
      <c r="D6344" s="241"/>
      <c r="E6344" s="241"/>
      <c r="F6344" s="241"/>
      <c r="G6344" s="242"/>
      <c r="H6344" s="241"/>
      <c r="I6344" s="241"/>
      <c r="J6344" s="241"/>
      <c r="K6344" s="241"/>
      <c r="L6344" s="241"/>
      <c r="M6344" s="243"/>
      <c r="N6344" s="244"/>
      <c r="O6344" s="243"/>
      <c r="P6344" s="244"/>
      <c r="Q6344" s="243"/>
      <c r="R6344" s="243"/>
    </row>
    <row r="6345" spans="1:18">
      <c r="A6345" s="241"/>
      <c r="B6345" s="241"/>
      <c r="C6345" s="241"/>
      <c r="D6345" s="241"/>
      <c r="E6345" s="241"/>
      <c r="F6345" s="241"/>
      <c r="G6345" s="242"/>
      <c r="H6345" s="241"/>
      <c r="I6345" s="241"/>
      <c r="J6345" s="241"/>
      <c r="K6345" s="241"/>
      <c r="L6345" s="241"/>
      <c r="M6345" s="243"/>
      <c r="N6345" s="244"/>
      <c r="O6345" s="243"/>
      <c r="P6345" s="244"/>
      <c r="Q6345" s="243"/>
      <c r="R6345" s="243"/>
    </row>
    <row r="6346" spans="1:18">
      <c r="A6346" s="241"/>
      <c r="B6346" s="241"/>
      <c r="C6346" s="241"/>
      <c r="D6346" s="241"/>
      <c r="E6346" s="241"/>
      <c r="F6346" s="241"/>
      <c r="G6346" s="242"/>
      <c r="H6346" s="241"/>
      <c r="I6346" s="241"/>
      <c r="J6346" s="241"/>
      <c r="K6346" s="241"/>
      <c r="L6346" s="241"/>
      <c r="M6346" s="243"/>
      <c r="N6346" s="244"/>
      <c r="O6346" s="243"/>
      <c r="P6346" s="244"/>
      <c r="Q6346" s="243"/>
      <c r="R6346" s="243"/>
    </row>
    <row r="6347" spans="1:18">
      <c r="A6347" s="241"/>
      <c r="B6347" s="241"/>
      <c r="C6347" s="241"/>
      <c r="D6347" s="241"/>
      <c r="E6347" s="241"/>
      <c r="F6347" s="241"/>
      <c r="G6347" s="242"/>
      <c r="H6347" s="241"/>
      <c r="I6347" s="241"/>
      <c r="J6347" s="241"/>
      <c r="K6347" s="241"/>
      <c r="L6347" s="241"/>
      <c r="M6347" s="243"/>
      <c r="N6347" s="244"/>
      <c r="O6347" s="243"/>
      <c r="P6347" s="244"/>
      <c r="Q6347" s="243"/>
      <c r="R6347" s="243"/>
    </row>
    <row r="6348" spans="1:18">
      <c r="A6348" s="241"/>
      <c r="B6348" s="241"/>
      <c r="C6348" s="241"/>
      <c r="D6348" s="241"/>
      <c r="E6348" s="241"/>
      <c r="F6348" s="241"/>
      <c r="G6348" s="242"/>
      <c r="H6348" s="241"/>
      <c r="I6348" s="241"/>
      <c r="J6348" s="241"/>
      <c r="K6348" s="241"/>
      <c r="L6348" s="241"/>
      <c r="M6348" s="243"/>
      <c r="N6348" s="244"/>
      <c r="O6348" s="243"/>
      <c r="P6348" s="244"/>
      <c r="Q6348" s="243"/>
      <c r="R6348" s="243"/>
    </row>
    <row r="6349" spans="1:18">
      <c r="A6349" s="241"/>
      <c r="B6349" s="241"/>
      <c r="C6349" s="241"/>
      <c r="D6349" s="241"/>
      <c r="E6349" s="241"/>
      <c r="F6349" s="241"/>
      <c r="G6349" s="242"/>
      <c r="H6349" s="241"/>
      <c r="I6349" s="241"/>
      <c r="J6349" s="241"/>
      <c r="K6349" s="241"/>
      <c r="L6349" s="241"/>
      <c r="M6349" s="243"/>
      <c r="N6349" s="244"/>
      <c r="O6349" s="243"/>
      <c r="P6349" s="244"/>
      <c r="Q6349" s="243"/>
      <c r="R6349" s="243"/>
    </row>
    <row r="6350" spans="1:18">
      <c r="A6350" s="241"/>
      <c r="B6350" s="241"/>
      <c r="C6350" s="241"/>
      <c r="D6350" s="241"/>
      <c r="E6350" s="241"/>
      <c r="F6350" s="241"/>
      <c r="G6350" s="242"/>
      <c r="H6350" s="241"/>
      <c r="I6350" s="241"/>
      <c r="J6350" s="241"/>
      <c r="K6350" s="241"/>
      <c r="L6350" s="241"/>
      <c r="M6350" s="243"/>
      <c r="N6350" s="244"/>
      <c r="O6350" s="243"/>
      <c r="P6350" s="244"/>
      <c r="Q6350" s="243"/>
      <c r="R6350" s="243"/>
    </row>
    <row r="6351" spans="1:18">
      <c r="A6351" s="241"/>
      <c r="B6351" s="241"/>
      <c r="C6351" s="241"/>
      <c r="D6351" s="241"/>
      <c r="E6351" s="241"/>
      <c r="F6351" s="241"/>
      <c r="G6351" s="242"/>
      <c r="H6351" s="241"/>
      <c r="I6351" s="241"/>
      <c r="J6351" s="241"/>
      <c r="K6351" s="241"/>
      <c r="L6351" s="241"/>
      <c r="M6351" s="243"/>
      <c r="N6351" s="244"/>
      <c r="O6351" s="243"/>
      <c r="P6351" s="244"/>
      <c r="Q6351" s="243"/>
      <c r="R6351" s="243"/>
    </row>
    <row r="6352" spans="1:18">
      <c r="A6352" s="241"/>
      <c r="B6352" s="241"/>
      <c r="C6352" s="241"/>
      <c r="D6352" s="241"/>
      <c r="E6352" s="241"/>
      <c r="F6352" s="241"/>
      <c r="G6352" s="242"/>
      <c r="H6352" s="241"/>
      <c r="I6352" s="241"/>
      <c r="J6352" s="241"/>
      <c r="K6352" s="241"/>
      <c r="L6352" s="241"/>
      <c r="M6352" s="243"/>
      <c r="N6352" s="244"/>
      <c r="O6352" s="243"/>
      <c r="P6352" s="244"/>
      <c r="Q6352" s="243"/>
      <c r="R6352" s="243"/>
    </row>
    <row r="6353" spans="1:18">
      <c r="A6353" s="241"/>
      <c r="B6353" s="241"/>
      <c r="C6353" s="241"/>
      <c r="D6353" s="241"/>
      <c r="E6353" s="241"/>
      <c r="F6353" s="241"/>
      <c r="G6353" s="242"/>
      <c r="H6353" s="241"/>
      <c r="I6353" s="241"/>
      <c r="J6353" s="241"/>
      <c r="K6353" s="241"/>
      <c r="L6353" s="241"/>
      <c r="M6353" s="243"/>
      <c r="N6353" s="244"/>
      <c r="O6353" s="243"/>
      <c r="P6353" s="244"/>
      <c r="Q6353" s="243"/>
      <c r="R6353" s="243"/>
    </row>
    <row r="6354" spans="1:18">
      <c r="A6354" s="241"/>
      <c r="B6354" s="241"/>
      <c r="C6354" s="241"/>
      <c r="D6354" s="241"/>
      <c r="E6354" s="241"/>
      <c r="F6354" s="241"/>
      <c r="G6354" s="242"/>
      <c r="H6354" s="241"/>
      <c r="I6354" s="241"/>
      <c r="J6354" s="241"/>
      <c r="K6354" s="241"/>
      <c r="L6354" s="241"/>
      <c r="M6354" s="243"/>
      <c r="N6354" s="244"/>
      <c r="O6354" s="243"/>
      <c r="P6354" s="244"/>
      <c r="Q6354" s="243"/>
      <c r="R6354" s="243"/>
    </row>
    <row r="6355" spans="1:18">
      <c r="A6355" s="241"/>
      <c r="B6355" s="241"/>
      <c r="C6355" s="241"/>
      <c r="D6355" s="241"/>
      <c r="E6355" s="241"/>
      <c r="F6355" s="241"/>
      <c r="G6355" s="242"/>
      <c r="H6355" s="241"/>
      <c r="I6355" s="241"/>
      <c r="J6355" s="241"/>
      <c r="K6355" s="241"/>
      <c r="L6355" s="241"/>
      <c r="M6355" s="243"/>
      <c r="N6355" s="244"/>
      <c r="O6355" s="243"/>
      <c r="P6355" s="244"/>
      <c r="Q6355" s="243"/>
      <c r="R6355" s="243"/>
    </row>
    <row r="6356" spans="1:18">
      <c r="A6356" s="241"/>
      <c r="B6356" s="241"/>
      <c r="C6356" s="241"/>
      <c r="D6356" s="241"/>
      <c r="E6356" s="241"/>
      <c r="F6356" s="241"/>
      <c r="G6356" s="242"/>
      <c r="H6356" s="241"/>
      <c r="I6356" s="241"/>
      <c r="J6356" s="241"/>
      <c r="K6356" s="241"/>
      <c r="L6356" s="241"/>
      <c r="M6356" s="243"/>
      <c r="N6356" s="244"/>
      <c r="O6356" s="243"/>
      <c r="P6356" s="244"/>
      <c r="Q6356" s="243"/>
      <c r="R6356" s="243"/>
    </row>
    <row r="6357" spans="1:18">
      <c r="A6357" s="241"/>
      <c r="B6357" s="241"/>
      <c r="C6357" s="241"/>
      <c r="D6357" s="241"/>
      <c r="E6357" s="241"/>
      <c r="F6357" s="241"/>
      <c r="G6357" s="242"/>
      <c r="H6357" s="241"/>
      <c r="I6357" s="241"/>
      <c r="J6357" s="241"/>
      <c r="K6357" s="241"/>
      <c r="L6357" s="241"/>
      <c r="M6357" s="243"/>
      <c r="N6357" s="244"/>
      <c r="O6357" s="243"/>
      <c r="P6357" s="244"/>
      <c r="Q6357" s="243"/>
      <c r="R6357" s="243"/>
    </row>
    <row r="6358" spans="1:18">
      <c r="A6358" s="241"/>
      <c r="B6358" s="241"/>
      <c r="C6358" s="241"/>
      <c r="D6358" s="241"/>
      <c r="E6358" s="241"/>
      <c r="F6358" s="241"/>
      <c r="G6358" s="242"/>
      <c r="H6358" s="241"/>
      <c r="I6358" s="241"/>
      <c r="J6358" s="241"/>
      <c r="K6358" s="241"/>
      <c r="L6358" s="241"/>
      <c r="M6358" s="243"/>
      <c r="N6358" s="244"/>
      <c r="O6358" s="243"/>
      <c r="P6358" s="244"/>
      <c r="Q6358" s="243"/>
      <c r="R6358" s="243"/>
    </row>
    <row r="6359" spans="1:18">
      <c r="A6359" s="241"/>
      <c r="B6359" s="241"/>
      <c r="C6359" s="241"/>
      <c r="D6359" s="241"/>
      <c r="E6359" s="241"/>
      <c r="F6359" s="241"/>
      <c r="G6359" s="242"/>
      <c r="H6359" s="241"/>
      <c r="I6359" s="241"/>
      <c r="J6359" s="241"/>
      <c r="K6359" s="241"/>
      <c r="L6359" s="241"/>
      <c r="M6359" s="243"/>
      <c r="N6359" s="244"/>
      <c r="O6359" s="243"/>
      <c r="P6359" s="244"/>
      <c r="Q6359" s="243"/>
      <c r="R6359" s="243"/>
    </row>
    <row r="6360" spans="1:18">
      <c r="A6360" s="241"/>
      <c r="B6360" s="241"/>
      <c r="C6360" s="241"/>
      <c r="D6360" s="241"/>
      <c r="E6360" s="241"/>
      <c r="F6360" s="241"/>
      <c r="G6360" s="242"/>
      <c r="H6360" s="241"/>
      <c r="I6360" s="241"/>
      <c r="J6360" s="241"/>
      <c r="K6360" s="241"/>
      <c r="L6360" s="241"/>
      <c r="M6360" s="243"/>
      <c r="N6360" s="244"/>
      <c r="O6360" s="243"/>
      <c r="P6360" s="244"/>
      <c r="Q6360" s="243"/>
      <c r="R6360" s="243"/>
    </row>
    <row r="6361" spans="1:18">
      <c r="A6361" s="241"/>
      <c r="B6361" s="241"/>
      <c r="C6361" s="241"/>
      <c r="D6361" s="241"/>
      <c r="E6361" s="241"/>
      <c r="F6361" s="241"/>
      <c r="G6361" s="242"/>
      <c r="H6361" s="241"/>
      <c r="I6361" s="241"/>
      <c r="J6361" s="241"/>
      <c r="K6361" s="241"/>
      <c r="L6361" s="241"/>
      <c r="M6361" s="243"/>
      <c r="N6361" s="244"/>
      <c r="O6361" s="243"/>
      <c r="P6361" s="244"/>
      <c r="Q6361" s="243"/>
      <c r="R6361" s="243"/>
    </row>
    <row r="6362" spans="1:18">
      <c r="A6362" s="241"/>
      <c r="B6362" s="241"/>
      <c r="C6362" s="241"/>
      <c r="D6362" s="241"/>
      <c r="E6362" s="241"/>
      <c r="F6362" s="241"/>
      <c r="G6362" s="242"/>
      <c r="H6362" s="241"/>
      <c r="I6362" s="241"/>
      <c r="J6362" s="241"/>
      <c r="K6362" s="241"/>
      <c r="L6362" s="241"/>
      <c r="M6362" s="243"/>
      <c r="N6362" s="244"/>
      <c r="O6362" s="243"/>
      <c r="P6362" s="244"/>
      <c r="Q6362" s="243"/>
      <c r="R6362" s="243"/>
    </row>
    <row r="6363" spans="1:18">
      <c r="A6363" s="241"/>
      <c r="B6363" s="241"/>
      <c r="C6363" s="241"/>
      <c r="D6363" s="241"/>
      <c r="E6363" s="241"/>
      <c r="F6363" s="241"/>
      <c r="G6363" s="242"/>
      <c r="H6363" s="241"/>
      <c r="I6363" s="241"/>
      <c r="J6363" s="241"/>
      <c r="K6363" s="241"/>
      <c r="L6363" s="241"/>
      <c r="M6363" s="243"/>
      <c r="N6363" s="244"/>
      <c r="O6363" s="243"/>
      <c r="P6363" s="244"/>
      <c r="Q6363" s="243"/>
      <c r="R6363" s="243"/>
    </row>
    <row r="6364" spans="1:18">
      <c r="A6364" s="241"/>
      <c r="B6364" s="241"/>
      <c r="C6364" s="241"/>
      <c r="D6364" s="241"/>
      <c r="E6364" s="241"/>
      <c r="F6364" s="241"/>
      <c r="G6364" s="242"/>
      <c r="H6364" s="241"/>
      <c r="I6364" s="241"/>
      <c r="J6364" s="241"/>
      <c r="K6364" s="241"/>
      <c r="L6364" s="241"/>
      <c r="M6364" s="243"/>
      <c r="N6364" s="244"/>
      <c r="O6364" s="243"/>
      <c r="P6364" s="244"/>
      <c r="Q6364" s="243"/>
      <c r="R6364" s="243"/>
    </row>
    <row r="6365" spans="1:18">
      <c r="A6365" s="241"/>
      <c r="B6365" s="241"/>
      <c r="C6365" s="241"/>
      <c r="D6365" s="241"/>
      <c r="E6365" s="241"/>
      <c r="F6365" s="241"/>
      <c r="G6365" s="242"/>
      <c r="H6365" s="241"/>
      <c r="I6365" s="241"/>
      <c r="J6365" s="241"/>
      <c r="K6365" s="241"/>
      <c r="L6365" s="241"/>
      <c r="M6365" s="243"/>
      <c r="N6365" s="244"/>
      <c r="O6365" s="243"/>
      <c r="P6365" s="244"/>
      <c r="Q6365" s="243"/>
      <c r="R6365" s="243"/>
    </row>
    <row r="6366" spans="1:18">
      <c r="A6366" s="241"/>
      <c r="B6366" s="241"/>
      <c r="C6366" s="241"/>
      <c r="D6366" s="241"/>
      <c r="E6366" s="241"/>
      <c r="F6366" s="241"/>
      <c r="G6366" s="242"/>
      <c r="H6366" s="241"/>
      <c r="I6366" s="241"/>
      <c r="J6366" s="241"/>
      <c r="K6366" s="241"/>
      <c r="L6366" s="241"/>
      <c r="M6366" s="243"/>
      <c r="N6366" s="244"/>
      <c r="O6366" s="243"/>
      <c r="P6366" s="244"/>
      <c r="Q6366" s="243"/>
      <c r="R6366" s="243"/>
    </row>
    <row r="6367" spans="1:18">
      <c r="A6367" s="241"/>
      <c r="B6367" s="241"/>
      <c r="C6367" s="241"/>
      <c r="D6367" s="241"/>
      <c r="E6367" s="241"/>
      <c r="F6367" s="241"/>
      <c r="G6367" s="242"/>
      <c r="H6367" s="241"/>
      <c r="I6367" s="241"/>
      <c r="J6367" s="241"/>
      <c r="K6367" s="241"/>
      <c r="L6367" s="241"/>
      <c r="M6367" s="243"/>
      <c r="N6367" s="244"/>
      <c r="O6367" s="243"/>
      <c r="P6367" s="244"/>
      <c r="Q6367" s="243"/>
      <c r="R6367" s="243"/>
    </row>
    <row r="6368" spans="1:18">
      <c r="A6368" s="241"/>
      <c r="B6368" s="241"/>
      <c r="C6368" s="241"/>
      <c r="D6368" s="241"/>
      <c r="E6368" s="241"/>
      <c r="F6368" s="241"/>
      <c r="G6368" s="242"/>
      <c r="H6368" s="241"/>
      <c r="I6368" s="241"/>
      <c r="J6368" s="241"/>
      <c r="K6368" s="241"/>
      <c r="L6368" s="241"/>
      <c r="M6368" s="243"/>
      <c r="N6368" s="244"/>
      <c r="O6368" s="243"/>
      <c r="P6368" s="244"/>
      <c r="Q6368" s="243"/>
      <c r="R6368" s="243"/>
    </row>
    <row r="6369" spans="1:18">
      <c r="A6369" s="241"/>
      <c r="B6369" s="241"/>
      <c r="C6369" s="241"/>
      <c r="D6369" s="241"/>
      <c r="E6369" s="241"/>
      <c r="F6369" s="241"/>
      <c r="G6369" s="242"/>
      <c r="H6369" s="241"/>
      <c r="I6369" s="241"/>
      <c r="J6369" s="241"/>
      <c r="K6369" s="241"/>
      <c r="L6369" s="241"/>
      <c r="M6369" s="243"/>
      <c r="N6369" s="244"/>
      <c r="O6369" s="243"/>
      <c r="P6369" s="244"/>
      <c r="Q6369" s="243"/>
      <c r="R6369" s="243"/>
    </row>
    <row r="6370" spans="1:18">
      <c r="A6370" s="241"/>
      <c r="B6370" s="241"/>
      <c r="C6370" s="241"/>
      <c r="D6370" s="241"/>
      <c r="E6370" s="241"/>
      <c r="F6370" s="241"/>
      <c r="G6370" s="242"/>
      <c r="H6370" s="241"/>
      <c r="I6370" s="241"/>
      <c r="J6370" s="241"/>
      <c r="K6370" s="241"/>
      <c r="L6370" s="241"/>
      <c r="M6370" s="243"/>
      <c r="N6370" s="244"/>
      <c r="O6370" s="243"/>
      <c r="P6370" s="244"/>
      <c r="Q6370" s="243"/>
      <c r="R6370" s="243"/>
    </row>
    <row r="6371" spans="1:18">
      <c r="A6371" s="241"/>
      <c r="B6371" s="241"/>
      <c r="C6371" s="241"/>
      <c r="D6371" s="241"/>
      <c r="E6371" s="241"/>
      <c r="F6371" s="241"/>
      <c r="G6371" s="242"/>
      <c r="H6371" s="241"/>
      <c r="I6371" s="241"/>
      <c r="J6371" s="241"/>
      <c r="K6371" s="241"/>
      <c r="L6371" s="241"/>
      <c r="M6371" s="243"/>
      <c r="N6371" s="244"/>
      <c r="O6371" s="243"/>
      <c r="P6371" s="244"/>
      <c r="Q6371" s="243"/>
      <c r="R6371" s="243"/>
    </row>
    <row r="6372" spans="1:18">
      <c r="A6372" s="241"/>
      <c r="B6372" s="241"/>
      <c r="C6372" s="241"/>
      <c r="D6372" s="241"/>
      <c r="E6372" s="241"/>
      <c r="F6372" s="241"/>
      <c r="G6372" s="242"/>
      <c r="H6372" s="241"/>
      <c r="I6372" s="241"/>
      <c r="J6372" s="241"/>
      <c r="K6372" s="241"/>
      <c r="L6372" s="241"/>
      <c r="M6372" s="243"/>
      <c r="N6372" s="244"/>
      <c r="O6372" s="243"/>
      <c r="P6372" s="244"/>
      <c r="Q6372" s="243"/>
      <c r="R6372" s="243"/>
    </row>
    <row r="6373" spans="1:18">
      <c r="A6373" s="241"/>
      <c r="B6373" s="241"/>
      <c r="C6373" s="241"/>
      <c r="D6373" s="241"/>
      <c r="E6373" s="241"/>
      <c r="F6373" s="241"/>
      <c r="G6373" s="242"/>
      <c r="H6373" s="241"/>
      <c r="I6373" s="241"/>
      <c r="J6373" s="241"/>
      <c r="K6373" s="241"/>
      <c r="L6373" s="241"/>
      <c r="M6373" s="243"/>
      <c r="N6373" s="244"/>
      <c r="O6373" s="243"/>
      <c r="P6373" s="244"/>
      <c r="Q6373" s="243"/>
      <c r="R6373" s="243"/>
    </row>
    <row r="6374" spans="1:18">
      <c r="A6374" s="241"/>
      <c r="B6374" s="241"/>
      <c r="C6374" s="241"/>
      <c r="D6374" s="241"/>
      <c r="E6374" s="241"/>
      <c r="F6374" s="241"/>
      <c r="G6374" s="242"/>
      <c r="H6374" s="241"/>
      <c r="I6374" s="241"/>
      <c r="J6374" s="241"/>
      <c r="K6374" s="241"/>
      <c r="L6374" s="241"/>
      <c r="M6374" s="243"/>
      <c r="N6374" s="244"/>
      <c r="O6374" s="243"/>
      <c r="P6374" s="244"/>
      <c r="Q6374" s="243"/>
      <c r="R6374" s="243"/>
    </row>
    <row r="6375" spans="1:18">
      <c r="A6375" s="241"/>
      <c r="B6375" s="241"/>
      <c r="C6375" s="241"/>
      <c r="D6375" s="241"/>
      <c r="E6375" s="241"/>
      <c r="F6375" s="241"/>
      <c r="G6375" s="242"/>
      <c r="H6375" s="241"/>
      <c r="I6375" s="241"/>
      <c r="J6375" s="241"/>
      <c r="K6375" s="241"/>
      <c r="L6375" s="241"/>
      <c r="M6375" s="243"/>
      <c r="N6375" s="244"/>
      <c r="O6375" s="243"/>
      <c r="P6375" s="244"/>
      <c r="Q6375" s="243"/>
      <c r="R6375" s="243"/>
    </row>
    <row r="6376" spans="1:18">
      <c r="A6376" s="241"/>
      <c r="B6376" s="241"/>
      <c r="C6376" s="241"/>
      <c r="D6376" s="241"/>
      <c r="E6376" s="241"/>
      <c r="F6376" s="241"/>
      <c r="G6376" s="242"/>
      <c r="H6376" s="241"/>
      <c r="I6376" s="241"/>
      <c r="J6376" s="241"/>
      <c r="K6376" s="241"/>
      <c r="L6376" s="241"/>
      <c r="M6376" s="243"/>
      <c r="N6376" s="244"/>
      <c r="O6376" s="243"/>
      <c r="P6376" s="244"/>
      <c r="Q6376" s="243"/>
      <c r="R6376" s="243"/>
    </row>
    <row r="6377" spans="1:18">
      <c r="A6377" s="241"/>
      <c r="B6377" s="241"/>
      <c r="C6377" s="241"/>
      <c r="D6377" s="241"/>
      <c r="E6377" s="241"/>
      <c r="F6377" s="241"/>
      <c r="G6377" s="242"/>
      <c r="H6377" s="241"/>
      <c r="I6377" s="241"/>
      <c r="J6377" s="241"/>
      <c r="K6377" s="241"/>
      <c r="L6377" s="241"/>
      <c r="M6377" s="243"/>
      <c r="N6377" s="244"/>
      <c r="O6377" s="243"/>
      <c r="P6377" s="244"/>
      <c r="Q6377" s="243"/>
      <c r="R6377" s="243"/>
    </row>
    <row r="6378" spans="1:18">
      <c r="A6378" s="241"/>
      <c r="B6378" s="241"/>
      <c r="C6378" s="241"/>
      <c r="D6378" s="241"/>
      <c r="E6378" s="241"/>
      <c r="F6378" s="241"/>
      <c r="G6378" s="242"/>
      <c r="H6378" s="241"/>
      <c r="I6378" s="241"/>
      <c r="J6378" s="241"/>
      <c r="K6378" s="241"/>
      <c r="L6378" s="241"/>
      <c r="M6378" s="243"/>
      <c r="N6378" s="244"/>
      <c r="O6378" s="243"/>
      <c r="P6378" s="244"/>
      <c r="Q6378" s="243"/>
      <c r="R6378" s="243"/>
    </row>
    <row r="6379" spans="1:18">
      <c r="A6379" s="241"/>
      <c r="B6379" s="241"/>
      <c r="C6379" s="241"/>
      <c r="D6379" s="241"/>
      <c r="E6379" s="241"/>
      <c r="F6379" s="241"/>
      <c r="G6379" s="242"/>
      <c r="H6379" s="241"/>
      <c r="I6379" s="241"/>
      <c r="J6379" s="241"/>
      <c r="K6379" s="241"/>
      <c r="L6379" s="241"/>
      <c r="M6379" s="243"/>
      <c r="N6379" s="244"/>
      <c r="O6379" s="243"/>
      <c r="P6379" s="244"/>
      <c r="Q6379" s="243"/>
      <c r="R6379" s="243"/>
    </row>
    <row r="6380" spans="1:18">
      <c r="A6380" s="241"/>
      <c r="B6380" s="241"/>
      <c r="C6380" s="241"/>
      <c r="D6380" s="241"/>
      <c r="E6380" s="241"/>
      <c r="F6380" s="241"/>
      <c r="G6380" s="242"/>
      <c r="H6380" s="241"/>
      <c r="I6380" s="241"/>
      <c r="J6380" s="241"/>
      <c r="K6380" s="241"/>
      <c r="L6380" s="241"/>
      <c r="M6380" s="243"/>
      <c r="N6380" s="244"/>
      <c r="O6380" s="243"/>
      <c r="P6380" s="244"/>
      <c r="Q6380" s="243"/>
      <c r="R6380" s="243"/>
    </row>
    <row r="6381" spans="1:18">
      <c r="A6381" s="241"/>
      <c r="B6381" s="241"/>
      <c r="C6381" s="241"/>
      <c r="D6381" s="241"/>
      <c r="E6381" s="241"/>
      <c r="F6381" s="241"/>
      <c r="G6381" s="242"/>
      <c r="H6381" s="241"/>
      <c r="I6381" s="241"/>
      <c r="J6381" s="241"/>
      <c r="K6381" s="241"/>
      <c r="L6381" s="241"/>
      <c r="M6381" s="243"/>
      <c r="N6381" s="244"/>
      <c r="O6381" s="243"/>
      <c r="P6381" s="244"/>
      <c r="Q6381" s="243"/>
      <c r="R6381" s="243"/>
    </row>
    <row r="6382" spans="1:18">
      <c r="A6382" s="241"/>
      <c r="B6382" s="241"/>
      <c r="C6382" s="241"/>
      <c r="D6382" s="241"/>
      <c r="E6382" s="241"/>
      <c r="F6382" s="241"/>
      <c r="G6382" s="242"/>
      <c r="H6382" s="241"/>
      <c r="I6382" s="241"/>
      <c r="J6382" s="241"/>
      <c r="K6382" s="241"/>
      <c r="L6382" s="241"/>
      <c r="M6382" s="243"/>
      <c r="N6382" s="244"/>
      <c r="O6382" s="243"/>
      <c r="P6382" s="244"/>
      <c r="Q6382" s="243"/>
      <c r="R6382" s="243"/>
    </row>
    <row r="6383" spans="1:18">
      <c r="A6383" s="241"/>
      <c r="B6383" s="241"/>
      <c r="C6383" s="241"/>
      <c r="D6383" s="241"/>
      <c r="E6383" s="241"/>
      <c r="F6383" s="241"/>
      <c r="G6383" s="242"/>
      <c r="H6383" s="241"/>
      <c r="I6383" s="241"/>
      <c r="J6383" s="241"/>
      <c r="K6383" s="241"/>
      <c r="L6383" s="241"/>
      <c r="M6383" s="243"/>
      <c r="N6383" s="244"/>
      <c r="O6383" s="243"/>
      <c r="P6383" s="244"/>
      <c r="Q6383" s="243"/>
      <c r="R6383" s="243"/>
    </row>
    <row r="6384" spans="1:18">
      <c r="A6384" s="241"/>
      <c r="B6384" s="241"/>
      <c r="C6384" s="241"/>
      <c r="D6384" s="241"/>
      <c r="E6384" s="241"/>
      <c r="F6384" s="241"/>
      <c r="G6384" s="242"/>
      <c r="H6384" s="241"/>
      <c r="I6384" s="241"/>
      <c r="J6384" s="241"/>
      <c r="K6384" s="241"/>
      <c r="L6384" s="241"/>
      <c r="M6384" s="243"/>
      <c r="N6384" s="244"/>
      <c r="O6384" s="243"/>
      <c r="P6384" s="244"/>
      <c r="Q6384" s="243"/>
      <c r="R6384" s="243"/>
    </row>
    <row r="6385" spans="1:18">
      <c r="A6385" s="241"/>
      <c r="B6385" s="241"/>
      <c r="C6385" s="241"/>
      <c r="D6385" s="241"/>
      <c r="E6385" s="241"/>
      <c r="F6385" s="241"/>
      <c r="G6385" s="242"/>
      <c r="H6385" s="241"/>
      <c r="I6385" s="241"/>
      <c r="J6385" s="241"/>
      <c r="K6385" s="241"/>
      <c r="L6385" s="241"/>
      <c r="M6385" s="243"/>
      <c r="N6385" s="244"/>
      <c r="O6385" s="243"/>
      <c r="P6385" s="244"/>
      <c r="Q6385" s="243"/>
      <c r="R6385" s="243"/>
    </row>
    <row r="6386" spans="1:18">
      <c r="A6386" s="241"/>
      <c r="B6386" s="241"/>
      <c r="C6386" s="241"/>
      <c r="D6386" s="241"/>
      <c r="E6386" s="241"/>
      <c r="F6386" s="241"/>
      <c r="G6386" s="242"/>
      <c r="H6386" s="241"/>
      <c r="I6386" s="241"/>
      <c r="J6386" s="241"/>
      <c r="K6386" s="241"/>
      <c r="L6386" s="241"/>
      <c r="M6386" s="243"/>
      <c r="N6386" s="244"/>
      <c r="O6386" s="243"/>
      <c r="P6386" s="244"/>
      <c r="Q6386" s="243"/>
      <c r="R6386" s="243"/>
    </row>
    <row r="6387" spans="1:18">
      <c r="A6387" s="241"/>
      <c r="B6387" s="241"/>
      <c r="C6387" s="241"/>
      <c r="D6387" s="241"/>
      <c r="E6387" s="241"/>
      <c r="F6387" s="241"/>
      <c r="G6387" s="242"/>
      <c r="H6387" s="241"/>
      <c r="I6387" s="241"/>
      <c r="J6387" s="241"/>
      <c r="K6387" s="241"/>
      <c r="L6387" s="241"/>
      <c r="M6387" s="243"/>
      <c r="N6387" s="244"/>
      <c r="O6387" s="243"/>
      <c r="P6387" s="244"/>
      <c r="Q6387" s="243"/>
      <c r="R6387" s="243"/>
    </row>
    <row r="6388" spans="1:18">
      <c r="A6388" s="241"/>
      <c r="B6388" s="241"/>
      <c r="C6388" s="241"/>
      <c r="D6388" s="241"/>
      <c r="E6388" s="241"/>
      <c r="F6388" s="241"/>
      <c r="G6388" s="242"/>
      <c r="H6388" s="241"/>
      <c r="I6388" s="241"/>
      <c r="J6388" s="241"/>
      <c r="K6388" s="241"/>
      <c r="L6388" s="241"/>
      <c r="M6388" s="243"/>
      <c r="N6388" s="244"/>
      <c r="O6388" s="243"/>
      <c r="P6388" s="244"/>
      <c r="Q6388" s="243"/>
      <c r="R6388" s="243"/>
    </row>
    <row r="6389" spans="1:18">
      <c r="A6389" s="241"/>
      <c r="B6389" s="241"/>
      <c r="C6389" s="241"/>
      <c r="D6389" s="241"/>
      <c r="E6389" s="241"/>
      <c r="F6389" s="241"/>
      <c r="G6389" s="242"/>
      <c r="H6389" s="241"/>
      <c r="I6389" s="241"/>
      <c r="J6389" s="241"/>
      <c r="K6389" s="241"/>
      <c r="L6389" s="241"/>
      <c r="M6389" s="243"/>
      <c r="N6389" s="244"/>
      <c r="O6389" s="243"/>
      <c r="P6389" s="244"/>
      <c r="Q6389" s="243"/>
      <c r="R6389" s="243"/>
    </row>
    <row r="6390" spans="1:18">
      <c r="A6390" s="241"/>
      <c r="B6390" s="241"/>
      <c r="C6390" s="241"/>
      <c r="D6390" s="241"/>
      <c r="E6390" s="241"/>
      <c r="F6390" s="241"/>
      <c r="G6390" s="242"/>
      <c r="H6390" s="241"/>
      <c r="I6390" s="241"/>
      <c r="J6390" s="241"/>
      <c r="K6390" s="241"/>
      <c r="L6390" s="241"/>
      <c r="M6390" s="243"/>
      <c r="N6390" s="244"/>
      <c r="O6390" s="243"/>
      <c r="P6390" s="244"/>
      <c r="Q6390" s="243"/>
      <c r="R6390" s="243"/>
    </row>
    <row r="6391" spans="1:18">
      <c r="A6391" s="241"/>
      <c r="B6391" s="241"/>
      <c r="C6391" s="241"/>
      <c r="D6391" s="241"/>
      <c r="E6391" s="241"/>
      <c r="F6391" s="241"/>
      <c r="G6391" s="242"/>
      <c r="H6391" s="241"/>
      <c r="I6391" s="241"/>
      <c r="J6391" s="241"/>
      <c r="K6391" s="241"/>
      <c r="L6391" s="241"/>
      <c r="M6391" s="243"/>
      <c r="N6391" s="244"/>
      <c r="O6391" s="243"/>
      <c r="P6391" s="244"/>
      <c r="Q6391" s="243"/>
      <c r="R6391" s="243"/>
    </row>
    <row r="6392" spans="1:18">
      <c r="A6392" s="241"/>
      <c r="B6392" s="241"/>
      <c r="C6392" s="241"/>
      <c r="D6392" s="241"/>
      <c r="E6392" s="241"/>
      <c r="F6392" s="241"/>
      <c r="G6392" s="242"/>
      <c r="H6392" s="241"/>
      <c r="I6392" s="241"/>
      <c r="J6392" s="241"/>
      <c r="K6392" s="241"/>
      <c r="L6392" s="241"/>
      <c r="M6392" s="243"/>
      <c r="N6392" s="244"/>
      <c r="O6392" s="243"/>
      <c r="P6392" s="244"/>
      <c r="Q6392" s="243"/>
      <c r="R6392" s="243"/>
    </row>
    <row r="6393" spans="1:18">
      <c r="A6393" s="241"/>
      <c r="B6393" s="241"/>
      <c r="C6393" s="241"/>
      <c r="D6393" s="241"/>
      <c r="E6393" s="241"/>
      <c r="F6393" s="241"/>
      <c r="G6393" s="242"/>
      <c r="H6393" s="241"/>
      <c r="I6393" s="241"/>
      <c r="J6393" s="241"/>
      <c r="K6393" s="241"/>
      <c r="L6393" s="241"/>
      <c r="M6393" s="243"/>
      <c r="N6393" s="244"/>
      <c r="O6393" s="243"/>
      <c r="P6393" s="244"/>
      <c r="Q6393" s="243"/>
      <c r="R6393" s="243"/>
    </row>
    <row r="6394" spans="1:18">
      <c r="A6394" s="241"/>
      <c r="B6394" s="241"/>
      <c r="C6394" s="241"/>
      <c r="D6394" s="241"/>
      <c r="E6394" s="241"/>
      <c r="F6394" s="241"/>
      <c r="G6394" s="242"/>
      <c r="H6394" s="241"/>
      <c r="I6394" s="241"/>
      <c r="J6394" s="241"/>
      <c r="K6394" s="241"/>
      <c r="L6394" s="241"/>
      <c r="M6394" s="243"/>
      <c r="N6394" s="244"/>
      <c r="O6394" s="243"/>
      <c r="P6394" s="244"/>
      <c r="Q6394" s="243"/>
      <c r="R6394" s="243"/>
    </row>
    <row r="6395" spans="1:18">
      <c r="A6395" s="241"/>
      <c r="B6395" s="241"/>
      <c r="C6395" s="241"/>
      <c r="D6395" s="241"/>
      <c r="E6395" s="241"/>
      <c r="F6395" s="241"/>
      <c r="G6395" s="242"/>
      <c r="H6395" s="241"/>
      <c r="I6395" s="241"/>
      <c r="J6395" s="241"/>
      <c r="K6395" s="241"/>
      <c r="L6395" s="241"/>
      <c r="M6395" s="243"/>
      <c r="N6395" s="244"/>
      <c r="O6395" s="243"/>
      <c r="P6395" s="244"/>
      <c r="Q6395" s="243"/>
      <c r="R6395" s="243"/>
    </row>
    <row r="6396" spans="1:18">
      <c r="A6396" s="241"/>
      <c r="B6396" s="241"/>
      <c r="C6396" s="241"/>
      <c r="D6396" s="241"/>
      <c r="E6396" s="241"/>
      <c r="F6396" s="241"/>
      <c r="G6396" s="242"/>
      <c r="H6396" s="241"/>
      <c r="I6396" s="241"/>
      <c r="J6396" s="241"/>
      <c r="K6396" s="241"/>
      <c r="L6396" s="241"/>
      <c r="M6396" s="243"/>
      <c r="N6396" s="244"/>
      <c r="O6396" s="243"/>
      <c r="P6396" s="244"/>
      <c r="Q6396" s="243"/>
      <c r="R6396" s="243"/>
    </row>
    <row r="6397" spans="1:18">
      <c r="A6397" s="241"/>
      <c r="B6397" s="241"/>
      <c r="C6397" s="241"/>
      <c r="D6397" s="241"/>
      <c r="E6397" s="241"/>
      <c r="F6397" s="241"/>
      <c r="G6397" s="242"/>
      <c r="H6397" s="241"/>
      <c r="I6397" s="241"/>
      <c r="J6397" s="241"/>
      <c r="K6397" s="241"/>
      <c r="L6397" s="241"/>
      <c r="M6397" s="243"/>
      <c r="N6397" s="244"/>
      <c r="O6397" s="243"/>
      <c r="P6397" s="244"/>
      <c r="Q6397" s="243"/>
      <c r="R6397" s="243"/>
    </row>
    <row r="6398" spans="1:18">
      <c r="A6398" s="241"/>
      <c r="B6398" s="241"/>
      <c r="C6398" s="241"/>
      <c r="D6398" s="241"/>
      <c r="E6398" s="241"/>
      <c r="F6398" s="241"/>
      <c r="G6398" s="242"/>
      <c r="H6398" s="241"/>
      <c r="I6398" s="241"/>
      <c r="J6398" s="241"/>
      <c r="K6398" s="241"/>
      <c r="L6398" s="241"/>
      <c r="M6398" s="243"/>
      <c r="N6398" s="244"/>
      <c r="O6398" s="243"/>
      <c r="P6398" s="244"/>
      <c r="Q6398" s="243"/>
      <c r="R6398" s="243"/>
    </row>
    <row r="6399" spans="1:18">
      <c r="A6399" s="241"/>
      <c r="B6399" s="241"/>
      <c r="C6399" s="241"/>
      <c r="D6399" s="241"/>
      <c r="E6399" s="241"/>
      <c r="F6399" s="241"/>
      <c r="G6399" s="242"/>
      <c r="H6399" s="241"/>
      <c r="I6399" s="241"/>
      <c r="J6399" s="241"/>
      <c r="K6399" s="241"/>
      <c r="L6399" s="241"/>
      <c r="M6399" s="243"/>
      <c r="N6399" s="244"/>
      <c r="O6399" s="243"/>
      <c r="P6399" s="244"/>
      <c r="Q6399" s="243"/>
      <c r="R6399" s="243"/>
    </row>
    <row r="6400" spans="1:18">
      <c r="A6400" s="241"/>
      <c r="B6400" s="241"/>
      <c r="C6400" s="241"/>
      <c r="D6400" s="241"/>
      <c r="E6400" s="241"/>
      <c r="F6400" s="241"/>
      <c r="G6400" s="242"/>
      <c r="H6400" s="241"/>
      <c r="I6400" s="241"/>
      <c r="J6400" s="241"/>
      <c r="K6400" s="241"/>
      <c r="L6400" s="241"/>
      <c r="M6400" s="243"/>
      <c r="N6400" s="244"/>
      <c r="O6400" s="243"/>
      <c r="P6400" s="244"/>
      <c r="Q6400" s="243"/>
      <c r="R6400" s="243"/>
    </row>
    <row r="6401" spans="1:18">
      <c r="A6401" s="241"/>
      <c r="B6401" s="241"/>
      <c r="C6401" s="241"/>
      <c r="D6401" s="241"/>
      <c r="E6401" s="241"/>
      <c r="F6401" s="241"/>
      <c r="G6401" s="242"/>
      <c r="H6401" s="241"/>
      <c r="I6401" s="241"/>
      <c r="J6401" s="241"/>
      <c r="K6401" s="241"/>
      <c r="L6401" s="241"/>
      <c r="M6401" s="243"/>
      <c r="N6401" s="244"/>
      <c r="O6401" s="243"/>
      <c r="P6401" s="244"/>
      <c r="Q6401" s="243"/>
      <c r="R6401" s="243"/>
    </row>
    <row r="6402" spans="1:18">
      <c r="A6402" s="241"/>
      <c r="B6402" s="241"/>
      <c r="C6402" s="241"/>
      <c r="D6402" s="241"/>
      <c r="E6402" s="241"/>
      <c r="F6402" s="241"/>
      <c r="G6402" s="242"/>
      <c r="H6402" s="241"/>
      <c r="I6402" s="241"/>
      <c r="J6402" s="241"/>
      <c r="K6402" s="241"/>
      <c r="L6402" s="241"/>
      <c r="M6402" s="243"/>
      <c r="N6402" s="244"/>
      <c r="O6402" s="243"/>
      <c r="P6402" s="244"/>
      <c r="Q6402" s="243"/>
      <c r="R6402" s="243"/>
    </row>
    <row r="6403" spans="1:18">
      <c r="A6403" s="241"/>
      <c r="B6403" s="241"/>
      <c r="C6403" s="241"/>
      <c r="D6403" s="241"/>
      <c r="E6403" s="241"/>
      <c r="F6403" s="241"/>
      <c r="G6403" s="242"/>
      <c r="H6403" s="241"/>
      <c r="I6403" s="241"/>
      <c r="J6403" s="241"/>
      <c r="K6403" s="241"/>
      <c r="L6403" s="241"/>
      <c r="M6403" s="243"/>
      <c r="N6403" s="244"/>
      <c r="O6403" s="243"/>
      <c r="P6403" s="244"/>
      <c r="Q6403" s="243"/>
      <c r="R6403" s="243"/>
    </row>
    <row r="6404" spans="1:18">
      <c r="A6404" s="241"/>
      <c r="B6404" s="241"/>
      <c r="C6404" s="241"/>
      <c r="D6404" s="241"/>
      <c r="E6404" s="241"/>
      <c r="F6404" s="241"/>
      <c r="G6404" s="242"/>
      <c r="H6404" s="241"/>
      <c r="I6404" s="241"/>
      <c r="J6404" s="241"/>
      <c r="K6404" s="241"/>
      <c r="L6404" s="241"/>
      <c r="M6404" s="243"/>
      <c r="N6404" s="244"/>
      <c r="O6404" s="243"/>
      <c r="P6404" s="244"/>
      <c r="Q6404" s="243"/>
      <c r="R6404" s="243"/>
    </row>
    <row r="6405" spans="1:18">
      <c r="A6405" s="241"/>
      <c r="B6405" s="241"/>
      <c r="C6405" s="241"/>
      <c r="D6405" s="241"/>
      <c r="E6405" s="241"/>
      <c r="F6405" s="241"/>
      <c r="G6405" s="242"/>
      <c r="H6405" s="241"/>
      <c r="I6405" s="241"/>
      <c r="J6405" s="241"/>
      <c r="K6405" s="241"/>
      <c r="L6405" s="241"/>
      <c r="M6405" s="243"/>
      <c r="N6405" s="244"/>
      <c r="O6405" s="243"/>
      <c r="P6405" s="244"/>
      <c r="Q6405" s="243"/>
      <c r="R6405" s="243"/>
    </row>
    <row r="6406" spans="1:18">
      <c r="A6406" s="241"/>
      <c r="B6406" s="241"/>
      <c r="C6406" s="241"/>
      <c r="D6406" s="241"/>
      <c r="E6406" s="241"/>
      <c r="F6406" s="241"/>
      <c r="G6406" s="242"/>
      <c r="H6406" s="241"/>
      <c r="I6406" s="241"/>
      <c r="J6406" s="241"/>
      <c r="K6406" s="241"/>
      <c r="L6406" s="241"/>
      <c r="M6406" s="243"/>
      <c r="N6406" s="244"/>
      <c r="O6406" s="243"/>
      <c r="P6406" s="244"/>
      <c r="Q6406" s="243"/>
      <c r="R6406" s="243"/>
    </row>
    <row r="6407" spans="1:18">
      <c r="A6407" s="241"/>
      <c r="B6407" s="241"/>
      <c r="C6407" s="241"/>
      <c r="D6407" s="241"/>
      <c r="E6407" s="241"/>
      <c r="F6407" s="241"/>
      <c r="G6407" s="242"/>
      <c r="H6407" s="241"/>
      <c r="I6407" s="241"/>
      <c r="J6407" s="241"/>
      <c r="K6407" s="241"/>
      <c r="L6407" s="241"/>
      <c r="M6407" s="243"/>
      <c r="N6407" s="244"/>
      <c r="O6407" s="243"/>
      <c r="P6407" s="244"/>
      <c r="Q6407" s="243"/>
      <c r="R6407" s="243"/>
    </row>
    <row r="6408" spans="1:18">
      <c r="A6408" s="241"/>
      <c r="B6408" s="241"/>
      <c r="C6408" s="241"/>
      <c r="D6408" s="241"/>
      <c r="E6408" s="241"/>
      <c r="F6408" s="241"/>
      <c r="G6408" s="242"/>
      <c r="H6408" s="241"/>
      <c r="I6408" s="241"/>
      <c r="J6408" s="241"/>
      <c r="K6408" s="241"/>
      <c r="L6408" s="241"/>
      <c r="M6408" s="243"/>
      <c r="N6408" s="244"/>
      <c r="O6408" s="243"/>
      <c r="P6408" s="244"/>
      <c r="Q6408" s="243"/>
      <c r="R6408" s="243"/>
    </row>
    <row r="6409" spans="1:18">
      <c r="A6409" s="241"/>
      <c r="B6409" s="241"/>
      <c r="C6409" s="241"/>
      <c r="D6409" s="241"/>
      <c r="E6409" s="241"/>
      <c r="F6409" s="241"/>
      <c r="G6409" s="242"/>
      <c r="H6409" s="241"/>
      <c r="I6409" s="241"/>
      <c r="J6409" s="241"/>
      <c r="K6409" s="241"/>
      <c r="L6409" s="241"/>
      <c r="M6409" s="243"/>
      <c r="N6409" s="244"/>
      <c r="O6409" s="243"/>
      <c r="P6409" s="244"/>
      <c r="Q6409" s="243"/>
      <c r="R6409" s="243"/>
    </row>
    <row r="6410" spans="1:18">
      <c r="A6410" s="241"/>
      <c r="B6410" s="241"/>
      <c r="C6410" s="241"/>
      <c r="D6410" s="241"/>
      <c r="E6410" s="241"/>
      <c r="F6410" s="241"/>
      <c r="G6410" s="242"/>
      <c r="H6410" s="241"/>
      <c r="I6410" s="241"/>
      <c r="J6410" s="241"/>
      <c r="K6410" s="241"/>
      <c r="L6410" s="241"/>
      <c r="M6410" s="243"/>
      <c r="N6410" s="244"/>
      <c r="O6410" s="243"/>
      <c r="P6410" s="244"/>
      <c r="Q6410" s="243"/>
      <c r="R6410" s="243"/>
    </row>
    <row r="6411" spans="1:18">
      <c r="A6411" s="241"/>
      <c r="B6411" s="241"/>
      <c r="C6411" s="241"/>
      <c r="D6411" s="241"/>
      <c r="E6411" s="241"/>
      <c r="F6411" s="241"/>
      <c r="G6411" s="242"/>
      <c r="H6411" s="241"/>
      <c r="I6411" s="241"/>
      <c r="J6411" s="241"/>
      <c r="K6411" s="241"/>
      <c r="L6411" s="241"/>
      <c r="M6411" s="243"/>
      <c r="N6411" s="244"/>
      <c r="O6411" s="243"/>
      <c r="P6411" s="244"/>
      <c r="Q6411" s="243"/>
      <c r="R6411" s="243"/>
    </row>
    <row r="6412" spans="1:18">
      <c r="A6412" s="241"/>
      <c r="B6412" s="241"/>
      <c r="C6412" s="241"/>
      <c r="D6412" s="241"/>
      <c r="E6412" s="241"/>
      <c r="F6412" s="241"/>
      <c r="G6412" s="242"/>
      <c r="H6412" s="241"/>
      <c r="I6412" s="241"/>
      <c r="J6412" s="241"/>
      <c r="K6412" s="241"/>
      <c r="L6412" s="241"/>
      <c r="M6412" s="243"/>
      <c r="N6412" s="244"/>
      <c r="O6412" s="243"/>
      <c r="P6412" s="244"/>
      <c r="Q6412" s="243"/>
      <c r="R6412" s="243"/>
    </row>
    <row r="6413" spans="1:18">
      <c r="A6413" s="241"/>
      <c r="B6413" s="241"/>
      <c r="C6413" s="241"/>
      <c r="D6413" s="241"/>
      <c r="E6413" s="241"/>
      <c r="F6413" s="241"/>
      <c r="G6413" s="242"/>
      <c r="H6413" s="241"/>
      <c r="I6413" s="241"/>
      <c r="J6413" s="241"/>
      <c r="K6413" s="241"/>
      <c r="L6413" s="241"/>
      <c r="M6413" s="243"/>
      <c r="N6413" s="244"/>
      <c r="O6413" s="243"/>
      <c r="P6413" s="244"/>
      <c r="Q6413" s="243"/>
      <c r="R6413" s="243"/>
    </row>
    <row r="6414" spans="1:18">
      <c r="A6414" s="241"/>
      <c r="B6414" s="241"/>
      <c r="C6414" s="241"/>
      <c r="D6414" s="241"/>
      <c r="E6414" s="241"/>
      <c r="F6414" s="241"/>
      <c r="G6414" s="242"/>
      <c r="H6414" s="241"/>
      <c r="I6414" s="241"/>
      <c r="J6414" s="241"/>
      <c r="K6414" s="241"/>
      <c r="L6414" s="241"/>
      <c r="M6414" s="243"/>
      <c r="N6414" s="244"/>
      <c r="O6414" s="243"/>
      <c r="P6414" s="244"/>
      <c r="Q6414" s="243"/>
      <c r="R6414" s="243"/>
    </row>
    <row r="6415" spans="1:18">
      <c r="A6415" s="241"/>
      <c r="B6415" s="241"/>
      <c r="C6415" s="241"/>
      <c r="D6415" s="241"/>
      <c r="E6415" s="241"/>
      <c r="F6415" s="241"/>
      <c r="G6415" s="242"/>
      <c r="H6415" s="241"/>
      <c r="I6415" s="241"/>
      <c r="J6415" s="241"/>
      <c r="K6415" s="241"/>
      <c r="L6415" s="241"/>
      <c r="M6415" s="243"/>
      <c r="N6415" s="244"/>
      <c r="O6415" s="243"/>
      <c r="P6415" s="244"/>
      <c r="Q6415" s="243"/>
      <c r="R6415" s="243"/>
    </row>
    <row r="6416" spans="1:18">
      <c r="A6416" s="241"/>
      <c r="B6416" s="241"/>
      <c r="C6416" s="241"/>
      <c r="D6416" s="241"/>
      <c r="E6416" s="241"/>
      <c r="F6416" s="241"/>
      <c r="G6416" s="242"/>
      <c r="H6416" s="241"/>
      <c r="I6416" s="241"/>
      <c r="J6416" s="241"/>
      <c r="K6416" s="241"/>
      <c r="L6416" s="241"/>
      <c r="M6416" s="243"/>
      <c r="N6416" s="244"/>
      <c r="O6416" s="243"/>
      <c r="P6416" s="244"/>
      <c r="Q6416" s="243"/>
      <c r="R6416" s="243"/>
    </row>
    <row r="6417" spans="1:18">
      <c r="A6417" s="241"/>
      <c r="B6417" s="241"/>
      <c r="C6417" s="241"/>
      <c r="D6417" s="241"/>
      <c r="E6417" s="241"/>
      <c r="F6417" s="241"/>
      <c r="G6417" s="242"/>
      <c r="H6417" s="241"/>
      <c r="I6417" s="241"/>
      <c r="J6417" s="241"/>
      <c r="K6417" s="241"/>
      <c r="L6417" s="241"/>
      <c r="M6417" s="243"/>
      <c r="N6417" s="244"/>
      <c r="O6417" s="243"/>
      <c r="P6417" s="244"/>
      <c r="Q6417" s="243"/>
      <c r="R6417" s="243"/>
    </row>
    <row r="6418" spans="1:18">
      <c r="A6418" s="241"/>
      <c r="B6418" s="241"/>
      <c r="C6418" s="241"/>
      <c r="D6418" s="241"/>
      <c r="E6418" s="241"/>
      <c r="F6418" s="241"/>
      <c r="G6418" s="242"/>
      <c r="H6418" s="241"/>
      <c r="I6418" s="241"/>
      <c r="J6418" s="241"/>
      <c r="K6418" s="241"/>
      <c r="L6418" s="241"/>
      <c r="M6418" s="243"/>
      <c r="N6418" s="244"/>
      <c r="O6418" s="243"/>
      <c r="P6418" s="244"/>
      <c r="Q6418" s="243"/>
      <c r="R6418" s="243"/>
    </row>
    <row r="6419" spans="1:18">
      <c r="A6419" s="241"/>
      <c r="B6419" s="241"/>
      <c r="C6419" s="241"/>
      <c r="D6419" s="241"/>
      <c r="E6419" s="241"/>
      <c r="F6419" s="241"/>
      <c r="G6419" s="242"/>
      <c r="H6419" s="241"/>
      <c r="I6419" s="241"/>
      <c r="J6419" s="241"/>
      <c r="K6419" s="241"/>
      <c r="L6419" s="241"/>
      <c r="M6419" s="243"/>
      <c r="N6419" s="244"/>
      <c r="O6419" s="243"/>
      <c r="P6419" s="244"/>
      <c r="Q6419" s="243"/>
      <c r="R6419" s="243"/>
    </row>
    <row r="6420" spans="1:18">
      <c r="A6420" s="241"/>
      <c r="B6420" s="241"/>
      <c r="C6420" s="241"/>
      <c r="D6420" s="241"/>
      <c r="E6420" s="241"/>
      <c r="F6420" s="241"/>
      <c r="G6420" s="242"/>
      <c r="H6420" s="241"/>
      <c r="I6420" s="241"/>
      <c r="J6420" s="241"/>
      <c r="K6420" s="241"/>
      <c r="L6420" s="241"/>
      <c r="M6420" s="243"/>
      <c r="N6420" s="244"/>
      <c r="O6420" s="243"/>
      <c r="P6420" s="244"/>
      <c r="Q6420" s="243"/>
      <c r="R6420" s="243"/>
    </row>
    <row r="6421" spans="1:18">
      <c r="A6421" s="241"/>
      <c r="B6421" s="241"/>
      <c r="C6421" s="241"/>
      <c r="D6421" s="241"/>
      <c r="E6421" s="241"/>
      <c r="F6421" s="241"/>
      <c r="G6421" s="242"/>
      <c r="H6421" s="241"/>
      <c r="I6421" s="241"/>
      <c r="J6421" s="241"/>
      <c r="K6421" s="241"/>
      <c r="L6421" s="241"/>
      <c r="M6421" s="243"/>
      <c r="N6421" s="244"/>
      <c r="O6421" s="243"/>
      <c r="P6421" s="244"/>
      <c r="Q6421" s="243"/>
      <c r="R6421" s="243"/>
    </row>
    <row r="6422" spans="1:18">
      <c r="A6422" s="241"/>
      <c r="B6422" s="241"/>
      <c r="C6422" s="241"/>
      <c r="D6422" s="241"/>
      <c r="E6422" s="241"/>
      <c r="F6422" s="241"/>
      <c r="G6422" s="242"/>
      <c r="H6422" s="241"/>
      <c r="I6422" s="241"/>
      <c r="J6422" s="241"/>
      <c r="K6422" s="241"/>
      <c r="L6422" s="241"/>
      <c r="M6422" s="243"/>
      <c r="N6422" s="244"/>
      <c r="O6422" s="243"/>
      <c r="P6422" s="244"/>
      <c r="Q6422" s="243"/>
      <c r="R6422" s="243"/>
    </row>
    <row r="6423" spans="1:18">
      <c r="A6423" s="241"/>
      <c r="B6423" s="241"/>
      <c r="C6423" s="241"/>
      <c r="D6423" s="241"/>
      <c r="E6423" s="241"/>
      <c r="F6423" s="241"/>
      <c r="G6423" s="242"/>
      <c r="H6423" s="241"/>
      <c r="I6423" s="241"/>
      <c r="J6423" s="241"/>
      <c r="K6423" s="241"/>
      <c r="L6423" s="241"/>
      <c r="M6423" s="243"/>
      <c r="N6423" s="244"/>
      <c r="O6423" s="243"/>
      <c r="P6423" s="244"/>
      <c r="Q6423" s="243"/>
      <c r="R6423" s="243"/>
    </row>
    <row r="6424" spans="1:18">
      <c r="A6424" s="241"/>
      <c r="B6424" s="241"/>
      <c r="C6424" s="241"/>
      <c r="D6424" s="241"/>
      <c r="E6424" s="241"/>
      <c r="F6424" s="241"/>
      <c r="G6424" s="242"/>
      <c r="H6424" s="241"/>
      <c r="I6424" s="241"/>
      <c r="J6424" s="241"/>
      <c r="K6424" s="241"/>
      <c r="L6424" s="241"/>
      <c r="M6424" s="243"/>
      <c r="N6424" s="244"/>
      <c r="O6424" s="243"/>
      <c r="P6424" s="244"/>
      <c r="Q6424" s="243"/>
      <c r="R6424" s="243"/>
    </row>
    <row r="6425" spans="1:18">
      <c r="A6425" s="241"/>
      <c r="B6425" s="241"/>
      <c r="C6425" s="241"/>
      <c r="D6425" s="241"/>
      <c r="E6425" s="241"/>
      <c r="F6425" s="241"/>
      <c r="G6425" s="242"/>
      <c r="H6425" s="241"/>
      <c r="I6425" s="241"/>
      <c r="J6425" s="241"/>
      <c r="K6425" s="241"/>
      <c r="L6425" s="241"/>
      <c r="M6425" s="243"/>
      <c r="N6425" s="244"/>
      <c r="O6425" s="243"/>
      <c r="P6425" s="244"/>
      <c r="Q6425" s="243"/>
      <c r="R6425" s="243"/>
    </row>
    <row r="6426" spans="1:18">
      <c r="A6426" s="241"/>
      <c r="B6426" s="241"/>
      <c r="C6426" s="241"/>
      <c r="D6426" s="241"/>
      <c r="E6426" s="241"/>
      <c r="F6426" s="241"/>
      <c r="G6426" s="242"/>
      <c r="H6426" s="241"/>
      <c r="I6426" s="241"/>
      <c r="J6426" s="241"/>
      <c r="K6426" s="241"/>
      <c r="L6426" s="241"/>
      <c r="M6426" s="243"/>
      <c r="N6426" s="244"/>
      <c r="O6426" s="243"/>
      <c r="P6426" s="244"/>
      <c r="Q6426" s="243"/>
      <c r="R6426" s="243"/>
    </row>
    <row r="6427" spans="1:18">
      <c r="A6427" s="241"/>
      <c r="B6427" s="241"/>
      <c r="C6427" s="241"/>
      <c r="D6427" s="241"/>
      <c r="E6427" s="241"/>
      <c r="F6427" s="241"/>
      <c r="G6427" s="242"/>
      <c r="H6427" s="241"/>
      <c r="I6427" s="241"/>
      <c r="J6427" s="241"/>
      <c r="K6427" s="241"/>
      <c r="L6427" s="241"/>
      <c r="M6427" s="243"/>
      <c r="N6427" s="244"/>
      <c r="O6427" s="243"/>
      <c r="P6427" s="244"/>
      <c r="Q6427" s="243"/>
      <c r="R6427" s="243"/>
    </row>
    <row r="6428" spans="1:18">
      <c r="A6428" s="241"/>
      <c r="B6428" s="241"/>
      <c r="C6428" s="241"/>
      <c r="D6428" s="241"/>
      <c r="E6428" s="241"/>
      <c r="F6428" s="241"/>
      <c r="G6428" s="242"/>
      <c r="H6428" s="241"/>
      <c r="I6428" s="241"/>
      <c r="J6428" s="241"/>
      <c r="K6428" s="241"/>
      <c r="L6428" s="241"/>
      <c r="M6428" s="243"/>
      <c r="N6428" s="244"/>
      <c r="O6428" s="243"/>
      <c r="P6428" s="244"/>
      <c r="Q6428" s="243"/>
      <c r="R6428" s="243"/>
    </row>
    <row r="6429" spans="1:18">
      <c r="A6429" s="241"/>
      <c r="B6429" s="241"/>
      <c r="C6429" s="241"/>
      <c r="D6429" s="241"/>
      <c r="E6429" s="241"/>
      <c r="F6429" s="241"/>
      <c r="G6429" s="242"/>
      <c r="H6429" s="241"/>
      <c r="I6429" s="241"/>
      <c r="J6429" s="241"/>
      <c r="K6429" s="241"/>
      <c r="L6429" s="241"/>
      <c r="M6429" s="243"/>
      <c r="N6429" s="244"/>
      <c r="O6429" s="243"/>
      <c r="P6429" s="244"/>
      <c r="Q6429" s="243"/>
      <c r="R6429" s="243"/>
    </row>
    <row r="6430" spans="1:18">
      <c r="A6430" s="241"/>
      <c r="B6430" s="241"/>
      <c r="C6430" s="241"/>
      <c r="D6430" s="241"/>
      <c r="E6430" s="241"/>
      <c r="F6430" s="241"/>
      <c r="G6430" s="242"/>
      <c r="H6430" s="241"/>
      <c r="I6430" s="241"/>
      <c r="J6430" s="241"/>
      <c r="K6430" s="241"/>
      <c r="L6430" s="241"/>
      <c r="M6430" s="243"/>
      <c r="N6430" s="244"/>
      <c r="O6430" s="243"/>
      <c r="P6430" s="244"/>
      <c r="Q6430" s="243"/>
      <c r="R6430" s="243"/>
    </row>
    <row r="6431" spans="1:18">
      <c r="A6431" s="241"/>
      <c r="B6431" s="241"/>
      <c r="C6431" s="241"/>
      <c r="D6431" s="241"/>
      <c r="E6431" s="241"/>
      <c r="F6431" s="241"/>
      <c r="G6431" s="242"/>
      <c r="H6431" s="241"/>
      <c r="I6431" s="241"/>
      <c r="J6431" s="241"/>
      <c r="K6431" s="241"/>
      <c r="L6431" s="241"/>
      <c r="M6431" s="243"/>
      <c r="N6431" s="244"/>
      <c r="O6431" s="243"/>
      <c r="P6431" s="244"/>
      <c r="Q6431" s="243"/>
      <c r="R6431" s="243"/>
    </row>
    <row r="6432" spans="1:18">
      <c r="A6432" s="241"/>
      <c r="B6432" s="241"/>
      <c r="C6432" s="241"/>
      <c r="D6432" s="241"/>
      <c r="E6432" s="241"/>
      <c r="F6432" s="241"/>
      <c r="G6432" s="242"/>
      <c r="H6432" s="241"/>
      <c r="I6432" s="241"/>
      <c r="J6432" s="241"/>
      <c r="K6432" s="241"/>
      <c r="L6432" s="241"/>
      <c r="M6432" s="243"/>
      <c r="N6432" s="244"/>
      <c r="O6432" s="243"/>
      <c r="P6432" s="244"/>
      <c r="Q6432" s="243"/>
      <c r="R6432" s="243"/>
    </row>
    <row r="6433" spans="1:18">
      <c r="A6433" s="241"/>
      <c r="B6433" s="241"/>
      <c r="C6433" s="241"/>
      <c r="D6433" s="241"/>
      <c r="E6433" s="241"/>
      <c r="F6433" s="241"/>
      <c r="G6433" s="242"/>
      <c r="H6433" s="241"/>
      <c r="I6433" s="241"/>
      <c r="J6433" s="241"/>
      <c r="K6433" s="241"/>
      <c r="L6433" s="241"/>
      <c r="M6433" s="243"/>
      <c r="N6433" s="244"/>
      <c r="O6433" s="243"/>
      <c r="P6433" s="244"/>
      <c r="Q6433" s="243"/>
      <c r="R6433" s="243"/>
    </row>
    <row r="6434" spans="1:18">
      <c r="A6434" s="241"/>
      <c r="B6434" s="241"/>
      <c r="C6434" s="241"/>
      <c r="D6434" s="241"/>
      <c r="E6434" s="241"/>
      <c r="F6434" s="241"/>
      <c r="G6434" s="242"/>
      <c r="H6434" s="241"/>
      <c r="I6434" s="241"/>
      <c r="J6434" s="241"/>
      <c r="K6434" s="241"/>
      <c r="L6434" s="241"/>
      <c r="M6434" s="243"/>
      <c r="N6434" s="244"/>
      <c r="O6434" s="243"/>
      <c r="P6434" s="244"/>
      <c r="Q6434" s="243"/>
      <c r="R6434" s="243"/>
    </row>
    <row r="6435" spans="1:18">
      <c r="A6435" s="241"/>
      <c r="B6435" s="241"/>
      <c r="C6435" s="241"/>
      <c r="D6435" s="241"/>
      <c r="E6435" s="241"/>
      <c r="F6435" s="241"/>
      <c r="G6435" s="242"/>
      <c r="H6435" s="241"/>
      <c r="I6435" s="241"/>
      <c r="J6435" s="241"/>
      <c r="K6435" s="241"/>
      <c r="L6435" s="241"/>
      <c r="M6435" s="243"/>
      <c r="N6435" s="244"/>
      <c r="O6435" s="243"/>
      <c r="P6435" s="244"/>
      <c r="Q6435" s="243"/>
      <c r="R6435" s="243"/>
    </row>
    <row r="6436" spans="1:18">
      <c r="A6436" s="241"/>
      <c r="B6436" s="241"/>
      <c r="C6436" s="241"/>
      <c r="D6436" s="241"/>
      <c r="E6436" s="241"/>
      <c r="F6436" s="241"/>
      <c r="G6436" s="242"/>
      <c r="H6436" s="241"/>
      <c r="I6436" s="241"/>
      <c r="J6436" s="241"/>
      <c r="K6436" s="241"/>
      <c r="L6436" s="241"/>
      <c r="M6436" s="243"/>
      <c r="N6436" s="244"/>
      <c r="O6436" s="243"/>
      <c r="P6436" s="244"/>
      <c r="Q6436" s="243"/>
      <c r="R6436" s="243"/>
    </row>
    <row r="6437" spans="1:18">
      <c r="A6437" s="241"/>
      <c r="B6437" s="241"/>
      <c r="C6437" s="241"/>
      <c r="D6437" s="241"/>
      <c r="E6437" s="241"/>
      <c r="F6437" s="241"/>
      <c r="G6437" s="242"/>
      <c r="H6437" s="241"/>
      <c r="I6437" s="241"/>
      <c r="J6437" s="241"/>
      <c r="K6437" s="241"/>
      <c r="L6437" s="241"/>
      <c r="M6437" s="243"/>
      <c r="N6437" s="244"/>
      <c r="O6437" s="243"/>
      <c r="P6437" s="244"/>
      <c r="Q6437" s="243"/>
      <c r="R6437" s="243"/>
    </row>
    <row r="6438" spans="1:18">
      <c r="A6438" s="241"/>
      <c r="B6438" s="241"/>
      <c r="C6438" s="241"/>
      <c r="D6438" s="241"/>
      <c r="E6438" s="241"/>
      <c r="F6438" s="241"/>
      <c r="G6438" s="242"/>
      <c r="H6438" s="241"/>
      <c r="I6438" s="241"/>
      <c r="J6438" s="241"/>
      <c r="K6438" s="241"/>
      <c r="L6438" s="241"/>
      <c r="M6438" s="243"/>
      <c r="N6438" s="244"/>
      <c r="O6438" s="243"/>
      <c r="P6438" s="244"/>
      <c r="Q6438" s="243"/>
      <c r="R6438" s="243"/>
    </row>
    <row r="6439" spans="1:18">
      <c r="A6439" s="241"/>
      <c r="B6439" s="241"/>
      <c r="C6439" s="241"/>
      <c r="D6439" s="241"/>
      <c r="E6439" s="241"/>
      <c r="F6439" s="241"/>
      <c r="G6439" s="242"/>
      <c r="H6439" s="241"/>
      <c r="I6439" s="241"/>
      <c r="J6439" s="241"/>
      <c r="K6439" s="241"/>
      <c r="L6439" s="241"/>
      <c r="M6439" s="243"/>
      <c r="N6439" s="244"/>
      <c r="O6439" s="243"/>
      <c r="P6439" s="244"/>
      <c r="Q6439" s="243"/>
      <c r="R6439" s="243"/>
    </row>
    <row r="6440" spans="1:18">
      <c r="A6440" s="241"/>
      <c r="B6440" s="241"/>
      <c r="C6440" s="241"/>
      <c r="D6440" s="241"/>
      <c r="E6440" s="241"/>
      <c r="F6440" s="241"/>
      <c r="G6440" s="242"/>
      <c r="H6440" s="241"/>
      <c r="I6440" s="241"/>
      <c r="J6440" s="241"/>
      <c r="K6440" s="241"/>
      <c r="L6440" s="241"/>
      <c r="M6440" s="243"/>
      <c r="N6440" s="244"/>
      <c r="O6440" s="243"/>
      <c r="P6440" s="244"/>
      <c r="Q6440" s="243"/>
      <c r="R6440" s="243"/>
    </row>
    <row r="6441" spans="1:18">
      <c r="A6441" s="241"/>
      <c r="B6441" s="241"/>
      <c r="C6441" s="241"/>
      <c r="D6441" s="241"/>
      <c r="E6441" s="241"/>
      <c r="F6441" s="241"/>
      <c r="G6441" s="242"/>
      <c r="H6441" s="241"/>
      <c r="I6441" s="241"/>
      <c r="J6441" s="241"/>
      <c r="K6441" s="241"/>
      <c r="L6441" s="241"/>
      <c r="M6441" s="243"/>
      <c r="N6441" s="244"/>
      <c r="O6441" s="243"/>
      <c r="P6441" s="244"/>
      <c r="Q6441" s="243"/>
      <c r="R6441" s="243"/>
    </row>
    <row r="6442" spans="1:18">
      <c r="A6442" s="241"/>
      <c r="B6442" s="241"/>
      <c r="C6442" s="241"/>
      <c r="D6442" s="241"/>
      <c r="E6442" s="241"/>
      <c r="F6442" s="241"/>
      <c r="G6442" s="242"/>
      <c r="H6442" s="241"/>
      <c r="I6442" s="241"/>
      <c r="J6442" s="241"/>
      <c r="K6442" s="241"/>
      <c r="L6442" s="241"/>
      <c r="M6442" s="243"/>
      <c r="N6442" s="244"/>
      <c r="O6442" s="243"/>
      <c r="P6442" s="244"/>
      <c r="Q6442" s="243"/>
      <c r="R6442" s="243"/>
    </row>
    <row r="6443" spans="1:18">
      <c r="A6443" s="241"/>
      <c r="B6443" s="241"/>
      <c r="C6443" s="241"/>
      <c r="D6443" s="241"/>
      <c r="E6443" s="241"/>
      <c r="F6443" s="241"/>
      <c r="G6443" s="242"/>
      <c r="H6443" s="241"/>
      <c r="I6443" s="241"/>
      <c r="J6443" s="241"/>
      <c r="K6443" s="241"/>
      <c r="L6443" s="241"/>
      <c r="M6443" s="243"/>
      <c r="N6443" s="244"/>
      <c r="O6443" s="243"/>
      <c r="P6443" s="244"/>
      <c r="Q6443" s="243"/>
      <c r="R6443" s="243"/>
    </row>
    <row r="6444" spans="1:18">
      <c r="A6444" s="241"/>
      <c r="B6444" s="241"/>
      <c r="C6444" s="241"/>
      <c r="D6444" s="241"/>
      <c r="E6444" s="241"/>
      <c r="F6444" s="241"/>
      <c r="G6444" s="242"/>
      <c r="H6444" s="241"/>
      <c r="I6444" s="241"/>
      <c r="J6444" s="241"/>
      <c r="K6444" s="241"/>
      <c r="L6444" s="241"/>
      <c r="M6444" s="243"/>
      <c r="N6444" s="244"/>
      <c r="O6444" s="243"/>
      <c r="P6444" s="244"/>
      <c r="Q6444" s="243"/>
      <c r="R6444" s="243"/>
    </row>
    <row r="6445" spans="1:18">
      <c r="A6445" s="241"/>
      <c r="B6445" s="241"/>
      <c r="C6445" s="241"/>
      <c r="D6445" s="241"/>
      <c r="E6445" s="241"/>
      <c r="F6445" s="241"/>
      <c r="G6445" s="242"/>
      <c r="H6445" s="241"/>
      <c r="I6445" s="241"/>
      <c r="J6445" s="241"/>
      <c r="K6445" s="241"/>
      <c r="L6445" s="241"/>
      <c r="M6445" s="243"/>
      <c r="N6445" s="244"/>
      <c r="O6445" s="243"/>
      <c r="P6445" s="244"/>
      <c r="Q6445" s="243"/>
      <c r="R6445" s="243"/>
    </row>
    <row r="6446" spans="1:18">
      <c r="A6446" s="241"/>
      <c r="B6446" s="241"/>
      <c r="C6446" s="241"/>
      <c r="D6446" s="241"/>
      <c r="E6446" s="241"/>
      <c r="F6446" s="241"/>
      <c r="G6446" s="242"/>
      <c r="H6446" s="241"/>
      <c r="I6446" s="241"/>
      <c r="J6446" s="241"/>
      <c r="K6446" s="241"/>
      <c r="L6446" s="241"/>
      <c r="M6446" s="243"/>
      <c r="N6446" s="244"/>
      <c r="O6446" s="243"/>
      <c r="P6446" s="244"/>
      <c r="Q6446" s="243"/>
      <c r="R6446" s="243"/>
    </row>
    <row r="6447" spans="1:18">
      <c r="A6447" s="241"/>
      <c r="B6447" s="241"/>
      <c r="C6447" s="241"/>
      <c r="D6447" s="241"/>
      <c r="E6447" s="241"/>
      <c r="F6447" s="241"/>
      <c r="G6447" s="242"/>
      <c r="H6447" s="241"/>
      <c r="I6447" s="241"/>
      <c r="J6447" s="241"/>
      <c r="K6447" s="241"/>
      <c r="L6447" s="241"/>
      <c r="M6447" s="243"/>
      <c r="N6447" s="244"/>
      <c r="O6447" s="243"/>
      <c r="P6447" s="244"/>
      <c r="Q6447" s="243"/>
      <c r="R6447" s="243"/>
    </row>
    <row r="6448" spans="1:18">
      <c r="A6448" s="241"/>
      <c r="B6448" s="241"/>
      <c r="C6448" s="241"/>
      <c r="D6448" s="241"/>
      <c r="E6448" s="241"/>
      <c r="F6448" s="241"/>
      <c r="G6448" s="242"/>
      <c r="H6448" s="241"/>
      <c r="I6448" s="241"/>
      <c r="J6448" s="241"/>
      <c r="K6448" s="241"/>
      <c r="L6448" s="241"/>
      <c r="M6448" s="243"/>
      <c r="N6448" s="244"/>
      <c r="O6448" s="243"/>
      <c r="P6448" s="244"/>
      <c r="Q6448" s="243"/>
      <c r="R6448" s="243"/>
    </row>
    <row r="6449" spans="1:18">
      <c r="A6449" s="241"/>
      <c r="B6449" s="241"/>
      <c r="C6449" s="241"/>
      <c r="D6449" s="241"/>
      <c r="E6449" s="241"/>
      <c r="F6449" s="241"/>
      <c r="G6449" s="242"/>
      <c r="H6449" s="241"/>
      <c r="I6449" s="241"/>
      <c r="J6449" s="241"/>
      <c r="K6449" s="241"/>
      <c r="L6449" s="241"/>
      <c r="M6449" s="243"/>
      <c r="N6449" s="244"/>
      <c r="O6449" s="243"/>
      <c r="P6449" s="244"/>
      <c r="Q6449" s="243"/>
      <c r="R6449" s="243"/>
    </row>
    <row r="6450" spans="1:18">
      <c r="A6450" s="241"/>
      <c r="B6450" s="241"/>
      <c r="C6450" s="241"/>
      <c r="D6450" s="241"/>
      <c r="E6450" s="241"/>
      <c r="F6450" s="241"/>
      <c r="G6450" s="242"/>
      <c r="H6450" s="241"/>
      <c r="I6450" s="241"/>
      <c r="J6450" s="241"/>
      <c r="K6450" s="241"/>
      <c r="L6450" s="241"/>
      <c r="M6450" s="243"/>
      <c r="N6450" s="244"/>
      <c r="O6450" s="243"/>
      <c r="P6450" s="244"/>
      <c r="Q6450" s="243"/>
      <c r="R6450" s="243"/>
    </row>
    <row r="6451" spans="1:18">
      <c r="A6451" s="241"/>
      <c r="B6451" s="241"/>
      <c r="C6451" s="241"/>
      <c r="D6451" s="241"/>
      <c r="E6451" s="241"/>
      <c r="F6451" s="241"/>
      <c r="G6451" s="242"/>
      <c r="H6451" s="241"/>
      <c r="I6451" s="241"/>
      <c r="J6451" s="241"/>
      <c r="K6451" s="241"/>
      <c r="L6451" s="241"/>
      <c r="M6451" s="243"/>
      <c r="N6451" s="244"/>
      <c r="O6451" s="243"/>
      <c r="P6451" s="244"/>
      <c r="Q6451" s="243"/>
      <c r="R6451" s="243"/>
    </row>
    <row r="6452" spans="1:18">
      <c r="A6452" s="241"/>
      <c r="B6452" s="241"/>
      <c r="C6452" s="241"/>
      <c r="D6452" s="241"/>
      <c r="E6452" s="241"/>
      <c r="F6452" s="241"/>
      <c r="G6452" s="242"/>
      <c r="H6452" s="241"/>
      <c r="I6452" s="241"/>
      <c r="J6452" s="241"/>
      <c r="K6452" s="241"/>
      <c r="L6452" s="241"/>
      <c r="M6452" s="243"/>
      <c r="N6452" s="244"/>
      <c r="O6452" s="243"/>
      <c r="P6452" s="244"/>
      <c r="Q6452" s="243"/>
      <c r="R6452" s="243"/>
    </row>
    <row r="6453" spans="1:18">
      <c r="A6453" s="241"/>
      <c r="B6453" s="241"/>
      <c r="C6453" s="241"/>
      <c r="D6453" s="241"/>
      <c r="E6453" s="241"/>
      <c r="F6453" s="241"/>
      <c r="G6453" s="242"/>
      <c r="H6453" s="241"/>
      <c r="I6453" s="241"/>
      <c r="J6453" s="241"/>
      <c r="K6453" s="241"/>
      <c r="L6453" s="241"/>
      <c r="M6453" s="243"/>
      <c r="N6453" s="244"/>
      <c r="O6453" s="243"/>
      <c r="P6453" s="244"/>
      <c r="Q6453" s="243"/>
      <c r="R6453" s="243"/>
    </row>
    <row r="6454" spans="1:18">
      <c r="A6454" s="241"/>
      <c r="B6454" s="241"/>
      <c r="C6454" s="241"/>
      <c r="D6454" s="241"/>
      <c r="E6454" s="241"/>
      <c r="F6454" s="241"/>
      <c r="G6454" s="242"/>
      <c r="H6454" s="241"/>
      <c r="I6454" s="241"/>
      <c r="J6454" s="241"/>
      <c r="K6454" s="241"/>
      <c r="L6454" s="241"/>
      <c r="M6454" s="243"/>
      <c r="N6454" s="244"/>
      <c r="O6454" s="243"/>
      <c r="P6454" s="244"/>
      <c r="Q6454" s="243"/>
      <c r="R6454" s="243"/>
    </row>
    <row r="6455" spans="1:18">
      <c r="A6455" s="241"/>
      <c r="B6455" s="241"/>
      <c r="C6455" s="241"/>
      <c r="D6455" s="241"/>
      <c r="E6455" s="241"/>
      <c r="F6455" s="241"/>
      <c r="G6455" s="242"/>
      <c r="H6455" s="241"/>
      <c r="I6455" s="241"/>
      <c r="J6455" s="241"/>
      <c r="K6455" s="241"/>
      <c r="L6455" s="241"/>
      <c r="M6455" s="243"/>
      <c r="N6455" s="244"/>
      <c r="O6455" s="243"/>
      <c r="P6455" s="244"/>
      <c r="Q6455" s="243"/>
      <c r="R6455" s="243"/>
    </row>
    <row r="6456" spans="1:18">
      <c r="A6456" s="241"/>
      <c r="B6456" s="241"/>
      <c r="C6456" s="241"/>
      <c r="D6456" s="241"/>
      <c r="E6456" s="241"/>
      <c r="F6456" s="241"/>
      <c r="G6456" s="242"/>
      <c r="H6456" s="241"/>
      <c r="I6456" s="241"/>
      <c r="J6456" s="241"/>
      <c r="K6456" s="241"/>
      <c r="L6456" s="241"/>
      <c r="M6456" s="243"/>
      <c r="N6456" s="244"/>
      <c r="O6456" s="243"/>
      <c r="P6456" s="244"/>
      <c r="Q6456" s="243"/>
      <c r="R6456" s="243"/>
    </row>
    <row r="6457" spans="1:18">
      <c r="A6457" s="241"/>
      <c r="B6457" s="241"/>
      <c r="C6457" s="241"/>
      <c r="D6457" s="241"/>
      <c r="E6457" s="241"/>
      <c r="F6457" s="241"/>
      <c r="G6457" s="242"/>
      <c r="H6457" s="241"/>
      <c r="I6457" s="241"/>
      <c r="J6457" s="241"/>
      <c r="K6457" s="241"/>
      <c r="L6457" s="241"/>
      <c r="M6457" s="243"/>
      <c r="N6457" s="244"/>
      <c r="O6457" s="243"/>
      <c r="P6457" s="244"/>
      <c r="Q6457" s="243"/>
      <c r="R6457" s="243"/>
    </row>
    <row r="6458" spans="1:18">
      <c r="A6458" s="241"/>
      <c r="B6458" s="241"/>
      <c r="C6458" s="241"/>
      <c r="D6458" s="241"/>
      <c r="E6458" s="241"/>
      <c r="F6458" s="241"/>
      <c r="G6458" s="242"/>
      <c r="H6458" s="241"/>
      <c r="I6458" s="241"/>
      <c r="J6458" s="241"/>
      <c r="K6458" s="241"/>
      <c r="L6458" s="241"/>
      <c r="M6458" s="243"/>
      <c r="N6458" s="244"/>
      <c r="O6458" s="243"/>
      <c r="P6458" s="244"/>
      <c r="Q6458" s="243"/>
      <c r="R6458" s="243"/>
    </row>
    <row r="6459" spans="1:18">
      <c r="A6459" s="241"/>
      <c r="B6459" s="241"/>
      <c r="C6459" s="241"/>
      <c r="D6459" s="241"/>
      <c r="E6459" s="241"/>
      <c r="F6459" s="241"/>
      <c r="G6459" s="242"/>
      <c r="H6459" s="241"/>
      <c r="I6459" s="241"/>
      <c r="J6459" s="241"/>
      <c r="K6459" s="241"/>
      <c r="L6459" s="241"/>
      <c r="M6459" s="243"/>
      <c r="N6459" s="244"/>
      <c r="O6459" s="243"/>
      <c r="P6459" s="244"/>
      <c r="Q6459" s="243"/>
      <c r="R6459" s="243"/>
    </row>
    <row r="6460" spans="1:18">
      <c r="A6460" s="241"/>
      <c r="B6460" s="241"/>
      <c r="C6460" s="241"/>
      <c r="D6460" s="241"/>
      <c r="E6460" s="241"/>
      <c r="F6460" s="241"/>
      <c r="G6460" s="242"/>
      <c r="H6460" s="241"/>
      <c r="I6460" s="241"/>
      <c r="J6460" s="241"/>
      <c r="K6460" s="241"/>
      <c r="L6460" s="241"/>
      <c r="M6460" s="243"/>
      <c r="N6460" s="244"/>
      <c r="O6460" s="243"/>
      <c r="P6460" s="244"/>
      <c r="Q6460" s="243"/>
      <c r="R6460" s="243"/>
    </row>
    <row r="6461" spans="1:18">
      <c r="A6461" s="241"/>
      <c r="B6461" s="241"/>
      <c r="C6461" s="241"/>
      <c r="D6461" s="241"/>
      <c r="E6461" s="241"/>
      <c r="F6461" s="241"/>
      <c r="G6461" s="242"/>
      <c r="H6461" s="241"/>
      <c r="I6461" s="241"/>
      <c r="J6461" s="241"/>
      <c r="K6461" s="241"/>
      <c r="L6461" s="241"/>
      <c r="M6461" s="243"/>
      <c r="N6461" s="244"/>
      <c r="O6461" s="243"/>
      <c r="P6461" s="244"/>
      <c r="Q6461" s="243"/>
      <c r="R6461" s="243"/>
    </row>
    <row r="6462" spans="1:18">
      <c r="A6462" s="241"/>
      <c r="B6462" s="241"/>
      <c r="C6462" s="241"/>
      <c r="D6462" s="241"/>
      <c r="E6462" s="241"/>
      <c r="F6462" s="241"/>
      <c r="G6462" s="242"/>
      <c r="H6462" s="241"/>
      <c r="I6462" s="241"/>
      <c r="J6462" s="241"/>
      <c r="K6462" s="241"/>
      <c r="L6462" s="241"/>
      <c r="M6462" s="243"/>
      <c r="N6462" s="244"/>
      <c r="O6462" s="243"/>
      <c r="P6462" s="244"/>
      <c r="Q6462" s="243"/>
      <c r="R6462" s="243"/>
    </row>
    <row r="6463" spans="1:18">
      <c r="A6463" s="241"/>
      <c r="B6463" s="241"/>
      <c r="C6463" s="241"/>
      <c r="D6463" s="241"/>
      <c r="E6463" s="241"/>
      <c r="F6463" s="241"/>
      <c r="G6463" s="242"/>
      <c r="H6463" s="241"/>
      <c r="I6463" s="241"/>
      <c r="J6463" s="241"/>
      <c r="K6463" s="241"/>
      <c r="L6463" s="241"/>
      <c r="M6463" s="243"/>
      <c r="N6463" s="244"/>
      <c r="O6463" s="243"/>
      <c r="P6463" s="244"/>
      <c r="Q6463" s="243"/>
      <c r="R6463" s="243"/>
    </row>
    <row r="6464" spans="1:18">
      <c r="A6464" s="241"/>
      <c r="B6464" s="241"/>
      <c r="C6464" s="241"/>
      <c r="D6464" s="241"/>
      <c r="E6464" s="241"/>
      <c r="F6464" s="241"/>
      <c r="G6464" s="242"/>
      <c r="H6464" s="241"/>
      <c r="I6464" s="241"/>
      <c r="J6464" s="241"/>
      <c r="K6464" s="241"/>
      <c r="L6464" s="241"/>
      <c r="M6464" s="243"/>
      <c r="N6464" s="244"/>
      <c r="O6464" s="243"/>
      <c r="P6464" s="244"/>
      <c r="Q6464" s="243"/>
      <c r="R6464" s="243"/>
    </row>
    <row r="6465" spans="1:18">
      <c r="A6465" s="241"/>
      <c r="B6465" s="241"/>
      <c r="C6465" s="241"/>
      <c r="D6465" s="241"/>
      <c r="E6465" s="241"/>
      <c r="F6465" s="241"/>
      <c r="G6465" s="242"/>
      <c r="H6465" s="241"/>
      <c r="I6465" s="241"/>
      <c r="J6465" s="241"/>
      <c r="K6465" s="241"/>
      <c r="L6465" s="241"/>
      <c r="M6465" s="243"/>
      <c r="N6465" s="244"/>
      <c r="O6465" s="243"/>
      <c r="P6465" s="244"/>
      <c r="Q6465" s="243"/>
      <c r="R6465" s="243"/>
    </row>
    <row r="6466" spans="1:18">
      <c r="A6466" s="241"/>
      <c r="B6466" s="241"/>
      <c r="C6466" s="241"/>
      <c r="D6466" s="241"/>
      <c r="E6466" s="241"/>
      <c r="F6466" s="241"/>
      <c r="G6466" s="242"/>
      <c r="H6466" s="241"/>
      <c r="I6466" s="241"/>
      <c r="J6466" s="241"/>
      <c r="K6466" s="241"/>
      <c r="L6466" s="241"/>
      <c r="M6466" s="243"/>
      <c r="N6466" s="244"/>
      <c r="O6466" s="243"/>
      <c r="P6466" s="244"/>
      <c r="Q6466" s="243"/>
      <c r="R6466" s="243"/>
    </row>
    <row r="6467" spans="1:18">
      <c r="A6467" s="241"/>
      <c r="B6467" s="241"/>
      <c r="C6467" s="241"/>
      <c r="D6467" s="241"/>
      <c r="E6467" s="241"/>
      <c r="F6467" s="241"/>
      <c r="G6467" s="242"/>
      <c r="H6467" s="241"/>
      <c r="I6467" s="241"/>
      <c r="J6467" s="241"/>
      <c r="K6467" s="241"/>
      <c r="L6467" s="241"/>
      <c r="M6467" s="243"/>
      <c r="N6467" s="244"/>
      <c r="O6467" s="243"/>
      <c r="P6467" s="244"/>
      <c r="Q6467" s="243"/>
      <c r="R6467" s="243"/>
    </row>
    <row r="6468" spans="1:18">
      <c r="A6468" s="241"/>
      <c r="B6468" s="241"/>
      <c r="C6468" s="241"/>
      <c r="D6468" s="241"/>
      <c r="E6468" s="241"/>
      <c r="F6468" s="241"/>
      <c r="G6468" s="242"/>
      <c r="H6468" s="241"/>
      <c r="I6468" s="241"/>
      <c r="J6468" s="241"/>
      <c r="K6468" s="241"/>
      <c r="L6468" s="241"/>
      <c r="M6468" s="243"/>
      <c r="N6468" s="244"/>
      <c r="O6468" s="243"/>
      <c r="P6468" s="244"/>
      <c r="Q6468" s="243"/>
      <c r="R6468" s="243"/>
    </row>
    <row r="6469" spans="1:18">
      <c r="A6469" s="241"/>
      <c r="B6469" s="241"/>
      <c r="C6469" s="241"/>
      <c r="D6469" s="241"/>
      <c r="E6469" s="241"/>
      <c r="F6469" s="241"/>
      <c r="G6469" s="242"/>
      <c r="H6469" s="241"/>
      <c r="I6469" s="241"/>
      <c r="J6469" s="241"/>
      <c r="K6469" s="241"/>
      <c r="L6469" s="241"/>
      <c r="M6469" s="243"/>
      <c r="N6469" s="244"/>
      <c r="O6469" s="243"/>
      <c r="P6469" s="244"/>
      <c r="Q6469" s="243"/>
      <c r="R6469" s="243"/>
    </row>
    <row r="6470" spans="1:18">
      <c r="A6470" s="241"/>
      <c r="B6470" s="241"/>
      <c r="C6470" s="241"/>
      <c r="D6470" s="241"/>
      <c r="E6470" s="241"/>
      <c r="F6470" s="241"/>
      <c r="G6470" s="242"/>
      <c r="H6470" s="241"/>
      <c r="I6470" s="241"/>
      <c r="J6470" s="241"/>
      <c r="K6470" s="241"/>
      <c r="L6470" s="241"/>
      <c r="M6470" s="243"/>
      <c r="N6470" s="244"/>
      <c r="O6470" s="243"/>
      <c r="P6470" s="244"/>
      <c r="Q6470" s="243"/>
      <c r="R6470" s="243"/>
    </row>
    <row r="6471" spans="1:18">
      <c r="A6471" s="241"/>
      <c r="B6471" s="241"/>
      <c r="C6471" s="241"/>
      <c r="D6471" s="241"/>
      <c r="E6471" s="241"/>
      <c r="F6471" s="241"/>
      <c r="G6471" s="242"/>
      <c r="H6471" s="241"/>
      <c r="I6471" s="241"/>
      <c r="J6471" s="241"/>
      <c r="K6471" s="241"/>
      <c r="L6471" s="241"/>
      <c r="M6471" s="243"/>
      <c r="N6471" s="244"/>
      <c r="O6471" s="243"/>
      <c r="P6471" s="244"/>
      <c r="Q6471" s="243"/>
      <c r="R6471" s="243"/>
    </row>
    <row r="6472" spans="1:18">
      <c r="A6472" s="241"/>
      <c r="B6472" s="241"/>
      <c r="C6472" s="241"/>
      <c r="D6472" s="241"/>
      <c r="E6472" s="241"/>
      <c r="F6472" s="241"/>
      <c r="G6472" s="242"/>
      <c r="H6472" s="241"/>
      <c r="I6472" s="241"/>
      <c r="J6472" s="241"/>
      <c r="K6472" s="241"/>
      <c r="L6472" s="241"/>
      <c r="M6472" s="243"/>
      <c r="N6472" s="244"/>
      <c r="O6472" s="243"/>
      <c r="P6472" s="244"/>
      <c r="Q6472" s="243"/>
      <c r="R6472" s="243"/>
    </row>
    <row r="6473" spans="1:18">
      <c r="A6473" s="241"/>
      <c r="B6473" s="241"/>
      <c r="C6473" s="241"/>
      <c r="D6473" s="241"/>
      <c r="E6473" s="241"/>
      <c r="F6473" s="241"/>
      <c r="G6473" s="242"/>
      <c r="H6473" s="241"/>
      <c r="I6473" s="241"/>
      <c r="J6473" s="241"/>
      <c r="K6473" s="241"/>
      <c r="L6473" s="241"/>
      <c r="M6473" s="243"/>
      <c r="N6473" s="244"/>
      <c r="O6473" s="243"/>
      <c r="P6473" s="244"/>
      <c r="Q6473" s="243"/>
      <c r="R6473" s="243"/>
    </row>
    <row r="6474" spans="1:18">
      <c r="A6474" s="241"/>
      <c r="B6474" s="241"/>
      <c r="C6474" s="241"/>
      <c r="D6474" s="241"/>
      <c r="E6474" s="241"/>
      <c r="F6474" s="241"/>
      <c r="G6474" s="242"/>
      <c r="H6474" s="241"/>
      <c r="I6474" s="241"/>
      <c r="J6474" s="241"/>
      <c r="K6474" s="241"/>
      <c r="L6474" s="241"/>
      <c r="M6474" s="243"/>
      <c r="N6474" s="244"/>
      <c r="O6474" s="243"/>
      <c r="P6474" s="244"/>
      <c r="Q6474" s="243"/>
      <c r="R6474" s="243"/>
    </row>
    <row r="6475" spans="1:18">
      <c r="A6475" s="241"/>
      <c r="B6475" s="241"/>
      <c r="C6475" s="241"/>
      <c r="D6475" s="241"/>
      <c r="E6475" s="241"/>
      <c r="F6475" s="241"/>
      <c r="G6475" s="242"/>
      <c r="H6475" s="241"/>
      <c r="I6475" s="241"/>
      <c r="J6475" s="241"/>
      <c r="K6475" s="241"/>
      <c r="L6475" s="241"/>
      <c r="M6475" s="243"/>
      <c r="N6475" s="244"/>
      <c r="O6475" s="243"/>
      <c r="P6475" s="244"/>
      <c r="Q6475" s="243"/>
      <c r="R6475" s="243"/>
    </row>
    <row r="6476" spans="1:18">
      <c r="A6476" s="241"/>
      <c r="B6476" s="241"/>
      <c r="C6476" s="241"/>
      <c r="D6476" s="241"/>
      <c r="E6476" s="241"/>
      <c r="F6476" s="241"/>
      <c r="G6476" s="242"/>
      <c r="H6476" s="241"/>
      <c r="I6476" s="241"/>
      <c r="J6476" s="241"/>
      <c r="K6476" s="241"/>
      <c r="L6476" s="241"/>
      <c r="M6476" s="243"/>
      <c r="N6476" s="244"/>
      <c r="O6476" s="243"/>
      <c r="P6476" s="244"/>
      <c r="Q6476" s="243"/>
      <c r="R6476" s="243"/>
    </row>
    <row r="6477" spans="1:18">
      <c r="A6477" s="241"/>
      <c r="B6477" s="241"/>
      <c r="C6477" s="241"/>
      <c r="D6477" s="241"/>
      <c r="E6477" s="241"/>
      <c r="F6477" s="241"/>
      <c r="G6477" s="242"/>
      <c r="H6477" s="241"/>
      <c r="I6477" s="241"/>
      <c r="J6477" s="241"/>
      <c r="K6477" s="241"/>
      <c r="L6477" s="241"/>
      <c r="M6477" s="243"/>
      <c r="N6477" s="244"/>
      <c r="O6477" s="243"/>
      <c r="P6477" s="244"/>
      <c r="Q6477" s="243"/>
      <c r="R6477" s="243"/>
    </row>
    <row r="6478" spans="1:18">
      <c r="A6478" s="241"/>
      <c r="B6478" s="241"/>
      <c r="C6478" s="241"/>
      <c r="D6478" s="241"/>
      <c r="E6478" s="241"/>
      <c r="F6478" s="241"/>
      <c r="G6478" s="242"/>
      <c r="H6478" s="241"/>
      <c r="I6478" s="241"/>
      <c r="J6478" s="241"/>
      <c r="K6478" s="241"/>
      <c r="L6478" s="241"/>
      <c r="M6478" s="243"/>
      <c r="N6478" s="244"/>
      <c r="O6478" s="243"/>
      <c r="P6478" s="244"/>
      <c r="Q6478" s="243"/>
      <c r="R6478" s="243"/>
    </row>
    <row r="6479" spans="1:18">
      <c r="A6479" s="241"/>
      <c r="B6479" s="241"/>
      <c r="C6479" s="241"/>
      <c r="D6479" s="241"/>
      <c r="E6479" s="241"/>
      <c r="F6479" s="241"/>
      <c r="G6479" s="242"/>
      <c r="H6479" s="241"/>
      <c r="I6479" s="241"/>
      <c r="J6479" s="241"/>
      <c r="K6479" s="241"/>
      <c r="L6479" s="241"/>
      <c r="M6479" s="243"/>
      <c r="N6479" s="244"/>
      <c r="O6479" s="243"/>
      <c r="P6479" s="244"/>
      <c r="Q6479" s="243"/>
      <c r="R6479" s="243"/>
    </row>
    <row r="6480" spans="1:18">
      <c r="A6480" s="241"/>
      <c r="B6480" s="241"/>
      <c r="C6480" s="241"/>
      <c r="D6480" s="241"/>
      <c r="E6480" s="241"/>
      <c r="F6480" s="241"/>
      <c r="G6480" s="242"/>
      <c r="H6480" s="241"/>
      <c r="I6480" s="241"/>
      <c r="J6480" s="241"/>
      <c r="K6480" s="241"/>
      <c r="L6480" s="241"/>
      <c r="M6480" s="243"/>
      <c r="N6480" s="244"/>
      <c r="O6480" s="243"/>
      <c r="P6480" s="244"/>
      <c r="Q6480" s="243"/>
      <c r="R6480" s="243"/>
    </row>
    <row r="6481" spans="1:18">
      <c r="A6481" s="241"/>
      <c r="B6481" s="241"/>
      <c r="C6481" s="241"/>
      <c r="D6481" s="241"/>
      <c r="E6481" s="241"/>
      <c r="F6481" s="241"/>
      <c r="G6481" s="242"/>
      <c r="H6481" s="241"/>
      <c r="I6481" s="241"/>
      <c r="J6481" s="241"/>
      <c r="K6481" s="241"/>
      <c r="L6481" s="241"/>
      <c r="M6481" s="243"/>
      <c r="N6481" s="244"/>
      <c r="O6481" s="243"/>
      <c r="P6481" s="244"/>
      <c r="Q6481" s="243"/>
      <c r="R6481" s="243"/>
    </row>
    <row r="6482" spans="1:18">
      <c r="A6482" s="241"/>
      <c r="B6482" s="241"/>
      <c r="C6482" s="241"/>
      <c r="D6482" s="241"/>
      <c r="E6482" s="241"/>
      <c r="F6482" s="241"/>
      <c r="G6482" s="242"/>
      <c r="H6482" s="241"/>
      <c r="I6482" s="241"/>
      <c r="J6482" s="241"/>
      <c r="K6482" s="241"/>
      <c r="L6482" s="241"/>
      <c r="M6482" s="243"/>
      <c r="N6482" s="244"/>
      <c r="O6482" s="243"/>
      <c r="P6482" s="244"/>
      <c r="Q6482" s="243"/>
      <c r="R6482" s="243"/>
    </row>
    <row r="6483" spans="1:18">
      <c r="A6483" s="241"/>
      <c r="B6483" s="241"/>
      <c r="C6483" s="241"/>
      <c r="D6483" s="241"/>
      <c r="E6483" s="241"/>
      <c r="F6483" s="241"/>
      <c r="G6483" s="242"/>
      <c r="H6483" s="241"/>
      <c r="I6483" s="241"/>
      <c r="J6483" s="241"/>
      <c r="K6483" s="241"/>
      <c r="L6483" s="241"/>
      <c r="M6483" s="243"/>
      <c r="N6483" s="244"/>
      <c r="O6483" s="243"/>
      <c r="P6483" s="244"/>
      <c r="Q6483" s="243"/>
      <c r="R6483" s="243"/>
    </row>
    <row r="6484" spans="1:18">
      <c r="A6484" s="241"/>
      <c r="B6484" s="241"/>
      <c r="C6484" s="241"/>
      <c r="D6484" s="241"/>
      <c r="E6484" s="241"/>
      <c r="F6484" s="241"/>
      <c r="G6484" s="242"/>
      <c r="H6484" s="241"/>
      <c r="I6484" s="241"/>
      <c r="J6484" s="241"/>
      <c r="K6484" s="241"/>
      <c r="L6484" s="241"/>
      <c r="M6484" s="243"/>
      <c r="N6484" s="244"/>
      <c r="O6484" s="243"/>
      <c r="P6484" s="244"/>
      <c r="Q6484" s="243"/>
      <c r="R6484" s="243"/>
    </row>
    <row r="6485" spans="1:18">
      <c r="A6485" s="241"/>
      <c r="B6485" s="241"/>
      <c r="C6485" s="241"/>
      <c r="D6485" s="241"/>
      <c r="E6485" s="241"/>
      <c r="F6485" s="241"/>
      <c r="G6485" s="242"/>
      <c r="H6485" s="241"/>
      <c r="I6485" s="241"/>
      <c r="J6485" s="241"/>
      <c r="K6485" s="241"/>
      <c r="L6485" s="241"/>
      <c r="M6485" s="243"/>
      <c r="N6485" s="244"/>
      <c r="O6485" s="243"/>
      <c r="P6485" s="244"/>
      <c r="Q6485" s="243"/>
      <c r="R6485" s="243"/>
    </row>
    <row r="6486" spans="1:18">
      <c r="A6486" s="241"/>
      <c r="B6486" s="241"/>
      <c r="C6486" s="241"/>
      <c r="D6486" s="241"/>
      <c r="E6486" s="241"/>
      <c r="F6486" s="241"/>
      <c r="G6486" s="242"/>
      <c r="H6486" s="241"/>
      <c r="I6486" s="241"/>
      <c r="J6486" s="241"/>
      <c r="K6486" s="241"/>
      <c r="L6486" s="241"/>
      <c r="M6486" s="243"/>
      <c r="N6486" s="244"/>
      <c r="O6486" s="243"/>
      <c r="P6486" s="244"/>
      <c r="Q6486" s="243"/>
      <c r="R6486" s="243"/>
    </row>
    <row r="6487" spans="1:18">
      <c r="A6487" s="241"/>
      <c r="B6487" s="241"/>
      <c r="C6487" s="241"/>
      <c r="D6487" s="241"/>
      <c r="E6487" s="241"/>
      <c r="F6487" s="241"/>
      <c r="G6487" s="242"/>
      <c r="H6487" s="241"/>
      <c r="I6487" s="241"/>
      <c r="J6487" s="241"/>
      <c r="K6487" s="241"/>
      <c r="L6487" s="241"/>
      <c r="M6487" s="243"/>
      <c r="N6487" s="244"/>
      <c r="O6487" s="243"/>
      <c r="P6487" s="244"/>
      <c r="Q6487" s="243"/>
      <c r="R6487" s="243"/>
    </row>
    <row r="6488" spans="1:18">
      <c r="A6488" s="241"/>
      <c r="B6488" s="241"/>
      <c r="C6488" s="241"/>
      <c r="D6488" s="241"/>
      <c r="E6488" s="241"/>
      <c r="F6488" s="241"/>
      <c r="G6488" s="242"/>
      <c r="H6488" s="241"/>
      <c r="I6488" s="241"/>
      <c r="J6488" s="241"/>
      <c r="K6488" s="241"/>
      <c r="L6488" s="241"/>
      <c r="M6488" s="243"/>
      <c r="N6488" s="244"/>
      <c r="O6488" s="243"/>
      <c r="P6488" s="244"/>
      <c r="Q6488" s="243"/>
      <c r="R6488" s="243"/>
    </row>
    <row r="6489" spans="1:18">
      <c r="A6489" s="241"/>
      <c r="B6489" s="241"/>
      <c r="C6489" s="241"/>
      <c r="D6489" s="241"/>
      <c r="E6489" s="241"/>
      <c r="F6489" s="241"/>
      <c r="G6489" s="242"/>
      <c r="H6489" s="241"/>
      <c r="I6489" s="241"/>
      <c r="J6489" s="241"/>
      <c r="K6489" s="241"/>
      <c r="L6489" s="241"/>
      <c r="M6489" s="243"/>
      <c r="N6489" s="244"/>
      <c r="O6489" s="243"/>
      <c r="P6489" s="244"/>
      <c r="Q6489" s="243"/>
      <c r="R6489" s="243"/>
    </row>
    <row r="6490" spans="1:18">
      <c r="A6490" s="241"/>
      <c r="B6490" s="241"/>
      <c r="C6490" s="241"/>
      <c r="D6490" s="241"/>
      <c r="E6490" s="241"/>
      <c r="F6490" s="241"/>
      <c r="G6490" s="242"/>
      <c r="H6490" s="241"/>
      <c r="I6490" s="241"/>
      <c r="J6490" s="241"/>
      <c r="K6490" s="241"/>
      <c r="L6490" s="241"/>
      <c r="M6490" s="243"/>
      <c r="N6490" s="244"/>
      <c r="O6490" s="243"/>
      <c r="P6490" s="244"/>
      <c r="Q6490" s="243"/>
      <c r="R6490" s="243"/>
    </row>
    <row r="6491" spans="1:18">
      <c r="A6491" s="241"/>
      <c r="B6491" s="241"/>
      <c r="C6491" s="241"/>
      <c r="D6491" s="241"/>
      <c r="E6491" s="241"/>
      <c r="F6491" s="241"/>
      <c r="G6491" s="242"/>
      <c r="H6491" s="241"/>
      <c r="I6491" s="241"/>
      <c r="J6491" s="241"/>
      <c r="K6491" s="241"/>
      <c r="L6491" s="241"/>
      <c r="M6491" s="243"/>
      <c r="N6491" s="244"/>
      <c r="O6491" s="243"/>
      <c r="P6491" s="244"/>
      <c r="Q6491" s="243"/>
      <c r="R6491" s="243"/>
    </row>
    <row r="6492" spans="1:18">
      <c r="A6492" s="241"/>
      <c r="B6492" s="241"/>
      <c r="C6492" s="241"/>
      <c r="D6492" s="241"/>
      <c r="E6492" s="241"/>
      <c r="F6492" s="241"/>
      <c r="G6492" s="242"/>
      <c r="H6492" s="241"/>
      <c r="I6492" s="241"/>
      <c r="J6492" s="241"/>
      <c r="K6492" s="241"/>
      <c r="L6492" s="241"/>
      <c r="M6492" s="243"/>
      <c r="N6492" s="244"/>
      <c r="O6492" s="243"/>
      <c r="P6492" s="244"/>
      <c r="Q6492" s="243"/>
      <c r="R6492" s="243"/>
    </row>
    <row r="6493" spans="1:18">
      <c r="A6493" s="241"/>
      <c r="B6493" s="241"/>
      <c r="C6493" s="241"/>
      <c r="D6493" s="241"/>
      <c r="E6493" s="241"/>
      <c r="F6493" s="241"/>
      <c r="G6493" s="242"/>
      <c r="H6493" s="241"/>
      <c r="I6493" s="241"/>
      <c r="J6493" s="241"/>
      <c r="K6493" s="241"/>
      <c r="L6493" s="241"/>
      <c r="M6493" s="243"/>
      <c r="N6493" s="244"/>
      <c r="O6493" s="243"/>
      <c r="P6493" s="244"/>
      <c r="Q6493" s="243"/>
      <c r="R6493" s="243"/>
    </row>
    <row r="6494" spans="1:18">
      <c r="A6494" s="241"/>
      <c r="B6494" s="241"/>
      <c r="C6494" s="241"/>
      <c r="D6494" s="241"/>
      <c r="E6494" s="241"/>
      <c r="F6494" s="241"/>
      <c r="G6494" s="242"/>
      <c r="H6494" s="241"/>
      <c r="I6494" s="241"/>
      <c r="J6494" s="241"/>
      <c r="K6494" s="241"/>
      <c r="L6494" s="241"/>
      <c r="M6494" s="243"/>
      <c r="N6494" s="244"/>
      <c r="O6494" s="243"/>
      <c r="P6494" s="244"/>
      <c r="Q6494" s="243"/>
      <c r="R6494" s="243"/>
    </row>
    <row r="6495" spans="1:18">
      <c r="A6495" s="241"/>
      <c r="B6495" s="241"/>
      <c r="C6495" s="241"/>
      <c r="D6495" s="241"/>
      <c r="E6495" s="241"/>
      <c r="F6495" s="241"/>
      <c r="G6495" s="242"/>
      <c r="H6495" s="241"/>
      <c r="I6495" s="241"/>
      <c r="J6495" s="241"/>
      <c r="K6495" s="241"/>
      <c r="L6495" s="241"/>
      <c r="M6495" s="243"/>
      <c r="N6495" s="244"/>
      <c r="O6495" s="243"/>
      <c r="P6495" s="244"/>
      <c r="Q6495" s="243"/>
      <c r="R6495" s="243"/>
    </row>
    <row r="6496" spans="1:18">
      <c r="A6496" s="241"/>
      <c r="B6496" s="241"/>
      <c r="C6496" s="241"/>
      <c r="D6496" s="241"/>
      <c r="E6496" s="241"/>
      <c r="F6496" s="241"/>
      <c r="G6496" s="242"/>
      <c r="H6496" s="241"/>
      <c r="I6496" s="241"/>
      <c r="J6496" s="241"/>
      <c r="K6496" s="241"/>
      <c r="L6496" s="241"/>
      <c r="M6496" s="243"/>
      <c r="N6496" s="244"/>
      <c r="O6496" s="243"/>
      <c r="P6496" s="244"/>
      <c r="Q6496" s="243"/>
      <c r="R6496" s="243"/>
    </row>
    <row r="6497" spans="1:18">
      <c r="A6497" s="241"/>
      <c r="B6497" s="241"/>
      <c r="C6497" s="241"/>
      <c r="D6497" s="241"/>
      <c r="E6497" s="241"/>
      <c r="F6497" s="241"/>
      <c r="G6497" s="242"/>
      <c r="H6497" s="241"/>
      <c r="I6497" s="241"/>
      <c r="J6497" s="241"/>
      <c r="K6497" s="241"/>
      <c r="L6497" s="241"/>
      <c r="M6497" s="243"/>
      <c r="N6497" s="244"/>
      <c r="O6497" s="243"/>
      <c r="P6497" s="244"/>
      <c r="Q6497" s="243"/>
      <c r="R6497" s="243"/>
    </row>
    <row r="6498" spans="1:18">
      <c r="A6498" s="241"/>
      <c r="B6498" s="241"/>
      <c r="C6498" s="241"/>
      <c r="D6498" s="241"/>
      <c r="E6498" s="241"/>
      <c r="F6498" s="241"/>
      <c r="G6498" s="242"/>
      <c r="H6498" s="241"/>
      <c r="I6498" s="241"/>
      <c r="J6498" s="241"/>
      <c r="K6498" s="241"/>
      <c r="L6498" s="241"/>
      <c r="M6498" s="243"/>
      <c r="N6498" s="244"/>
      <c r="O6498" s="243"/>
      <c r="P6498" s="244"/>
      <c r="Q6498" s="243"/>
      <c r="R6498" s="243"/>
    </row>
    <row r="6499" spans="1:18">
      <c r="A6499" s="241"/>
      <c r="B6499" s="241"/>
      <c r="C6499" s="241"/>
      <c r="D6499" s="241"/>
      <c r="E6499" s="241"/>
      <c r="F6499" s="241"/>
      <c r="G6499" s="242"/>
      <c r="H6499" s="241"/>
      <c r="I6499" s="241"/>
      <c r="J6499" s="241"/>
      <c r="K6499" s="241"/>
      <c r="L6499" s="241"/>
      <c r="M6499" s="243"/>
      <c r="N6499" s="244"/>
      <c r="O6499" s="243"/>
      <c r="P6499" s="244"/>
      <c r="Q6499" s="243"/>
      <c r="R6499" s="243"/>
    </row>
    <row r="6500" spans="1:18">
      <c r="A6500" s="241"/>
      <c r="B6500" s="241"/>
      <c r="C6500" s="241"/>
      <c r="D6500" s="241"/>
      <c r="E6500" s="241"/>
      <c r="F6500" s="241"/>
      <c r="G6500" s="242"/>
      <c r="H6500" s="241"/>
      <c r="I6500" s="241"/>
      <c r="J6500" s="241"/>
      <c r="K6500" s="241"/>
      <c r="L6500" s="241"/>
      <c r="M6500" s="243"/>
      <c r="N6500" s="244"/>
      <c r="O6500" s="243"/>
      <c r="P6500" s="244"/>
      <c r="Q6500" s="243"/>
      <c r="R6500" s="243"/>
    </row>
    <row r="6501" spans="1:18">
      <c r="A6501" s="241"/>
      <c r="B6501" s="241"/>
      <c r="C6501" s="241"/>
      <c r="D6501" s="241"/>
      <c r="E6501" s="241"/>
      <c r="F6501" s="241"/>
      <c r="G6501" s="242"/>
      <c r="H6501" s="241"/>
      <c r="I6501" s="241"/>
      <c r="J6501" s="241"/>
      <c r="K6501" s="241"/>
      <c r="L6501" s="241"/>
      <c r="M6501" s="243"/>
      <c r="N6501" s="244"/>
      <c r="O6501" s="243"/>
      <c r="P6501" s="244"/>
      <c r="Q6501" s="243"/>
      <c r="R6501" s="243"/>
    </row>
    <row r="6502" spans="1:18">
      <c r="A6502" s="241"/>
      <c r="B6502" s="241"/>
      <c r="C6502" s="241"/>
      <c r="D6502" s="241"/>
      <c r="E6502" s="241"/>
      <c r="F6502" s="241"/>
      <c r="G6502" s="242"/>
      <c r="H6502" s="241"/>
      <c r="I6502" s="241"/>
      <c r="J6502" s="241"/>
      <c r="K6502" s="241"/>
      <c r="L6502" s="241"/>
      <c r="M6502" s="243"/>
      <c r="N6502" s="244"/>
      <c r="O6502" s="243"/>
      <c r="P6502" s="244"/>
      <c r="Q6502" s="243"/>
      <c r="R6502" s="243"/>
    </row>
    <row r="6503" spans="1:18">
      <c r="A6503" s="241"/>
      <c r="B6503" s="241"/>
      <c r="C6503" s="241"/>
      <c r="D6503" s="241"/>
      <c r="E6503" s="241"/>
      <c r="F6503" s="241"/>
      <c r="G6503" s="242"/>
      <c r="H6503" s="241"/>
      <c r="I6503" s="241"/>
      <c r="J6503" s="241"/>
      <c r="K6503" s="241"/>
      <c r="L6503" s="241"/>
      <c r="M6503" s="243"/>
      <c r="N6503" s="244"/>
      <c r="O6503" s="243"/>
      <c r="P6503" s="244"/>
      <c r="Q6503" s="243"/>
      <c r="R6503" s="243"/>
    </row>
    <row r="6504" spans="1:18">
      <c r="A6504" s="241"/>
      <c r="B6504" s="241"/>
      <c r="C6504" s="241"/>
      <c r="D6504" s="241"/>
      <c r="E6504" s="241"/>
      <c r="F6504" s="241"/>
      <c r="G6504" s="242"/>
      <c r="H6504" s="241"/>
      <c r="I6504" s="241"/>
      <c r="J6504" s="241"/>
      <c r="K6504" s="241"/>
      <c r="L6504" s="241"/>
      <c r="M6504" s="243"/>
      <c r="N6504" s="244"/>
      <c r="O6504" s="243"/>
      <c r="P6504" s="244"/>
      <c r="Q6504" s="243"/>
      <c r="R6504" s="243"/>
    </row>
    <row r="6505" spans="1:18">
      <c r="A6505" s="241"/>
      <c r="B6505" s="241"/>
      <c r="C6505" s="241"/>
      <c r="D6505" s="241"/>
      <c r="E6505" s="241"/>
      <c r="F6505" s="241"/>
      <c r="G6505" s="242"/>
      <c r="H6505" s="241"/>
      <c r="I6505" s="241"/>
      <c r="J6505" s="241"/>
      <c r="K6505" s="241"/>
      <c r="L6505" s="241"/>
      <c r="M6505" s="243"/>
      <c r="N6505" s="244"/>
      <c r="O6505" s="243"/>
      <c r="P6505" s="244"/>
      <c r="Q6505" s="243"/>
      <c r="R6505" s="243"/>
    </row>
    <row r="6506" spans="1:18">
      <c r="A6506" s="241"/>
      <c r="B6506" s="241"/>
      <c r="C6506" s="241"/>
      <c r="D6506" s="241"/>
      <c r="E6506" s="241"/>
      <c r="F6506" s="241"/>
      <c r="G6506" s="242"/>
      <c r="H6506" s="241"/>
      <c r="I6506" s="241"/>
      <c r="J6506" s="241"/>
      <c r="K6506" s="241"/>
      <c r="L6506" s="241"/>
      <c r="M6506" s="243"/>
      <c r="N6506" s="244"/>
      <c r="O6506" s="243"/>
      <c r="P6506" s="244"/>
      <c r="Q6506" s="243"/>
      <c r="R6506" s="243"/>
    </row>
    <row r="6507" spans="1:18">
      <c r="A6507" s="241"/>
      <c r="B6507" s="241"/>
      <c r="C6507" s="241"/>
      <c r="D6507" s="241"/>
      <c r="E6507" s="241"/>
      <c r="F6507" s="241"/>
      <c r="G6507" s="242"/>
      <c r="H6507" s="241"/>
      <c r="I6507" s="241"/>
      <c r="J6507" s="241"/>
      <c r="K6507" s="241"/>
      <c r="L6507" s="241"/>
      <c r="M6507" s="243"/>
      <c r="N6507" s="244"/>
      <c r="O6507" s="243"/>
      <c r="P6507" s="244"/>
      <c r="Q6507" s="243"/>
      <c r="R6507" s="243"/>
    </row>
    <row r="6508" spans="1:18">
      <c r="A6508" s="241"/>
      <c r="B6508" s="241"/>
      <c r="C6508" s="241"/>
      <c r="D6508" s="241"/>
      <c r="E6508" s="241"/>
      <c r="F6508" s="241"/>
      <c r="G6508" s="242"/>
      <c r="H6508" s="241"/>
      <c r="I6508" s="241"/>
      <c r="J6508" s="241"/>
      <c r="K6508" s="241"/>
      <c r="L6508" s="241"/>
      <c r="M6508" s="243"/>
      <c r="N6508" s="244"/>
      <c r="O6508" s="243"/>
      <c r="P6508" s="244"/>
      <c r="Q6508" s="243"/>
      <c r="R6508" s="243"/>
    </row>
    <row r="6509" spans="1:18">
      <c r="A6509" s="241"/>
      <c r="B6509" s="241"/>
      <c r="C6509" s="241"/>
      <c r="D6509" s="241"/>
      <c r="E6509" s="241"/>
      <c r="F6509" s="241"/>
      <c r="G6509" s="242"/>
      <c r="H6509" s="241"/>
      <c r="I6509" s="241"/>
      <c r="J6509" s="241"/>
      <c r="K6509" s="241"/>
      <c r="L6509" s="241"/>
      <c r="M6509" s="243"/>
      <c r="N6509" s="244"/>
      <c r="O6509" s="243"/>
      <c r="P6509" s="244"/>
      <c r="Q6509" s="243"/>
      <c r="R6509" s="243"/>
    </row>
    <row r="6510" spans="1:18">
      <c r="A6510" s="241"/>
      <c r="B6510" s="241"/>
      <c r="C6510" s="241"/>
      <c r="D6510" s="241"/>
      <c r="E6510" s="241"/>
      <c r="F6510" s="241"/>
      <c r="G6510" s="242"/>
      <c r="H6510" s="241"/>
      <c r="I6510" s="241"/>
      <c r="J6510" s="241"/>
      <c r="K6510" s="241"/>
      <c r="L6510" s="241"/>
      <c r="M6510" s="243"/>
      <c r="N6510" s="244"/>
      <c r="O6510" s="243"/>
      <c r="P6510" s="244"/>
      <c r="Q6510" s="243"/>
      <c r="R6510" s="243"/>
    </row>
    <row r="6511" spans="1:18">
      <c r="A6511" s="241"/>
      <c r="B6511" s="241"/>
      <c r="C6511" s="241"/>
      <c r="D6511" s="241"/>
      <c r="E6511" s="241"/>
      <c r="F6511" s="241"/>
      <c r="G6511" s="242"/>
      <c r="H6511" s="241"/>
      <c r="I6511" s="241"/>
      <c r="J6511" s="241"/>
      <c r="K6511" s="241"/>
      <c r="L6511" s="241"/>
      <c r="M6511" s="243"/>
      <c r="N6511" s="244"/>
      <c r="O6511" s="243"/>
      <c r="P6511" s="244"/>
      <c r="Q6511" s="243"/>
      <c r="R6511" s="243"/>
    </row>
    <row r="6512" spans="1:18">
      <c r="A6512" s="241"/>
      <c r="B6512" s="241"/>
      <c r="C6512" s="241"/>
      <c r="D6512" s="241"/>
      <c r="E6512" s="241"/>
      <c r="F6512" s="241"/>
      <c r="G6512" s="242"/>
      <c r="H6512" s="241"/>
      <c r="I6512" s="241"/>
      <c r="J6512" s="241"/>
      <c r="K6512" s="241"/>
      <c r="L6512" s="241"/>
      <c r="M6512" s="243"/>
      <c r="N6512" s="244"/>
      <c r="O6512" s="243"/>
      <c r="P6512" s="244"/>
      <c r="Q6512" s="243"/>
      <c r="R6512" s="243"/>
    </row>
    <row r="6513" spans="1:18">
      <c r="A6513" s="241"/>
      <c r="B6513" s="241"/>
      <c r="C6513" s="241"/>
      <c r="D6513" s="241"/>
      <c r="E6513" s="241"/>
      <c r="F6513" s="241"/>
      <c r="G6513" s="242"/>
      <c r="H6513" s="241"/>
      <c r="I6513" s="241"/>
      <c r="J6513" s="241"/>
      <c r="K6513" s="241"/>
      <c r="L6513" s="241"/>
      <c r="M6513" s="243"/>
      <c r="N6513" s="244"/>
      <c r="O6513" s="243"/>
      <c r="P6513" s="244"/>
      <c r="Q6513" s="243"/>
      <c r="R6513" s="243"/>
    </row>
    <row r="6514" spans="1:18">
      <c r="A6514" s="241"/>
      <c r="B6514" s="241"/>
      <c r="C6514" s="241"/>
      <c r="D6514" s="241"/>
      <c r="E6514" s="241"/>
      <c r="F6514" s="241"/>
      <c r="G6514" s="242"/>
      <c r="H6514" s="241"/>
      <c r="I6514" s="241"/>
      <c r="J6514" s="241"/>
      <c r="K6514" s="241"/>
      <c r="L6514" s="241"/>
      <c r="M6514" s="243"/>
      <c r="N6514" s="244"/>
      <c r="O6514" s="243"/>
      <c r="P6514" s="244"/>
      <c r="Q6514" s="243"/>
      <c r="R6514" s="243"/>
    </row>
    <row r="6515" spans="1:18">
      <c r="A6515" s="241"/>
      <c r="B6515" s="241"/>
      <c r="C6515" s="241"/>
      <c r="D6515" s="241"/>
      <c r="E6515" s="241"/>
      <c r="F6515" s="241"/>
      <c r="G6515" s="242"/>
      <c r="H6515" s="241"/>
      <c r="I6515" s="241"/>
      <c r="J6515" s="241"/>
      <c r="K6515" s="241"/>
      <c r="L6515" s="241"/>
      <c r="M6515" s="243"/>
      <c r="N6515" s="244"/>
      <c r="O6515" s="243"/>
      <c r="P6515" s="244"/>
      <c r="Q6515" s="243"/>
      <c r="R6515" s="243"/>
    </row>
    <row r="6516" spans="1:18">
      <c r="A6516" s="241"/>
      <c r="B6516" s="241"/>
      <c r="C6516" s="241"/>
      <c r="D6516" s="241"/>
      <c r="E6516" s="241"/>
      <c r="F6516" s="241"/>
      <c r="G6516" s="242"/>
      <c r="H6516" s="241"/>
      <c r="I6516" s="241"/>
      <c r="J6516" s="241"/>
      <c r="K6516" s="241"/>
      <c r="L6516" s="241"/>
      <c r="M6516" s="243"/>
      <c r="N6516" s="244"/>
      <c r="O6516" s="243"/>
      <c r="P6516" s="244"/>
      <c r="Q6516" s="243"/>
      <c r="R6516" s="243"/>
    </row>
    <row r="6517" spans="1:18">
      <c r="A6517" s="241"/>
      <c r="B6517" s="241"/>
      <c r="C6517" s="241"/>
      <c r="D6517" s="241"/>
      <c r="E6517" s="241"/>
      <c r="F6517" s="241"/>
      <c r="G6517" s="242"/>
      <c r="H6517" s="241"/>
      <c r="I6517" s="241"/>
      <c r="J6517" s="241"/>
      <c r="K6517" s="241"/>
      <c r="L6517" s="241"/>
      <c r="M6517" s="243"/>
      <c r="N6517" s="244"/>
      <c r="O6517" s="243"/>
      <c r="P6517" s="244"/>
      <c r="Q6517" s="243"/>
      <c r="R6517" s="243"/>
    </row>
    <row r="6518" spans="1:18">
      <c r="A6518" s="241"/>
      <c r="B6518" s="241"/>
      <c r="C6518" s="241"/>
      <c r="D6518" s="241"/>
      <c r="E6518" s="241"/>
      <c r="F6518" s="241"/>
      <c r="G6518" s="242"/>
      <c r="H6518" s="241"/>
      <c r="I6518" s="241"/>
      <c r="J6518" s="241"/>
      <c r="K6518" s="241"/>
      <c r="L6518" s="241"/>
      <c r="M6518" s="243"/>
      <c r="N6518" s="244"/>
      <c r="O6518" s="243"/>
      <c r="P6518" s="244"/>
      <c r="Q6518" s="243"/>
      <c r="R6518" s="243"/>
    </row>
    <row r="6519" spans="1:18">
      <c r="A6519" s="241"/>
      <c r="B6519" s="241"/>
      <c r="C6519" s="241"/>
      <c r="D6519" s="241"/>
      <c r="E6519" s="241"/>
      <c r="F6519" s="241"/>
      <c r="G6519" s="242"/>
      <c r="H6519" s="241"/>
      <c r="I6519" s="241"/>
      <c r="J6519" s="241"/>
      <c r="K6519" s="241"/>
      <c r="L6519" s="241"/>
      <c r="M6519" s="243"/>
      <c r="N6519" s="244"/>
      <c r="O6519" s="243"/>
      <c r="P6519" s="244"/>
      <c r="Q6519" s="243"/>
      <c r="R6519" s="243"/>
    </row>
    <row r="6520" spans="1:18">
      <c r="A6520" s="241"/>
      <c r="B6520" s="241"/>
      <c r="C6520" s="241"/>
      <c r="D6520" s="241"/>
      <c r="E6520" s="241"/>
      <c r="F6520" s="241"/>
      <c r="G6520" s="242"/>
      <c r="H6520" s="241"/>
      <c r="I6520" s="241"/>
      <c r="J6520" s="241"/>
      <c r="K6520" s="241"/>
      <c r="L6520" s="241"/>
      <c r="M6520" s="243"/>
      <c r="N6520" s="244"/>
      <c r="O6520" s="243"/>
      <c r="P6520" s="244"/>
      <c r="Q6520" s="243"/>
      <c r="R6520" s="243"/>
    </row>
    <row r="6521" spans="1:18">
      <c r="A6521" s="241"/>
      <c r="B6521" s="241"/>
      <c r="C6521" s="241"/>
      <c r="D6521" s="241"/>
      <c r="E6521" s="241"/>
      <c r="F6521" s="241"/>
      <c r="G6521" s="242"/>
      <c r="H6521" s="241"/>
      <c r="I6521" s="241"/>
      <c r="J6521" s="241"/>
      <c r="K6521" s="241"/>
      <c r="L6521" s="241"/>
      <c r="M6521" s="243"/>
      <c r="N6521" s="244"/>
      <c r="O6521" s="243"/>
      <c r="P6521" s="244"/>
      <c r="Q6521" s="243"/>
      <c r="R6521" s="243"/>
    </row>
    <row r="6522" spans="1:18">
      <c r="A6522" s="241"/>
      <c r="B6522" s="241"/>
      <c r="C6522" s="241"/>
      <c r="D6522" s="241"/>
      <c r="E6522" s="241"/>
      <c r="F6522" s="241"/>
      <c r="G6522" s="242"/>
      <c r="H6522" s="241"/>
      <c r="I6522" s="241"/>
      <c r="J6522" s="241"/>
      <c r="K6522" s="241"/>
      <c r="L6522" s="241"/>
      <c r="M6522" s="243"/>
      <c r="N6522" s="244"/>
      <c r="O6522" s="243"/>
      <c r="P6522" s="244"/>
      <c r="Q6522" s="243"/>
      <c r="R6522" s="243"/>
    </row>
    <row r="6523" spans="1:18">
      <c r="A6523" s="241"/>
      <c r="B6523" s="241"/>
      <c r="C6523" s="241"/>
      <c r="D6523" s="241"/>
      <c r="E6523" s="241"/>
      <c r="F6523" s="241"/>
      <c r="G6523" s="242"/>
      <c r="H6523" s="241"/>
      <c r="I6523" s="241"/>
      <c r="J6523" s="241"/>
      <c r="K6523" s="241"/>
      <c r="L6523" s="241"/>
      <c r="M6523" s="243"/>
      <c r="N6523" s="244"/>
      <c r="O6523" s="243"/>
      <c r="P6523" s="244"/>
      <c r="Q6523" s="243"/>
      <c r="R6523" s="243"/>
    </row>
    <row r="6524" spans="1:18">
      <c r="A6524" s="241"/>
      <c r="B6524" s="241"/>
      <c r="C6524" s="241"/>
      <c r="D6524" s="241"/>
      <c r="E6524" s="241"/>
      <c r="F6524" s="241"/>
      <c r="G6524" s="242"/>
      <c r="H6524" s="241"/>
      <c r="I6524" s="241"/>
      <c r="J6524" s="241"/>
      <c r="K6524" s="241"/>
      <c r="L6524" s="241"/>
      <c r="M6524" s="243"/>
      <c r="N6524" s="244"/>
      <c r="O6524" s="243"/>
      <c r="P6524" s="244"/>
      <c r="Q6524" s="243"/>
      <c r="R6524" s="243"/>
    </row>
    <row r="6525" spans="1:18">
      <c r="A6525" s="241"/>
      <c r="B6525" s="241"/>
      <c r="C6525" s="241"/>
      <c r="D6525" s="241"/>
      <c r="E6525" s="241"/>
      <c r="F6525" s="241"/>
      <c r="G6525" s="242"/>
      <c r="H6525" s="241"/>
      <c r="I6525" s="241"/>
      <c r="J6525" s="241"/>
      <c r="K6525" s="241"/>
      <c r="L6525" s="241"/>
      <c r="M6525" s="243"/>
      <c r="N6525" s="244"/>
      <c r="O6525" s="243"/>
      <c r="P6525" s="244"/>
      <c r="Q6525" s="243"/>
      <c r="R6525" s="243"/>
    </row>
    <row r="6526" spans="1:18">
      <c r="A6526" s="241"/>
      <c r="B6526" s="241"/>
      <c r="C6526" s="241"/>
      <c r="D6526" s="241"/>
      <c r="E6526" s="241"/>
      <c r="F6526" s="241"/>
      <c r="G6526" s="242"/>
      <c r="H6526" s="241"/>
      <c r="I6526" s="241"/>
      <c r="J6526" s="241"/>
      <c r="K6526" s="241"/>
      <c r="L6526" s="241"/>
      <c r="M6526" s="243"/>
      <c r="N6526" s="244"/>
      <c r="O6526" s="243"/>
      <c r="P6526" s="244"/>
      <c r="Q6526" s="243"/>
      <c r="R6526" s="243"/>
    </row>
    <row r="6527" spans="1:18">
      <c r="A6527" s="241"/>
      <c r="B6527" s="241"/>
      <c r="C6527" s="241"/>
      <c r="D6527" s="241"/>
      <c r="E6527" s="241"/>
      <c r="F6527" s="241"/>
      <c r="G6527" s="242"/>
      <c r="H6527" s="241"/>
      <c r="I6527" s="241"/>
      <c r="J6527" s="241"/>
      <c r="K6527" s="241"/>
      <c r="L6527" s="241"/>
      <c r="M6527" s="243"/>
      <c r="N6527" s="244"/>
      <c r="O6527" s="243"/>
      <c r="P6527" s="244"/>
      <c r="Q6527" s="243"/>
      <c r="R6527" s="243"/>
    </row>
    <row r="6528" spans="1:18">
      <c r="A6528" s="241"/>
      <c r="B6528" s="241"/>
      <c r="C6528" s="241"/>
      <c r="D6528" s="241"/>
      <c r="E6528" s="241"/>
      <c r="F6528" s="241"/>
      <c r="G6528" s="242"/>
      <c r="H6528" s="241"/>
      <c r="I6528" s="241"/>
      <c r="J6528" s="241"/>
      <c r="K6528" s="241"/>
      <c r="L6528" s="241"/>
      <c r="M6528" s="243"/>
      <c r="N6528" s="244"/>
      <c r="O6528" s="243"/>
      <c r="P6528" s="244"/>
      <c r="Q6528" s="243"/>
      <c r="R6528" s="243"/>
    </row>
    <row r="6529" spans="1:18">
      <c r="A6529" s="241"/>
      <c r="B6529" s="241"/>
      <c r="C6529" s="241"/>
      <c r="D6529" s="241"/>
      <c r="E6529" s="241"/>
      <c r="F6529" s="241"/>
      <c r="G6529" s="242"/>
      <c r="H6529" s="241"/>
      <c r="I6529" s="241"/>
      <c r="J6529" s="241"/>
      <c r="K6529" s="241"/>
      <c r="L6529" s="241"/>
      <c r="M6529" s="243"/>
      <c r="N6529" s="244"/>
      <c r="O6529" s="243"/>
      <c r="P6529" s="244"/>
      <c r="Q6529" s="243"/>
      <c r="R6529" s="243"/>
    </row>
    <row r="6530" spans="1:18">
      <c r="A6530" s="241"/>
      <c r="B6530" s="241"/>
      <c r="C6530" s="241"/>
      <c r="D6530" s="241"/>
      <c r="E6530" s="241"/>
      <c r="F6530" s="241"/>
      <c r="G6530" s="242"/>
      <c r="H6530" s="241"/>
      <c r="I6530" s="241"/>
      <c r="J6530" s="241"/>
      <c r="K6530" s="241"/>
      <c r="L6530" s="241"/>
      <c r="M6530" s="243"/>
      <c r="N6530" s="244"/>
      <c r="O6530" s="243"/>
      <c r="P6530" s="244"/>
      <c r="Q6530" s="243"/>
      <c r="R6530" s="243"/>
    </row>
    <row r="6531" spans="1:18">
      <c r="A6531" s="241"/>
      <c r="B6531" s="241"/>
      <c r="C6531" s="241"/>
      <c r="D6531" s="241"/>
      <c r="E6531" s="241"/>
      <c r="F6531" s="241"/>
      <c r="G6531" s="242"/>
      <c r="H6531" s="241"/>
      <c r="I6531" s="241"/>
      <c r="J6531" s="241"/>
      <c r="K6531" s="241"/>
      <c r="L6531" s="241"/>
      <c r="M6531" s="243"/>
      <c r="N6531" s="244"/>
      <c r="O6531" s="243"/>
      <c r="P6531" s="244"/>
      <c r="Q6531" s="243"/>
      <c r="R6531" s="243"/>
    </row>
    <row r="6532" spans="1:18">
      <c r="A6532" s="241"/>
      <c r="B6532" s="241"/>
      <c r="C6532" s="241"/>
      <c r="D6532" s="241"/>
      <c r="E6532" s="241"/>
      <c r="F6532" s="241"/>
      <c r="G6532" s="242"/>
      <c r="H6532" s="241"/>
      <c r="I6532" s="241"/>
      <c r="J6532" s="241"/>
      <c r="K6532" s="241"/>
      <c r="L6532" s="241"/>
      <c r="M6532" s="243"/>
      <c r="N6532" s="244"/>
      <c r="O6532" s="243"/>
      <c r="P6532" s="244"/>
      <c r="Q6532" s="243"/>
      <c r="R6532" s="243"/>
    </row>
    <row r="6533" spans="1:18">
      <c r="A6533" s="241"/>
      <c r="B6533" s="241"/>
      <c r="C6533" s="241"/>
      <c r="D6533" s="241"/>
      <c r="E6533" s="241"/>
      <c r="F6533" s="241"/>
      <c r="G6533" s="242"/>
      <c r="H6533" s="241"/>
      <c r="I6533" s="241"/>
      <c r="J6533" s="241"/>
      <c r="K6533" s="241"/>
      <c r="L6533" s="241"/>
      <c r="M6533" s="243"/>
      <c r="N6533" s="244"/>
      <c r="O6533" s="243"/>
      <c r="P6533" s="244"/>
      <c r="Q6533" s="243"/>
      <c r="R6533" s="243"/>
    </row>
    <row r="6534" spans="1:18">
      <c r="A6534" s="241"/>
      <c r="B6534" s="241"/>
      <c r="C6534" s="241"/>
      <c r="D6534" s="241"/>
      <c r="E6534" s="241"/>
      <c r="F6534" s="241"/>
      <c r="G6534" s="242"/>
      <c r="H6534" s="241"/>
      <c r="I6534" s="241"/>
      <c r="J6534" s="241"/>
      <c r="K6534" s="241"/>
      <c r="L6534" s="241"/>
      <c r="M6534" s="243"/>
      <c r="N6534" s="244"/>
      <c r="O6534" s="243"/>
      <c r="P6534" s="244"/>
      <c r="Q6534" s="243"/>
      <c r="R6534" s="243"/>
    </row>
    <row r="6535" spans="1:18">
      <c r="A6535" s="241"/>
      <c r="B6535" s="241"/>
      <c r="C6535" s="241"/>
      <c r="D6535" s="241"/>
      <c r="E6535" s="241"/>
      <c r="F6535" s="241"/>
      <c r="G6535" s="242"/>
      <c r="H6535" s="241"/>
      <c r="I6535" s="241"/>
      <c r="J6535" s="241"/>
      <c r="K6535" s="241"/>
      <c r="L6535" s="241"/>
      <c r="M6535" s="243"/>
      <c r="N6535" s="244"/>
      <c r="O6535" s="243"/>
      <c r="P6535" s="244"/>
      <c r="Q6535" s="243"/>
      <c r="R6535" s="243"/>
    </row>
    <row r="6536" spans="1:18">
      <c r="A6536" s="241"/>
      <c r="B6536" s="241"/>
      <c r="C6536" s="241"/>
      <c r="D6536" s="241"/>
      <c r="E6536" s="241"/>
      <c r="F6536" s="241"/>
      <c r="G6536" s="242"/>
      <c r="H6536" s="241"/>
      <c r="I6536" s="241"/>
      <c r="J6536" s="241"/>
      <c r="K6536" s="241"/>
      <c r="L6536" s="241"/>
      <c r="M6536" s="243"/>
      <c r="N6536" s="244"/>
      <c r="O6536" s="243"/>
      <c r="P6536" s="244"/>
      <c r="Q6536" s="243"/>
      <c r="R6536" s="243"/>
    </row>
    <row r="6537" spans="1:18">
      <c r="A6537" s="241"/>
      <c r="B6537" s="241"/>
      <c r="C6537" s="241"/>
      <c r="D6537" s="241"/>
      <c r="E6537" s="241"/>
      <c r="F6537" s="241"/>
      <c r="G6537" s="242"/>
      <c r="H6537" s="241"/>
      <c r="I6537" s="241"/>
      <c r="J6537" s="241"/>
      <c r="K6537" s="241"/>
      <c r="L6537" s="241"/>
      <c r="M6537" s="243"/>
      <c r="N6537" s="244"/>
      <c r="O6537" s="243"/>
      <c r="P6537" s="244"/>
      <c r="Q6537" s="243"/>
      <c r="R6537" s="243"/>
    </row>
    <row r="6538" spans="1:18">
      <c r="A6538" s="241"/>
      <c r="B6538" s="241"/>
      <c r="C6538" s="241"/>
      <c r="D6538" s="241"/>
      <c r="E6538" s="241"/>
      <c r="F6538" s="241"/>
      <c r="G6538" s="242"/>
      <c r="H6538" s="241"/>
      <c r="I6538" s="241"/>
      <c r="J6538" s="241"/>
      <c r="K6538" s="241"/>
      <c r="L6538" s="241"/>
      <c r="M6538" s="243"/>
      <c r="N6538" s="244"/>
      <c r="O6538" s="243"/>
      <c r="P6538" s="244"/>
      <c r="Q6538" s="243"/>
      <c r="R6538" s="243"/>
    </row>
    <row r="6539" spans="1:18">
      <c r="A6539" s="241"/>
      <c r="B6539" s="241"/>
      <c r="C6539" s="241"/>
      <c r="D6539" s="241"/>
      <c r="E6539" s="241"/>
      <c r="F6539" s="241"/>
      <c r="G6539" s="242"/>
      <c r="H6539" s="241"/>
      <c r="I6539" s="241"/>
      <c r="J6539" s="241"/>
      <c r="K6539" s="241"/>
      <c r="L6539" s="241"/>
      <c r="M6539" s="243"/>
      <c r="N6539" s="244"/>
      <c r="O6539" s="243"/>
      <c r="P6539" s="244"/>
      <c r="Q6539" s="243"/>
      <c r="R6539" s="243"/>
    </row>
    <row r="6540" spans="1:18">
      <c r="A6540" s="241"/>
      <c r="B6540" s="241"/>
      <c r="C6540" s="241"/>
      <c r="D6540" s="241"/>
      <c r="E6540" s="241"/>
      <c r="F6540" s="241"/>
      <c r="G6540" s="242"/>
      <c r="H6540" s="241"/>
      <c r="I6540" s="241"/>
      <c r="J6540" s="241"/>
      <c r="K6540" s="241"/>
      <c r="L6540" s="241"/>
      <c r="M6540" s="243"/>
      <c r="N6540" s="244"/>
      <c r="O6540" s="243"/>
      <c r="P6540" s="244"/>
      <c r="Q6540" s="243"/>
      <c r="R6540" s="243"/>
    </row>
    <row r="6541" spans="1:18">
      <c r="A6541" s="241"/>
      <c r="B6541" s="241"/>
      <c r="C6541" s="241"/>
      <c r="D6541" s="241"/>
      <c r="E6541" s="241"/>
      <c r="F6541" s="241"/>
      <c r="G6541" s="242"/>
      <c r="H6541" s="241"/>
      <c r="I6541" s="241"/>
      <c r="J6541" s="241"/>
      <c r="K6541" s="241"/>
      <c r="L6541" s="241"/>
      <c r="M6541" s="243"/>
      <c r="N6541" s="244"/>
      <c r="O6541" s="243"/>
      <c r="P6541" s="244"/>
      <c r="Q6541" s="243"/>
      <c r="R6541" s="243"/>
    </row>
    <row r="6542" spans="1:18">
      <c r="A6542" s="241"/>
      <c r="B6542" s="241"/>
      <c r="C6542" s="241"/>
      <c r="D6542" s="241"/>
      <c r="E6542" s="241"/>
      <c r="F6542" s="241"/>
      <c r="G6542" s="242"/>
      <c r="H6542" s="241"/>
      <c r="I6542" s="241"/>
      <c r="J6542" s="241"/>
      <c r="K6542" s="241"/>
      <c r="L6542" s="241"/>
      <c r="M6542" s="243"/>
      <c r="N6542" s="244"/>
      <c r="O6542" s="243"/>
      <c r="P6542" s="244"/>
      <c r="Q6542" s="243"/>
      <c r="R6542" s="243"/>
    </row>
    <row r="6543" spans="1:18">
      <c r="A6543" s="241"/>
      <c r="B6543" s="241"/>
      <c r="C6543" s="241"/>
      <c r="D6543" s="241"/>
      <c r="E6543" s="241"/>
      <c r="F6543" s="241"/>
      <c r="G6543" s="242"/>
      <c r="H6543" s="241"/>
      <c r="I6543" s="241"/>
      <c r="J6543" s="241"/>
      <c r="K6543" s="241"/>
      <c r="L6543" s="241"/>
      <c r="M6543" s="243"/>
      <c r="N6543" s="244"/>
      <c r="O6543" s="243"/>
      <c r="P6543" s="244"/>
      <c r="Q6543" s="243"/>
      <c r="R6543" s="243"/>
    </row>
    <row r="6544" spans="1:18">
      <c r="A6544" s="241"/>
      <c r="B6544" s="241"/>
      <c r="C6544" s="241"/>
      <c r="D6544" s="241"/>
      <c r="E6544" s="241"/>
      <c r="F6544" s="241"/>
      <c r="G6544" s="242"/>
      <c r="H6544" s="241"/>
      <c r="I6544" s="241"/>
      <c r="J6544" s="241"/>
      <c r="K6544" s="241"/>
      <c r="L6544" s="241"/>
      <c r="M6544" s="243"/>
      <c r="N6544" s="244"/>
      <c r="O6544" s="243"/>
      <c r="P6544" s="244"/>
      <c r="Q6544" s="243"/>
      <c r="R6544" s="243"/>
    </row>
    <row r="6545" spans="1:18">
      <c r="A6545" s="241"/>
      <c r="B6545" s="241"/>
      <c r="C6545" s="241"/>
      <c r="D6545" s="241"/>
      <c r="E6545" s="241"/>
      <c r="F6545" s="241"/>
      <c r="G6545" s="242"/>
      <c r="H6545" s="241"/>
      <c r="I6545" s="241"/>
      <c r="J6545" s="241"/>
      <c r="K6545" s="241"/>
      <c r="L6545" s="241"/>
      <c r="M6545" s="243"/>
      <c r="N6545" s="244"/>
      <c r="O6545" s="243"/>
      <c r="P6545" s="244"/>
      <c r="Q6545" s="243"/>
      <c r="R6545" s="243"/>
    </row>
    <row r="6546" spans="1:18">
      <c r="A6546" s="241"/>
      <c r="B6546" s="241"/>
      <c r="C6546" s="241"/>
      <c r="D6546" s="241"/>
      <c r="E6546" s="241"/>
      <c r="F6546" s="241"/>
      <c r="G6546" s="242"/>
      <c r="H6546" s="241"/>
      <c r="I6546" s="241"/>
      <c r="J6546" s="241"/>
      <c r="K6546" s="241"/>
      <c r="L6546" s="241"/>
      <c r="M6546" s="243"/>
      <c r="N6546" s="244"/>
      <c r="O6546" s="243"/>
      <c r="P6546" s="244"/>
      <c r="Q6546" s="243"/>
      <c r="R6546" s="243"/>
    </row>
    <row r="6547" spans="1:18">
      <c r="A6547" s="241"/>
      <c r="B6547" s="241"/>
      <c r="C6547" s="241"/>
      <c r="D6547" s="241"/>
      <c r="E6547" s="241"/>
      <c r="F6547" s="241"/>
      <c r="G6547" s="242"/>
      <c r="H6547" s="241"/>
      <c r="I6547" s="241"/>
      <c r="J6547" s="241"/>
      <c r="K6547" s="241"/>
      <c r="L6547" s="241"/>
      <c r="M6547" s="243"/>
      <c r="N6547" s="244"/>
      <c r="O6547" s="243"/>
      <c r="P6547" s="244"/>
      <c r="Q6547" s="243"/>
      <c r="R6547" s="243"/>
    </row>
    <row r="6548" spans="1:18">
      <c r="A6548" s="241"/>
      <c r="B6548" s="241"/>
      <c r="C6548" s="241"/>
      <c r="D6548" s="241"/>
      <c r="E6548" s="241"/>
      <c r="F6548" s="241"/>
      <c r="G6548" s="242"/>
      <c r="H6548" s="241"/>
      <c r="I6548" s="241"/>
      <c r="J6548" s="241"/>
      <c r="K6548" s="241"/>
      <c r="L6548" s="241"/>
      <c r="M6548" s="243"/>
      <c r="N6548" s="244"/>
      <c r="O6548" s="243"/>
      <c r="P6548" s="244"/>
      <c r="Q6548" s="243"/>
      <c r="R6548" s="243"/>
    </row>
    <row r="6549" spans="1:18">
      <c r="A6549" s="241"/>
      <c r="B6549" s="241"/>
      <c r="C6549" s="241"/>
      <c r="D6549" s="241"/>
      <c r="E6549" s="241"/>
      <c r="F6549" s="241"/>
      <c r="G6549" s="242"/>
      <c r="H6549" s="241"/>
      <c r="I6549" s="241"/>
      <c r="J6549" s="241"/>
      <c r="K6549" s="241"/>
      <c r="L6549" s="241"/>
      <c r="M6549" s="243"/>
      <c r="N6549" s="244"/>
      <c r="O6549" s="243"/>
      <c r="P6549" s="244"/>
      <c r="Q6549" s="243"/>
      <c r="R6549" s="243"/>
    </row>
    <row r="6550" spans="1:18">
      <c r="A6550" s="241"/>
      <c r="B6550" s="241"/>
      <c r="C6550" s="241"/>
      <c r="D6550" s="241"/>
      <c r="E6550" s="241"/>
      <c r="F6550" s="241"/>
      <c r="G6550" s="242"/>
      <c r="H6550" s="241"/>
      <c r="I6550" s="241"/>
      <c r="J6550" s="241"/>
      <c r="K6550" s="241"/>
      <c r="L6550" s="241"/>
      <c r="M6550" s="243"/>
      <c r="N6550" s="244"/>
      <c r="O6550" s="243"/>
      <c r="P6550" s="244"/>
      <c r="Q6550" s="243"/>
      <c r="R6550" s="243"/>
    </row>
    <row r="6551" spans="1:18">
      <c r="A6551" s="241"/>
      <c r="B6551" s="241"/>
      <c r="C6551" s="241"/>
      <c r="D6551" s="241"/>
      <c r="E6551" s="241"/>
      <c r="F6551" s="241"/>
      <c r="G6551" s="242"/>
      <c r="H6551" s="241"/>
      <c r="I6551" s="241"/>
      <c r="J6551" s="241"/>
      <c r="K6551" s="241"/>
      <c r="L6551" s="241"/>
      <c r="M6551" s="243"/>
      <c r="N6551" s="244"/>
      <c r="O6551" s="243"/>
      <c r="P6551" s="244"/>
      <c r="Q6551" s="243"/>
      <c r="R6551" s="243"/>
    </row>
    <row r="6552" spans="1:18">
      <c r="A6552" s="241"/>
      <c r="B6552" s="241"/>
      <c r="C6552" s="241"/>
      <c r="D6552" s="241"/>
      <c r="E6552" s="241"/>
      <c r="F6552" s="241"/>
      <c r="G6552" s="242"/>
      <c r="H6552" s="241"/>
      <c r="I6552" s="241"/>
      <c r="J6552" s="241"/>
      <c r="K6552" s="241"/>
      <c r="L6552" s="241"/>
      <c r="M6552" s="243"/>
      <c r="N6552" s="244"/>
      <c r="O6552" s="243"/>
      <c r="P6552" s="244"/>
      <c r="Q6552" s="243"/>
      <c r="R6552" s="243"/>
    </row>
    <row r="6553" spans="1:18">
      <c r="A6553" s="241"/>
      <c r="B6553" s="241"/>
      <c r="C6553" s="241"/>
      <c r="D6553" s="241"/>
      <c r="E6553" s="241"/>
      <c r="F6553" s="241"/>
      <c r="G6553" s="242"/>
      <c r="H6553" s="241"/>
      <c r="I6553" s="241"/>
      <c r="J6553" s="241"/>
      <c r="K6553" s="241"/>
      <c r="L6553" s="241"/>
      <c r="M6553" s="243"/>
      <c r="N6553" s="244"/>
      <c r="O6553" s="243"/>
      <c r="P6553" s="244"/>
      <c r="Q6553" s="243"/>
      <c r="R6553" s="243"/>
    </row>
    <row r="6554" spans="1:18">
      <c r="A6554" s="241"/>
      <c r="B6554" s="241"/>
      <c r="C6554" s="241"/>
      <c r="D6554" s="241"/>
      <c r="E6554" s="241"/>
      <c r="F6554" s="241"/>
      <c r="G6554" s="242"/>
      <c r="H6554" s="241"/>
      <c r="I6554" s="241"/>
      <c r="J6554" s="241"/>
      <c r="K6554" s="241"/>
      <c r="L6554" s="241"/>
      <c r="M6554" s="243"/>
      <c r="N6554" s="244"/>
      <c r="O6554" s="243"/>
      <c r="P6554" s="244"/>
      <c r="Q6554" s="243"/>
      <c r="R6554" s="243"/>
    </row>
    <row r="6555" spans="1:18">
      <c r="A6555" s="241"/>
      <c r="B6555" s="241"/>
      <c r="C6555" s="241"/>
      <c r="D6555" s="241"/>
      <c r="E6555" s="241"/>
      <c r="F6555" s="241"/>
      <c r="G6555" s="242"/>
      <c r="H6555" s="241"/>
      <c r="I6555" s="241"/>
      <c r="J6555" s="241"/>
      <c r="K6555" s="241"/>
      <c r="L6555" s="241"/>
      <c r="M6555" s="243"/>
      <c r="N6555" s="244"/>
      <c r="O6555" s="243"/>
      <c r="P6555" s="244"/>
      <c r="Q6555" s="243"/>
      <c r="R6555" s="243"/>
    </row>
    <row r="6556" spans="1:18">
      <c r="A6556" s="241"/>
      <c r="B6556" s="241"/>
      <c r="C6556" s="241"/>
      <c r="D6556" s="241"/>
      <c r="E6556" s="241"/>
      <c r="F6556" s="241"/>
      <c r="G6556" s="242"/>
      <c r="H6556" s="241"/>
      <c r="I6556" s="241"/>
      <c r="J6556" s="241"/>
      <c r="K6556" s="241"/>
      <c r="L6556" s="241"/>
      <c r="M6556" s="243"/>
      <c r="N6556" s="244"/>
      <c r="O6556" s="243"/>
      <c r="P6556" s="244"/>
      <c r="Q6556" s="243"/>
      <c r="R6556" s="243"/>
    </row>
    <row r="6557" spans="1:18">
      <c r="A6557" s="241"/>
      <c r="B6557" s="241"/>
      <c r="C6557" s="241"/>
      <c r="D6557" s="241"/>
      <c r="E6557" s="241"/>
      <c r="F6557" s="241"/>
      <c r="G6557" s="242"/>
      <c r="H6557" s="241"/>
      <c r="I6557" s="241"/>
      <c r="J6557" s="241"/>
      <c r="K6557" s="241"/>
      <c r="L6557" s="241"/>
      <c r="M6557" s="243"/>
      <c r="N6557" s="244"/>
      <c r="O6557" s="243"/>
      <c r="P6557" s="244"/>
      <c r="Q6557" s="243"/>
      <c r="R6557" s="243"/>
    </row>
    <row r="6558" spans="1:18">
      <c r="A6558" s="241"/>
      <c r="B6558" s="241"/>
      <c r="C6558" s="241"/>
      <c r="D6558" s="241"/>
      <c r="E6558" s="241"/>
      <c r="F6558" s="241"/>
      <c r="G6558" s="242"/>
      <c r="H6558" s="241"/>
      <c r="I6558" s="241"/>
      <c r="J6558" s="241"/>
      <c r="K6558" s="241"/>
      <c r="L6558" s="241"/>
      <c r="M6558" s="243"/>
      <c r="N6558" s="244"/>
      <c r="O6558" s="243"/>
      <c r="P6558" s="244"/>
      <c r="Q6558" s="243"/>
      <c r="R6558" s="243"/>
    </row>
    <row r="6559" spans="1:18">
      <c r="A6559" s="241"/>
      <c r="B6559" s="241"/>
      <c r="C6559" s="241"/>
      <c r="D6559" s="241"/>
      <c r="E6559" s="241"/>
      <c r="F6559" s="241"/>
      <c r="G6559" s="242"/>
      <c r="H6559" s="241"/>
      <c r="I6559" s="241"/>
      <c r="J6559" s="241"/>
      <c r="K6559" s="241"/>
      <c r="L6559" s="241"/>
      <c r="M6559" s="243"/>
      <c r="N6559" s="244"/>
      <c r="O6559" s="243"/>
      <c r="P6559" s="244"/>
      <c r="Q6559" s="243"/>
      <c r="R6559" s="243"/>
    </row>
    <row r="6560" spans="1:18">
      <c r="A6560" s="241"/>
      <c r="B6560" s="241"/>
      <c r="C6560" s="241"/>
      <c r="D6560" s="241"/>
      <c r="E6560" s="241"/>
      <c r="F6560" s="241"/>
      <c r="G6560" s="242"/>
      <c r="H6560" s="241"/>
      <c r="I6560" s="241"/>
      <c r="J6560" s="241"/>
      <c r="K6560" s="241"/>
      <c r="L6560" s="241"/>
      <c r="M6560" s="243"/>
      <c r="N6560" s="244"/>
      <c r="O6560" s="243"/>
      <c r="P6560" s="244"/>
      <c r="Q6560" s="243"/>
      <c r="R6560" s="243"/>
    </row>
    <row r="6561" spans="1:18">
      <c r="A6561" s="241"/>
      <c r="B6561" s="241"/>
      <c r="C6561" s="241"/>
      <c r="D6561" s="241"/>
      <c r="E6561" s="241"/>
      <c r="F6561" s="241"/>
      <c r="G6561" s="242"/>
      <c r="H6561" s="241"/>
      <c r="I6561" s="241"/>
      <c r="J6561" s="241"/>
      <c r="K6561" s="241"/>
      <c r="L6561" s="241"/>
      <c r="M6561" s="243"/>
      <c r="N6561" s="244"/>
      <c r="O6561" s="243"/>
      <c r="P6561" s="244"/>
      <c r="Q6561" s="243"/>
      <c r="R6561" s="243"/>
    </row>
    <row r="6562" spans="1:18">
      <c r="A6562" s="241"/>
      <c r="B6562" s="241"/>
      <c r="C6562" s="241"/>
      <c r="D6562" s="241"/>
      <c r="E6562" s="241"/>
      <c r="F6562" s="241"/>
      <c r="G6562" s="242"/>
      <c r="H6562" s="241"/>
      <c r="I6562" s="241"/>
      <c r="J6562" s="241"/>
      <c r="K6562" s="241"/>
      <c r="L6562" s="241"/>
      <c r="M6562" s="243"/>
      <c r="N6562" s="244"/>
      <c r="O6562" s="243"/>
      <c r="P6562" s="244"/>
      <c r="Q6562" s="243"/>
      <c r="R6562" s="243"/>
    </row>
    <row r="6563" spans="1:18">
      <c r="A6563" s="241"/>
      <c r="B6563" s="241"/>
      <c r="C6563" s="241"/>
      <c r="D6563" s="241"/>
      <c r="E6563" s="241"/>
      <c r="F6563" s="241"/>
      <c r="G6563" s="242"/>
      <c r="H6563" s="241"/>
      <c r="I6563" s="241"/>
      <c r="J6563" s="241"/>
      <c r="K6563" s="241"/>
      <c r="L6563" s="241"/>
      <c r="M6563" s="243"/>
      <c r="N6563" s="244"/>
      <c r="O6563" s="243"/>
      <c r="P6563" s="244"/>
      <c r="Q6563" s="243"/>
      <c r="R6563" s="243"/>
    </row>
    <row r="6564" spans="1:18">
      <c r="A6564" s="241"/>
      <c r="B6564" s="241"/>
      <c r="C6564" s="241"/>
      <c r="D6564" s="241"/>
      <c r="E6564" s="241"/>
      <c r="F6564" s="241"/>
      <c r="G6564" s="242"/>
      <c r="H6564" s="241"/>
      <c r="I6564" s="241"/>
      <c r="J6564" s="241"/>
      <c r="K6564" s="241"/>
      <c r="L6564" s="241"/>
      <c r="M6564" s="243"/>
      <c r="N6564" s="244"/>
      <c r="O6564" s="243"/>
      <c r="P6564" s="244"/>
      <c r="Q6564" s="243"/>
      <c r="R6564" s="243"/>
    </row>
    <row r="6565" spans="1:18">
      <c r="A6565" s="241"/>
      <c r="B6565" s="241"/>
      <c r="C6565" s="241"/>
      <c r="D6565" s="241"/>
      <c r="E6565" s="241"/>
      <c r="F6565" s="241"/>
      <c r="G6565" s="242"/>
      <c r="H6565" s="241"/>
      <c r="I6565" s="241"/>
      <c r="J6565" s="241"/>
      <c r="K6565" s="241"/>
      <c r="L6565" s="241"/>
      <c r="M6565" s="243"/>
      <c r="N6565" s="244"/>
      <c r="O6565" s="243"/>
      <c r="P6565" s="244"/>
      <c r="Q6565" s="243"/>
      <c r="R6565" s="243"/>
    </row>
    <row r="6566" spans="1:18">
      <c r="A6566" s="241"/>
      <c r="B6566" s="241"/>
      <c r="C6566" s="241"/>
      <c r="D6566" s="241"/>
      <c r="E6566" s="241"/>
      <c r="F6566" s="241"/>
      <c r="G6566" s="242"/>
      <c r="H6566" s="241"/>
      <c r="I6566" s="241"/>
      <c r="J6566" s="241"/>
      <c r="K6566" s="241"/>
      <c r="L6566" s="241"/>
      <c r="M6566" s="243"/>
      <c r="N6566" s="244"/>
      <c r="O6566" s="243"/>
      <c r="P6566" s="244"/>
      <c r="Q6566" s="243"/>
      <c r="R6566" s="243"/>
    </row>
    <row r="6567" spans="1:18">
      <c r="A6567" s="241"/>
      <c r="B6567" s="241"/>
      <c r="C6567" s="241"/>
      <c r="D6567" s="241"/>
      <c r="E6567" s="241"/>
      <c r="F6567" s="241"/>
      <c r="G6567" s="242"/>
      <c r="H6567" s="241"/>
      <c r="I6567" s="241"/>
      <c r="J6567" s="241"/>
      <c r="K6567" s="241"/>
      <c r="L6567" s="241"/>
      <c r="M6567" s="243"/>
      <c r="N6567" s="244"/>
      <c r="O6567" s="243"/>
      <c r="P6567" s="244"/>
      <c r="Q6567" s="243"/>
      <c r="R6567" s="243"/>
    </row>
    <row r="6568" spans="1:18">
      <c r="A6568" s="241"/>
      <c r="B6568" s="241"/>
      <c r="C6568" s="241"/>
      <c r="D6568" s="241"/>
      <c r="E6568" s="241"/>
      <c r="F6568" s="241"/>
      <c r="G6568" s="242"/>
      <c r="H6568" s="241"/>
      <c r="I6568" s="241"/>
      <c r="J6568" s="241"/>
      <c r="K6568" s="241"/>
      <c r="L6568" s="241"/>
      <c r="M6568" s="243"/>
      <c r="N6568" s="244"/>
      <c r="O6568" s="243"/>
      <c r="P6568" s="244"/>
      <c r="Q6568" s="243"/>
      <c r="R6568" s="243"/>
    </row>
    <row r="6569" spans="1:18">
      <c r="A6569" s="241"/>
      <c r="B6569" s="241"/>
      <c r="C6569" s="241"/>
      <c r="D6569" s="241"/>
      <c r="E6569" s="241"/>
      <c r="F6569" s="241"/>
      <c r="G6569" s="242"/>
      <c r="H6569" s="241"/>
      <c r="I6569" s="241"/>
      <c r="J6569" s="241"/>
      <c r="K6569" s="241"/>
      <c r="L6569" s="241"/>
      <c r="M6569" s="243"/>
      <c r="N6569" s="244"/>
      <c r="O6569" s="243"/>
      <c r="P6569" s="244"/>
      <c r="Q6569" s="243"/>
      <c r="R6569" s="243"/>
    </row>
    <row r="6570" spans="1:18">
      <c r="A6570" s="241"/>
      <c r="B6570" s="241"/>
      <c r="C6570" s="241"/>
      <c r="D6570" s="241"/>
      <c r="E6570" s="241"/>
      <c r="F6570" s="241"/>
      <c r="G6570" s="242"/>
      <c r="H6570" s="241"/>
      <c r="I6570" s="241"/>
      <c r="J6570" s="241"/>
      <c r="K6570" s="241"/>
      <c r="L6570" s="241"/>
      <c r="M6570" s="243"/>
      <c r="N6570" s="244"/>
      <c r="O6570" s="243"/>
      <c r="P6570" s="244"/>
      <c r="Q6570" s="243"/>
      <c r="R6570" s="243"/>
    </row>
    <row r="6571" spans="1:18">
      <c r="A6571" s="241"/>
      <c r="B6571" s="241"/>
      <c r="C6571" s="241"/>
      <c r="D6571" s="241"/>
      <c r="E6571" s="241"/>
      <c r="F6571" s="241"/>
      <c r="G6571" s="242"/>
      <c r="H6571" s="241"/>
      <c r="I6571" s="241"/>
      <c r="J6571" s="241"/>
      <c r="K6571" s="241"/>
      <c r="L6571" s="241"/>
      <c r="M6571" s="243"/>
      <c r="N6571" s="244"/>
      <c r="O6571" s="243"/>
      <c r="P6571" s="244"/>
      <c r="Q6571" s="243"/>
      <c r="R6571" s="243"/>
    </row>
    <row r="6572" spans="1:18">
      <c r="A6572" s="241"/>
      <c r="B6572" s="241"/>
      <c r="C6572" s="241"/>
      <c r="D6572" s="241"/>
      <c r="E6572" s="241"/>
      <c r="F6572" s="241"/>
      <c r="G6572" s="242"/>
      <c r="H6572" s="241"/>
      <c r="I6572" s="241"/>
      <c r="J6572" s="241"/>
      <c r="K6572" s="241"/>
      <c r="L6572" s="241"/>
      <c r="M6572" s="243"/>
      <c r="N6572" s="244"/>
      <c r="O6572" s="243"/>
      <c r="P6572" s="244"/>
      <c r="Q6572" s="243"/>
      <c r="R6572" s="243"/>
    </row>
    <row r="6573" spans="1:18">
      <c r="A6573" s="241"/>
      <c r="B6573" s="241"/>
      <c r="C6573" s="241"/>
      <c r="D6573" s="241"/>
      <c r="E6573" s="241"/>
      <c r="F6573" s="241"/>
      <c r="G6573" s="242"/>
      <c r="H6573" s="241"/>
      <c r="I6573" s="241"/>
      <c r="J6573" s="241"/>
      <c r="K6573" s="241"/>
      <c r="L6573" s="241"/>
      <c r="M6573" s="243"/>
      <c r="N6573" s="244"/>
      <c r="O6573" s="243"/>
      <c r="P6573" s="244"/>
      <c r="Q6573" s="243"/>
      <c r="R6573" s="243"/>
    </row>
    <row r="6574" spans="1:18">
      <c r="A6574" s="241"/>
      <c r="B6574" s="241"/>
      <c r="C6574" s="241"/>
      <c r="D6574" s="241"/>
      <c r="E6574" s="241"/>
      <c r="F6574" s="241"/>
      <c r="G6574" s="242"/>
      <c r="H6574" s="241"/>
      <c r="I6574" s="241"/>
      <c r="J6574" s="241"/>
      <c r="K6574" s="241"/>
      <c r="L6574" s="241"/>
      <c r="M6574" s="243"/>
      <c r="N6574" s="244"/>
      <c r="O6574" s="243"/>
      <c r="P6574" s="244"/>
      <c r="Q6574" s="243"/>
      <c r="R6574" s="243"/>
    </row>
    <row r="6575" spans="1:18">
      <c r="A6575" s="241"/>
      <c r="B6575" s="241"/>
      <c r="C6575" s="241"/>
      <c r="D6575" s="241"/>
      <c r="E6575" s="241"/>
      <c r="F6575" s="241"/>
      <c r="G6575" s="242"/>
      <c r="H6575" s="241"/>
      <c r="I6575" s="241"/>
      <c r="J6575" s="241"/>
      <c r="K6575" s="241"/>
      <c r="L6575" s="241"/>
      <c r="M6575" s="243"/>
      <c r="N6575" s="244"/>
      <c r="O6575" s="243"/>
      <c r="P6575" s="244"/>
      <c r="Q6575" s="243"/>
      <c r="R6575" s="243"/>
    </row>
    <row r="6576" spans="1:18">
      <c r="A6576" s="241"/>
      <c r="B6576" s="241"/>
      <c r="C6576" s="241"/>
      <c r="D6576" s="241"/>
      <c r="E6576" s="241"/>
      <c r="F6576" s="241"/>
      <c r="G6576" s="242"/>
      <c r="H6576" s="241"/>
      <c r="I6576" s="241"/>
      <c r="J6576" s="241"/>
      <c r="K6576" s="241"/>
      <c r="L6576" s="241"/>
      <c r="M6576" s="243"/>
      <c r="N6576" s="244"/>
      <c r="O6576" s="243"/>
      <c r="P6576" s="244"/>
      <c r="Q6576" s="243"/>
      <c r="R6576" s="243"/>
    </row>
    <row r="6577" spans="1:18">
      <c r="A6577" s="241"/>
      <c r="B6577" s="241"/>
      <c r="C6577" s="241"/>
      <c r="D6577" s="241"/>
      <c r="E6577" s="241"/>
      <c r="F6577" s="241"/>
      <c r="G6577" s="242"/>
      <c r="H6577" s="241"/>
      <c r="I6577" s="241"/>
      <c r="J6577" s="241"/>
      <c r="K6577" s="241"/>
      <c r="L6577" s="241"/>
      <c r="M6577" s="243"/>
      <c r="N6577" s="244"/>
      <c r="O6577" s="243"/>
      <c r="P6577" s="244"/>
      <c r="Q6577" s="243"/>
      <c r="R6577" s="243"/>
    </row>
    <row r="6578" spans="1:18">
      <c r="A6578" s="241"/>
      <c r="B6578" s="241"/>
      <c r="C6578" s="241"/>
      <c r="D6578" s="241"/>
      <c r="E6578" s="241"/>
      <c r="F6578" s="241"/>
      <c r="G6578" s="242"/>
      <c r="H6578" s="241"/>
      <c r="I6578" s="241"/>
      <c r="J6578" s="241"/>
      <c r="K6578" s="241"/>
      <c r="L6578" s="241"/>
      <c r="M6578" s="243"/>
      <c r="N6578" s="244"/>
      <c r="O6578" s="243"/>
      <c r="P6578" s="244"/>
      <c r="Q6578" s="243"/>
      <c r="R6578" s="243"/>
    </row>
    <row r="6579" spans="1:18">
      <c r="A6579" s="241"/>
      <c r="B6579" s="241"/>
      <c r="C6579" s="241"/>
      <c r="D6579" s="241"/>
      <c r="E6579" s="241"/>
      <c r="F6579" s="241"/>
      <c r="G6579" s="242"/>
      <c r="H6579" s="241"/>
      <c r="I6579" s="241"/>
      <c r="J6579" s="241"/>
      <c r="K6579" s="241"/>
      <c r="L6579" s="241"/>
      <c r="M6579" s="243"/>
      <c r="N6579" s="244"/>
      <c r="O6579" s="243"/>
      <c r="P6579" s="244"/>
      <c r="Q6579" s="243"/>
      <c r="R6579" s="243"/>
    </row>
    <row r="6580" spans="1:18">
      <c r="A6580" s="241"/>
      <c r="B6580" s="241"/>
      <c r="C6580" s="241"/>
      <c r="D6580" s="241"/>
      <c r="E6580" s="241"/>
      <c r="F6580" s="241"/>
      <c r="G6580" s="242"/>
      <c r="H6580" s="241"/>
      <c r="I6580" s="241"/>
      <c r="J6580" s="241"/>
      <c r="K6580" s="241"/>
      <c r="L6580" s="241"/>
      <c r="M6580" s="243"/>
      <c r="N6580" s="244"/>
      <c r="O6580" s="243"/>
      <c r="P6580" s="244"/>
      <c r="Q6580" s="243"/>
      <c r="R6580" s="243"/>
    </row>
    <row r="6581" spans="1:18">
      <c r="A6581" s="241"/>
      <c r="B6581" s="241"/>
      <c r="C6581" s="241"/>
      <c r="D6581" s="241"/>
      <c r="E6581" s="241"/>
      <c r="F6581" s="241"/>
      <c r="G6581" s="242"/>
      <c r="H6581" s="241"/>
      <c r="I6581" s="241"/>
      <c r="J6581" s="241"/>
      <c r="K6581" s="241"/>
      <c r="L6581" s="241"/>
      <c r="M6581" s="243"/>
      <c r="N6581" s="244"/>
      <c r="O6581" s="243"/>
      <c r="P6581" s="244"/>
      <c r="Q6581" s="243"/>
      <c r="R6581" s="243"/>
    </row>
    <row r="6582" spans="1:18">
      <c r="A6582" s="241"/>
      <c r="B6582" s="241"/>
      <c r="C6582" s="241"/>
      <c r="D6582" s="241"/>
      <c r="E6582" s="241"/>
      <c r="F6582" s="241"/>
      <c r="G6582" s="242"/>
      <c r="H6582" s="241"/>
      <c r="I6582" s="241"/>
      <c r="J6582" s="241"/>
      <c r="K6582" s="241"/>
      <c r="L6582" s="241"/>
      <c r="M6582" s="243"/>
      <c r="N6582" s="244"/>
      <c r="O6582" s="243"/>
      <c r="P6582" s="244"/>
      <c r="Q6582" s="243"/>
      <c r="R6582" s="243"/>
    </row>
    <row r="6583" spans="1:18">
      <c r="A6583" s="241"/>
      <c r="B6583" s="241"/>
      <c r="C6583" s="241"/>
      <c r="D6583" s="241"/>
      <c r="E6583" s="241"/>
      <c r="F6583" s="241"/>
      <c r="G6583" s="242"/>
      <c r="H6583" s="241"/>
      <c r="I6583" s="241"/>
      <c r="J6583" s="241"/>
      <c r="K6583" s="241"/>
      <c r="L6583" s="241"/>
      <c r="M6583" s="243"/>
      <c r="N6583" s="244"/>
      <c r="O6583" s="243"/>
      <c r="P6583" s="244"/>
      <c r="Q6583" s="243"/>
      <c r="R6583" s="243"/>
    </row>
    <row r="6584" spans="1:18">
      <c r="A6584" s="241"/>
      <c r="B6584" s="241"/>
      <c r="C6584" s="241"/>
      <c r="D6584" s="241"/>
      <c r="E6584" s="241"/>
      <c r="F6584" s="241"/>
      <c r="G6584" s="242"/>
      <c r="H6584" s="241"/>
      <c r="I6584" s="241"/>
      <c r="J6584" s="241"/>
      <c r="K6584" s="241"/>
      <c r="L6584" s="241"/>
      <c r="M6584" s="243"/>
      <c r="N6584" s="244"/>
      <c r="O6584" s="243"/>
      <c r="P6584" s="244"/>
      <c r="Q6584" s="243"/>
      <c r="R6584" s="243"/>
    </row>
    <row r="6585" spans="1:18">
      <c r="A6585" s="241"/>
      <c r="B6585" s="241"/>
      <c r="C6585" s="241"/>
      <c r="D6585" s="241"/>
      <c r="E6585" s="241"/>
      <c r="F6585" s="241"/>
      <c r="G6585" s="242"/>
      <c r="H6585" s="241"/>
      <c r="I6585" s="241"/>
      <c r="J6585" s="241"/>
      <c r="K6585" s="241"/>
      <c r="L6585" s="241"/>
      <c r="M6585" s="243"/>
      <c r="N6585" s="244"/>
      <c r="O6585" s="243"/>
      <c r="P6585" s="244"/>
      <c r="Q6585" s="243"/>
      <c r="R6585" s="243"/>
    </row>
    <row r="6586" spans="1:18">
      <c r="A6586" s="241"/>
      <c r="B6586" s="241"/>
      <c r="C6586" s="241"/>
      <c r="D6586" s="241"/>
      <c r="E6586" s="241"/>
      <c r="F6586" s="241"/>
      <c r="G6586" s="242"/>
      <c r="H6586" s="241"/>
      <c r="I6586" s="241"/>
      <c r="J6586" s="241"/>
      <c r="K6586" s="241"/>
      <c r="L6586" s="241"/>
      <c r="M6586" s="243"/>
      <c r="N6586" s="244"/>
      <c r="O6586" s="243"/>
      <c r="P6586" s="244"/>
      <c r="Q6586" s="243"/>
      <c r="R6586" s="243"/>
    </row>
    <row r="6587" spans="1:18">
      <c r="A6587" s="241"/>
      <c r="B6587" s="241"/>
      <c r="C6587" s="241"/>
      <c r="D6587" s="241"/>
      <c r="E6587" s="241"/>
      <c r="F6587" s="241"/>
      <c r="G6587" s="242"/>
      <c r="H6587" s="241"/>
      <c r="I6587" s="241"/>
      <c r="J6587" s="241"/>
      <c r="K6587" s="241"/>
      <c r="L6587" s="241"/>
      <c r="M6587" s="243"/>
      <c r="N6587" s="244"/>
      <c r="O6587" s="243"/>
      <c r="P6587" s="244"/>
      <c r="Q6587" s="243"/>
      <c r="R6587" s="243"/>
    </row>
    <row r="6588" spans="1:18">
      <c r="A6588" s="241"/>
      <c r="B6588" s="241"/>
      <c r="C6588" s="241"/>
      <c r="D6588" s="241"/>
      <c r="E6588" s="241"/>
      <c r="F6588" s="241"/>
      <c r="G6588" s="242"/>
      <c r="H6588" s="241"/>
      <c r="I6588" s="241"/>
      <c r="J6588" s="241"/>
      <c r="K6588" s="241"/>
      <c r="L6588" s="241"/>
      <c r="M6588" s="243"/>
      <c r="N6588" s="244"/>
      <c r="O6588" s="243"/>
      <c r="P6588" s="244"/>
      <c r="Q6588" s="243"/>
      <c r="R6588" s="243"/>
    </row>
    <row r="6589" spans="1:18">
      <c r="A6589" s="241"/>
      <c r="B6589" s="241"/>
      <c r="C6589" s="241"/>
      <c r="D6589" s="241"/>
      <c r="E6589" s="241"/>
      <c r="F6589" s="241"/>
      <c r="G6589" s="242"/>
      <c r="H6589" s="241"/>
      <c r="I6589" s="241"/>
      <c r="J6589" s="241"/>
      <c r="K6589" s="241"/>
      <c r="L6589" s="241"/>
      <c r="M6589" s="243"/>
      <c r="N6589" s="244"/>
      <c r="O6589" s="243"/>
      <c r="P6589" s="244"/>
      <c r="Q6589" s="243"/>
      <c r="R6589" s="243"/>
    </row>
    <row r="6590" spans="1:18">
      <c r="A6590" s="241"/>
      <c r="B6590" s="241"/>
      <c r="C6590" s="241"/>
      <c r="D6590" s="241"/>
      <c r="E6590" s="241"/>
      <c r="F6590" s="241"/>
      <c r="G6590" s="242"/>
      <c r="H6590" s="241"/>
      <c r="I6590" s="241"/>
      <c r="J6590" s="241"/>
      <c r="K6590" s="241"/>
      <c r="L6590" s="241"/>
      <c r="M6590" s="243"/>
      <c r="N6590" s="244"/>
      <c r="O6590" s="243"/>
      <c r="P6590" s="244"/>
      <c r="Q6590" s="243"/>
      <c r="R6590" s="243"/>
    </row>
    <row r="6591" spans="1:18">
      <c r="A6591" s="241"/>
      <c r="B6591" s="241"/>
      <c r="C6591" s="241"/>
      <c r="D6591" s="241"/>
      <c r="E6591" s="241"/>
      <c r="F6591" s="241"/>
      <c r="G6591" s="242"/>
      <c r="H6591" s="241"/>
      <c r="I6591" s="241"/>
      <c r="J6591" s="241"/>
      <c r="K6591" s="241"/>
      <c r="L6591" s="241"/>
      <c r="M6591" s="243"/>
      <c r="N6591" s="244"/>
      <c r="O6591" s="243"/>
      <c r="P6591" s="244"/>
      <c r="Q6591" s="243"/>
      <c r="R6591" s="243"/>
    </row>
    <row r="6592" spans="1:18">
      <c r="A6592" s="241"/>
      <c r="B6592" s="241"/>
      <c r="C6592" s="241"/>
      <c r="D6592" s="241"/>
      <c r="E6592" s="241"/>
      <c r="F6592" s="241"/>
      <c r="G6592" s="242"/>
      <c r="H6592" s="241"/>
      <c r="I6592" s="241"/>
      <c r="J6592" s="241"/>
      <c r="K6592" s="241"/>
      <c r="L6592" s="241"/>
      <c r="M6592" s="243"/>
      <c r="N6592" s="244"/>
      <c r="O6592" s="243"/>
      <c r="P6592" s="244"/>
      <c r="Q6592" s="243"/>
      <c r="R6592" s="243"/>
    </row>
    <row r="6593" spans="1:18">
      <c r="A6593" s="241"/>
      <c r="B6593" s="241"/>
      <c r="C6593" s="241"/>
      <c r="D6593" s="241"/>
      <c r="E6593" s="241"/>
      <c r="F6593" s="241"/>
      <c r="G6593" s="242"/>
      <c r="H6593" s="241"/>
      <c r="I6593" s="241"/>
      <c r="J6593" s="241"/>
      <c r="K6593" s="241"/>
      <c r="L6593" s="241"/>
      <c r="M6593" s="243"/>
      <c r="N6593" s="244"/>
      <c r="O6593" s="243"/>
      <c r="P6593" s="244"/>
      <c r="Q6593" s="243"/>
      <c r="R6593" s="243"/>
    </row>
    <row r="6594" spans="1:18">
      <c r="A6594" s="241"/>
      <c r="B6594" s="241"/>
      <c r="C6594" s="241"/>
      <c r="D6594" s="241"/>
      <c r="E6594" s="241"/>
      <c r="F6594" s="241"/>
      <c r="G6594" s="242"/>
      <c r="H6594" s="241"/>
      <c r="I6594" s="241"/>
      <c r="J6594" s="241"/>
      <c r="K6594" s="241"/>
      <c r="L6594" s="241"/>
      <c r="M6594" s="243"/>
      <c r="N6594" s="244"/>
      <c r="O6594" s="243"/>
      <c r="P6594" s="244"/>
      <c r="Q6594" s="243"/>
      <c r="R6594" s="243"/>
    </row>
    <row r="6595" spans="1:18">
      <c r="A6595" s="241"/>
      <c r="B6595" s="241"/>
      <c r="C6595" s="241"/>
      <c r="D6595" s="241"/>
      <c r="E6595" s="241"/>
      <c r="F6595" s="241"/>
      <c r="G6595" s="242"/>
      <c r="H6595" s="241"/>
      <c r="I6595" s="241"/>
      <c r="J6595" s="241"/>
      <c r="K6595" s="241"/>
      <c r="L6595" s="241"/>
      <c r="M6595" s="243"/>
      <c r="N6595" s="244"/>
      <c r="O6595" s="243"/>
      <c r="P6595" s="244"/>
      <c r="Q6595" s="243"/>
      <c r="R6595" s="243"/>
    </row>
    <row r="6596" spans="1:18">
      <c r="A6596" s="241"/>
      <c r="B6596" s="241"/>
      <c r="C6596" s="241"/>
      <c r="D6596" s="241"/>
      <c r="E6596" s="241"/>
      <c r="F6596" s="241"/>
      <c r="G6596" s="242"/>
      <c r="H6596" s="241"/>
      <c r="I6596" s="241"/>
      <c r="J6596" s="241"/>
      <c r="K6596" s="241"/>
      <c r="L6596" s="241"/>
      <c r="M6596" s="243"/>
      <c r="N6596" s="244"/>
      <c r="O6596" s="243"/>
      <c r="P6596" s="244"/>
      <c r="Q6596" s="243"/>
      <c r="R6596" s="243"/>
    </row>
    <row r="6597" spans="1:18">
      <c r="A6597" s="241"/>
      <c r="B6597" s="241"/>
      <c r="C6597" s="241"/>
      <c r="D6597" s="241"/>
      <c r="E6597" s="241"/>
      <c r="F6597" s="241"/>
      <c r="G6597" s="242"/>
      <c r="H6597" s="241"/>
      <c r="I6597" s="241"/>
      <c r="J6597" s="241"/>
      <c r="K6597" s="241"/>
      <c r="L6597" s="241"/>
      <c r="M6597" s="243"/>
      <c r="N6597" s="244"/>
      <c r="O6597" s="243"/>
      <c r="P6597" s="244"/>
      <c r="Q6597" s="243"/>
      <c r="R6597" s="243"/>
    </row>
    <row r="6598" spans="1:18">
      <c r="A6598" s="241"/>
      <c r="B6598" s="241"/>
      <c r="C6598" s="241"/>
      <c r="D6598" s="241"/>
      <c r="E6598" s="241"/>
      <c r="F6598" s="241"/>
      <c r="G6598" s="242"/>
      <c r="H6598" s="241"/>
      <c r="I6598" s="241"/>
      <c r="J6598" s="241"/>
      <c r="K6598" s="241"/>
      <c r="L6598" s="241"/>
      <c r="M6598" s="243"/>
      <c r="N6598" s="244"/>
      <c r="O6598" s="243"/>
      <c r="P6598" s="244"/>
      <c r="Q6598" s="243"/>
      <c r="R6598" s="243"/>
    </row>
    <row r="6599" spans="1:18">
      <c r="A6599" s="241"/>
      <c r="B6599" s="241"/>
      <c r="C6599" s="241"/>
      <c r="D6599" s="241"/>
      <c r="E6599" s="241"/>
      <c r="F6599" s="241"/>
      <c r="G6599" s="242"/>
      <c r="H6599" s="241"/>
      <c r="I6599" s="241"/>
      <c r="J6599" s="241"/>
      <c r="K6599" s="241"/>
      <c r="L6599" s="241"/>
      <c r="M6599" s="243"/>
      <c r="N6599" s="244"/>
      <c r="O6599" s="243"/>
      <c r="P6599" s="244"/>
      <c r="Q6599" s="243"/>
      <c r="R6599" s="243"/>
    </row>
    <row r="6600" spans="1:18">
      <c r="A6600" s="241"/>
      <c r="B6600" s="241"/>
      <c r="C6600" s="241"/>
      <c r="D6600" s="241"/>
      <c r="E6600" s="241"/>
      <c r="F6600" s="241"/>
      <c r="G6600" s="242"/>
      <c r="H6600" s="241"/>
      <c r="I6600" s="241"/>
      <c r="J6600" s="241"/>
      <c r="K6600" s="241"/>
      <c r="L6600" s="241"/>
      <c r="M6600" s="243"/>
      <c r="N6600" s="244"/>
      <c r="O6600" s="243"/>
      <c r="P6600" s="244"/>
      <c r="Q6600" s="243"/>
      <c r="R6600" s="243"/>
    </row>
    <row r="6601" spans="1:18">
      <c r="A6601" s="241"/>
      <c r="B6601" s="241"/>
      <c r="C6601" s="241"/>
      <c r="D6601" s="241"/>
      <c r="E6601" s="241"/>
      <c r="F6601" s="241"/>
      <c r="G6601" s="242"/>
      <c r="H6601" s="241"/>
      <c r="I6601" s="241"/>
      <c r="J6601" s="241"/>
      <c r="K6601" s="241"/>
      <c r="L6601" s="241"/>
      <c r="M6601" s="243"/>
      <c r="N6601" s="244"/>
      <c r="O6601" s="243"/>
      <c r="P6601" s="244"/>
      <c r="Q6601" s="243"/>
      <c r="R6601" s="243"/>
    </row>
    <row r="6602" spans="1:18">
      <c r="A6602" s="241"/>
      <c r="B6602" s="241"/>
      <c r="C6602" s="241"/>
      <c r="D6602" s="241"/>
      <c r="E6602" s="241"/>
      <c r="F6602" s="241"/>
      <c r="G6602" s="242"/>
      <c r="H6602" s="241"/>
      <c r="I6602" s="241"/>
      <c r="J6602" s="241"/>
      <c r="K6602" s="241"/>
      <c r="L6602" s="241"/>
      <c r="M6602" s="243"/>
      <c r="N6602" s="244"/>
      <c r="O6602" s="243"/>
      <c r="P6602" s="244"/>
      <c r="Q6602" s="243"/>
      <c r="R6602" s="243"/>
    </row>
    <row r="6603" spans="1:18">
      <c r="A6603" s="241"/>
      <c r="B6603" s="241"/>
      <c r="C6603" s="241"/>
      <c r="D6603" s="241"/>
      <c r="E6603" s="241"/>
      <c r="F6603" s="241"/>
      <c r="G6603" s="242"/>
      <c r="H6603" s="241"/>
      <c r="I6603" s="241"/>
      <c r="J6603" s="241"/>
      <c r="K6603" s="241"/>
      <c r="L6603" s="241"/>
      <c r="M6603" s="243"/>
      <c r="N6603" s="244"/>
      <c r="O6603" s="243"/>
      <c r="P6603" s="244"/>
      <c r="Q6603" s="243"/>
      <c r="R6603" s="243"/>
    </row>
    <row r="6604" spans="1:18">
      <c r="A6604" s="241"/>
      <c r="B6604" s="241"/>
      <c r="C6604" s="241"/>
      <c r="D6604" s="241"/>
      <c r="E6604" s="241"/>
      <c r="F6604" s="241"/>
      <c r="G6604" s="242"/>
      <c r="H6604" s="241"/>
      <c r="I6604" s="241"/>
      <c r="J6604" s="241"/>
      <c r="K6604" s="241"/>
      <c r="L6604" s="241"/>
      <c r="M6604" s="243"/>
      <c r="N6604" s="244"/>
      <c r="O6604" s="243"/>
      <c r="P6604" s="244"/>
      <c r="Q6604" s="243"/>
      <c r="R6604" s="243"/>
    </row>
    <row r="6605" spans="1:18">
      <c r="A6605" s="241"/>
      <c r="B6605" s="241"/>
      <c r="C6605" s="241"/>
      <c r="D6605" s="241"/>
      <c r="E6605" s="241"/>
      <c r="F6605" s="241"/>
      <c r="G6605" s="242"/>
      <c r="H6605" s="241"/>
      <c r="I6605" s="241"/>
      <c r="J6605" s="241"/>
      <c r="K6605" s="241"/>
      <c r="L6605" s="241"/>
      <c r="M6605" s="243"/>
      <c r="N6605" s="244"/>
      <c r="O6605" s="243"/>
      <c r="P6605" s="244"/>
      <c r="Q6605" s="243"/>
      <c r="R6605" s="243"/>
    </row>
    <row r="6606" spans="1:18">
      <c r="A6606" s="241"/>
      <c r="B6606" s="241"/>
      <c r="C6606" s="241"/>
      <c r="D6606" s="241"/>
      <c r="E6606" s="241"/>
      <c r="F6606" s="241"/>
      <c r="G6606" s="242"/>
      <c r="H6606" s="241"/>
      <c r="I6606" s="241"/>
      <c r="J6606" s="241"/>
      <c r="K6606" s="241"/>
      <c r="L6606" s="241"/>
      <c r="M6606" s="243"/>
      <c r="N6606" s="244"/>
      <c r="O6606" s="243"/>
      <c r="P6606" s="244"/>
      <c r="Q6606" s="243"/>
      <c r="R6606" s="243"/>
    </row>
    <row r="6607" spans="1:18">
      <c r="A6607" s="241"/>
      <c r="B6607" s="241"/>
      <c r="C6607" s="241"/>
      <c r="D6607" s="241"/>
      <c r="E6607" s="241"/>
      <c r="F6607" s="241"/>
      <c r="G6607" s="242"/>
      <c r="H6607" s="241"/>
      <c r="I6607" s="241"/>
      <c r="J6607" s="241"/>
      <c r="K6607" s="241"/>
      <c r="L6607" s="241"/>
      <c r="M6607" s="243"/>
      <c r="N6607" s="244"/>
      <c r="O6607" s="243"/>
      <c r="P6607" s="244"/>
      <c r="Q6607" s="243"/>
      <c r="R6607" s="243"/>
    </row>
    <row r="6608" spans="1:18">
      <c r="A6608" s="241"/>
      <c r="B6608" s="241"/>
      <c r="C6608" s="241"/>
      <c r="D6608" s="241"/>
      <c r="E6608" s="241"/>
      <c r="F6608" s="241"/>
      <c r="G6608" s="242"/>
      <c r="H6608" s="241"/>
      <c r="I6608" s="241"/>
      <c r="J6608" s="241"/>
      <c r="K6608" s="241"/>
      <c r="L6608" s="241"/>
      <c r="M6608" s="243"/>
      <c r="N6608" s="244"/>
      <c r="O6608" s="243"/>
      <c r="P6608" s="244"/>
      <c r="Q6608" s="243"/>
      <c r="R6608" s="243"/>
    </row>
    <row r="6609" spans="1:18">
      <c r="A6609" s="241"/>
      <c r="B6609" s="241"/>
      <c r="C6609" s="241"/>
      <c r="D6609" s="241"/>
      <c r="E6609" s="241"/>
      <c r="F6609" s="241"/>
      <c r="G6609" s="242"/>
      <c r="H6609" s="241"/>
      <c r="I6609" s="241"/>
      <c r="J6609" s="241"/>
      <c r="K6609" s="241"/>
      <c r="L6609" s="241"/>
      <c r="M6609" s="243"/>
      <c r="N6609" s="244"/>
      <c r="O6609" s="243"/>
      <c r="P6609" s="244"/>
      <c r="Q6609" s="243"/>
      <c r="R6609" s="243"/>
    </row>
    <row r="6610" spans="1:18">
      <c r="A6610" s="241"/>
      <c r="B6610" s="241"/>
      <c r="C6610" s="241"/>
      <c r="D6610" s="241"/>
      <c r="E6610" s="241"/>
      <c r="F6610" s="241"/>
      <c r="G6610" s="242"/>
      <c r="H6610" s="241"/>
      <c r="I6610" s="241"/>
      <c r="J6610" s="241"/>
      <c r="K6610" s="241"/>
      <c r="L6610" s="241"/>
      <c r="M6610" s="243"/>
      <c r="N6610" s="244"/>
      <c r="O6610" s="243"/>
      <c r="P6610" s="244"/>
      <c r="Q6610" s="243"/>
      <c r="R6610" s="243"/>
    </row>
    <row r="6611" spans="1:18">
      <c r="A6611" s="241"/>
      <c r="B6611" s="241"/>
      <c r="C6611" s="241"/>
      <c r="D6611" s="241"/>
      <c r="E6611" s="241"/>
      <c r="F6611" s="241"/>
      <c r="G6611" s="242"/>
      <c r="H6611" s="241"/>
      <c r="I6611" s="241"/>
      <c r="J6611" s="241"/>
      <c r="K6611" s="241"/>
      <c r="L6611" s="241"/>
      <c r="M6611" s="243"/>
      <c r="N6611" s="244"/>
      <c r="O6611" s="243"/>
      <c r="P6611" s="244"/>
      <c r="Q6611" s="243"/>
      <c r="R6611" s="243"/>
    </row>
    <row r="6612" spans="1:18">
      <c r="A6612" s="241"/>
      <c r="B6612" s="241"/>
      <c r="C6612" s="241"/>
      <c r="D6612" s="241"/>
      <c r="E6612" s="241"/>
      <c r="F6612" s="241"/>
      <c r="G6612" s="242"/>
      <c r="H6612" s="241"/>
      <c r="I6612" s="241"/>
      <c r="J6612" s="241"/>
      <c r="K6612" s="241"/>
      <c r="L6612" s="241"/>
      <c r="M6612" s="243"/>
      <c r="N6612" s="244"/>
      <c r="O6612" s="243"/>
      <c r="P6612" s="244"/>
      <c r="Q6612" s="243"/>
      <c r="R6612" s="243"/>
    </row>
    <row r="6613" spans="1:18">
      <c r="A6613" s="241"/>
      <c r="B6613" s="241"/>
      <c r="C6613" s="241"/>
      <c r="D6613" s="241"/>
      <c r="E6613" s="241"/>
      <c r="F6613" s="241"/>
      <c r="G6613" s="242"/>
      <c r="H6613" s="241"/>
      <c r="I6613" s="241"/>
      <c r="J6613" s="241"/>
      <c r="K6613" s="241"/>
      <c r="L6613" s="241"/>
      <c r="M6613" s="243"/>
      <c r="N6613" s="244"/>
      <c r="O6613" s="243"/>
      <c r="P6613" s="244"/>
      <c r="Q6613" s="243"/>
      <c r="R6613" s="243"/>
    </row>
    <row r="6614" spans="1:18">
      <c r="A6614" s="241"/>
      <c r="B6614" s="241"/>
      <c r="C6614" s="241"/>
      <c r="D6614" s="241"/>
      <c r="E6614" s="241"/>
      <c r="F6614" s="241"/>
      <c r="G6614" s="242"/>
      <c r="H6614" s="241"/>
      <c r="I6614" s="241"/>
      <c r="J6614" s="241"/>
      <c r="K6614" s="241"/>
      <c r="L6614" s="241"/>
      <c r="M6614" s="243"/>
      <c r="N6614" s="244"/>
      <c r="O6614" s="243"/>
      <c r="P6614" s="244"/>
      <c r="Q6614" s="243"/>
      <c r="R6614" s="243"/>
    </row>
    <row r="6615" spans="1:18">
      <c r="A6615" s="241"/>
      <c r="B6615" s="241"/>
      <c r="C6615" s="241"/>
      <c r="D6615" s="241"/>
      <c r="E6615" s="241"/>
      <c r="F6615" s="241"/>
      <c r="G6615" s="242"/>
      <c r="H6615" s="241"/>
      <c r="I6615" s="241"/>
      <c r="J6615" s="241"/>
      <c r="K6615" s="241"/>
      <c r="L6615" s="241"/>
      <c r="M6615" s="243"/>
      <c r="N6615" s="244"/>
      <c r="O6615" s="243"/>
      <c r="P6615" s="244"/>
      <c r="Q6615" s="243"/>
      <c r="R6615" s="243"/>
    </row>
    <row r="6616" spans="1:18">
      <c r="A6616" s="241"/>
      <c r="B6616" s="241"/>
      <c r="C6616" s="241"/>
      <c r="D6616" s="241"/>
      <c r="E6616" s="241"/>
      <c r="F6616" s="241"/>
      <c r="G6616" s="242"/>
      <c r="H6616" s="241"/>
      <c r="I6616" s="241"/>
      <c r="J6616" s="241"/>
      <c r="K6616" s="241"/>
      <c r="L6616" s="241"/>
      <c r="M6616" s="243"/>
      <c r="N6616" s="244"/>
      <c r="O6616" s="243"/>
      <c r="P6616" s="244"/>
      <c r="Q6616" s="243"/>
      <c r="R6616" s="243"/>
    </row>
    <row r="6617" spans="1:18">
      <c r="A6617" s="241"/>
      <c r="B6617" s="241"/>
      <c r="C6617" s="241"/>
      <c r="D6617" s="241"/>
      <c r="E6617" s="241"/>
      <c r="F6617" s="241"/>
      <c r="G6617" s="242"/>
      <c r="H6617" s="241"/>
      <c r="I6617" s="241"/>
      <c r="J6617" s="241"/>
      <c r="K6617" s="241"/>
      <c r="L6617" s="241"/>
      <c r="M6617" s="243"/>
      <c r="N6617" s="244"/>
      <c r="O6617" s="243"/>
      <c r="P6617" s="244"/>
      <c r="Q6617" s="243"/>
      <c r="R6617" s="243"/>
    </row>
    <row r="6618" spans="1:18">
      <c r="A6618" s="241"/>
      <c r="B6618" s="241"/>
      <c r="C6618" s="241"/>
      <c r="D6618" s="241"/>
      <c r="E6618" s="241"/>
      <c r="F6618" s="241"/>
      <c r="G6618" s="242"/>
      <c r="H6618" s="241"/>
      <c r="I6618" s="241"/>
      <c r="J6618" s="241"/>
      <c r="K6618" s="241"/>
      <c r="L6618" s="241"/>
      <c r="M6618" s="243"/>
      <c r="N6618" s="244"/>
      <c r="O6618" s="243"/>
      <c r="P6618" s="244"/>
      <c r="Q6618" s="243"/>
      <c r="R6618" s="243"/>
    </row>
    <row r="6619" spans="1:18">
      <c r="A6619" s="241"/>
      <c r="B6619" s="241"/>
      <c r="C6619" s="241"/>
      <c r="D6619" s="241"/>
      <c r="E6619" s="241"/>
      <c r="F6619" s="241"/>
      <c r="G6619" s="242"/>
      <c r="H6619" s="241"/>
      <c r="I6619" s="241"/>
      <c r="J6619" s="241"/>
      <c r="K6619" s="241"/>
      <c r="L6619" s="241"/>
      <c r="M6619" s="243"/>
      <c r="N6619" s="244"/>
      <c r="O6619" s="243"/>
      <c r="P6619" s="244"/>
      <c r="Q6619" s="243"/>
      <c r="R6619" s="243"/>
    </row>
    <row r="6620" spans="1:18">
      <c r="A6620" s="241"/>
      <c r="B6620" s="241"/>
      <c r="C6620" s="241"/>
      <c r="D6620" s="241"/>
      <c r="E6620" s="241"/>
      <c r="F6620" s="241"/>
      <c r="G6620" s="242"/>
      <c r="H6620" s="241"/>
      <c r="I6620" s="241"/>
      <c r="J6620" s="241"/>
      <c r="K6620" s="241"/>
      <c r="L6620" s="241"/>
      <c r="M6620" s="243"/>
      <c r="N6620" s="244"/>
      <c r="O6620" s="243"/>
      <c r="P6620" s="244"/>
      <c r="Q6620" s="243"/>
      <c r="R6620" s="243"/>
    </row>
    <row r="6621" spans="1:18">
      <c r="A6621" s="241"/>
      <c r="B6621" s="241"/>
      <c r="C6621" s="241"/>
      <c r="D6621" s="241"/>
      <c r="E6621" s="241"/>
      <c r="F6621" s="241"/>
      <c r="G6621" s="242"/>
      <c r="H6621" s="241"/>
      <c r="I6621" s="241"/>
      <c r="J6621" s="241"/>
      <c r="K6621" s="241"/>
      <c r="L6621" s="241"/>
      <c r="M6621" s="243"/>
      <c r="N6621" s="244"/>
      <c r="O6621" s="243"/>
      <c r="P6621" s="244"/>
      <c r="Q6621" s="243"/>
      <c r="R6621" s="243"/>
    </row>
    <row r="6622" spans="1:18">
      <c r="A6622" s="241"/>
      <c r="B6622" s="241"/>
      <c r="C6622" s="241"/>
      <c r="D6622" s="241"/>
      <c r="E6622" s="241"/>
      <c r="F6622" s="241"/>
      <c r="G6622" s="242"/>
      <c r="H6622" s="241"/>
      <c r="I6622" s="241"/>
      <c r="J6622" s="241"/>
      <c r="K6622" s="241"/>
      <c r="L6622" s="241"/>
      <c r="M6622" s="243"/>
      <c r="N6622" s="244"/>
      <c r="O6622" s="243"/>
      <c r="P6622" s="244"/>
      <c r="Q6622" s="243"/>
      <c r="R6622" s="243"/>
    </row>
    <row r="6623" spans="1:18">
      <c r="A6623" s="241"/>
      <c r="B6623" s="241"/>
      <c r="C6623" s="241"/>
      <c r="D6623" s="241"/>
      <c r="E6623" s="241"/>
      <c r="F6623" s="241"/>
      <c r="G6623" s="242"/>
      <c r="H6623" s="241"/>
      <c r="I6623" s="241"/>
      <c r="J6623" s="241"/>
      <c r="K6623" s="241"/>
      <c r="L6623" s="241"/>
      <c r="M6623" s="243"/>
      <c r="N6623" s="244"/>
      <c r="O6623" s="243"/>
      <c r="P6623" s="244"/>
      <c r="Q6623" s="243"/>
      <c r="R6623" s="243"/>
    </row>
    <row r="6624" spans="1:18">
      <c r="A6624" s="241"/>
      <c r="B6624" s="241"/>
      <c r="C6624" s="241"/>
      <c r="D6624" s="241"/>
      <c r="E6624" s="241"/>
      <c r="F6624" s="241"/>
      <c r="G6624" s="242"/>
      <c r="H6624" s="241"/>
      <c r="I6624" s="241"/>
      <c r="J6624" s="241"/>
      <c r="K6624" s="241"/>
      <c r="L6624" s="241"/>
      <c r="M6624" s="243"/>
      <c r="N6624" s="244"/>
      <c r="O6624" s="243"/>
      <c r="P6624" s="244"/>
      <c r="Q6624" s="243"/>
      <c r="R6624" s="243"/>
    </row>
    <row r="6625" spans="1:18">
      <c r="A6625" s="241"/>
      <c r="B6625" s="241"/>
      <c r="C6625" s="241"/>
      <c r="D6625" s="241"/>
      <c r="E6625" s="241"/>
      <c r="F6625" s="241"/>
      <c r="G6625" s="242"/>
      <c r="H6625" s="241"/>
      <c r="I6625" s="241"/>
      <c r="J6625" s="241"/>
      <c r="K6625" s="241"/>
      <c r="L6625" s="241"/>
      <c r="M6625" s="243"/>
      <c r="N6625" s="244"/>
      <c r="O6625" s="243"/>
      <c r="P6625" s="244"/>
      <c r="Q6625" s="243"/>
      <c r="R6625" s="243"/>
    </row>
    <row r="6626" spans="1:18">
      <c r="A6626" s="241"/>
      <c r="B6626" s="241"/>
      <c r="C6626" s="241"/>
      <c r="D6626" s="241"/>
      <c r="E6626" s="241"/>
      <c r="F6626" s="241"/>
      <c r="G6626" s="242"/>
      <c r="H6626" s="241"/>
      <c r="I6626" s="241"/>
      <c r="J6626" s="241"/>
      <c r="K6626" s="241"/>
      <c r="L6626" s="241"/>
      <c r="M6626" s="243"/>
      <c r="N6626" s="244"/>
      <c r="O6626" s="243"/>
      <c r="P6626" s="244"/>
      <c r="Q6626" s="243"/>
      <c r="R6626" s="243"/>
    </row>
    <row r="6627" spans="1:18">
      <c r="A6627" s="241"/>
      <c r="B6627" s="241"/>
      <c r="C6627" s="241"/>
      <c r="D6627" s="241"/>
      <c r="E6627" s="241"/>
      <c r="F6627" s="241"/>
      <c r="G6627" s="242"/>
      <c r="H6627" s="241"/>
      <c r="I6627" s="241"/>
      <c r="J6627" s="241"/>
      <c r="K6627" s="241"/>
      <c r="L6627" s="241"/>
      <c r="M6627" s="243"/>
      <c r="N6627" s="244"/>
      <c r="O6627" s="243"/>
      <c r="P6627" s="244"/>
      <c r="Q6627" s="243"/>
      <c r="R6627" s="243"/>
    </row>
    <row r="6628" spans="1:18">
      <c r="A6628" s="241"/>
      <c r="B6628" s="241"/>
      <c r="C6628" s="241"/>
      <c r="D6628" s="241"/>
      <c r="E6628" s="241"/>
      <c r="F6628" s="241"/>
      <c r="G6628" s="242"/>
      <c r="H6628" s="241"/>
      <c r="I6628" s="241"/>
      <c r="J6628" s="241"/>
      <c r="K6628" s="241"/>
      <c r="L6628" s="241"/>
      <c r="M6628" s="243"/>
      <c r="N6628" s="244"/>
      <c r="O6628" s="243"/>
      <c r="P6628" s="244"/>
      <c r="Q6628" s="243"/>
      <c r="R6628" s="243"/>
    </row>
    <row r="6629" spans="1:18">
      <c r="A6629" s="241"/>
      <c r="B6629" s="241"/>
      <c r="C6629" s="241"/>
      <c r="D6629" s="241"/>
      <c r="E6629" s="241"/>
      <c r="F6629" s="241"/>
      <c r="G6629" s="242"/>
      <c r="H6629" s="241"/>
      <c r="I6629" s="241"/>
      <c r="J6629" s="241"/>
      <c r="K6629" s="241"/>
      <c r="L6629" s="241"/>
      <c r="M6629" s="243"/>
      <c r="N6629" s="244"/>
      <c r="O6629" s="243"/>
      <c r="P6629" s="244"/>
      <c r="Q6629" s="243"/>
      <c r="R6629" s="243"/>
    </row>
    <row r="6630" spans="1:18">
      <c r="A6630" s="241"/>
      <c r="B6630" s="241"/>
      <c r="C6630" s="241"/>
      <c r="D6630" s="241"/>
      <c r="E6630" s="241"/>
      <c r="F6630" s="241"/>
      <c r="G6630" s="242"/>
      <c r="H6630" s="241"/>
      <c r="I6630" s="241"/>
      <c r="J6630" s="241"/>
      <c r="K6630" s="241"/>
      <c r="L6630" s="241"/>
      <c r="M6630" s="243"/>
      <c r="N6630" s="244"/>
      <c r="O6630" s="243"/>
      <c r="P6630" s="244"/>
      <c r="Q6630" s="243"/>
      <c r="R6630" s="243"/>
    </row>
    <row r="6631" spans="1:18">
      <c r="A6631" s="241"/>
      <c r="B6631" s="241"/>
      <c r="C6631" s="241"/>
      <c r="D6631" s="241"/>
      <c r="E6631" s="241"/>
      <c r="F6631" s="241"/>
      <c r="G6631" s="242"/>
      <c r="H6631" s="241"/>
      <c r="I6631" s="241"/>
      <c r="J6631" s="241"/>
      <c r="K6631" s="241"/>
      <c r="L6631" s="241"/>
      <c r="M6631" s="243"/>
      <c r="N6631" s="244"/>
      <c r="O6631" s="243"/>
      <c r="P6631" s="244"/>
      <c r="Q6631" s="243"/>
      <c r="R6631" s="243"/>
    </row>
    <row r="6632" spans="1:18">
      <c r="A6632" s="241"/>
      <c r="B6632" s="241"/>
      <c r="C6632" s="241"/>
      <c r="D6632" s="241"/>
      <c r="E6632" s="241"/>
      <c r="F6632" s="241"/>
      <c r="G6632" s="242"/>
      <c r="H6632" s="241"/>
      <c r="I6632" s="241"/>
      <c r="J6632" s="241"/>
      <c r="K6632" s="241"/>
      <c r="L6632" s="241"/>
      <c r="M6632" s="243"/>
      <c r="N6632" s="244"/>
      <c r="O6632" s="243"/>
      <c r="P6632" s="244"/>
      <c r="Q6632" s="243"/>
      <c r="R6632" s="243"/>
    </row>
    <row r="6633" spans="1:18">
      <c r="A6633" s="241"/>
      <c r="B6633" s="241"/>
      <c r="C6633" s="241"/>
      <c r="D6633" s="241"/>
      <c r="E6633" s="241"/>
      <c r="F6633" s="241"/>
      <c r="G6633" s="242"/>
      <c r="H6633" s="241"/>
      <c r="I6633" s="241"/>
      <c r="J6633" s="241"/>
      <c r="K6633" s="241"/>
      <c r="L6633" s="241"/>
      <c r="M6633" s="243"/>
      <c r="N6633" s="244"/>
      <c r="O6633" s="243"/>
      <c r="P6633" s="244"/>
      <c r="Q6633" s="243"/>
      <c r="R6633" s="243"/>
    </row>
    <row r="6634" spans="1:18">
      <c r="A6634" s="241"/>
      <c r="B6634" s="241"/>
      <c r="C6634" s="241"/>
      <c r="D6634" s="241"/>
      <c r="E6634" s="241"/>
      <c r="F6634" s="241"/>
      <c r="G6634" s="242"/>
      <c r="H6634" s="241"/>
      <c r="I6634" s="241"/>
      <c r="J6634" s="241"/>
      <c r="K6634" s="241"/>
      <c r="L6634" s="241"/>
      <c r="M6634" s="243"/>
      <c r="N6634" s="244"/>
      <c r="O6634" s="243"/>
      <c r="P6634" s="244"/>
      <c r="Q6634" s="243"/>
      <c r="R6634" s="243"/>
    </row>
    <row r="6635" spans="1:18">
      <c r="A6635" s="241"/>
      <c r="B6635" s="241"/>
      <c r="C6635" s="241"/>
      <c r="D6635" s="241"/>
      <c r="E6635" s="241"/>
      <c r="F6635" s="241"/>
      <c r="G6635" s="242"/>
      <c r="H6635" s="241"/>
      <c r="I6635" s="241"/>
      <c r="J6635" s="241"/>
      <c r="K6635" s="241"/>
      <c r="L6635" s="241"/>
      <c r="M6635" s="243"/>
      <c r="N6635" s="244"/>
      <c r="O6635" s="243"/>
      <c r="P6635" s="244"/>
      <c r="Q6635" s="243"/>
      <c r="R6635" s="243"/>
    </row>
    <row r="6636" spans="1:18">
      <c r="A6636" s="241"/>
      <c r="B6636" s="241"/>
      <c r="C6636" s="241"/>
      <c r="D6636" s="241"/>
      <c r="E6636" s="241"/>
      <c r="F6636" s="241"/>
      <c r="G6636" s="242"/>
      <c r="H6636" s="241"/>
      <c r="I6636" s="241"/>
      <c r="J6636" s="241"/>
      <c r="K6636" s="241"/>
      <c r="L6636" s="241"/>
      <c r="M6636" s="243"/>
      <c r="N6636" s="244"/>
      <c r="O6636" s="243"/>
      <c r="P6636" s="244"/>
      <c r="Q6636" s="243"/>
      <c r="R6636" s="243"/>
    </row>
    <row r="6637" spans="1:18">
      <c r="A6637" s="241"/>
      <c r="B6637" s="241"/>
      <c r="C6637" s="241"/>
      <c r="D6637" s="241"/>
      <c r="E6637" s="241"/>
      <c r="F6637" s="241"/>
      <c r="G6637" s="242"/>
      <c r="H6637" s="241"/>
      <c r="I6637" s="241"/>
      <c r="J6637" s="241"/>
      <c r="K6637" s="241"/>
      <c r="L6637" s="241"/>
      <c r="M6637" s="243"/>
      <c r="N6637" s="244"/>
      <c r="O6637" s="243"/>
      <c r="P6637" s="244"/>
      <c r="Q6637" s="243"/>
      <c r="R6637" s="243"/>
    </row>
    <row r="6638" spans="1:18">
      <c r="A6638" s="241"/>
      <c r="B6638" s="241"/>
      <c r="C6638" s="241"/>
      <c r="D6638" s="241"/>
      <c r="E6638" s="241"/>
      <c r="F6638" s="241"/>
      <c r="G6638" s="242"/>
      <c r="H6638" s="241"/>
      <c r="I6638" s="241"/>
      <c r="J6638" s="241"/>
      <c r="K6638" s="241"/>
      <c r="L6638" s="241"/>
      <c r="M6638" s="243"/>
      <c r="N6638" s="244"/>
      <c r="O6638" s="243"/>
      <c r="P6638" s="244"/>
      <c r="Q6638" s="243"/>
      <c r="R6638" s="243"/>
    </row>
    <row r="6639" spans="1:18">
      <c r="A6639" s="241"/>
      <c r="B6639" s="241"/>
      <c r="C6639" s="241"/>
      <c r="D6639" s="241"/>
      <c r="E6639" s="241"/>
      <c r="F6639" s="241"/>
      <c r="G6639" s="242"/>
      <c r="H6639" s="241"/>
      <c r="I6639" s="241"/>
      <c r="J6639" s="241"/>
      <c r="K6639" s="241"/>
      <c r="L6639" s="241"/>
      <c r="M6639" s="243"/>
      <c r="N6639" s="244"/>
      <c r="O6639" s="243"/>
      <c r="P6639" s="244"/>
      <c r="Q6639" s="243"/>
      <c r="R6639" s="243"/>
    </row>
    <row r="6640" spans="1:18">
      <c r="A6640" s="241"/>
      <c r="B6640" s="241"/>
      <c r="C6640" s="241"/>
      <c r="D6640" s="241"/>
      <c r="E6640" s="241"/>
      <c r="F6640" s="241"/>
      <c r="G6640" s="242"/>
      <c r="H6640" s="241"/>
      <c r="I6640" s="241"/>
      <c r="J6640" s="241"/>
      <c r="K6640" s="241"/>
      <c r="L6640" s="241"/>
      <c r="M6640" s="243"/>
      <c r="N6640" s="244"/>
      <c r="O6640" s="243"/>
      <c r="P6640" s="244"/>
      <c r="Q6640" s="243"/>
      <c r="R6640" s="243"/>
    </row>
    <row r="6641" spans="1:18">
      <c r="A6641" s="241"/>
      <c r="B6641" s="241"/>
      <c r="C6641" s="241"/>
      <c r="D6641" s="241"/>
      <c r="E6641" s="241"/>
      <c r="F6641" s="241"/>
      <c r="G6641" s="242"/>
      <c r="H6641" s="241"/>
      <c r="I6641" s="241"/>
      <c r="J6641" s="241"/>
      <c r="K6641" s="241"/>
      <c r="L6641" s="241"/>
      <c r="M6641" s="243"/>
      <c r="N6641" s="244"/>
      <c r="O6641" s="243"/>
      <c r="P6641" s="244"/>
      <c r="Q6641" s="243"/>
      <c r="R6641" s="243"/>
    </row>
    <row r="6642" spans="1:18">
      <c r="A6642" s="241"/>
      <c r="B6642" s="241"/>
      <c r="C6642" s="241"/>
      <c r="D6642" s="241"/>
      <c r="E6642" s="241"/>
      <c r="F6642" s="241"/>
      <c r="G6642" s="242"/>
      <c r="H6642" s="241"/>
      <c r="I6642" s="241"/>
      <c r="J6642" s="241"/>
      <c r="K6642" s="241"/>
      <c r="L6642" s="241"/>
      <c r="M6642" s="243"/>
      <c r="N6642" s="244"/>
      <c r="O6642" s="243"/>
      <c r="P6642" s="244"/>
      <c r="Q6642" s="243"/>
      <c r="R6642" s="243"/>
    </row>
    <row r="6643" spans="1:18">
      <c r="A6643" s="241"/>
      <c r="B6643" s="241"/>
      <c r="C6643" s="241"/>
      <c r="D6643" s="241"/>
      <c r="E6643" s="241"/>
      <c r="F6643" s="241"/>
      <c r="G6643" s="242"/>
      <c r="H6643" s="241"/>
      <c r="I6643" s="241"/>
      <c r="J6643" s="241"/>
      <c r="K6643" s="241"/>
      <c r="L6643" s="241"/>
      <c r="M6643" s="243"/>
      <c r="N6643" s="244"/>
      <c r="O6643" s="243"/>
      <c r="P6643" s="244"/>
      <c r="Q6643" s="243"/>
      <c r="R6643" s="243"/>
    </row>
    <row r="6644" spans="1:18">
      <c r="A6644" s="241"/>
      <c r="B6644" s="241"/>
      <c r="C6644" s="241"/>
      <c r="D6644" s="241"/>
      <c r="E6644" s="241"/>
      <c r="F6644" s="241"/>
      <c r="G6644" s="242"/>
      <c r="H6644" s="241"/>
      <c r="I6644" s="241"/>
      <c r="J6644" s="241"/>
      <c r="K6644" s="241"/>
      <c r="L6644" s="241"/>
      <c r="M6644" s="243"/>
      <c r="N6644" s="244"/>
      <c r="O6644" s="243"/>
      <c r="P6644" s="244"/>
      <c r="Q6644" s="243"/>
      <c r="R6644" s="243"/>
    </row>
    <row r="6645" spans="1:18">
      <c r="A6645" s="241"/>
      <c r="B6645" s="241"/>
      <c r="C6645" s="241"/>
      <c r="D6645" s="241"/>
      <c r="E6645" s="241"/>
      <c r="F6645" s="241"/>
      <c r="G6645" s="242"/>
      <c r="H6645" s="241"/>
      <c r="I6645" s="241"/>
      <c r="J6645" s="241"/>
      <c r="K6645" s="241"/>
      <c r="L6645" s="241"/>
      <c r="M6645" s="243"/>
      <c r="N6645" s="244"/>
      <c r="O6645" s="243"/>
      <c r="P6645" s="244"/>
      <c r="Q6645" s="243"/>
      <c r="R6645" s="243"/>
    </row>
    <row r="6646" spans="1:18">
      <c r="A6646" s="241"/>
      <c r="B6646" s="241"/>
      <c r="C6646" s="241"/>
      <c r="D6646" s="241"/>
      <c r="E6646" s="241"/>
      <c r="F6646" s="241"/>
      <c r="G6646" s="242"/>
      <c r="H6646" s="241"/>
      <c r="I6646" s="241"/>
      <c r="J6646" s="241"/>
      <c r="K6646" s="241"/>
      <c r="L6646" s="241"/>
      <c r="M6646" s="243"/>
      <c r="N6646" s="244"/>
      <c r="O6646" s="243"/>
      <c r="P6646" s="244"/>
      <c r="Q6646" s="243"/>
      <c r="R6646" s="243"/>
    </row>
    <row r="6647" spans="1:18">
      <c r="A6647" s="241"/>
      <c r="B6647" s="241"/>
      <c r="C6647" s="241"/>
      <c r="D6647" s="241"/>
      <c r="E6647" s="241"/>
      <c r="F6647" s="241"/>
      <c r="G6647" s="242"/>
      <c r="H6647" s="241"/>
      <c r="I6647" s="241"/>
      <c r="J6647" s="241"/>
      <c r="K6647" s="241"/>
      <c r="L6647" s="241"/>
      <c r="M6647" s="243"/>
      <c r="N6647" s="244"/>
      <c r="O6647" s="243"/>
      <c r="P6647" s="244"/>
      <c r="Q6647" s="243"/>
      <c r="R6647" s="243"/>
    </row>
    <row r="6648" spans="1:18">
      <c r="A6648" s="241"/>
      <c r="B6648" s="241"/>
      <c r="C6648" s="241"/>
      <c r="D6648" s="241"/>
      <c r="E6648" s="241"/>
      <c r="F6648" s="241"/>
      <c r="G6648" s="242"/>
      <c r="H6648" s="241"/>
      <c r="I6648" s="241"/>
      <c r="J6648" s="241"/>
      <c r="K6648" s="241"/>
      <c r="L6648" s="241"/>
      <c r="M6648" s="243"/>
      <c r="N6648" s="244"/>
      <c r="O6648" s="243"/>
      <c r="P6648" s="244"/>
      <c r="Q6648" s="243"/>
      <c r="R6648" s="243"/>
    </row>
    <row r="6649" spans="1:18">
      <c r="A6649" s="241"/>
      <c r="B6649" s="241"/>
      <c r="C6649" s="241"/>
      <c r="D6649" s="241"/>
      <c r="E6649" s="241"/>
      <c r="F6649" s="241"/>
      <c r="G6649" s="242"/>
      <c r="H6649" s="241"/>
      <c r="I6649" s="241"/>
      <c r="J6649" s="241"/>
      <c r="K6649" s="241"/>
      <c r="L6649" s="241"/>
      <c r="M6649" s="243"/>
      <c r="N6649" s="244"/>
      <c r="O6649" s="243"/>
      <c r="P6649" s="244"/>
      <c r="Q6649" s="243"/>
      <c r="R6649" s="243"/>
    </row>
    <row r="6650" spans="1:18">
      <c r="A6650" s="241"/>
      <c r="B6650" s="241"/>
      <c r="C6650" s="241"/>
      <c r="D6650" s="241"/>
      <c r="E6650" s="241"/>
      <c r="F6650" s="241"/>
      <c r="G6650" s="242"/>
      <c r="H6650" s="241"/>
      <c r="I6650" s="241"/>
      <c r="J6650" s="241"/>
      <c r="K6650" s="241"/>
      <c r="L6650" s="241"/>
      <c r="M6650" s="243"/>
      <c r="N6650" s="244"/>
      <c r="O6650" s="243"/>
      <c r="P6650" s="244"/>
      <c r="Q6650" s="243"/>
      <c r="R6650" s="243"/>
    </row>
    <row r="6651" spans="1:18">
      <c r="A6651" s="241"/>
      <c r="B6651" s="241"/>
      <c r="C6651" s="241"/>
      <c r="D6651" s="241"/>
      <c r="E6651" s="241"/>
      <c r="F6651" s="241"/>
      <c r="G6651" s="242"/>
      <c r="H6651" s="241"/>
      <c r="I6651" s="241"/>
      <c r="J6651" s="241"/>
      <c r="K6651" s="241"/>
      <c r="L6651" s="241"/>
      <c r="M6651" s="243"/>
      <c r="N6651" s="244"/>
      <c r="O6651" s="243"/>
      <c r="P6651" s="244"/>
      <c r="Q6651" s="243"/>
      <c r="R6651" s="243"/>
    </row>
    <row r="6652" spans="1:18">
      <c r="A6652" s="241"/>
      <c r="B6652" s="241"/>
      <c r="C6652" s="241"/>
      <c r="D6652" s="241"/>
      <c r="E6652" s="241"/>
      <c r="F6652" s="241"/>
      <c r="G6652" s="242"/>
      <c r="H6652" s="241"/>
      <c r="I6652" s="241"/>
      <c r="J6652" s="241"/>
      <c r="K6652" s="241"/>
      <c r="L6652" s="241"/>
      <c r="M6652" s="243"/>
      <c r="N6652" s="244"/>
      <c r="O6652" s="243"/>
      <c r="P6652" s="244"/>
      <c r="Q6652" s="243"/>
      <c r="R6652" s="243"/>
    </row>
    <row r="6653" spans="1:18">
      <c r="A6653" s="241"/>
      <c r="B6653" s="241"/>
      <c r="C6653" s="241"/>
      <c r="D6653" s="241"/>
      <c r="E6653" s="241"/>
      <c r="F6653" s="241"/>
      <c r="G6653" s="242"/>
      <c r="H6653" s="241"/>
      <c r="I6653" s="241"/>
      <c r="J6653" s="241"/>
      <c r="K6653" s="241"/>
      <c r="L6653" s="241"/>
      <c r="M6653" s="243"/>
      <c r="N6653" s="244"/>
      <c r="O6653" s="243"/>
      <c r="P6653" s="244"/>
      <c r="Q6653" s="243"/>
      <c r="R6653" s="243"/>
    </row>
    <row r="6654" spans="1:18">
      <c r="A6654" s="241"/>
      <c r="B6654" s="241"/>
      <c r="C6654" s="241"/>
      <c r="D6654" s="241"/>
      <c r="E6654" s="241"/>
      <c r="F6654" s="241"/>
      <c r="G6654" s="242"/>
      <c r="H6654" s="241"/>
      <c r="I6654" s="241"/>
      <c r="J6654" s="241"/>
      <c r="K6654" s="241"/>
      <c r="L6654" s="241"/>
      <c r="M6654" s="243"/>
      <c r="N6654" s="244"/>
      <c r="O6654" s="243"/>
      <c r="P6654" s="244"/>
      <c r="Q6654" s="243"/>
      <c r="R6654" s="243"/>
    </row>
    <row r="6655" spans="1:18">
      <c r="A6655" s="241"/>
      <c r="B6655" s="241"/>
      <c r="C6655" s="241"/>
      <c r="D6655" s="241"/>
      <c r="E6655" s="241"/>
      <c r="F6655" s="241"/>
      <c r="G6655" s="242"/>
      <c r="H6655" s="241"/>
      <c r="I6655" s="241"/>
      <c r="J6655" s="241"/>
      <c r="K6655" s="241"/>
      <c r="L6655" s="241"/>
      <c r="M6655" s="243"/>
      <c r="N6655" s="244"/>
      <c r="O6655" s="243"/>
      <c r="P6655" s="244"/>
      <c r="Q6655" s="243"/>
      <c r="R6655" s="243"/>
    </row>
    <row r="6656" spans="1:18">
      <c r="A6656" s="241"/>
      <c r="B6656" s="241"/>
      <c r="C6656" s="241"/>
      <c r="D6656" s="241"/>
      <c r="E6656" s="241"/>
      <c r="F6656" s="241"/>
      <c r="G6656" s="242"/>
      <c r="H6656" s="241"/>
      <c r="I6656" s="241"/>
      <c r="J6656" s="241"/>
      <c r="K6656" s="241"/>
      <c r="L6656" s="241"/>
      <c r="M6656" s="243"/>
      <c r="N6656" s="244"/>
      <c r="O6656" s="243"/>
      <c r="P6656" s="244"/>
      <c r="Q6656" s="243"/>
      <c r="R6656" s="243"/>
    </row>
    <row r="6657" spans="1:18">
      <c r="A6657" s="241"/>
      <c r="B6657" s="241"/>
      <c r="C6657" s="241"/>
      <c r="D6657" s="241"/>
      <c r="E6657" s="241"/>
      <c r="F6657" s="241"/>
      <c r="G6657" s="242"/>
      <c r="H6657" s="241"/>
      <c r="I6657" s="241"/>
      <c r="J6657" s="241"/>
      <c r="K6657" s="241"/>
      <c r="L6657" s="241"/>
      <c r="M6657" s="243"/>
      <c r="N6657" s="244"/>
      <c r="O6657" s="243"/>
      <c r="P6657" s="244"/>
      <c r="Q6657" s="243"/>
      <c r="R6657" s="243"/>
    </row>
    <row r="6658" spans="1:18">
      <c r="A6658" s="241"/>
      <c r="B6658" s="241"/>
      <c r="C6658" s="241"/>
      <c r="D6658" s="241"/>
      <c r="E6658" s="241"/>
      <c r="F6658" s="241"/>
      <c r="G6658" s="242"/>
      <c r="H6658" s="241"/>
      <c r="I6658" s="241"/>
      <c r="J6658" s="241"/>
      <c r="K6658" s="241"/>
      <c r="L6658" s="241"/>
      <c r="M6658" s="243"/>
      <c r="N6658" s="244"/>
      <c r="O6658" s="243"/>
      <c r="P6658" s="244"/>
      <c r="Q6658" s="243"/>
      <c r="R6658" s="243"/>
    </row>
    <row r="6659" spans="1:18">
      <c r="A6659" s="241"/>
      <c r="B6659" s="241"/>
      <c r="C6659" s="241"/>
      <c r="D6659" s="241"/>
      <c r="E6659" s="241"/>
      <c r="F6659" s="241"/>
      <c r="G6659" s="242"/>
      <c r="H6659" s="241"/>
      <c r="I6659" s="241"/>
      <c r="J6659" s="241"/>
      <c r="K6659" s="241"/>
      <c r="L6659" s="241"/>
      <c r="M6659" s="243"/>
      <c r="N6659" s="244"/>
      <c r="O6659" s="243"/>
      <c r="P6659" s="244"/>
      <c r="Q6659" s="243"/>
      <c r="R6659" s="243"/>
    </row>
    <row r="6660" spans="1:18">
      <c r="A6660" s="241"/>
      <c r="B6660" s="241"/>
      <c r="C6660" s="241"/>
      <c r="D6660" s="241"/>
      <c r="E6660" s="241"/>
      <c r="F6660" s="241"/>
      <c r="G6660" s="242"/>
      <c r="H6660" s="241"/>
      <c r="I6660" s="241"/>
      <c r="J6660" s="241"/>
      <c r="K6660" s="241"/>
      <c r="L6660" s="241"/>
      <c r="M6660" s="243"/>
      <c r="N6660" s="244"/>
      <c r="O6660" s="243"/>
      <c r="P6660" s="244"/>
      <c r="Q6660" s="243"/>
      <c r="R6660" s="243"/>
    </row>
    <row r="6661" spans="1:18">
      <c r="A6661" s="241"/>
      <c r="B6661" s="241"/>
      <c r="C6661" s="241"/>
      <c r="D6661" s="241"/>
      <c r="E6661" s="241"/>
      <c r="F6661" s="241"/>
      <c r="G6661" s="242"/>
      <c r="H6661" s="241"/>
      <c r="I6661" s="241"/>
      <c r="J6661" s="241"/>
      <c r="K6661" s="241"/>
      <c r="L6661" s="241"/>
      <c r="M6661" s="243"/>
      <c r="N6661" s="244"/>
      <c r="O6661" s="243"/>
      <c r="P6661" s="244"/>
      <c r="Q6661" s="243"/>
      <c r="R6661" s="243"/>
    </row>
    <row r="6662" spans="1:18">
      <c r="A6662" s="241"/>
      <c r="B6662" s="241"/>
      <c r="C6662" s="241"/>
      <c r="D6662" s="241"/>
      <c r="E6662" s="241"/>
      <c r="F6662" s="241"/>
      <c r="G6662" s="242"/>
      <c r="H6662" s="241"/>
      <c r="I6662" s="241"/>
      <c r="J6662" s="241"/>
      <c r="K6662" s="241"/>
      <c r="L6662" s="241"/>
      <c r="M6662" s="243"/>
      <c r="N6662" s="244"/>
      <c r="O6662" s="243"/>
      <c r="P6662" s="244"/>
      <c r="Q6662" s="243"/>
      <c r="R6662" s="243"/>
    </row>
    <row r="6663" spans="1:18">
      <c r="A6663" s="241"/>
      <c r="B6663" s="241"/>
      <c r="C6663" s="241"/>
      <c r="D6663" s="241"/>
      <c r="E6663" s="241"/>
      <c r="F6663" s="241"/>
      <c r="G6663" s="242"/>
      <c r="H6663" s="241"/>
      <c r="I6663" s="241"/>
      <c r="J6663" s="241"/>
      <c r="K6663" s="241"/>
      <c r="L6663" s="241"/>
      <c r="M6663" s="243"/>
      <c r="N6663" s="244"/>
      <c r="O6663" s="243"/>
      <c r="P6663" s="244"/>
      <c r="Q6663" s="243"/>
      <c r="R6663" s="243"/>
    </row>
    <row r="6664" spans="1:18">
      <c r="A6664" s="241"/>
      <c r="B6664" s="241"/>
      <c r="C6664" s="241"/>
      <c r="D6664" s="241"/>
      <c r="E6664" s="241"/>
      <c r="F6664" s="241"/>
      <c r="G6664" s="242"/>
      <c r="H6664" s="241"/>
      <c r="I6664" s="241"/>
      <c r="J6664" s="241"/>
      <c r="K6664" s="241"/>
      <c r="L6664" s="241"/>
      <c r="M6664" s="243"/>
      <c r="N6664" s="244"/>
      <c r="O6664" s="243"/>
      <c r="P6664" s="244"/>
      <c r="Q6664" s="243"/>
      <c r="R6664" s="243"/>
    </row>
    <row r="6665" spans="1:18">
      <c r="A6665" s="241"/>
      <c r="B6665" s="241"/>
      <c r="C6665" s="241"/>
      <c r="D6665" s="241"/>
      <c r="E6665" s="241"/>
      <c r="F6665" s="241"/>
      <c r="G6665" s="242"/>
      <c r="H6665" s="241"/>
      <c r="I6665" s="241"/>
      <c r="J6665" s="241"/>
      <c r="K6665" s="241"/>
      <c r="L6665" s="241"/>
      <c r="M6665" s="243"/>
      <c r="N6665" s="244"/>
      <c r="O6665" s="243"/>
      <c r="P6665" s="244"/>
      <c r="Q6665" s="243"/>
      <c r="R6665" s="243"/>
    </row>
    <row r="6666" spans="1:18">
      <c r="A6666" s="241"/>
      <c r="B6666" s="241"/>
      <c r="C6666" s="241"/>
      <c r="D6666" s="241"/>
      <c r="E6666" s="241"/>
      <c r="F6666" s="241"/>
      <c r="G6666" s="242"/>
      <c r="H6666" s="241"/>
      <c r="I6666" s="241"/>
      <c r="J6666" s="241"/>
      <c r="K6666" s="241"/>
      <c r="L6666" s="241"/>
      <c r="M6666" s="243"/>
      <c r="N6666" s="244"/>
      <c r="O6666" s="243"/>
      <c r="P6666" s="244"/>
      <c r="Q6666" s="243"/>
      <c r="R6666" s="243"/>
    </row>
    <row r="6667" spans="1:18">
      <c r="A6667" s="241"/>
      <c r="B6667" s="241"/>
      <c r="C6667" s="241"/>
      <c r="D6667" s="241"/>
      <c r="E6667" s="241"/>
      <c r="F6667" s="241"/>
      <c r="G6667" s="242"/>
      <c r="H6667" s="241"/>
      <c r="I6667" s="241"/>
      <c r="J6667" s="241"/>
      <c r="K6667" s="241"/>
      <c r="L6667" s="241"/>
      <c r="M6667" s="243"/>
      <c r="N6667" s="244"/>
      <c r="O6667" s="243"/>
      <c r="P6667" s="244"/>
      <c r="Q6667" s="243"/>
      <c r="R6667" s="243"/>
    </row>
    <row r="6668" spans="1:18">
      <c r="A6668" s="241"/>
      <c r="B6668" s="241"/>
      <c r="C6668" s="241"/>
      <c r="D6668" s="241"/>
      <c r="E6668" s="241"/>
      <c r="F6668" s="241"/>
      <c r="G6668" s="242"/>
      <c r="H6668" s="241"/>
      <c r="I6668" s="241"/>
      <c r="J6668" s="241"/>
      <c r="K6668" s="241"/>
      <c r="L6668" s="241"/>
      <c r="M6668" s="243"/>
      <c r="N6668" s="244"/>
      <c r="O6668" s="243"/>
      <c r="P6668" s="244"/>
      <c r="Q6668" s="243"/>
      <c r="R6668" s="243"/>
    </row>
    <row r="6669" spans="1:18">
      <c r="A6669" s="241"/>
      <c r="B6669" s="241"/>
      <c r="C6669" s="241"/>
      <c r="D6669" s="241"/>
      <c r="E6669" s="241"/>
      <c r="F6669" s="241"/>
      <c r="G6669" s="242"/>
      <c r="H6669" s="241"/>
      <c r="I6669" s="241"/>
      <c r="J6669" s="241"/>
      <c r="K6669" s="241"/>
      <c r="L6669" s="241"/>
      <c r="M6669" s="243"/>
      <c r="N6669" s="244"/>
      <c r="O6669" s="243"/>
      <c r="P6669" s="244"/>
      <c r="Q6669" s="243"/>
      <c r="R6669" s="243"/>
    </row>
    <row r="6670" spans="1:18">
      <c r="A6670" s="241"/>
      <c r="B6670" s="241"/>
      <c r="C6670" s="241"/>
      <c r="D6670" s="241"/>
      <c r="E6670" s="241"/>
      <c r="F6670" s="241"/>
      <c r="G6670" s="242"/>
      <c r="H6670" s="241"/>
      <c r="I6670" s="241"/>
      <c r="J6670" s="241"/>
      <c r="K6670" s="241"/>
      <c r="L6670" s="241"/>
      <c r="M6670" s="243"/>
      <c r="N6670" s="244"/>
      <c r="O6670" s="243"/>
      <c r="P6670" s="244"/>
      <c r="Q6670" s="243"/>
      <c r="R6670" s="243"/>
    </row>
    <row r="6671" spans="1:18">
      <c r="A6671" s="241"/>
      <c r="B6671" s="241"/>
      <c r="C6671" s="241"/>
      <c r="D6671" s="241"/>
      <c r="E6671" s="241"/>
      <c r="F6671" s="241"/>
      <c r="G6671" s="242"/>
      <c r="H6671" s="241"/>
      <c r="I6671" s="241"/>
      <c r="J6671" s="241"/>
      <c r="K6671" s="241"/>
      <c r="L6671" s="241"/>
      <c r="M6671" s="243"/>
      <c r="N6671" s="244"/>
      <c r="O6671" s="243"/>
      <c r="P6671" s="244"/>
      <c r="Q6671" s="243"/>
      <c r="R6671" s="243"/>
    </row>
    <row r="6672" spans="1:18">
      <c r="A6672" s="241"/>
      <c r="B6672" s="241"/>
      <c r="C6672" s="241"/>
      <c r="D6672" s="241"/>
      <c r="E6672" s="241"/>
      <c r="F6672" s="241"/>
      <c r="G6672" s="242"/>
      <c r="H6672" s="241"/>
      <c r="I6672" s="241"/>
      <c r="J6672" s="241"/>
      <c r="K6672" s="241"/>
      <c r="L6672" s="241"/>
      <c r="M6672" s="243"/>
      <c r="N6672" s="244"/>
      <c r="O6672" s="243"/>
      <c r="P6672" s="244"/>
      <c r="Q6672" s="243"/>
      <c r="R6672" s="243"/>
    </row>
    <row r="6673" spans="1:18">
      <c r="A6673" s="241"/>
      <c r="B6673" s="241"/>
      <c r="C6673" s="241"/>
      <c r="D6673" s="241"/>
      <c r="E6673" s="241"/>
      <c r="F6673" s="241"/>
      <c r="G6673" s="242"/>
      <c r="H6673" s="241"/>
      <c r="I6673" s="241"/>
      <c r="J6673" s="241"/>
      <c r="K6673" s="241"/>
      <c r="L6673" s="241"/>
      <c r="M6673" s="243"/>
      <c r="N6673" s="244"/>
      <c r="O6673" s="243"/>
      <c r="P6673" s="244"/>
      <c r="Q6673" s="243"/>
      <c r="R6673" s="243"/>
    </row>
    <row r="6674" spans="1:18">
      <c r="A6674" s="241"/>
      <c r="B6674" s="241"/>
      <c r="C6674" s="241"/>
      <c r="D6674" s="241"/>
      <c r="E6674" s="241"/>
      <c r="F6674" s="241"/>
      <c r="G6674" s="242"/>
      <c r="H6674" s="241"/>
      <c r="I6674" s="241"/>
      <c r="J6674" s="241"/>
      <c r="K6674" s="241"/>
      <c r="L6674" s="241"/>
      <c r="M6674" s="243"/>
      <c r="N6674" s="244"/>
      <c r="O6674" s="243"/>
      <c r="P6674" s="244"/>
      <c r="Q6674" s="243"/>
      <c r="R6674" s="243"/>
    </row>
    <row r="6675" spans="1:18">
      <c r="A6675" s="241"/>
      <c r="B6675" s="241"/>
      <c r="C6675" s="241"/>
      <c r="D6675" s="241"/>
      <c r="E6675" s="241"/>
      <c r="F6675" s="241"/>
      <c r="G6675" s="242"/>
      <c r="H6675" s="241"/>
      <c r="I6675" s="241"/>
      <c r="J6675" s="241"/>
      <c r="K6675" s="241"/>
      <c r="L6675" s="241"/>
      <c r="M6675" s="243"/>
      <c r="N6675" s="244"/>
      <c r="O6675" s="243"/>
      <c r="P6675" s="244"/>
      <c r="Q6675" s="243"/>
      <c r="R6675" s="243"/>
    </row>
    <row r="6676" spans="1:18">
      <c r="A6676" s="241"/>
      <c r="B6676" s="241"/>
      <c r="C6676" s="241"/>
      <c r="D6676" s="241"/>
      <c r="E6676" s="241"/>
      <c r="F6676" s="241"/>
      <c r="G6676" s="242"/>
      <c r="H6676" s="241"/>
      <c r="I6676" s="241"/>
      <c r="J6676" s="241"/>
      <c r="K6676" s="241"/>
      <c r="L6676" s="241"/>
      <c r="M6676" s="243"/>
      <c r="N6676" s="244"/>
      <c r="O6676" s="243"/>
      <c r="P6676" s="244"/>
      <c r="Q6676" s="243"/>
      <c r="R6676" s="243"/>
    </row>
    <row r="6677" spans="1:18">
      <c r="A6677" s="241"/>
      <c r="B6677" s="241"/>
      <c r="C6677" s="241"/>
      <c r="D6677" s="241"/>
      <c r="E6677" s="241"/>
      <c r="F6677" s="241"/>
      <c r="G6677" s="242"/>
      <c r="H6677" s="241"/>
      <c r="I6677" s="241"/>
      <c r="J6677" s="241"/>
      <c r="K6677" s="241"/>
      <c r="L6677" s="241"/>
      <c r="M6677" s="243"/>
      <c r="N6677" s="244"/>
      <c r="O6677" s="243"/>
      <c r="P6677" s="244"/>
      <c r="Q6677" s="243"/>
      <c r="R6677" s="243"/>
    </row>
    <row r="6678" spans="1:18">
      <c r="A6678" s="241"/>
      <c r="B6678" s="241"/>
      <c r="C6678" s="241"/>
      <c r="D6678" s="241"/>
      <c r="E6678" s="241"/>
      <c r="F6678" s="241"/>
      <c r="G6678" s="242"/>
      <c r="H6678" s="241"/>
      <c r="I6678" s="241"/>
      <c r="J6678" s="241"/>
      <c r="K6678" s="241"/>
      <c r="L6678" s="241"/>
      <c r="M6678" s="243"/>
      <c r="N6678" s="244"/>
      <c r="O6678" s="243"/>
      <c r="P6678" s="244"/>
      <c r="Q6678" s="243"/>
      <c r="R6678" s="243"/>
    </row>
    <row r="6679" spans="1:18">
      <c r="A6679" s="241"/>
      <c r="B6679" s="241"/>
      <c r="C6679" s="241"/>
      <c r="D6679" s="241"/>
      <c r="E6679" s="241"/>
      <c r="F6679" s="241"/>
      <c r="G6679" s="242"/>
      <c r="H6679" s="241"/>
      <c r="I6679" s="241"/>
      <c r="J6679" s="241"/>
      <c r="K6679" s="241"/>
      <c r="L6679" s="241"/>
      <c r="M6679" s="243"/>
      <c r="N6679" s="244"/>
      <c r="O6679" s="243"/>
      <c r="P6679" s="244"/>
      <c r="Q6679" s="243"/>
      <c r="R6679" s="243"/>
    </row>
    <row r="6680" spans="1:18">
      <c r="A6680" s="241"/>
      <c r="B6680" s="241"/>
      <c r="C6680" s="241"/>
      <c r="D6680" s="241"/>
      <c r="E6680" s="241"/>
      <c r="F6680" s="241"/>
      <c r="G6680" s="242"/>
      <c r="H6680" s="241"/>
      <c r="I6680" s="241"/>
      <c r="J6680" s="241"/>
      <c r="K6680" s="241"/>
      <c r="L6680" s="241"/>
      <c r="M6680" s="243"/>
      <c r="N6680" s="244"/>
      <c r="O6680" s="243"/>
      <c r="P6680" s="244"/>
      <c r="Q6680" s="243"/>
      <c r="R6680" s="243"/>
    </row>
    <row r="6681" spans="1:18">
      <c r="A6681" s="241"/>
      <c r="B6681" s="241"/>
      <c r="C6681" s="241"/>
      <c r="D6681" s="241"/>
      <c r="E6681" s="241"/>
      <c r="F6681" s="241"/>
      <c r="G6681" s="242"/>
      <c r="H6681" s="241"/>
      <c r="I6681" s="241"/>
      <c r="J6681" s="241"/>
      <c r="K6681" s="241"/>
      <c r="L6681" s="241"/>
      <c r="M6681" s="243"/>
      <c r="N6681" s="244"/>
      <c r="O6681" s="243"/>
      <c r="P6681" s="244"/>
      <c r="Q6681" s="243"/>
      <c r="R6681" s="243"/>
    </row>
    <row r="6682" spans="1:18">
      <c r="A6682" s="241"/>
      <c r="B6682" s="241"/>
      <c r="C6682" s="241"/>
      <c r="D6682" s="241"/>
      <c r="E6682" s="241"/>
      <c r="F6682" s="241"/>
      <c r="G6682" s="242"/>
      <c r="H6682" s="241"/>
      <c r="I6682" s="241"/>
      <c r="J6682" s="241"/>
      <c r="K6682" s="241"/>
      <c r="L6682" s="241"/>
      <c r="M6682" s="243"/>
      <c r="N6682" s="244"/>
      <c r="O6682" s="243"/>
      <c r="P6682" s="244"/>
      <c r="Q6682" s="243"/>
      <c r="R6682" s="243"/>
    </row>
    <row r="6683" spans="1:18">
      <c r="A6683" s="241"/>
      <c r="B6683" s="241"/>
      <c r="C6683" s="241"/>
      <c r="D6683" s="241"/>
      <c r="E6683" s="241"/>
      <c r="F6683" s="241"/>
      <c r="G6683" s="242"/>
      <c r="H6683" s="241"/>
      <c r="I6683" s="241"/>
      <c r="J6683" s="241"/>
      <c r="K6683" s="241"/>
      <c r="L6683" s="241"/>
      <c r="M6683" s="243"/>
      <c r="N6683" s="244"/>
      <c r="O6683" s="243"/>
      <c r="P6683" s="244"/>
      <c r="Q6683" s="243"/>
      <c r="R6683" s="243"/>
    </row>
    <row r="6684" spans="1:18">
      <c r="A6684" s="241"/>
      <c r="B6684" s="241"/>
      <c r="C6684" s="241"/>
      <c r="D6684" s="241"/>
      <c r="E6684" s="241"/>
      <c r="F6684" s="241"/>
      <c r="G6684" s="242"/>
      <c r="H6684" s="241"/>
      <c r="I6684" s="241"/>
      <c r="J6684" s="241"/>
      <c r="K6684" s="241"/>
      <c r="L6684" s="241"/>
      <c r="M6684" s="243"/>
      <c r="N6684" s="244"/>
      <c r="O6684" s="243"/>
      <c r="P6684" s="244"/>
      <c r="Q6684" s="243"/>
      <c r="R6684" s="243"/>
    </row>
    <row r="6685" spans="1:18">
      <c r="A6685" s="241"/>
      <c r="B6685" s="241"/>
      <c r="C6685" s="241"/>
      <c r="D6685" s="241"/>
      <c r="E6685" s="241"/>
      <c r="F6685" s="241"/>
      <c r="G6685" s="242"/>
      <c r="H6685" s="241"/>
      <c r="I6685" s="241"/>
      <c r="J6685" s="241"/>
      <c r="K6685" s="241"/>
      <c r="L6685" s="241"/>
      <c r="M6685" s="243"/>
      <c r="N6685" s="244"/>
      <c r="O6685" s="243"/>
      <c r="P6685" s="244"/>
      <c r="Q6685" s="243"/>
      <c r="R6685" s="243"/>
    </row>
    <row r="6686" spans="1:18">
      <c r="A6686" s="241"/>
      <c r="B6686" s="241"/>
      <c r="C6686" s="241"/>
      <c r="D6686" s="241"/>
      <c r="E6686" s="241"/>
      <c r="F6686" s="241"/>
      <c r="G6686" s="242"/>
      <c r="H6686" s="241"/>
      <c r="I6686" s="241"/>
      <c r="J6686" s="241"/>
      <c r="K6686" s="241"/>
      <c r="L6686" s="241"/>
      <c r="M6686" s="243"/>
      <c r="N6686" s="244"/>
      <c r="O6686" s="243"/>
      <c r="P6686" s="244"/>
      <c r="Q6686" s="243"/>
      <c r="R6686" s="243"/>
    </row>
    <row r="6687" spans="1:18">
      <c r="A6687" s="241"/>
      <c r="B6687" s="241"/>
      <c r="C6687" s="241"/>
      <c r="D6687" s="241"/>
      <c r="E6687" s="241"/>
      <c r="F6687" s="241"/>
      <c r="G6687" s="242"/>
      <c r="H6687" s="241"/>
      <c r="I6687" s="241"/>
      <c r="J6687" s="241"/>
      <c r="K6687" s="241"/>
      <c r="L6687" s="241"/>
      <c r="M6687" s="243"/>
      <c r="N6687" s="244"/>
      <c r="O6687" s="243"/>
      <c r="P6687" s="244"/>
      <c r="Q6687" s="243"/>
      <c r="R6687" s="243"/>
    </row>
    <row r="6688" spans="1:18">
      <c r="A6688" s="241"/>
      <c r="B6688" s="241"/>
      <c r="C6688" s="241"/>
      <c r="D6688" s="241"/>
      <c r="E6688" s="241"/>
      <c r="F6688" s="241"/>
      <c r="G6688" s="242"/>
      <c r="H6688" s="241"/>
      <c r="I6688" s="241"/>
      <c r="J6688" s="241"/>
      <c r="K6688" s="241"/>
      <c r="L6688" s="241"/>
      <c r="M6688" s="243"/>
      <c r="N6688" s="244"/>
      <c r="O6688" s="243"/>
      <c r="P6688" s="244"/>
      <c r="Q6688" s="243"/>
      <c r="R6688" s="243"/>
    </row>
    <row r="6689" spans="1:18">
      <c r="A6689" s="241"/>
      <c r="B6689" s="241"/>
      <c r="C6689" s="241"/>
      <c r="D6689" s="241"/>
      <c r="E6689" s="241"/>
      <c r="F6689" s="241"/>
      <c r="G6689" s="242"/>
      <c r="H6689" s="241"/>
      <c r="I6689" s="241"/>
      <c r="J6689" s="241"/>
      <c r="K6689" s="241"/>
      <c r="L6689" s="241"/>
      <c r="M6689" s="243"/>
      <c r="N6689" s="244"/>
      <c r="O6689" s="243"/>
      <c r="P6689" s="244"/>
      <c r="Q6689" s="243"/>
      <c r="R6689" s="243"/>
    </row>
    <row r="6690" spans="1:18">
      <c r="A6690" s="241"/>
      <c r="B6690" s="241"/>
      <c r="C6690" s="241"/>
      <c r="D6690" s="241"/>
      <c r="E6690" s="241"/>
      <c r="F6690" s="241"/>
      <c r="G6690" s="242"/>
      <c r="H6690" s="241"/>
      <c r="I6690" s="241"/>
      <c r="J6690" s="241"/>
      <c r="K6690" s="241"/>
      <c r="L6690" s="241"/>
      <c r="M6690" s="243"/>
      <c r="N6690" s="244"/>
      <c r="O6690" s="243"/>
      <c r="P6690" s="244"/>
      <c r="Q6690" s="243"/>
      <c r="R6690" s="243"/>
    </row>
    <row r="6691" spans="1:18">
      <c r="A6691" s="241"/>
      <c r="B6691" s="241"/>
      <c r="C6691" s="241"/>
      <c r="D6691" s="241"/>
      <c r="E6691" s="241"/>
      <c r="F6691" s="241"/>
      <c r="G6691" s="242"/>
      <c r="H6691" s="241"/>
      <c r="I6691" s="241"/>
      <c r="J6691" s="241"/>
      <c r="K6691" s="241"/>
      <c r="L6691" s="241"/>
      <c r="M6691" s="243"/>
      <c r="N6691" s="244"/>
      <c r="O6691" s="243"/>
      <c r="P6691" s="244"/>
      <c r="Q6691" s="243"/>
      <c r="R6691" s="243"/>
    </row>
    <row r="6692" spans="1:18">
      <c r="A6692" s="241"/>
      <c r="B6692" s="241"/>
      <c r="C6692" s="241"/>
      <c r="D6692" s="241"/>
      <c r="E6692" s="241"/>
      <c r="F6692" s="241"/>
      <c r="G6692" s="242"/>
      <c r="H6692" s="241"/>
      <c r="I6692" s="241"/>
      <c r="J6692" s="241"/>
      <c r="K6692" s="241"/>
      <c r="L6692" s="241"/>
      <c r="M6692" s="243"/>
      <c r="N6692" s="244"/>
      <c r="O6692" s="243"/>
      <c r="P6692" s="244"/>
      <c r="Q6692" s="243"/>
      <c r="R6692" s="243"/>
    </row>
    <row r="6693" spans="1:18">
      <c r="A6693" s="241"/>
      <c r="B6693" s="241"/>
      <c r="C6693" s="241"/>
      <c r="D6693" s="241"/>
      <c r="E6693" s="241"/>
      <c r="F6693" s="241"/>
      <c r="G6693" s="242"/>
      <c r="H6693" s="241"/>
      <c r="I6693" s="241"/>
      <c r="J6693" s="241"/>
      <c r="K6693" s="241"/>
      <c r="L6693" s="241"/>
      <c r="M6693" s="243"/>
      <c r="N6693" s="244"/>
      <c r="O6693" s="243"/>
      <c r="P6693" s="244"/>
      <c r="Q6693" s="243"/>
      <c r="R6693" s="243"/>
    </row>
    <row r="6694" spans="1:18">
      <c r="A6694" s="241"/>
      <c r="B6694" s="241"/>
      <c r="C6694" s="241"/>
      <c r="D6694" s="241"/>
      <c r="E6694" s="241"/>
      <c r="F6694" s="241"/>
      <c r="G6694" s="242"/>
      <c r="H6694" s="241"/>
      <c r="I6694" s="241"/>
      <c r="J6694" s="241"/>
      <c r="K6694" s="241"/>
      <c r="L6694" s="241"/>
      <c r="M6694" s="243"/>
      <c r="N6694" s="244"/>
      <c r="O6694" s="243"/>
      <c r="P6694" s="244"/>
      <c r="Q6694" s="243"/>
      <c r="R6694" s="243"/>
    </row>
    <row r="6695" spans="1:18">
      <c r="A6695" s="241"/>
      <c r="B6695" s="241"/>
      <c r="C6695" s="241"/>
      <c r="D6695" s="241"/>
      <c r="E6695" s="241"/>
      <c r="F6695" s="241"/>
      <c r="G6695" s="242"/>
      <c r="H6695" s="241"/>
      <c r="I6695" s="241"/>
      <c r="J6695" s="241"/>
      <c r="K6695" s="241"/>
      <c r="L6695" s="241"/>
      <c r="M6695" s="243"/>
      <c r="N6695" s="244"/>
      <c r="O6695" s="243"/>
      <c r="P6695" s="244"/>
      <c r="Q6695" s="243"/>
      <c r="R6695" s="243"/>
    </row>
    <row r="6696" spans="1:18">
      <c r="A6696" s="241"/>
      <c r="B6696" s="241"/>
      <c r="C6696" s="241"/>
      <c r="D6696" s="241"/>
      <c r="E6696" s="241"/>
      <c r="F6696" s="241"/>
      <c r="G6696" s="242"/>
      <c r="H6696" s="241"/>
      <c r="I6696" s="241"/>
      <c r="J6696" s="241"/>
      <c r="K6696" s="241"/>
      <c r="L6696" s="241"/>
      <c r="M6696" s="243"/>
      <c r="N6696" s="244"/>
      <c r="O6696" s="243"/>
      <c r="P6696" s="244"/>
      <c r="Q6696" s="243"/>
      <c r="R6696" s="243"/>
    </row>
    <row r="6697" spans="1:18">
      <c r="A6697" s="241"/>
      <c r="B6697" s="241"/>
      <c r="C6697" s="241"/>
      <c r="D6697" s="241"/>
      <c r="E6697" s="241"/>
      <c r="F6697" s="241"/>
      <c r="G6697" s="242"/>
      <c r="H6697" s="241"/>
      <c r="I6697" s="241"/>
      <c r="J6697" s="241"/>
      <c r="K6697" s="241"/>
      <c r="L6697" s="241"/>
      <c r="M6697" s="243"/>
      <c r="N6697" s="244"/>
      <c r="O6697" s="243"/>
      <c r="P6697" s="244"/>
      <c r="Q6697" s="243"/>
      <c r="R6697" s="243"/>
    </row>
    <row r="6698" spans="1:18">
      <c r="A6698" s="241"/>
      <c r="B6698" s="241"/>
      <c r="C6698" s="241"/>
      <c r="D6698" s="241"/>
      <c r="E6698" s="241"/>
      <c r="F6698" s="241"/>
      <c r="G6698" s="242"/>
      <c r="H6698" s="241"/>
      <c r="I6698" s="241"/>
      <c r="J6698" s="241"/>
      <c r="K6698" s="241"/>
      <c r="L6698" s="241"/>
      <c r="M6698" s="243"/>
      <c r="N6698" s="244"/>
      <c r="O6698" s="243"/>
      <c r="P6698" s="244"/>
      <c r="Q6698" s="243"/>
      <c r="R6698" s="243"/>
    </row>
    <row r="6699" spans="1:18">
      <c r="A6699" s="241"/>
      <c r="B6699" s="241"/>
      <c r="C6699" s="241"/>
      <c r="D6699" s="241"/>
      <c r="E6699" s="241"/>
      <c r="F6699" s="241"/>
      <c r="G6699" s="242"/>
      <c r="H6699" s="241"/>
      <c r="I6699" s="241"/>
      <c r="J6699" s="241"/>
      <c r="K6699" s="241"/>
      <c r="L6699" s="241"/>
      <c r="M6699" s="243"/>
      <c r="N6699" s="244"/>
      <c r="O6699" s="243"/>
      <c r="P6699" s="244"/>
      <c r="Q6699" s="243"/>
      <c r="R6699" s="243"/>
    </row>
    <row r="6700" spans="1:18">
      <c r="A6700" s="241"/>
      <c r="B6700" s="241"/>
      <c r="C6700" s="241"/>
      <c r="D6700" s="241"/>
      <c r="E6700" s="241"/>
      <c r="F6700" s="241"/>
      <c r="G6700" s="242"/>
      <c r="H6700" s="241"/>
      <c r="I6700" s="241"/>
      <c r="J6700" s="241"/>
      <c r="K6700" s="241"/>
      <c r="L6700" s="241"/>
      <c r="M6700" s="243"/>
      <c r="N6700" s="244"/>
      <c r="O6700" s="243"/>
      <c r="P6700" s="244"/>
      <c r="Q6700" s="243"/>
      <c r="R6700" s="243"/>
    </row>
    <row r="6701" spans="1:18">
      <c r="A6701" s="241"/>
      <c r="B6701" s="241"/>
      <c r="C6701" s="241"/>
      <c r="D6701" s="241"/>
      <c r="E6701" s="241"/>
      <c r="F6701" s="241"/>
      <c r="G6701" s="242"/>
      <c r="H6701" s="241"/>
      <c r="I6701" s="241"/>
      <c r="J6701" s="241"/>
      <c r="K6701" s="241"/>
      <c r="L6701" s="241"/>
      <c r="M6701" s="243"/>
      <c r="N6701" s="244"/>
      <c r="O6701" s="243"/>
      <c r="P6701" s="244"/>
      <c r="Q6701" s="243"/>
      <c r="R6701" s="243"/>
    </row>
    <row r="6702" spans="1:18">
      <c r="A6702" s="241"/>
      <c r="B6702" s="241"/>
      <c r="C6702" s="241"/>
      <c r="D6702" s="241"/>
      <c r="E6702" s="241"/>
      <c r="F6702" s="241"/>
      <c r="G6702" s="242"/>
      <c r="H6702" s="241"/>
      <c r="I6702" s="241"/>
      <c r="J6702" s="241"/>
      <c r="K6702" s="241"/>
      <c r="L6702" s="241"/>
      <c r="M6702" s="243"/>
      <c r="N6702" s="244"/>
      <c r="O6702" s="243"/>
      <c r="P6702" s="244"/>
      <c r="Q6702" s="243"/>
      <c r="R6702" s="243"/>
    </row>
    <row r="6703" spans="1:18">
      <c r="A6703" s="241"/>
      <c r="B6703" s="241"/>
      <c r="C6703" s="241"/>
      <c r="D6703" s="241"/>
      <c r="E6703" s="241"/>
      <c r="F6703" s="241"/>
      <c r="G6703" s="242"/>
      <c r="H6703" s="241"/>
      <c r="I6703" s="241"/>
      <c r="J6703" s="241"/>
      <c r="K6703" s="241"/>
      <c r="L6703" s="241"/>
      <c r="M6703" s="243"/>
      <c r="N6703" s="244"/>
      <c r="O6703" s="243"/>
      <c r="P6703" s="244"/>
      <c r="Q6703" s="243"/>
      <c r="R6703" s="243"/>
    </row>
    <row r="6704" spans="1:18">
      <c r="A6704" s="241"/>
      <c r="B6704" s="241"/>
      <c r="C6704" s="241"/>
      <c r="D6704" s="241"/>
      <c r="E6704" s="241"/>
      <c r="F6704" s="241"/>
      <c r="G6704" s="242"/>
      <c r="H6704" s="241"/>
      <c r="I6704" s="241"/>
      <c r="J6704" s="241"/>
      <c r="K6704" s="241"/>
      <c r="L6704" s="241"/>
      <c r="M6704" s="243"/>
      <c r="N6704" s="244"/>
      <c r="O6704" s="243"/>
      <c r="P6704" s="244"/>
      <c r="Q6704" s="243"/>
      <c r="R6704" s="243"/>
    </row>
    <row r="6705" spans="1:18">
      <c r="A6705" s="241"/>
      <c r="B6705" s="241"/>
      <c r="C6705" s="241"/>
      <c r="D6705" s="241"/>
      <c r="E6705" s="241"/>
      <c r="F6705" s="241"/>
      <c r="G6705" s="242"/>
      <c r="H6705" s="241"/>
      <c r="I6705" s="241"/>
      <c r="J6705" s="241"/>
      <c r="K6705" s="241"/>
      <c r="L6705" s="241"/>
      <c r="M6705" s="243"/>
      <c r="N6705" s="244"/>
      <c r="O6705" s="243"/>
      <c r="P6705" s="244"/>
      <c r="Q6705" s="243"/>
      <c r="R6705" s="243"/>
    </row>
    <row r="6706" spans="1:18">
      <c r="A6706" s="241"/>
      <c r="B6706" s="241"/>
      <c r="C6706" s="241"/>
      <c r="D6706" s="241"/>
      <c r="E6706" s="241"/>
      <c r="F6706" s="241"/>
      <c r="G6706" s="242"/>
      <c r="H6706" s="241"/>
      <c r="I6706" s="241"/>
      <c r="J6706" s="241"/>
      <c r="K6706" s="241"/>
      <c r="L6706" s="241"/>
      <c r="M6706" s="243"/>
      <c r="N6706" s="244"/>
      <c r="O6706" s="243"/>
      <c r="P6706" s="244"/>
      <c r="Q6706" s="243"/>
      <c r="R6706" s="243"/>
    </row>
    <row r="6707" spans="1:18">
      <c r="A6707" s="241"/>
      <c r="B6707" s="241"/>
      <c r="C6707" s="241"/>
      <c r="D6707" s="241"/>
      <c r="E6707" s="241"/>
      <c r="F6707" s="241"/>
      <c r="G6707" s="242"/>
      <c r="H6707" s="241"/>
      <c r="I6707" s="241"/>
      <c r="J6707" s="241"/>
      <c r="K6707" s="241"/>
      <c r="L6707" s="241"/>
      <c r="M6707" s="243"/>
      <c r="N6707" s="244"/>
      <c r="O6707" s="243"/>
      <c r="P6707" s="244"/>
      <c r="Q6707" s="243"/>
      <c r="R6707" s="243"/>
    </row>
    <row r="6708" spans="1:18">
      <c r="A6708" s="241"/>
      <c r="B6708" s="241"/>
      <c r="C6708" s="241"/>
      <c r="D6708" s="241"/>
      <c r="E6708" s="241"/>
      <c r="F6708" s="241"/>
      <c r="G6708" s="242"/>
      <c r="H6708" s="241"/>
      <c r="I6708" s="241"/>
      <c r="J6708" s="241"/>
      <c r="K6708" s="241"/>
      <c r="L6708" s="241"/>
      <c r="M6708" s="243"/>
      <c r="N6708" s="244"/>
      <c r="O6708" s="243"/>
      <c r="P6708" s="244"/>
      <c r="Q6708" s="243"/>
      <c r="R6708" s="243"/>
    </row>
    <row r="6709" spans="1:18">
      <c r="A6709" s="241"/>
      <c r="B6709" s="241"/>
      <c r="C6709" s="241"/>
      <c r="D6709" s="241"/>
      <c r="E6709" s="241"/>
      <c r="F6709" s="241"/>
      <c r="G6709" s="242"/>
      <c r="H6709" s="241"/>
      <c r="I6709" s="241"/>
      <c r="J6709" s="241"/>
      <c r="K6709" s="241"/>
      <c r="L6709" s="241"/>
      <c r="M6709" s="243"/>
      <c r="N6709" s="244"/>
      <c r="O6709" s="243"/>
      <c r="P6709" s="244"/>
      <c r="Q6709" s="243"/>
      <c r="R6709" s="243"/>
    </row>
    <row r="6710" spans="1:18">
      <c r="A6710" s="241"/>
      <c r="B6710" s="241"/>
      <c r="C6710" s="241"/>
      <c r="D6710" s="241"/>
      <c r="E6710" s="241"/>
      <c r="F6710" s="241"/>
      <c r="G6710" s="242"/>
      <c r="H6710" s="241"/>
      <c r="I6710" s="241"/>
      <c r="J6710" s="241"/>
      <c r="K6710" s="241"/>
      <c r="L6710" s="241"/>
      <c r="M6710" s="243"/>
      <c r="N6710" s="244"/>
      <c r="O6710" s="243"/>
      <c r="P6710" s="244"/>
      <c r="Q6710" s="243"/>
      <c r="R6710" s="243"/>
    </row>
    <row r="6711" spans="1:18">
      <c r="A6711" s="241"/>
      <c r="B6711" s="241"/>
      <c r="C6711" s="241"/>
      <c r="D6711" s="241"/>
      <c r="E6711" s="241"/>
      <c r="F6711" s="241"/>
      <c r="G6711" s="242"/>
      <c r="H6711" s="241"/>
      <c r="I6711" s="241"/>
      <c r="J6711" s="241"/>
      <c r="K6711" s="241"/>
      <c r="L6711" s="241"/>
      <c r="M6711" s="243"/>
      <c r="N6711" s="244"/>
      <c r="O6711" s="243"/>
      <c r="P6711" s="244"/>
      <c r="Q6711" s="243"/>
      <c r="R6711" s="243"/>
    </row>
    <row r="6712" spans="1:18">
      <c r="A6712" s="241"/>
      <c r="B6712" s="241"/>
      <c r="C6712" s="241"/>
      <c r="D6712" s="241"/>
      <c r="E6712" s="241"/>
      <c r="F6712" s="241"/>
      <c r="G6712" s="242"/>
      <c r="H6712" s="241"/>
      <c r="I6712" s="241"/>
      <c r="J6712" s="241"/>
      <c r="K6712" s="241"/>
      <c r="L6712" s="241"/>
      <c r="M6712" s="243"/>
      <c r="N6712" s="244"/>
      <c r="O6712" s="243"/>
      <c r="P6712" s="244"/>
      <c r="Q6712" s="243"/>
      <c r="R6712" s="243"/>
    </row>
    <row r="6713" spans="1:18">
      <c r="A6713" s="241"/>
      <c r="B6713" s="241"/>
      <c r="C6713" s="241"/>
      <c r="D6713" s="241"/>
      <c r="E6713" s="241"/>
      <c r="F6713" s="241"/>
      <c r="G6713" s="242"/>
      <c r="H6713" s="241"/>
      <c r="I6713" s="241"/>
      <c r="J6713" s="241"/>
      <c r="K6713" s="241"/>
      <c r="L6713" s="241"/>
      <c r="M6713" s="243"/>
      <c r="N6713" s="244"/>
      <c r="O6713" s="243"/>
      <c r="P6713" s="244"/>
      <c r="Q6713" s="243"/>
      <c r="R6713" s="243"/>
    </row>
    <row r="6714" spans="1:18">
      <c r="A6714" s="241"/>
      <c r="B6714" s="241"/>
      <c r="C6714" s="241"/>
      <c r="D6714" s="241"/>
      <c r="E6714" s="241"/>
      <c r="F6714" s="241"/>
      <c r="G6714" s="242"/>
      <c r="H6714" s="241"/>
      <c r="I6714" s="241"/>
      <c r="J6714" s="241"/>
      <c r="K6714" s="241"/>
      <c r="L6714" s="241"/>
      <c r="M6714" s="243"/>
      <c r="N6714" s="244"/>
      <c r="O6714" s="243"/>
      <c r="P6714" s="244"/>
      <c r="Q6714" s="243"/>
      <c r="R6714" s="243"/>
    </row>
    <row r="6715" spans="1:18">
      <c r="A6715" s="241"/>
      <c r="B6715" s="241"/>
      <c r="C6715" s="241"/>
      <c r="D6715" s="241"/>
      <c r="E6715" s="241"/>
      <c r="F6715" s="241"/>
      <c r="G6715" s="242"/>
      <c r="H6715" s="241"/>
      <c r="I6715" s="241"/>
      <c r="J6715" s="241"/>
      <c r="K6715" s="241"/>
      <c r="L6715" s="241"/>
      <c r="M6715" s="243"/>
      <c r="N6715" s="244"/>
      <c r="O6715" s="243"/>
      <c r="P6715" s="244"/>
      <c r="Q6715" s="243"/>
      <c r="R6715" s="243"/>
    </row>
    <row r="6716" spans="1:18">
      <c r="A6716" s="241"/>
      <c r="B6716" s="241"/>
      <c r="C6716" s="241"/>
      <c r="D6716" s="241"/>
      <c r="E6716" s="241"/>
      <c r="F6716" s="241"/>
      <c r="G6716" s="242"/>
      <c r="H6716" s="241"/>
      <c r="I6716" s="241"/>
      <c r="J6716" s="241"/>
      <c r="K6716" s="241"/>
      <c r="L6716" s="241"/>
      <c r="M6716" s="243"/>
      <c r="N6716" s="244"/>
      <c r="O6716" s="243"/>
      <c r="P6716" s="244"/>
      <c r="Q6716" s="243"/>
      <c r="R6716" s="243"/>
    </row>
    <row r="6717" spans="1:18">
      <c r="A6717" s="241"/>
      <c r="B6717" s="241"/>
      <c r="C6717" s="241"/>
      <c r="D6717" s="241"/>
      <c r="E6717" s="241"/>
      <c r="F6717" s="241"/>
      <c r="G6717" s="242"/>
      <c r="H6717" s="241"/>
      <c r="I6717" s="241"/>
      <c r="J6717" s="241"/>
      <c r="K6717" s="241"/>
      <c r="L6717" s="241"/>
      <c r="M6717" s="243"/>
      <c r="N6717" s="244"/>
      <c r="O6717" s="243"/>
      <c r="P6717" s="244"/>
      <c r="Q6717" s="243"/>
      <c r="R6717" s="243"/>
    </row>
    <row r="6718" spans="1:18">
      <c r="A6718" s="241"/>
      <c r="B6718" s="241"/>
      <c r="C6718" s="241"/>
      <c r="D6718" s="241"/>
      <c r="E6718" s="241"/>
      <c r="F6718" s="241"/>
      <c r="G6718" s="242"/>
      <c r="H6718" s="241"/>
      <c r="I6718" s="241"/>
      <c r="J6718" s="241"/>
      <c r="K6718" s="241"/>
      <c r="L6718" s="241"/>
      <c r="M6718" s="243"/>
      <c r="N6718" s="244"/>
      <c r="O6718" s="243"/>
      <c r="P6718" s="244"/>
      <c r="Q6718" s="243"/>
      <c r="R6718" s="243"/>
    </row>
    <row r="6719" spans="1:18">
      <c r="A6719" s="241"/>
      <c r="B6719" s="241"/>
      <c r="C6719" s="241"/>
      <c r="D6719" s="241"/>
      <c r="E6719" s="241"/>
      <c r="F6719" s="241"/>
      <c r="G6719" s="242"/>
      <c r="H6719" s="241"/>
      <c r="I6719" s="241"/>
      <c r="J6719" s="241"/>
      <c r="K6719" s="241"/>
      <c r="L6719" s="241"/>
      <c r="M6719" s="243"/>
      <c r="N6719" s="244"/>
      <c r="O6719" s="243"/>
      <c r="P6719" s="244"/>
      <c r="Q6719" s="243"/>
      <c r="R6719" s="243"/>
    </row>
    <row r="6720" spans="1:18">
      <c r="A6720" s="241"/>
      <c r="B6720" s="241"/>
      <c r="C6720" s="241"/>
      <c r="D6720" s="241"/>
      <c r="E6720" s="241"/>
      <c r="F6720" s="241"/>
      <c r="G6720" s="242"/>
      <c r="H6720" s="241"/>
      <c r="I6720" s="241"/>
      <c r="J6720" s="241"/>
      <c r="K6720" s="241"/>
      <c r="L6720" s="241"/>
      <c r="M6720" s="243"/>
      <c r="N6720" s="244"/>
      <c r="O6720" s="243"/>
      <c r="P6720" s="244"/>
      <c r="Q6720" s="243"/>
      <c r="R6720" s="243"/>
    </row>
    <row r="6721" spans="1:18">
      <c r="A6721" s="241"/>
      <c r="B6721" s="241"/>
      <c r="C6721" s="241"/>
      <c r="D6721" s="241"/>
      <c r="E6721" s="241"/>
      <c r="F6721" s="241"/>
      <c r="G6721" s="242"/>
      <c r="H6721" s="241"/>
      <c r="I6721" s="241"/>
      <c r="J6721" s="241"/>
      <c r="K6721" s="241"/>
      <c r="L6721" s="241"/>
      <c r="M6721" s="243"/>
      <c r="N6721" s="244"/>
      <c r="O6721" s="243"/>
      <c r="P6721" s="244"/>
      <c r="Q6721" s="243"/>
      <c r="R6721" s="243"/>
    </row>
    <row r="6722" spans="1:18">
      <c r="A6722" s="241"/>
      <c r="B6722" s="241"/>
      <c r="C6722" s="241"/>
      <c r="D6722" s="241"/>
      <c r="E6722" s="241"/>
      <c r="F6722" s="241"/>
      <c r="G6722" s="242"/>
      <c r="H6722" s="241"/>
      <c r="I6722" s="241"/>
      <c r="J6722" s="241"/>
      <c r="K6722" s="241"/>
      <c r="L6722" s="241"/>
      <c r="M6722" s="243"/>
      <c r="N6722" s="244"/>
      <c r="O6722" s="243"/>
      <c r="P6722" s="244"/>
      <c r="Q6722" s="243"/>
      <c r="R6722" s="243"/>
    </row>
    <row r="6723" spans="1:18">
      <c r="A6723" s="241"/>
      <c r="B6723" s="241"/>
      <c r="C6723" s="241"/>
      <c r="D6723" s="241"/>
      <c r="E6723" s="241"/>
      <c r="F6723" s="241"/>
      <c r="G6723" s="242"/>
      <c r="H6723" s="241"/>
      <c r="I6723" s="241"/>
      <c r="J6723" s="241"/>
      <c r="K6723" s="241"/>
      <c r="L6723" s="241"/>
      <c r="M6723" s="243"/>
      <c r="N6723" s="244"/>
      <c r="O6723" s="243"/>
      <c r="P6723" s="244"/>
      <c r="Q6723" s="243"/>
      <c r="R6723" s="243"/>
    </row>
    <row r="6724" spans="1:18">
      <c r="A6724" s="241"/>
      <c r="B6724" s="241"/>
      <c r="C6724" s="241"/>
      <c r="D6724" s="241"/>
      <c r="E6724" s="241"/>
      <c r="F6724" s="241"/>
      <c r="G6724" s="242"/>
      <c r="H6724" s="241"/>
      <c r="I6724" s="241"/>
      <c r="J6724" s="241"/>
      <c r="K6724" s="241"/>
      <c r="L6724" s="241"/>
      <c r="M6724" s="243"/>
      <c r="N6724" s="244"/>
      <c r="O6724" s="243"/>
      <c r="P6724" s="244"/>
      <c r="Q6724" s="243"/>
      <c r="R6724" s="243"/>
    </row>
    <row r="6725" spans="1:18">
      <c r="A6725" s="241"/>
      <c r="B6725" s="241"/>
      <c r="C6725" s="241"/>
      <c r="D6725" s="241"/>
      <c r="E6725" s="241"/>
      <c r="F6725" s="241"/>
      <c r="G6725" s="242"/>
      <c r="H6725" s="241"/>
      <c r="I6725" s="241"/>
      <c r="J6725" s="241"/>
      <c r="K6725" s="241"/>
      <c r="L6725" s="241"/>
      <c r="M6725" s="243"/>
      <c r="N6725" s="244"/>
      <c r="O6725" s="243"/>
      <c r="P6725" s="244"/>
      <c r="Q6725" s="243"/>
      <c r="R6725" s="243"/>
    </row>
    <row r="6726" spans="1:18">
      <c r="A6726" s="241"/>
      <c r="B6726" s="241"/>
      <c r="C6726" s="241"/>
      <c r="D6726" s="241"/>
      <c r="E6726" s="241"/>
      <c r="F6726" s="241"/>
      <c r="G6726" s="242"/>
      <c r="H6726" s="241"/>
      <c r="I6726" s="241"/>
      <c r="J6726" s="241"/>
      <c r="K6726" s="241"/>
      <c r="L6726" s="241"/>
      <c r="M6726" s="243"/>
      <c r="N6726" s="244"/>
      <c r="O6726" s="243"/>
      <c r="P6726" s="244"/>
      <c r="Q6726" s="243"/>
      <c r="R6726" s="243"/>
    </row>
    <row r="6727" spans="1:18">
      <c r="A6727" s="241"/>
      <c r="B6727" s="241"/>
      <c r="C6727" s="241"/>
      <c r="D6727" s="241"/>
      <c r="E6727" s="241"/>
      <c r="F6727" s="241"/>
      <c r="G6727" s="242"/>
      <c r="H6727" s="241"/>
      <c r="I6727" s="241"/>
      <c r="J6727" s="241"/>
      <c r="K6727" s="241"/>
      <c r="L6727" s="241"/>
      <c r="M6727" s="243"/>
      <c r="N6727" s="244"/>
      <c r="O6727" s="243"/>
      <c r="P6727" s="244"/>
      <c r="Q6727" s="243"/>
      <c r="R6727" s="243"/>
    </row>
    <row r="6728" spans="1:18">
      <c r="A6728" s="241"/>
      <c r="B6728" s="241"/>
      <c r="C6728" s="241"/>
      <c r="D6728" s="241"/>
      <c r="E6728" s="241"/>
      <c r="F6728" s="241"/>
      <c r="G6728" s="242"/>
      <c r="H6728" s="241"/>
      <c r="I6728" s="241"/>
      <c r="J6728" s="241"/>
      <c r="K6728" s="241"/>
      <c r="L6728" s="241"/>
      <c r="M6728" s="243"/>
      <c r="N6728" s="244"/>
      <c r="O6728" s="243"/>
      <c r="P6728" s="244"/>
      <c r="Q6728" s="243"/>
      <c r="R6728" s="243"/>
    </row>
    <row r="6729" spans="1:18">
      <c r="A6729" s="241"/>
      <c r="B6729" s="241"/>
      <c r="C6729" s="241"/>
      <c r="D6729" s="241"/>
      <c r="E6729" s="241"/>
      <c r="F6729" s="241"/>
      <c r="G6729" s="242"/>
      <c r="H6729" s="241"/>
      <c r="I6729" s="241"/>
      <c r="J6729" s="241"/>
      <c r="K6729" s="241"/>
      <c r="L6729" s="241"/>
      <c r="M6729" s="243"/>
      <c r="N6729" s="244"/>
      <c r="O6729" s="243"/>
      <c r="P6729" s="244"/>
      <c r="Q6729" s="243"/>
      <c r="R6729" s="243"/>
    </row>
    <row r="6730" spans="1:18">
      <c r="A6730" s="241"/>
      <c r="B6730" s="241"/>
      <c r="C6730" s="241"/>
      <c r="D6730" s="241"/>
      <c r="E6730" s="241"/>
      <c r="F6730" s="241"/>
      <c r="G6730" s="242"/>
      <c r="H6730" s="241"/>
      <c r="I6730" s="241"/>
      <c r="J6730" s="241"/>
      <c r="K6730" s="241"/>
      <c r="L6730" s="241"/>
      <c r="M6730" s="243"/>
      <c r="N6730" s="244"/>
      <c r="O6730" s="243"/>
      <c r="P6730" s="244"/>
      <c r="Q6730" s="243"/>
      <c r="R6730" s="243"/>
    </row>
    <row r="6731" spans="1:18">
      <c r="A6731" s="241"/>
      <c r="B6731" s="241"/>
      <c r="C6731" s="241"/>
      <c r="D6731" s="241"/>
      <c r="E6731" s="241"/>
      <c r="F6731" s="241"/>
      <c r="G6731" s="242"/>
      <c r="H6731" s="241"/>
      <c r="I6731" s="241"/>
      <c r="J6731" s="241"/>
      <c r="K6731" s="241"/>
      <c r="L6731" s="241"/>
      <c r="M6731" s="243"/>
      <c r="N6731" s="244"/>
      <c r="O6731" s="243"/>
      <c r="P6731" s="244"/>
      <c r="Q6731" s="243"/>
      <c r="R6731" s="243"/>
    </row>
    <row r="6732" spans="1:18">
      <c r="A6732" s="241"/>
      <c r="B6732" s="241"/>
      <c r="C6732" s="241"/>
      <c r="D6732" s="241"/>
      <c r="E6732" s="241"/>
      <c r="F6732" s="241"/>
      <c r="G6732" s="242"/>
      <c r="H6732" s="241"/>
      <c r="I6732" s="241"/>
      <c r="J6732" s="241"/>
      <c r="K6732" s="241"/>
      <c r="L6732" s="241"/>
      <c r="M6732" s="243"/>
      <c r="N6732" s="244"/>
      <c r="O6732" s="243"/>
      <c r="P6732" s="244"/>
      <c r="Q6732" s="243"/>
      <c r="R6732" s="243"/>
    </row>
    <row r="6733" spans="1:18">
      <c r="A6733" s="241"/>
      <c r="B6733" s="241"/>
      <c r="C6733" s="241"/>
      <c r="D6733" s="241"/>
      <c r="E6733" s="241"/>
      <c r="F6733" s="241"/>
      <c r="G6733" s="242"/>
      <c r="H6733" s="241"/>
      <c r="I6733" s="241"/>
      <c r="J6733" s="241"/>
      <c r="K6733" s="241"/>
      <c r="L6733" s="241"/>
      <c r="M6733" s="243"/>
      <c r="N6733" s="244"/>
      <c r="O6733" s="243"/>
      <c r="P6733" s="244"/>
      <c r="Q6733" s="243"/>
      <c r="R6733" s="243"/>
    </row>
    <row r="6734" spans="1:18">
      <c r="A6734" s="241"/>
      <c r="B6734" s="241"/>
      <c r="C6734" s="241"/>
      <c r="D6734" s="241"/>
      <c r="E6734" s="241"/>
      <c r="F6734" s="241"/>
      <c r="G6734" s="242"/>
      <c r="H6734" s="241"/>
      <c r="I6734" s="241"/>
      <c r="J6734" s="241"/>
      <c r="K6734" s="241"/>
      <c r="L6734" s="241"/>
      <c r="M6734" s="243"/>
      <c r="N6734" s="244"/>
      <c r="O6734" s="243"/>
      <c r="P6734" s="244"/>
      <c r="Q6734" s="243"/>
      <c r="R6734" s="243"/>
    </row>
    <row r="6735" spans="1:18">
      <c r="A6735" s="241"/>
      <c r="B6735" s="241"/>
      <c r="C6735" s="241"/>
      <c r="D6735" s="241"/>
      <c r="E6735" s="241"/>
      <c r="F6735" s="241"/>
      <c r="G6735" s="242"/>
      <c r="H6735" s="241"/>
      <c r="I6735" s="241"/>
      <c r="J6735" s="241"/>
      <c r="K6735" s="241"/>
      <c r="L6735" s="241"/>
      <c r="M6735" s="243"/>
      <c r="N6735" s="244"/>
      <c r="O6735" s="243"/>
      <c r="P6735" s="244"/>
      <c r="Q6735" s="243"/>
      <c r="R6735" s="243"/>
    </row>
    <row r="6736" spans="1:18">
      <c r="A6736" s="241"/>
      <c r="B6736" s="241"/>
      <c r="C6736" s="241"/>
      <c r="D6736" s="241"/>
      <c r="E6736" s="241"/>
      <c r="F6736" s="241"/>
      <c r="G6736" s="242"/>
      <c r="H6736" s="241"/>
      <c r="I6736" s="241"/>
      <c r="J6736" s="241"/>
      <c r="K6736" s="241"/>
      <c r="L6736" s="241"/>
      <c r="M6736" s="243"/>
      <c r="N6736" s="244"/>
      <c r="O6736" s="243"/>
      <c r="P6736" s="244"/>
      <c r="Q6736" s="243"/>
      <c r="R6736" s="243"/>
    </row>
    <row r="6737" spans="1:18">
      <c r="A6737" s="241"/>
      <c r="B6737" s="241"/>
      <c r="C6737" s="241"/>
      <c r="D6737" s="241"/>
      <c r="E6737" s="241"/>
      <c r="F6737" s="241"/>
      <c r="G6737" s="242"/>
      <c r="H6737" s="241"/>
      <c r="I6737" s="241"/>
      <c r="J6737" s="241"/>
      <c r="K6737" s="241"/>
      <c r="L6737" s="241"/>
      <c r="M6737" s="243"/>
      <c r="N6737" s="244"/>
      <c r="O6737" s="243"/>
      <c r="P6737" s="244"/>
      <c r="Q6737" s="243"/>
      <c r="R6737" s="243"/>
    </row>
    <row r="6738" spans="1:18">
      <c r="A6738" s="241"/>
      <c r="B6738" s="241"/>
      <c r="C6738" s="241"/>
      <c r="D6738" s="241"/>
      <c r="E6738" s="241"/>
      <c r="F6738" s="241"/>
      <c r="G6738" s="242"/>
      <c r="H6738" s="241"/>
      <c r="I6738" s="241"/>
      <c r="J6738" s="241"/>
      <c r="K6738" s="241"/>
      <c r="L6738" s="241"/>
      <c r="M6738" s="243"/>
      <c r="N6738" s="244"/>
      <c r="O6738" s="243"/>
      <c r="P6738" s="244"/>
      <c r="Q6738" s="243"/>
      <c r="R6738" s="243"/>
    </row>
    <row r="6739" spans="1:18">
      <c r="A6739" s="241"/>
      <c r="B6739" s="241"/>
      <c r="C6739" s="241"/>
      <c r="D6739" s="241"/>
      <c r="E6739" s="241"/>
      <c r="F6739" s="241"/>
      <c r="G6739" s="242"/>
      <c r="H6739" s="241"/>
      <c r="I6739" s="241"/>
      <c r="J6739" s="241"/>
      <c r="K6739" s="241"/>
      <c r="L6739" s="241"/>
      <c r="M6739" s="243"/>
      <c r="N6739" s="244"/>
      <c r="O6739" s="243"/>
      <c r="P6739" s="244"/>
      <c r="Q6739" s="243"/>
      <c r="R6739" s="243"/>
    </row>
    <row r="6740" spans="1:18">
      <c r="A6740" s="241"/>
      <c r="B6740" s="241"/>
      <c r="C6740" s="241"/>
      <c r="D6740" s="241"/>
      <c r="E6740" s="241"/>
      <c r="F6740" s="241"/>
      <c r="G6740" s="242"/>
      <c r="H6740" s="241"/>
      <c r="I6740" s="241"/>
      <c r="J6740" s="241"/>
      <c r="K6740" s="241"/>
      <c r="L6740" s="241"/>
      <c r="M6740" s="243"/>
      <c r="N6740" s="244"/>
      <c r="O6740" s="243"/>
      <c r="P6740" s="244"/>
      <c r="Q6740" s="243"/>
      <c r="R6740" s="243"/>
    </row>
    <row r="6741" spans="1:18">
      <c r="A6741" s="241"/>
      <c r="B6741" s="241"/>
      <c r="C6741" s="241"/>
      <c r="D6741" s="241"/>
      <c r="E6741" s="241"/>
      <c r="F6741" s="241"/>
      <c r="G6741" s="242"/>
      <c r="H6741" s="241"/>
      <c r="I6741" s="241"/>
      <c r="J6741" s="241"/>
      <c r="K6741" s="241"/>
      <c r="L6741" s="241"/>
      <c r="M6741" s="243"/>
      <c r="N6741" s="244"/>
      <c r="O6741" s="243"/>
      <c r="P6741" s="244"/>
      <c r="Q6741" s="243"/>
      <c r="R6741" s="243"/>
    </row>
    <row r="6742" spans="1:18">
      <c r="A6742" s="241"/>
      <c r="B6742" s="241"/>
      <c r="C6742" s="241"/>
      <c r="D6742" s="241"/>
      <c r="E6742" s="241"/>
      <c r="F6742" s="241"/>
      <c r="G6742" s="242"/>
      <c r="H6742" s="241"/>
      <c r="I6742" s="241"/>
      <c r="J6742" s="241"/>
      <c r="K6742" s="241"/>
      <c r="L6742" s="241"/>
      <c r="M6742" s="243"/>
      <c r="N6742" s="244"/>
      <c r="O6742" s="243"/>
      <c r="P6742" s="244"/>
      <c r="Q6742" s="243"/>
      <c r="R6742" s="243"/>
    </row>
    <row r="6743" spans="1:18">
      <c r="A6743" s="241"/>
      <c r="B6743" s="241"/>
      <c r="C6743" s="241"/>
      <c r="D6743" s="241"/>
      <c r="E6743" s="241"/>
      <c r="F6743" s="241"/>
      <c r="G6743" s="242"/>
      <c r="H6743" s="241"/>
      <c r="I6743" s="241"/>
      <c r="J6743" s="241"/>
      <c r="K6743" s="241"/>
      <c r="L6743" s="241"/>
      <c r="M6743" s="243"/>
      <c r="N6743" s="244"/>
      <c r="O6743" s="243"/>
      <c r="P6743" s="244"/>
      <c r="Q6743" s="243"/>
      <c r="R6743" s="243"/>
    </row>
    <row r="6744" spans="1:18">
      <c r="A6744" s="241"/>
      <c r="B6744" s="241"/>
      <c r="C6744" s="241"/>
      <c r="D6744" s="241"/>
      <c r="E6744" s="241"/>
      <c r="F6744" s="241"/>
      <c r="G6744" s="242"/>
      <c r="H6744" s="241"/>
      <c r="I6744" s="241"/>
      <c r="J6744" s="241"/>
      <c r="K6744" s="241"/>
      <c r="L6744" s="241"/>
      <c r="M6744" s="243"/>
      <c r="N6744" s="244"/>
      <c r="O6744" s="243"/>
      <c r="P6744" s="244"/>
      <c r="Q6744" s="243"/>
      <c r="R6744" s="243"/>
    </row>
    <row r="6745" spans="1:18">
      <c r="A6745" s="241"/>
      <c r="B6745" s="241"/>
      <c r="C6745" s="241"/>
      <c r="D6745" s="241"/>
      <c r="E6745" s="241"/>
      <c r="F6745" s="241"/>
      <c r="G6745" s="242"/>
      <c r="H6745" s="241"/>
      <c r="I6745" s="241"/>
      <c r="J6745" s="241"/>
      <c r="K6745" s="241"/>
      <c r="L6745" s="241"/>
      <c r="M6745" s="243"/>
      <c r="N6745" s="244"/>
      <c r="O6745" s="243"/>
      <c r="P6745" s="244"/>
      <c r="Q6745" s="243"/>
      <c r="R6745" s="243"/>
    </row>
    <row r="6746" spans="1:18">
      <c r="A6746" s="241"/>
      <c r="B6746" s="241"/>
      <c r="C6746" s="241"/>
      <c r="D6746" s="241"/>
      <c r="E6746" s="241"/>
      <c r="F6746" s="241"/>
      <c r="G6746" s="242"/>
      <c r="H6746" s="241"/>
      <c r="I6746" s="241"/>
      <c r="J6746" s="241"/>
      <c r="K6746" s="241"/>
      <c r="L6746" s="241"/>
      <c r="M6746" s="243"/>
      <c r="N6746" s="244"/>
      <c r="O6746" s="243"/>
      <c r="P6746" s="244"/>
      <c r="Q6746" s="243"/>
      <c r="R6746" s="243"/>
    </row>
    <row r="6747" spans="1:18">
      <c r="A6747" s="241"/>
      <c r="B6747" s="241"/>
      <c r="C6747" s="241"/>
      <c r="D6747" s="241"/>
      <c r="E6747" s="241"/>
      <c r="F6747" s="241"/>
      <c r="G6747" s="242"/>
      <c r="H6747" s="241"/>
      <c r="I6747" s="241"/>
      <c r="J6747" s="241"/>
      <c r="K6747" s="241"/>
      <c r="L6747" s="241"/>
      <c r="M6747" s="243"/>
      <c r="N6747" s="244"/>
      <c r="O6747" s="243"/>
      <c r="P6747" s="244"/>
      <c r="Q6747" s="243"/>
      <c r="R6747" s="243"/>
    </row>
    <row r="6748" spans="1:18">
      <c r="A6748" s="241"/>
      <c r="B6748" s="241"/>
      <c r="C6748" s="241"/>
      <c r="D6748" s="241"/>
      <c r="E6748" s="241"/>
      <c r="F6748" s="241"/>
      <c r="G6748" s="242"/>
      <c r="H6748" s="241"/>
      <c r="I6748" s="241"/>
      <c r="J6748" s="241"/>
      <c r="K6748" s="241"/>
      <c r="L6748" s="241"/>
      <c r="M6748" s="243"/>
      <c r="N6748" s="244"/>
      <c r="O6748" s="243"/>
      <c r="P6748" s="244"/>
      <c r="Q6748" s="243"/>
      <c r="R6748" s="243"/>
    </row>
    <row r="6749" spans="1:18">
      <c r="A6749" s="241"/>
      <c r="B6749" s="241"/>
      <c r="C6749" s="241"/>
      <c r="D6749" s="241"/>
      <c r="E6749" s="241"/>
      <c r="F6749" s="241"/>
      <c r="G6749" s="242"/>
      <c r="H6749" s="241"/>
      <c r="I6749" s="241"/>
      <c r="J6749" s="241"/>
      <c r="K6749" s="241"/>
      <c r="L6749" s="241"/>
      <c r="M6749" s="243"/>
      <c r="N6749" s="244"/>
      <c r="O6749" s="243"/>
      <c r="P6749" s="244"/>
      <c r="Q6749" s="243"/>
      <c r="R6749" s="243"/>
    </row>
    <row r="6750" spans="1:18">
      <c r="A6750" s="241"/>
      <c r="B6750" s="241"/>
      <c r="C6750" s="241"/>
      <c r="D6750" s="241"/>
      <c r="E6750" s="241"/>
      <c r="F6750" s="241"/>
      <c r="G6750" s="242"/>
      <c r="H6750" s="241"/>
      <c r="I6750" s="241"/>
      <c r="J6750" s="241"/>
      <c r="K6750" s="241"/>
      <c r="L6750" s="241"/>
      <c r="M6750" s="243"/>
      <c r="N6750" s="244"/>
      <c r="O6750" s="243"/>
      <c r="P6750" s="244"/>
      <c r="Q6750" s="243"/>
      <c r="R6750" s="243"/>
    </row>
    <row r="6751" spans="1:18">
      <c r="A6751" s="241"/>
      <c r="B6751" s="241"/>
      <c r="C6751" s="241"/>
      <c r="D6751" s="241"/>
      <c r="E6751" s="241"/>
      <c r="F6751" s="241"/>
      <c r="G6751" s="242"/>
      <c r="H6751" s="241"/>
      <c r="I6751" s="241"/>
      <c r="J6751" s="241"/>
      <c r="K6751" s="241"/>
      <c r="L6751" s="241"/>
      <c r="M6751" s="243"/>
      <c r="N6751" s="244"/>
      <c r="O6751" s="243"/>
      <c r="P6751" s="244"/>
      <c r="Q6751" s="243"/>
      <c r="R6751" s="243"/>
    </row>
    <row r="6752" spans="1:18">
      <c r="A6752" s="241"/>
      <c r="B6752" s="241"/>
      <c r="C6752" s="241"/>
      <c r="D6752" s="241"/>
      <c r="E6752" s="241"/>
      <c r="F6752" s="241"/>
      <c r="G6752" s="242"/>
      <c r="H6752" s="241"/>
      <c r="I6752" s="241"/>
      <c r="J6752" s="241"/>
      <c r="K6752" s="241"/>
      <c r="L6752" s="241"/>
      <c r="M6752" s="243"/>
      <c r="N6752" s="244"/>
      <c r="O6752" s="243"/>
      <c r="P6752" s="244"/>
      <c r="Q6752" s="243"/>
      <c r="R6752" s="243"/>
    </row>
    <row r="6753" spans="1:18">
      <c r="A6753" s="241"/>
      <c r="B6753" s="241"/>
      <c r="C6753" s="241"/>
      <c r="D6753" s="241"/>
      <c r="E6753" s="241"/>
      <c r="F6753" s="241"/>
      <c r="G6753" s="242"/>
      <c r="H6753" s="241"/>
      <c r="I6753" s="241"/>
      <c r="J6753" s="241"/>
      <c r="K6753" s="241"/>
      <c r="L6753" s="241"/>
      <c r="M6753" s="243"/>
      <c r="N6753" s="244"/>
      <c r="O6753" s="243"/>
      <c r="P6753" s="244"/>
      <c r="Q6753" s="243"/>
      <c r="R6753" s="243"/>
    </row>
    <row r="6754" spans="1:18">
      <c r="A6754" s="241"/>
      <c r="B6754" s="241"/>
      <c r="C6754" s="241"/>
      <c r="D6754" s="241"/>
      <c r="E6754" s="241"/>
      <c r="F6754" s="241"/>
      <c r="G6754" s="242"/>
      <c r="H6754" s="241"/>
      <c r="I6754" s="241"/>
      <c r="J6754" s="241"/>
      <c r="K6754" s="241"/>
      <c r="L6754" s="241"/>
      <c r="M6754" s="243"/>
      <c r="N6754" s="244"/>
      <c r="O6754" s="243"/>
      <c r="P6754" s="244"/>
      <c r="Q6754" s="243"/>
      <c r="R6754" s="243"/>
    </row>
    <row r="6755" spans="1:18">
      <c r="A6755" s="241"/>
      <c r="B6755" s="241"/>
      <c r="C6755" s="241"/>
      <c r="D6755" s="241"/>
      <c r="E6755" s="241"/>
      <c r="F6755" s="241"/>
      <c r="G6755" s="242"/>
      <c r="H6755" s="241"/>
      <c r="I6755" s="241"/>
      <c r="J6755" s="241"/>
      <c r="K6755" s="241"/>
      <c r="L6755" s="241"/>
      <c r="M6755" s="243"/>
      <c r="N6755" s="244"/>
      <c r="O6755" s="243"/>
      <c r="P6755" s="244"/>
      <c r="Q6755" s="243"/>
      <c r="R6755" s="243"/>
    </row>
    <row r="6756" spans="1:18">
      <c r="A6756" s="241"/>
      <c r="B6756" s="241"/>
      <c r="C6756" s="241"/>
      <c r="D6756" s="241"/>
      <c r="E6756" s="241"/>
      <c r="F6756" s="241"/>
      <c r="G6756" s="242"/>
      <c r="H6756" s="241"/>
      <c r="I6756" s="241"/>
      <c r="J6756" s="241"/>
      <c r="K6756" s="241"/>
      <c r="L6756" s="241"/>
      <c r="M6756" s="243"/>
      <c r="N6756" s="244"/>
      <c r="O6756" s="243"/>
      <c r="P6756" s="244"/>
      <c r="Q6756" s="243"/>
      <c r="R6756" s="243"/>
    </row>
    <row r="6757" spans="1:18">
      <c r="A6757" s="241"/>
      <c r="B6757" s="241"/>
      <c r="C6757" s="241"/>
      <c r="D6757" s="241"/>
      <c r="E6757" s="241"/>
      <c r="F6757" s="241"/>
      <c r="G6757" s="242"/>
      <c r="H6757" s="241"/>
      <c r="I6757" s="241"/>
      <c r="J6757" s="241"/>
      <c r="K6757" s="241"/>
      <c r="L6757" s="241"/>
      <c r="M6757" s="243"/>
      <c r="N6757" s="244"/>
      <c r="O6757" s="243"/>
      <c r="P6757" s="244"/>
      <c r="Q6757" s="243"/>
      <c r="R6757" s="243"/>
    </row>
    <row r="6758" spans="1:18">
      <c r="A6758" s="241"/>
      <c r="B6758" s="241"/>
      <c r="C6758" s="241"/>
      <c r="D6758" s="241"/>
      <c r="E6758" s="241"/>
      <c r="F6758" s="241"/>
      <c r="G6758" s="242"/>
      <c r="H6758" s="241"/>
      <c r="I6758" s="241"/>
      <c r="J6758" s="241"/>
      <c r="K6758" s="241"/>
      <c r="L6758" s="241"/>
      <c r="M6758" s="243"/>
      <c r="N6758" s="244"/>
      <c r="O6758" s="243"/>
      <c r="P6758" s="244"/>
      <c r="Q6758" s="243"/>
      <c r="R6758" s="243"/>
    </row>
    <row r="6759" spans="1:18">
      <c r="A6759" s="241"/>
      <c r="B6759" s="241"/>
      <c r="C6759" s="241"/>
      <c r="D6759" s="241"/>
      <c r="E6759" s="241"/>
      <c r="F6759" s="241"/>
      <c r="G6759" s="242"/>
      <c r="H6759" s="241"/>
      <c r="I6759" s="241"/>
      <c r="J6759" s="241"/>
      <c r="K6759" s="241"/>
      <c r="L6759" s="241"/>
      <c r="M6759" s="243"/>
      <c r="N6759" s="244"/>
      <c r="O6759" s="243"/>
      <c r="P6759" s="244"/>
      <c r="Q6759" s="243"/>
      <c r="R6759" s="243"/>
    </row>
    <row r="6760" spans="1:18">
      <c r="A6760" s="241"/>
      <c r="B6760" s="241"/>
      <c r="C6760" s="241"/>
      <c r="D6760" s="241"/>
      <c r="E6760" s="241"/>
      <c r="F6760" s="241"/>
      <c r="G6760" s="242"/>
      <c r="H6760" s="241"/>
      <c r="I6760" s="241"/>
      <c r="J6760" s="241"/>
      <c r="K6760" s="241"/>
      <c r="L6760" s="241"/>
      <c r="M6760" s="243"/>
      <c r="N6760" s="244"/>
      <c r="O6760" s="243"/>
      <c r="P6760" s="244"/>
      <c r="Q6760" s="243"/>
      <c r="R6760" s="243"/>
    </row>
    <row r="6761" spans="1:18">
      <c r="A6761" s="241"/>
      <c r="B6761" s="241"/>
      <c r="C6761" s="241"/>
      <c r="D6761" s="241"/>
      <c r="E6761" s="241"/>
      <c r="F6761" s="241"/>
      <c r="G6761" s="242"/>
      <c r="H6761" s="241"/>
      <c r="I6761" s="241"/>
      <c r="J6761" s="241"/>
      <c r="K6761" s="241"/>
      <c r="L6761" s="241"/>
      <c r="M6761" s="243"/>
      <c r="N6761" s="244"/>
      <c r="O6761" s="243"/>
      <c r="P6761" s="244"/>
      <c r="Q6761" s="243"/>
      <c r="R6761" s="243"/>
    </row>
    <row r="6762" spans="1:18">
      <c r="A6762" s="241"/>
      <c r="B6762" s="241"/>
      <c r="C6762" s="241"/>
      <c r="D6762" s="241"/>
      <c r="E6762" s="241"/>
      <c r="F6762" s="241"/>
      <c r="G6762" s="242"/>
      <c r="H6762" s="241"/>
      <c r="I6762" s="241"/>
      <c r="J6762" s="241"/>
      <c r="K6762" s="241"/>
      <c r="L6762" s="241"/>
      <c r="M6762" s="243"/>
      <c r="N6762" s="244"/>
      <c r="O6762" s="243"/>
      <c r="P6762" s="244"/>
      <c r="Q6762" s="243"/>
      <c r="R6762" s="243"/>
    </row>
    <row r="6763" spans="1:18">
      <c r="A6763" s="241"/>
      <c r="B6763" s="241"/>
      <c r="C6763" s="241"/>
      <c r="D6763" s="241"/>
      <c r="E6763" s="241"/>
      <c r="F6763" s="241"/>
      <c r="G6763" s="242"/>
      <c r="H6763" s="241"/>
      <c r="I6763" s="241"/>
      <c r="J6763" s="241"/>
      <c r="K6763" s="241"/>
      <c r="L6763" s="241"/>
      <c r="M6763" s="243"/>
      <c r="N6763" s="244"/>
      <c r="O6763" s="243"/>
      <c r="P6763" s="244"/>
      <c r="Q6763" s="243"/>
      <c r="R6763" s="243"/>
    </row>
    <row r="6764" spans="1:18">
      <c r="A6764" s="241"/>
      <c r="B6764" s="241"/>
      <c r="C6764" s="241"/>
      <c r="D6764" s="241"/>
      <c r="E6764" s="241"/>
      <c r="F6764" s="241"/>
      <c r="G6764" s="242"/>
      <c r="H6764" s="241"/>
      <c r="I6764" s="241"/>
      <c r="J6764" s="241"/>
      <c r="K6764" s="241"/>
      <c r="L6764" s="241"/>
      <c r="M6764" s="243"/>
      <c r="N6764" s="244"/>
      <c r="O6764" s="243"/>
      <c r="P6764" s="244"/>
      <c r="Q6764" s="243"/>
      <c r="R6764" s="243"/>
    </row>
    <row r="6765" spans="1:18">
      <c r="A6765" s="241"/>
      <c r="B6765" s="241"/>
      <c r="C6765" s="241"/>
      <c r="D6765" s="241"/>
      <c r="E6765" s="241"/>
      <c r="F6765" s="241"/>
      <c r="G6765" s="242"/>
      <c r="H6765" s="241"/>
      <c r="I6765" s="241"/>
      <c r="J6765" s="241"/>
      <c r="K6765" s="241"/>
      <c r="L6765" s="241"/>
      <c r="M6765" s="243"/>
      <c r="N6765" s="244"/>
      <c r="O6765" s="243"/>
      <c r="P6765" s="244"/>
      <c r="Q6765" s="243"/>
      <c r="R6765" s="243"/>
    </row>
    <row r="6766" spans="1:18">
      <c r="A6766" s="241"/>
      <c r="B6766" s="241"/>
      <c r="C6766" s="241"/>
      <c r="D6766" s="241"/>
      <c r="E6766" s="241"/>
      <c r="F6766" s="241"/>
      <c r="G6766" s="242"/>
      <c r="H6766" s="241"/>
      <c r="I6766" s="241"/>
      <c r="J6766" s="241"/>
      <c r="K6766" s="241"/>
      <c r="L6766" s="241"/>
      <c r="M6766" s="243"/>
      <c r="N6766" s="244"/>
      <c r="O6766" s="243"/>
      <c r="P6766" s="244"/>
      <c r="Q6766" s="243"/>
      <c r="R6766" s="243"/>
    </row>
    <row r="6767" spans="1:18">
      <c r="A6767" s="241"/>
      <c r="B6767" s="241"/>
      <c r="C6767" s="241"/>
      <c r="D6767" s="241"/>
      <c r="E6767" s="241"/>
      <c r="F6767" s="241"/>
      <c r="G6767" s="242"/>
      <c r="H6767" s="241"/>
      <c r="I6767" s="241"/>
      <c r="J6767" s="241"/>
      <c r="K6767" s="241"/>
      <c r="L6767" s="241"/>
      <c r="M6767" s="243"/>
      <c r="N6767" s="244"/>
      <c r="O6767" s="243"/>
      <c r="P6767" s="244"/>
      <c r="Q6767" s="243"/>
      <c r="R6767" s="243"/>
    </row>
    <row r="6768" spans="1:18">
      <c r="A6768" s="241"/>
      <c r="B6768" s="241"/>
      <c r="C6768" s="241"/>
      <c r="D6768" s="241"/>
      <c r="E6768" s="241"/>
      <c r="F6768" s="241"/>
      <c r="G6768" s="242"/>
      <c r="H6768" s="241"/>
      <c r="I6768" s="241"/>
      <c r="J6768" s="241"/>
      <c r="K6768" s="241"/>
      <c r="L6768" s="241"/>
      <c r="M6768" s="243"/>
      <c r="N6768" s="244"/>
      <c r="O6768" s="243"/>
      <c r="P6768" s="244"/>
      <c r="Q6768" s="243"/>
      <c r="R6768" s="243"/>
    </row>
    <row r="6769" spans="1:18">
      <c r="A6769" s="241"/>
      <c r="B6769" s="241"/>
      <c r="C6769" s="241"/>
      <c r="D6769" s="241"/>
      <c r="E6769" s="241"/>
      <c r="F6769" s="241"/>
      <c r="G6769" s="242"/>
      <c r="H6769" s="241"/>
      <c r="I6769" s="241"/>
      <c r="J6769" s="241"/>
      <c r="K6769" s="241"/>
      <c r="L6769" s="241"/>
      <c r="M6769" s="243"/>
      <c r="N6769" s="244"/>
      <c r="O6769" s="243"/>
      <c r="P6769" s="244"/>
      <c r="Q6769" s="243"/>
      <c r="R6769" s="243"/>
    </row>
    <row r="6770" spans="1:18">
      <c r="A6770" s="241"/>
      <c r="B6770" s="241"/>
      <c r="C6770" s="241"/>
      <c r="D6770" s="241"/>
      <c r="E6770" s="241"/>
      <c r="F6770" s="241"/>
      <c r="G6770" s="242"/>
      <c r="H6770" s="241"/>
      <c r="I6770" s="241"/>
      <c r="J6770" s="241"/>
      <c r="K6770" s="241"/>
      <c r="L6770" s="241"/>
      <c r="M6770" s="243"/>
      <c r="N6770" s="244"/>
      <c r="O6770" s="243"/>
      <c r="P6770" s="244"/>
      <c r="Q6770" s="243"/>
      <c r="R6770" s="243"/>
    </row>
    <row r="6771" spans="1:18">
      <c r="A6771" s="241"/>
      <c r="B6771" s="241"/>
      <c r="C6771" s="241"/>
      <c r="D6771" s="241"/>
      <c r="E6771" s="241"/>
      <c r="F6771" s="241"/>
      <c r="G6771" s="242"/>
      <c r="H6771" s="241"/>
      <c r="I6771" s="241"/>
      <c r="J6771" s="241"/>
      <c r="K6771" s="241"/>
      <c r="L6771" s="241"/>
      <c r="M6771" s="243"/>
      <c r="N6771" s="244"/>
      <c r="O6771" s="243"/>
      <c r="P6771" s="244"/>
      <c r="Q6771" s="243"/>
      <c r="R6771" s="243"/>
    </row>
    <row r="6772" spans="1:18">
      <c r="A6772" s="241"/>
      <c r="B6772" s="241"/>
      <c r="C6772" s="241"/>
      <c r="D6772" s="241"/>
      <c r="E6772" s="241"/>
      <c r="F6772" s="241"/>
      <c r="G6772" s="242"/>
      <c r="H6772" s="241"/>
      <c r="I6772" s="241"/>
      <c r="J6772" s="241"/>
      <c r="K6772" s="241"/>
      <c r="L6772" s="241"/>
      <c r="M6772" s="243"/>
      <c r="N6772" s="244"/>
      <c r="O6772" s="243"/>
      <c r="P6772" s="244"/>
      <c r="Q6772" s="243"/>
      <c r="R6772" s="243"/>
    </row>
    <row r="6773" spans="1:18">
      <c r="A6773" s="241"/>
      <c r="B6773" s="241"/>
      <c r="C6773" s="241"/>
      <c r="D6773" s="241"/>
      <c r="E6773" s="241"/>
      <c r="F6773" s="241"/>
      <c r="G6773" s="242"/>
      <c r="H6773" s="241"/>
      <c r="I6773" s="241"/>
      <c r="J6773" s="241"/>
      <c r="K6773" s="241"/>
      <c r="L6773" s="241"/>
      <c r="M6773" s="243"/>
      <c r="N6773" s="244"/>
      <c r="O6773" s="243"/>
      <c r="P6773" s="244"/>
      <c r="Q6773" s="243"/>
      <c r="R6773" s="243"/>
    </row>
    <row r="6774" spans="1:18">
      <c r="A6774" s="241"/>
      <c r="B6774" s="241"/>
      <c r="C6774" s="241"/>
      <c r="D6774" s="241"/>
      <c r="E6774" s="241"/>
      <c r="F6774" s="241"/>
      <c r="G6774" s="242"/>
      <c r="H6774" s="241"/>
      <c r="I6774" s="241"/>
      <c r="J6774" s="241"/>
      <c r="K6774" s="241"/>
      <c r="L6774" s="241"/>
      <c r="M6774" s="243"/>
      <c r="N6774" s="244"/>
      <c r="O6774" s="243"/>
      <c r="P6774" s="244"/>
      <c r="Q6774" s="243"/>
      <c r="R6774" s="243"/>
    </row>
    <row r="6775" spans="1:18">
      <c r="A6775" s="241"/>
      <c r="B6775" s="241"/>
      <c r="C6775" s="241"/>
      <c r="D6775" s="241"/>
      <c r="E6775" s="241"/>
      <c r="F6775" s="241"/>
      <c r="G6775" s="242"/>
      <c r="H6775" s="241"/>
      <c r="I6775" s="241"/>
      <c r="J6775" s="241"/>
      <c r="K6775" s="241"/>
      <c r="L6775" s="241"/>
      <c r="M6775" s="243"/>
      <c r="N6775" s="244"/>
      <c r="O6775" s="243"/>
      <c r="P6775" s="244"/>
      <c r="Q6775" s="243"/>
      <c r="R6775" s="243"/>
    </row>
    <row r="6776" spans="1:18">
      <c r="A6776" s="241"/>
      <c r="B6776" s="241"/>
      <c r="C6776" s="241"/>
      <c r="D6776" s="241"/>
      <c r="E6776" s="241"/>
      <c r="F6776" s="241"/>
      <c r="G6776" s="242"/>
      <c r="H6776" s="241"/>
      <c r="I6776" s="241"/>
      <c r="J6776" s="241"/>
      <c r="K6776" s="241"/>
      <c r="L6776" s="241"/>
      <c r="M6776" s="243"/>
      <c r="N6776" s="244"/>
      <c r="O6776" s="243"/>
      <c r="P6776" s="244"/>
      <c r="Q6776" s="243"/>
      <c r="R6776" s="243"/>
    </row>
    <row r="6777" spans="1:18">
      <c r="A6777" s="241"/>
      <c r="B6777" s="241"/>
      <c r="C6777" s="241"/>
      <c r="D6777" s="241"/>
      <c r="E6777" s="241"/>
      <c r="F6777" s="241"/>
      <c r="G6777" s="242"/>
      <c r="H6777" s="241"/>
      <c r="I6777" s="241"/>
      <c r="J6777" s="241"/>
      <c r="K6777" s="241"/>
      <c r="L6777" s="241"/>
      <c r="M6777" s="243"/>
      <c r="N6777" s="244"/>
      <c r="O6777" s="243"/>
      <c r="P6777" s="244"/>
      <c r="Q6777" s="243"/>
      <c r="R6777" s="243"/>
    </row>
    <row r="6778" spans="1:18">
      <c r="A6778" s="241"/>
      <c r="B6778" s="241"/>
      <c r="C6778" s="241"/>
      <c r="D6778" s="241"/>
      <c r="E6778" s="241"/>
      <c r="F6778" s="241"/>
      <c r="G6778" s="242"/>
      <c r="H6778" s="241"/>
      <c r="I6778" s="241"/>
      <c r="J6778" s="241"/>
      <c r="K6778" s="241"/>
      <c r="L6778" s="241"/>
      <c r="M6778" s="243"/>
      <c r="N6778" s="244"/>
      <c r="O6778" s="243"/>
      <c r="P6778" s="244"/>
      <c r="Q6778" s="243"/>
      <c r="R6778" s="243"/>
    </row>
    <row r="6779" spans="1:18">
      <c r="A6779" s="241"/>
      <c r="B6779" s="241"/>
      <c r="C6779" s="241"/>
      <c r="D6779" s="241"/>
      <c r="E6779" s="241"/>
      <c r="F6779" s="241"/>
      <c r="G6779" s="242"/>
      <c r="H6779" s="241"/>
      <c r="I6779" s="241"/>
      <c r="J6779" s="241"/>
      <c r="K6779" s="241"/>
      <c r="L6779" s="241"/>
      <c r="M6779" s="243"/>
      <c r="N6779" s="244"/>
      <c r="O6779" s="243"/>
      <c r="P6779" s="244"/>
      <c r="Q6779" s="243"/>
      <c r="R6779" s="243"/>
    </row>
    <row r="6780" spans="1:18">
      <c r="A6780" s="241"/>
      <c r="B6780" s="241"/>
      <c r="C6780" s="241"/>
      <c r="D6780" s="241"/>
      <c r="E6780" s="241"/>
      <c r="F6780" s="241"/>
      <c r="G6780" s="242"/>
      <c r="H6780" s="241"/>
      <c r="I6780" s="241"/>
      <c r="J6780" s="241"/>
      <c r="K6780" s="241"/>
      <c r="L6780" s="241"/>
      <c r="M6780" s="243"/>
      <c r="N6780" s="244"/>
      <c r="O6780" s="243"/>
      <c r="P6780" s="244"/>
      <c r="Q6780" s="243"/>
      <c r="R6780" s="243"/>
    </row>
    <row r="6781" spans="1:18">
      <c r="A6781" s="241"/>
      <c r="B6781" s="241"/>
      <c r="C6781" s="241"/>
      <c r="D6781" s="241"/>
      <c r="E6781" s="241"/>
      <c r="F6781" s="241"/>
      <c r="G6781" s="242"/>
      <c r="H6781" s="241"/>
      <c r="I6781" s="241"/>
      <c r="J6781" s="241"/>
      <c r="K6781" s="241"/>
      <c r="L6781" s="241"/>
      <c r="M6781" s="243"/>
      <c r="N6781" s="244"/>
      <c r="O6781" s="243"/>
      <c r="P6781" s="244"/>
      <c r="Q6781" s="243"/>
      <c r="R6781" s="243"/>
    </row>
    <row r="6782" spans="1:18">
      <c r="A6782" s="241"/>
      <c r="B6782" s="241"/>
      <c r="C6782" s="241"/>
      <c r="D6782" s="241"/>
      <c r="E6782" s="241"/>
      <c r="F6782" s="241"/>
      <c r="G6782" s="242"/>
      <c r="H6782" s="241"/>
      <c r="I6782" s="241"/>
      <c r="J6782" s="241"/>
      <c r="K6782" s="241"/>
      <c r="L6782" s="241"/>
      <c r="M6782" s="243"/>
      <c r="N6782" s="244"/>
      <c r="O6782" s="243"/>
      <c r="P6782" s="244"/>
      <c r="Q6782" s="243"/>
      <c r="R6782" s="243"/>
    </row>
    <row r="6783" spans="1:18">
      <c r="A6783" s="241"/>
      <c r="B6783" s="241"/>
      <c r="C6783" s="241"/>
      <c r="D6783" s="241"/>
      <c r="E6783" s="241"/>
      <c r="F6783" s="241"/>
      <c r="G6783" s="242"/>
      <c r="H6783" s="241"/>
      <c r="I6783" s="241"/>
      <c r="J6783" s="241"/>
      <c r="K6783" s="241"/>
      <c r="L6783" s="241"/>
      <c r="M6783" s="243"/>
      <c r="N6783" s="244"/>
      <c r="O6783" s="243"/>
      <c r="P6783" s="244"/>
      <c r="Q6783" s="243"/>
      <c r="R6783" s="243"/>
    </row>
    <row r="6784" spans="1:18">
      <c r="A6784" s="241"/>
      <c r="B6784" s="241"/>
      <c r="C6784" s="241"/>
      <c r="D6784" s="241"/>
      <c r="E6784" s="241"/>
      <c r="F6784" s="241"/>
      <c r="G6784" s="242"/>
      <c r="H6784" s="241"/>
      <c r="I6784" s="241"/>
      <c r="J6784" s="241"/>
      <c r="K6784" s="241"/>
      <c r="L6784" s="241"/>
      <c r="M6784" s="243"/>
      <c r="N6784" s="244"/>
      <c r="O6784" s="243"/>
      <c r="P6784" s="244"/>
      <c r="Q6784" s="243"/>
      <c r="R6784" s="243"/>
    </row>
    <row r="6785" spans="1:18">
      <c r="A6785" s="241"/>
      <c r="B6785" s="241"/>
      <c r="C6785" s="241"/>
      <c r="D6785" s="241"/>
      <c r="E6785" s="241"/>
      <c r="F6785" s="241"/>
      <c r="G6785" s="242"/>
      <c r="H6785" s="241"/>
      <c r="I6785" s="241"/>
      <c r="J6785" s="241"/>
      <c r="K6785" s="241"/>
      <c r="L6785" s="241"/>
      <c r="M6785" s="243"/>
      <c r="N6785" s="244"/>
      <c r="O6785" s="243"/>
      <c r="P6785" s="244"/>
      <c r="Q6785" s="243"/>
      <c r="R6785" s="243"/>
    </row>
    <row r="6786" spans="1:18">
      <c r="A6786" s="241"/>
      <c r="B6786" s="241"/>
      <c r="C6786" s="241"/>
      <c r="D6786" s="241"/>
      <c r="E6786" s="241"/>
      <c r="F6786" s="241"/>
      <c r="G6786" s="242"/>
      <c r="H6786" s="241"/>
      <c r="I6786" s="241"/>
      <c r="J6786" s="241"/>
      <c r="K6786" s="241"/>
      <c r="L6786" s="241"/>
      <c r="M6786" s="243"/>
      <c r="N6786" s="244"/>
      <c r="O6786" s="243"/>
      <c r="P6786" s="244"/>
      <c r="Q6786" s="243"/>
      <c r="R6786" s="243"/>
    </row>
    <row r="6787" spans="1:18">
      <c r="A6787" s="241"/>
      <c r="B6787" s="241"/>
      <c r="C6787" s="241"/>
      <c r="D6787" s="241"/>
      <c r="E6787" s="241"/>
      <c r="F6787" s="241"/>
      <c r="G6787" s="242"/>
      <c r="H6787" s="241"/>
      <c r="I6787" s="241"/>
      <c r="J6787" s="241"/>
      <c r="K6787" s="241"/>
      <c r="L6787" s="241"/>
      <c r="M6787" s="243"/>
      <c r="N6787" s="244"/>
      <c r="O6787" s="243"/>
      <c r="P6787" s="244"/>
      <c r="Q6787" s="243"/>
      <c r="R6787" s="243"/>
    </row>
    <row r="6788" spans="1:18">
      <c r="A6788" s="241"/>
      <c r="B6788" s="241"/>
      <c r="C6788" s="241"/>
      <c r="D6788" s="241"/>
      <c r="E6788" s="241"/>
      <c r="F6788" s="241"/>
      <c r="G6788" s="242"/>
      <c r="H6788" s="241"/>
      <c r="I6788" s="241"/>
      <c r="J6788" s="241"/>
      <c r="K6788" s="241"/>
      <c r="L6788" s="241"/>
      <c r="M6788" s="243"/>
      <c r="N6788" s="244"/>
      <c r="O6788" s="243"/>
      <c r="P6788" s="244"/>
      <c r="Q6788" s="243"/>
      <c r="R6788" s="243"/>
    </row>
    <row r="6789" spans="1:18">
      <c r="A6789" s="241"/>
      <c r="B6789" s="241"/>
      <c r="C6789" s="241"/>
      <c r="D6789" s="241"/>
      <c r="E6789" s="241"/>
      <c r="F6789" s="241"/>
      <c r="G6789" s="242"/>
      <c r="H6789" s="241"/>
      <c r="I6789" s="241"/>
      <c r="J6789" s="241"/>
      <c r="K6789" s="241"/>
      <c r="L6789" s="241"/>
      <c r="M6789" s="243"/>
      <c r="N6789" s="244"/>
      <c r="O6789" s="243"/>
      <c r="P6789" s="244"/>
      <c r="Q6789" s="243"/>
      <c r="R6789" s="243"/>
    </row>
    <row r="6790" spans="1:18">
      <c r="A6790" s="241"/>
      <c r="B6790" s="241"/>
      <c r="C6790" s="241"/>
      <c r="D6790" s="241"/>
      <c r="E6790" s="241"/>
      <c r="F6790" s="241"/>
      <c r="G6790" s="242"/>
      <c r="H6790" s="241"/>
      <c r="I6790" s="241"/>
      <c r="J6790" s="241"/>
      <c r="K6790" s="241"/>
      <c r="L6790" s="241"/>
      <c r="M6790" s="243"/>
      <c r="N6790" s="244"/>
      <c r="O6790" s="243"/>
      <c r="P6790" s="244"/>
      <c r="Q6790" s="243"/>
      <c r="R6790" s="243"/>
    </row>
    <row r="6791" spans="1:18">
      <c r="A6791" s="241"/>
      <c r="B6791" s="241"/>
      <c r="C6791" s="241"/>
      <c r="D6791" s="241"/>
      <c r="E6791" s="241"/>
      <c r="F6791" s="241"/>
      <c r="G6791" s="242"/>
      <c r="H6791" s="241"/>
      <c r="I6791" s="241"/>
      <c r="J6791" s="241"/>
      <c r="K6791" s="241"/>
      <c r="L6791" s="241"/>
      <c r="M6791" s="243"/>
      <c r="N6791" s="244"/>
      <c r="O6791" s="243"/>
      <c r="P6791" s="244"/>
      <c r="Q6791" s="243"/>
      <c r="R6791" s="243"/>
    </row>
    <row r="6792" spans="1:18">
      <c r="A6792" s="241"/>
      <c r="B6792" s="241"/>
      <c r="C6792" s="241"/>
      <c r="D6792" s="241"/>
      <c r="E6792" s="241"/>
      <c r="F6792" s="241"/>
      <c r="G6792" s="242"/>
      <c r="H6792" s="241"/>
      <c r="I6792" s="241"/>
      <c r="J6792" s="241"/>
      <c r="K6792" s="241"/>
      <c r="L6792" s="241"/>
      <c r="M6792" s="243"/>
      <c r="N6792" s="244"/>
      <c r="O6792" s="243"/>
      <c r="P6792" s="244"/>
      <c r="Q6792" s="243"/>
      <c r="R6792" s="243"/>
    </row>
    <row r="6793" spans="1:18">
      <c r="A6793" s="241"/>
      <c r="B6793" s="241"/>
      <c r="C6793" s="241"/>
      <c r="D6793" s="241"/>
      <c r="E6793" s="241"/>
      <c r="F6793" s="241"/>
      <c r="G6793" s="242"/>
      <c r="H6793" s="241"/>
      <c r="I6793" s="241"/>
      <c r="J6793" s="241"/>
      <c r="K6793" s="241"/>
      <c r="L6793" s="241"/>
      <c r="M6793" s="243"/>
      <c r="N6793" s="244"/>
      <c r="O6793" s="243"/>
      <c r="P6793" s="244"/>
      <c r="Q6793" s="243"/>
      <c r="R6793" s="243"/>
    </row>
    <row r="6794" spans="1:18">
      <c r="A6794" s="241"/>
      <c r="B6794" s="241"/>
      <c r="C6794" s="241"/>
      <c r="D6794" s="241"/>
      <c r="E6794" s="241"/>
      <c r="F6794" s="241"/>
      <c r="G6794" s="242"/>
      <c r="H6794" s="241"/>
      <c r="I6794" s="241"/>
      <c r="J6794" s="241"/>
      <c r="K6794" s="241"/>
      <c r="L6794" s="241"/>
      <c r="M6794" s="243"/>
      <c r="N6794" s="244"/>
      <c r="O6794" s="243"/>
      <c r="P6794" s="244"/>
      <c r="Q6794" s="243"/>
      <c r="R6794" s="243"/>
    </row>
    <row r="6795" spans="1:18">
      <c r="A6795" s="241"/>
      <c r="B6795" s="241"/>
      <c r="C6795" s="241"/>
      <c r="D6795" s="241"/>
      <c r="E6795" s="241"/>
      <c r="F6795" s="241"/>
      <c r="G6795" s="242"/>
      <c r="H6795" s="241"/>
      <c r="I6795" s="241"/>
      <c r="J6795" s="241"/>
      <c r="K6795" s="241"/>
      <c r="L6795" s="241"/>
      <c r="M6795" s="243"/>
      <c r="N6795" s="244"/>
      <c r="O6795" s="243"/>
      <c r="P6795" s="244"/>
      <c r="Q6795" s="243"/>
      <c r="R6795" s="243"/>
    </row>
    <row r="6796" spans="1:18">
      <c r="A6796" s="241"/>
      <c r="B6796" s="241"/>
      <c r="C6796" s="241"/>
      <c r="D6796" s="241"/>
      <c r="E6796" s="241"/>
      <c r="F6796" s="241"/>
      <c r="G6796" s="242"/>
      <c r="H6796" s="241"/>
      <c r="I6796" s="241"/>
      <c r="J6796" s="241"/>
      <c r="K6796" s="241"/>
      <c r="L6796" s="241"/>
      <c r="M6796" s="243"/>
      <c r="N6796" s="244"/>
      <c r="O6796" s="243"/>
      <c r="P6796" s="244"/>
      <c r="Q6796" s="243"/>
      <c r="R6796" s="243"/>
    </row>
    <row r="6797" spans="1:18">
      <c r="A6797" s="241"/>
      <c r="B6797" s="241"/>
      <c r="C6797" s="241"/>
      <c r="D6797" s="241"/>
      <c r="E6797" s="241"/>
      <c r="F6797" s="241"/>
      <c r="G6797" s="242"/>
      <c r="H6797" s="241"/>
      <c r="I6797" s="241"/>
      <c r="J6797" s="241"/>
      <c r="K6797" s="241"/>
      <c r="L6797" s="241"/>
      <c r="M6797" s="243"/>
      <c r="N6797" s="244"/>
      <c r="O6797" s="243"/>
      <c r="P6797" s="244"/>
      <c r="Q6797" s="243"/>
      <c r="R6797" s="243"/>
    </row>
    <row r="6798" spans="1:18">
      <c r="A6798" s="241"/>
      <c r="B6798" s="241"/>
      <c r="C6798" s="241"/>
      <c r="D6798" s="241"/>
      <c r="E6798" s="241"/>
      <c r="F6798" s="241"/>
      <c r="G6798" s="242"/>
      <c r="H6798" s="241"/>
      <c r="I6798" s="241"/>
      <c r="J6798" s="241"/>
      <c r="K6798" s="241"/>
      <c r="L6798" s="241"/>
      <c r="M6798" s="243"/>
      <c r="N6798" s="244"/>
      <c r="O6798" s="243"/>
      <c r="P6798" s="244"/>
      <c r="Q6798" s="243"/>
      <c r="R6798" s="243"/>
    </row>
    <row r="6799" spans="1:18">
      <c r="A6799" s="241"/>
      <c r="B6799" s="241"/>
      <c r="C6799" s="241"/>
      <c r="D6799" s="241"/>
      <c r="E6799" s="241"/>
      <c r="F6799" s="241"/>
      <c r="G6799" s="242"/>
      <c r="H6799" s="241"/>
      <c r="I6799" s="241"/>
      <c r="J6799" s="241"/>
      <c r="K6799" s="241"/>
      <c r="L6799" s="241"/>
      <c r="M6799" s="243"/>
      <c r="N6799" s="244"/>
      <c r="O6799" s="243"/>
      <c r="P6799" s="244"/>
      <c r="Q6799" s="243"/>
      <c r="R6799" s="243"/>
    </row>
    <row r="6800" spans="1:18">
      <c r="A6800" s="241"/>
      <c r="B6800" s="241"/>
      <c r="C6800" s="241"/>
      <c r="D6800" s="241"/>
      <c r="E6800" s="241"/>
      <c r="F6800" s="241"/>
      <c r="G6800" s="242"/>
      <c r="H6800" s="241"/>
      <c r="I6800" s="241"/>
      <c r="J6800" s="241"/>
      <c r="K6800" s="241"/>
      <c r="L6800" s="241"/>
      <c r="M6800" s="243"/>
      <c r="N6800" s="244"/>
      <c r="O6800" s="243"/>
      <c r="P6800" s="244"/>
      <c r="Q6800" s="243"/>
      <c r="R6800" s="243"/>
    </row>
    <row r="6801" spans="1:18">
      <c r="A6801" s="241"/>
      <c r="B6801" s="241"/>
      <c r="C6801" s="241"/>
      <c r="D6801" s="241"/>
      <c r="E6801" s="241"/>
      <c r="F6801" s="241"/>
      <c r="G6801" s="242"/>
      <c r="H6801" s="241"/>
      <c r="I6801" s="241"/>
      <c r="J6801" s="241"/>
      <c r="K6801" s="241"/>
      <c r="L6801" s="241"/>
      <c r="M6801" s="243"/>
      <c r="N6801" s="244"/>
      <c r="O6801" s="243"/>
      <c r="P6801" s="244"/>
      <c r="Q6801" s="243"/>
      <c r="R6801" s="243"/>
    </row>
    <row r="6802" spans="1:18">
      <c r="A6802" s="241"/>
      <c r="B6802" s="241"/>
      <c r="C6802" s="241"/>
      <c r="D6802" s="241"/>
      <c r="E6802" s="241"/>
      <c r="F6802" s="241"/>
      <c r="G6802" s="242"/>
      <c r="H6802" s="241"/>
      <c r="I6802" s="241"/>
      <c r="J6802" s="241"/>
      <c r="K6802" s="241"/>
      <c r="L6802" s="241"/>
      <c r="M6802" s="243"/>
      <c r="N6802" s="244"/>
      <c r="O6802" s="243"/>
      <c r="P6802" s="244"/>
      <c r="Q6802" s="243"/>
      <c r="R6802" s="243"/>
    </row>
    <row r="6803" spans="1:18">
      <c r="A6803" s="241"/>
      <c r="B6803" s="241"/>
      <c r="C6803" s="241"/>
      <c r="D6803" s="241"/>
      <c r="E6803" s="241"/>
      <c r="F6803" s="241"/>
      <c r="G6803" s="242"/>
      <c r="H6803" s="241"/>
      <c r="I6803" s="241"/>
      <c r="J6803" s="241"/>
      <c r="K6803" s="241"/>
      <c r="L6803" s="241"/>
      <c r="M6803" s="243"/>
      <c r="N6803" s="244"/>
      <c r="O6803" s="243"/>
      <c r="P6803" s="244"/>
      <c r="Q6803" s="243"/>
      <c r="R6803" s="243"/>
    </row>
    <row r="6804" spans="1:18">
      <c r="A6804" s="241"/>
      <c r="B6804" s="241"/>
      <c r="C6804" s="241"/>
      <c r="D6804" s="241"/>
      <c r="E6804" s="241"/>
      <c r="F6804" s="241"/>
      <c r="G6804" s="242"/>
      <c r="H6804" s="241"/>
      <c r="I6804" s="241"/>
      <c r="J6804" s="241"/>
      <c r="K6804" s="241"/>
      <c r="L6804" s="241"/>
      <c r="M6804" s="243"/>
      <c r="N6804" s="244"/>
      <c r="O6804" s="243"/>
      <c r="P6804" s="244"/>
      <c r="Q6804" s="243"/>
      <c r="R6804" s="243"/>
    </row>
    <row r="6805" spans="1:18">
      <c r="A6805" s="241"/>
      <c r="B6805" s="241"/>
      <c r="C6805" s="241"/>
      <c r="D6805" s="241"/>
      <c r="E6805" s="241"/>
      <c r="F6805" s="241"/>
      <c r="G6805" s="242"/>
      <c r="H6805" s="241"/>
      <c r="I6805" s="241"/>
      <c r="J6805" s="241"/>
      <c r="K6805" s="241"/>
      <c r="L6805" s="241"/>
      <c r="M6805" s="243"/>
      <c r="N6805" s="244"/>
      <c r="O6805" s="243"/>
      <c r="P6805" s="244"/>
      <c r="Q6805" s="243"/>
      <c r="R6805" s="243"/>
    </row>
    <row r="6806" spans="1:18">
      <c r="A6806" s="241"/>
      <c r="B6806" s="241"/>
      <c r="C6806" s="241"/>
      <c r="D6806" s="241"/>
      <c r="E6806" s="241"/>
      <c r="F6806" s="241"/>
      <c r="G6806" s="242"/>
      <c r="H6806" s="241"/>
      <c r="I6806" s="241"/>
      <c r="J6806" s="241"/>
      <c r="K6806" s="241"/>
      <c r="L6806" s="241"/>
      <c r="M6806" s="243"/>
      <c r="N6806" s="244"/>
      <c r="O6806" s="243"/>
      <c r="P6806" s="244"/>
      <c r="Q6806" s="243"/>
      <c r="R6806" s="243"/>
    </row>
    <row r="6807" spans="1:18">
      <c r="A6807" s="241"/>
      <c r="B6807" s="241"/>
      <c r="C6807" s="241"/>
      <c r="D6807" s="241"/>
      <c r="E6807" s="241"/>
      <c r="F6807" s="241"/>
      <c r="G6807" s="242"/>
      <c r="H6807" s="241"/>
      <c r="I6807" s="241"/>
      <c r="J6807" s="241"/>
      <c r="K6807" s="241"/>
      <c r="L6807" s="241"/>
      <c r="M6807" s="243"/>
      <c r="N6807" s="244"/>
      <c r="O6807" s="243"/>
      <c r="P6807" s="244"/>
      <c r="Q6807" s="243"/>
      <c r="R6807" s="243"/>
    </row>
    <row r="6808" spans="1:18">
      <c r="A6808" s="241"/>
      <c r="B6808" s="241"/>
      <c r="C6808" s="241"/>
      <c r="D6808" s="241"/>
      <c r="E6808" s="241"/>
      <c r="F6808" s="241"/>
      <c r="G6808" s="242"/>
      <c r="H6808" s="241"/>
      <c r="I6808" s="241"/>
      <c r="J6808" s="241"/>
      <c r="K6808" s="241"/>
      <c r="L6808" s="241"/>
      <c r="M6808" s="243"/>
      <c r="N6808" s="244"/>
      <c r="O6808" s="243"/>
      <c r="P6808" s="244"/>
      <c r="Q6808" s="243"/>
      <c r="R6808" s="243"/>
    </row>
    <row r="6809" spans="1:18">
      <c r="A6809" s="241"/>
      <c r="B6809" s="241"/>
      <c r="C6809" s="241"/>
      <c r="D6809" s="241"/>
      <c r="E6809" s="241"/>
      <c r="F6809" s="241"/>
      <c r="G6809" s="242"/>
      <c r="H6809" s="241"/>
      <c r="I6809" s="241"/>
      <c r="J6809" s="241"/>
      <c r="K6809" s="241"/>
      <c r="L6809" s="241"/>
      <c r="M6809" s="243"/>
      <c r="N6809" s="244"/>
      <c r="O6809" s="243"/>
      <c r="P6809" s="244"/>
      <c r="Q6809" s="243"/>
      <c r="R6809" s="243"/>
    </row>
    <row r="6810" spans="1:18">
      <c r="A6810" s="241"/>
      <c r="B6810" s="241"/>
      <c r="C6810" s="241"/>
      <c r="D6810" s="241"/>
      <c r="E6810" s="241"/>
      <c r="F6810" s="241"/>
      <c r="G6810" s="242"/>
      <c r="H6810" s="241"/>
      <c r="I6810" s="241"/>
      <c r="J6810" s="241"/>
      <c r="K6810" s="241"/>
      <c r="L6810" s="241"/>
      <c r="M6810" s="243"/>
      <c r="N6810" s="244"/>
      <c r="O6810" s="243"/>
      <c r="P6810" s="244"/>
      <c r="Q6810" s="243"/>
      <c r="R6810" s="243"/>
    </row>
    <row r="6811" spans="1:18">
      <c r="A6811" s="241"/>
      <c r="B6811" s="241"/>
      <c r="C6811" s="241"/>
      <c r="D6811" s="241"/>
      <c r="E6811" s="241"/>
      <c r="F6811" s="241"/>
      <c r="G6811" s="242"/>
      <c r="H6811" s="241"/>
      <c r="I6811" s="241"/>
      <c r="J6811" s="241"/>
      <c r="K6811" s="241"/>
      <c r="L6811" s="241"/>
      <c r="M6811" s="243"/>
      <c r="N6811" s="244"/>
      <c r="O6811" s="243"/>
      <c r="P6811" s="244"/>
      <c r="Q6811" s="243"/>
      <c r="R6811" s="243"/>
    </row>
    <row r="6812" spans="1:18">
      <c r="A6812" s="241"/>
      <c r="B6812" s="241"/>
      <c r="C6812" s="241"/>
      <c r="D6812" s="241"/>
      <c r="E6812" s="241"/>
      <c r="F6812" s="241"/>
      <c r="G6812" s="242"/>
      <c r="H6812" s="241"/>
      <c r="I6812" s="241"/>
      <c r="J6812" s="241"/>
      <c r="K6812" s="241"/>
      <c r="L6812" s="241"/>
      <c r="M6812" s="243"/>
      <c r="N6812" s="244"/>
      <c r="O6812" s="243"/>
      <c r="P6812" s="244"/>
      <c r="Q6812" s="243"/>
      <c r="R6812" s="243"/>
    </row>
    <row r="6813" spans="1:18">
      <c r="A6813" s="241"/>
      <c r="B6813" s="241"/>
      <c r="C6813" s="241"/>
      <c r="D6813" s="241"/>
      <c r="E6813" s="241"/>
      <c r="F6813" s="241"/>
      <c r="G6813" s="242"/>
      <c r="H6813" s="241"/>
      <c r="I6813" s="241"/>
      <c r="J6813" s="241"/>
      <c r="K6813" s="241"/>
      <c r="L6813" s="241"/>
      <c r="M6813" s="243"/>
      <c r="N6813" s="244"/>
      <c r="O6813" s="243"/>
      <c r="P6813" s="244"/>
      <c r="Q6813" s="243"/>
      <c r="R6813" s="243"/>
    </row>
    <row r="6814" spans="1:18">
      <c r="A6814" s="241"/>
      <c r="B6814" s="241"/>
      <c r="C6814" s="241"/>
      <c r="D6814" s="241"/>
      <c r="E6814" s="241"/>
      <c r="F6814" s="241"/>
      <c r="G6814" s="242"/>
      <c r="H6814" s="241"/>
      <c r="I6814" s="241"/>
      <c r="J6814" s="241"/>
      <c r="K6814" s="241"/>
      <c r="L6814" s="241"/>
      <c r="M6814" s="243"/>
      <c r="N6814" s="244"/>
      <c r="O6814" s="243"/>
      <c r="P6814" s="244"/>
      <c r="Q6814" s="243"/>
      <c r="R6814" s="243"/>
    </row>
    <row r="6815" spans="1:18">
      <c r="A6815" s="241"/>
      <c r="B6815" s="241"/>
      <c r="C6815" s="241"/>
      <c r="D6815" s="241"/>
      <c r="E6815" s="241"/>
      <c r="F6815" s="241"/>
      <c r="G6815" s="242"/>
      <c r="H6815" s="241"/>
      <c r="I6815" s="241"/>
      <c r="J6815" s="241"/>
      <c r="K6815" s="241"/>
      <c r="L6815" s="241"/>
      <c r="M6815" s="243"/>
      <c r="N6815" s="244"/>
      <c r="O6815" s="243"/>
      <c r="P6815" s="244"/>
      <c r="Q6815" s="243"/>
      <c r="R6815" s="243"/>
    </row>
    <row r="6816" spans="1:18">
      <c r="A6816" s="241"/>
      <c r="B6816" s="241"/>
      <c r="C6816" s="241"/>
      <c r="D6816" s="241"/>
      <c r="E6816" s="241"/>
      <c r="F6816" s="241"/>
      <c r="G6816" s="242"/>
      <c r="H6816" s="241"/>
      <c r="I6816" s="241"/>
      <c r="J6816" s="241"/>
      <c r="K6816" s="241"/>
      <c r="L6816" s="241"/>
      <c r="M6816" s="243"/>
      <c r="N6816" s="244"/>
      <c r="O6816" s="243"/>
      <c r="P6816" s="244"/>
      <c r="Q6816" s="243"/>
      <c r="R6816" s="243"/>
    </row>
    <row r="6817" spans="1:18">
      <c r="A6817" s="241"/>
      <c r="B6817" s="241"/>
      <c r="C6817" s="241"/>
      <c r="D6817" s="241"/>
      <c r="E6817" s="241"/>
      <c r="F6817" s="241"/>
      <c r="G6817" s="242"/>
      <c r="H6817" s="241"/>
      <c r="I6817" s="241"/>
      <c r="J6817" s="241"/>
      <c r="K6817" s="241"/>
      <c r="L6817" s="241"/>
      <c r="M6817" s="243"/>
      <c r="N6817" s="244"/>
      <c r="O6817" s="243"/>
      <c r="P6817" s="244"/>
      <c r="Q6817" s="243"/>
      <c r="R6817" s="243"/>
    </row>
    <row r="6818" spans="1:18">
      <c r="A6818" s="241"/>
      <c r="B6818" s="241"/>
      <c r="C6818" s="241"/>
      <c r="D6818" s="241"/>
      <c r="E6818" s="241"/>
      <c r="F6818" s="241"/>
      <c r="G6818" s="242"/>
      <c r="H6818" s="241"/>
      <c r="I6818" s="241"/>
      <c r="J6818" s="241"/>
      <c r="K6818" s="241"/>
      <c r="L6818" s="241"/>
      <c r="M6818" s="243"/>
      <c r="N6818" s="244"/>
      <c r="O6818" s="243"/>
      <c r="P6818" s="244"/>
      <c r="Q6818" s="243"/>
      <c r="R6818" s="243"/>
    </row>
    <row r="6819" spans="1:18">
      <c r="A6819" s="241"/>
      <c r="B6819" s="241"/>
      <c r="C6819" s="241"/>
      <c r="D6819" s="241"/>
      <c r="E6819" s="241"/>
      <c r="F6819" s="241"/>
      <c r="G6819" s="242"/>
      <c r="H6819" s="241"/>
      <c r="I6819" s="241"/>
      <c r="J6819" s="241"/>
      <c r="K6819" s="241"/>
      <c r="L6819" s="241"/>
      <c r="M6819" s="243"/>
      <c r="N6819" s="244"/>
      <c r="O6819" s="243"/>
      <c r="P6819" s="244"/>
      <c r="Q6819" s="243"/>
      <c r="R6819" s="243"/>
    </row>
    <row r="6820" spans="1:18">
      <c r="A6820" s="241"/>
      <c r="B6820" s="241"/>
      <c r="C6820" s="241"/>
      <c r="D6820" s="241"/>
      <c r="E6820" s="241"/>
      <c r="F6820" s="241"/>
      <c r="G6820" s="242"/>
      <c r="H6820" s="241"/>
      <c r="I6820" s="241"/>
      <c r="J6820" s="241"/>
      <c r="K6820" s="241"/>
      <c r="L6820" s="241"/>
      <c r="M6820" s="243"/>
      <c r="N6820" s="244"/>
      <c r="O6820" s="243"/>
      <c r="P6820" s="244"/>
      <c r="Q6820" s="243"/>
      <c r="R6820" s="243"/>
    </row>
    <row r="6821" spans="1:18">
      <c r="A6821" s="241"/>
      <c r="B6821" s="241"/>
      <c r="C6821" s="241"/>
      <c r="D6821" s="241"/>
      <c r="E6821" s="241"/>
      <c r="F6821" s="241"/>
      <c r="G6821" s="242"/>
      <c r="H6821" s="241"/>
      <c r="I6821" s="241"/>
      <c r="J6821" s="241"/>
      <c r="K6821" s="241"/>
      <c r="L6821" s="241"/>
      <c r="M6821" s="243"/>
      <c r="N6821" s="244"/>
      <c r="O6821" s="243"/>
      <c r="P6821" s="244"/>
      <c r="Q6821" s="243"/>
      <c r="R6821" s="243"/>
    </row>
    <row r="6822" spans="1:18">
      <c r="A6822" s="241"/>
      <c r="B6822" s="241"/>
      <c r="C6822" s="241"/>
      <c r="D6822" s="241"/>
      <c r="E6822" s="241"/>
      <c r="F6822" s="241"/>
      <c r="G6822" s="242"/>
      <c r="H6822" s="241"/>
      <c r="I6822" s="241"/>
      <c r="J6822" s="241"/>
      <c r="K6822" s="241"/>
      <c r="L6822" s="241"/>
      <c r="M6822" s="243"/>
      <c r="N6822" s="244"/>
      <c r="O6822" s="243"/>
      <c r="P6822" s="244"/>
      <c r="Q6822" s="243"/>
      <c r="R6822" s="243"/>
    </row>
    <row r="6823" spans="1:18">
      <c r="A6823" s="241"/>
      <c r="B6823" s="241"/>
      <c r="C6823" s="241"/>
      <c r="D6823" s="241"/>
      <c r="E6823" s="241"/>
      <c r="F6823" s="241"/>
      <c r="G6823" s="242"/>
      <c r="H6823" s="241"/>
      <c r="I6823" s="241"/>
      <c r="J6823" s="241"/>
      <c r="K6823" s="241"/>
      <c r="L6823" s="241"/>
      <c r="M6823" s="243"/>
      <c r="N6823" s="244"/>
      <c r="O6823" s="243"/>
      <c r="P6823" s="244"/>
      <c r="Q6823" s="243"/>
      <c r="R6823" s="243"/>
    </row>
    <row r="6824" spans="1:18">
      <c r="A6824" s="241"/>
      <c r="B6824" s="241"/>
      <c r="C6824" s="241"/>
      <c r="D6824" s="241"/>
      <c r="E6824" s="241"/>
      <c r="F6824" s="241"/>
      <c r="G6824" s="242"/>
      <c r="H6824" s="241"/>
      <c r="I6824" s="241"/>
      <c r="J6824" s="241"/>
      <c r="K6824" s="241"/>
      <c r="L6824" s="241"/>
      <c r="M6824" s="243"/>
      <c r="N6824" s="244"/>
      <c r="O6824" s="243"/>
      <c r="P6824" s="244"/>
      <c r="Q6824" s="243"/>
      <c r="R6824" s="243"/>
    </row>
    <row r="6825" spans="1:18">
      <c r="A6825" s="241"/>
      <c r="B6825" s="241"/>
      <c r="C6825" s="241"/>
      <c r="D6825" s="241"/>
      <c r="E6825" s="241"/>
      <c r="F6825" s="241"/>
      <c r="G6825" s="242"/>
      <c r="H6825" s="241"/>
      <c r="I6825" s="241"/>
      <c r="J6825" s="241"/>
      <c r="K6825" s="241"/>
      <c r="L6825" s="241"/>
      <c r="M6825" s="243"/>
      <c r="N6825" s="244"/>
      <c r="O6825" s="243"/>
      <c r="P6825" s="244"/>
      <c r="Q6825" s="243"/>
      <c r="R6825" s="243"/>
    </row>
    <row r="6826" spans="1:18">
      <c r="A6826" s="241"/>
      <c r="B6826" s="241"/>
      <c r="C6826" s="241"/>
      <c r="D6826" s="241"/>
      <c r="E6826" s="241"/>
      <c r="F6826" s="241"/>
      <c r="G6826" s="242"/>
      <c r="H6826" s="241"/>
      <c r="I6826" s="241"/>
      <c r="J6826" s="241"/>
      <c r="K6826" s="241"/>
      <c r="L6826" s="241"/>
      <c r="M6826" s="243"/>
      <c r="N6826" s="244"/>
      <c r="O6826" s="243"/>
      <c r="P6826" s="244"/>
      <c r="Q6826" s="243"/>
      <c r="R6826" s="243"/>
    </row>
    <row r="6827" spans="1:18">
      <c r="A6827" s="241"/>
      <c r="B6827" s="241"/>
      <c r="C6827" s="241"/>
      <c r="D6827" s="241"/>
      <c r="E6827" s="241"/>
      <c r="F6827" s="241"/>
      <c r="G6827" s="242"/>
      <c r="H6827" s="241"/>
      <c r="I6827" s="241"/>
      <c r="J6827" s="241"/>
      <c r="K6827" s="241"/>
      <c r="L6827" s="241"/>
      <c r="M6827" s="243"/>
      <c r="N6827" s="244"/>
      <c r="O6827" s="243"/>
      <c r="P6827" s="244"/>
      <c r="Q6827" s="243"/>
      <c r="R6827" s="243"/>
    </row>
    <row r="6828" spans="1:18">
      <c r="A6828" s="241"/>
      <c r="B6828" s="241"/>
      <c r="C6828" s="241"/>
      <c r="D6828" s="241"/>
      <c r="E6828" s="241"/>
      <c r="F6828" s="241"/>
      <c r="G6828" s="242"/>
      <c r="H6828" s="241"/>
      <c r="I6828" s="241"/>
      <c r="J6828" s="241"/>
      <c r="K6828" s="241"/>
      <c r="L6828" s="241"/>
      <c r="M6828" s="243"/>
      <c r="N6828" s="244"/>
      <c r="O6828" s="243"/>
      <c r="P6828" s="244"/>
      <c r="Q6828" s="243"/>
      <c r="R6828" s="243"/>
    </row>
    <row r="6829" spans="1:18">
      <c r="A6829" s="241"/>
      <c r="B6829" s="241"/>
      <c r="C6829" s="241"/>
      <c r="D6829" s="241"/>
      <c r="E6829" s="241"/>
      <c r="F6829" s="241"/>
      <c r="G6829" s="242"/>
      <c r="H6829" s="241"/>
      <c r="I6829" s="241"/>
      <c r="J6829" s="241"/>
      <c r="K6829" s="241"/>
      <c r="L6829" s="241"/>
      <c r="M6829" s="243"/>
      <c r="N6829" s="244"/>
      <c r="O6829" s="243"/>
      <c r="P6829" s="244"/>
      <c r="Q6829" s="243"/>
      <c r="R6829" s="243"/>
    </row>
    <row r="6830" spans="1:18">
      <c r="A6830" s="241"/>
      <c r="B6830" s="241"/>
      <c r="C6830" s="241"/>
      <c r="D6830" s="241"/>
      <c r="E6830" s="241"/>
      <c r="F6830" s="241"/>
      <c r="G6830" s="242"/>
      <c r="H6830" s="241"/>
      <c r="I6830" s="241"/>
      <c r="J6830" s="241"/>
      <c r="K6830" s="241"/>
      <c r="L6830" s="241"/>
      <c r="M6830" s="243"/>
      <c r="N6830" s="244"/>
      <c r="O6830" s="243"/>
      <c r="P6830" s="244"/>
      <c r="Q6830" s="243"/>
      <c r="R6830" s="243"/>
    </row>
    <row r="6831" spans="1:18">
      <c r="A6831" s="241"/>
      <c r="B6831" s="241"/>
      <c r="C6831" s="241"/>
      <c r="D6831" s="241"/>
      <c r="E6831" s="241"/>
      <c r="F6831" s="241"/>
      <c r="G6831" s="242"/>
      <c r="H6831" s="241"/>
      <c r="I6831" s="241"/>
      <c r="J6831" s="241"/>
      <c r="K6831" s="241"/>
      <c r="L6831" s="241"/>
      <c r="M6831" s="243"/>
      <c r="N6831" s="244"/>
      <c r="O6831" s="243"/>
      <c r="P6831" s="244"/>
      <c r="Q6831" s="243"/>
      <c r="R6831" s="243"/>
    </row>
    <row r="6832" spans="1:18">
      <c r="A6832" s="241"/>
      <c r="B6832" s="241"/>
      <c r="C6832" s="241"/>
      <c r="D6832" s="241"/>
      <c r="E6832" s="241"/>
      <c r="F6832" s="241"/>
      <c r="G6832" s="242"/>
      <c r="H6832" s="241"/>
      <c r="I6832" s="241"/>
      <c r="J6832" s="241"/>
      <c r="K6832" s="241"/>
      <c r="L6832" s="241"/>
      <c r="M6832" s="243"/>
      <c r="N6832" s="244"/>
      <c r="O6832" s="243"/>
      <c r="P6832" s="244"/>
      <c r="Q6832" s="243"/>
      <c r="R6832" s="243"/>
    </row>
    <row r="6833" spans="1:18">
      <c r="A6833" s="241"/>
      <c r="B6833" s="241"/>
      <c r="C6833" s="241"/>
      <c r="D6833" s="241"/>
      <c r="E6833" s="241"/>
      <c r="F6833" s="241"/>
      <c r="G6833" s="242"/>
      <c r="H6833" s="241"/>
      <c r="I6833" s="241"/>
      <c r="J6833" s="241"/>
      <c r="K6833" s="241"/>
      <c r="L6833" s="241"/>
      <c r="M6833" s="243"/>
      <c r="N6833" s="244"/>
      <c r="O6833" s="243"/>
      <c r="P6833" s="244"/>
      <c r="Q6833" s="243"/>
      <c r="R6833" s="243"/>
    </row>
    <row r="6834" spans="1:18">
      <c r="A6834" s="241"/>
      <c r="B6834" s="241"/>
      <c r="C6834" s="241"/>
      <c r="D6834" s="241"/>
      <c r="E6834" s="241"/>
      <c r="F6834" s="241"/>
      <c r="G6834" s="242"/>
      <c r="H6834" s="241"/>
      <c r="I6834" s="241"/>
      <c r="J6834" s="241"/>
      <c r="K6834" s="241"/>
      <c r="L6834" s="241"/>
      <c r="M6834" s="243"/>
      <c r="N6834" s="244"/>
      <c r="O6834" s="243"/>
      <c r="P6834" s="244"/>
      <c r="Q6834" s="243"/>
      <c r="R6834" s="243"/>
    </row>
    <row r="6835" spans="1:18">
      <c r="A6835" s="241"/>
      <c r="B6835" s="241"/>
      <c r="C6835" s="241"/>
      <c r="D6835" s="241"/>
      <c r="E6835" s="241"/>
      <c r="F6835" s="241"/>
      <c r="G6835" s="242"/>
      <c r="H6835" s="241"/>
      <c r="I6835" s="241"/>
      <c r="J6835" s="241"/>
      <c r="K6835" s="241"/>
      <c r="L6835" s="241"/>
      <c r="M6835" s="243"/>
      <c r="N6835" s="244"/>
      <c r="O6835" s="243"/>
      <c r="P6835" s="244"/>
      <c r="Q6835" s="243"/>
      <c r="R6835" s="243"/>
    </row>
    <row r="6836" spans="1:18">
      <c r="A6836" s="241"/>
      <c r="B6836" s="241"/>
      <c r="C6836" s="241"/>
      <c r="D6836" s="241"/>
      <c r="E6836" s="241"/>
      <c r="F6836" s="241"/>
      <c r="G6836" s="242"/>
      <c r="H6836" s="241"/>
      <c r="I6836" s="241"/>
      <c r="J6836" s="241"/>
      <c r="K6836" s="241"/>
      <c r="L6836" s="241"/>
      <c r="M6836" s="243"/>
      <c r="N6836" s="244"/>
      <c r="O6836" s="243"/>
      <c r="P6836" s="244"/>
      <c r="Q6836" s="243"/>
      <c r="R6836" s="243"/>
    </row>
    <row r="6837" spans="1:18">
      <c r="A6837" s="241"/>
      <c r="B6837" s="241"/>
      <c r="C6837" s="241"/>
      <c r="D6837" s="241"/>
      <c r="E6837" s="241"/>
      <c r="F6837" s="241"/>
      <c r="G6837" s="242"/>
      <c r="H6837" s="241"/>
      <c r="I6837" s="241"/>
      <c r="J6837" s="241"/>
      <c r="K6837" s="241"/>
      <c r="L6837" s="241"/>
      <c r="M6837" s="243"/>
      <c r="N6837" s="244"/>
      <c r="O6837" s="243"/>
      <c r="P6837" s="244"/>
      <c r="Q6837" s="243"/>
      <c r="R6837" s="243"/>
    </row>
    <row r="6838" spans="1:18">
      <c r="A6838" s="241"/>
      <c r="B6838" s="241"/>
      <c r="C6838" s="241"/>
      <c r="D6838" s="241"/>
      <c r="E6838" s="241"/>
      <c r="F6838" s="241"/>
      <c r="G6838" s="242"/>
      <c r="H6838" s="241"/>
      <c r="I6838" s="241"/>
      <c r="J6838" s="241"/>
      <c r="K6838" s="241"/>
      <c r="L6838" s="241"/>
      <c r="M6838" s="243"/>
      <c r="N6838" s="244"/>
      <c r="O6838" s="243"/>
      <c r="P6838" s="244"/>
      <c r="Q6838" s="243"/>
      <c r="R6838" s="243"/>
    </row>
    <row r="6839" spans="1:18">
      <c r="A6839" s="241"/>
      <c r="B6839" s="241"/>
      <c r="C6839" s="241"/>
      <c r="D6839" s="241"/>
      <c r="E6839" s="241"/>
      <c r="F6839" s="241"/>
      <c r="G6839" s="242"/>
      <c r="H6839" s="241"/>
      <c r="I6839" s="241"/>
      <c r="J6839" s="241"/>
      <c r="K6839" s="241"/>
      <c r="L6839" s="241"/>
      <c r="M6839" s="243"/>
      <c r="N6839" s="244"/>
      <c r="O6839" s="243"/>
      <c r="P6839" s="244"/>
      <c r="Q6839" s="243"/>
      <c r="R6839" s="243"/>
    </row>
    <row r="6840" spans="1:18">
      <c r="A6840" s="241"/>
      <c r="B6840" s="241"/>
      <c r="C6840" s="241"/>
      <c r="D6840" s="241"/>
      <c r="E6840" s="241"/>
      <c r="F6840" s="241"/>
      <c r="G6840" s="242"/>
      <c r="H6840" s="241"/>
      <c r="I6840" s="241"/>
      <c r="J6840" s="241"/>
      <c r="K6840" s="241"/>
      <c r="L6840" s="241"/>
      <c r="M6840" s="243"/>
      <c r="N6840" s="244"/>
      <c r="O6840" s="243"/>
      <c r="P6840" s="244"/>
      <c r="Q6840" s="243"/>
      <c r="R6840" s="243"/>
    </row>
    <row r="6841" spans="1:18">
      <c r="A6841" s="241"/>
      <c r="B6841" s="241"/>
      <c r="C6841" s="241"/>
      <c r="D6841" s="241"/>
      <c r="E6841" s="241"/>
      <c r="F6841" s="241"/>
      <c r="G6841" s="242"/>
      <c r="H6841" s="241"/>
      <c r="I6841" s="241"/>
      <c r="J6841" s="241"/>
      <c r="K6841" s="241"/>
      <c r="L6841" s="241"/>
      <c r="M6841" s="243"/>
      <c r="N6841" s="244"/>
      <c r="O6841" s="243"/>
      <c r="P6841" s="244"/>
      <c r="Q6841" s="243"/>
      <c r="R6841" s="243"/>
    </row>
    <row r="6842" spans="1:18">
      <c r="A6842" s="241"/>
      <c r="B6842" s="241"/>
      <c r="C6842" s="241"/>
      <c r="D6842" s="241"/>
      <c r="E6842" s="241"/>
      <c r="F6842" s="241"/>
      <c r="G6842" s="242"/>
      <c r="H6842" s="241"/>
      <c r="I6842" s="241"/>
      <c r="J6842" s="241"/>
      <c r="K6842" s="241"/>
      <c r="L6842" s="241"/>
      <c r="M6842" s="243"/>
      <c r="N6842" s="244"/>
      <c r="O6842" s="243"/>
      <c r="P6842" s="244"/>
      <c r="Q6842" s="243"/>
      <c r="R6842" s="243"/>
    </row>
    <row r="6843" spans="1:18">
      <c r="A6843" s="241"/>
      <c r="B6843" s="241"/>
      <c r="C6843" s="241"/>
      <c r="D6843" s="241"/>
      <c r="E6843" s="241"/>
      <c r="F6843" s="241"/>
      <c r="G6843" s="242"/>
      <c r="H6843" s="241"/>
      <c r="I6843" s="241"/>
      <c r="J6843" s="241"/>
      <c r="K6843" s="241"/>
      <c r="L6843" s="241"/>
      <c r="M6843" s="243"/>
      <c r="N6843" s="244"/>
      <c r="O6843" s="243"/>
      <c r="P6843" s="244"/>
      <c r="Q6843" s="243"/>
      <c r="R6843" s="243"/>
    </row>
    <row r="6844" spans="1:18">
      <c r="A6844" s="241"/>
      <c r="B6844" s="241"/>
      <c r="C6844" s="241"/>
      <c r="D6844" s="241"/>
      <c r="E6844" s="241"/>
      <c r="F6844" s="241"/>
      <c r="G6844" s="242"/>
      <c r="H6844" s="241"/>
      <c r="I6844" s="241"/>
      <c r="J6844" s="241"/>
      <c r="K6844" s="241"/>
      <c r="L6844" s="241"/>
      <c r="M6844" s="243"/>
      <c r="N6844" s="244"/>
      <c r="O6844" s="243"/>
      <c r="P6844" s="244"/>
      <c r="Q6844" s="243"/>
      <c r="R6844" s="243"/>
    </row>
    <row r="6845" spans="1:18">
      <c r="A6845" s="241"/>
      <c r="B6845" s="241"/>
      <c r="C6845" s="241"/>
      <c r="D6845" s="241"/>
      <c r="E6845" s="241"/>
      <c r="F6845" s="241"/>
      <c r="G6845" s="242"/>
      <c r="H6845" s="241"/>
      <c r="I6845" s="241"/>
      <c r="J6845" s="241"/>
      <c r="K6845" s="241"/>
      <c r="L6845" s="241"/>
      <c r="M6845" s="243"/>
      <c r="N6845" s="244"/>
      <c r="O6845" s="243"/>
      <c r="P6845" s="244"/>
      <c r="Q6845" s="243"/>
      <c r="R6845" s="243"/>
    </row>
    <row r="6846" spans="1:18">
      <c r="A6846" s="241"/>
      <c r="B6846" s="241"/>
      <c r="C6846" s="241"/>
      <c r="D6846" s="241"/>
      <c r="E6846" s="241"/>
      <c r="F6846" s="241"/>
      <c r="G6846" s="242"/>
      <c r="H6846" s="241"/>
      <c r="I6846" s="241"/>
      <c r="J6846" s="241"/>
      <c r="K6846" s="241"/>
      <c r="L6846" s="241"/>
      <c r="M6846" s="243"/>
      <c r="N6846" s="244"/>
      <c r="O6846" s="243"/>
      <c r="P6846" s="244"/>
      <c r="Q6846" s="243"/>
      <c r="R6846" s="243"/>
    </row>
    <row r="6847" spans="1:18">
      <c r="A6847" s="241"/>
      <c r="B6847" s="241"/>
      <c r="C6847" s="241"/>
      <c r="D6847" s="241"/>
      <c r="E6847" s="241"/>
      <c r="F6847" s="241"/>
      <c r="G6847" s="242"/>
      <c r="H6847" s="241"/>
      <c r="I6847" s="241"/>
      <c r="J6847" s="241"/>
      <c r="K6847" s="241"/>
      <c r="L6847" s="241"/>
      <c r="M6847" s="243"/>
      <c r="N6847" s="244"/>
      <c r="O6847" s="243"/>
      <c r="P6847" s="244"/>
      <c r="Q6847" s="243"/>
      <c r="R6847" s="243"/>
    </row>
    <row r="6848" spans="1:18">
      <c r="A6848" s="241"/>
      <c r="B6848" s="241"/>
      <c r="C6848" s="241"/>
      <c r="D6848" s="241"/>
      <c r="E6848" s="241"/>
      <c r="F6848" s="241"/>
      <c r="G6848" s="242"/>
      <c r="H6848" s="241"/>
      <c r="I6848" s="241"/>
      <c r="J6848" s="241"/>
      <c r="K6848" s="241"/>
      <c r="L6848" s="241"/>
      <c r="M6848" s="243"/>
      <c r="N6848" s="244"/>
      <c r="O6848" s="243"/>
      <c r="P6848" s="244"/>
      <c r="Q6848" s="243"/>
      <c r="R6848" s="243"/>
    </row>
    <row r="6849" spans="1:18">
      <c r="A6849" s="241"/>
      <c r="B6849" s="241"/>
      <c r="C6849" s="241"/>
      <c r="D6849" s="241"/>
      <c r="E6849" s="241"/>
      <c r="F6849" s="241"/>
      <c r="G6849" s="242"/>
      <c r="H6849" s="241"/>
      <c r="I6849" s="241"/>
      <c r="J6849" s="241"/>
      <c r="K6849" s="241"/>
      <c r="L6849" s="241"/>
      <c r="M6849" s="243"/>
      <c r="N6849" s="244"/>
      <c r="O6849" s="243"/>
      <c r="P6849" s="244"/>
      <c r="Q6849" s="243"/>
      <c r="R6849" s="243"/>
    </row>
    <row r="6850" spans="1:18">
      <c r="A6850" s="241"/>
      <c r="B6850" s="241"/>
      <c r="C6850" s="241"/>
      <c r="D6850" s="241"/>
      <c r="E6850" s="241"/>
      <c r="F6850" s="241"/>
      <c r="G6850" s="242"/>
      <c r="H6850" s="241"/>
      <c r="I6850" s="241"/>
      <c r="J6850" s="241"/>
      <c r="K6850" s="241"/>
      <c r="L6850" s="241"/>
      <c r="M6850" s="243"/>
      <c r="N6850" s="244"/>
      <c r="O6850" s="243"/>
      <c r="P6850" s="244"/>
      <c r="Q6850" s="243"/>
      <c r="R6850" s="243"/>
    </row>
    <row r="6851" spans="1:18">
      <c r="A6851" s="241"/>
      <c r="B6851" s="241"/>
      <c r="C6851" s="241"/>
      <c r="D6851" s="241"/>
      <c r="E6851" s="241"/>
      <c r="F6851" s="241"/>
      <c r="G6851" s="242"/>
      <c r="H6851" s="241"/>
      <c r="I6851" s="241"/>
      <c r="J6851" s="241"/>
      <c r="K6851" s="241"/>
      <c r="L6851" s="241"/>
      <c r="M6851" s="243"/>
      <c r="N6851" s="244"/>
      <c r="O6851" s="243"/>
      <c r="P6851" s="244"/>
      <c r="Q6851" s="243"/>
      <c r="R6851" s="243"/>
    </row>
    <row r="6852" spans="1:18">
      <c r="A6852" s="241"/>
      <c r="B6852" s="241"/>
      <c r="C6852" s="241"/>
      <c r="D6852" s="241"/>
      <c r="E6852" s="241"/>
      <c r="F6852" s="241"/>
      <c r="G6852" s="242"/>
      <c r="H6852" s="241"/>
      <c r="I6852" s="241"/>
      <c r="J6852" s="241"/>
      <c r="K6852" s="241"/>
      <c r="L6852" s="241"/>
      <c r="M6852" s="243"/>
      <c r="N6852" s="244"/>
      <c r="O6852" s="243"/>
      <c r="P6852" s="244"/>
      <c r="Q6852" s="243"/>
      <c r="R6852" s="243"/>
    </row>
    <row r="6853" spans="1:18">
      <c r="A6853" s="241"/>
      <c r="B6853" s="241"/>
      <c r="C6853" s="241"/>
      <c r="D6853" s="241"/>
      <c r="E6853" s="241"/>
      <c r="F6853" s="241"/>
      <c r="G6853" s="242"/>
      <c r="H6853" s="241"/>
      <c r="I6853" s="241"/>
      <c r="J6853" s="241"/>
      <c r="K6853" s="241"/>
      <c r="L6853" s="241"/>
      <c r="M6853" s="243"/>
      <c r="N6853" s="244"/>
      <c r="O6853" s="243"/>
      <c r="P6853" s="244"/>
      <c r="Q6853" s="243"/>
      <c r="R6853" s="243"/>
    </row>
    <row r="6854" spans="1:18">
      <c r="A6854" s="241"/>
      <c r="B6854" s="241"/>
      <c r="C6854" s="241"/>
      <c r="D6854" s="241"/>
      <c r="E6854" s="241"/>
      <c r="F6854" s="241"/>
      <c r="G6854" s="242"/>
      <c r="H6854" s="241"/>
      <c r="I6854" s="241"/>
      <c r="J6854" s="241"/>
      <c r="K6854" s="241"/>
      <c r="L6854" s="241"/>
      <c r="M6854" s="243"/>
      <c r="N6854" s="244"/>
      <c r="O6854" s="243"/>
      <c r="P6854" s="244"/>
      <c r="Q6854" s="243"/>
      <c r="R6854" s="243"/>
    </row>
    <row r="6855" spans="1:18">
      <c r="A6855" s="241"/>
      <c r="B6855" s="241"/>
      <c r="C6855" s="241"/>
      <c r="D6855" s="241"/>
      <c r="E6855" s="241"/>
      <c r="F6855" s="241"/>
      <c r="G6855" s="242"/>
      <c r="H6855" s="241"/>
      <c r="I6855" s="241"/>
      <c r="J6855" s="241"/>
      <c r="K6855" s="241"/>
      <c r="L6855" s="241"/>
      <c r="M6855" s="243"/>
      <c r="N6855" s="244"/>
      <c r="O6855" s="243"/>
      <c r="P6855" s="244"/>
      <c r="Q6855" s="243"/>
      <c r="R6855" s="243"/>
    </row>
    <row r="6856" spans="1:18">
      <c r="A6856" s="241"/>
      <c r="B6856" s="241"/>
      <c r="C6856" s="241"/>
      <c r="D6856" s="241"/>
      <c r="E6856" s="241"/>
      <c r="F6856" s="241"/>
      <c r="G6856" s="242"/>
      <c r="H6856" s="241"/>
      <c r="I6856" s="241"/>
      <c r="J6856" s="241"/>
      <c r="K6856" s="241"/>
      <c r="L6856" s="241"/>
      <c r="M6856" s="243"/>
      <c r="N6856" s="244"/>
      <c r="O6856" s="243"/>
      <c r="P6856" s="244"/>
      <c r="Q6856" s="243"/>
      <c r="R6856" s="243"/>
    </row>
    <row r="6857" spans="1:18">
      <c r="A6857" s="241"/>
      <c r="B6857" s="241"/>
      <c r="C6857" s="241"/>
      <c r="D6857" s="241"/>
      <c r="E6857" s="241"/>
      <c r="F6857" s="241"/>
      <c r="G6857" s="242"/>
      <c r="H6857" s="241"/>
      <c r="I6857" s="241"/>
      <c r="J6857" s="241"/>
      <c r="K6857" s="241"/>
      <c r="L6857" s="241"/>
      <c r="M6857" s="243"/>
      <c r="N6857" s="244"/>
      <c r="O6857" s="243"/>
      <c r="P6857" s="244"/>
      <c r="Q6857" s="243"/>
      <c r="R6857" s="243"/>
    </row>
    <row r="6858" spans="1:18">
      <c r="A6858" s="241"/>
      <c r="B6858" s="241"/>
      <c r="C6858" s="241"/>
      <c r="D6858" s="241"/>
      <c r="E6858" s="241"/>
      <c r="F6858" s="241"/>
      <c r="G6858" s="242"/>
      <c r="H6858" s="241"/>
      <c r="I6858" s="241"/>
      <c r="J6858" s="241"/>
      <c r="K6858" s="241"/>
      <c r="L6858" s="241"/>
      <c r="M6858" s="243"/>
      <c r="N6858" s="244"/>
      <c r="O6858" s="243"/>
      <c r="P6858" s="244"/>
      <c r="Q6858" s="243"/>
      <c r="R6858" s="243"/>
    </row>
    <row r="6859" spans="1:18">
      <c r="A6859" s="241"/>
      <c r="B6859" s="241"/>
      <c r="C6859" s="241"/>
      <c r="D6859" s="241"/>
      <c r="E6859" s="241"/>
      <c r="F6859" s="241"/>
      <c r="G6859" s="242"/>
      <c r="H6859" s="241"/>
      <c r="I6859" s="241"/>
      <c r="J6859" s="241"/>
      <c r="K6859" s="241"/>
      <c r="L6859" s="241"/>
      <c r="M6859" s="243"/>
      <c r="N6859" s="244"/>
      <c r="O6859" s="243"/>
      <c r="P6859" s="244"/>
      <c r="Q6859" s="243"/>
      <c r="R6859" s="243"/>
    </row>
    <row r="6860" spans="1:18">
      <c r="A6860" s="241"/>
      <c r="B6860" s="241"/>
      <c r="C6860" s="241"/>
      <c r="D6860" s="241"/>
      <c r="E6860" s="241"/>
      <c r="F6860" s="241"/>
      <c r="G6860" s="242"/>
      <c r="H6860" s="241"/>
      <c r="I6860" s="241"/>
      <c r="J6860" s="241"/>
      <c r="K6860" s="241"/>
      <c r="L6860" s="241"/>
      <c r="M6860" s="243"/>
      <c r="N6860" s="244"/>
      <c r="O6860" s="243"/>
      <c r="P6860" s="244"/>
      <c r="Q6860" s="243"/>
      <c r="R6860" s="243"/>
    </row>
    <row r="6861" spans="1:18">
      <c r="A6861" s="241"/>
      <c r="B6861" s="241"/>
      <c r="C6861" s="241"/>
      <c r="D6861" s="241"/>
      <c r="E6861" s="241"/>
      <c r="F6861" s="241"/>
      <c r="G6861" s="242"/>
      <c r="H6861" s="241"/>
      <c r="I6861" s="241"/>
      <c r="J6861" s="241"/>
      <c r="K6861" s="241"/>
      <c r="L6861" s="241"/>
      <c r="M6861" s="243"/>
      <c r="N6861" s="244"/>
      <c r="O6861" s="243"/>
      <c r="P6861" s="244"/>
      <c r="Q6861" s="243"/>
      <c r="R6861" s="243"/>
    </row>
    <row r="6862" spans="1:18">
      <c r="A6862" s="241"/>
      <c r="B6862" s="241"/>
      <c r="C6862" s="241"/>
      <c r="D6862" s="241"/>
      <c r="E6862" s="241"/>
      <c r="F6862" s="241"/>
      <c r="G6862" s="242"/>
      <c r="H6862" s="241"/>
      <c r="I6862" s="241"/>
      <c r="J6862" s="241"/>
      <c r="K6862" s="241"/>
      <c r="L6862" s="241"/>
      <c r="M6862" s="243"/>
      <c r="N6862" s="244"/>
      <c r="O6862" s="243"/>
      <c r="P6862" s="244"/>
      <c r="Q6862" s="243"/>
      <c r="R6862" s="243"/>
    </row>
    <row r="6863" spans="1:18">
      <c r="A6863" s="241"/>
      <c r="B6863" s="241"/>
      <c r="C6863" s="241"/>
      <c r="D6863" s="241"/>
      <c r="E6863" s="241"/>
      <c r="F6863" s="241"/>
      <c r="G6863" s="242"/>
      <c r="H6863" s="241"/>
      <c r="I6863" s="241"/>
      <c r="J6863" s="241"/>
      <c r="K6863" s="241"/>
      <c r="L6863" s="241"/>
      <c r="M6863" s="243"/>
      <c r="N6863" s="244"/>
      <c r="O6863" s="243"/>
      <c r="P6863" s="244"/>
      <c r="Q6863" s="243"/>
      <c r="R6863" s="243"/>
    </row>
    <row r="6864" spans="1:18">
      <c r="A6864" s="241"/>
      <c r="B6864" s="241"/>
      <c r="C6864" s="241"/>
      <c r="D6864" s="241"/>
      <c r="E6864" s="241"/>
      <c r="F6864" s="241"/>
      <c r="G6864" s="242"/>
      <c r="H6864" s="241"/>
      <c r="I6864" s="241"/>
      <c r="J6864" s="241"/>
      <c r="K6864" s="241"/>
      <c r="L6864" s="241"/>
      <c r="M6864" s="243"/>
      <c r="N6864" s="244"/>
      <c r="O6864" s="243"/>
      <c r="P6864" s="244"/>
      <c r="Q6864" s="243"/>
      <c r="R6864" s="243"/>
    </row>
    <row r="6865" spans="1:18">
      <c r="A6865" s="241"/>
      <c r="B6865" s="241"/>
      <c r="C6865" s="241"/>
      <c r="D6865" s="241"/>
      <c r="E6865" s="241"/>
      <c r="F6865" s="241"/>
      <c r="G6865" s="242"/>
      <c r="H6865" s="241"/>
      <c r="I6865" s="241"/>
      <c r="J6865" s="241"/>
      <c r="K6865" s="241"/>
      <c r="L6865" s="241"/>
      <c r="M6865" s="243"/>
      <c r="N6865" s="244"/>
      <c r="O6865" s="243"/>
      <c r="P6865" s="244"/>
      <c r="Q6865" s="243"/>
      <c r="R6865" s="243"/>
    </row>
    <row r="6866" spans="1:18">
      <c r="A6866" s="241"/>
      <c r="B6866" s="241"/>
      <c r="C6866" s="241"/>
      <c r="D6866" s="241"/>
      <c r="E6866" s="241"/>
      <c r="F6866" s="241"/>
      <c r="G6866" s="242"/>
      <c r="H6866" s="241"/>
      <c r="I6866" s="241"/>
      <c r="J6866" s="241"/>
      <c r="K6866" s="241"/>
      <c r="L6866" s="241"/>
      <c r="M6866" s="243"/>
      <c r="N6866" s="244"/>
      <c r="O6866" s="243"/>
      <c r="P6866" s="244"/>
      <c r="Q6866" s="243"/>
      <c r="R6866" s="243"/>
    </row>
    <row r="6867" spans="1:18">
      <c r="A6867" s="241"/>
      <c r="B6867" s="241"/>
      <c r="C6867" s="241"/>
      <c r="D6867" s="241"/>
      <c r="E6867" s="241"/>
      <c r="F6867" s="241"/>
      <c r="G6867" s="242"/>
      <c r="H6867" s="241"/>
      <c r="I6867" s="241"/>
      <c r="J6867" s="241"/>
      <c r="K6867" s="241"/>
      <c r="L6867" s="241"/>
      <c r="M6867" s="243"/>
      <c r="N6867" s="244"/>
      <c r="O6867" s="243"/>
      <c r="P6867" s="244"/>
      <c r="Q6867" s="243"/>
      <c r="R6867" s="243"/>
    </row>
    <row r="6868" spans="1:18">
      <c r="A6868" s="241"/>
      <c r="B6868" s="241"/>
      <c r="C6868" s="241"/>
      <c r="D6868" s="241"/>
      <c r="E6868" s="241"/>
      <c r="F6868" s="241"/>
      <c r="G6868" s="242"/>
      <c r="H6868" s="241"/>
      <c r="I6868" s="241"/>
      <c r="J6868" s="241"/>
      <c r="K6868" s="241"/>
      <c r="L6868" s="241"/>
      <c r="M6868" s="243"/>
      <c r="N6868" s="244"/>
      <c r="O6868" s="243"/>
      <c r="P6868" s="244"/>
      <c r="Q6868" s="243"/>
      <c r="R6868" s="243"/>
    </row>
    <row r="6869" spans="1:18">
      <c r="A6869" s="241"/>
      <c r="B6869" s="241"/>
      <c r="C6869" s="241"/>
      <c r="D6869" s="241"/>
      <c r="E6869" s="241"/>
      <c r="F6869" s="241"/>
      <c r="G6869" s="242"/>
      <c r="H6869" s="241"/>
      <c r="I6869" s="241"/>
      <c r="J6869" s="241"/>
      <c r="K6869" s="241"/>
      <c r="L6869" s="241"/>
      <c r="M6869" s="243"/>
      <c r="N6869" s="244"/>
      <c r="O6869" s="243"/>
      <c r="P6869" s="244"/>
      <c r="Q6869" s="243"/>
      <c r="R6869" s="243"/>
    </row>
    <row r="6870" spans="1:18">
      <c r="A6870" s="241"/>
      <c r="B6870" s="241"/>
      <c r="C6870" s="241"/>
      <c r="D6870" s="241"/>
      <c r="E6870" s="241"/>
      <c r="F6870" s="241"/>
      <c r="G6870" s="242"/>
      <c r="H6870" s="241"/>
      <c r="I6870" s="241"/>
      <c r="J6870" s="241"/>
      <c r="K6870" s="241"/>
      <c r="L6870" s="241"/>
      <c r="M6870" s="243"/>
      <c r="N6870" s="244"/>
      <c r="O6870" s="243"/>
      <c r="P6870" s="244"/>
      <c r="Q6870" s="243"/>
      <c r="R6870" s="243"/>
    </row>
    <row r="6871" spans="1:18">
      <c r="A6871" s="241"/>
      <c r="B6871" s="241"/>
      <c r="C6871" s="241"/>
      <c r="D6871" s="241"/>
      <c r="E6871" s="241"/>
      <c r="F6871" s="241"/>
      <c r="G6871" s="242"/>
      <c r="H6871" s="241"/>
      <c r="I6871" s="241"/>
      <c r="J6871" s="241"/>
      <c r="K6871" s="241"/>
      <c r="L6871" s="241"/>
      <c r="M6871" s="243"/>
      <c r="N6871" s="244"/>
      <c r="O6871" s="243"/>
      <c r="P6871" s="244"/>
      <c r="Q6871" s="243"/>
      <c r="R6871" s="243"/>
    </row>
    <row r="6872" spans="1:18">
      <c r="A6872" s="241"/>
      <c r="B6872" s="241"/>
      <c r="C6872" s="241"/>
      <c r="D6872" s="241"/>
      <c r="E6872" s="241"/>
      <c r="F6872" s="241"/>
      <c r="G6872" s="242"/>
      <c r="H6872" s="241"/>
      <c r="I6872" s="241"/>
      <c r="J6872" s="241"/>
      <c r="K6872" s="241"/>
      <c r="L6872" s="241"/>
      <c r="M6872" s="243"/>
      <c r="N6872" s="244"/>
      <c r="O6872" s="243"/>
      <c r="P6872" s="244"/>
      <c r="Q6872" s="243"/>
      <c r="R6872" s="243"/>
    </row>
    <row r="6873" spans="1:18">
      <c r="A6873" s="241"/>
      <c r="B6873" s="241"/>
      <c r="C6873" s="241"/>
      <c r="D6873" s="241"/>
      <c r="E6873" s="241"/>
      <c r="F6873" s="241"/>
      <c r="G6873" s="242"/>
      <c r="H6873" s="241"/>
      <c r="I6873" s="241"/>
      <c r="J6873" s="241"/>
      <c r="K6873" s="241"/>
      <c r="L6873" s="241"/>
      <c r="M6873" s="243"/>
      <c r="N6873" s="244"/>
      <c r="O6873" s="243"/>
      <c r="P6873" s="244"/>
      <c r="Q6873" s="243"/>
      <c r="R6873" s="243"/>
    </row>
    <row r="6874" spans="1:18">
      <c r="A6874" s="241"/>
      <c r="B6874" s="241"/>
      <c r="C6874" s="241"/>
      <c r="D6874" s="241"/>
      <c r="E6874" s="241"/>
      <c r="F6874" s="241"/>
      <c r="G6874" s="242"/>
      <c r="H6874" s="241"/>
      <c r="I6874" s="241"/>
      <c r="J6874" s="241"/>
      <c r="K6874" s="241"/>
      <c r="L6874" s="241"/>
      <c r="M6874" s="243"/>
      <c r="N6874" s="244"/>
      <c r="O6874" s="243"/>
      <c r="P6874" s="244"/>
      <c r="Q6874" s="243"/>
      <c r="R6874" s="243"/>
    </row>
    <row r="6875" spans="1:18">
      <c r="A6875" s="241"/>
      <c r="B6875" s="241"/>
      <c r="C6875" s="241"/>
      <c r="D6875" s="241"/>
      <c r="E6875" s="241"/>
      <c r="F6875" s="241"/>
      <c r="G6875" s="242"/>
      <c r="H6875" s="241"/>
      <c r="I6875" s="241"/>
      <c r="J6875" s="241"/>
      <c r="K6875" s="241"/>
      <c r="L6875" s="241"/>
      <c r="M6875" s="243"/>
      <c r="N6875" s="244"/>
      <c r="O6875" s="243"/>
      <c r="P6875" s="244"/>
      <c r="Q6875" s="243"/>
      <c r="R6875" s="243"/>
    </row>
    <row r="6876" spans="1:18">
      <c r="A6876" s="241"/>
      <c r="B6876" s="241"/>
      <c r="C6876" s="241"/>
      <c r="D6876" s="241"/>
      <c r="E6876" s="241"/>
      <c r="F6876" s="241"/>
      <c r="G6876" s="242"/>
      <c r="H6876" s="241"/>
      <c r="I6876" s="241"/>
      <c r="J6876" s="241"/>
      <c r="K6876" s="241"/>
      <c r="L6876" s="241"/>
      <c r="M6876" s="243"/>
      <c r="N6876" s="244"/>
      <c r="O6876" s="243"/>
      <c r="P6876" s="244"/>
      <c r="Q6876" s="243"/>
      <c r="R6876" s="243"/>
    </row>
    <row r="6877" spans="1:18">
      <c r="A6877" s="241"/>
      <c r="B6877" s="241"/>
      <c r="C6877" s="241"/>
      <c r="D6877" s="241"/>
      <c r="E6877" s="241"/>
      <c r="F6877" s="241"/>
      <c r="G6877" s="242"/>
      <c r="H6877" s="241"/>
      <c r="I6877" s="241"/>
      <c r="J6877" s="241"/>
      <c r="K6877" s="241"/>
      <c r="L6877" s="241"/>
      <c r="M6877" s="243"/>
      <c r="N6877" s="244"/>
      <c r="O6877" s="243"/>
      <c r="P6877" s="244"/>
      <c r="Q6877" s="243"/>
      <c r="R6877" s="243"/>
    </row>
    <row r="6878" spans="1:18">
      <c r="A6878" s="241"/>
      <c r="B6878" s="241"/>
      <c r="C6878" s="241"/>
      <c r="D6878" s="241"/>
      <c r="E6878" s="241"/>
      <c r="F6878" s="241"/>
      <c r="G6878" s="242"/>
      <c r="H6878" s="241"/>
      <c r="I6878" s="241"/>
      <c r="J6878" s="241"/>
      <c r="K6878" s="241"/>
      <c r="L6878" s="241"/>
      <c r="M6878" s="243"/>
      <c r="N6878" s="244"/>
      <c r="O6878" s="243"/>
      <c r="P6878" s="244"/>
      <c r="Q6878" s="243"/>
      <c r="R6878" s="243"/>
    </row>
    <row r="6879" spans="1:18">
      <c r="A6879" s="241"/>
      <c r="B6879" s="241"/>
      <c r="C6879" s="241"/>
      <c r="D6879" s="241"/>
      <c r="E6879" s="241"/>
      <c r="F6879" s="241"/>
      <c r="G6879" s="242"/>
      <c r="H6879" s="241"/>
      <c r="I6879" s="241"/>
      <c r="J6879" s="241"/>
      <c r="K6879" s="241"/>
      <c r="L6879" s="241"/>
      <c r="M6879" s="243"/>
      <c r="N6879" s="244"/>
      <c r="O6879" s="243"/>
      <c r="P6879" s="244"/>
      <c r="Q6879" s="243"/>
      <c r="R6879" s="243"/>
    </row>
    <row r="6880" spans="1:18">
      <c r="A6880" s="241"/>
      <c r="B6880" s="241"/>
      <c r="C6880" s="241"/>
      <c r="D6880" s="241"/>
      <c r="E6880" s="241"/>
      <c r="F6880" s="241"/>
      <c r="G6880" s="242"/>
      <c r="H6880" s="241"/>
      <c r="I6880" s="241"/>
      <c r="J6880" s="241"/>
      <c r="K6880" s="241"/>
      <c r="L6880" s="241"/>
      <c r="M6880" s="243"/>
      <c r="N6880" s="244"/>
      <c r="O6880" s="243"/>
      <c r="P6880" s="244"/>
      <c r="Q6880" s="243"/>
      <c r="R6880" s="243"/>
    </row>
    <row r="6881" spans="1:18">
      <c r="A6881" s="241"/>
      <c r="B6881" s="241"/>
      <c r="C6881" s="241"/>
      <c r="D6881" s="241"/>
      <c r="E6881" s="241"/>
      <c r="F6881" s="241"/>
      <c r="G6881" s="242"/>
      <c r="H6881" s="241"/>
      <c r="I6881" s="241"/>
      <c r="J6881" s="241"/>
      <c r="K6881" s="241"/>
      <c r="L6881" s="241"/>
      <c r="M6881" s="243"/>
      <c r="N6881" s="244"/>
      <c r="O6881" s="243"/>
      <c r="P6881" s="244"/>
      <c r="Q6881" s="243"/>
      <c r="R6881" s="243"/>
    </row>
    <row r="6882" spans="1:18">
      <c r="A6882" s="241"/>
      <c r="B6882" s="241"/>
      <c r="C6882" s="241"/>
      <c r="D6882" s="241"/>
      <c r="E6882" s="241"/>
      <c r="F6882" s="241"/>
      <c r="G6882" s="242"/>
      <c r="H6882" s="241"/>
      <c r="I6882" s="241"/>
      <c r="J6882" s="241"/>
      <c r="K6882" s="241"/>
      <c r="L6882" s="241"/>
      <c r="M6882" s="243"/>
      <c r="N6882" s="244"/>
      <c r="O6882" s="243"/>
      <c r="P6882" s="244"/>
      <c r="Q6882" s="243"/>
      <c r="R6882" s="243"/>
    </row>
    <row r="6883" spans="1:18">
      <c r="A6883" s="241"/>
      <c r="B6883" s="241"/>
      <c r="C6883" s="241"/>
      <c r="D6883" s="241"/>
      <c r="E6883" s="241"/>
      <c r="F6883" s="241"/>
      <c r="G6883" s="242"/>
      <c r="H6883" s="241"/>
      <c r="I6883" s="241"/>
      <c r="J6883" s="241"/>
      <c r="K6883" s="241"/>
      <c r="L6883" s="241"/>
      <c r="M6883" s="243"/>
      <c r="N6883" s="244"/>
      <c r="O6883" s="243"/>
      <c r="P6883" s="244"/>
      <c r="Q6883" s="243"/>
      <c r="R6883" s="243"/>
    </row>
    <row r="6884" spans="1:18">
      <c r="A6884" s="241"/>
      <c r="B6884" s="241"/>
      <c r="C6884" s="241"/>
      <c r="D6884" s="241"/>
      <c r="E6884" s="241"/>
      <c r="F6884" s="241"/>
      <c r="G6884" s="242"/>
      <c r="H6884" s="241"/>
      <c r="I6884" s="241"/>
      <c r="J6884" s="241"/>
      <c r="K6884" s="241"/>
      <c r="L6884" s="241"/>
      <c r="M6884" s="243"/>
      <c r="N6884" s="244"/>
      <c r="O6884" s="243"/>
      <c r="P6884" s="244"/>
      <c r="Q6884" s="243"/>
      <c r="R6884" s="243"/>
    </row>
    <row r="6885" spans="1:18">
      <c r="A6885" s="241"/>
      <c r="B6885" s="241"/>
      <c r="C6885" s="241"/>
      <c r="D6885" s="241"/>
      <c r="E6885" s="241"/>
      <c r="F6885" s="241"/>
      <c r="G6885" s="242"/>
      <c r="H6885" s="241"/>
      <c r="I6885" s="241"/>
      <c r="J6885" s="241"/>
      <c r="K6885" s="241"/>
      <c r="L6885" s="241"/>
      <c r="M6885" s="243"/>
      <c r="N6885" s="244"/>
      <c r="O6885" s="243"/>
      <c r="P6885" s="244"/>
      <c r="Q6885" s="243"/>
      <c r="R6885" s="243"/>
    </row>
    <row r="6886" spans="1:18">
      <c r="A6886" s="241"/>
      <c r="B6886" s="241"/>
      <c r="C6886" s="241"/>
      <c r="D6886" s="241"/>
      <c r="E6886" s="241"/>
      <c r="F6886" s="241"/>
      <c r="G6886" s="242"/>
      <c r="H6886" s="241"/>
      <c r="I6886" s="241"/>
      <c r="J6886" s="241"/>
      <c r="K6886" s="241"/>
      <c r="L6886" s="241"/>
      <c r="M6886" s="243"/>
      <c r="N6886" s="244"/>
      <c r="O6886" s="243"/>
      <c r="P6886" s="244"/>
      <c r="Q6886" s="243"/>
      <c r="R6886" s="243"/>
    </row>
    <row r="6887" spans="1:18">
      <c r="A6887" s="241"/>
      <c r="B6887" s="241"/>
      <c r="C6887" s="241"/>
      <c r="D6887" s="241"/>
      <c r="E6887" s="241"/>
      <c r="F6887" s="241"/>
      <c r="G6887" s="242"/>
      <c r="H6887" s="241"/>
      <c r="I6887" s="241"/>
      <c r="J6887" s="241"/>
      <c r="K6887" s="241"/>
      <c r="L6887" s="241"/>
      <c r="M6887" s="243"/>
      <c r="N6887" s="244"/>
      <c r="O6887" s="243"/>
      <c r="P6887" s="244"/>
      <c r="Q6887" s="243"/>
      <c r="R6887" s="243"/>
    </row>
    <row r="6888" spans="1:18">
      <c r="A6888" s="241"/>
      <c r="B6888" s="241"/>
      <c r="C6888" s="241"/>
      <c r="D6888" s="241"/>
      <c r="E6888" s="241"/>
      <c r="F6888" s="241"/>
      <c r="G6888" s="242"/>
      <c r="H6888" s="241"/>
      <c r="I6888" s="241"/>
      <c r="J6888" s="241"/>
      <c r="K6888" s="241"/>
      <c r="L6888" s="241"/>
      <c r="M6888" s="243"/>
      <c r="N6888" s="244"/>
      <c r="O6888" s="243"/>
      <c r="P6888" s="244"/>
      <c r="Q6888" s="243"/>
      <c r="R6888" s="243"/>
    </row>
    <row r="6889" spans="1:18">
      <c r="A6889" s="241"/>
      <c r="B6889" s="241"/>
      <c r="C6889" s="241"/>
      <c r="D6889" s="241"/>
      <c r="E6889" s="241"/>
      <c r="F6889" s="241"/>
      <c r="G6889" s="242"/>
      <c r="H6889" s="241"/>
      <c r="I6889" s="241"/>
      <c r="J6889" s="241"/>
      <c r="K6889" s="241"/>
      <c r="L6889" s="241"/>
      <c r="M6889" s="243"/>
      <c r="N6889" s="244"/>
      <c r="O6889" s="243"/>
      <c r="P6889" s="244"/>
      <c r="Q6889" s="243"/>
      <c r="R6889" s="243"/>
    </row>
    <row r="6890" spans="1:18">
      <c r="A6890" s="241"/>
      <c r="B6890" s="241"/>
      <c r="C6890" s="241"/>
      <c r="D6890" s="241"/>
      <c r="E6890" s="241"/>
      <c r="F6890" s="241"/>
      <c r="G6890" s="242"/>
      <c r="H6890" s="241"/>
      <c r="I6890" s="241"/>
      <c r="J6890" s="241"/>
      <c r="K6890" s="241"/>
      <c r="L6890" s="241"/>
      <c r="M6890" s="243"/>
      <c r="N6890" s="244"/>
      <c r="O6890" s="243"/>
      <c r="P6890" s="244"/>
      <c r="Q6890" s="243"/>
      <c r="R6890" s="243"/>
    </row>
    <row r="6891" spans="1:18">
      <c r="A6891" s="241"/>
      <c r="B6891" s="241"/>
      <c r="C6891" s="241"/>
      <c r="D6891" s="241"/>
      <c r="E6891" s="241"/>
      <c r="F6891" s="241"/>
      <c r="G6891" s="242"/>
      <c r="H6891" s="241"/>
      <c r="I6891" s="241"/>
      <c r="J6891" s="241"/>
      <c r="K6891" s="241"/>
      <c r="L6891" s="241"/>
      <c r="M6891" s="243"/>
      <c r="N6891" s="244"/>
      <c r="O6891" s="243"/>
      <c r="P6891" s="244"/>
      <c r="Q6891" s="243"/>
      <c r="R6891" s="243"/>
    </row>
    <row r="6892" spans="1:18">
      <c r="A6892" s="241"/>
      <c r="B6892" s="241"/>
      <c r="C6892" s="241"/>
      <c r="D6892" s="241"/>
      <c r="E6892" s="241"/>
      <c r="F6892" s="241"/>
      <c r="G6892" s="242"/>
      <c r="H6892" s="241"/>
      <c r="I6892" s="241"/>
      <c r="J6892" s="241"/>
      <c r="K6892" s="241"/>
      <c r="L6892" s="241"/>
      <c r="M6892" s="243"/>
      <c r="N6892" s="244"/>
      <c r="O6892" s="243"/>
      <c r="P6892" s="244"/>
      <c r="Q6892" s="243"/>
      <c r="R6892" s="243"/>
    </row>
    <row r="6893" spans="1:18">
      <c r="A6893" s="241"/>
      <c r="B6893" s="241"/>
      <c r="C6893" s="241"/>
      <c r="D6893" s="241"/>
      <c r="E6893" s="241"/>
      <c r="F6893" s="241"/>
      <c r="G6893" s="242"/>
      <c r="H6893" s="241"/>
      <c r="I6893" s="241"/>
      <c r="J6893" s="241"/>
      <c r="K6893" s="241"/>
      <c r="L6893" s="241"/>
      <c r="M6893" s="243"/>
      <c r="N6893" s="244"/>
      <c r="O6893" s="243"/>
      <c r="P6893" s="244"/>
      <c r="Q6893" s="243"/>
      <c r="R6893" s="243"/>
    </row>
    <row r="6894" spans="1:18">
      <c r="A6894" s="241"/>
      <c r="B6894" s="241"/>
      <c r="C6894" s="241"/>
      <c r="D6894" s="241"/>
      <c r="E6894" s="241"/>
      <c r="F6894" s="241"/>
      <c r="G6894" s="242"/>
      <c r="H6894" s="241"/>
      <c r="I6894" s="241"/>
      <c r="J6894" s="241"/>
      <c r="K6894" s="241"/>
      <c r="L6894" s="241"/>
      <c r="M6894" s="243"/>
      <c r="N6894" s="244"/>
      <c r="O6894" s="243"/>
      <c r="P6894" s="244"/>
      <c r="Q6894" s="243"/>
      <c r="R6894" s="243"/>
    </row>
    <row r="6895" spans="1:18">
      <c r="A6895" s="241"/>
      <c r="B6895" s="241"/>
      <c r="C6895" s="241"/>
      <c r="D6895" s="241"/>
      <c r="E6895" s="241"/>
      <c r="F6895" s="241"/>
      <c r="G6895" s="242"/>
      <c r="H6895" s="241"/>
      <c r="I6895" s="241"/>
      <c r="J6895" s="241"/>
      <c r="K6895" s="241"/>
      <c r="L6895" s="241"/>
      <c r="M6895" s="243"/>
      <c r="N6895" s="244"/>
      <c r="O6895" s="243"/>
      <c r="P6895" s="244"/>
      <c r="Q6895" s="243"/>
      <c r="R6895" s="243"/>
    </row>
    <row r="6896" spans="1:18">
      <c r="A6896" s="241"/>
      <c r="B6896" s="241"/>
      <c r="C6896" s="241"/>
      <c r="D6896" s="241"/>
      <c r="E6896" s="241"/>
      <c r="F6896" s="241"/>
      <c r="G6896" s="242"/>
      <c r="H6896" s="241"/>
      <c r="I6896" s="241"/>
      <c r="J6896" s="241"/>
      <c r="K6896" s="241"/>
      <c r="L6896" s="241"/>
      <c r="M6896" s="243"/>
      <c r="N6896" s="244"/>
      <c r="O6896" s="243"/>
      <c r="P6896" s="244"/>
      <c r="Q6896" s="243"/>
      <c r="R6896" s="243"/>
    </row>
    <row r="6897" spans="1:18">
      <c r="A6897" s="241"/>
      <c r="B6897" s="241"/>
      <c r="C6897" s="241"/>
      <c r="D6897" s="241"/>
      <c r="E6897" s="241"/>
      <c r="F6897" s="241"/>
      <c r="G6897" s="242"/>
      <c r="H6897" s="241"/>
      <c r="I6897" s="241"/>
      <c r="J6897" s="241"/>
      <c r="K6897" s="241"/>
      <c r="L6897" s="241"/>
      <c r="M6897" s="243"/>
      <c r="N6897" s="244"/>
      <c r="O6897" s="243"/>
      <c r="P6897" s="244"/>
      <c r="Q6897" s="243"/>
      <c r="R6897" s="243"/>
    </row>
    <row r="6898" spans="1:18">
      <c r="A6898" s="241"/>
      <c r="B6898" s="241"/>
      <c r="C6898" s="241"/>
      <c r="D6898" s="241"/>
      <c r="E6898" s="241"/>
      <c r="F6898" s="241"/>
      <c r="G6898" s="242"/>
      <c r="H6898" s="241"/>
      <c r="I6898" s="241"/>
      <c r="J6898" s="241"/>
      <c r="K6898" s="241"/>
      <c r="L6898" s="241"/>
      <c r="M6898" s="243"/>
      <c r="N6898" s="244"/>
      <c r="O6898" s="243"/>
      <c r="P6898" s="244"/>
      <c r="Q6898" s="243"/>
      <c r="R6898" s="243"/>
    </row>
    <row r="6899" spans="1:18">
      <c r="A6899" s="241"/>
      <c r="B6899" s="241"/>
      <c r="C6899" s="241"/>
      <c r="D6899" s="241"/>
      <c r="E6899" s="241"/>
      <c r="F6899" s="241"/>
      <c r="G6899" s="242"/>
      <c r="H6899" s="241"/>
      <c r="I6899" s="241"/>
      <c r="J6899" s="241"/>
      <c r="K6899" s="241"/>
      <c r="L6899" s="241"/>
      <c r="M6899" s="243"/>
      <c r="N6899" s="244"/>
      <c r="O6899" s="243"/>
      <c r="P6899" s="244"/>
      <c r="Q6899" s="243"/>
      <c r="R6899" s="243"/>
    </row>
    <row r="6900" spans="1:18">
      <c r="A6900" s="241"/>
      <c r="B6900" s="241"/>
      <c r="C6900" s="241"/>
      <c r="D6900" s="241"/>
      <c r="E6900" s="241"/>
      <c r="F6900" s="241"/>
      <c r="G6900" s="242"/>
      <c r="H6900" s="241"/>
      <c r="I6900" s="241"/>
      <c r="J6900" s="241"/>
      <c r="K6900" s="241"/>
      <c r="L6900" s="241"/>
      <c r="M6900" s="243"/>
      <c r="N6900" s="244"/>
      <c r="O6900" s="243"/>
      <c r="P6900" s="244"/>
      <c r="Q6900" s="243"/>
      <c r="R6900" s="243"/>
    </row>
    <row r="6901" spans="1:18">
      <c r="A6901" s="241"/>
      <c r="B6901" s="241"/>
      <c r="C6901" s="241"/>
      <c r="D6901" s="241"/>
      <c r="E6901" s="241"/>
      <c r="F6901" s="241"/>
      <c r="G6901" s="242"/>
      <c r="H6901" s="241"/>
      <c r="I6901" s="241"/>
      <c r="J6901" s="241"/>
      <c r="K6901" s="241"/>
      <c r="L6901" s="241"/>
      <c r="M6901" s="243"/>
      <c r="N6901" s="244"/>
      <c r="O6901" s="243"/>
      <c r="P6901" s="244"/>
      <c r="Q6901" s="243"/>
      <c r="R6901" s="243"/>
    </row>
    <row r="6902" spans="1:18">
      <c r="A6902" s="241"/>
      <c r="B6902" s="241"/>
      <c r="C6902" s="241"/>
      <c r="D6902" s="241"/>
      <c r="E6902" s="241"/>
      <c r="F6902" s="241"/>
      <c r="G6902" s="242"/>
      <c r="H6902" s="241"/>
      <c r="I6902" s="241"/>
      <c r="J6902" s="241"/>
      <c r="K6902" s="241"/>
      <c r="L6902" s="241"/>
      <c r="M6902" s="243"/>
      <c r="N6902" s="244"/>
      <c r="O6902" s="243"/>
      <c r="P6902" s="244"/>
      <c r="Q6902" s="243"/>
      <c r="R6902" s="243"/>
    </row>
    <row r="6903" spans="1:18">
      <c r="A6903" s="241"/>
      <c r="B6903" s="241"/>
      <c r="C6903" s="241"/>
      <c r="D6903" s="241"/>
      <c r="E6903" s="241"/>
      <c r="F6903" s="241"/>
      <c r="G6903" s="242"/>
      <c r="H6903" s="241"/>
      <c r="I6903" s="241"/>
      <c r="J6903" s="241"/>
      <c r="K6903" s="241"/>
      <c r="L6903" s="241"/>
      <c r="M6903" s="243"/>
      <c r="N6903" s="244"/>
      <c r="O6903" s="243"/>
      <c r="P6903" s="244"/>
      <c r="Q6903" s="243"/>
      <c r="R6903" s="243"/>
    </row>
    <row r="6904" spans="1:18">
      <c r="A6904" s="241"/>
      <c r="B6904" s="241"/>
      <c r="C6904" s="241"/>
      <c r="D6904" s="241"/>
      <c r="E6904" s="241"/>
      <c r="F6904" s="241"/>
      <c r="G6904" s="242"/>
      <c r="H6904" s="241"/>
      <c r="I6904" s="241"/>
      <c r="J6904" s="241"/>
      <c r="K6904" s="241"/>
      <c r="L6904" s="241"/>
      <c r="M6904" s="243"/>
      <c r="N6904" s="244"/>
      <c r="O6904" s="243"/>
      <c r="P6904" s="244"/>
      <c r="Q6904" s="243"/>
      <c r="R6904" s="243"/>
    </row>
    <row r="6905" spans="1:18">
      <c r="A6905" s="241"/>
      <c r="B6905" s="241"/>
      <c r="C6905" s="241"/>
      <c r="D6905" s="241"/>
      <c r="E6905" s="241"/>
      <c r="F6905" s="241"/>
      <c r="G6905" s="242"/>
      <c r="H6905" s="241"/>
      <c r="I6905" s="241"/>
      <c r="J6905" s="241"/>
      <c r="K6905" s="241"/>
      <c r="L6905" s="241"/>
      <c r="M6905" s="243"/>
      <c r="N6905" s="244"/>
      <c r="O6905" s="243"/>
      <c r="P6905" s="244"/>
      <c r="Q6905" s="243"/>
      <c r="R6905" s="243"/>
    </row>
    <row r="6906" spans="1:18">
      <c r="A6906" s="241"/>
      <c r="B6906" s="241"/>
      <c r="C6906" s="241"/>
      <c r="D6906" s="241"/>
      <c r="E6906" s="241"/>
      <c r="F6906" s="241"/>
      <c r="G6906" s="242"/>
      <c r="H6906" s="241"/>
      <c r="I6906" s="241"/>
      <c r="J6906" s="241"/>
      <c r="K6906" s="241"/>
      <c r="L6906" s="241"/>
      <c r="M6906" s="243"/>
      <c r="N6906" s="244"/>
      <c r="O6906" s="243"/>
      <c r="P6906" s="244"/>
      <c r="Q6906" s="243"/>
      <c r="R6906" s="243"/>
    </row>
    <row r="6907" spans="1:18">
      <c r="A6907" s="241"/>
      <c r="B6907" s="241"/>
      <c r="C6907" s="241"/>
      <c r="D6907" s="241"/>
      <c r="E6907" s="241"/>
      <c r="F6907" s="241"/>
      <c r="G6907" s="242"/>
      <c r="H6907" s="241"/>
      <c r="I6907" s="241"/>
      <c r="J6907" s="241"/>
      <c r="K6907" s="241"/>
      <c r="L6907" s="241"/>
      <c r="M6907" s="243"/>
      <c r="N6907" s="244"/>
      <c r="O6907" s="243"/>
      <c r="P6907" s="244"/>
      <c r="Q6907" s="243"/>
      <c r="R6907" s="243"/>
    </row>
    <row r="6908" spans="1:18">
      <c r="A6908" s="241"/>
      <c r="B6908" s="241"/>
      <c r="C6908" s="241"/>
      <c r="D6908" s="241"/>
      <c r="E6908" s="241"/>
      <c r="F6908" s="241"/>
      <c r="G6908" s="242"/>
      <c r="H6908" s="241"/>
      <c r="I6908" s="241"/>
      <c r="J6908" s="241"/>
      <c r="K6908" s="241"/>
      <c r="L6908" s="241"/>
      <c r="M6908" s="243"/>
      <c r="N6908" s="244"/>
      <c r="O6908" s="243"/>
      <c r="P6908" s="244"/>
      <c r="Q6908" s="243"/>
      <c r="R6908" s="243"/>
    </row>
    <row r="6909" spans="1:18">
      <c r="A6909" s="241"/>
      <c r="B6909" s="241"/>
      <c r="C6909" s="241"/>
      <c r="D6909" s="241"/>
      <c r="E6909" s="241"/>
      <c r="F6909" s="241"/>
      <c r="G6909" s="242"/>
      <c r="H6909" s="241"/>
      <c r="I6909" s="241"/>
      <c r="J6909" s="241"/>
      <c r="K6909" s="241"/>
      <c r="L6909" s="241"/>
      <c r="M6909" s="243"/>
      <c r="N6909" s="244"/>
      <c r="O6909" s="243"/>
      <c r="P6909" s="244"/>
      <c r="Q6909" s="243"/>
      <c r="R6909" s="243"/>
    </row>
    <row r="6910" spans="1:18">
      <c r="A6910" s="241"/>
      <c r="B6910" s="241"/>
      <c r="C6910" s="241"/>
      <c r="D6910" s="241"/>
      <c r="E6910" s="241"/>
      <c r="F6910" s="241"/>
      <c r="G6910" s="242"/>
      <c r="H6910" s="241"/>
      <c r="I6910" s="241"/>
      <c r="J6910" s="241"/>
      <c r="K6910" s="241"/>
      <c r="L6910" s="241"/>
      <c r="M6910" s="243"/>
      <c r="N6910" s="244"/>
      <c r="O6910" s="243"/>
      <c r="P6910" s="244"/>
      <c r="Q6910" s="243"/>
      <c r="R6910" s="243"/>
    </row>
    <row r="6911" spans="1:18">
      <c r="A6911" s="241"/>
      <c r="B6911" s="241"/>
      <c r="C6911" s="241"/>
      <c r="D6911" s="241"/>
      <c r="E6911" s="241"/>
      <c r="F6911" s="241"/>
      <c r="G6911" s="242"/>
      <c r="H6911" s="241"/>
      <c r="I6911" s="241"/>
      <c r="J6911" s="241"/>
      <c r="K6911" s="241"/>
      <c r="L6911" s="241"/>
      <c r="M6911" s="243"/>
      <c r="N6911" s="244"/>
      <c r="O6911" s="243"/>
      <c r="P6911" s="244"/>
      <c r="Q6911" s="243"/>
      <c r="R6911" s="243"/>
    </row>
    <row r="6912" spans="1:18">
      <c r="A6912" s="241"/>
      <c r="B6912" s="241"/>
      <c r="C6912" s="241"/>
      <c r="D6912" s="241"/>
      <c r="E6912" s="241"/>
      <c r="F6912" s="241"/>
      <c r="G6912" s="242"/>
      <c r="H6912" s="241"/>
      <c r="I6912" s="241"/>
      <c r="J6912" s="241"/>
      <c r="K6912" s="241"/>
      <c r="L6912" s="241"/>
      <c r="M6912" s="243"/>
      <c r="N6912" s="244"/>
      <c r="O6912" s="243"/>
      <c r="P6912" s="244"/>
      <c r="Q6912" s="243"/>
      <c r="R6912" s="243"/>
    </row>
    <row r="6913" spans="1:18">
      <c r="A6913" s="241"/>
      <c r="B6913" s="241"/>
      <c r="C6913" s="241"/>
      <c r="D6913" s="241"/>
      <c r="E6913" s="241"/>
      <c r="F6913" s="241"/>
      <c r="G6913" s="242"/>
      <c r="H6913" s="241"/>
      <c r="I6913" s="241"/>
      <c r="J6913" s="241"/>
      <c r="K6913" s="241"/>
      <c r="L6913" s="241"/>
      <c r="M6913" s="243"/>
      <c r="N6913" s="244"/>
      <c r="O6913" s="243"/>
      <c r="P6913" s="244"/>
      <c r="Q6913" s="243"/>
      <c r="R6913" s="243"/>
    </row>
    <row r="6914" spans="1:18">
      <c r="A6914" s="241"/>
      <c r="B6914" s="241"/>
      <c r="C6914" s="241"/>
      <c r="D6914" s="241"/>
      <c r="E6914" s="241"/>
      <c r="F6914" s="241"/>
      <c r="G6914" s="242"/>
      <c r="H6914" s="241"/>
      <c r="I6914" s="241"/>
      <c r="J6914" s="241"/>
      <c r="K6914" s="241"/>
      <c r="L6914" s="241"/>
      <c r="M6914" s="243"/>
      <c r="N6914" s="244"/>
      <c r="O6914" s="243"/>
      <c r="P6914" s="244"/>
      <c r="Q6914" s="243"/>
      <c r="R6914" s="243"/>
    </row>
    <row r="6915" spans="1:18">
      <c r="A6915" s="241"/>
      <c r="B6915" s="241"/>
      <c r="C6915" s="241"/>
      <c r="D6915" s="241"/>
      <c r="E6915" s="241"/>
      <c r="F6915" s="241"/>
      <c r="G6915" s="242"/>
      <c r="H6915" s="241"/>
      <c r="I6915" s="241"/>
      <c r="J6915" s="241"/>
      <c r="K6915" s="241"/>
      <c r="L6915" s="241"/>
      <c r="M6915" s="243"/>
      <c r="N6915" s="244"/>
      <c r="O6915" s="243"/>
      <c r="P6915" s="244"/>
      <c r="Q6915" s="243"/>
      <c r="R6915" s="243"/>
    </row>
    <row r="6916" spans="1:18">
      <c r="A6916" s="241"/>
      <c r="B6916" s="241"/>
      <c r="C6916" s="241"/>
      <c r="D6916" s="241"/>
      <c r="E6916" s="241"/>
      <c r="F6916" s="241"/>
      <c r="G6916" s="242"/>
      <c r="H6916" s="241"/>
      <c r="I6916" s="241"/>
      <c r="J6916" s="241"/>
      <c r="K6916" s="241"/>
      <c r="L6916" s="241"/>
      <c r="M6916" s="243"/>
      <c r="N6916" s="244"/>
      <c r="O6916" s="243"/>
      <c r="P6916" s="244"/>
      <c r="Q6916" s="243"/>
      <c r="R6916" s="243"/>
    </row>
    <row r="6917" spans="1:18">
      <c r="A6917" s="241"/>
      <c r="B6917" s="241"/>
      <c r="C6917" s="241"/>
      <c r="D6917" s="241"/>
      <c r="E6917" s="241"/>
      <c r="F6917" s="241"/>
      <c r="G6917" s="242"/>
      <c r="H6917" s="241"/>
      <c r="I6917" s="241"/>
      <c r="J6917" s="241"/>
      <c r="K6917" s="241"/>
      <c r="L6917" s="241"/>
      <c r="M6917" s="243"/>
      <c r="N6917" s="244"/>
      <c r="O6917" s="243"/>
      <c r="P6917" s="244"/>
      <c r="Q6917" s="243"/>
      <c r="R6917" s="243"/>
    </row>
    <row r="6918" spans="1:18">
      <c r="A6918" s="241"/>
      <c r="B6918" s="241"/>
      <c r="C6918" s="241"/>
      <c r="D6918" s="241"/>
      <c r="E6918" s="241"/>
      <c r="F6918" s="241"/>
      <c r="G6918" s="242"/>
      <c r="H6918" s="241"/>
      <c r="I6918" s="241"/>
      <c r="J6918" s="241"/>
      <c r="K6918" s="241"/>
      <c r="L6918" s="241"/>
      <c r="M6918" s="243"/>
      <c r="N6918" s="244"/>
      <c r="O6918" s="243"/>
      <c r="P6918" s="244"/>
      <c r="Q6918" s="243"/>
      <c r="R6918" s="243"/>
    </row>
    <row r="6919" spans="1:18">
      <c r="A6919" s="241"/>
      <c r="B6919" s="241"/>
      <c r="C6919" s="241"/>
      <c r="D6919" s="241"/>
      <c r="E6919" s="241"/>
      <c r="F6919" s="241"/>
      <c r="G6919" s="242"/>
      <c r="H6919" s="241"/>
      <c r="I6919" s="241"/>
      <c r="J6919" s="241"/>
      <c r="K6919" s="241"/>
      <c r="L6919" s="241"/>
      <c r="M6919" s="243"/>
      <c r="N6919" s="244"/>
      <c r="O6919" s="243"/>
      <c r="P6919" s="244"/>
      <c r="Q6919" s="243"/>
      <c r="R6919" s="243"/>
    </row>
    <row r="6920" spans="1:18">
      <c r="A6920" s="241"/>
      <c r="B6920" s="241"/>
      <c r="C6920" s="241"/>
      <c r="D6920" s="241"/>
      <c r="E6920" s="241"/>
      <c r="F6920" s="241"/>
      <c r="G6920" s="242"/>
      <c r="H6920" s="241"/>
      <c r="I6920" s="241"/>
      <c r="J6920" s="241"/>
      <c r="K6920" s="241"/>
      <c r="L6920" s="241"/>
      <c r="M6920" s="243"/>
      <c r="N6920" s="244"/>
      <c r="O6920" s="243"/>
      <c r="P6920" s="244"/>
      <c r="Q6920" s="243"/>
      <c r="R6920" s="243"/>
    </row>
    <row r="6921" spans="1:18">
      <c r="A6921" s="241"/>
      <c r="B6921" s="241"/>
      <c r="C6921" s="241"/>
      <c r="D6921" s="241"/>
      <c r="E6921" s="241"/>
      <c r="F6921" s="241"/>
      <c r="G6921" s="242"/>
      <c r="H6921" s="241"/>
      <c r="I6921" s="241"/>
      <c r="J6921" s="241"/>
      <c r="K6921" s="241"/>
      <c r="L6921" s="241"/>
      <c r="M6921" s="243"/>
      <c r="N6921" s="244"/>
      <c r="O6921" s="243"/>
      <c r="P6921" s="244"/>
      <c r="Q6921" s="243"/>
      <c r="R6921" s="243"/>
    </row>
    <row r="6922" spans="1:18">
      <c r="A6922" s="241"/>
      <c r="B6922" s="241"/>
      <c r="C6922" s="241"/>
      <c r="D6922" s="241"/>
      <c r="E6922" s="241"/>
      <c r="F6922" s="241"/>
      <c r="G6922" s="242"/>
      <c r="H6922" s="241"/>
      <c r="I6922" s="241"/>
      <c r="J6922" s="241"/>
      <c r="K6922" s="241"/>
      <c r="L6922" s="241"/>
      <c r="M6922" s="243"/>
      <c r="N6922" s="244"/>
      <c r="O6922" s="243"/>
      <c r="P6922" s="244"/>
      <c r="Q6922" s="243"/>
      <c r="R6922" s="243"/>
    </row>
    <row r="6923" spans="1:18">
      <c r="A6923" s="241"/>
      <c r="B6923" s="241"/>
      <c r="C6923" s="241"/>
      <c r="D6923" s="241"/>
      <c r="E6923" s="241"/>
      <c r="F6923" s="241"/>
      <c r="G6923" s="242"/>
      <c r="H6923" s="241"/>
      <c r="I6923" s="241"/>
      <c r="J6923" s="241"/>
      <c r="K6923" s="241"/>
      <c r="L6923" s="241"/>
      <c r="M6923" s="243"/>
      <c r="N6923" s="244"/>
      <c r="O6923" s="243"/>
      <c r="P6923" s="244"/>
      <c r="Q6923" s="243"/>
      <c r="R6923" s="243"/>
    </row>
    <row r="6924" spans="1:18">
      <c r="A6924" s="241"/>
      <c r="B6924" s="241"/>
      <c r="C6924" s="241"/>
      <c r="D6924" s="241"/>
      <c r="E6924" s="241"/>
      <c r="F6924" s="241"/>
      <c r="G6924" s="242"/>
      <c r="H6924" s="241"/>
      <c r="I6924" s="241"/>
      <c r="J6924" s="241"/>
      <c r="K6924" s="241"/>
      <c r="L6924" s="241"/>
      <c r="M6924" s="243"/>
      <c r="N6924" s="244"/>
      <c r="O6924" s="243"/>
      <c r="P6924" s="244"/>
      <c r="Q6924" s="243"/>
      <c r="R6924" s="243"/>
    </row>
    <row r="6925" spans="1:18">
      <c r="A6925" s="241"/>
      <c r="B6925" s="241"/>
      <c r="C6925" s="241"/>
      <c r="D6925" s="241"/>
      <c r="E6925" s="241"/>
      <c r="F6925" s="241"/>
      <c r="G6925" s="242"/>
      <c r="H6925" s="241"/>
      <c r="I6925" s="241"/>
      <c r="J6925" s="241"/>
      <c r="K6925" s="241"/>
      <c r="L6925" s="241"/>
      <c r="M6925" s="243"/>
      <c r="N6925" s="244"/>
      <c r="O6925" s="243"/>
      <c r="P6925" s="244"/>
      <c r="Q6925" s="243"/>
      <c r="R6925" s="243"/>
    </row>
    <row r="6926" spans="1:18">
      <c r="A6926" s="241"/>
      <c r="B6926" s="241"/>
      <c r="C6926" s="241"/>
      <c r="D6926" s="241"/>
      <c r="E6926" s="241"/>
      <c r="F6926" s="241"/>
      <c r="G6926" s="242"/>
      <c r="H6926" s="241"/>
      <c r="I6926" s="241"/>
      <c r="J6926" s="241"/>
      <c r="K6926" s="241"/>
      <c r="L6926" s="241"/>
      <c r="M6926" s="243"/>
      <c r="N6926" s="244"/>
      <c r="O6926" s="243"/>
      <c r="P6926" s="244"/>
      <c r="Q6926" s="243"/>
      <c r="R6926" s="243"/>
    </row>
    <row r="6927" spans="1:18">
      <c r="A6927" s="241"/>
      <c r="B6927" s="241"/>
      <c r="C6927" s="241"/>
      <c r="D6927" s="241"/>
      <c r="E6927" s="241"/>
      <c r="F6927" s="241"/>
      <c r="G6927" s="242"/>
      <c r="H6927" s="241"/>
      <c r="I6927" s="241"/>
      <c r="J6927" s="241"/>
      <c r="K6927" s="241"/>
      <c r="L6927" s="241"/>
      <c r="M6927" s="243"/>
      <c r="N6927" s="244"/>
      <c r="O6927" s="243"/>
      <c r="P6927" s="244"/>
      <c r="Q6927" s="243"/>
      <c r="R6927" s="243"/>
    </row>
    <row r="6928" spans="1:18">
      <c r="A6928" s="241"/>
      <c r="B6928" s="241"/>
      <c r="C6928" s="241"/>
      <c r="D6928" s="241"/>
      <c r="E6928" s="241"/>
      <c r="F6928" s="241"/>
      <c r="G6928" s="242"/>
      <c r="H6928" s="241"/>
      <c r="I6928" s="241"/>
      <c r="J6928" s="241"/>
      <c r="K6928" s="241"/>
      <c r="L6928" s="241"/>
      <c r="M6928" s="243"/>
      <c r="N6928" s="244"/>
      <c r="O6928" s="243"/>
      <c r="P6928" s="244"/>
      <c r="Q6928" s="243"/>
      <c r="R6928" s="243"/>
    </row>
    <row r="6929" spans="1:18">
      <c r="A6929" s="241"/>
      <c r="B6929" s="241"/>
      <c r="C6929" s="241"/>
      <c r="D6929" s="241"/>
      <c r="E6929" s="241"/>
      <c r="F6929" s="241"/>
      <c r="G6929" s="242"/>
      <c r="H6929" s="241"/>
      <c r="I6929" s="241"/>
      <c r="J6929" s="241"/>
      <c r="K6929" s="241"/>
      <c r="L6929" s="241"/>
      <c r="M6929" s="243"/>
      <c r="N6929" s="244"/>
      <c r="O6929" s="243"/>
      <c r="P6929" s="244"/>
      <c r="Q6929" s="243"/>
      <c r="R6929" s="243"/>
    </row>
    <row r="6930" spans="1:18">
      <c r="A6930" s="241"/>
      <c r="B6930" s="241"/>
      <c r="C6930" s="241"/>
      <c r="D6930" s="241"/>
      <c r="E6930" s="241"/>
      <c r="F6930" s="241"/>
      <c r="G6930" s="242"/>
      <c r="H6930" s="241"/>
      <c r="I6930" s="241"/>
      <c r="J6930" s="241"/>
      <c r="K6930" s="241"/>
      <c r="L6930" s="241"/>
      <c r="M6930" s="243"/>
      <c r="N6930" s="244"/>
      <c r="O6930" s="243"/>
      <c r="P6930" s="244"/>
      <c r="Q6930" s="243"/>
      <c r="R6930" s="243"/>
    </row>
    <row r="6931" spans="1:18">
      <c r="A6931" s="241"/>
      <c r="B6931" s="241"/>
      <c r="C6931" s="241"/>
      <c r="D6931" s="241"/>
      <c r="E6931" s="241"/>
      <c r="F6931" s="241"/>
      <c r="G6931" s="242"/>
      <c r="H6931" s="241"/>
      <c r="I6931" s="241"/>
      <c r="J6931" s="241"/>
      <c r="K6931" s="241"/>
      <c r="L6931" s="241"/>
      <c r="M6931" s="243"/>
      <c r="N6931" s="244"/>
      <c r="O6931" s="243"/>
      <c r="P6931" s="244"/>
      <c r="Q6931" s="243"/>
      <c r="R6931" s="243"/>
    </row>
    <row r="6932" spans="1:18">
      <c r="A6932" s="241"/>
      <c r="B6932" s="241"/>
      <c r="C6932" s="241"/>
      <c r="D6932" s="241"/>
      <c r="E6932" s="241"/>
      <c r="F6932" s="241"/>
      <c r="G6932" s="242"/>
      <c r="H6932" s="241"/>
      <c r="I6932" s="241"/>
      <c r="J6932" s="241"/>
      <c r="K6932" s="241"/>
      <c r="L6932" s="241"/>
      <c r="M6932" s="243"/>
      <c r="N6932" s="244"/>
      <c r="O6932" s="243"/>
      <c r="P6932" s="244"/>
      <c r="Q6932" s="243"/>
      <c r="R6932" s="243"/>
    </row>
    <row r="6933" spans="1:18">
      <c r="A6933" s="241"/>
      <c r="B6933" s="241"/>
      <c r="C6933" s="241"/>
      <c r="D6933" s="241"/>
      <c r="E6933" s="241"/>
      <c r="F6933" s="241"/>
      <c r="G6933" s="242"/>
      <c r="H6933" s="241"/>
      <c r="I6933" s="241"/>
      <c r="J6933" s="241"/>
      <c r="K6933" s="241"/>
      <c r="L6933" s="241"/>
      <c r="M6933" s="243"/>
      <c r="N6933" s="244"/>
      <c r="O6933" s="243"/>
      <c r="P6933" s="244"/>
      <c r="Q6933" s="243"/>
      <c r="R6933" s="243"/>
    </row>
    <row r="6934" spans="1:18">
      <c r="A6934" s="241"/>
      <c r="B6934" s="241"/>
      <c r="C6934" s="241"/>
      <c r="D6934" s="241"/>
      <c r="E6934" s="241"/>
      <c r="F6934" s="241"/>
      <c r="G6934" s="242"/>
      <c r="H6934" s="241"/>
      <c r="I6934" s="241"/>
      <c r="J6934" s="241"/>
      <c r="K6934" s="241"/>
      <c r="L6934" s="241"/>
      <c r="M6934" s="243"/>
      <c r="N6934" s="244"/>
      <c r="O6934" s="243"/>
      <c r="P6934" s="244"/>
      <c r="Q6934" s="243"/>
      <c r="R6934" s="243"/>
    </row>
    <row r="6935" spans="1:18">
      <c r="A6935" s="241"/>
      <c r="B6935" s="241"/>
      <c r="C6935" s="241"/>
      <c r="D6935" s="241"/>
      <c r="E6935" s="241"/>
      <c r="F6935" s="241"/>
      <c r="G6935" s="242"/>
      <c r="H6935" s="241"/>
      <c r="I6935" s="241"/>
      <c r="J6935" s="241"/>
      <c r="K6935" s="241"/>
      <c r="L6935" s="241"/>
      <c r="M6935" s="243"/>
      <c r="N6935" s="244"/>
      <c r="O6935" s="243"/>
      <c r="P6935" s="244"/>
      <c r="Q6935" s="243"/>
      <c r="R6935" s="243"/>
    </row>
    <row r="6936" spans="1:18">
      <c r="A6936" s="241"/>
      <c r="B6936" s="241"/>
      <c r="C6936" s="241"/>
      <c r="D6936" s="241"/>
      <c r="E6936" s="241"/>
      <c r="F6936" s="241"/>
      <c r="G6936" s="242"/>
      <c r="H6936" s="241"/>
      <c r="I6936" s="241"/>
      <c r="J6936" s="241"/>
      <c r="K6936" s="241"/>
      <c r="L6936" s="241"/>
      <c r="M6936" s="243"/>
      <c r="N6936" s="244"/>
      <c r="O6936" s="243"/>
      <c r="P6936" s="244"/>
      <c r="Q6936" s="243"/>
      <c r="R6936" s="243"/>
    </row>
    <row r="6937" spans="1:18">
      <c r="A6937" s="241"/>
      <c r="B6937" s="241"/>
      <c r="C6937" s="241"/>
      <c r="D6937" s="241"/>
      <c r="E6937" s="241"/>
      <c r="F6937" s="241"/>
      <c r="G6937" s="242"/>
      <c r="H6937" s="241"/>
      <c r="I6937" s="241"/>
      <c r="J6937" s="241"/>
      <c r="K6937" s="241"/>
      <c r="L6937" s="241"/>
      <c r="M6937" s="243"/>
      <c r="N6937" s="244"/>
      <c r="O6937" s="243"/>
      <c r="P6937" s="244"/>
      <c r="Q6937" s="243"/>
      <c r="R6937" s="243"/>
    </row>
    <row r="6938" spans="1:18">
      <c r="A6938" s="241"/>
      <c r="B6938" s="241"/>
      <c r="C6938" s="241"/>
      <c r="D6938" s="241"/>
      <c r="E6938" s="241"/>
      <c r="F6938" s="241"/>
      <c r="G6938" s="242"/>
      <c r="H6938" s="241"/>
      <c r="I6938" s="241"/>
      <c r="J6938" s="241"/>
      <c r="K6938" s="241"/>
      <c r="L6938" s="241"/>
      <c r="M6938" s="243"/>
      <c r="N6938" s="244"/>
      <c r="O6938" s="243"/>
      <c r="P6938" s="244"/>
      <c r="Q6938" s="243"/>
      <c r="R6938" s="243"/>
    </row>
    <row r="6939" spans="1:18">
      <c r="A6939" s="241"/>
      <c r="B6939" s="241"/>
      <c r="C6939" s="241"/>
      <c r="D6939" s="241"/>
      <c r="E6939" s="241"/>
      <c r="F6939" s="241"/>
      <c r="G6939" s="242"/>
      <c r="H6939" s="241"/>
      <c r="I6939" s="241"/>
      <c r="J6939" s="241"/>
      <c r="K6939" s="241"/>
      <c r="L6939" s="241"/>
      <c r="M6939" s="243"/>
      <c r="N6939" s="244"/>
      <c r="O6939" s="243"/>
      <c r="P6939" s="244"/>
      <c r="Q6939" s="243"/>
      <c r="R6939" s="243"/>
    </row>
    <row r="6940" spans="1:18">
      <c r="A6940" s="241"/>
      <c r="B6940" s="241"/>
      <c r="C6940" s="241"/>
      <c r="D6940" s="241"/>
      <c r="E6940" s="241"/>
      <c r="F6940" s="241"/>
      <c r="G6940" s="242"/>
      <c r="H6940" s="241"/>
      <c r="I6940" s="241"/>
      <c r="J6940" s="241"/>
      <c r="K6940" s="241"/>
      <c r="L6940" s="241"/>
      <c r="M6940" s="243"/>
      <c r="N6940" s="244"/>
      <c r="O6940" s="243"/>
      <c r="P6940" s="244"/>
      <c r="Q6940" s="243"/>
      <c r="R6940" s="243"/>
    </row>
    <row r="6941" spans="1:18">
      <c r="A6941" s="241"/>
      <c r="B6941" s="241"/>
      <c r="C6941" s="241"/>
      <c r="D6941" s="241"/>
      <c r="E6941" s="241"/>
      <c r="F6941" s="241"/>
      <c r="G6941" s="242"/>
      <c r="H6941" s="241"/>
      <c r="I6941" s="241"/>
      <c r="J6941" s="241"/>
      <c r="K6941" s="241"/>
      <c r="L6941" s="241"/>
      <c r="M6941" s="243"/>
      <c r="N6941" s="244"/>
      <c r="O6941" s="243"/>
      <c r="P6941" s="244"/>
      <c r="Q6941" s="243"/>
      <c r="R6941" s="243"/>
    </row>
    <row r="6942" spans="1:18">
      <c r="A6942" s="241"/>
      <c r="B6942" s="241"/>
      <c r="C6942" s="241"/>
      <c r="D6942" s="241"/>
      <c r="E6942" s="241"/>
      <c r="F6942" s="241"/>
      <c r="G6942" s="242"/>
      <c r="H6942" s="241"/>
      <c r="I6942" s="241"/>
      <c r="J6942" s="241"/>
      <c r="K6942" s="241"/>
      <c r="L6942" s="241"/>
      <c r="M6942" s="243"/>
      <c r="N6942" s="244"/>
      <c r="O6942" s="243"/>
      <c r="P6942" s="244"/>
      <c r="Q6942" s="243"/>
      <c r="R6942" s="243"/>
    </row>
    <row r="6943" spans="1:18">
      <c r="A6943" s="241"/>
      <c r="B6943" s="241"/>
      <c r="C6943" s="241"/>
      <c r="D6943" s="241"/>
      <c r="E6943" s="241"/>
      <c r="F6943" s="241"/>
      <c r="G6943" s="242"/>
      <c r="H6943" s="241"/>
      <c r="I6943" s="241"/>
      <c r="J6943" s="241"/>
      <c r="K6943" s="241"/>
      <c r="L6943" s="241"/>
      <c r="M6943" s="243"/>
      <c r="N6943" s="244"/>
      <c r="O6943" s="243"/>
      <c r="P6943" s="244"/>
      <c r="Q6943" s="243"/>
      <c r="R6943" s="243"/>
    </row>
    <row r="6944" spans="1:18">
      <c r="A6944" s="241"/>
      <c r="B6944" s="241"/>
      <c r="C6944" s="241"/>
      <c r="D6944" s="241"/>
      <c r="E6944" s="241"/>
      <c r="F6944" s="241"/>
      <c r="G6944" s="242"/>
      <c r="H6944" s="241"/>
      <c r="I6944" s="241"/>
      <c r="J6944" s="241"/>
      <c r="K6944" s="241"/>
      <c r="L6944" s="241"/>
      <c r="M6944" s="243"/>
      <c r="N6944" s="244"/>
      <c r="O6944" s="243"/>
      <c r="P6944" s="244"/>
      <c r="Q6944" s="243"/>
      <c r="R6944" s="243"/>
    </row>
    <row r="6945" spans="1:18">
      <c r="A6945" s="241"/>
      <c r="B6945" s="241"/>
      <c r="C6945" s="241"/>
      <c r="D6945" s="241"/>
      <c r="E6945" s="241"/>
      <c r="F6945" s="241"/>
      <c r="G6945" s="242"/>
      <c r="H6945" s="241"/>
      <c r="I6945" s="241"/>
      <c r="J6945" s="241"/>
      <c r="K6945" s="241"/>
      <c r="L6945" s="241"/>
      <c r="M6945" s="243"/>
      <c r="N6945" s="244"/>
      <c r="O6945" s="243"/>
      <c r="P6945" s="244"/>
      <c r="Q6945" s="243"/>
      <c r="R6945" s="243"/>
    </row>
    <row r="6946" spans="1:18">
      <c r="A6946" s="241"/>
      <c r="B6946" s="241"/>
      <c r="C6946" s="241"/>
      <c r="D6946" s="241"/>
      <c r="E6946" s="241"/>
      <c r="F6946" s="241"/>
      <c r="G6946" s="242"/>
      <c r="H6946" s="241"/>
      <c r="I6946" s="241"/>
      <c r="J6946" s="241"/>
      <c r="K6946" s="241"/>
      <c r="L6946" s="241"/>
      <c r="M6946" s="243"/>
      <c r="N6946" s="244"/>
      <c r="O6946" s="243"/>
      <c r="P6946" s="244"/>
      <c r="Q6946" s="243"/>
      <c r="R6946" s="243"/>
    </row>
    <row r="6947" spans="1:18">
      <c r="A6947" s="241"/>
      <c r="B6947" s="241"/>
      <c r="C6947" s="241"/>
      <c r="D6947" s="241"/>
      <c r="E6947" s="241"/>
      <c r="F6947" s="241"/>
      <c r="G6947" s="242"/>
      <c r="H6947" s="241"/>
      <c r="I6947" s="241"/>
      <c r="J6947" s="241"/>
      <c r="K6947" s="241"/>
      <c r="L6947" s="241"/>
      <c r="M6947" s="243"/>
      <c r="N6947" s="244"/>
      <c r="O6947" s="243"/>
      <c r="P6947" s="244"/>
      <c r="Q6947" s="243"/>
      <c r="R6947" s="243"/>
    </row>
    <row r="6948" spans="1:18">
      <c r="A6948" s="241"/>
      <c r="B6948" s="241"/>
      <c r="C6948" s="241"/>
      <c r="D6948" s="241"/>
      <c r="E6948" s="241"/>
      <c r="F6948" s="241"/>
      <c r="G6948" s="242"/>
      <c r="H6948" s="241"/>
      <c r="I6948" s="241"/>
      <c r="J6948" s="241"/>
      <c r="K6948" s="241"/>
      <c r="L6948" s="241"/>
      <c r="M6948" s="243"/>
      <c r="N6948" s="244"/>
      <c r="O6948" s="243"/>
      <c r="P6948" s="244"/>
      <c r="Q6948" s="243"/>
      <c r="R6948" s="243"/>
    </row>
    <row r="6949" spans="1:18">
      <c r="A6949" s="241"/>
      <c r="B6949" s="241"/>
      <c r="C6949" s="241"/>
      <c r="D6949" s="241"/>
      <c r="E6949" s="241"/>
      <c r="F6949" s="241"/>
      <c r="G6949" s="242"/>
      <c r="H6949" s="241"/>
      <c r="I6949" s="241"/>
      <c r="J6949" s="241"/>
      <c r="K6949" s="241"/>
      <c r="L6949" s="241"/>
      <c r="M6949" s="243"/>
      <c r="N6949" s="244"/>
      <c r="O6949" s="243"/>
      <c r="P6949" s="244"/>
      <c r="Q6949" s="243"/>
      <c r="R6949" s="243"/>
    </row>
    <row r="6950" spans="1:18">
      <c r="A6950" s="241"/>
      <c r="B6950" s="241"/>
      <c r="C6950" s="241"/>
      <c r="D6950" s="241"/>
      <c r="E6950" s="241"/>
      <c r="F6950" s="241"/>
      <c r="G6950" s="242"/>
      <c r="H6950" s="241"/>
      <c r="I6950" s="241"/>
      <c r="J6950" s="241"/>
      <c r="K6950" s="241"/>
      <c r="L6950" s="241"/>
      <c r="M6950" s="243"/>
      <c r="N6950" s="244"/>
      <c r="O6950" s="243"/>
      <c r="P6950" s="244"/>
      <c r="Q6950" s="243"/>
      <c r="R6950" s="243"/>
    </row>
    <row r="6951" spans="1:18">
      <c r="A6951" s="241"/>
      <c r="B6951" s="241"/>
      <c r="C6951" s="241"/>
      <c r="D6951" s="241"/>
      <c r="E6951" s="241"/>
      <c r="F6951" s="241"/>
      <c r="G6951" s="242"/>
      <c r="H6951" s="241"/>
      <c r="I6951" s="241"/>
      <c r="J6951" s="241"/>
      <c r="K6951" s="241"/>
      <c r="L6951" s="241"/>
      <c r="M6951" s="243"/>
      <c r="N6951" s="244"/>
      <c r="O6951" s="243"/>
      <c r="P6951" s="244"/>
      <c r="Q6951" s="243"/>
      <c r="R6951" s="243"/>
    </row>
    <row r="6952" spans="1:18">
      <c r="A6952" s="241"/>
      <c r="B6952" s="241"/>
      <c r="C6952" s="241"/>
      <c r="D6952" s="241"/>
      <c r="E6952" s="241"/>
      <c r="F6952" s="241"/>
      <c r="G6952" s="242"/>
      <c r="H6952" s="241"/>
      <c r="I6952" s="241"/>
      <c r="J6952" s="241"/>
      <c r="K6952" s="241"/>
      <c r="L6952" s="241"/>
      <c r="M6952" s="243"/>
      <c r="N6952" s="244"/>
      <c r="O6952" s="243"/>
      <c r="P6952" s="244"/>
      <c r="Q6952" s="243"/>
      <c r="R6952" s="243"/>
    </row>
    <row r="6953" spans="1:18">
      <c r="A6953" s="241"/>
      <c r="B6953" s="241"/>
      <c r="C6953" s="241"/>
      <c r="D6953" s="241"/>
      <c r="E6953" s="241"/>
      <c r="F6953" s="241"/>
      <c r="G6953" s="242"/>
      <c r="H6953" s="241"/>
      <c r="I6953" s="241"/>
      <c r="J6953" s="241"/>
      <c r="K6953" s="241"/>
      <c r="L6953" s="241"/>
      <c r="M6953" s="243"/>
      <c r="N6953" s="244"/>
      <c r="O6953" s="243"/>
      <c r="P6953" s="244"/>
      <c r="Q6953" s="243"/>
      <c r="R6953" s="243"/>
    </row>
    <row r="6954" spans="1:18">
      <c r="A6954" s="241"/>
      <c r="B6954" s="241"/>
      <c r="C6954" s="241"/>
      <c r="D6954" s="241"/>
      <c r="E6954" s="241"/>
      <c r="F6954" s="241"/>
      <c r="G6954" s="242"/>
      <c r="H6954" s="241"/>
      <c r="I6954" s="241"/>
      <c r="J6954" s="241"/>
      <c r="K6954" s="241"/>
      <c r="L6954" s="241"/>
      <c r="M6954" s="243"/>
      <c r="N6954" s="244"/>
      <c r="O6954" s="243"/>
      <c r="P6954" s="244"/>
      <c r="Q6954" s="243"/>
      <c r="R6954" s="243"/>
    </row>
    <row r="6955" spans="1:18">
      <c r="A6955" s="241"/>
      <c r="B6955" s="241"/>
      <c r="C6955" s="241"/>
      <c r="D6955" s="241"/>
      <c r="E6955" s="241"/>
      <c r="F6955" s="241"/>
      <c r="G6955" s="242"/>
      <c r="H6955" s="241"/>
      <c r="I6955" s="241"/>
      <c r="J6955" s="241"/>
      <c r="K6955" s="241"/>
      <c r="L6955" s="241"/>
      <c r="M6955" s="243"/>
      <c r="N6955" s="244"/>
      <c r="O6955" s="243"/>
      <c r="P6955" s="244"/>
      <c r="Q6955" s="243"/>
      <c r="R6955" s="243"/>
    </row>
    <row r="6956" spans="1:18">
      <c r="A6956" s="241"/>
      <c r="B6956" s="241"/>
      <c r="C6956" s="241"/>
      <c r="D6956" s="241"/>
      <c r="E6956" s="241"/>
      <c r="F6956" s="241"/>
      <c r="G6956" s="242"/>
      <c r="H6956" s="241"/>
      <c r="I6956" s="241"/>
      <c r="J6956" s="241"/>
      <c r="K6956" s="241"/>
      <c r="L6956" s="241"/>
      <c r="M6956" s="243"/>
      <c r="N6956" s="244"/>
      <c r="O6956" s="243"/>
      <c r="P6956" s="244"/>
      <c r="Q6956" s="243"/>
      <c r="R6956" s="243"/>
    </row>
    <row r="6957" spans="1:18">
      <c r="A6957" s="241"/>
      <c r="B6957" s="241"/>
      <c r="C6957" s="241"/>
      <c r="D6957" s="241"/>
      <c r="E6957" s="241"/>
      <c r="F6957" s="241"/>
      <c r="G6957" s="242"/>
      <c r="H6957" s="241"/>
      <c r="I6957" s="241"/>
      <c r="J6957" s="241"/>
      <c r="K6957" s="241"/>
      <c r="L6957" s="241"/>
      <c r="M6957" s="243"/>
      <c r="N6957" s="244"/>
      <c r="O6957" s="243"/>
      <c r="P6957" s="244"/>
      <c r="Q6957" s="243"/>
      <c r="R6957" s="243"/>
    </row>
    <row r="6958" spans="1:18">
      <c r="A6958" s="241"/>
      <c r="B6958" s="241"/>
      <c r="C6958" s="241"/>
      <c r="D6958" s="241"/>
      <c r="E6958" s="241"/>
      <c r="F6958" s="241"/>
      <c r="G6958" s="242"/>
      <c r="H6958" s="241"/>
      <c r="I6958" s="241"/>
      <c r="J6958" s="241"/>
      <c r="K6958" s="241"/>
      <c r="L6958" s="241"/>
      <c r="M6958" s="243"/>
      <c r="N6958" s="244"/>
      <c r="O6958" s="243"/>
      <c r="P6958" s="244"/>
      <c r="Q6958" s="243"/>
      <c r="R6958" s="243"/>
    </row>
    <row r="6959" spans="1:18">
      <c r="A6959" s="241"/>
      <c r="B6959" s="241"/>
      <c r="C6959" s="241"/>
      <c r="D6959" s="241"/>
      <c r="E6959" s="241"/>
      <c r="F6959" s="241"/>
      <c r="G6959" s="242"/>
      <c r="H6959" s="241"/>
      <c r="I6959" s="241"/>
      <c r="J6959" s="241"/>
      <c r="K6959" s="241"/>
      <c r="L6959" s="241"/>
      <c r="M6959" s="243"/>
      <c r="N6959" s="244"/>
      <c r="O6959" s="243"/>
      <c r="P6959" s="244"/>
      <c r="Q6959" s="243"/>
      <c r="R6959" s="243"/>
    </row>
    <row r="6960" spans="1:18">
      <c r="A6960" s="241"/>
      <c r="B6960" s="241"/>
      <c r="C6960" s="241"/>
      <c r="D6960" s="241"/>
      <c r="E6960" s="241"/>
      <c r="F6960" s="241"/>
      <c r="G6960" s="242"/>
      <c r="H6960" s="241"/>
      <c r="I6960" s="241"/>
      <c r="J6960" s="241"/>
      <c r="K6960" s="241"/>
      <c r="L6960" s="241"/>
      <c r="M6960" s="243"/>
      <c r="N6960" s="244"/>
      <c r="O6960" s="243"/>
      <c r="P6960" s="244"/>
      <c r="Q6960" s="243"/>
      <c r="R6960" s="243"/>
    </row>
    <row r="6961" spans="1:18">
      <c r="A6961" s="241"/>
      <c r="B6961" s="241"/>
      <c r="C6961" s="241"/>
      <c r="D6961" s="241"/>
      <c r="E6961" s="241"/>
      <c r="F6961" s="241"/>
      <c r="G6961" s="242"/>
      <c r="H6961" s="241"/>
      <c r="I6961" s="241"/>
      <c r="J6961" s="241"/>
      <c r="K6961" s="241"/>
      <c r="L6961" s="241"/>
      <c r="M6961" s="243"/>
      <c r="N6961" s="244"/>
      <c r="O6961" s="243"/>
      <c r="P6961" s="244"/>
      <c r="Q6961" s="243"/>
      <c r="R6961" s="243"/>
    </row>
    <row r="6962" spans="1:18">
      <c r="A6962" s="241"/>
      <c r="B6962" s="241"/>
      <c r="C6962" s="241"/>
      <c r="D6962" s="241"/>
      <c r="E6962" s="241"/>
      <c r="F6962" s="241"/>
      <c r="G6962" s="242"/>
      <c r="H6962" s="241"/>
      <c r="I6962" s="241"/>
      <c r="J6962" s="241"/>
      <c r="K6962" s="241"/>
      <c r="L6962" s="241"/>
      <c r="M6962" s="243"/>
      <c r="N6962" s="244"/>
      <c r="O6962" s="243"/>
      <c r="P6962" s="244"/>
      <c r="Q6962" s="243"/>
      <c r="R6962" s="243"/>
    </row>
    <row r="6963" spans="1:18">
      <c r="A6963" s="241"/>
      <c r="B6963" s="241"/>
      <c r="C6963" s="241"/>
      <c r="D6963" s="241"/>
      <c r="E6963" s="241"/>
      <c r="F6963" s="241"/>
      <c r="G6963" s="242"/>
      <c r="H6963" s="241"/>
      <c r="I6963" s="241"/>
      <c r="J6963" s="241"/>
      <c r="K6963" s="241"/>
      <c r="L6963" s="241"/>
      <c r="M6963" s="243"/>
      <c r="N6963" s="244"/>
      <c r="O6963" s="243"/>
      <c r="P6963" s="244"/>
      <c r="Q6963" s="243"/>
      <c r="R6963" s="243"/>
    </row>
    <row r="6964" spans="1:18">
      <c r="A6964" s="241"/>
      <c r="B6964" s="241"/>
      <c r="C6964" s="241"/>
      <c r="D6964" s="241"/>
      <c r="E6964" s="241"/>
      <c r="F6964" s="241"/>
      <c r="G6964" s="242"/>
      <c r="H6964" s="241"/>
      <c r="I6964" s="241"/>
      <c r="J6964" s="241"/>
      <c r="K6964" s="241"/>
      <c r="L6964" s="241"/>
      <c r="M6964" s="243"/>
      <c r="N6964" s="244"/>
      <c r="O6964" s="243"/>
      <c r="P6964" s="244"/>
      <c r="Q6964" s="243"/>
      <c r="R6964" s="243"/>
    </row>
    <row r="6965" spans="1:18">
      <c r="A6965" s="241"/>
      <c r="B6965" s="241"/>
      <c r="C6965" s="241"/>
      <c r="D6965" s="241"/>
      <c r="E6965" s="241"/>
      <c r="F6965" s="241"/>
      <c r="G6965" s="242"/>
      <c r="H6965" s="241"/>
      <c r="I6965" s="241"/>
      <c r="J6965" s="241"/>
      <c r="K6965" s="241"/>
      <c r="L6965" s="241"/>
      <c r="M6965" s="243"/>
      <c r="N6965" s="244"/>
      <c r="O6965" s="243"/>
      <c r="P6965" s="244"/>
      <c r="Q6965" s="243"/>
      <c r="R6965" s="243"/>
    </row>
    <row r="6966" spans="1:18">
      <c r="A6966" s="241"/>
      <c r="B6966" s="241"/>
      <c r="C6966" s="241"/>
      <c r="D6966" s="241"/>
      <c r="E6966" s="241"/>
      <c r="F6966" s="241"/>
      <c r="G6966" s="242"/>
      <c r="H6966" s="241"/>
      <c r="I6966" s="241"/>
      <c r="J6966" s="241"/>
      <c r="K6966" s="241"/>
      <c r="L6966" s="241"/>
      <c r="M6966" s="243"/>
      <c r="N6966" s="244"/>
      <c r="O6966" s="243"/>
      <c r="P6966" s="244"/>
      <c r="Q6966" s="243"/>
      <c r="R6966" s="243"/>
    </row>
    <row r="6967" spans="1:18">
      <c r="A6967" s="241"/>
      <c r="B6967" s="241"/>
      <c r="C6967" s="241"/>
      <c r="D6967" s="241"/>
      <c r="E6967" s="241"/>
      <c r="F6967" s="241"/>
      <c r="G6967" s="242"/>
      <c r="H6967" s="241"/>
      <c r="I6967" s="241"/>
      <c r="J6967" s="241"/>
      <c r="K6967" s="241"/>
      <c r="L6967" s="241"/>
      <c r="M6967" s="243"/>
      <c r="N6967" s="244"/>
      <c r="O6967" s="243"/>
      <c r="P6967" s="244"/>
      <c r="Q6967" s="243"/>
      <c r="R6967" s="243"/>
    </row>
    <row r="6968" spans="1:18">
      <c r="A6968" s="241"/>
      <c r="B6968" s="241"/>
      <c r="C6968" s="241"/>
      <c r="D6968" s="241"/>
      <c r="E6968" s="241"/>
      <c r="F6968" s="241"/>
      <c r="G6968" s="242"/>
      <c r="H6968" s="241"/>
      <c r="I6968" s="241"/>
      <c r="J6968" s="241"/>
      <c r="K6968" s="241"/>
      <c r="L6968" s="241"/>
      <c r="M6968" s="243"/>
      <c r="N6968" s="244"/>
      <c r="O6968" s="243"/>
      <c r="P6968" s="244"/>
      <c r="Q6968" s="243"/>
      <c r="R6968" s="243"/>
    </row>
    <row r="6969" spans="1:18">
      <c r="A6969" s="241"/>
      <c r="B6969" s="241"/>
      <c r="C6969" s="241"/>
      <c r="D6969" s="241"/>
      <c r="E6969" s="241"/>
      <c r="F6969" s="241"/>
      <c r="G6969" s="242"/>
      <c r="H6969" s="241"/>
      <c r="I6969" s="241"/>
      <c r="J6969" s="241"/>
      <c r="K6969" s="241"/>
      <c r="L6969" s="241"/>
      <c r="M6969" s="243"/>
      <c r="N6969" s="244"/>
      <c r="O6969" s="243"/>
      <c r="P6969" s="244"/>
      <c r="Q6969" s="243"/>
      <c r="R6969" s="243"/>
    </row>
    <row r="6970" spans="1:18">
      <c r="A6970" s="241"/>
      <c r="B6970" s="241"/>
      <c r="C6970" s="241"/>
      <c r="D6970" s="241"/>
      <c r="E6970" s="241"/>
      <c r="F6970" s="241"/>
      <c r="G6970" s="242"/>
      <c r="H6970" s="241"/>
      <c r="I6970" s="241"/>
      <c r="J6970" s="241"/>
      <c r="K6970" s="241"/>
      <c r="L6970" s="241"/>
      <c r="M6970" s="243"/>
      <c r="N6970" s="244"/>
      <c r="O6970" s="243"/>
      <c r="P6970" s="244"/>
      <c r="Q6970" s="243"/>
      <c r="R6970" s="243"/>
    </row>
    <row r="6971" spans="1:18">
      <c r="A6971" s="241"/>
      <c r="B6971" s="241"/>
      <c r="C6971" s="241"/>
      <c r="D6971" s="241"/>
      <c r="E6971" s="241"/>
      <c r="F6971" s="241"/>
      <c r="G6971" s="242"/>
      <c r="H6971" s="241"/>
      <c r="I6971" s="241"/>
      <c r="J6971" s="241"/>
      <c r="K6971" s="241"/>
      <c r="L6971" s="241"/>
      <c r="M6971" s="243"/>
      <c r="N6971" s="244"/>
      <c r="O6971" s="243"/>
      <c r="P6971" s="244"/>
      <c r="Q6971" s="243"/>
      <c r="R6971" s="243"/>
    </row>
    <row r="6972" spans="1:18">
      <c r="A6972" s="241"/>
      <c r="B6972" s="241"/>
      <c r="C6972" s="241"/>
      <c r="D6972" s="241"/>
      <c r="E6972" s="241"/>
      <c r="F6972" s="241"/>
      <c r="G6972" s="242"/>
      <c r="H6972" s="241"/>
      <c r="I6972" s="241"/>
      <c r="J6972" s="241"/>
      <c r="K6972" s="241"/>
      <c r="L6972" s="241"/>
      <c r="M6972" s="243"/>
      <c r="N6972" s="244"/>
      <c r="O6972" s="243"/>
      <c r="P6972" s="244"/>
      <c r="Q6972" s="243"/>
      <c r="R6972" s="243"/>
    </row>
    <row r="6973" spans="1:18">
      <c r="A6973" s="241"/>
      <c r="B6973" s="241"/>
      <c r="C6973" s="241"/>
      <c r="D6973" s="241"/>
      <c r="E6973" s="241"/>
      <c r="F6973" s="241"/>
      <c r="G6973" s="242"/>
      <c r="H6973" s="241"/>
      <c r="I6973" s="241"/>
      <c r="J6973" s="241"/>
      <c r="K6973" s="241"/>
      <c r="L6973" s="241"/>
      <c r="M6973" s="243"/>
      <c r="N6973" s="244"/>
      <c r="O6973" s="243"/>
      <c r="P6973" s="244"/>
      <c r="Q6973" s="243"/>
      <c r="R6973" s="243"/>
    </row>
    <row r="6974" spans="1:18">
      <c r="A6974" s="241"/>
      <c r="B6974" s="241"/>
      <c r="C6974" s="241"/>
      <c r="D6974" s="241"/>
      <c r="E6974" s="241"/>
      <c r="F6974" s="241"/>
      <c r="G6974" s="242"/>
      <c r="H6974" s="241"/>
      <c r="I6974" s="241"/>
      <c r="J6974" s="241"/>
      <c r="K6974" s="241"/>
      <c r="L6974" s="241"/>
      <c r="M6974" s="243"/>
      <c r="N6974" s="244"/>
      <c r="O6974" s="243"/>
      <c r="P6974" s="244"/>
      <c r="Q6974" s="243"/>
      <c r="R6974" s="243"/>
    </row>
    <row r="6975" spans="1:18">
      <c r="A6975" s="241"/>
      <c r="B6975" s="241"/>
      <c r="C6975" s="241"/>
      <c r="D6975" s="241"/>
      <c r="E6975" s="241"/>
      <c r="F6975" s="241"/>
      <c r="G6975" s="242"/>
      <c r="H6975" s="241"/>
      <c r="I6975" s="241"/>
      <c r="J6975" s="241"/>
      <c r="K6975" s="241"/>
      <c r="L6975" s="241"/>
      <c r="M6975" s="243"/>
      <c r="N6975" s="244"/>
      <c r="O6975" s="243"/>
      <c r="P6975" s="244"/>
      <c r="Q6975" s="243"/>
      <c r="R6975" s="243"/>
    </row>
    <row r="6976" spans="1:18">
      <c r="A6976" s="241"/>
      <c r="B6976" s="241"/>
      <c r="C6976" s="241"/>
      <c r="D6976" s="241"/>
      <c r="E6976" s="241"/>
      <c r="F6976" s="241"/>
      <c r="G6976" s="242"/>
      <c r="H6976" s="241"/>
      <c r="I6976" s="241"/>
      <c r="J6976" s="241"/>
      <c r="K6976" s="241"/>
      <c r="L6976" s="241"/>
      <c r="M6976" s="243"/>
      <c r="N6976" s="244"/>
      <c r="O6976" s="243"/>
      <c r="P6976" s="244"/>
      <c r="Q6976" s="243"/>
      <c r="R6976" s="243"/>
    </row>
    <row r="6977" spans="1:18">
      <c r="A6977" s="241"/>
      <c r="B6977" s="241"/>
      <c r="C6977" s="241"/>
      <c r="D6977" s="241"/>
      <c r="E6977" s="241"/>
      <c r="F6977" s="241"/>
      <c r="G6977" s="242"/>
      <c r="H6977" s="241"/>
      <c r="I6977" s="241"/>
      <c r="J6977" s="241"/>
      <c r="K6977" s="241"/>
      <c r="L6977" s="241"/>
      <c r="M6977" s="243"/>
      <c r="N6977" s="244"/>
      <c r="O6977" s="243"/>
      <c r="P6977" s="244"/>
      <c r="Q6977" s="243"/>
      <c r="R6977" s="243"/>
    </row>
    <row r="6978" spans="1:18">
      <c r="A6978" s="241"/>
      <c r="B6978" s="241"/>
      <c r="C6978" s="241"/>
      <c r="D6978" s="241"/>
      <c r="E6978" s="241"/>
      <c r="F6978" s="241"/>
      <c r="G6978" s="242"/>
      <c r="H6978" s="241"/>
      <c r="I6978" s="241"/>
      <c r="J6978" s="241"/>
      <c r="K6978" s="241"/>
      <c r="L6978" s="241"/>
      <c r="M6978" s="243"/>
      <c r="N6978" s="244"/>
      <c r="O6978" s="243"/>
      <c r="P6978" s="244"/>
      <c r="Q6978" s="243"/>
      <c r="R6978" s="243"/>
    </row>
    <row r="6979" spans="1:18">
      <c r="A6979" s="241"/>
      <c r="B6979" s="241"/>
      <c r="C6979" s="241"/>
      <c r="D6979" s="241"/>
      <c r="E6979" s="241"/>
      <c r="F6979" s="241"/>
      <c r="G6979" s="242"/>
      <c r="H6979" s="241"/>
      <c r="I6979" s="241"/>
      <c r="J6979" s="241"/>
      <c r="K6979" s="241"/>
      <c r="L6979" s="241"/>
      <c r="M6979" s="243"/>
      <c r="N6979" s="244"/>
      <c r="O6979" s="243"/>
      <c r="P6979" s="244"/>
      <c r="Q6979" s="243"/>
      <c r="R6979" s="243"/>
    </row>
    <row r="6980" spans="1:18">
      <c r="A6980" s="241"/>
      <c r="B6980" s="241"/>
      <c r="C6980" s="241"/>
      <c r="D6980" s="241"/>
      <c r="E6980" s="241"/>
      <c r="F6980" s="241"/>
      <c r="G6980" s="242"/>
      <c r="H6980" s="241"/>
      <c r="I6980" s="241"/>
      <c r="J6980" s="241"/>
      <c r="K6980" s="241"/>
      <c r="L6980" s="241"/>
      <c r="M6980" s="243"/>
      <c r="N6980" s="244"/>
      <c r="O6980" s="243"/>
      <c r="P6980" s="244"/>
      <c r="Q6980" s="243"/>
      <c r="R6980" s="243"/>
    </row>
    <row r="6981" spans="1:18">
      <c r="A6981" s="241"/>
      <c r="B6981" s="241"/>
      <c r="C6981" s="241"/>
      <c r="D6981" s="241"/>
      <c r="E6981" s="241"/>
      <c r="F6981" s="241"/>
      <c r="G6981" s="242"/>
      <c r="H6981" s="241"/>
      <c r="I6981" s="241"/>
      <c r="J6981" s="241"/>
      <c r="K6981" s="241"/>
      <c r="L6981" s="241"/>
      <c r="M6981" s="243"/>
      <c r="N6981" s="244"/>
      <c r="O6981" s="243"/>
      <c r="P6981" s="244"/>
      <c r="Q6981" s="243"/>
      <c r="R6981" s="243"/>
    </row>
    <row r="6982" spans="1:18">
      <c r="A6982" s="241"/>
      <c r="B6982" s="241"/>
      <c r="C6982" s="241"/>
      <c r="D6982" s="241"/>
      <c r="E6982" s="241"/>
      <c r="F6982" s="241"/>
      <c r="G6982" s="242"/>
      <c r="H6982" s="241"/>
      <c r="I6982" s="241"/>
      <c r="J6982" s="241"/>
      <c r="K6982" s="241"/>
      <c r="L6982" s="241"/>
      <c r="M6982" s="243"/>
      <c r="N6982" s="244"/>
      <c r="O6982" s="243"/>
      <c r="P6982" s="244"/>
      <c r="Q6982" s="243"/>
      <c r="R6982" s="243"/>
    </row>
    <row r="6983" spans="1:18">
      <c r="A6983" s="241"/>
      <c r="B6983" s="241"/>
      <c r="C6983" s="241"/>
      <c r="D6983" s="241"/>
      <c r="E6983" s="241"/>
      <c r="F6983" s="241"/>
      <c r="G6983" s="242"/>
      <c r="H6983" s="241"/>
      <c r="I6983" s="241"/>
      <c r="J6983" s="241"/>
      <c r="K6983" s="241"/>
      <c r="L6983" s="241"/>
      <c r="M6983" s="243"/>
      <c r="N6983" s="244"/>
      <c r="O6983" s="243"/>
      <c r="P6983" s="244"/>
      <c r="Q6983" s="243"/>
      <c r="R6983" s="243"/>
    </row>
    <row r="6984" spans="1:18">
      <c r="A6984" s="241"/>
      <c r="B6984" s="241"/>
      <c r="C6984" s="241"/>
      <c r="D6984" s="241"/>
      <c r="E6984" s="241"/>
      <c r="F6984" s="241"/>
      <c r="G6984" s="242"/>
      <c r="H6984" s="241"/>
      <c r="I6984" s="241"/>
      <c r="J6984" s="241"/>
      <c r="K6984" s="241"/>
      <c r="L6984" s="241"/>
      <c r="M6984" s="243"/>
      <c r="N6984" s="244"/>
      <c r="O6984" s="243"/>
      <c r="P6984" s="244"/>
      <c r="Q6984" s="243"/>
      <c r="R6984" s="243"/>
    </row>
    <row r="6985" spans="1:18">
      <c r="A6985" s="241"/>
      <c r="B6985" s="241"/>
      <c r="C6985" s="241"/>
      <c r="D6985" s="241"/>
      <c r="E6985" s="241"/>
      <c r="F6985" s="241"/>
      <c r="G6985" s="242"/>
      <c r="H6985" s="241"/>
      <c r="I6985" s="241"/>
      <c r="J6985" s="241"/>
      <c r="K6985" s="241"/>
      <c r="L6985" s="241"/>
      <c r="M6985" s="243"/>
      <c r="N6985" s="244"/>
      <c r="O6985" s="243"/>
      <c r="P6985" s="244"/>
      <c r="Q6985" s="243"/>
      <c r="R6985" s="243"/>
    </row>
    <row r="6986" spans="1:18">
      <c r="A6986" s="241"/>
      <c r="B6986" s="241"/>
      <c r="C6986" s="241"/>
      <c r="D6986" s="241"/>
      <c r="E6986" s="241"/>
      <c r="F6986" s="241"/>
      <c r="G6986" s="242"/>
      <c r="H6986" s="241"/>
      <c r="I6986" s="241"/>
      <c r="J6986" s="241"/>
      <c r="K6986" s="241"/>
      <c r="L6986" s="241"/>
      <c r="M6986" s="243"/>
      <c r="N6986" s="244"/>
      <c r="O6986" s="243"/>
      <c r="P6986" s="244"/>
      <c r="Q6986" s="243"/>
      <c r="R6986" s="243"/>
    </row>
    <row r="6987" spans="1:18">
      <c r="A6987" s="241"/>
      <c r="B6987" s="241"/>
      <c r="C6987" s="241"/>
      <c r="D6987" s="241"/>
      <c r="E6987" s="241"/>
      <c r="F6987" s="241"/>
      <c r="G6987" s="242"/>
      <c r="H6987" s="241"/>
      <c r="I6987" s="241"/>
      <c r="J6987" s="241"/>
      <c r="K6987" s="241"/>
      <c r="L6987" s="241"/>
      <c r="M6987" s="243"/>
      <c r="N6987" s="244"/>
      <c r="O6987" s="243"/>
      <c r="P6987" s="244"/>
      <c r="Q6987" s="243"/>
      <c r="R6987" s="243"/>
    </row>
    <row r="6988" spans="1:18">
      <c r="A6988" s="241"/>
      <c r="B6988" s="241"/>
      <c r="C6988" s="241"/>
      <c r="D6988" s="241"/>
      <c r="E6988" s="241"/>
      <c r="F6988" s="241"/>
      <c r="G6988" s="242"/>
      <c r="H6988" s="241"/>
      <c r="I6988" s="241"/>
      <c r="J6988" s="241"/>
      <c r="K6988" s="241"/>
      <c r="L6988" s="241"/>
      <c r="M6988" s="243"/>
      <c r="N6988" s="244"/>
      <c r="O6988" s="243"/>
      <c r="P6988" s="244"/>
      <c r="Q6988" s="243"/>
      <c r="R6988" s="243"/>
    </row>
    <row r="6989" spans="1:18">
      <c r="A6989" s="241"/>
      <c r="B6989" s="241"/>
      <c r="C6989" s="241"/>
      <c r="D6989" s="241"/>
      <c r="E6989" s="241"/>
      <c r="F6989" s="241"/>
      <c r="G6989" s="242"/>
      <c r="H6989" s="241"/>
      <c r="I6989" s="241"/>
      <c r="J6989" s="241"/>
      <c r="K6989" s="241"/>
      <c r="L6989" s="241"/>
      <c r="M6989" s="243"/>
      <c r="N6989" s="244"/>
      <c r="O6989" s="243"/>
      <c r="P6989" s="244"/>
      <c r="Q6989" s="243"/>
      <c r="R6989" s="243"/>
    </row>
    <row r="6990" spans="1:18">
      <c r="A6990" s="241"/>
      <c r="B6990" s="241"/>
      <c r="C6990" s="241"/>
      <c r="D6990" s="241"/>
      <c r="E6990" s="241"/>
      <c r="F6990" s="241"/>
      <c r="G6990" s="242"/>
      <c r="H6990" s="241"/>
      <c r="I6990" s="241"/>
      <c r="J6990" s="241"/>
      <c r="K6990" s="241"/>
      <c r="L6990" s="241"/>
      <c r="M6990" s="243"/>
      <c r="N6990" s="244"/>
      <c r="O6990" s="243"/>
      <c r="P6990" s="244"/>
      <c r="Q6990" s="243"/>
      <c r="R6990" s="243"/>
    </row>
    <row r="6991" spans="1:18">
      <c r="A6991" s="241"/>
      <c r="B6991" s="241"/>
      <c r="C6991" s="241"/>
      <c r="D6991" s="241"/>
      <c r="E6991" s="241"/>
      <c r="F6991" s="241"/>
      <c r="G6991" s="242"/>
      <c r="H6991" s="241"/>
      <c r="I6991" s="241"/>
      <c r="J6991" s="241"/>
      <c r="K6991" s="241"/>
      <c r="L6991" s="241"/>
      <c r="M6991" s="243"/>
      <c r="N6991" s="244"/>
      <c r="O6991" s="243"/>
      <c r="P6991" s="244"/>
      <c r="Q6991" s="243"/>
      <c r="R6991" s="243"/>
    </row>
    <row r="6992" spans="1:18">
      <c r="A6992" s="241"/>
      <c r="B6992" s="241"/>
      <c r="C6992" s="241"/>
      <c r="D6992" s="241"/>
      <c r="E6992" s="241"/>
      <c r="F6992" s="241"/>
      <c r="G6992" s="242"/>
      <c r="H6992" s="241"/>
      <c r="I6992" s="241"/>
      <c r="J6992" s="241"/>
      <c r="K6992" s="241"/>
      <c r="L6992" s="241"/>
      <c r="M6992" s="243"/>
      <c r="N6992" s="244"/>
      <c r="O6992" s="243"/>
      <c r="P6992" s="244"/>
      <c r="Q6992" s="243"/>
      <c r="R6992" s="243"/>
    </row>
    <row r="6993" spans="1:18">
      <c r="A6993" s="241"/>
      <c r="B6993" s="241"/>
      <c r="C6993" s="241"/>
      <c r="D6993" s="241"/>
      <c r="E6993" s="241"/>
      <c r="F6993" s="241"/>
      <c r="G6993" s="242"/>
      <c r="H6993" s="241"/>
      <c r="I6993" s="241"/>
      <c r="J6993" s="241"/>
      <c r="K6993" s="241"/>
      <c r="L6993" s="241"/>
      <c r="M6993" s="243"/>
      <c r="N6993" s="244"/>
      <c r="O6993" s="243"/>
      <c r="P6993" s="244"/>
      <c r="Q6993" s="243"/>
      <c r="R6993" s="243"/>
    </row>
    <row r="6994" spans="1:18">
      <c r="A6994" s="241"/>
      <c r="B6994" s="241"/>
      <c r="C6994" s="241"/>
      <c r="D6994" s="241"/>
      <c r="E6994" s="241"/>
      <c r="F6994" s="241"/>
      <c r="G6994" s="242"/>
      <c r="H6994" s="241"/>
      <c r="I6994" s="241"/>
      <c r="J6994" s="241"/>
      <c r="K6994" s="241"/>
      <c r="L6994" s="241"/>
      <c r="M6994" s="243"/>
      <c r="N6994" s="244"/>
      <c r="O6994" s="243"/>
      <c r="P6994" s="244"/>
      <c r="Q6994" s="243"/>
      <c r="R6994" s="243"/>
    </row>
    <row r="6995" spans="1:18">
      <c r="A6995" s="241"/>
      <c r="B6995" s="241"/>
      <c r="C6995" s="241"/>
      <c r="D6995" s="241"/>
      <c r="E6995" s="241"/>
      <c r="F6995" s="241"/>
      <c r="G6995" s="242"/>
      <c r="H6995" s="241"/>
      <c r="I6995" s="241"/>
      <c r="J6995" s="241"/>
      <c r="K6995" s="241"/>
      <c r="L6995" s="241"/>
      <c r="M6995" s="243"/>
      <c r="N6995" s="244"/>
      <c r="O6995" s="243"/>
      <c r="P6995" s="244"/>
      <c r="Q6995" s="243"/>
      <c r="R6995" s="243"/>
    </row>
    <row r="6996" spans="1:18">
      <c r="A6996" s="241"/>
      <c r="B6996" s="241"/>
      <c r="C6996" s="241"/>
      <c r="D6996" s="241"/>
      <c r="E6996" s="241"/>
      <c r="F6996" s="241"/>
      <c r="G6996" s="242"/>
      <c r="H6996" s="241"/>
      <c r="I6996" s="241"/>
      <c r="J6996" s="241"/>
      <c r="K6996" s="241"/>
      <c r="L6996" s="241"/>
      <c r="M6996" s="243"/>
      <c r="N6996" s="244"/>
      <c r="O6996" s="243"/>
      <c r="P6996" s="244"/>
      <c r="Q6996" s="243"/>
      <c r="R6996" s="243"/>
    </row>
    <row r="6997" spans="1:18">
      <c r="A6997" s="241"/>
      <c r="B6997" s="241"/>
      <c r="C6997" s="241"/>
      <c r="D6997" s="241"/>
      <c r="E6997" s="241"/>
      <c r="F6997" s="241"/>
      <c r="G6997" s="242"/>
      <c r="H6997" s="241"/>
      <c r="I6997" s="241"/>
      <c r="J6997" s="241"/>
      <c r="K6997" s="241"/>
      <c r="L6997" s="241"/>
      <c r="M6997" s="243"/>
      <c r="N6997" s="244"/>
      <c r="O6997" s="243"/>
      <c r="P6997" s="244"/>
      <c r="Q6997" s="243"/>
      <c r="R6997" s="243"/>
    </row>
    <row r="6998" spans="1:18">
      <c r="A6998" s="241"/>
      <c r="B6998" s="241"/>
      <c r="C6998" s="241"/>
      <c r="D6998" s="241"/>
      <c r="E6998" s="241"/>
      <c r="F6998" s="241"/>
      <c r="G6998" s="242"/>
      <c r="H6998" s="241"/>
      <c r="I6998" s="241"/>
      <c r="J6998" s="241"/>
      <c r="K6998" s="241"/>
      <c r="L6998" s="241"/>
      <c r="M6998" s="243"/>
      <c r="N6998" s="244"/>
      <c r="O6998" s="243"/>
      <c r="P6998" s="244"/>
      <c r="Q6998" s="243"/>
      <c r="R6998" s="243"/>
    </row>
    <row r="6999" spans="1:18">
      <c r="A6999" s="241"/>
      <c r="B6999" s="241"/>
      <c r="C6999" s="241"/>
      <c r="D6999" s="241"/>
      <c r="E6999" s="241"/>
      <c r="F6999" s="241"/>
      <c r="G6999" s="242"/>
      <c r="H6999" s="241"/>
      <c r="I6999" s="241"/>
      <c r="J6999" s="241"/>
      <c r="K6999" s="241"/>
      <c r="L6999" s="241"/>
      <c r="M6999" s="243"/>
      <c r="N6999" s="244"/>
      <c r="O6999" s="243"/>
      <c r="P6999" s="244"/>
      <c r="Q6999" s="243"/>
      <c r="R6999" s="243"/>
    </row>
    <row r="7000" spans="1:18">
      <c r="A7000" s="241"/>
      <c r="B7000" s="241"/>
      <c r="C7000" s="241"/>
      <c r="D7000" s="241"/>
      <c r="E7000" s="241"/>
      <c r="F7000" s="241"/>
      <c r="G7000" s="242"/>
      <c r="H7000" s="241"/>
      <c r="I7000" s="241"/>
      <c r="J7000" s="241"/>
      <c r="K7000" s="241"/>
      <c r="L7000" s="241"/>
      <c r="M7000" s="243"/>
      <c r="N7000" s="244"/>
      <c r="O7000" s="243"/>
      <c r="P7000" s="244"/>
      <c r="Q7000" s="243"/>
      <c r="R7000" s="243"/>
    </row>
    <row r="7001" spans="1:18">
      <c r="A7001" s="241"/>
      <c r="B7001" s="241"/>
      <c r="C7001" s="241"/>
      <c r="D7001" s="241"/>
      <c r="E7001" s="241"/>
      <c r="F7001" s="241"/>
      <c r="G7001" s="242"/>
      <c r="H7001" s="241"/>
      <c r="I7001" s="241"/>
      <c r="J7001" s="241"/>
      <c r="K7001" s="241"/>
      <c r="L7001" s="241"/>
      <c r="M7001" s="243"/>
      <c r="N7001" s="244"/>
      <c r="O7001" s="243"/>
      <c r="P7001" s="244"/>
      <c r="Q7001" s="243"/>
      <c r="R7001" s="243"/>
    </row>
    <row r="7002" spans="1:18">
      <c r="A7002" s="241"/>
      <c r="B7002" s="241"/>
      <c r="C7002" s="241"/>
      <c r="D7002" s="241"/>
      <c r="E7002" s="241"/>
      <c r="F7002" s="241"/>
      <c r="G7002" s="242"/>
      <c r="H7002" s="241"/>
      <c r="I7002" s="241"/>
      <c r="J7002" s="241"/>
      <c r="K7002" s="241"/>
      <c r="L7002" s="241"/>
      <c r="M7002" s="243"/>
      <c r="N7002" s="244"/>
      <c r="O7002" s="243"/>
      <c r="P7002" s="244"/>
      <c r="Q7002" s="243"/>
      <c r="R7002" s="243"/>
    </row>
    <row r="7003" spans="1:18">
      <c r="A7003" s="241"/>
      <c r="B7003" s="241"/>
      <c r="C7003" s="241"/>
      <c r="D7003" s="241"/>
      <c r="E7003" s="241"/>
      <c r="F7003" s="241"/>
      <c r="G7003" s="242"/>
      <c r="H7003" s="241"/>
      <c r="I7003" s="241"/>
      <c r="J7003" s="241"/>
      <c r="K7003" s="241"/>
      <c r="L7003" s="241"/>
      <c r="M7003" s="243"/>
      <c r="N7003" s="244"/>
      <c r="O7003" s="243"/>
      <c r="P7003" s="244"/>
      <c r="Q7003" s="243"/>
      <c r="R7003" s="243"/>
    </row>
    <row r="7004" spans="1:18">
      <c r="A7004" s="241"/>
      <c r="B7004" s="241"/>
      <c r="C7004" s="241"/>
      <c r="D7004" s="241"/>
      <c r="E7004" s="241"/>
      <c r="F7004" s="241"/>
      <c r="G7004" s="242"/>
      <c r="H7004" s="241"/>
      <c r="I7004" s="241"/>
      <c r="J7004" s="241"/>
      <c r="K7004" s="241"/>
      <c r="L7004" s="241"/>
      <c r="M7004" s="243"/>
      <c r="N7004" s="244"/>
      <c r="O7004" s="243"/>
      <c r="P7004" s="244"/>
      <c r="Q7004" s="243"/>
      <c r="R7004" s="243"/>
    </row>
    <row r="7005" spans="1:18">
      <c r="A7005" s="241"/>
      <c r="B7005" s="241"/>
      <c r="C7005" s="241"/>
      <c r="D7005" s="241"/>
      <c r="E7005" s="241"/>
      <c r="F7005" s="241"/>
      <c r="G7005" s="242"/>
      <c r="H7005" s="241"/>
      <c r="I7005" s="241"/>
      <c r="J7005" s="241"/>
      <c r="K7005" s="241"/>
      <c r="L7005" s="241"/>
      <c r="M7005" s="243"/>
      <c r="N7005" s="244"/>
      <c r="O7005" s="243"/>
      <c r="P7005" s="244"/>
      <c r="Q7005" s="243"/>
      <c r="R7005" s="243"/>
    </row>
    <row r="7006" spans="1:18">
      <c r="A7006" s="241"/>
      <c r="B7006" s="241"/>
      <c r="C7006" s="241"/>
      <c r="D7006" s="241"/>
      <c r="E7006" s="241"/>
      <c r="F7006" s="241"/>
      <c r="G7006" s="242"/>
      <c r="H7006" s="241"/>
      <c r="I7006" s="241"/>
      <c r="J7006" s="241"/>
      <c r="K7006" s="241"/>
      <c r="L7006" s="241"/>
      <c r="M7006" s="243"/>
      <c r="N7006" s="244"/>
      <c r="O7006" s="243"/>
      <c r="P7006" s="244"/>
      <c r="Q7006" s="243"/>
      <c r="R7006" s="243"/>
    </row>
    <row r="7007" spans="1:18">
      <c r="A7007" s="241"/>
      <c r="B7007" s="241"/>
      <c r="C7007" s="241"/>
      <c r="D7007" s="241"/>
      <c r="E7007" s="241"/>
      <c r="F7007" s="241"/>
      <c r="G7007" s="242"/>
      <c r="H7007" s="241"/>
      <c r="I7007" s="241"/>
      <c r="J7007" s="241"/>
      <c r="K7007" s="241"/>
      <c r="L7007" s="241"/>
      <c r="M7007" s="243"/>
      <c r="N7007" s="244"/>
      <c r="O7007" s="243"/>
      <c r="P7007" s="244"/>
      <c r="Q7007" s="243"/>
      <c r="R7007" s="243"/>
    </row>
    <row r="7008" spans="1:18">
      <c r="A7008" s="241"/>
      <c r="B7008" s="241"/>
      <c r="C7008" s="241"/>
      <c r="D7008" s="241"/>
      <c r="E7008" s="241"/>
      <c r="F7008" s="241"/>
      <c r="G7008" s="242"/>
      <c r="H7008" s="241"/>
      <c r="I7008" s="241"/>
      <c r="J7008" s="241"/>
      <c r="K7008" s="241"/>
      <c r="L7008" s="241"/>
      <c r="M7008" s="243"/>
      <c r="N7008" s="244"/>
      <c r="O7008" s="243"/>
      <c r="P7008" s="244"/>
      <c r="Q7008" s="243"/>
      <c r="R7008" s="243"/>
    </row>
    <row r="7009" spans="1:18">
      <c r="A7009" s="241"/>
      <c r="B7009" s="241"/>
      <c r="C7009" s="241"/>
      <c r="D7009" s="241"/>
      <c r="E7009" s="241"/>
      <c r="F7009" s="241"/>
      <c r="G7009" s="242"/>
      <c r="H7009" s="241"/>
      <c r="I7009" s="241"/>
      <c r="J7009" s="241"/>
      <c r="K7009" s="241"/>
      <c r="L7009" s="241"/>
      <c r="M7009" s="243"/>
      <c r="N7009" s="244"/>
      <c r="O7009" s="243"/>
      <c r="P7009" s="244"/>
      <c r="Q7009" s="243"/>
      <c r="R7009" s="243"/>
    </row>
    <row r="7010" spans="1:18">
      <c r="A7010" s="241"/>
      <c r="B7010" s="241"/>
      <c r="C7010" s="241"/>
      <c r="D7010" s="241"/>
      <c r="E7010" s="241"/>
      <c r="F7010" s="241"/>
      <c r="G7010" s="242"/>
      <c r="H7010" s="241"/>
      <c r="I7010" s="241"/>
      <c r="J7010" s="241"/>
      <c r="K7010" s="241"/>
      <c r="L7010" s="241"/>
      <c r="M7010" s="243"/>
      <c r="N7010" s="244"/>
      <c r="O7010" s="243"/>
      <c r="P7010" s="244"/>
      <c r="Q7010" s="243"/>
      <c r="R7010" s="243"/>
    </row>
    <row r="7011" spans="1:18">
      <c r="A7011" s="241"/>
      <c r="B7011" s="241"/>
      <c r="C7011" s="241"/>
      <c r="D7011" s="241"/>
      <c r="E7011" s="241"/>
      <c r="F7011" s="241"/>
      <c r="G7011" s="242"/>
      <c r="H7011" s="241"/>
      <c r="I7011" s="241"/>
      <c r="J7011" s="241"/>
      <c r="K7011" s="241"/>
      <c r="L7011" s="241"/>
      <c r="M7011" s="243"/>
      <c r="N7011" s="244"/>
      <c r="O7011" s="243"/>
      <c r="P7011" s="244"/>
      <c r="Q7011" s="243"/>
      <c r="R7011" s="243"/>
    </row>
    <row r="7012" spans="1:18">
      <c r="A7012" s="241"/>
      <c r="B7012" s="241"/>
      <c r="C7012" s="241"/>
      <c r="D7012" s="241"/>
      <c r="E7012" s="241"/>
      <c r="F7012" s="241"/>
      <c r="G7012" s="242"/>
      <c r="H7012" s="241"/>
      <c r="I7012" s="241"/>
      <c r="J7012" s="241"/>
      <c r="K7012" s="241"/>
      <c r="L7012" s="241"/>
      <c r="M7012" s="243"/>
      <c r="N7012" s="244"/>
      <c r="O7012" s="243"/>
      <c r="P7012" s="244"/>
      <c r="Q7012" s="243"/>
      <c r="R7012" s="243"/>
    </row>
    <row r="7013" spans="1:18">
      <c r="A7013" s="241"/>
      <c r="B7013" s="241"/>
      <c r="C7013" s="241"/>
      <c r="D7013" s="241"/>
      <c r="E7013" s="241"/>
      <c r="F7013" s="241"/>
      <c r="G7013" s="242"/>
      <c r="H7013" s="241"/>
      <c r="I7013" s="241"/>
      <c r="J7013" s="241"/>
      <c r="K7013" s="241"/>
      <c r="L7013" s="241"/>
      <c r="M7013" s="243"/>
      <c r="N7013" s="244"/>
      <c r="O7013" s="243"/>
      <c r="P7013" s="244"/>
      <c r="Q7013" s="243"/>
      <c r="R7013" s="243"/>
    </row>
    <row r="7014" spans="1:18">
      <c r="A7014" s="241"/>
      <c r="B7014" s="241"/>
      <c r="C7014" s="241"/>
      <c r="D7014" s="241"/>
      <c r="E7014" s="241"/>
      <c r="F7014" s="241"/>
      <c r="G7014" s="242"/>
      <c r="H7014" s="241"/>
      <c r="I7014" s="241"/>
      <c r="J7014" s="241"/>
      <c r="K7014" s="241"/>
      <c r="L7014" s="241"/>
      <c r="M7014" s="243"/>
      <c r="N7014" s="244"/>
      <c r="O7014" s="243"/>
      <c r="P7014" s="244"/>
      <c r="Q7014" s="243"/>
      <c r="R7014" s="243"/>
    </row>
    <row r="7015" spans="1:18">
      <c r="A7015" s="241"/>
      <c r="B7015" s="241"/>
      <c r="C7015" s="241"/>
      <c r="D7015" s="241"/>
      <c r="E7015" s="241"/>
      <c r="F7015" s="241"/>
      <c r="G7015" s="242"/>
      <c r="H7015" s="241"/>
      <c r="I7015" s="241"/>
      <c r="J7015" s="241"/>
      <c r="K7015" s="241"/>
      <c r="L7015" s="241"/>
      <c r="M7015" s="243"/>
      <c r="N7015" s="244"/>
      <c r="O7015" s="243"/>
      <c r="P7015" s="244"/>
      <c r="Q7015" s="243"/>
      <c r="R7015" s="243"/>
    </row>
    <row r="7016" spans="1:18">
      <c r="A7016" s="241"/>
      <c r="B7016" s="241"/>
      <c r="C7016" s="241"/>
      <c r="D7016" s="241"/>
      <c r="E7016" s="241"/>
      <c r="F7016" s="241"/>
      <c r="G7016" s="242"/>
      <c r="H7016" s="241"/>
      <c r="I7016" s="241"/>
      <c r="J7016" s="241"/>
      <c r="K7016" s="241"/>
      <c r="L7016" s="241"/>
      <c r="M7016" s="243"/>
      <c r="N7016" s="244"/>
      <c r="O7016" s="243"/>
      <c r="P7016" s="244"/>
      <c r="Q7016" s="243"/>
      <c r="R7016" s="243"/>
    </row>
    <row r="7017" spans="1:18">
      <c r="A7017" s="241"/>
      <c r="B7017" s="241"/>
      <c r="C7017" s="241"/>
      <c r="D7017" s="241"/>
      <c r="E7017" s="241"/>
      <c r="F7017" s="241"/>
      <c r="G7017" s="242"/>
      <c r="H7017" s="241"/>
      <c r="I7017" s="241"/>
      <c r="J7017" s="241"/>
      <c r="K7017" s="241"/>
      <c r="L7017" s="241"/>
      <c r="M7017" s="243"/>
      <c r="N7017" s="244"/>
      <c r="O7017" s="243"/>
      <c r="P7017" s="244"/>
      <c r="Q7017" s="243"/>
      <c r="R7017" s="243"/>
    </row>
    <row r="7018" spans="1:18">
      <c r="A7018" s="241"/>
      <c r="B7018" s="241"/>
      <c r="C7018" s="241"/>
      <c r="D7018" s="241"/>
      <c r="E7018" s="241"/>
      <c r="F7018" s="241"/>
      <c r="G7018" s="242"/>
      <c r="H7018" s="241"/>
      <c r="I7018" s="241"/>
      <c r="J7018" s="241"/>
      <c r="K7018" s="241"/>
      <c r="L7018" s="241"/>
      <c r="M7018" s="243"/>
      <c r="N7018" s="244"/>
      <c r="O7018" s="243"/>
      <c r="P7018" s="244"/>
      <c r="Q7018" s="243"/>
      <c r="R7018" s="243"/>
    </row>
    <row r="7019" spans="1:18">
      <c r="A7019" s="241"/>
      <c r="B7019" s="241"/>
      <c r="C7019" s="241"/>
      <c r="D7019" s="241"/>
      <c r="E7019" s="241"/>
      <c r="F7019" s="241"/>
      <c r="G7019" s="242"/>
      <c r="H7019" s="241"/>
      <c r="I7019" s="241"/>
      <c r="J7019" s="241"/>
      <c r="K7019" s="241"/>
      <c r="L7019" s="241"/>
      <c r="M7019" s="243"/>
      <c r="N7019" s="244"/>
      <c r="O7019" s="243"/>
      <c r="P7019" s="244"/>
      <c r="Q7019" s="243"/>
      <c r="R7019" s="243"/>
    </row>
    <row r="7020" spans="1:18">
      <c r="A7020" s="241"/>
      <c r="B7020" s="241"/>
      <c r="C7020" s="241"/>
      <c r="D7020" s="241"/>
      <c r="E7020" s="241"/>
      <c r="F7020" s="241"/>
      <c r="G7020" s="242"/>
      <c r="H7020" s="241"/>
      <c r="I7020" s="241"/>
      <c r="J7020" s="241"/>
      <c r="K7020" s="241"/>
      <c r="L7020" s="241"/>
      <c r="M7020" s="243"/>
      <c r="N7020" s="244"/>
      <c r="O7020" s="243"/>
      <c r="P7020" s="244"/>
      <c r="Q7020" s="243"/>
      <c r="R7020" s="243"/>
    </row>
    <row r="7021" spans="1:18">
      <c r="A7021" s="241"/>
      <c r="B7021" s="241"/>
      <c r="C7021" s="241"/>
      <c r="D7021" s="241"/>
      <c r="E7021" s="241"/>
      <c r="F7021" s="241"/>
      <c r="G7021" s="242"/>
      <c r="H7021" s="241"/>
      <c r="I7021" s="241"/>
      <c r="J7021" s="241"/>
      <c r="K7021" s="241"/>
      <c r="L7021" s="241"/>
      <c r="M7021" s="243"/>
      <c r="N7021" s="244"/>
      <c r="O7021" s="243"/>
      <c r="P7021" s="244"/>
      <c r="Q7021" s="243"/>
      <c r="R7021" s="243"/>
    </row>
    <row r="7022" spans="1:18">
      <c r="A7022" s="241"/>
      <c r="B7022" s="241"/>
      <c r="C7022" s="241"/>
      <c r="D7022" s="241"/>
      <c r="E7022" s="241"/>
      <c r="F7022" s="241"/>
      <c r="G7022" s="242"/>
      <c r="H7022" s="241"/>
      <c r="I7022" s="241"/>
      <c r="J7022" s="241"/>
      <c r="K7022" s="241"/>
      <c r="L7022" s="241"/>
      <c r="M7022" s="243"/>
      <c r="N7022" s="244"/>
      <c r="O7022" s="243"/>
      <c r="P7022" s="244"/>
      <c r="Q7022" s="243"/>
      <c r="R7022" s="243"/>
    </row>
    <row r="7023" spans="1:18">
      <c r="A7023" s="241"/>
      <c r="B7023" s="241"/>
      <c r="C7023" s="241"/>
      <c r="D7023" s="241"/>
      <c r="E7023" s="241"/>
      <c r="F7023" s="241"/>
      <c r="G7023" s="242"/>
      <c r="H7023" s="241"/>
      <c r="I7023" s="241"/>
      <c r="J7023" s="241"/>
      <c r="K7023" s="241"/>
      <c r="L7023" s="241"/>
      <c r="M7023" s="243"/>
      <c r="N7023" s="244"/>
      <c r="O7023" s="243"/>
      <c r="P7023" s="244"/>
      <c r="Q7023" s="243"/>
      <c r="R7023" s="243"/>
    </row>
    <row r="7024" spans="1:18">
      <c r="A7024" s="241"/>
      <c r="B7024" s="241"/>
      <c r="C7024" s="241"/>
      <c r="D7024" s="241"/>
      <c r="E7024" s="241"/>
      <c r="F7024" s="241"/>
      <c r="G7024" s="242"/>
      <c r="H7024" s="241"/>
      <c r="I7024" s="241"/>
      <c r="J7024" s="241"/>
      <c r="K7024" s="241"/>
      <c r="L7024" s="241"/>
      <c r="M7024" s="243"/>
      <c r="N7024" s="244"/>
      <c r="O7024" s="243"/>
      <c r="P7024" s="244"/>
      <c r="Q7024" s="243"/>
      <c r="R7024" s="243"/>
    </row>
    <row r="7025" spans="1:18">
      <c r="A7025" s="241"/>
      <c r="B7025" s="241"/>
      <c r="C7025" s="241"/>
      <c r="D7025" s="241"/>
      <c r="E7025" s="241"/>
      <c r="F7025" s="241"/>
      <c r="G7025" s="242"/>
      <c r="H7025" s="241"/>
      <c r="I7025" s="241"/>
      <c r="J7025" s="241"/>
      <c r="K7025" s="241"/>
      <c r="L7025" s="241"/>
      <c r="M7025" s="243"/>
      <c r="N7025" s="244"/>
      <c r="O7025" s="243"/>
      <c r="P7025" s="244"/>
      <c r="Q7025" s="243"/>
      <c r="R7025" s="243"/>
    </row>
    <row r="7026" spans="1:18">
      <c r="A7026" s="241"/>
      <c r="B7026" s="241"/>
      <c r="C7026" s="241"/>
      <c r="D7026" s="241"/>
      <c r="E7026" s="241"/>
      <c r="F7026" s="241"/>
      <c r="G7026" s="242"/>
      <c r="H7026" s="241"/>
      <c r="I7026" s="241"/>
      <c r="J7026" s="241"/>
      <c r="K7026" s="241"/>
      <c r="L7026" s="241"/>
      <c r="M7026" s="243"/>
      <c r="N7026" s="244"/>
      <c r="O7026" s="243"/>
      <c r="P7026" s="244"/>
      <c r="Q7026" s="243"/>
      <c r="R7026" s="243"/>
    </row>
    <row r="7027" spans="1:18">
      <c r="A7027" s="241"/>
      <c r="B7027" s="241"/>
      <c r="C7027" s="241"/>
      <c r="D7027" s="241"/>
      <c r="E7027" s="241"/>
      <c r="F7027" s="241"/>
      <c r="G7027" s="242"/>
      <c r="H7027" s="241"/>
      <c r="I7027" s="241"/>
      <c r="J7027" s="241"/>
      <c r="K7027" s="241"/>
      <c r="L7027" s="241"/>
      <c r="M7027" s="243"/>
      <c r="N7027" s="244"/>
      <c r="O7027" s="243"/>
      <c r="P7027" s="244"/>
      <c r="Q7027" s="243"/>
      <c r="R7027" s="243"/>
    </row>
    <row r="7028" spans="1:18">
      <c r="A7028" s="241"/>
      <c r="B7028" s="241"/>
      <c r="C7028" s="241"/>
      <c r="D7028" s="241"/>
      <c r="E7028" s="241"/>
      <c r="F7028" s="241"/>
      <c r="G7028" s="242"/>
      <c r="H7028" s="241"/>
      <c r="I7028" s="241"/>
      <c r="J7028" s="241"/>
      <c r="K7028" s="241"/>
      <c r="L7028" s="241"/>
      <c r="M7028" s="243"/>
      <c r="N7028" s="244"/>
      <c r="O7028" s="243"/>
      <c r="P7028" s="244"/>
      <c r="Q7028" s="243"/>
      <c r="R7028" s="243"/>
    </row>
    <row r="7029" spans="1:18">
      <c r="A7029" s="241"/>
      <c r="B7029" s="241"/>
      <c r="C7029" s="241"/>
      <c r="D7029" s="241"/>
      <c r="E7029" s="241"/>
      <c r="F7029" s="241"/>
      <c r="G7029" s="242"/>
      <c r="H7029" s="241"/>
      <c r="I7029" s="241"/>
      <c r="J7029" s="241"/>
      <c r="K7029" s="241"/>
      <c r="L7029" s="241"/>
      <c r="M7029" s="243"/>
      <c r="N7029" s="244"/>
      <c r="O7029" s="243"/>
      <c r="P7029" s="244"/>
      <c r="Q7029" s="243"/>
      <c r="R7029" s="243"/>
    </row>
    <row r="7030" spans="1:18">
      <c r="A7030" s="241"/>
      <c r="B7030" s="241"/>
      <c r="C7030" s="241"/>
      <c r="D7030" s="241"/>
      <c r="E7030" s="241"/>
      <c r="F7030" s="241"/>
      <c r="G7030" s="242"/>
      <c r="H7030" s="241"/>
      <c r="I7030" s="241"/>
      <c r="J7030" s="241"/>
      <c r="K7030" s="241"/>
      <c r="L7030" s="241"/>
      <c r="M7030" s="243"/>
      <c r="N7030" s="244"/>
      <c r="O7030" s="243"/>
      <c r="P7030" s="244"/>
      <c r="Q7030" s="243"/>
      <c r="R7030" s="243"/>
    </row>
    <row r="7031" spans="1:18">
      <c r="A7031" s="241"/>
      <c r="B7031" s="241"/>
      <c r="C7031" s="241"/>
      <c r="D7031" s="241"/>
      <c r="E7031" s="241"/>
      <c r="F7031" s="241"/>
      <c r="G7031" s="242"/>
      <c r="H7031" s="241"/>
      <c r="I7031" s="241"/>
      <c r="J7031" s="241"/>
      <c r="K7031" s="241"/>
      <c r="L7031" s="241"/>
      <c r="M7031" s="243"/>
      <c r="N7031" s="244"/>
      <c r="O7031" s="243"/>
      <c r="P7031" s="244"/>
      <c r="Q7031" s="243"/>
      <c r="R7031" s="243"/>
    </row>
    <row r="7032" spans="1:18">
      <c r="A7032" s="241"/>
      <c r="B7032" s="241"/>
      <c r="C7032" s="241"/>
      <c r="D7032" s="241"/>
      <c r="E7032" s="241"/>
      <c r="F7032" s="241"/>
      <c r="G7032" s="242"/>
      <c r="H7032" s="241"/>
      <c r="I7032" s="241"/>
      <c r="J7032" s="241"/>
      <c r="K7032" s="241"/>
      <c r="L7032" s="241"/>
      <c r="M7032" s="243"/>
      <c r="N7032" s="244"/>
      <c r="O7032" s="243"/>
      <c r="P7032" s="244"/>
      <c r="Q7032" s="243"/>
      <c r="R7032" s="243"/>
    </row>
    <row r="7033" spans="1:18">
      <c r="A7033" s="241"/>
      <c r="B7033" s="241"/>
      <c r="C7033" s="241"/>
      <c r="D7033" s="241"/>
      <c r="E7033" s="241"/>
      <c r="F7033" s="241"/>
      <c r="G7033" s="242"/>
      <c r="H7033" s="241"/>
      <c r="I7033" s="241"/>
      <c r="J7033" s="241"/>
      <c r="K7033" s="241"/>
      <c r="L7033" s="241"/>
      <c r="M7033" s="243"/>
      <c r="N7033" s="244"/>
      <c r="O7033" s="243"/>
      <c r="P7033" s="244"/>
      <c r="Q7033" s="243"/>
      <c r="R7033" s="243"/>
    </row>
    <row r="7034" spans="1:18">
      <c r="A7034" s="241"/>
      <c r="B7034" s="241"/>
      <c r="C7034" s="241"/>
      <c r="D7034" s="241"/>
      <c r="E7034" s="241"/>
      <c r="F7034" s="241"/>
      <c r="G7034" s="242"/>
      <c r="H7034" s="241"/>
      <c r="I7034" s="241"/>
      <c r="J7034" s="241"/>
      <c r="K7034" s="241"/>
      <c r="L7034" s="241"/>
      <c r="M7034" s="243"/>
      <c r="N7034" s="244"/>
      <c r="O7034" s="243"/>
      <c r="P7034" s="244"/>
      <c r="Q7034" s="243"/>
      <c r="R7034" s="243"/>
    </row>
    <row r="7035" spans="1:18">
      <c r="A7035" s="241"/>
      <c r="B7035" s="241"/>
      <c r="C7035" s="241"/>
      <c r="D7035" s="241"/>
      <c r="E7035" s="241"/>
      <c r="F7035" s="241"/>
      <c r="G7035" s="242"/>
      <c r="H7035" s="241"/>
      <c r="I7035" s="241"/>
      <c r="J7035" s="241"/>
      <c r="K7035" s="241"/>
      <c r="L7035" s="241"/>
      <c r="M7035" s="243"/>
      <c r="N7035" s="244"/>
      <c r="O7035" s="243"/>
      <c r="P7035" s="244"/>
      <c r="Q7035" s="243"/>
      <c r="R7035" s="243"/>
    </row>
    <row r="7036" spans="1:18">
      <c r="A7036" s="241"/>
      <c r="B7036" s="241"/>
      <c r="C7036" s="241"/>
      <c r="D7036" s="241"/>
      <c r="E7036" s="241"/>
      <c r="F7036" s="241"/>
      <c r="G7036" s="242"/>
      <c r="H7036" s="241"/>
      <c r="I7036" s="241"/>
      <c r="J7036" s="241"/>
      <c r="K7036" s="241"/>
      <c r="L7036" s="241"/>
      <c r="M7036" s="243"/>
      <c r="N7036" s="244"/>
      <c r="O7036" s="243"/>
      <c r="P7036" s="244"/>
      <c r="Q7036" s="243"/>
      <c r="R7036" s="243"/>
    </row>
    <row r="7037" spans="1:18">
      <c r="A7037" s="241"/>
      <c r="B7037" s="241"/>
      <c r="C7037" s="241"/>
      <c r="D7037" s="241"/>
      <c r="E7037" s="241"/>
      <c r="F7037" s="241"/>
      <c r="G7037" s="242"/>
      <c r="H7037" s="241"/>
      <c r="I7037" s="241"/>
      <c r="J7037" s="241"/>
      <c r="K7037" s="241"/>
      <c r="L7037" s="241"/>
      <c r="M7037" s="243"/>
      <c r="N7037" s="244"/>
      <c r="O7037" s="243"/>
      <c r="P7037" s="244"/>
      <c r="Q7037" s="243"/>
      <c r="R7037" s="243"/>
    </row>
    <row r="7038" spans="1:18">
      <c r="A7038" s="241"/>
      <c r="B7038" s="241"/>
      <c r="C7038" s="241"/>
      <c r="D7038" s="241"/>
      <c r="E7038" s="241"/>
      <c r="F7038" s="241"/>
      <c r="G7038" s="242"/>
      <c r="H7038" s="241"/>
      <c r="I7038" s="241"/>
      <c r="J7038" s="241"/>
      <c r="K7038" s="241"/>
      <c r="L7038" s="241"/>
      <c r="M7038" s="243"/>
      <c r="N7038" s="244"/>
      <c r="O7038" s="243"/>
      <c r="P7038" s="244"/>
      <c r="Q7038" s="243"/>
      <c r="R7038" s="243"/>
    </row>
    <row r="7039" spans="1:18">
      <c r="A7039" s="241"/>
      <c r="B7039" s="241"/>
      <c r="C7039" s="241"/>
      <c r="D7039" s="241"/>
      <c r="E7039" s="241"/>
      <c r="F7039" s="241"/>
      <c r="G7039" s="242"/>
      <c r="H7039" s="241"/>
      <c r="I7039" s="241"/>
      <c r="J7039" s="241"/>
      <c r="K7039" s="241"/>
      <c r="L7039" s="241"/>
      <c r="M7039" s="243"/>
      <c r="N7039" s="244"/>
      <c r="O7039" s="243"/>
      <c r="P7039" s="244"/>
      <c r="Q7039" s="243"/>
      <c r="R7039" s="243"/>
    </row>
    <row r="7040" spans="1:18">
      <c r="A7040" s="241"/>
      <c r="B7040" s="241"/>
      <c r="C7040" s="241"/>
      <c r="D7040" s="241"/>
      <c r="E7040" s="241"/>
      <c r="F7040" s="241"/>
      <c r="G7040" s="242"/>
      <c r="H7040" s="241"/>
      <c r="I7040" s="241"/>
      <c r="J7040" s="241"/>
      <c r="K7040" s="241"/>
      <c r="L7040" s="241"/>
      <c r="M7040" s="243"/>
      <c r="N7040" s="244"/>
      <c r="O7040" s="243"/>
      <c r="P7040" s="244"/>
      <c r="Q7040" s="243"/>
      <c r="R7040" s="243"/>
    </row>
    <row r="7041" spans="1:18">
      <c r="A7041" s="241"/>
      <c r="B7041" s="241"/>
      <c r="C7041" s="241"/>
      <c r="D7041" s="241"/>
      <c r="E7041" s="241"/>
      <c r="F7041" s="241"/>
      <c r="G7041" s="242"/>
      <c r="H7041" s="241"/>
      <c r="I7041" s="241"/>
      <c r="J7041" s="241"/>
      <c r="K7041" s="241"/>
      <c r="L7041" s="241"/>
      <c r="M7041" s="243"/>
      <c r="N7041" s="244"/>
      <c r="O7041" s="243"/>
      <c r="P7041" s="244"/>
      <c r="Q7041" s="243"/>
      <c r="R7041" s="243"/>
    </row>
    <row r="7042" spans="1:18">
      <c r="A7042" s="241"/>
      <c r="B7042" s="241"/>
      <c r="C7042" s="241"/>
      <c r="D7042" s="241"/>
      <c r="E7042" s="241"/>
      <c r="F7042" s="241"/>
      <c r="G7042" s="242"/>
      <c r="H7042" s="241"/>
      <c r="I7042" s="241"/>
      <c r="J7042" s="241"/>
      <c r="K7042" s="241"/>
      <c r="L7042" s="241"/>
      <c r="M7042" s="243"/>
      <c r="N7042" s="244"/>
      <c r="O7042" s="243"/>
      <c r="P7042" s="244"/>
      <c r="Q7042" s="243"/>
      <c r="R7042" s="243"/>
    </row>
    <row r="7043" spans="1:18">
      <c r="A7043" s="241"/>
      <c r="B7043" s="241"/>
      <c r="C7043" s="241"/>
      <c r="D7043" s="241"/>
      <c r="E7043" s="241"/>
      <c r="F7043" s="241"/>
      <c r="G7043" s="242"/>
      <c r="H7043" s="241"/>
      <c r="I7043" s="241"/>
      <c r="J7043" s="241"/>
      <c r="K7043" s="241"/>
      <c r="L7043" s="241"/>
      <c r="M7043" s="243"/>
      <c r="N7043" s="244"/>
      <c r="O7043" s="243"/>
      <c r="P7043" s="244"/>
      <c r="Q7043" s="243"/>
      <c r="R7043" s="243"/>
    </row>
    <row r="7044" spans="1:18">
      <c r="A7044" s="241"/>
      <c r="B7044" s="241"/>
      <c r="C7044" s="241"/>
      <c r="D7044" s="241"/>
      <c r="E7044" s="241"/>
      <c r="F7044" s="241"/>
      <c r="G7044" s="242"/>
      <c r="H7044" s="241"/>
      <c r="I7044" s="241"/>
      <c r="J7044" s="241"/>
      <c r="K7044" s="241"/>
      <c r="L7044" s="241"/>
      <c r="M7044" s="243"/>
      <c r="N7044" s="244"/>
      <c r="O7044" s="243"/>
      <c r="P7044" s="244"/>
      <c r="Q7044" s="243"/>
      <c r="R7044" s="243"/>
    </row>
    <row r="7045" spans="1:18">
      <c r="A7045" s="241"/>
      <c r="B7045" s="241"/>
      <c r="C7045" s="241"/>
      <c r="D7045" s="241"/>
      <c r="E7045" s="241"/>
      <c r="F7045" s="241"/>
      <c r="G7045" s="242"/>
      <c r="H7045" s="241"/>
      <c r="I7045" s="241"/>
      <c r="J7045" s="241"/>
      <c r="K7045" s="241"/>
      <c r="L7045" s="241"/>
      <c r="M7045" s="243"/>
      <c r="N7045" s="244"/>
      <c r="O7045" s="243"/>
      <c r="P7045" s="244"/>
      <c r="Q7045" s="243"/>
      <c r="R7045" s="243"/>
    </row>
    <row r="7046" spans="1:18">
      <c r="A7046" s="241"/>
      <c r="B7046" s="241"/>
      <c r="C7046" s="241"/>
      <c r="D7046" s="241"/>
      <c r="E7046" s="241"/>
      <c r="F7046" s="241"/>
      <c r="G7046" s="242"/>
      <c r="H7046" s="241"/>
      <c r="I7046" s="241"/>
      <c r="J7046" s="241"/>
      <c r="K7046" s="241"/>
      <c r="L7046" s="241"/>
      <c r="M7046" s="243"/>
      <c r="N7046" s="244"/>
      <c r="O7046" s="243"/>
      <c r="P7046" s="244"/>
      <c r="Q7046" s="243"/>
      <c r="R7046" s="243"/>
    </row>
    <row r="7047" spans="1:18">
      <c r="A7047" s="241"/>
      <c r="B7047" s="241"/>
      <c r="C7047" s="241"/>
      <c r="D7047" s="241"/>
      <c r="E7047" s="241"/>
      <c r="F7047" s="241"/>
      <c r="G7047" s="242"/>
      <c r="H7047" s="241"/>
      <c r="I7047" s="241"/>
      <c r="J7047" s="241"/>
      <c r="K7047" s="241"/>
      <c r="L7047" s="241"/>
      <c r="M7047" s="243"/>
      <c r="N7047" s="244"/>
      <c r="O7047" s="243"/>
      <c r="P7047" s="244"/>
      <c r="Q7047" s="243"/>
      <c r="R7047" s="243"/>
    </row>
    <row r="7048" spans="1:18">
      <c r="A7048" s="241"/>
      <c r="B7048" s="241"/>
      <c r="C7048" s="241"/>
      <c r="D7048" s="241"/>
      <c r="E7048" s="241"/>
      <c r="F7048" s="241"/>
      <c r="G7048" s="242"/>
      <c r="H7048" s="241"/>
      <c r="I7048" s="241"/>
      <c r="J7048" s="241"/>
      <c r="K7048" s="241"/>
      <c r="L7048" s="241"/>
      <c r="M7048" s="243"/>
      <c r="N7048" s="244"/>
      <c r="O7048" s="243"/>
      <c r="P7048" s="244"/>
      <c r="Q7048" s="243"/>
      <c r="R7048" s="243"/>
    </row>
    <row r="7049" spans="1:18">
      <c r="A7049" s="241"/>
      <c r="B7049" s="241"/>
      <c r="C7049" s="241"/>
      <c r="D7049" s="241"/>
      <c r="E7049" s="241"/>
      <c r="F7049" s="241"/>
      <c r="G7049" s="242"/>
      <c r="H7049" s="241"/>
      <c r="I7049" s="241"/>
      <c r="J7049" s="241"/>
      <c r="K7049" s="241"/>
      <c r="L7049" s="241"/>
      <c r="M7049" s="243"/>
      <c r="N7049" s="244"/>
      <c r="O7049" s="243"/>
      <c r="P7049" s="244"/>
      <c r="Q7049" s="243"/>
      <c r="R7049" s="243"/>
    </row>
    <row r="7050" spans="1:18">
      <c r="A7050" s="241"/>
      <c r="B7050" s="241"/>
      <c r="C7050" s="241"/>
      <c r="D7050" s="241"/>
      <c r="E7050" s="241"/>
      <c r="F7050" s="241"/>
      <c r="G7050" s="242"/>
      <c r="H7050" s="241"/>
      <c r="I7050" s="241"/>
      <c r="J7050" s="241"/>
      <c r="K7050" s="241"/>
      <c r="L7050" s="241"/>
      <c r="M7050" s="243"/>
      <c r="N7050" s="244"/>
      <c r="O7050" s="243"/>
      <c r="P7050" s="244"/>
      <c r="Q7050" s="243"/>
      <c r="R7050" s="243"/>
    </row>
    <row r="7051" spans="1:18">
      <c r="A7051" s="241"/>
      <c r="B7051" s="241"/>
      <c r="C7051" s="241"/>
      <c r="D7051" s="241"/>
      <c r="E7051" s="241"/>
      <c r="F7051" s="241"/>
      <c r="G7051" s="242"/>
      <c r="H7051" s="241"/>
      <c r="I7051" s="241"/>
      <c r="J7051" s="241"/>
      <c r="K7051" s="241"/>
      <c r="L7051" s="241"/>
      <c r="M7051" s="243"/>
      <c r="N7051" s="244"/>
      <c r="O7051" s="243"/>
      <c r="P7051" s="244"/>
      <c r="Q7051" s="243"/>
      <c r="R7051" s="243"/>
    </row>
    <row r="7052" spans="1:18">
      <c r="A7052" s="241"/>
      <c r="B7052" s="241"/>
      <c r="C7052" s="241"/>
      <c r="D7052" s="241"/>
      <c r="E7052" s="241"/>
      <c r="F7052" s="241"/>
      <c r="G7052" s="242"/>
      <c r="H7052" s="241"/>
      <c r="I7052" s="241"/>
      <c r="J7052" s="241"/>
      <c r="K7052" s="241"/>
      <c r="L7052" s="241"/>
      <c r="M7052" s="243"/>
      <c r="N7052" s="244"/>
      <c r="O7052" s="243"/>
      <c r="P7052" s="244"/>
      <c r="Q7052" s="243"/>
      <c r="R7052" s="243"/>
    </row>
    <row r="7053" spans="1:18">
      <c r="A7053" s="241"/>
      <c r="B7053" s="241"/>
      <c r="C7053" s="241"/>
      <c r="D7053" s="241"/>
      <c r="E7053" s="241"/>
      <c r="F7053" s="241"/>
      <c r="G7053" s="242"/>
      <c r="H7053" s="241"/>
      <c r="I7053" s="241"/>
      <c r="J7053" s="241"/>
      <c r="K7053" s="241"/>
      <c r="L7053" s="241"/>
      <c r="M7053" s="243"/>
      <c r="N7053" s="244"/>
      <c r="O7053" s="243"/>
      <c r="P7053" s="244"/>
      <c r="Q7053" s="243"/>
      <c r="R7053" s="243"/>
    </row>
    <row r="7054" spans="1:18">
      <c r="A7054" s="241"/>
      <c r="B7054" s="241"/>
      <c r="C7054" s="241"/>
      <c r="D7054" s="241"/>
      <c r="E7054" s="241"/>
      <c r="F7054" s="241"/>
      <c r="G7054" s="242"/>
      <c r="H7054" s="241"/>
      <c r="I7054" s="241"/>
      <c r="J7054" s="241"/>
      <c r="K7054" s="241"/>
      <c r="L7054" s="241"/>
      <c r="M7054" s="243"/>
      <c r="N7054" s="244"/>
      <c r="O7054" s="243"/>
      <c r="P7054" s="244"/>
      <c r="Q7054" s="243"/>
      <c r="R7054" s="243"/>
    </row>
    <row r="7055" spans="1:18">
      <c r="A7055" s="241"/>
      <c r="B7055" s="241"/>
      <c r="C7055" s="241"/>
      <c r="D7055" s="241"/>
      <c r="E7055" s="241"/>
      <c r="F7055" s="241"/>
      <c r="G7055" s="242"/>
      <c r="H7055" s="241"/>
      <c r="I7055" s="241"/>
      <c r="J7055" s="241"/>
      <c r="K7055" s="241"/>
      <c r="L7055" s="241"/>
      <c r="M7055" s="243"/>
      <c r="N7055" s="244"/>
      <c r="O7055" s="243"/>
      <c r="P7055" s="244"/>
      <c r="Q7055" s="243"/>
      <c r="R7055" s="243"/>
    </row>
    <row r="7056" spans="1:18">
      <c r="A7056" s="241"/>
      <c r="B7056" s="241"/>
      <c r="C7056" s="241"/>
      <c r="D7056" s="241"/>
      <c r="E7056" s="241"/>
      <c r="F7056" s="241"/>
      <c r="G7056" s="242"/>
      <c r="H7056" s="241"/>
      <c r="I7056" s="241"/>
      <c r="J7056" s="241"/>
      <c r="K7056" s="241"/>
      <c r="L7056" s="241"/>
      <c r="M7056" s="243"/>
      <c r="N7056" s="244"/>
      <c r="O7056" s="243"/>
      <c r="P7056" s="244"/>
      <c r="Q7056" s="243"/>
      <c r="R7056" s="243"/>
    </row>
    <row r="7057" spans="1:18">
      <c r="A7057" s="241"/>
      <c r="B7057" s="241"/>
      <c r="C7057" s="241"/>
      <c r="D7057" s="241"/>
      <c r="E7057" s="241"/>
      <c r="F7057" s="241"/>
      <c r="G7057" s="242"/>
      <c r="H7057" s="241"/>
      <c r="I7057" s="241"/>
      <c r="J7057" s="241"/>
      <c r="K7057" s="241"/>
      <c r="L7057" s="241"/>
      <c r="M7057" s="243"/>
      <c r="N7057" s="244"/>
      <c r="O7057" s="243"/>
      <c r="P7057" s="244"/>
      <c r="Q7057" s="243"/>
      <c r="R7057" s="243"/>
    </row>
    <row r="7058" spans="1:18">
      <c r="A7058" s="241"/>
      <c r="B7058" s="241"/>
      <c r="C7058" s="241"/>
      <c r="D7058" s="241"/>
      <c r="E7058" s="241"/>
      <c r="F7058" s="241"/>
      <c r="G7058" s="242"/>
      <c r="H7058" s="241"/>
      <c r="I7058" s="241"/>
      <c r="J7058" s="241"/>
      <c r="K7058" s="241"/>
      <c r="L7058" s="241"/>
      <c r="M7058" s="243"/>
      <c r="N7058" s="244"/>
      <c r="O7058" s="243"/>
      <c r="P7058" s="244"/>
      <c r="Q7058" s="243"/>
      <c r="R7058" s="243"/>
    </row>
    <row r="7059" spans="1:18">
      <c r="A7059" s="241"/>
      <c r="B7059" s="241"/>
      <c r="C7059" s="241"/>
      <c r="D7059" s="241"/>
      <c r="E7059" s="241"/>
      <c r="F7059" s="241"/>
      <c r="G7059" s="242"/>
      <c r="H7059" s="241"/>
      <c r="I7059" s="241"/>
      <c r="J7059" s="241"/>
      <c r="K7059" s="241"/>
      <c r="L7059" s="241"/>
      <c r="M7059" s="243"/>
      <c r="N7059" s="244"/>
      <c r="O7059" s="243"/>
      <c r="P7059" s="244"/>
      <c r="Q7059" s="243"/>
      <c r="R7059" s="243"/>
    </row>
    <row r="7060" spans="1:18">
      <c r="A7060" s="241"/>
      <c r="B7060" s="241"/>
      <c r="C7060" s="241"/>
      <c r="D7060" s="241"/>
      <c r="E7060" s="241"/>
      <c r="F7060" s="241"/>
      <c r="G7060" s="242"/>
      <c r="H7060" s="241"/>
      <c r="I7060" s="241"/>
      <c r="J7060" s="241"/>
      <c r="K7060" s="241"/>
      <c r="L7060" s="241"/>
      <c r="M7060" s="243"/>
      <c r="N7060" s="244"/>
      <c r="O7060" s="243"/>
      <c r="P7060" s="244"/>
      <c r="Q7060" s="243"/>
      <c r="R7060" s="243"/>
    </row>
    <row r="7061" spans="1:18">
      <c r="A7061" s="241"/>
      <c r="B7061" s="241"/>
      <c r="C7061" s="241"/>
      <c r="D7061" s="241"/>
      <c r="E7061" s="241"/>
      <c r="F7061" s="241"/>
      <c r="G7061" s="242"/>
      <c r="H7061" s="241"/>
      <c r="I7061" s="241"/>
      <c r="J7061" s="241"/>
      <c r="K7061" s="241"/>
      <c r="L7061" s="241"/>
      <c r="M7061" s="243"/>
      <c r="N7061" s="244"/>
      <c r="O7061" s="243"/>
      <c r="P7061" s="244"/>
      <c r="Q7061" s="243"/>
      <c r="R7061" s="243"/>
    </row>
    <row r="7062" spans="1:18">
      <c r="A7062" s="241"/>
      <c r="B7062" s="241"/>
      <c r="C7062" s="241"/>
      <c r="D7062" s="241"/>
      <c r="E7062" s="241"/>
      <c r="F7062" s="241"/>
      <c r="G7062" s="242"/>
      <c r="H7062" s="241"/>
      <c r="I7062" s="241"/>
      <c r="J7062" s="241"/>
      <c r="K7062" s="241"/>
      <c r="L7062" s="241"/>
      <c r="M7062" s="243"/>
      <c r="N7062" s="244"/>
      <c r="O7062" s="243"/>
      <c r="P7062" s="244"/>
      <c r="Q7062" s="243"/>
      <c r="R7062" s="243"/>
    </row>
    <row r="7063" spans="1:18">
      <c r="A7063" s="241"/>
      <c r="B7063" s="241"/>
      <c r="C7063" s="241"/>
      <c r="D7063" s="241"/>
      <c r="E7063" s="241"/>
      <c r="F7063" s="241"/>
      <c r="G7063" s="242"/>
      <c r="H7063" s="241"/>
      <c r="I7063" s="241"/>
      <c r="J7063" s="241"/>
      <c r="K7063" s="241"/>
      <c r="L7063" s="241"/>
      <c r="M7063" s="243"/>
      <c r="N7063" s="244"/>
      <c r="O7063" s="243"/>
      <c r="P7063" s="244"/>
      <c r="Q7063" s="243"/>
      <c r="R7063" s="243"/>
    </row>
    <row r="7064" spans="1:18">
      <c r="A7064" s="241"/>
      <c r="B7064" s="241"/>
      <c r="C7064" s="241"/>
      <c r="D7064" s="241"/>
      <c r="E7064" s="241"/>
      <c r="F7064" s="241"/>
      <c r="G7064" s="242"/>
      <c r="H7064" s="241"/>
      <c r="I7064" s="241"/>
      <c r="J7064" s="241"/>
      <c r="K7064" s="241"/>
      <c r="L7064" s="241"/>
      <c r="M7064" s="243"/>
      <c r="N7064" s="244"/>
      <c r="O7064" s="243"/>
      <c r="P7064" s="244"/>
      <c r="Q7064" s="243"/>
      <c r="R7064" s="243"/>
    </row>
    <row r="7065" spans="1:18">
      <c r="A7065" s="241"/>
      <c r="B7065" s="241"/>
      <c r="C7065" s="241"/>
      <c r="D7065" s="241"/>
      <c r="E7065" s="241"/>
      <c r="F7065" s="241"/>
      <c r="G7065" s="242"/>
      <c r="H7065" s="241"/>
      <c r="I7065" s="241"/>
      <c r="J7065" s="241"/>
      <c r="K7065" s="241"/>
      <c r="L7065" s="241"/>
      <c r="M7065" s="243"/>
      <c r="N7065" s="244"/>
      <c r="O7065" s="243"/>
      <c r="P7065" s="244"/>
      <c r="Q7065" s="243"/>
      <c r="R7065" s="243"/>
    </row>
    <row r="7066" spans="1:18">
      <c r="A7066" s="241"/>
      <c r="B7066" s="241"/>
      <c r="C7066" s="241"/>
      <c r="D7066" s="241"/>
      <c r="E7066" s="241"/>
      <c r="F7066" s="241"/>
      <c r="G7066" s="242"/>
      <c r="H7066" s="241"/>
      <c r="I7066" s="241"/>
      <c r="J7066" s="241"/>
      <c r="K7066" s="241"/>
      <c r="L7066" s="241"/>
      <c r="M7066" s="243"/>
      <c r="N7066" s="244"/>
      <c r="O7066" s="243"/>
      <c r="P7066" s="244"/>
      <c r="Q7066" s="243"/>
      <c r="R7066" s="243"/>
    </row>
    <row r="7067" spans="1:18">
      <c r="A7067" s="241"/>
      <c r="B7067" s="241"/>
      <c r="C7067" s="241"/>
      <c r="D7067" s="241"/>
      <c r="E7067" s="241"/>
      <c r="F7067" s="241"/>
      <c r="G7067" s="242"/>
      <c r="H7067" s="241"/>
      <c r="I7067" s="241"/>
      <c r="J7067" s="241"/>
      <c r="K7067" s="241"/>
      <c r="L7067" s="241"/>
      <c r="M7067" s="243"/>
      <c r="N7067" s="244"/>
      <c r="O7067" s="243"/>
      <c r="P7067" s="244"/>
      <c r="Q7067" s="243"/>
      <c r="R7067" s="243"/>
    </row>
    <row r="7068" spans="1:18">
      <c r="A7068" s="241"/>
      <c r="B7068" s="241"/>
      <c r="C7068" s="241"/>
      <c r="D7068" s="241"/>
      <c r="E7068" s="241"/>
      <c r="F7068" s="241"/>
      <c r="G7068" s="242"/>
      <c r="H7068" s="241"/>
      <c r="I7068" s="241"/>
      <c r="J7068" s="241"/>
      <c r="K7068" s="241"/>
      <c r="L7068" s="241"/>
      <c r="M7068" s="243"/>
      <c r="N7068" s="244"/>
      <c r="O7068" s="243"/>
      <c r="P7068" s="244"/>
      <c r="Q7068" s="243"/>
      <c r="R7068" s="243"/>
    </row>
    <row r="7069" spans="1:18">
      <c r="A7069" s="241"/>
      <c r="B7069" s="241"/>
      <c r="C7069" s="241"/>
      <c r="D7069" s="241"/>
      <c r="E7069" s="241"/>
      <c r="F7069" s="241"/>
      <c r="G7069" s="242"/>
      <c r="H7069" s="241"/>
      <c r="I7069" s="241"/>
      <c r="J7069" s="241"/>
      <c r="K7069" s="241"/>
      <c r="L7069" s="241"/>
      <c r="M7069" s="243"/>
      <c r="N7069" s="244"/>
      <c r="O7069" s="243"/>
      <c r="P7069" s="244"/>
      <c r="Q7069" s="243"/>
      <c r="R7069" s="243"/>
    </row>
    <row r="7070" spans="1:18">
      <c r="A7070" s="241"/>
      <c r="B7070" s="241"/>
      <c r="C7070" s="241"/>
      <c r="D7070" s="241"/>
      <c r="E7070" s="241"/>
      <c r="F7070" s="241"/>
      <c r="G7070" s="242"/>
      <c r="H7070" s="241"/>
      <c r="I7070" s="241"/>
      <c r="J7070" s="241"/>
      <c r="K7070" s="241"/>
      <c r="L7070" s="241"/>
      <c r="M7070" s="243"/>
      <c r="N7070" s="244"/>
      <c r="O7070" s="243"/>
      <c r="P7070" s="244"/>
      <c r="Q7070" s="243"/>
      <c r="R7070" s="243"/>
    </row>
    <row r="7071" spans="1:18">
      <c r="A7071" s="241"/>
      <c r="B7071" s="241"/>
      <c r="C7071" s="241"/>
      <c r="D7071" s="241"/>
      <c r="E7071" s="241"/>
      <c r="F7071" s="241"/>
      <c r="G7071" s="242"/>
      <c r="H7071" s="241"/>
      <c r="I7071" s="241"/>
      <c r="J7071" s="241"/>
      <c r="K7071" s="241"/>
      <c r="L7071" s="241"/>
      <c r="M7071" s="243"/>
      <c r="N7071" s="244"/>
      <c r="O7071" s="243"/>
      <c r="P7071" s="244"/>
      <c r="Q7071" s="243"/>
      <c r="R7071" s="243"/>
    </row>
    <row r="7072" spans="1:18">
      <c r="A7072" s="241"/>
      <c r="B7072" s="241"/>
      <c r="C7072" s="241"/>
      <c r="D7072" s="241"/>
      <c r="E7072" s="241"/>
      <c r="F7072" s="241"/>
      <c r="G7072" s="242"/>
      <c r="H7072" s="241"/>
      <c r="I7072" s="241"/>
      <c r="J7072" s="241"/>
      <c r="K7072" s="241"/>
      <c r="L7072" s="241"/>
      <c r="M7072" s="243"/>
      <c r="N7072" s="244"/>
      <c r="O7072" s="243"/>
      <c r="P7072" s="244"/>
      <c r="Q7072" s="243"/>
      <c r="R7072" s="243"/>
    </row>
    <row r="7073" spans="1:18">
      <c r="A7073" s="241"/>
      <c r="B7073" s="241"/>
      <c r="C7073" s="241"/>
      <c r="D7073" s="241"/>
      <c r="E7073" s="241"/>
      <c r="F7073" s="241"/>
      <c r="G7073" s="242"/>
      <c r="H7073" s="241"/>
      <c r="I7073" s="241"/>
      <c r="J7073" s="241"/>
      <c r="K7073" s="241"/>
      <c r="L7073" s="241"/>
      <c r="M7073" s="243"/>
      <c r="N7073" s="244"/>
      <c r="O7073" s="243"/>
      <c r="P7073" s="244"/>
      <c r="Q7073" s="243"/>
      <c r="R7073" s="243"/>
    </row>
    <row r="7074" spans="1:18">
      <c r="A7074" s="241"/>
      <c r="B7074" s="241"/>
      <c r="C7074" s="241"/>
      <c r="D7074" s="241"/>
      <c r="E7074" s="241"/>
      <c r="F7074" s="241"/>
      <c r="G7074" s="242"/>
      <c r="H7074" s="241"/>
      <c r="I7074" s="241"/>
      <c r="J7074" s="241"/>
      <c r="K7074" s="241"/>
      <c r="L7074" s="241"/>
      <c r="M7074" s="243"/>
      <c r="N7074" s="244"/>
      <c r="O7074" s="243"/>
      <c r="P7074" s="244"/>
      <c r="Q7074" s="243"/>
      <c r="R7074" s="243"/>
    </row>
    <row r="7075" spans="1:18">
      <c r="A7075" s="241"/>
      <c r="B7075" s="241"/>
      <c r="C7075" s="241"/>
      <c r="D7075" s="241"/>
      <c r="E7075" s="241"/>
      <c r="F7075" s="241"/>
      <c r="G7075" s="242"/>
      <c r="H7075" s="241"/>
      <c r="I7075" s="241"/>
      <c r="J7075" s="241"/>
      <c r="K7075" s="241"/>
      <c r="L7075" s="241"/>
      <c r="M7075" s="243"/>
      <c r="N7075" s="244"/>
      <c r="O7075" s="243"/>
      <c r="P7075" s="244"/>
      <c r="Q7075" s="243"/>
      <c r="R7075" s="243"/>
    </row>
    <row r="7076" spans="1:18">
      <c r="A7076" s="241"/>
      <c r="B7076" s="241"/>
      <c r="C7076" s="241"/>
      <c r="D7076" s="241"/>
      <c r="E7076" s="241"/>
      <c r="F7076" s="241"/>
      <c r="G7076" s="242"/>
      <c r="H7076" s="241"/>
      <c r="I7076" s="241"/>
      <c r="J7076" s="241"/>
      <c r="K7076" s="241"/>
      <c r="L7076" s="241"/>
      <c r="M7076" s="243"/>
      <c r="N7076" s="244"/>
      <c r="O7076" s="243"/>
      <c r="P7076" s="244"/>
      <c r="Q7076" s="243"/>
      <c r="R7076" s="243"/>
    </row>
    <row r="7077" spans="1:18">
      <c r="A7077" s="241"/>
      <c r="B7077" s="241"/>
      <c r="C7077" s="241"/>
      <c r="D7077" s="241"/>
      <c r="E7077" s="241"/>
      <c r="F7077" s="241"/>
      <c r="G7077" s="242"/>
      <c r="H7077" s="241"/>
      <c r="I7077" s="241"/>
      <c r="J7077" s="241"/>
      <c r="K7077" s="241"/>
      <c r="L7077" s="241"/>
      <c r="M7077" s="243"/>
      <c r="N7077" s="244"/>
      <c r="O7077" s="243"/>
      <c r="P7077" s="244"/>
      <c r="Q7077" s="243"/>
      <c r="R7077" s="243"/>
    </row>
    <row r="7078" spans="1:18">
      <c r="A7078" s="241"/>
      <c r="B7078" s="241"/>
      <c r="C7078" s="241"/>
      <c r="D7078" s="241"/>
      <c r="E7078" s="241"/>
      <c r="F7078" s="241"/>
      <c r="G7078" s="242"/>
      <c r="H7078" s="241"/>
      <c r="I7078" s="241"/>
      <c r="J7078" s="241"/>
      <c r="K7078" s="241"/>
      <c r="L7078" s="241"/>
      <c r="M7078" s="243"/>
      <c r="N7078" s="244"/>
      <c r="O7078" s="243"/>
      <c r="P7078" s="244"/>
      <c r="Q7078" s="243"/>
      <c r="R7078" s="243"/>
    </row>
    <row r="7079" spans="1:18">
      <c r="A7079" s="241"/>
      <c r="B7079" s="241"/>
      <c r="C7079" s="241"/>
      <c r="D7079" s="241"/>
      <c r="E7079" s="241"/>
      <c r="F7079" s="241"/>
      <c r="G7079" s="242"/>
      <c r="H7079" s="241"/>
      <c r="I7079" s="241"/>
      <c r="J7079" s="241"/>
      <c r="K7079" s="241"/>
      <c r="L7079" s="241"/>
      <c r="M7079" s="243"/>
      <c r="N7079" s="244"/>
      <c r="O7079" s="243"/>
      <c r="P7079" s="244"/>
      <c r="Q7079" s="243"/>
      <c r="R7079" s="243"/>
    </row>
    <row r="7080" spans="1:18">
      <c r="A7080" s="241"/>
      <c r="B7080" s="241"/>
      <c r="C7080" s="241"/>
      <c r="D7080" s="241"/>
      <c r="E7080" s="241"/>
      <c r="F7080" s="241"/>
      <c r="G7080" s="242"/>
      <c r="H7080" s="241"/>
      <c r="I7080" s="241"/>
      <c r="J7080" s="241"/>
      <c r="K7080" s="241"/>
      <c r="L7080" s="241"/>
      <c r="M7080" s="243"/>
      <c r="N7080" s="244"/>
      <c r="O7080" s="243"/>
      <c r="P7080" s="244"/>
      <c r="Q7080" s="243"/>
      <c r="R7080" s="243"/>
    </row>
    <row r="7081" spans="1:18">
      <c r="A7081" s="241"/>
      <c r="B7081" s="241"/>
      <c r="C7081" s="241"/>
      <c r="D7081" s="241"/>
      <c r="E7081" s="241"/>
      <c r="F7081" s="241"/>
      <c r="G7081" s="242"/>
      <c r="H7081" s="241"/>
      <c r="I7081" s="241"/>
      <c r="J7081" s="241"/>
      <c r="K7081" s="241"/>
      <c r="L7081" s="241"/>
      <c r="M7081" s="243"/>
      <c r="N7081" s="244"/>
      <c r="O7081" s="243"/>
      <c r="P7081" s="244"/>
      <c r="Q7081" s="243"/>
      <c r="R7081" s="243"/>
    </row>
    <row r="7082" spans="1:18">
      <c r="A7082" s="241"/>
      <c r="B7082" s="241"/>
      <c r="C7082" s="241"/>
      <c r="D7082" s="241"/>
      <c r="E7082" s="241"/>
      <c r="F7082" s="241"/>
      <c r="G7082" s="242"/>
      <c r="H7082" s="241"/>
      <c r="I7082" s="241"/>
      <c r="J7082" s="241"/>
      <c r="K7082" s="241"/>
      <c r="L7082" s="241"/>
      <c r="M7082" s="243"/>
      <c r="N7082" s="244"/>
      <c r="O7082" s="243"/>
      <c r="P7082" s="244"/>
      <c r="Q7082" s="243"/>
      <c r="R7082" s="243"/>
    </row>
    <row r="7083" spans="1:18">
      <c r="A7083" s="241"/>
      <c r="B7083" s="241"/>
      <c r="C7083" s="241"/>
      <c r="D7083" s="241"/>
      <c r="E7083" s="241"/>
      <c r="F7083" s="241"/>
      <c r="G7083" s="242"/>
      <c r="H7083" s="241"/>
      <c r="I7083" s="241"/>
      <c r="J7083" s="241"/>
      <c r="K7083" s="241"/>
      <c r="L7083" s="241"/>
      <c r="M7083" s="243"/>
      <c r="N7083" s="244"/>
      <c r="O7083" s="243"/>
      <c r="P7083" s="244"/>
      <c r="Q7083" s="243"/>
      <c r="R7083" s="243"/>
    </row>
    <row r="7084" spans="1:18">
      <c r="A7084" s="241"/>
      <c r="B7084" s="241"/>
      <c r="C7084" s="241"/>
      <c r="D7084" s="241"/>
      <c r="E7084" s="241"/>
      <c r="F7084" s="241"/>
      <c r="G7084" s="242"/>
      <c r="H7084" s="241"/>
      <c r="I7084" s="241"/>
      <c r="J7084" s="241"/>
      <c r="K7084" s="241"/>
      <c r="L7084" s="241"/>
      <c r="M7084" s="243"/>
      <c r="N7084" s="244"/>
      <c r="O7084" s="243"/>
      <c r="P7084" s="244"/>
      <c r="Q7084" s="243"/>
      <c r="R7084" s="243"/>
    </row>
    <row r="7085" spans="1:18">
      <c r="A7085" s="241"/>
      <c r="B7085" s="241"/>
      <c r="C7085" s="241"/>
      <c r="D7085" s="241"/>
      <c r="E7085" s="241"/>
      <c r="F7085" s="241"/>
      <c r="G7085" s="242"/>
      <c r="H7085" s="241"/>
      <c r="I7085" s="241"/>
      <c r="J7085" s="241"/>
      <c r="K7085" s="241"/>
      <c r="L7085" s="241"/>
      <c r="M7085" s="243"/>
      <c r="N7085" s="244"/>
      <c r="O7085" s="243"/>
      <c r="P7085" s="244"/>
      <c r="Q7085" s="243"/>
      <c r="R7085" s="243"/>
    </row>
    <row r="7086" spans="1:18">
      <c r="A7086" s="241"/>
      <c r="B7086" s="241"/>
      <c r="C7086" s="241"/>
      <c r="D7086" s="241"/>
      <c r="E7086" s="241"/>
      <c r="F7086" s="241"/>
      <c r="G7086" s="242"/>
      <c r="H7086" s="241"/>
      <c r="I7086" s="241"/>
      <c r="J7086" s="241"/>
      <c r="K7086" s="241"/>
      <c r="L7086" s="241"/>
      <c r="M7086" s="243"/>
      <c r="N7086" s="244"/>
      <c r="O7086" s="243"/>
      <c r="P7086" s="244"/>
      <c r="Q7086" s="243"/>
      <c r="R7086" s="243"/>
    </row>
    <row r="7087" spans="1:18">
      <c r="A7087" s="241"/>
      <c r="B7087" s="241"/>
      <c r="C7087" s="241"/>
      <c r="D7087" s="241"/>
      <c r="E7087" s="241"/>
      <c r="F7087" s="241"/>
      <c r="G7087" s="242"/>
      <c r="H7087" s="241"/>
      <c r="I7087" s="241"/>
      <c r="J7087" s="241"/>
      <c r="K7087" s="241"/>
      <c r="L7087" s="241"/>
      <c r="M7087" s="243"/>
      <c r="N7087" s="244"/>
      <c r="O7087" s="243"/>
      <c r="P7087" s="244"/>
      <c r="Q7087" s="243"/>
      <c r="R7087" s="243"/>
    </row>
    <row r="7088" spans="1:18">
      <c r="A7088" s="241"/>
      <c r="B7088" s="241"/>
      <c r="C7088" s="241"/>
      <c r="D7088" s="241"/>
      <c r="E7088" s="241"/>
      <c r="F7088" s="241"/>
      <c r="G7088" s="242"/>
      <c r="H7088" s="241"/>
      <c r="I7088" s="241"/>
      <c r="J7088" s="241"/>
      <c r="K7088" s="241"/>
      <c r="L7088" s="241"/>
      <c r="M7088" s="243"/>
      <c r="N7088" s="244"/>
      <c r="O7088" s="243"/>
      <c r="P7088" s="244"/>
      <c r="Q7088" s="243"/>
      <c r="R7088" s="243"/>
    </row>
    <row r="7089" spans="1:18">
      <c r="A7089" s="241"/>
      <c r="B7089" s="241"/>
      <c r="C7089" s="241"/>
      <c r="D7089" s="241"/>
      <c r="E7089" s="241"/>
      <c r="F7089" s="241"/>
      <c r="G7089" s="242"/>
      <c r="H7089" s="241"/>
      <c r="I7089" s="241"/>
      <c r="J7089" s="241"/>
      <c r="K7089" s="241"/>
      <c r="L7089" s="241"/>
      <c r="M7089" s="243"/>
      <c r="N7089" s="244"/>
      <c r="O7089" s="243"/>
      <c r="P7089" s="244"/>
      <c r="Q7089" s="243"/>
      <c r="R7089" s="243"/>
    </row>
    <row r="7090" spans="1:18">
      <c r="A7090" s="241"/>
      <c r="B7090" s="241"/>
      <c r="C7090" s="241"/>
      <c r="D7090" s="241"/>
      <c r="E7090" s="241"/>
      <c r="F7090" s="241"/>
      <c r="G7090" s="242"/>
      <c r="H7090" s="241"/>
      <c r="I7090" s="241"/>
      <c r="J7090" s="241"/>
      <c r="K7090" s="241"/>
      <c r="L7090" s="241"/>
      <c r="M7090" s="243"/>
      <c r="N7090" s="244"/>
      <c r="O7090" s="243"/>
      <c r="P7090" s="244"/>
      <c r="Q7090" s="243"/>
      <c r="R7090" s="243"/>
    </row>
    <row r="7091" spans="1:18">
      <c r="A7091" s="241"/>
      <c r="B7091" s="241"/>
      <c r="C7091" s="241"/>
      <c r="D7091" s="241"/>
      <c r="E7091" s="241"/>
      <c r="F7091" s="241"/>
      <c r="G7091" s="242"/>
      <c r="H7091" s="241"/>
      <c r="I7091" s="241"/>
      <c r="J7091" s="241"/>
      <c r="K7091" s="241"/>
      <c r="L7091" s="241"/>
      <c r="M7091" s="243"/>
      <c r="N7091" s="244"/>
      <c r="O7091" s="243"/>
      <c r="P7091" s="244"/>
      <c r="Q7091" s="243"/>
      <c r="R7091" s="243"/>
    </row>
    <row r="7092" spans="1:18">
      <c r="A7092" s="241"/>
      <c r="B7092" s="241"/>
      <c r="C7092" s="241"/>
      <c r="D7092" s="241"/>
      <c r="E7092" s="241"/>
      <c r="F7092" s="241"/>
      <c r="G7092" s="242"/>
      <c r="H7092" s="241"/>
      <c r="I7092" s="241"/>
      <c r="J7092" s="241"/>
      <c r="K7092" s="241"/>
      <c r="L7092" s="241"/>
      <c r="M7092" s="243"/>
      <c r="N7092" s="244"/>
      <c r="O7092" s="243"/>
      <c r="P7092" s="244"/>
      <c r="Q7092" s="243"/>
      <c r="R7092" s="243"/>
    </row>
    <row r="7093" spans="1:18">
      <c r="A7093" s="241"/>
      <c r="B7093" s="241"/>
      <c r="C7093" s="241"/>
      <c r="D7093" s="241"/>
      <c r="E7093" s="241"/>
      <c r="F7093" s="241"/>
      <c r="G7093" s="242"/>
      <c r="H7093" s="241"/>
      <c r="I7093" s="241"/>
      <c r="J7093" s="241"/>
      <c r="K7093" s="241"/>
      <c r="L7093" s="241"/>
      <c r="M7093" s="243"/>
      <c r="N7093" s="244"/>
      <c r="O7093" s="243"/>
      <c r="P7093" s="244"/>
      <c r="Q7093" s="243"/>
      <c r="R7093" s="243"/>
    </row>
    <row r="7094" spans="1:18">
      <c r="A7094" s="241"/>
      <c r="B7094" s="241"/>
      <c r="C7094" s="241"/>
      <c r="D7094" s="241"/>
      <c r="E7094" s="241"/>
      <c r="F7094" s="241"/>
      <c r="G7094" s="242"/>
      <c r="H7094" s="241"/>
      <c r="I7094" s="241"/>
      <c r="J7094" s="241"/>
      <c r="K7094" s="241"/>
      <c r="L7094" s="241"/>
      <c r="M7094" s="243"/>
      <c r="N7094" s="244"/>
      <c r="O7094" s="243"/>
      <c r="P7094" s="244"/>
      <c r="Q7094" s="243"/>
      <c r="R7094" s="243"/>
    </row>
    <row r="7095" spans="1:18">
      <c r="A7095" s="241"/>
      <c r="B7095" s="241"/>
      <c r="C7095" s="241"/>
      <c r="D7095" s="241"/>
      <c r="E7095" s="241"/>
      <c r="F7095" s="241"/>
      <c r="G7095" s="242"/>
      <c r="H7095" s="241"/>
      <c r="I7095" s="241"/>
      <c r="J7095" s="241"/>
      <c r="K7095" s="241"/>
      <c r="L7095" s="241"/>
      <c r="M7095" s="243"/>
      <c r="N7095" s="244"/>
      <c r="O7095" s="243"/>
      <c r="P7095" s="244"/>
      <c r="Q7095" s="243"/>
      <c r="R7095" s="243"/>
    </row>
    <row r="7096" spans="1:18">
      <c r="A7096" s="241"/>
      <c r="B7096" s="241"/>
      <c r="C7096" s="241"/>
      <c r="D7096" s="241"/>
      <c r="E7096" s="241"/>
      <c r="F7096" s="241"/>
      <c r="G7096" s="242"/>
      <c r="H7096" s="241"/>
      <c r="I7096" s="241"/>
      <c r="J7096" s="241"/>
      <c r="K7096" s="241"/>
      <c r="L7096" s="241"/>
      <c r="M7096" s="243"/>
      <c r="N7096" s="244"/>
      <c r="O7096" s="243"/>
      <c r="P7096" s="244"/>
      <c r="Q7096" s="243"/>
      <c r="R7096" s="243"/>
    </row>
    <row r="7097" spans="1:18">
      <c r="A7097" s="241"/>
      <c r="B7097" s="241"/>
      <c r="C7097" s="241"/>
      <c r="D7097" s="241"/>
      <c r="E7097" s="241"/>
      <c r="F7097" s="241"/>
      <c r="G7097" s="242"/>
      <c r="H7097" s="241"/>
      <c r="I7097" s="241"/>
      <c r="J7097" s="241"/>
      <c r="K7097" s="241"/>
      <c r="L7097" s="241"/>
      <c r="M7097" s="243"/>
      <c r="N7097" s="244"/>
      <c r="O7097" s="243"/>
      <c r="P7097" s="244"/>
      <c r="Q7097" s="243"/>
      <c r="R7097" s="243"/>
    </row>
    <row r="7098" spans="1:18">
      <c r="A7098" s="241"/>
      <c r="B7098" s="241"/>
      <c r="C7098" s="241"/>
      <c r="D7098" s="241"/>
      <c r="E7098" s="241"/>
      <c r="F7098" s="241"/>
      <c r="G7098" s="242"/>
      <c r="H7098" s="241"/>
      <c r="I7098" s="241"/>
      <c r="J7098" s="241"/>
      <c r="K7098" s="241"/>
      <c r="L7098" s="241"/>
      <c r="M7098" s="243"/>
      <c r="N7098" s="244"/>
      <c r="O7098" s="243"/>
      <c r="P7098" s="244"/>
      <c r="Q7098" s="243"/>
      <c r="R7098" s="243"/>
    </row>
    <row r="7099" spans="1:18">
      <c r="A7099" s="241"/>
      <c r="B7099" s="241"/>
      <c r="C7099" s="241"/>
      <c r="D7099" s="241"/>
      <c r="E7099" s="241"/>
      <c r="F7099" s="241"/>
      <c r="G7099" s="242"/>
      <c r="H7099" s="241"/>
      <c r="I7099" s="241"/>
      <c r="J7099" s="241"/>
      <c r="K7099" s="241"/>
      <c r="L7099" s="241"/>
      <c r="M7099" s="243"/>
      <c r="N7099" s="244"/>
      <c r="O7099" s="243"/>
      <c r="P7099" s="244"/>
      <c r="Q7099" s="243"/>
      <c r="R7099" s="243"/>
    </row>
    <row r="7100" spans="1:18">
      <c r="A7100" s="241"/>
      <c r="B7100" s="241"/>
      <c r="C7100" s="241"/>
      <c r="D7100" s="241"/>
      <c r="E7100" s="241"/>
      <c r="F7100" s="241"/>
      <c r="G7100" s="242"/>
      <c r="H7100" s="241"/>
      <c r="I7100" s="241"/>
      <c r="J7100" s="241"/>
      <c r="K7100" s="241"/>
      <c r="L7100" s="241"/>
      <c r="M7100" s="243"/>
      <c r="N7100" s="244"/>
      <c r="O7100" s="243"/>
      <c r="P7100" s="244"/>
      <c r="Q7100" s="243"/>
      <c r="R7100" s="243"/>
    </row>
    <row r="7101" spans="1:18">
      <c r="A7101" s="241"/>
      <c r="B7101" s="241"/>
      <c r="C7101" s="241"/>
      <c r="D7101" s="241"/>
      <c r="E7101" s="241"/>
      <c r="F7101" s="241"/>
      <c r="G7101" s="242"/>
      <c r="H7101" s="241"/>
      <c r="I7101" s="241"/>
      <c r="J7101" s="241"/>
      <c r="K7101" s="241"/>
      <c r="L7101" s="241"/>
      <c r="M7101" s="243"/>
      <c r="N7101" s="244"/>
      <c r="O7101" s="243"/>
      <c r="P7101" s="244"/>
      <c r="Q7101" s="243"/>
      <c r="R7101" s="243"/>
    </row>
    <row r="7102" spans="1:18">
      <c r="A7102" s="241"/>
      <c r="B7102" s="241"/>
      <c r="C7102" s="241"/>
      <c r="D7102" s="241"/>
      <c r="E7102" s="241"/>
      <c r="F7102" s="241"/>
      <c r="G7102" s="242"/>
      <c r="H7102" s="241"/>
      <c r="I7102" s="241"/>
      <c r="J7102" s="241"/>
      <c r="K7102" s="241"/>
      <c r="L7102" s="241"/>
      <c r="M7102" s="243"/>
      <c r="N7102" s="244"/>
      <c r="O7102" s="243"/>
      <c r="P7102" s="244"/>
      <c r="Q7102" s="243"/>
      <c r="R7102" s="243"/>
    </row>
    <row r="7103" spans="1:18">
      <c r="A7103" s="241"/>
      <c r="B7103" s="241"/>
      <c r="C7103" s="241"/>
      <c r="D7103" s="241"/>
      <c r="E7103" s="241"/>
      <c r="F7103" s="241"/>
      <c r="G7103" s="242"/>
      <c r="H7103" s="241"/>
      <c r="I7103" s="241"/>
      <c r="J7103" s="241"/>
      <c r="K7103" s="241"/>
      <c r="L7103" s="241"/>
      <c r="M7103" s="243"/>
      <c r="N7103" s="244"/>
      <c r="O7103" s="243"/>
      <c r="P7103" s="244"/>
      <c r="Q7103" s="243"/>
      <c r="R7103" s="243"/>
    </row>
    <row r="7104" spans="1:18">
      <c r="A7104" s="241"/>
      <c r="B7104" s="241"/>
      <c r="C7104" s="241"/>
      <c r="D7104" s="241"/>
      <c r="E7104" s="241"/>
      <c r="F7104" s="241"/>
      <c r="G7104" s="242"/>
      <c r="H7104" s="241"/>
      <c r="I7104" s="241"/>
      <c r="J7104" s="241"/>
      <c r="K7104" s="241"/>
      <c r="L7104" s="241"/>
      <c r="M7104" s="243"/>
      <c r="N7104" s="244"/>
      <c r="O7104" s="243"/>
      <c r="P7104" s="244"/>
      <c r="Q7104" s="243"/>
      <c r="R7104" s="243"/>
    </row>
    <row r="7105" spans="1:18">
      <c r="A7105" s="241"/>
      <c r="B7105" s="241"/>
      <c r="C7105" s="241"/>
      <c r="D7105" s="241"/>
      <c r="E7105" s="241"/>
      <c r="F7105" s="241"/>
      <c r="G7105" s="242"/>
      <c r="H7105" s="241"/>
      <c r="I7105" s="241"/>
      <c r="J7105" s="241"/>
      <c r="K7105" s="241"/>
      <c r="L7105" s="241"/>
      <c r="M7105" s="243"/>
      <c r="N7105" s="244"/>
      <c r="O7105" s="243"/>
      <c r="P7105" s="244"/>
      <c r="Q7105" s="243"/>
      <c r="R7105" s="243"/>
    </row>
    <row r="7106" spans="1:18">
      <c r="A7106" s="241"/>
      <c r="B7106" s="241"/>
      <c r="C7106" s="241"/>
      <c r="D7106" s="241"/>
      <c r="E7106" s="241"/>
      <c r="F7106" s="241"/>
      <c r="G7106" s="242"/>
      <c r="H7106" s="241"/>
      <c r="I7106" s="241"/>
      <c r="J7106" s="241"/>
      <c r="K7106" s="241"/>
      <c r="L7106" s="241"/>
      <c r="M7106" s="243"/>
      <c r="N7106" s="244"/>
      <c r="O7106" s="243"/>
      <c r="P7106" s="244"/>
      <c r="Q7106" s="243"/>
      <c r="R7106" s="243"/>
    </row>
    <row r="7107" spans="1:18">
      <c r="A7107" s="241"/>
      <c r="B7107" s="241"/>
      <c r="C7107" s="241"/>
      <c r="D7107" s="241"/>
      <c r="E7107" s="241"/>
      <c r="F7107" s="241"/>
      <c r="G7107" s="242"/>
      <c r="H7107" s="241"/>
      <c r="I7107" s="241"/>
      <c r="J7107" s="241"/>
      <c r="K7107" s="241"/>
      <c r="L7107" s="241"/>
      <c r="M7107" s="243"/>
      <c r="N7107" s="244"/>
      <c r="O7107" s="243"/>
      <c r="P7107" s="244"/>
      <c r="Q7107" s="243"/>
      <c r="R7107" s="243"/>
    </row>
    <row r="7108" spans="1:18">
      <c r="A7108" s="241"/>
      <c r="B7108" s="241"/>
      <c r="C7108" s="241"/>
      <c r="D7108" s="241"/>
      <c r="E7108" s="241"/>
      <c r="F7108" s="241"/>
      <c r="G7108" s="242"/>
      <c r="H7108" s="241"/>
      <c r="I7108" s="241"/>
      <c r="J7108" s="241"/>
      <c r="K7108" s="241"/>
      <c r="L7108" s="241"/>
      <c r="M7108" s="243"/>
      <c r="N7108" s="244"/>
      <c r="O7108" s="243"/>
      <c r="P7108" s="244"/>
      <c r="Q7108" s="243"/>
      <c r="R7108" s="243"/>
    </row>
    <row r="7109" spans="1:18">
      <c r="A7109" s="241"/>
      <c r="B7109" s="241"/>
      <c r="C7109" s="241"/>
      <c r="D7109" s="241"/>
      <c r="E7109" s="241"/>
      <c r="F7109" s="241"/>
      <c r="G7109" s="242"/>
      <c r="H7109" s="241"/>
      <c r="I7109" s="241"/>
      <c r="J7109" s="241"/>
      <c r="K7109" s="241"/>
      <c r="L7109" s="241"/>
      <c r="M7109" s="243"/>
      <c r="N7109" s="244"/>
      <c r="O7109" s="243"/>
      <c r="P7109" s="244"/>
      <c r="Q7109" s="243"/>
      <c r="R7109" s="243"/>
    </row>
    <row r="7110" spans="1:18">
      <c r="A7110" s="241"/>
      <c r="B7110" s="241"/>
      <c r="C7110" s="241"/>
      <c r="D7110" s="241"/>
      <c r="E7110" s="241"/>
      <c r="F7110" s="241"/>
      <c r="G7110" s="242"/>
      <c r="H7110" s="241"/>
      <c r="I7110" s="241"/>
      <c r="J7110" s="241"/>
      <c r="K7110" s="241"/>
      <c r="L7110" s="241"/>
      <c r="M7110" s="243"/>
      <c r="N7110" s="244"/>
      <c r="O7110" s="243"/>
      <c r="P7110" s="244"/>
      <c r="Q7110" s="243"/>
      <c r="R7110" s="243"/>
    </row>
    <row r="7111" spans="1:18">
      <c r="A7111" s="241"/>
      <c r="B7111" s="241"/>
      <c r="C7111" s="241"/>
      <c r="D7111" s="241"/>
      <c r="E7111" s="241"/>
      <c r="F7111" s="241"/>
      <c r="G7111" s="242"/>
      <c r="H7111" s="241"/>
      <c r="I7111" s="241"/>
      <c r="J7111" s="241"/>
      <c r="K7111" s="241"/>
      <c r="L7111" s="241"/>
      <c r="M7111" s="243"/>
      <c r="N7111" s="244"/>
      <c r="O7111" s="243"/>
      <c r="P7111" s="244"/>
      <c r="Q7111" s="243"/>
      <c r="R7111" s="243"/>
    </row>
    <row r="7112" spans="1:18">
      <c r="A7112" s="241"/>
      <c r="B7112" s="241"/>
      <c r="C7112" s="241"/>
      <c r="D7112" s="241"/>
      <c r="E7112" s="241"/>
      <c r="F7112" s="241"/>
      <c r="G7112" s="242"/>
      <c r="H7112" s="241"/>
      <c r="I7112" s="241"/>
      <c r="J7112" s="241"/>
      <c r="K7112" s="241"/>
      <c r="L7112" s="241"/>
      <c r="M7112" s="243"/>
      <c r="N7112" s="244"/>
      <c r="O7112" s="243"/>
      <c r="P7112" s="244"/>
      <c r="Q7112" s="243"/>
      <c r="R7112" s="243"/>
    </row>
    <row r="7113" spans="1:18">
      <c r="A7113" s="241"/>
      <c r="B7113" s="241"/>
      <c r="C7113" s="241"/>
      <c r="D7113" s="241"/>
      <c r="E7113" s="241"/>
      <c r="F7113" s="241"/>
      <c r="G7113" s="242"/>
      <c r="H7113" s="241"/>
      <c r="I7113" s="241"/>
      <c r="J7113" s="241"/>
      <c r="K7113" s="241"/>
      <c r="L7113" s="241"/>
      <c r="M7113" s="243"/>
      <c r="N7113" s="244"/>
      <c r="O7113" s="243"/>
      <c r="P7113" s="244"/>
      <c r="Q7113" s="243"/>
      <c r="R7113" s="243"/>
    </row>
    <row r="7114" spans="1:18">
      <c r="A7114" s="241"/>
      <c r="B7114" s="241"/>
      <c r="C7114" s="241"/>
      <c r="D7114" s="241"/>
      <c r="E7114" s="241"/>
      <c r="F7114" s="241"/>
      <c r="G7114" s="242"/>
      <c r="H7114" s="241"/>
      <c r="I7114" s="241"/>
      <c r="J7114" s="241"/>
      <c r="K7114" s="241"/>
      <c r="L7114" s="241"/>
      <c r="M7114" s="243"/>
      <c r="N7114" s="244"/>
      <c r="O7114" s="243"/>
      <c r="P7114" s="244"/>
      <c r="Q7114" s="243"/>
      <c r="R7114" s="243"/>
    </row>
    <row r="7115" spans="1:18">
      <c r="A7115" s="241"/>
      <c r="B7115" s="241"/>
      <c r="C7115" s="241"/>
      <c r="D7115" s="241"/>
      <c r="E7115" s="241"/>
      <c r="F7115" s="241"/>
      <c r="G7115" s="242"/>
      <c r="H7115" s="241"/>
      <c r="I7115" s="241"/>
      <c r="J7115" s="241"/>
      <c r="K7115" s="241"/>
      <c r="L7115" s="241"/>
      <c r="M7115" s="243"/>
      <c r="N7115" s="244"/>
      <c r="O7115" s="243"/>
      <c r="P7115" s="244"/>
      <c r="Q7115" s="243"/>
      <c r="R7115" s="243"/>
    </row>
    <row r="7116" spans="1:18">
      <c r="A7116" s="241"/>
      <c r="B7116" s="241"/>
      <c r="C7116" s="241"/>
      <c r="D7116" s="241"/>
      <c r="E7116" s="241"/>
      <c r="F7116" s="241"/>
      <c r="G7116" s="242"/>
      <c r="H7116" s="241"/>
      <c r="I7116" s="241"/>
      <c r="J7116" s="241"/>
      <c r="K7116" s="241"/>
      <c r="L7116" s="241"/>
      <c r="M7116" s="243"/>
      <c r="N7116" s="244"/>
      <c r="O7116" s="243"/>
      <c r="P7116" s="244"/>
      <c r="Q7116" s="243"/>
      <c r="R7116" s="243"/>
    </row>
    <row r="7117" spans="1:18">
      <c r="A7117" s="241"/>
      <c r="B7117" s="241"/>
      <c r="C7117" s="241"/>
      <c r="D7117" s="241"/>
      <c r="E7117" s="241"/>
      <c r="F7117" s="241"/>
      <c r="G7117" s="242"/>
      <c r="H7117" s="241"/>
      <c r="I7117" s="241"/>
      <c r="J7117" s="241"/>
      <c r="K7117" s="241"/>
      <c r="L7117" s="241"/>
      <c r="M7117" s="243"/>
      <c r="N7117" s="244"/>
      <c r="O7117" s="243"/>
      <c r="P7117" s="244"/>
      <c r="Q7117" s="243"/>
      <c r="R7117" s="243"/>
    </row>
    <row r="7118" spans="1:18">
      <c r="A7118" s="241"/>
      <c r="B7118" s="241"/>
      <c r="C7118" s="241"/>
      <c r="D7118" s="241"/>
      <c r="E7118" s="241"/>
      <c r="F7118" s="241"/>
      <c r="G7118" s="242"/>
      <c r="H7118" s="241"/>
      <c r="I7118" s="241"/>
      <c r="J7118" s="241"/>
      <c r="K7118" s="241"/>
      <c r="L7118" s="241"/>
      <c r="M7118" s="243"/>
      <c r="N7118" s="244"/>
      <c r="O7118" s="243"/>
      <c r="P7118" s="244"/>
      <c r="Q7118" s="243"/>
      <c r="R7118" s="243"/>
    </row>
    <row r="7119" spans="1:18">
      <c r="A7119" s="241"/>
      <c r="B7119" s="241"/>
      <c r="C7119" s="241"/>
      <c r="D7119" s="241"/>
      <c r="E7119" s="241"/>
      <c r="F7119" s="241"/>
      <c r="G7119" s="242"/>
      <c r="H7119" s="241"/>
      <c r="I7119" s="241"/>
      <c r="J7119" s="241"/>
      <c r="K7119" s="241"/>
      <c r="L7119" s="241"/>
      <c r="M7119" s="243"/>
      <c r="N7119" s="244"/>
      <c r="O7119" s="243"/>
      <c r="P7119" s="244"/>
      <c r="Q7119" s="243"/>
      <c r="R7119" s="243"/>
    </row>
    <row r="7120" spans="1:18">
      <c r="A7120" s="241"/>
      <c r="B7120" s="241"/>
      <c r="C7120" s="241"/>
      <c r="D7120" s="241"/>
      <c r="E7120" s="241"/>
      <c r="F7120" s="241"/>
      <c r="G7120" s="242"/>
      <c r="H7120" s="241"/>
      <c r="I7120" s="241"/>
      <c r="J7120" s="241"/>
      <c r="K7120" s="241"/>
      <c r="L7120" s="241"/>
      <c r="M7120" s="243"/>
      <c r="N7120" s="244"/>
      <c r="O7120" s="243"/>
      <c r="P7120" s="244"/>
      <c r="Q7120" s="243"/>
      <c r="R7120" s="243"/>
    </row>
    <row r="7121" spans="1:18">
      <c r="A7121" s="241"/>
      <c r="B7121" s="241"/>
      <c r="C7121" s="241"/>
      <c r="D7121" s="241"/>
      <c r="E7121" s="241"/>
      <c r="F7121" s="241"/>
      <c r="G7121" s="242"/>
      <c r="H7121" s="241"/>
      <c r="I7121" s="241"/>
      <c r="J7121" s="241"/>
      <c r="K7121" s="241"/>
      <c r="L7121" s="241"/>
      <c r="M7121" s="243"/>
      <c r="N7121" s="244"/>
      <c r="O7121" s="243"/>
      <c r="P7121" s="244"/>
      <c r="Q7121" s="243"/>
      <c r="R7121" s="243"/>
    </row>
    <row r="7122" spans="1:18">
      <c r="A7122" s="241"/>
      <c r="B7122" s="241"/>
      <c r="C7122" s="241"/>
      <c r="D7122" s="241"/>
      <c r="E7122" s="241"/>
      <c r="F7122" s="241"/>
      <c r="G7122" s="242"/>
      <c r="H7122" s="241"/>
      <c r="I7122" s="241"/>
      <c r="J7122" s="241"/>
      <c r="K7122" s="241"/>
      <c r="L7122" s="241"/>
      <c r="M7122" s="243"/>
      <c r="N7122" s="244"/>
      <c r="O7122" s="243"/>
      <c r="P7122" s="244"/>
      <c r="Q7122" s="243"/>
      <c r="R7122" s="243"/>
    </row>
    <row r="7123" spans="1:18">
      <c r="A7123" s="241"/>
      <c r="B7123" s="241"/>
      <c r="C7123" s="241"/>
      <c r="D7123" s="241"/>
      <c r="E7123" s="241"/>
      <c r="F7123" s="241"/>
      <c r="G7123" s="242"/>
      <c r="H7123" s="241"/>
      <c r="I7123" s="241"/>
      <c r="J7123" s="241"/>
      <c r="K7123" s="241"/>
      <c r="L7123" s="241"/>
      <c r="M7123" s="243"/>
      <c r="N7123" s="244"/>
      <c r="O7123" s="243"/>
      <c r="P7123" s="244"/>
      <c r="Q7123" s="243"/>
      <c r="R7123" s="243"/>
    </row>
    <row r="7124" spans="1:18">
      <c r="A7124" s="241"/>
      <c r="B7124" s="241"/>
      <c r="C7124" s="241"/>
      <c r="D7124" s="241"/>
      <c r="E7124" s="241"/>
      <c r="F7124" s="241"/>
      <c r="G7124" s="242"/>
      <c r="H7124" s="241"/>
      <c r="I7124" s="241"/>
      <c r="J7124" s="241"/>
      <c r="K7124" s="241"/>
      <c r="L7124" s="241"/>
      <c r="M7124" s="243"/>
      <c r="N7124" s="244"/>
      <c r="O7124" s="243"/>
      <c r="P7124" s="244"/>
      <c r="Q7124" s="243"/>
      <c r="R7124" s="243"/>
    </row>
    <row r="7125" spans="1:18">
      <c r="A7125" s="241"/>
      <c r="B7125" s="241"/>
      <c r="C7125" s="241"/>
      <c r="D7125" s="241"/>
      <c r="E7125" s="241"/>
      <c r="F7125" s="241"/>
      <c r="G7125" s="242"/>
      <c r="H7125" s="241"/>
      <c r="I7125" s="241"/>
      <c r="J7125" s="241"/>
      <c r="K7125" s="241"/>
      <c r="L7125" s="241"/>
      <c r="M7125" s="243"/>
      <c r="N7125" s="244"/>
      <c r="O7125" s="243"/>
      <c r="P7125" s="244"/>
      <c r="Q7125" s="243"/>
      <c r="R7125" s="243"/>
    </row>
    <row r="7126" spans="1:18">
      <c r="A7126" s="241"/>
      <c r="B7126" s="241"/>
      <c r="C7126" s="241"/>
      <c r="D7126" s="241"/>
      <c r="E7126" s="241"/>
      <c r="F7126" s="241"/>
      <c r="G7126" s="242"/>
      <c r="H7126" s="241"/>
      <c r="I7126" s="241"/>
      <c r="J7126" s="241"/>
      <c r="K7126" s="241"/>
      <c r="L7126" s="241"/>
      <c r="M7126" s="243"/>
      <c r="N7126" s="244"/>
      <c r="O7126" s="243"/>
      <c r="P7126" s="244"/>
      <c r="Q7126" s="243"/>
      <c r="R7126" s="243"/>
    </row>
    <row r="7127" spans="1:18">
      <c r="A7127" s="241"/>
      <c r="B7127" s="241"/>
      <c r="C7127" s="241"/>
      <c r="D7127" s="241"/>
      <c r="E7127" s="241"/>
      <c r="F7127" s="241"/>
      <c r="G7127" s="242"/>
      <c r="H7127" s="241"/>
      <c r="I7127" s="241"/>
      <c r="J7127" s="241"/>
      <c r="K7127" s="241"/>
      <c r="L7127" s="241"/>
      <c r="M7127" s="243"/>
      <c r="N7127" s="244"/>
      <c r="O7127" s="243"/>
      <c r="P7127" s="244"/>
      <c r="Q7127" s="243"/>
      <c r="R7127" s="243"/>
    </row>
    <row r="7128" spans="1:18">
      <c r="A7128" s="241"/>
      <c r="B7128" s="241"/>
      <c r="C7128" s="241"/>
      <c r="D7128" s="241"/>
      <c r="E7128" s="241"/>
      <c r="F7128" s="241"/>
      <c r="G7128" s="242"/>
      <c r="H7128" s="241"/>
      <c r="I7128" s="241"/>
      <c r="J7128" s="241"/>
      <c r="K7128" s="241"/>
      <c r="L7128" s="241"/>
      <c r="M7128" s="243"/>
      <c r="N7128" s="244"/>
      <c r="O7128" s="243"/>
      <c r="P7128" s="244"/>
      <c r="Q7128" s="243"/>
      <c r="R7128" s="243"/>
    </row>
    <row r="7129" spans="1:18">
      <c r="A7129" s="241"/>
      <c r="B7129" s="241"/>
      <c r="C7129" s="241"/>
      <c r="D7129" s="241"/>
      <c r="E7129" s="241"/>
      <c r="F7129" s="241"/>
      <c r="G7129" s="242"/>
      <c r="H7129" s="241"/>
      <c r="I7129" s="241"/>
      <c r="J7129" s="241"/>
      <c r="K7129" s="241"/>
      <c r="L7129" s="241"/>
      <c r="M7129" s="243"/>
      <c r="N7129" s="244"/>
      <c r="O7129" s="243"/>
      <c r="P7129" s="244"/>
      <c r="Q7129" s="243"/>
      <c r="R7129" s="243"/>
    </row>
    <row r="7130" spans="1:18">
      <c r="A7130" s="241"/>
      <c r="B7130" s="241"/>
      <c r="C7130" s="241"/>
      <c r="D7130" s="241"/>
      <c r="E7130" s="241"/>
      <c r="F7130" s="241"/>
      <c r="G7130" s="242"/>
      <c r="H7130" s="241"/>
      <c r="I7130" s="241"/>
      <c r="J7130" s="241"/>
      <c r="K7130" s="241"/>
      <c r="L7130" s="241"/>
      <c r="M7130" s="243"/>
      <c r="N7130" s="244"/>
      <c r="O7130" s="243"/>
      <c r="P7130" s="244"/>
      <c r="Q7130" s="243"/>
      <c r="R7130" s="243"/>
    </row>
    <row r="7131" spans="1:18">
      <c r="A7131" s="241"/>
      <c r="B7131" s="241"/>
      <c r="C7131" s="241"/>
      <c r="D7131" s="241"/>
      <c r="E7131" s="241"/>
      <c r="F7131" s="241"/>
      <c r="G7131" s="242"/>
      <c r="H7131" s="241"/>
      <c r="I7131" s="241"/>
      <c r="J7131" s="241"/>
      <c r="K7131" s="241"/>
      <c r="L7131" s="241"/>
      <c r="M7131" s="243"/>
      <c r="N7131" s="244"/>
      <c r="O7131" s="243"/>
      <c r="P7131" s="244"/>
      <c r="Q7131" s="243"/>
      <c r="R7131" s="243"/>
    </row>
    <row r="7132" spans="1:18">
      <c r="A7132" s="241"/>
      <c r="B7132" s="241"/>
      <c r="C7132" s="241"/>
      <c r="D7132" s="241"/>
      <c r="E7132" s="241"/>
      <c r="F7132" s="241"/>
      <c r="G7132" s="242"/>
      <c r="H7132" s="241"/>
      <c r="I7132" s="241"/>
      <c r="J7132" s="241"/>
      <c r="K7132" s="241"/>
      <c r="L7132" s="241"/>
      <c r="M7132" s="243"/>
      <c r="N7132" s="244"/>
      <c r="O7132" s="243"/>
      <c r="P7132" s="244"/>
      <c r="Q7132" s="243"/>
      <c r="R7132" s="243"/>
    </row>
    <row r="7133" spans="1:18">
      <c r="A7133" s="241"/>
      <c r="B7133" s="241"/>
      <c r="C7133" s="241"/>
      <c r="D7133" s="241"/>
      <c r="E7133" s="241"/>
      <c r="F7133" s="241"/>
      <c r="G7133" s="242"/>
      <c r="H7133" s="241"/>
      <c r="I7133" s="241"/>
      <c r="J7133" s="241"/>
      <c r="K7133" s="241"/>
      <c r="L7133" s="241"/>
      <c r="M7133" s="243"/>
      <c r="N7133" s="244"/>
      <c r="O7133" s="243"/>
      <c r="P7133" s="244"/>
      <c r="Q7133" s="243"/>
      <c r="R7133" s="243"/>
    </row>
    <row r="7134" spans="1:18">
      <c r="A7134" s="241"/>
      <c r="B7134" s="241"/>
      <c r="C7134" s="241"/>
      <c r="D7134" s="241"/>
      <c r="E7134" s="241"/>
      <c r="F7134" s="241"/>
      <c r="G7134" s="242"/>
      <c r="H7134" s="241"/>
      <c r="I7134" s="241"/>
      <c r="J7134" s="241"/>
      <c r="K7134" s="241"/>
      <c r="L7134" s="241"/>
      <c r="M7134" s="243"/>
      <c r="N7134" s="244"/>
      <c r="O7134" s="243"/>
      <c r="P7134" s="244"/>
      <c r="Q7134" s="243"/>
      <c r="R7134" s="243"/>
    </row>
    <row r="7135" spans="1:18">
      <c r="A7135" s="241"/>
      <c r="B7135" s="241"/>
      <c r="C7135" s="241"/>
      <c r="D7135" s="241"/>
      <c r="E7135" s="241"/>
      <c r="F7135" s="241"/>
      <c r="G7135" s="242"/>
      <c r="H7135" s="241"/>
      <c r="I7135" s="241"/>
      <c r="J7135" s="241"/>
      <c r="K7135" s="241"/>
      <c r="L7135" s="241"/>
      <c r="M7135" s="243"/>
      <c r="N7135" s="244"/>
      <c r="O7135" s="243"/>
      <c r="P7135" s="244"/>
      <c r="Q7135" s="243"/>
      <c r="R7135" s="243"/>
    </row>
    <row r="7136" spans="1:18">
      <c r="A7136" s="241"/>
      <c r="B7136" s="241"/>
      <c r="C7136" s="241"/>
      <c r="D7136" s="241"/>
      <c r="E7136" s="241"/>
      <c r="F7136" s="241"/>
      <c r="G7136" s="242"/>
      <c r="H7136" s="241"/>
      <c r="I7136" s="241"/>
      <c r="J7136" s="241"/>
      <c r="K7136" s="241"/>
      <c r="L7136" s="241"/>
      <c r="M7136" s="243"/>
      <c r="N7136" s="244"/>
      <c r="O7136" s="243"/>
      <c r="P7136" s="244"/>
      <c r="Q7136" s="243"/>
      <c r="R7136" s="243"/>
    </row>
    <row r="7137" spans="1:18">
      <c r="A7137" s="241"/>
      <c r="B7137" s="241"/>
      <c r="C7137" s="241"/>
      <c r="D7137" s="241"/>
      <c r="E7137" s="241"/>
      <c r="F7137" s="241"/>
      <c r="G7137" s="242"/>
      <c r="H7137" s="241"/>
      <c r="I7137" s="241"/>
      <c r="J7137" s="241"/>
      <c r="K7137" s="241"/>
      <c r="L7137" s="241"/>
      <c r="M7137" s="243"/>
      <c r="N7137" s="244"/>
      <c r="O7137" s="243"/>
      <c r="P7137" s="244"/>
      <c r="Q7137" s="243"/>
      <c r="R7137" s="243"/>
    </row>
    <row r="7138" spans="1:18">
      <c r="A7138" s="241"/>
      <c r="B7138" s="241"/>
      <c r="C7138" s="241"/>
      <c r="D7138" s="241"/>
      <c r="E7138" s="241"/>
      <c r="F7138" s="241"/>
      <c r="G7138" s="242"/>
      <c r="H7138" s="241"/>
      <c r="I7138" s="241"/>
      <c r="J7138" s="241"/>
      <c r="K7138" s="241"/>
      <c r="L7138" s="241"/>
      <c r="M7138" s="243"/>
      <c r="N7138" s="244"/>
      <c r="O7138" s="243"/>
      <c r="P7138" s="244"/>
      <c r="Q7138" s="243"/>
      <c r="R7138" s="243"/>
    </row>
    <row r="7139" spans="1:18">
      <c r="A7139" s="241"/>
      <c r="B7139" s="241"/>
      <c r="C7139" s="241"/>
      <c r="D7139" s="241"/>
      <c r="E7139" s="241"/>
      <c r="F7139" s="241"/>
      <c r="G7139" s="242"/>
      <c r="H7139" s="241"/>
      <c r="I7139" s="241"/>
      <c r="J7139" s="241"/>
      <c r="K7139" s="241"/>
      <c r="L7139" s="241"/>
      <c r="M7139" s="243"/>
      <c r="N7139" s="244"/>
      <c r="O7139" s="243"/>
      <c r="P7139" s="244"/>
      <c r="Q7139" s="243"/>
      <c r="R7139" s="243"/>
    </row>
    <row r="7140" spans="1:18">
      <c r="A7140" s="241"/>
      <c r="B7140" s="241"/>
      <c r="C7140" s="241"/>
      <c r="D7140" s="241"/>
      <c r="E7140" s="241"/>
      <c r="F7140" s="241"/>
      <c r="G7140" s="242"/>
      <c r="H7140" s="241"/>
      <c r="I7140" s="241"/>
      <c r="J7140" s="241"/>
      <c r="K7140" s="241"/>
      <c r="L7140" s="241"/>
      <c r="M7140" s="243"/>
      <c r="N7140" s="244"/>
      <c r="O7140" s="243"/>
      <c r="P7140" s="244"/>
      <c r="Q7140" s="243"/>
      <c r="R7140" s="243"/>
    </row>
    <row r="7141" spans="1:18">
      <c r="A7141" s="241"/>
      <c r="B7141" s="241"/>
      <c r="C7141" s="241"/>
      <c r="D7141" s="241"/>
      <c r="E7141" s="241"/>
      <c r="F7141" s="241"/>
      <c r="G7141" s="242"/>
      <c r="H7141" s="241"/>
      <c r="I7141" s="241"/>
      <c r="J7141" s="241"/>
      <c r="K7141" s="241"/>
      <c r="L7141" s="241"/>
      <c r="M7141" s="243"/>
      <c r="N7141" s="244"/>
      <c r="O7141" s="243"/>
      <c r="P7141" s="244"/>
      <c r="Q7141" s="243"/>
      <c r="R7141" s="243"/>
    </row>
    <row r="7142" spans="1:18">
      <c r="A7142" s="241"/>
      <c r="B7142" s="241"/>
      <c r="C7142" s="241"/>
      <c r="D7142" s="241"/>
      <c r="E7142" s="241"/>
      <c r="F7142" s="241"/>
      <c r="G7142" s="242"/>
      <c r="H7142" s="241"/>
      <c r="I7142" s="241"/>
      <c r="J7142" s="241"/>
      <c r="K7142" s="241"/>
      <c r="L7142" s="241"/>
      <c r="M7142" s="243"/>
      <c r="N7142" s="244"/>
      <c r="O7142" s="243"/>
      <c r="P7142" s="244"/>
      <c r="Q7142" s="243"/>
      <c r="R7142" s="243"/>
    </row>
    <row r="7143" spans="1:18">
      <c r="A7143" s="241"/>
      <c r="B7143" s="241"/>
      <c r="C7143" s="241"/>
      <c r="D7143" s="241"/>
      <c r="E7143" s="241"/>
      <c r="F7143" s="241"/>
      <c r="G7143" s="242"/>
      <c r="H7143" s="241"/>
      <c r="I7143" s="241"/>
      <c r="J7143" s="241"/>
      <c r="K7143" s="241"/>
      <c r="L7143" s="241"/>
      <c r="M7143" s="243"/>
      <c r="N7143" s="244"/>
      <c r="O7143" s="243"/>
      <c r="P7143" s="244"/>
      <c r="Q7143" s="243"/>
      <c r="R7143" s="243"/>
    </row>
    <row r="7144" spans="1:18">
      <c r="A7144" s="241"/>
      <c r="B7144" s="241"/>
      <c r="C7144" s="241"/>
      <c r="D7144" s="241"/>
      <c r="E7144" s="241"/>
      <c r="F7144" s="241"/>
      <c r="G7144" s="242"/>
      <c r="H7144" s="241"/>
      <c r="I7144" s="241"/>
      <c r="J7144" s="241"/>
      <c r="K7144" s="241"/>
      <c r="L7144" s="241"/>
      <c r="M7144" s="243"/>
      <c r="N7144" s="244"/>
      <c r="O7144" s="243"/>
      <c r="P7144" s="244"/>
      <c r="Q7144" s="243"/>
      <c r="R7144" s="243"/>
    </row>
    <row r="7145" spans="1:18">
      <c r="A7145" s="241"/>
      <c r="B7145" s="241"/>
      <c r="C7145" s="241"/>
      <c r="D7145" s="241"/>
      <c r="E7145" s="241"/>
      <c r="F7145" s="241"/>
      <c r="G7145" s="242"/>
      <c r="H7145" s="241"/>
      <c r="I7145" s="241"/>
      <c r="J7145" s="241"/>
      <c r="K7145" s="241"/>
      <c r="L7145" s="241"/>
      <c r="M7145" s="243"/>
      <c r="N7145" s="244"/>
      <c r="O7145" s="243"/>
      <c r="P7145" s="244"/>
      <c r="Q7145" s="243"/>
      <c r="R7145" s="243"/>
    </row>
    <row r="7146" spans="1:18">
      <c r="A7146" s="241"/>
      <c r="B7146" s="241"/>
      <c r="C7146" s="241"/>
      <c r="D7146" s="241"/>
      <c r="E7146" s="241"/>
      <c r="F7146" s="241"/>
      <c r="G7146" s="242"/>
      <c r="H7146" s="241"/>
      <c r="I7146" s="241"/>
      <c r="J7146" s="241"/>
      <c r="K7146" s="241"/>
      <c r="L7146" s="241"/>
      <c r="M7146" s="243"/>
      <c r="N7146" s="244"/>
      <c r="O7146" s="243"/>
      <c r="P7146" s="244"/>
      <c r="Q7146" s="243"/>
      <c r="R7146" s="243"/>
    </row>
    <row r="7147" spans="1:18">
      <c r="A7147" s="241"/>
      <c r="B7147" s="241"/>
      <c r="C7147" s="241"/>
      <c r="D7147" s="241"/>
      <c r="E7147" s="241"/>
      <c r="F7147" s="241"/>
      <c r="G7147" s="242"/>
      <c r="H7147" s="241"/>
      <c r="I7147" s="241"/>
      <c r="J7147" s="241"/>
      <c r="K7147" s="241"/>
      <c r="L7147" s="241"/>
      <c r="M7147" s="243"/>
      <c r="N7147" s="244"/>
      <c r="O7147" s="243"/>
      <c r="P7147" s="244"/>
      <c r="Q7147" s="243"/>
      <c r="R7147" s="243"/>
    </row>
    <row r="7148" spans="1:18">
      <c r="A7148" s="241"/>
      <c r="B7148" s="241"/>
      <c r="C7148" s="241"/>
      <c r="D7148" s="241"/>
      <c r="E7148" s="241"/>
      <c r="F7148" s="241"/>
      <c r="G7148" s="242"/>
      <c r="H7148" s="241"/>
      <c r="I7148" s="241"/>
      <c r="J7148" s="241"/>
      <c r="K7148" s="241"/>
      <c r="L7148" s="241"/>
      <c r="M7148" s="243"/>
      <c r="N7148" s="244"/>
      <c r="O7148" s="243"/>
      <c r="P7148" s="244"/>
      <c r="Q7148" s="243"/>
      <c r="R7148" s="243"/>
    </row>
    <row r="7149" spans="1:18">
      <c r="A7149" s="241"/>
      <c r="B7149" s="241"/>
      <c r="C7149" s="241"/>
      <c r="D7149" s="241"/>
      <c r="E7149" s="241"/>
      <c r="F7149" s="241"/>
      <c r="G7149" s="242"/>
      <c r="H7149" s="241"/>
      <c r="I7149" s="241"/>
      <c r="J7149" s="241"/>
      <c r="K7149" s="241"/>
      <c r="L7149" s="241"/>
      <c r="M7149" s="243"/>
      <c r="N7149" s="244"/>
      <c r="O7149" s="243"/>
      <c r="P7149" s="244"/>
      <c r="Q7149" s="243"/>
      <c r="R7149" s="243"/>
    </row>
    <row r="7150" spans="1:18">
      <c r="A7150" s="241"/>
      <c r="B7150" s="241"/>
      <c r="C7150" s="241"/>
      <c r="D7150" s="241"/>
      <c r="E7150" s="241"/>
      <c r="F7150" s="241"/>
      <c r="G7150" s="242"/>
      <c r="H7150" s="241"/>
      <c r="I7150" s="241"/>
      <c r="J7150" s="241"/>
      <c r="K7150" s="241"/>
      <c r="L7150" s="241"/>
      <c r="M7150" s="243"/>
      <c r="N7150" s="244"/>
      <c r="O7150" s="243"/>
      <c r="P7150" s="244"/>
      <c r="Q7150" s="243"/>
      <c r="R7150" s="243"/>
    </row>
    <row r="7151" spans="1:18">
      <c r="A7151" s="241"/>
      <c r="B7151" s="241"/>
      <c r="C7151" s="241"/>
      <c r="D7151" s="241"/>
      <c r="E7151" s="241"/>
      <c r="F7151" s="241"/>
      <c r="G7151" s="242"/>
      <c r="H7151" s="241"/>
      <c r="I7151" s="241"/>
      <c r="J7151" s="241"/>
      <c r="K7151" s="241"/>
      <c r="L7151" s="241"/>
      <c r="M7151" s="243"/>
      <c r="N7151" s="244"/>
      <c r="O7151" s="243"/>
      <c r="P7151" s="244"/>
      <c r="Q7151" s="243"/>
      <c r="R7151" s="243"/>
    </row>
    <row r="7152" spans="1:18">
      <c r="A7152" s="241"/>
      <c r="B7152" s="241"/>
      <c r="C7152" s="241"/>
      <c r="D7152" s="241"/>
      <c r="E7152" s="241"/>
      <c r="F7152" s="241"/>
      <c r="G7152" s="242"/>
      <c r="H7152" s="241"/>
      <c r="I7152" s="241"/>
      <c r="J7152" s="241"/>
      <c r="K7152" s="241"/>
      <c r="L7152" s="241"/>
      <c r="M7152" s="243"/>
      <c r="N7152" s="244"/>
      <c r="O7152" s="243"/>
      <c r="P7152" s="244"/>
      <c r="Q7152" s="243"/>
      <c r="R7152" s="243"/>
    </row>
    <row r="7153" spans="1:18">
      <c r="A7153" s="241"/>
      <c r="B7153" s="241"/>
      <c r="C7153" s="241"/>
      <c r="D7153" s="241"/>
      <c r="E7153" s="241"/>
      <c r="F7153" s="241"/>
      <c r="G7153" s="242"/>
      <c r="H7153" s="241"/>
      <c r="I7153" s="241"/>
      <c r="J7153" s="241"/>
      <c r="K7153" s="241"/>
      <c r="L7153" s="241"/>
      <c r="M7153" s="243"/>
      <c r="N7153" s="244"/>
      <c r="O7153" s="243"/>
      <c r="P7153" s="244"/>
      <c r="Q7153" s="243"/>
      <c r="R7153" s="243"/>
    </row>
    <row r="7154" spans="1:18">
      <c r="A7154" s="241"/>
      <c r="B7154" s="241"/>
      <c r="C7154" s="241"/>
      <c r="D7154" s="241"/>
      <c r="E7154" s="241"/>
      <c r="F7154" s="241"/>
      <c r="G7154" s="242"/>
      <c r="H7154" s="241"/>
      <c r="I7154" s="241"/>
      <c r="J7154" s="241"/>
      <c r="K7154" s="241"/>
      <c r="L7154" s="241"/>
      <c r="M7154" s="243"/>
      <c r="N7154" s="244"/>
      <c r="O7154" s="243"/>
      <c r="P7154" s="244"/>
      <c r="Q7154" s="243"/>
      <c r="R7154" s="243"/>
    </row>
    <row r="7155" spans="1:18">
      <c r="A7155" s="241"/>
      <c r="B7155" s="241"/>
      <c r="C7155" s="241"/>
      <c r="D7155" s="241"/>
      <c r="E7155" s="241"/>
      <c r="F7155" s="241"/>
      <c r="G7155" s="242"/>
      <c r="H7155" s="241"/>
      <c r="I7155" s="241"/>
      <c r="J7155" s="241"/>
      <c r="K7155" s="241"/>
      <c r="L7155" s="241"/>
      <c r="M7155" s="243"/>
      <c r="N7155" s="244"/>
      <c r="O7155" s="243"/>
      <c r="P7155" s="244"/>
      <c r="Q7155" s="243"/>
      <c r="R7155" s="243"/>
    </row>
    <row r="7156" spans="1:18">
      <c r="A7156" s="241"/>
      <c r="B7156" s="241"/>
      <c r="C7156" s="241"/>
      <c r="D7156" s="241"/>
      <c r="E7156" s="241"/>
      <c r="F7156" s="241"/>
      <c r="G7156" s="242"/>
      <c r="H7156" s="241"/>
      <c r="I7156" s="241"/>
      <c r="J7156" s="241"/>
      <c r="K7156" s="241"/>
      <c r="L7156" s="241"/>
      <c r="M7156" s="243"/>
      <c r="N7156" s="244"/>
      <c r="O7156" s="243"/>
      <c r="P7156" s="244"/>
      <c r="Q7156" s="243"/>
      <c r="R7156" s="243"/>
    </row>
    <row r="7157" spans="1:18">
      <c r="A7157" s="241"/>
      <c r="B7157" s="241"/>
      <c r="C7157" s="241"/>
      <c r="D7157" s="241"/>
      <c r="E7157" s="241"/>
      <c r="F7157" s="241"/>
      <c r="G7157" s="242"/>
      <c r="H7157" s="241"/>
      <c r="I7157" s="241"/>
      <c r="J7157" s="241"/>
      <c r="K7157" s="241"/>
      <c r="L7157" s="241"/>
      <c r="M7157" s="243"/>
      <c r="N7157" s="244"/>
      <c r="O7157" s="243"/>
      <c r="P7157" s="244"/>
      <c r="Q7157" s="243"/>
      <c r="R7157" s="243"/>
    </row>
    <row r="7158" spans="1:18">
      <c r="A7158" s="241"/>
      <c r="B7158" s="241"/>
      <c r="C7158" s="241"/>
      <c r="D7158" s="241"/>
      <c r="E7158" s="241"/>
      <c r="F7158" s="241"/>
      <c r="G7158" s="242"/>
      <c r="H7158" s="241"/>
      <c r="I7158" s="241"/>
      <c r="J7158" s="241"/>
      <c r="K7158" s="241"/>
      <c r="L7158" s="241"/>
      <c r="M7158" s="243"/>
      <c r="N7158" s="244"/>
      <c r="O7158" s="243"/>
      <c r="P7158" s="244"/>
      <c r="Q7158" s="243"/>
      <c r="R7158" s="243"/>
    </row>
    <row r="7159" spans="1:18">
      <c r="A7159" s="241"/>
      <c r="B7159" s="241"/>
      <c r="C7159" s="241"/>
      <c r="D7159" s="241"/>
      <c r="E7159" s="241"/>
      <c r="F7159" s="241"/>
      <c r="G7159" s="242"/>
      <c r="H7159" s="241"/>
      <c r="I7159" s="241"/>
      <c r="J7159" s="241"/>
      <c r="K7159" s="241"/>
      <c r="L7159" s="241"/>
      <c r="M7159" s="243"/>
      <c r="N7159" s="244"/>
      <c r="O7159" s="243"/>
      <c r="P7159" s="244"/>
      <c r="Q7159" s="243"/>
      <c r="R7159" s="243"/>
    </row>
    <row r="7160" spans="1:18">
      <c r="A7160" s="241"/>
      <c r="B7160" s="241"/>
      <c r="C7160" s="241"/>
      <c r="D7160" s="241"/>
      <c r="E7160" s="241"/>
      <c r="F7160" s="241"/>
      <c r="G7160" s="242"/>
      <c r="H7160" s="241"/>
      <c r="I7160" s="241"/>
      <c r="J7160" s="241"/>
      <c r="K7160" s="241"/>
      <c r="L7160" s="241"/>
      <c r="M7160" s="243"/>
      <c r="N7160" s="244"/>
      <c r="O7160" s="243"/>
      <c r="P7160" s="244"/>
      <c r="Q7160" s="243"/>
      <c r="R7160" s="243"/>
    </row>
    <row r="7161" spans="1:18">
      <c r="A7161" s="241"/>
      <c r="B7161" s="241"/>
      <c r="C7161" s="241"/>
      <c r="D7161" s="241"/>
      <c r="E7161" s="241"/>
      <c r="F7161" s="241"/>
      <c r="G7161" s="242"/>
      <c r="H7161" s="241"/>
      <c r="I7161" s="241"/>
      <c r="J7161" s="241"/>
      <c r="K7161" s="241"/>
      <c r="L7161" s="241"/>
      <c r="M7161" s="243"/>
      <c r="N7161" s="244"/>
      <c r="O7161" s="243"/>
      <c r="P7161" s="244"/>
      <c r="Q7161" s="243"/>
      <c r="R7161" s="243"/>
    </row>
    <row r="7162" spans="1:18">
      <c r="A7162" s="241"/>
      <c r="B7162" s="241"/>
      <c r="C7162" s="241"/>
      <c r="D7162" s="241"/>
      <c r="E7162" s="241"/>
      <c r="F7162" s="241"/>
      <c r="G7162" s="242"/>
      <c r="H7162" s="241"/>
      <c r="I7162" s="241"/>
      <c r="J7162" s="241"/>
      <c r="K7162" s="241"/>
      <c r="L7162" s="241"/>
      <c r="M7162" s="243"/>
      <c r="N7162" s="244"/>
      <c r="O7162" s="243"/>
      <c r="P7162" s="244"/>
      <c r="Q7162" s="243"/>
      <c r="R7162" s="243"/>
    </row>
    <row r="7163" spans="1:18">
      <c r="A7163" s="241"/>
      <c r="B7163" s="241"/>
      <c r="C7163" s="241"/>
      <c r="D7163" s="241"/>
      <c r="E7163" s="241"/>
      <c r="F7163" s="241"/>
      <c r="G7163" s="242"/>
      <c r="H7163" s="241"/>
      <c r="I7163" s="241"/>
      <c r="J7163" s="241"/>
      <c r="K7163" s="241"/>
      <c r="L7163" s="241"/>
      <c r="M7163" s="243"/>
      <c r="N7163" s="244"/>
      <c r="O7163" s="243"/>
      <c r="P7163" s="244"/>
      <c r="Q7163" s="243"/>
      <c r="R7163" s="243"/>
    </row>
    <row r="7164" spans="1:18">
      <c r="A7164" s="241"/>
      <c r="B7164" s="241"/>
      <c r="C7164" s="241"/>
      <c r="D7164" s="241"/>
      <c r="E7164" s="241"/>
      <c r="F7164" s="241"/>
      <c r="G7164" s="242"/>
      <c r="H7164" s="241"/>
      <c r="I7164" s="241"/>
      <c r="J7164" s="241"/>
      <c r="K7164" s="241"/>
      <c r="L7164" s="241"/>
      <c r="M7164" s="243"/>
      <c r="N7164" s="244"/>
      <c r="O7164" s="243"/>
      <c r="P7164" s="244"/>
      <c r="Q7164" s="243"/>
      <c r="R7164" s="243"/>
    </row>
    <row r="7165" spans="1:18">
      <c r="A7165" s="241"/>
      <c r="B7165" s="241"/>
      <c r="C7165" s="241"/>
      <c r="D7165" s="241"/>
      <c r="E7165" s="241"/>
      <c r="F7165" s="241"/>
      <c r="G7165" s="242"/>
      <c r="H7165" s="241"/>
      <c r="I7165" s="241"/>
      <c r="J7165" s="241"/>
      <c r="K7165" s="241"/>
      <c r="L7165" s="241"/>
      <c r="M7165" s="243"/>
      <c r="N7165" s="244"/>
      <c r="O7165" s="243"/>
      <c r="P7165" s="244"/>
      <c r="Q7165" s="243"/>
      <c r="R7165" s="243"/>
    </row>
    <row r="7166" spans="1:18">
      <c r="A7166" s="241"/>
      <c r="B7166" s="241"/>
      <c r="C7166" s="241"/>
      <c r="D7166" s="241"/>
      <c r="E7166" s="241"/>
      <c r="F7166" s="241"/>
      <c r="G7166" s="242"/>
      <c r="H7166" s="241"/>
      <c r="I7166" s="241"/>
      <c r="J7166" s="241"/>
      <c r="K7166" s="241"/>
      <c r="L7166" s="241"/>
      <c r="M7166" s="243"/>
      <c r="N7166" s="244"/>
      <c r="O7166" s="243"/>
      <c r="P7166" s="244"/>
      <c r="Q7166" s="243"/>
      <c r="R7166" s="243"/>
    </row>
    <row r="7167" spans="1:18">
      <c r="A7167" s="241"/>
      <c r="B7167" s="241"/>
      <c r="C7167" s="241"/>
      <c r="D7167" s="241"/>
      <c r="E7167" s="241"/>
      <c r="F7167" s="241"/>
      <c r="G7167" s="242"/>
      <c r="H7167" s="241"/>
      <c r="I7167" s="241"/>
      <c r="J7167" s="241"/>
      <c r="K7167" s="241"/>
      <c r="L7167" s="241"/>
      <c r="M7167" s="243"/>
      <c r="N7167" s="244"/>
      <c r="O7167" s="243"/>
      <c r="P7167" s="244"/>
      <c r="Q7167" s="243"/>
      <c r="R7167" s="243"/>
    </row>
    <row r="7168" spans="1:18">
      <c r="A7168" s="241"/>
      <c r="B7168" s="241"/>
      <c r="C7168" s="241"/>
      <c r="D7168" s="241"/>
      <c r="E7168" s="241"/>
      <c r="F7168" s="241"/>
      <c r="G7168" s="242"/>
      <c r="H7168" s="241"/>
      <c r="I7168" s="241"/>
      <c r="J7168" s="241"/>
      <c r="K7168" s="241"/>
      <c r="L7168" s="241"/>
      <c r="M7168" s="243"/>
      <c r="N7168" s="244"/>
      <c r="O7168" s="243"/>
      <c r="P7168" s="244"/>
      <c r="Q7168" s="243"/>
      <c r="R7168" s="243"/>
    </row>
    <row r="7169" spans="1:18">
      <c r="A7169" s="241"/>
      <c r="B7169" s="241"/>
      <c r="C7169" s="241"/>
      <c r="D7169" s="241"/>
      <c r="E7169" s="241"/>
      <c r="F7169" s="241"/>
      <c r="G7169" s="242"/>
      <c r="H7169" s="241"/>
      <c r="I7169" s="241"/>
      <c r="J7169" s="241"/>
      <c r="K7169" s="241"/>
      <c r="L7169" s="241"/>
      <c r="M7169" s="243"/>
      <c r="N7169" s="244"/>
      <c r="O7169" s="243"/>
      <c r="P7169" s="244"/>
      <c r="Q7169" s="243"/>
      <c r="R7169" s="243"/>
    </row>
    <row r="7170" spans="1:18">
      <c r="A7170" s="241"/>
      <c r="B7170" s="241"/>
      <c r="C7170" s="241"/>
      <c r="D7170" s="241"/>
      <c r="E7170" s="241"/>
      <c r="F7170" s="241"/>
      <c r="G7170" s="242"/>
      <c r="H7170" s="241"/>
      <c r="I7170" s="241"/>
      <c r="J7170" s="241"/>
      <c r="K7170" s="241"/>
      <c r="L7170" s="241"/>
      <c r="M7170" s="243"/>
      <c r="N7170" s="244"/>
      <c r="O7170" s="243"/>
      <c r="P7170" s="244"/>
      <c r="Q7170" s="243"/>
      <c r="R7170" s="243"/>
    </row>
    <row r="7171" spans="1:18">
      <c r="A7171" s="241"/>
      <c r="B7171" s="241"/>
      <c r="C7171" s="241"/>
      <c r="D7171" s="241"/>
      <c r="E7171" s="241"/>
      <c r="F7171" s="241"/>
      <c r="G7171" s="242"/>
      <c r="H7171" s="241"/>
      <c r="I7171" s="241"/>
      <c r="J7171" s="241"/>
      <c r="K7171" s="241"/>
      <c r="L7171" s="241"/>
      <c r="M7171" s="243"/>
      <c r="N7171" s="244"/>
      <c r="O7171" s="243"/>
      <c r="P7171" s="244"/>
      <c r="Q7171" s="243"/>
      <c r="R7171" s="243"/>
    </row>
    <row r="7172" spans="1:18">
      <c r="A7172" s="241"/>
      <c r="B7172" s="241"/>
      <c r="C7172" s="241"/>
      <c r="D7172" s="241"/>
      <c r="E7172" s="241"/>
      <c r="F7172" s="241"/>
      <c r="G7172" s="242"/>
      <c r="H7172" s="241"/>
      <c r="I7172" s="241"/>
      <c r="J7172" s="241"/>
      <c r="K7172" s="241"/>
      <c r="L7172" s="241"/>
      <c r="M7172" s="243"/>
      <c r="N7172" s="244"/>
      <c r="O7172" s="243"/>
      <c r="P7172" s="244"/>
      <c r="Q7172" s="243"/>
      <c r="R7172" s="243"/>
    </row>
    <row r="7173" spans="1:18">
      <c r="A7173" s="241"/>
      <c r="B7173" s="241"/>
      <c r="C7173" s="241"/>
      <c r="D7173" s="241"/>
      <c r="E7173" s="241"/>
      <c r="F7173" s="241"/>
      <c r="G7173" s="242"/>
      <c r="H7173" s="241"/>
      <c r="I7173" s="241"/>
      <c r="J7173" s="241"/>
      <c r="K7173" s="241"/>
      <c r="L7173" s="241"/>
      <c r="M7173" s="243"/>
      <c r="N7173" s="244"/>
      <c r="O7173" s="243"/>
      <c r="P7173" s="244"/>
      <c r="Q7173" s="243"/>
      <c r="R7173" s="243"/>
    </row>
    <row r="7174" spans="1:18">
      <c r="A7174" s="241"/>
      <c r="B7174" s="241"/>
      <c r="C7174" s="241"/>
      <c r="D7174" s="241"/>
      <c r="E7174" s="241"/>
      <c r="F7174" s="241"/>
      <c r="G7174" s="242"/>
      <c r="H7174" s="241"/>
      <c r="I7174" s="241"/>
      <c r="J7174" s="241"/>
      <c r="K7174" s="241"/>
      <c r="L7174" s="241"/>
      <c r="M7174" s="243"/>
      <c r="N7174" s="244"/>
      <c r="O7174" s="243"/>
      <c r="P7174" s="244"/>
      <c r="Q7174" s="243"/>
      <c r="R7174" s="243"/>
    </row>
    <row r="7175" spans="1:18">
      <c r="A7175" s="241"/>
      <c r="B7175" s="241"/>
      <c r="C7175" s="241"/>
      <c r="D7175" s="241"/>
      <c r="E7175" s="241"/>
      <c r="F7175" s="241"/>
      <c r="G7175" s="242"/>
      <c r="H7175" s="241"/>
      <c r="I7175" s="241"/>
      <c r="J7175" s="241"/>
      <c r="K7175" s="241"/>
      <c r="L7175" s="241"/>
      <c r="M7175" s="243"/>
      <c r="N7175" s="244"/>
      <c r="O7175" s="243"/>
      <c r="P7175" s="244"/>
      <c r="Q7175" s="243"/>
      <c r="R7175" s="243"/>
    </row>
    <row r="7176" spans="1:18">
      <c r="A7176" s="241"/>
      <c r="B7176" s="241"/>
      <c r="C7176" s="241"/>
      <c r="D7176" s="241"/>
      <c r="E7176" s="241"/>
      <c r="F7176" s="241"/>
      <c r="G7176" s="242"/>
      <c r="H7176" s="241"/>
      <c r="I7176" s="241"/>
      <c r="J7176" s="241"/>
      <c r="K7176" s="241"/>
      <c r="L7176" s="241"/>
      <c r="M7176" s="243"/>
      <c r="N7176" s="244"/>
      <c r="O7176" s="243"/>
      <c r="P7176" s="244"/>
      <c r="Q7176" s="243"/>
      <c r="R7176" s="243"/>
    </row>
    <row r="7177" spans="1:18">
      <c r="A7177" s="241"/>
      <c r="B7177" s="241"/>
      <c r="C7177" s="241"/>
      <c r="D7177" s="241"/>
      <c r="E7177" s="241"/>
      <c r="F7177" s="241"/>
      <c r="G7177" s="242"/>
      <c r="H7177" s="241"/>
      <c r="I7177" s="241"/>
      <c r="J7177" s="241"/>
      <c r="K7177" s="241"/>
      <c r="L7177" s="241"/>
      <c r="M7177" s="243"/>
      <c r="N7177" s="244"/>
      <c r="O7177" s="243"/>
      <c r="P7177" s="244"/>
      <c r="Q7177" s="243"/>
      <c r="R7177" s="243"/>
    </row>
    <row r="7178" spans="1:18">
      <c r="A7178" s="241"/>
      <c r="B7178" s="241"/>
      <c r="C7178" s="241"/>
      <c r="D7178" s="241"/>
      <c r="E7178" s="241"/>
      <c r="F7178" s="241"/>
      <c r="G7178" s="242"/>
      <c r="H7178" s="241"/>
      <c r="I7178" s="241"/>
      <c r="J7178" s="241"/>
      <c r="K7178" s="241"/>
      <c r="L7178" s="241"/>
      <c r="M7178" s="243"/>
      <c r="N7178" s="244"/>
      <c r="O7178" s="243"/>
      <c r="P7178" s="244"/>
      <c r="Q7178" s="243"/>
      <c r="R7178" s="243"/>
    </row>
    <row r="7179" spans="1:18">
      <c r="A7179" s="241"/>
      <c r="B7179" s="241"/>
      <c r="C7179" s="241"/>
      <c r="D7179" s="241"/>
      <c r="E7179" s="241"/>
      <c r="F7179" s="241"/>
      <c r="G7179" s="242"/>
      <c r="H7179" s="241"/>
      <c r="I7179" s="241"/>
      <c r="J7179" s="241"/>
      <c r="K7179" s="241"/>
      <c r="L7179" s="241"/>
      <c r="M7179" s="243"/>
      <c r="N7179" s="244"/>
      <c r="O7179" s="243"/>
      <c r="P7179" s="244"/>
      <c r="Q7179" s="243"/>
      <c r="R7179" s="243"/>
    </row>
    <row r="7180" spans="1:18">
      <c r="A7180" s="241"/>
      <c r="B7180" s="241"/>
      <c r="C7180" s="241"/>
      <c r="D7180" s="241"/>
      <c r="E7180" s="241"/>
      <c r="F7180" s="241"/>
      <c r="G7180" s="242"/>
      <c r="H7180" s="241"/>
      <c r="I7180" s="241"/>
      <c r="J7180" s="241"/>
      <c r="K7180" s="241"/>
      <c r="L7180" s="241"/>
      <c r="M7180" s="243"/>
      <c r="N7180" s="244"/>
      <c r="O7180" s="243"/>
      <c r="P7180" s="244"/>
      <c r="Q7180" s="243"/>
      <c r="R7180" s="243"/>
    </row>
    <row r="7181" spans="1:18">
      <c r="A7181" s="241"/>
      <c r="B7181" s="241"/>
      <c r="C7181" s="241"/>
      <c r="D7181" s="241"/>
      <c r="E7181" s="241"/>
      <c r="F7181" s="241"/>
      <c r="G7181" s="242"/>
      <c r="H7181" s="241"/>
      <c r="I7181" s="241"/>
      <c r="J7181" s="241"/>
      <c r="K7181" s="241"/>
      <c r="L7181" s="241"/>
      <c r="M7181" s="243"/>
      <c r="N7181" s="244"/>
      <c r="O7181" s="243"/>
      <c r="P7181" s="244"/>
      <c r="Q7181" s="243"/>
      <c r="R7181" s="243"/>
    </row>
    <row r="7182" spans="1:18">
      <c r="A7182" s="241"/>
      <c r="B7182" s="241"/>
      <c r="C7182" s="241"/>
      <c r="D7182" s="241"/>
      <c r="E7182" s="241"/>
      <c r="F7182" s="241"/>
      <c r="G7182" s="242"/>
      <c r="H7182" s="241"/>
      <c r="I7182" s="241"/>
      <c r="J7182" s="241"/>
      <c r="K7182" s="241"/>
      <c r="L7182" s="241"/>
      <c r="M7182" s="243"/>
      <c r="N7182" s="244"/>
      <c r="O7182" s="243"/>
      <c r="P7182" s="244"/>
      <c r="Q7182" s="243"/>
      <c r="R7182" s="243"/>
    </row>
    <row r="7183" spans="1:18">
      <c r="A7183" s="241"/>
      <c r="B7183" s="241"/>
      <c r="C7183" s="241"/>
      <c r="D7183" s="241"/>
      <c r="E7183" s="241"/>
      <c r="F7183" s="241"/>
      <c r="G7183" s="242"/>
      <c r="H7183" s="241"/>
      <c r="I7183" s="241"/>
      <c r="J7183" s="241"/>
      <c r="K7183" s="241"/>
      <c r="L7183" s="241"/>
      <c r="M7183" s="243"/>
      <c r="N7183" s="244"/>
      <c r="O7183" s="243"/>
      <c r="P7183" s="244"/>
      <c r="Q7183" s="243"/>
      <c r="R7183" s="243"/>
    </row>
    <row r="7184" spans="1:18">
      <c r="A7184" s="241"/>
      <c r="B7184" s="241"/>
      <c r="C7184" s="241"/>
      <c r="D7184" s="241"/>
      <c r="E7184" s="241"/>
      <c r="F7184" s="241"/>
      <c r="G7184" s="242"/>
      <c r="H7184" s="241"/>
      <c r="I7184" s="241"/>
      <c r="J7184" s="241"/>
      <c r="K7184" s="241"/>
      <c r="L7184" s="241"/>
      <c r="M7184" s="243"/>
      <c r="N7184" s="244"/>
      <c r="O7184" s="243"/>
      <c r="P7184" s="244"/>
      <c r="Q7184" s="243"/>
      <c r="R7184" s="243"/>
    </row>
    <row r="7185" spans="1:18">
      <c r="A7185" s="241"/>
      <c r="B7185" s="241"/>
      <c r="C7185" s="241"/>
      <c r="D7185" s="241"/>
      <c r="E7185" s="241"/>
      <c r="F7185" s="241"/>
      <c r="G7185" s="242"/>
      <c r="H7185" s="241"/>
      <c r="I7185" s="241"/>
      <c r="J7185" s="241"/>
      <c r="K7185" s="241"/>
      <c r="L7185" s="241"/>
      <c r="M7185" s="243"/>
      <c r="N7185" s="244"/>
      <c r="O7185" s="243"/>
      <c r="P7185" s="244"/>
      <c r="Q7185" s="243"/>
      <c r="R7185" s="243"/>
    </row>
    <row r="7186" spans="1:18">
      <c r="A7186" s="241"/>
      <c r="B7186" s="241"/>
      <c r="C7186" s="241"/>
      <c r="D7186" s="241"/>
      <c r="E7186" s="241"/>
      <c r="F7186" s="241"/>
      <c r="G7186" s="242"/>
      <c r="H7186" s="241"/>
      <c r="I7186" s="241"/>
      <c r="J7186" s="241"/>
      <c r="K7186" s="241"/>
      <c r="L7186" s="241"/>
      <c r="M7186" s="243"/>
      <c r="N7186" s="244"/>
      <c r="O7186" s="243"/>
      <c r="P7186" s="244"/>
      <c r="Q7186" s="243"/>
      <c r="R7186" s="243"/>
    </row>
    <row r="7187" spans="1:18">
      <c r="A7187" s="241"/>
      <c r="B7187" s="241"/>
      <c r="C7187" s="241"/>
      <c r="D7187" s="241"/>
      <c r="E7187" s="241"/>
      <c r="F7187" s="241"/>
      <c r="G7187" s="242"/>
      <c r="H7187" s="241"/>
      <c r="I7187" s="241"/>
      <c r="J7187" s="241"/>
      <c r="K7187" s="241"/>
      <c r="L7187" s="241"/>
      <c r="M7187" s="243"/>
      <c r="N7187" s="244"/>
      <c r="O7187" s="243"/>
      <c r="P7187" s="244"/>
      <c r="Q7187" s="243"/>
      <c r="R7187" s="243"/>
    </row>
    <row r="7188" spans="1:18">
      <c r="A7188" s="241"/>
      <c r="B7188" s="241"/>
      <c r="C7188" s="241"/>
      <c r="D7188" s="241"/>
      <c r="E7188" s="241"/>
      <c r="F7188" s="241"/>
      <c r="G7188" s="242"/>
      <c r="H7188" s="241"/>
      <c r="I7188" s="241"/>
      <c r="J7188" s="241"/>
      <c r="K7188" s="241"/>
      <c r="L7188" s="241"/>
      <c r="M7188" s="243"/>
      <c r="N7188" s="244"/>
      <c r="O7188" s="243"/>
      <c r="P7188" s="244"/>
      <c r="Q7188" s="243"/>
      <c r="R7188" s="243"/>
    </row>
    <row r="7189" spans="1:18">
      <c r="A7189" s="241"/>
      <c r="B7189" s="241"/>
      <c r="C7189" s="241"/>
      <c r="D7189" s="241"/>
      <c r="E7189" s="241"/>
      <c r="F7189" s="241"/>
      <c r="G7189" s="242"/>
      <c r="H7189" s="241"/>
      <c r="I7189" s="241"/>
      <c r="J7189" s="241"/>
      <c r="K7189" s="241"/>
      <c r="L7189" s="241"/>
      <c r="M7189" s="243"/>
      <c r="N7189" s="244"/>
      <c r="O7189" s="243"/>
      <c r="P7189" s="244"/>
      <c r="Q7189" s="243"/>
      <c r="R7189" s="243"/>
    </row>
    <row r="7190" spans="1:18">
      <c r="A7190" s="241"/>
      <c r="B7190" s="241"/>
      <c r="C7190" s="241"/>
      <c r="D7190" s="241"/>
      <c r="E7190" s="241"/>
      <c r="F7190" s="241"/>
      <c r="G7190" s="242"/>
      <c r="H7190" s="241"/>
      <c r="I7190" s="241"/>
      <c r="J7190" s="241"/>
      <c r="K7190" s="241"/>
      <c r="L7190" s="241"/>
      <c r="M7190" s="243"/>
      <c r="N7190" s="244"/>
      <c r="O7190" s="243"/>
      <c r="P7190" s="244"/>
      <c r="Q7190" s="243"/>
      <c r="R7190" s="243"/>
    </row>
    <row r="7191" spans="1:18">
      <c r="A7191" s="241"/>
      <c r="B7191" s="241"/>
      <c r="C7191" s="241"/>
      <c r="D7191" s="241"/>
      <c r="E7191" s="241"/>
      <c r="F7191" s="241"/>
      <c r="G7191" s="242"/>
      <c r="H7191" s="241"/>
      <c r="I7191" s="241"/>
      <c r="J7191" s="241"/>
      <c r="K7191" s="241"/>
      <c r="L7191" s="241"/>
      <c r="M7191" s="243"/>
      <c r="N7191" s="244"/>
      <c r="O7191" s="243"/>
      <c r="P7191" s="244"/>
      <c r="Q7191" s="243"/>
      <c r="R7191" s="243"/>
    </row>
    <row r="7192" spans="1:18">
      <c r="A7192" s="241"/>
      <c r="B7192" s="241"/>
      <c r="C7192" s="241"/>
      <c r="D7192" s="241"/>
      <c r="E7192" s="241"/>
      <c r="F7192" s="241"/>
      <c r="G7192" s="242"/>
      <c r="H7192" s="241"/>
      <c r="I7192" s="241"/>
      <c r="J7192" s="241"/>
      <c r="K7192" s="241"/>
      <c r="L7192" s="241"/>
      <c r="M7192" s="243"/>
      <c r="N7192" s="244"/>
      <c r="O7192" s="243"/>
      <c r="P7192" s="244"/>
      <c r="Q7192" s="243"/>
      <c r="R7192" s="243"/>
    </row>
    <row r="7193" spans="1:18">
      <c r="A7193" s="241"/>
      <c r="B7193" s="241"/>
      <c r="C7193" s="241"/>
      <c r="D7193" s="241"/>
      <c r="E7193" s="241"/>
      <c r="F7193" s="241"/>
      <c r="G7193" s="242"/>
      <c r="H7193" s="241"/>
      <c r="I7193" s="241"/>
      <c r="J7193" s="241"/>
      <c r="K7193" s="241"/>
      <c r="L7193" s="241"/>
      <c r="M7193" s="243"/>
      <c r="N7193" s="244"/>
      <c r="O7193" s="243"/>
      <c r="P7193" s="244"/>
      <c r="Q7193" s="243"/>
      <c r="R7193" s="243"/>
    </row>
    <row r="7194" spans="1:18">
      <c r="A7194" s="241"/>
      <c r="B7194" s="241"/>
      <c r="C7194" s="241"/>
      <c r="D7194" s="241"/>
      <c r="E7194" s="241"/>
      <c r="F7194" s="241"/>
      <c r="G7194" s="242"/>
      <c r="H7194" s="241"/>
      <c r="I7194" s="241"/>
      <c r="J7194" s="241"/>
      <c r="K7194" s="241"/>
      <c r="L7194" s="241"/>
      <c r="M7194" s="243"/>
      <c r="N7194" s="244"/>
      <c r="O7194" s="243"/>
      <c r="P7194" s="244"/>
      <c r="Q7194" s="243"/>
      <c r="R7194" s="243"/>
    </row>
    <row r="7195" spans="1:18">
      <c r="A7195" s="241"/>
      <c r="B7195" s="241"/>
      <c r="C7195" s="241"/>
      <c r="D7195" s="241"/>
      <c r="E7195" s="241"/>
      <c r="F7195" s="241"/>
      <c r="G7195" s="242"/>
      <c r="H7195" s="241"/>
      <c r="I7195" s="241"/>
      <c r="J7195" s="241"/>
      <c r="K7195" s="241"/>
      <c r="L7195" s="241"/>
      <c r="M7195" s="243"/>
      <c r="N7195" s="244"/>
      <c r="O7195" s="243"/>
      <c r="P7195" s="244"/>
      <c r="Q7195" s="243"/>
      <c r="R7195" s="243"/>
    </row>
    <row r="7196" spans="1:18">
      <c r="A7196" s="241"/>
      <c r="B7196" s="241"/>
      <c r="C7196" s="241"/>
      <c r="D7196" s="241"/>
      <c r="E7196" s="241"/>
      <c r="F7196" s="241"/>
      <c r="G7196" s="242"/>
      <c r="H7196" s="241"/>
      <c r="I7196" s="241"/>
      <c r="J7196" s="241"/>
      <c r="K7196" s="241"/>
      <c r="L7196" s="241"/>
      <c r="M7196" s="243"/>
      <c r="N7196" s="244"/>
      <c r="O7196" s="243"/>
      <c r="P7196" s="244"/>
      <c r="Q7196" s="243"/>
      <c r="R7196" s="243"/>
    </row>
    <row r="7197" spans="1:18">
      <c r="A7197" s="241"/>
      <c r="B7197" s="241"/>
      <c r="C7197" s="241"/>
      <c r="D7197" s="241"/>
      <c r="E7197" s="241"/>
      <c r="F7197" s="241"/>
      <c r="G7197" s="242"/>
      <c r="H7197" s="241"/>
      <c r="I7197" s="241"/>
      <c r="J7197" s="241"/>
      <c r="K7197" s="241"/>
      <c r="L7197" s="241"/>
      <c r="M7197" s="243"/>
      <c r="N7197" s="244"/>
      <c r="O7197" s="243"/>
      <c r="P7197" s="244"/>
      <c r="Q7197" s="243"/>
      <c r="R7197" s="243"/>
    </row>
    <row r="7198" spans="1:18">
      <c r="A7198" s="241"/>
      <c r="B7198" s="241"/>
      <c r="C7198" s="241"/>
      <c r="D7198" s="241"/>
      <c r="E7198" s="241"/>
      <c r="F7198" s="241"/>
      <c r="G7198" s="242"/>
      <c r="H7198" s="241"/>
      <c r="I7198" s="241"/>
      <c r="J7198" s="241"/>
      <c r="K7198" s="241"/>
      <c r="L7198" s="241"/>
      <c r="M7198" s="243"/>
      <c r="N7198" s="244"/>
      <c r="O7198" s="243"/>
      <c r="P7198" s="244"/>
      <c r="Q7198" s="243"/>
      <c r="R7198" s="243"/>
    </row>
    <row r="7199" spans="1:18">
      <c r="A7199" s="241"/>
      <c r="B7199" s="241"/>
      <c r="C7199" s="241"/>
      <c r="D7199" s="241"/>
      <c r="E7199" s="241"/>
      <c r="F7199" s="241"/>
      <c r="G7199" s="242"/>
      <c r="H7199" s="241"/>
      <c r="I7199" s="241"/>
      <c r="J7199" s="241"/>
      <c r="K7199" s="241"/>
      <c r="L7199" s="241"/>
      <c r="M7199" s="243"/>
      <c r="N7199" s="244"/>
      <c r="O7199" s="243"/>
      <c r="P7199" s="244"/>
      <c r="Q7199" s="243"/>
      <c r="R7199" s="243"/>
    </row>
    <row r="7200" spans="1:18">
      <c r="A7200" s="241"/>
      <c r="B7200" s="241"/>
      <c r="C7200" s="241"/>
      <c r="D7200" s="241"/>
      <c r="E7200" s="241"/>
      <c r="F7200" s="241"/>
      <c r="G7200" s="242"/>
      <c r="H7200" s="241"/>
      <c r="I7200" s="241"/>
      <c r="J7200" s="241"/>
      <c r="K7200" s="241"/>
      <c r="L7200" s="241"/>
      <c r="M7200" s="243"/>
      <c r="N7200" s="244"/>
      <c r="O7200" s="243"/>
      <c r="P7200" s="244"/>
      <c r="Q7200" s="243"/>
      <c r="R7200" s="243"/>
    </row>
    <row r="7201" spans="1:18">
      <c r="A7201" s="241"/>
      <c r="B7201" s="241"/>
      <c r="C7201" s="241"/>
      <c r="D7201" s="241"/>
      <c r="E7201" s="241"/>
      <c r="F7201" s="241"/>
      <c r="G7201" s="242"/>
      <c r="H7201" s="241"/>
      <c r="I7201" s="241"/>
      <c r="J7201" s="241"/>
      <c r="K7201" s="241"/>
      <c r="L7201" s="241"/>
      <c r="M7201" s="243"/>
      <c r="N7201" s="244"/>
      <c r="O7201" s="243"/>
      <c r="P7201" s="244"/>
      <c r="Q7201" s="243"/>
      <c r="R7201" s="243"/>
    </row>
    <row r="7202" spans="1:18">
      <c r="A7202" s="241"/>
      <c r="B7202" s="241"/>
      <c r="C7202" s="241"/>
      <c r="D7202" s="241"/>
      <c r="E7202" s="241"/>
      <c r="F7202" s="241"/>
      <c r="G7202" s="242"/>
      <c r="H7202" s="241"/>
      <c r="I7202" s="241"/>
      <c r="J7202" s="241"/>
      <c r="K7202" s="241"/>
      <c r="L7202" s="241"/>
      <c r="M7202" s="243"/>
      <c r="N7202" s="244"/>
      <c r="O7202" s="243"/>
      <c r="P7202" s="244"/>
      <c r="Q7202" s="243"/>
      <c r="R7202" s="243"/>
    </row>
    <row r="7203" spans="1:18">
      <c r="A7203" s="241"/>
      <c r="B7203" s="241"/>
      <c r="C7203" s="241"/>
      <c r="D7203" s="241"/>
      <c r="E7203" s="241"/>
      <c r="F7203" s="241"/>
      <c r="G7203" s="242"/>
      <c r="H7203" s="241"/>
      <c r="I7203" s="241"/>
      <c r="J7203" s="241"/>
      <c r="K7203" s="241"/>
      <c r="L7203" s="241"/>
      <c r="M7203" s="243"/>
      <c r="N7203" s="244"/>
      <c r="O7203" s="243"/>
      <c r="P7203" s="244"/>
      <c r="Q7203" s="243"/>
      <c r="R7203" s="243"/>
    </row>
    <row r="7204" spans="1:18">
      <c r="A7204" s="241"/>
      <c r="B7204" s="241"/>
      <c r="C7204" s="241"/>
      <c r="D7204" s="241"/>
      <c r="E7204" s="241"/>
      <c r="F7204" s="241"/>
      <c r="G7204" s="242"/>
      <c r="H7204" s="241"/>
      <c r="I7204" s="241"/>
      <c r="J7204" s="241"/>
      <c r="K7204" s="241"/>
      <c r="L7204" s="241"/>
      <c r="M7204" s="243"/>
      <c r="N7204" s="244"/>
      <c r="O7204" s="243"/>
      <c r="P7204" s="244"/>
      <c r="Q7204" s="243"/>
      <c r="R7204" s="243"/>
    </row>
    <row r="7205" spans="1:18">
      <c r="A7205" s="241"/>
      <c r="B7205" s="241"/>
      <c r="C7205" s="241"/>
      <c r="D7205" s="241"/>
      <c r="E7205" s="241"/>
      <c r="F7205" s="241"/>
      <c r="G7205" s="242"/>
      <c r="H7205" s="241"/>
      <c r="I7205" s="241"/>
      <c r="J7205" s="241"/>
      <c r="K7205" s="241"/>
      <c r="L7205" s="241"/>
      <c r="M7205" s="243"/>
      <c r="N7205" s="244"/>
      <c r="O7205" s="243"/>
      <c r="P7205" s="244"/>
      <c r="Q7205" s="243"/>
      <c r="R7205" s="243"/>
    </row>
    <row r="7206" spans="1:18">
      <c r="A7206" s="241"/>
      <c r="B7206" s="241"/>
      <c r="C7206" s="241"/>
      <c r="D7206" s="241"/>
      <c r="E7206" s="241"/>
      <c r="F7206" s="241"/>
      <c r="G7206" s="242"/>
      <c r="H7206" s="241"/>
      <c r="I7206" s="241"/>
      <c r="J7206" s="241"/>
      <c r="K7206" s="241"/>
      <c r="L7206" s="241"/>
      <c r="M7206" s="243"/>
      <c r="N7206" s="244"/>
      <c r="O7206" s="243"/>
      <c r="P7206" s="244"/>
      <c r="Q7206" s="243"/>
      <c r="R7206" s="243"/>
    </row>
    <row r="7207" spans="1:18">
      <c r="A7207" s="241"/>
      <c r="B7207" s="241"/>
      <c r="C7207" s="241"/>
      <c r="D7207" s="241"/>
      <c r="E7207" s="241"/>
      <c r="F7207" s="241"/>
      <c r="G7207" s="242"/>
      <c r="H7207" s="241"/>
      <c r="I7207" s="241"/>
      <c r="J7207" s="241"/>
      <c r="K7207" s="241"/>
      <c r="L7207" s="241"/>
      <c r="M7207" s="243"/>
      <c r="N7207" s="244"/>
      <c r="O7207" s="243"/>
      <c r="P7207" s="244"/>
      <c r="Q7207" s="243"/>
      <c r="R7207" s="243"/>
    </row>
    <row r="7208" spans="1:18">
      <c r="A7208" s="241"/>
      <c r="B7208" s="241"/>
      <c r="C7208" s="241"/>
      <c r="D7208" s="241"/>
      <c r="E7208" s="241"/>
      <c r="F7208" s="241"/>
      <c r="G7208" s="242"/>
      <c r="H7208" s="241"/>
      <c r="I7208" s="241"/>
      <c r="J7208" s="241"/>
      <c r="K7208" s="241"/>
      <c r="L7208" s="241"/>
      <c r="M7208" s="243"/>
      <c r="N7208" s="244"/>
      <c r="O7208" s="243"/>
      <c r="P7208" s="244"/>
      <c r="Q7208" s="243"/>
      <c r="R7208" s="243"/>
    </row>
    <row r="7209" spans="1:18">
      <c r="A7209" s="241"/>
      <c r="B7209" s="241"/>
      <c r="C7209" s="241"/>
      <c r="D7209" s="241"/>
      <c r="E7209" s="241"/>
      <c r="F7209" s="241"/>
      <c r="G7209" s="242"/>
      <c r="H7209" s="241"/>
      <c r="I7209" s="241"/>
      <c r="J7209" s="241"/>
      <c r="K7209" s="241"/>
      <c r="L7209" s="241"/>
      <c r="M7209" s="243"/>
      <c r="N7209" s="244"/>
      <c r="O7209" s="243"/>
      <c r="P7209" s="244"/>
      <c r="Q7209" s="243"/>
      <c r="R7209" s="243"/>
    </row>
    <row r="7210" spans="1:18">
      <c r="A7210" s="241"/>
      <c r="B7210" s="241"/>
      <c r="C7210" s="241"/>
      <c r="D7210" s="241"/>
      <c r="E7210" s="241"/>
      <c r="F7210" s="241"/>
      <c r="G7210" s="242"/>
      <c r="H7210" s="241"/>
      <c r="I7210" s="241"/>
      <c r="J7210" s="241"/>
      <c r="K7210" s="241"/>
      <c r="L7210" s="241"/>
      <c r="M7210" s="243"/>
      <c r="N7210" s="244"/>
      <c r="O7210" s="243"/>
      <c r="P7210" s="244"/>
      <c r="Q7210" s="243"/>
      <c r="R7210" s="243"/>
    </row>
    <row r="7211" spans="1:18">
      <c r="A7211" s="241"/>
      <c r="B7211" s="241"/>
      <c r="C7211" s="241"/>
      <c r="D7211" s="241"/>
      <c r="E7211" s="241"/>
      <c r="F7211" s="241"/>
      <c r="G7211" s="242"/>
      <c r="H7211" s="241"/>
      <c r="I7211" s="241"/>
      <c r="J7211" s="241"/>
      <c r="K7211" s="241"/>
      <c r="L7211" s="241"/>
      <c r="M7211" s="243"/>
      <c r="N7211" s="244"/>
      <c r="O7211" s="243"/>
      <c r="P7211" s="244"/>
      <c r="Q7211" s="243"/>
      <c r="R7211" s="243"/>
    </row>
    <row r="7212" spans="1:18">
      <c r="A7212" s="241"/>
      <c r="B7212" s="241"/>
      <c r="C7212" s="241"/>
      <c r="D7212" s="241"/>
      <c r="E7212" s="241"/>
      <c r="F7212" s="241"/>
      <c r="G7212" s="242"/>
      <c r="H7212" s="241"/>
      <c r="I7212" s="241"/>
      <c r="J7212" s="241"/>
      <c r="K7212" s="241"/>
      <c r="L7212" s="241"/>
      <c r="M7212" s="243"/>
      <c r="N7212" s="244"/>
      <c r="O7212" s="243"/>
      <c r="P7212" s="244"/>
      <c r="Q7212" s="243"/>
      <c r="R7212" s="243"/>
    </row>
    <row r="7213" spans="1:18">
      <c r="A7213" s="241"/>
      <c r="B7213" s="241"/>
      <c r="C7213" s="241"/>
      <c r="D7213" s="241"/>
      <c r="E7213" s="241"/>
      <c r="F7213" s="241"/>
      <c r="G7213" s="242"/>
      <c r="H7213" s="241"/>
      <c r="I7213" s="241"/>
      <c r="J7213" s="241"/>
      <c r="K7213" s="241"/>
      <c r="L7213" s="241"/>
      <c r="M7213" s="243"/>
      <c r="N7213" s="244"/>
      <c r="O7213" s="243"/>
      <c r="P7213" s="244"/>
      <c r="Q7213" s="243"/>
      <c r="R7213" s="243"/>
    </row>
    <row r="7214" spans="1:18">
      <c r="A7214" s="241"/>
      <c r="B7214" s="241"/>
      <c r="C7214" s="241"/>
      <c r="D7214" s="241"/>
      <c r="E7214" s="241"/>
      <c r="F7214" s="241"/>
      <c r="G7214" s="242"/>
      <c r="H7214" s="241"/>
      <c r="I7214" s="241"/>
      <c r="J7214" s="241"/>
      <c r="K7214" s="241"/>
      <c r="L7214" s="241"/>
      <c r="M7214" s="243"/>
      <c r="N7214" s="244"/>
      <c r="O7214" s="243"/>
      <c r="P7214" s="244"/>
      <c r="Q7214" s="243"/>
      <c r="R7214" s="243"/>
    </row>
    <row r="7215" spans="1:18">
      <c r="A7215" s="241"/>
      <c r="B7215" s="241"/>
      <c r="C7215" s="241"/>
      <c r="D7215" s="241"/>
      <c r="E7215" s="241"/>
      <c r="F7215" s="241"/>
      <c r="G7215" s="242"/>
      <c r="H7215" s="241"/>
      <c r="I7215" s="241"/>
      <c r="J7215" s="241"/>
      <c r="K7215" s="241"/>
      <c r="L7215" s="241"/>
      <c r="M7215" s="243"/>
      <c r="N7215" s="244"/>
      <c r="O7215" s="243"/>
      <c r="P7215" s="244"/>
      <c r="Q7215" s="243"/>
      <c r="R7215" s="243"/>
    </row>
    <row r="7216" spans="1:18">
      <c r="A7216" s="241"/>
      <c r="B7216" s="241"/>
      <c r="C7216" s="241"/>
      <c r="D7216" s="241"/>
      <c r="E7216" s="241"/>
      <c r="F7216" s="241"/>
      <c r="G7216" s="242"/>
      <c r="H7216" s="241"/>
      <c r="I7216" s="241"/>
      <c r="J7216" s="241"/>
      <c r="K7216" s="241"/>
      <c r="L7216" s="241"/>
      <c r="M7216" s="243"/>
      <c r="N7216" s="244"/>
      <c r="O7216" s="243"/>
      <c r="P7216" s="244"/>
      <c r="Q7216" s="243"/>
      <c r="R7216" s="243"/>
    </row>
    <row r="7217" spans="1:18">
      <c r="A7217" s="241"/>
      <c r="B7217" s="241"/>
      <c r="C7217" s="241"/>
      <c r="D7217" s="241"/>
      <c r="E7217" s="241"/>
      <c r="F7217" s="241"/>
      <c r="G7217" s="242"/>
      <c r="H7217" s="241"/>
      <c r="I7217" s="241"/>
      <c r="J7217" s="241"/>
      <c r="K7217" s="241"/>
      <c r="L7217" s="241"/>
      <c r="M7217" s="243"/>
      <c r="N7217" s="244"/>
      <c r="O7217" s="243"/>
      <c r="P7217" s="244"/>
      <c r="Q7217" s="243"/>
      <c r="R7217" s="243"/>
    </row>
    <row r="7218" spans="1:18">
      <c r="A7218" s="241"/>
      <c r="B7218" s="241"/>
      <c r="C7218" s="241"/>
      <c r="D7218" s="241"/>
      <c r="E7218" s="241"/>
      <c r="F7218" s="241"/>
      <c r="G7218" s="242"/>
      <c r="H7218" s="241"/>
      <c r="I7218" s="241"/>
      <c r="J7218" s="241"/>
      <c r="K7218" s="241"/>
      <c r="L7218" s="241"/>
      <c r="M7218" s="243"/>
      <c r="N7218" s="244"/>
      <c r="O7218" s="243"/>
      <c r="P7218" s="244"/>
      <c r="Q7218" s="243"/>
      <c r="R7218" s="243"/>
    </row>
    <row r="7219" spans="1:18">
      <c r="A7219" s="241"/>
      <c r="B7219" s="241"/>
      <c r="C7219" s="241"/>
      <c r="D7219" s="241"/>
      <c r="E7219" s="241"/>
      <c r="F7219" s="241"/>
      <c r="G7219" s="242"/>
      <c r="H7219" s="241"/>
      <c r="I7219" s="241"/>
      <c r="J7219" s="241"/>
      <c r="K7219" s="241"/>
      <c r="L7219" s="241"/>
      <c r="M7219" s="243"/>
      <c r="N7219" s="244"/>
      <c r="O7219" s="243"/>
      <c r="P7219" s="244"/>
      <c r="Q7219" s="243"/>
      <c r="R7219" s="243"/>
    </row>
    <row r="7220" spans="1:18">
      <c r="A7220" s="241"/>
      <c r="B7220" s="241"/>
      <c r="C7220" s="241"/>
      <c r="D7220" s="241"/>
      <c r="E7220" s="241"/>
      <c r="F7220" s="241"/>
      <c r="G7220" s="242"/>
      <c r="H7220" s="241"/>
      <c r="I7220" s="241"/>
      <c r="J7220" s="241"/>
      <c r="K7220" s="241"/>
      <c r="L7220" s="241"/>
      <c r="M7220" s="243"/>
      <c r="N7220" s="244"/>
      <c r="O7220" s="243"/>
      <c r="P7220" s="244"/>
      <c r="Q7220" s="243"/>
      <c r="R7220" s="243"/>
    </row>
    <row r="7221" spans="1:18">
      <c r="A7221" s="241"/>
      <c r="B7221" s="241"/>
      <c r="C7221" s="241"/>
      <c r="D7221" s="241"/>
      <c r="E7221" s="241"/>
      <c r="F7221" s="241"/>
      <c r="G7221" s="242"/>
      <c r="H7221" s="241"/>
      <c r="I7221" s="241"/>
      <c r="J7221" s="241"/>
      <c r="K7221" s="241"/>
      <c r="L7221" s="241"/>
      <c r="M7221" s="243"/>
      <c r="N7221" s="244"/>
      <c r="O7221" s="243"/>
      <c r="P7221" s="244"/>
      <c r="Q7221" s="243"/>
      <c r="R7221" s="243"/>
    </row>
    <row r="7222" spans="1:18">
      <c r="A7222" s="241"/>
      <c r="B7222" s="241"/>
      <c r="C7222" s="241"/>
      <c r="D7222" s="241"/>
      <c r="E7222" s="241"/>
      <c r="F7222" s="241"/>
      <c r="G7222" s="242"/>
      <c r="H7222" s="241"/>
      <c r="I7222" s="241"/>
      <c r="J7222" s="241"/>
      <c r="K7222" s="241"/>
      <c r="L7222" s="241"/>
      <c r="M7222" s="243"/>
      <c r="N7222" s="244"/>
      <c r="O7222" s="243"/>
      <c r="P7222" s="244"/>
      <c r="Q7222" s="243"/>
      <c r="R7222" s="243"/>
    </row>
    <row r="7223" spans="1:18">
      <c r="A7223" s="241"/>
      <c r="B7223" s="241"/>
      <c r="C7223" s="241"/>
      <c r="D7223" s="241"/>
      <c r="E7223" s="241"/>
      <c r="F7223" s="241"/>
      <c r="G7223" s="242"/>
      <c r="H7223" s="241"/>
      <c r="I7223" s="241"/>
      <c r="J7223" s="241"/>
      <c r="K7223" s="241"/>
      <c r="L7223" s="241"/>
      <c r="M7223" s="243"/>
      <c r="N7223" s="244"/>
      <c r="O7223" s="243"/>
      <c r="P7223" s="244"/>
      <c r="Q7223" s="243"/>
      <c r="R7223" s="243"/>
    </row>
    <row r="7224" spans="1:18">
      <c r="A7224" s="241"/>
      <c r="B7224" s="241"/>
      <c r="C7224" s="241"/>
      <c r="D7224" s="241"/>
      <c r="E7224" s="241"/>
      <c r="F7224" s="241"/>
      <c r="G7224" s="242"/>
      <c r="H7224" s="241"/>
      <c r="I7224" s="241"/>
      <c r="J7224" s="241"/>
      <c r="K7224" s="241"/>
      <c r="L7224" s="241"/>
      <c r="M7224" s="243"/>
      <c r="N7224" s="244"/>
      <c r="O7224" s="243"/>
      <c r="P7224" s="244"/>
      <c r="Q7224" s="243"/>
      <c r="R7224" s="243"/>
    </row>
    <row r="7225" spans="1:18">
      <c r="A7225" s="241"/>
      <c r="B7225" s="241"/>
      <c r="C7225" s="241"/>
      <c r="D7225" s="241"/>
      <c r="E7225" s="241"/>
      <c r="F7225" s="241"/>
      <c r="G7225" s="242"/>
      <c r="H7225" s="241"/>
      <c r="I7225" s="241"/>
      <c r="J7225" s="241"/>
      <c r="K7225" s="241"/>
      <c r="L7225" s="241"/>
      <c r="M7225" s="243"/>
      <c r="N7225" s="244"/>
      <c r="O7225" s="243"/>
      <c r="P7225" s="244"/>
      <c r="Q7225" s="243"/>
      <c r="R7225" s="243"/>
    </row>
    <row r="7226" spans="1:18">
      <c r="A7226" s="241"/>
      <c r="B7226" s="241"/>
      <c r="C7226" s="241"/>
      <c r="D7226" s="241"/>
      <c r="E7226" s="241"/>
      <c r="F7226" s="241"/>
      <c r="G7226" s="242"/>
      <c r="H7226" s="241"/>
      <c r="I7226" s="241"/>
      <c r="J7226" s="241"/>
      <c r="K7226" s="241"/>
      <c r="L7226" s="241"/>
      <c r="M7226" s="243"/>
      <c r="N7226" s="244"/>
      <c r="O7226" s="243"/>
      <c r="P7226" s="244"/>
      <c r="Q7226" s="243"/>
      <c r="R7226" s="243"/>
    </row>
    <row r="7227" spans="1:18">
      <c r="A7227" s="241"/>
      <c r="B7227" s="241"/>
      <c r="C7227" s="241"/>
      <c r="D7227" s="241"/>
      <c r="E7227" s="241"/>
      <c r="F7227" s="241"/>
      <c r="G7227" s="242"/>
      <c r="H7227" s="241"/>
      <c r="I7227" s="241"/>
      <c r="J7227" s="241"/>
      <c r="K7227" s="241"/>
      <c r="L7227" s="241"/>
      <c r="M7227" s="243"/>
      <c r="N7227" s="244"/>
      <c r="O7227" s="243"/>
      <c r="P7227" s="244"/>
      <c r="Q7227" s="243"/>
      <c r="R7227" s="243"/>
    </row>
    <row r="7228" spans="1:18">
      <c r="A7228" s="241"/>
      <c r="B7228" s="241"/>
      <c r="C7228" s="241"/>
      <c r="D7228" s="241"/>
      <c r="E7228" s="241"/>
      <c r="F7228" s="241"/>
      <c r="G7228" s="242"/>
      <c r="H7228" s="241"/>
      <c r="I7228" s="241"/>
      <c r="J7228" s="241"/>
      <c r="K7228" s="241"/>
      <c r="L7228" s="241"/>
      <c r="M7228" s="243"/>
      <c r="N7228" s="244"/>
      <c r="O7228" s="243"/>
      <c r="P7228" s="244"/>
      <c r="Q7228" s="243"/>
      <c r="R7228" s="243"/>
    </row>
    <row r="7229" spans="1:18">
      <c r="A7229" s="241"/>
      <c r="B7229" s="241"/>
      <c r="C7229" s="241"/>
      <c r="D7229" s="241"/>
      <c r="E7229" s="241"/>
      <c r="F7229" s="241"/>
      <c r="G7229" s="242"/>
      <c r="H7229" s="241"/>
      <c r="I7229" s="241"/>
      <c r="J7229" s="241"/>
      <c r="K7229" s="241"/>
      <c r="L7229" s="241"/>
      <c r="M7229" s="243"/>
      <c r="N7229" s="244"/>
      <c r="O7229" s="243"/>
      <c r="P7229" s="244"/>
      <c r="Q7229" s="243"/>
      <c r="R7229" s="243"/>
    </row>
    <row r="7230" spans="1:18">
      <c r="A7230" s="241"/>
      <c r="B7230" s="241"/>
      <c r="C7230" s="241"/>
      <c r="D7230" s="241"/>
      <c r="E7230" s="241"/>
      <c r="F7230" s="241"/>
      <c r="G7230" s="242"/>
      <c r="H7230" s="241"/>
      <c r="I7230" s="241"/>
      <c r="J7230" s="241"/>
      <c r="K7230" s="241"/>
      <c r="L7230" s="241"/>
      <c r="M7230" s="243"/>
      <c r="N7230" s="244"/>
      <c r="O7230" s="243"/>
      <c r="P7230" s="244"/>
      <c r="Q7230" s="243"/>
      <c r="R7230" s="243"/>
    </row>
    <row r="7231" spans="1:18">
      <c r="A7231" s="241"/>
      <c r="B7231" s="241"/>
      <c r="C7231" s="241"/>
      <c r="D7231" s="241"/>
      <c r="E7231" s="241"/>
      <c r="F7231" s="241"/>
      <c r="G7231" s="242"/>
      <c r="H7231" s="241"/>
      <c r="I7231" s="241"/>
      <c r="J7231" s="241"/>
      <c r="K7231" s="241"/>
      <c r="L7231" s="241"/>
      <c r="M7231" s="243"/>
      <c r="N7231" s="244"/>
      <c r="O7231" s="243"/>
      <c r="P7231" s="244"/>
      <c r="Q7231" s="243"/>
      <c r="R7231" s="243"/>
    </row>
    <row r="7232" spans="1:18">
      <c r="A7232" s="241"/>
      <c r="B7232" s="241"/>
      <c r="C7232" s="241"/>
      <c r="D7232" s="241"/>
      <c r="E7232" s="241"/>
      <c r="F7232" s="241"/>
      <c r="G7232" s="242"/>
      <c r="H7232" s="241"/>
      <c r="I7232" s="241"/>
      <c r="J7232" s="241"/>
      <c r="K7232" s="241"/>
      <c r="L7232" s="241"/>
      <c r="M7232" s="243"/>
      <c r="N7232" s="244"/>
      <c r="O7232" s="243"/>
      <c r="P7232" s="244"/>
      <c r="Q7232" s="243"/>
      <c r="R7232" s="243"/>
    </row>
    <row r="7233" spans="1:18">
      <c r="A7233" s="241"/>
      <c r="B7233" s="241"/>
      <c r="C7233" s="241"/>
      <c r="D7233" s="241"/>
      <c r="E7233" s="241"/>
      <c r="F7233" s="241"/>
      <c r="G7233" s="242"/>
      <c r="H7233" s="241"/>
      <c r="I7233" s="241"/>
      <c r="J7233" s="241"/>
      <c r="K7233" s="241"/>
      <c r="L7233" s="241"/>
      <c r="M7233" s="243"/>
      <c r="N7233" s="244"/>
      <c r="O7233" s="243"/>
      <c r="P7233" s="244"/>
      <c r="Q7233" s="243"/>
      <c r="R7233" s="243"/>
    </row>
    <row r="7234" spans="1:18">
      <c r="A7234" s="241"/>
      <c r="B7234" s="241"/>
      <c r="C7234" s="241"/>
      <c r="D7234" s="241"/>
      <c r="E7234" s="241"/>
      <c r="F7234" s="241"/>
      <c r="G7234" s="242"/>
      <c r="H7234" s="241"/>
      <c r="I7234" s="241"/>
      <c r="J7234" s="241"/>
      <c r="K7234" s="241"/>
      <c r="L7234" s="241"/>
      <c r="M7234" s="243"/>
      <c r="N7234" s="244"/>
      <c r="O7234" s="243"/>
      <c r="P7234" s="244"/>
      <c r="Q7234" s="243"/>
      <c r="R7234" s="243"/>
    </row>
    <row r="7235" spans="1:18">
      <c r="A7235" s="241"/>
      <c r="B7235" s="241"/>
      <c r="C7235" s="241"/>
      <c r="D7235" s="241"/>
      <c r="E7235" s="241"/>
      <c r="F7235" s="241"/>
      <c r="G7235" s="242"/>
      <c r="H7235" s="241"/>
      <c r="I7235" s="241"/>
      <c r="J7235" s="241"/>
      <c r="K7235" s="241"/>
      <c r="L7235" s="241"/>
      <c r="M7235" s="243"/>
      <c r="N7235" s="244"/>
      <c r="O7235" s="243"/>
      <c r="P7235" s="244"/>
      <c r="Q7235" s="243"/>
      <c r="R7235" s="243"/>
    </row>
    <row r="7236" spans="1:18">
      <c r="A7236" s="241"/>
      <c r="B7236" s="241"/>
      <c r="C7236" s="241"/>
      <c r="D7236" s="241"/>
      <c r="E7236" s="241"/>
      <c r="F7236" s="241"/>
      <c r="G7236" s="242"/>
      <c r="H7236" s="241"/>
      <c r="I7236" s="241"/>
      <c r="J7236" s="241"/>
      <c r="K7236" s="241"/>
      <c r="L7236" s="241"/>
      <c r="M7236" s="243"/>
      <c r="N7236" s="244"/>
      <c r="O7236" s="243"/>
      <c r="P7236" s="244"/>
      <c r="Q7236" s="243"/>
      <c r="R7236" s="243"/>
    </row>
    <row r="7237" spans="1:18">
      <c r="A7237" s="241"/>
      <c r="B7237" s="241"/>
      <c r="C7237" s="241"/>
      <c r="D7237" s="241"/>
      <c r="E7237" s="241"/>
      <c r="F7237" s="241"/>
      <c r="G7237" s="242"/>
      <c r="H7237" s="241"/>
      <c r="I7237" s="241"/>
      <c r="J7237" s="241"/>
      <c r="K7237" s="241"/>
      <c r="L7237" s="241"/>
      <c r="M7237" s="243"/>
      <c r="N7237" s="244"/>
      <c r="O7237" s="243"/>
      <c r="P7237" s="244"/>
      <c r="Q7237" s="243"/>
      <c r="R7237" s="243"/>
    </row>
    <row r="7238" spans="1:18">
      <c r="A7238" s="241"/>
      <c r="B7238" s="241"/>
      <c r="C7238" s="241"/>
      <c r="D7238" s="241"/>
      <c r="E7238" s="241"/>
      <c r="F7238" s="241"/>
      <c r="G7238" s="242"/>
      <c r="H7238" s="241"/>
      <c r="I7238" s="241"/>
      <c r="J7238" s="241"/>
      <c r="K7238" s="241"/>
      <c r="L7238" s="241"/>
      <c r="M7238" s="243"/>
      <c r="N7238" s="244"/>
      <c r="O7238" s="243"/>
      <c r="P7238" s="244"/>
      <c r="Q7238" s="243"/>
      <c r="R7238" s="243"/>
    </row>
    <row r="7239" spans="1:18">
      <c r="A7239" s="241"/>
      <c r="B7239" s="241"/>
      <c r="C7239" s="241"/>
      <c r="D7239" s="241"/>
      <c r="E7239" s="241"/>
      <c r="F7239" s="241"/>
      <c r="G7239" s="242"/>
      <c r="H7239" s="241"/>
      <c r="I7239" s="241"/>
      <c r="J7239" s="241"/>
      <c r="K7239" s="241"/>
      <c r="L7239" s="241"/>
      <c r="M7239" s="243"/>
      <c r="N7239" s="244"/>
      <c r="O7239" s="243"/>
      <c r="P7239" s="244"/>
      <c r="Q7239" s="243"/>
      <c r="R7239" s="243"/>
    </row>
    <row r="7240" spans="1:18">
      <c r="A7240" s="241"/>
      <c r="B7240" s="241"/>
      <c r="C7240" s="241"/>
      <c r="D7240" s="241"/>
      <c r="E7240" s="241"/>
      <c r="F7240" s="241"/>
      <c r="G7240" s="242"/>
      <c r="H7240" s="241"/>
      <c r="I7240" s="241"/>
      <c r="J7240" s="241"/>
      <c r="K7240" s="241"/>
      <c r="L7240" s="241"/>
      <c r="M7240" s="243"/>
      <c r="N7240" s="244"/>
      <c r="O7240" s="243"/>
      <c r="P7240" s="244"/>
      <c r="Q7240" s="243"/>
      <c r="R7240" s="243"/>
    </row>
    <row r="7241" spans="1:18">
      <c r="A7241" s="241"/>
      <c r="B7241" s="241"/>
      <c r="C7241" s="241"/>
      <c r="D7241" s="241"/>
      <c r="E7241" s="241"/>
      <c r="F7241" s="241"/>
      <c r="G7241" s="242"/>
      <c r="H7241" s="241"/>
      <c r="I7241" s="241"/>
      <c r="J7241" s="241"/>
      <c r="K7241" s="241"/>
      <c r="L7241" s="241"/>
      <c r="M7241" s="243"/>
      <c r="N7241" s="244"/>
      <c r="O7241" s="243"/>
      <c r="P7241" s="244"/>
      <c r="Q7241" s="243"/>
      <c r="R7241" s="243"/>
    </row>
    <row r="7242" spans="1:18">
      <c r="A7242" s="241"/>
      <c r="B7242" s="241"/>
      <c r="C7242" s="241"/>
      <c r="D7242" s="241"/>
      <c r="E7242" s="241"/>
      <c r="F7242" s="241"/>
      <c r="G7242" s="242"/>
      <c r="H7242" s="241"/>
      <c r="I7242" s="241"/>
      <c r="J7242" s="241"/>
      <c r="K7242" s="241"/>
      <c r="L7242" s="241"/>
      <c r="M7242" s="243"/>
      <c r="N7242" s="244"/>
      <c r="O7242" s="243"/>
      <c r="P7242" s="244"/>
      <c r="Q7242" s="243"/>
      <c r="R7242" s="243"/>
    </row>
    <row r="7243" spans="1:18">
      <c r="A7243" s="241"/>
      <c r="B7243" s="241"/>
      <c r="C7243" s="241"/>
      <c r="D7243" s="241"/>
      <c r="E7243" s="241"/>
      <c r="F7243" s="241"/>
      <c r="G7243" s="242"/>
      <c r="H7243" s="241"/>
      <c r="I7243" s="241"/>
      <c r="J7243" s="241"/>
      <c r="K7243" s="241"/>
      <c r="L7243" s="241"/>
      <c r="M7243" s="243"/>
      <c r="N7243" s="244"/>
      <c r="O7243" s="243"/>
      <c r="P7243" s="244"/>
      <c r="Q7243" s="243"/>
      <c r="R7243" s="243"/>
    </row>
    <row r="7244" spans="1:18">
      <c r="A7244" s="241"/>
      <c r="B7244" s="241"/>
      <c r="C7244" s="241"/>
      <c r="D7244" s="241"/>
      <c r="E7244" s="241"/>
      <c r="F7244" s="241"/>
      <c r="G7244" s="242"/>
      <c r="H7244" s="241"/>
      <c r="I7244" s="241"/>
      <c r="J7244" s="241"/>
      <c r="K7244" s="241"/>
      <c r="L7244" s="241"/>
      <c r="M7244" s="243"/>
      <c r="N7244" s="244"/>
      <c r="O7244" s="243"/>
      <c r="P7244" s="244"/>
      <c r="Q7244" s="243"/>
      <c r="R7244" s="243"/>
    </row>
    <row r="7245" spans="1:18">
      <c r="A7245" s="241"/>
      <c r="B7245" s="241"/>
      <c r="C7245" s="241"/>
      <c r="D7245" s="241"/>
      <c r="E7245" s="241"/>
      <c r="F7245" s="241"/>
      <c r="G7245" s="242"/>
      <c r="H7245" s="241"/>
      <c r="I7245" s="241"/>
      <c r="J7245" s="241"/>
      <c r="K7245" s="241"/>
      <c r="L7245" s="241"/>
      <c r="M7245" s="243"/>
      <c r="N7245" s="244"/>
      <c r="O7245" s="243"/>
      <c r="P7245" s="244"/>
      <c r="Q7245" s="243"/>
      <c r="R7245" s="243"/>
    </row>
    <row r="7246" spans="1:18">
      <c r="A7246" s="241"/>
      <c r="B7246" s="241"/>
      <c r="C7246" s="241"/>
      <c r="D7246" s="241"/>
      <c r="E7246" s="241"/>
      <c r="F7246" s="241"/>
      <c r="G7246" s="242"/>
      <c r="H7246" s="241"/>
      <c r="I7246" s="241"/>
      <c r="J7246" s="241"/>
      <c r="K7246" s="241"/>
      <c r="L7246" s="241"/>
      <c r="M7246" s="243"/>
      <c r="N7246" s="244"/>
      <c r="O7246" s="243"/>
      <c r="P7246" s="244"/>
      <c r="Q7246" s="243"/>
      <c r="R7246" s="243"/>
    </row>
    <row r="7247" spans="1:18">
      <c r="A7247" s="241"/>
      <c r="B7247" s="241"/>
      <c r="C7247" s="241"/>
      <c r="D7247" s="241"/>
      <c r="E7247" s="241"/>
      <c r="F7247" s="241"/>
      <c r="G7247" s="242"/>
      <c r="H7247" s="241"/>
      <c r="I7247" s="241"/>
      <c r="J7247" s="241"/>
      <c r="K7247" s="241"/>
      <c r="L7247" s="241"/>
      <c r="M7247" s="243"/>
      <c r="N7247" s="244"/>
      <c r="O7247" s="243"/>
      <c r="P7247" s="244"/>
      <c r="Q7247" s="243"/>
      <c r="R7247" s="243"/>
    </row>
    <row r="7248" spans="1:18">
      <c r="A7248" s="241"/>
      <c r="B7248" s="241"/>
      <c r="C7248" s="241"/>
      <c r="D7248" s="241"/>
      <c r="E7248" s="241"/>
      <c r="F7248" s="241"/>
      <c r="G7248" s="242"/>
      <c r="H7248" s="241"/>
      <c r="I7248" s="241"/>
      <c r="J7248" s="241"/>
      <c r="K7248" s="241"/>
      <c r="L7248" s="241"/>
      <c r="M7248" s="243"/>
      <c r="N7248" s="244"/>
      <c r="O7248" s="243"/>
      <c r="P7248" s="244"/>
      <c r="Q7248" s="243"/>
      <c r="R7248" s="243"/>
    </row>
    <row r="7249" spans="1:18">
      <c r="A7249" s="241"/>
      <c r="B7249" s="241"/>
      <c r="C7249" s="241"/>
      <c r="D7249" s="241"/>
      <c r="E7249" s="241"/>
      <c r="F7249" s="241"/>
      <c r="G7249" s="242"/>
      <c r="H7249" s="241"/>
      <c r="I7249" s="241"/>
      <c r="J7249" s="241"/>
      <c r="K7249" s="241"/>
      <c r="L7249" s="241"/>
      <c r="M7249" s="243"/>
      <c r="N7249" s="244"/>
      <c r="O7249" s="243"/>
      <c r="P7249" s="244"/>
      <c r="Q7249" s="243"/>
      <c r="R7249" s="243"/>
    </row>
    <row r="7250" spans="1:18">
      <c r="A7250" s="241"/>
      <c r="B7250" s="241"/>
      <c r="C7250" s="241"/>
      <c r="D7250" s="241"/>
      <c r="E7250" s="241"/>
      <c r="F7250" s="241"/>
      <c r="G7250" s="242"/>
      <c r="H7250" s="241"/>
      <c r="I7250" s="241"/>
      <c r="J7250" s="241"/>
      <c r="K7250" s="241"/>
      <c r="L7250" s="241"/>
      <c r="M7250" s="243"/>
      <c r="N7250" s="244"/>
      <c r="O7250" s="243"/>
      <c r="P7250" s="244"/>
      <c r="Q7250" s="243"/>
      <c r="R7250" s="243"/>
    </row>
    <row r="7251" spans="1:18">
      <c r="A7251" s="241"/>
      <c r="B7251" s="241"/>
      <c r="C7251" s="241"/>
      <c r="D7251" s="241"/>
      <c r="E7251" s="241"/>
      <c r="F7251" s="241"/>
      <c r="G7251" s="242"/>
      <c r="H7251" s="241"/>
      <c r="I7251" s="241"/>
      <c r="J7251" s="241"/>
      <c r="K7251" s="241"/>
      <c r="L7251" s="241"/>
      <c r="M7251" s="243"/>
      <c r="N7251" s="244"/>
      <c r="O7251" s="243"/>
      <c r="P7251" s="244"/>
      <c r="Q7251" s="243"/>
      <c r="R7251" s="243"/>
    </row>
    <row r="7252" spans="1:18">
      <c r="A7252" s="241"/>
      <c r="B7252" s="241"/>
      <c r="C7252" s="241"/>
      <c r="D7252" s="241"/>
      <c r="E7252" s="241"/>
      <c r="F7252" s="241"/>
      <c r="G7252" s="242"/>
      <c r="H7252" s="241"/>
      <c r="I7252" s="241"/>
      <c r="J7252" s="241"/>
      <c r="K7252" s="241"/>
      <c r="L7252" s="241"/>
      <c r="M7252" s="243"/>
      <c r="N7252" s="244"/>
      <c r="O7252" s="243"/>
      <c r="P7252" s="244"/>
      <c r="Q7252" s="243"/>
      <c r="R7252" s="243"/>
    </row>
    <row r="7253" spans="1:18">
      <c r="A7253" s="241"/>
      <c r="B7253" s="241"/>
      <c r="C7253" s="241"/>
      <c r="D7253" s="241"/>
      <c r="E7253" s="241"/>
      <c r="F7253" s="241"/>
      <c r="G7253" s="242"/>
      <c r="H7253" s="241"/>
      <c r="I7253" s="241"/>
      <c r="J7253" s="241"/>
      <c r="K7253" s="241"/>
      <c r="L7253" s="241"/>
      <c r="M7253" s="243"/>
      <c r="N7253" s="244"/>
      <c r="O7253" s="243"/>
      <c r="P7253" s="244"/>
      <c r="Q7253" s="243"/>
      <c r="R7253" s="243"/>
    </row>
    <row r="7254" spans="1:18">
      <c r="A7254" s="241"/>
      <c r="B7254" s="241"/>
      <c r="C7254" s="241"/>
      <c r="D7254" s="241"/>
      <c r="E7254" s="241"/>
      <c r="F7254" s="241"/>
      <c r="G7254" s="242"/>
      <c r="H7254" s="241"/>
      <c r="I7254" s="241"/>
      <c r="J7254" s="241"/>
      <c r="K7254" s="241"/>
      <c r="L7254" s="241"/>
      <c r="M7254" s="243"/>
      <c r="N7254" s="244"/>
      <c r="O7254" s="243"/>
      <c r="P7254" s="244"/>
      <c r="Q7254" s="243"/>
      <c r="R7254" s="243"/>
    </row>
    <row r="7255" spans="1:18">
      <c r="A7255" s="241"/>
      <c r="B7255" s="241"/>
      <c r="C7255" s="241"/>
      <c r="D7255" s="241"/>
      <c r="E7255" s="241"/>
      <c r="F7255" s="241"/>
      <c r="G7255" s="242"/>
      <c r="H7255" s="241"/>
      <c r="I7255" s="241"/>
      <c r="J7255" s="241"/>
      <c r="K7255" s="241"/>
      <c r="L7255" s="241"/>
      <c r="M7255" s="243"/>
      <c r="N7255" s="244"/>
      <c r="O7255" s="243"/>
      <c r="P7255" s="244"/>
      <c r="Q7255" s="243"/>
      <c r="R7255" s="243"/>
    </row>
    <row r="7256" spans="1:18">
      <c r="A7256" s="241"/>
      <c r="B7256" s="241"/>
      <c r="C7256" s="241"/>
      <c r="D7256" s="241"/>
      <c r="E7256" s="241"/>
      <c r="F7256" s="241"/>
      <c r="G7256" s="242"/>
      <c r="H7256" s="241"/>
      <c r="I7256" s="241"/>
      <c r="J7256" s="241"/>
      <c r="K7256" s="241"/>
      <c r="L7256" s="241"/>
      <c r="M7256" s="243"/>
      <c r="N7256" s="244"/>
      <c r="O7256" s="243"/>
      <c r="P7256" s="244"/>
      <c r="Q7256" s="243"/>
      <c r="R7256" s="243"/>
    </row>
    <row r="7257" spans="1:18">
      <c r="A7257" s="241"/>
      <c r="B7257" s="241"/>
      <c r="C7257" s="241"/>
      <c r="D7257" s="241"/>
      <c r="E7257" s="241"/>
      <c r="F7257" s="241"/>
      <c r="G7257" s="242"/>
      <c r="H7257" s="241"/>
      <c r="I7257" s="241"/>
      <c r="J7257" s="241"/>
      <c r="K7257" s="241"/>
      <c r="L7257" s="241"/>
      <c r="M7257" s="243"/>
      <c r="N7257" s="244"/>
      <c r="O7257" s="243"/>
      <c r="P7257" s="244"/>
      <c r="Q7257" s="243"/>
      <c r="R7257" s="243"/>
    </row>
    <row r="7258" spans="1:18">
      <c r="A7258" s="241"/>
      <c r="B7258" s="241"/>
      <c r="C7258" s="241"/>
      <c r="D7258" s="241"/>
      <c r="E7258" s="241"/>
      <c r="F7258" s="241"/>
      <c r="G7258" s="242"/>
      <c r="H7258" s="241"/>
      <c r="I7258" s="241"/>
      <c r="J7258" s="241"/>
      <c r="K7258" s="241"/>
      <c r="L7258" s="241"/>
      <c r="M7258" s="243"/>
      <c r="N7258" s="244"/>
      <c r="O7258" s="243"/>
      <c r="P7258" s="244"/>
      <c r="Q7258" s="243"/>
      <c r="R7258" s="243"/>
    </row>
    <row r="7259" spans="1:18">
      <c r="A7259" s="241"/>
      <c r="B7259" s="241"/>
      <c r="C7259" s="241"/>
      <c r="D7259" s="241"/>
      <c r="E7259" s="241"/>
      <c r="F7259" s="241"/>
      <c r="G7259" s="242"/>
      <c r="H7259" s="241"/>
      <c r="I7259" s="241"/>
      <c r="J7259" s="241"/>
      <c r="K7259" s="241"/>
      <c r="L7259" s="241"/>
      <c r="M7259" s="243"/>
      <c r="N7259" s="244"/>
      <c r="O7259" s="243"/>
      <c r="P7259" s="244"/>
      <c r="Q7259" s="243"/>
      <c r="R7259" s="243"/>
    </row>
    <row r="7260" spans="1:18">
      <c r="A7260" s="241"/>
      <c r="B7260" s="241"/>
      <c r="C7260" s="241"/>
      <c r="D7260" s="241"/>
      <c r="E7260" s="241"/>
      <c r="F7260" s="241"/>
      <c r="G7260" s="242"/>
      <c r="H7260" s="241"/>
      <c r="I7260" s="241"/>
      <c r="J7260" s="241"/>
      <c r="K7260" s="241"/>
      <c r="L7260" s="241"/>
      <c r="M7260" s="243"/>
      <c r="N7260" s="244"/>
      <c r="O7260" s="243"/>
      <c r="P7260" s="244"/>
      <c r="Q7260" s="243"/>
      <c r="R7260" s="243"/>
    </row>
    <row r="7261" spans="1:18">
      <c r="A7261" s="241"/>
      <c r="B7261" s="241"/>
      <c r="C7261" s="241"/>
      <c r="D7261" s="241"/>
      <c r="E7261" s="241"/>
      <c r="F7261" s="241"/>
      <c r="G7261" s="242"/>
      <c r="H7261" s="241"/>
      <c r="I7261" s="241"/>
      <c r="J7261" s="241"/>
      <c r="K7261" s="241"/>
      <c r="L7261" s="241"/>
      <c r="M7261" s="243"/>
      <c r="N7261" s="244"/>
      <c r="O7261" s="243"/>
      <c r="P7261" s="244"/>
      <c r="Q7261" s="243"/>
      <c r="R7261" s="243"/>
    </row>
    <row r="7262" spans="1:18">
      <c r="A7262" s="241"/>
      <c r="B7262" s="241"/>
      <c r="C7262" s="241"/>
      <c r="D7262" s="241"/>
      <c r="E7262" s="241"/>
      <c r="F7262" s="241"/>
      <c r="G7262" s="242"/>
      <c r="H7262" s="241"/>
      <c r="I7262" s="241"/>
      <c r="J7262" s="241"/>
      <c r="K7262" s="241"/>
      <c r="L7262" s="241"/>
      <c r="M7262" s="243"/>
      <c r="N7262" s="244"/>
      <c r="O7262" s="243"/>
      <c r="P7262" s="244"/>
      <c r="Q7262" s="243"/>
      <c r="R7262" s="243"/>
    </row>
    <row r="7263" spans="1:18">
      <c r="A7263" s="241"/>
      <c r="B7263" s="241"/>
      <c r="C7263" s="241"/>
      <c r="D7263" s="241"/>
      <c r="E7263" s="241"/>
      <c r="F7263" s="241"/>
      <c r="G7263" s="242"/>
      <c r="H7263" s="241"/>
      <c r="I7263" s="241"/>
      <c r="J7263" s="241"/>
      <c r="K7263" s="241"/>
      <c r="L7263" s="241"/>
      <c r="M7263" s="243"/>
      <c r="N7263" s="244"/>
      <c r="O7263" s="243"/>
      <c r="P7263" s="244"/>
      <c r="Q7263" s="243"/>
      <c r="R7263" s="243"/>
    </row>
    <row r="7264" spans="1:18">
      <c r="A7264" s="241"/>
      <c r="B7264" s="241"/>
      <c r="C7264" s="241"/>
      <c r="D7264" s="241"/>
      <c r="E7264" s="241"/>
      <c r="F7264" s="241"/>
      <c r="G7264" s="242"/>
      <c r="H7264" s="241"/>
      <c r="I7264" s="241"/>
      <c r="J7264" s="241"/>
      <c r="K7264" s="241"/>
      <c r="L7264" s="241"/>
      <c r="M7264" s="243"/>
      <c r="N7264" s="244"/>
      <c r="O7264" s="243"/>
      <c r="P7264" s="244"/>
      <c r="Q7264" s="243"/>
      <c r="R7264" s="243"/>
    </row>
    <row r="7265" spans="1:18">
      <c r="A7265" s="241"/>
      <c r="B7265" s="241"/>
      <c r="C7265" s="241"/>
      <c r="D7265" s="241"/>
      <c r="E7265" s="241"/>
      <c r="F7265" s="241"/>
      <c r="G7265" s="242"/>
      <c r="H7265" s="241"/>
      <c r="I7265" s="241"/>
      <c r="J7265" s="241"/>
      <c r="K7265" s="241"/>
      <c r="L7265" s="241"/>
      <c r="M7265" s="243"/>
      <c r="N7265" s="244"/>
      <c r="O7265" s="243"/>
      <c r="P7265" s="244"/>
      <c r="Q7265" s="243"/>
      <c r="R7265" s="243"/>
    </row>
    <row r="7266" spans="1:18">
      <c r="A7266" s="241"/>
      <c r="B7266" s="241"/>
      <c r="C7266" s="241"/>
      <c r="D7266" s="241"/>
      <c r="E7266" s="241"/>
      <c r="F7266" s="241"/>
      <c r="G7266" s="242"/>
      <c r="H7266" s="241"/>
      <c r="I7266" s="241"/>
      <c r="J7266" s="241"/>
      <c r="K7266" s="241"/>
      <c r="L7266" s="241"/>
      <c r="M7266" s="243"/>
      <c r="N7266" s="244"/>
      <c r="O7266" s="243"/>
      <c r="P7266" s="244"/>
      <c r="Q7266" s="243"/>
      <c r="R7266" s="243"/>
    </row>
    <row r="7267" spans="1:18">
      <c r="A7267" s="241"/>
      <c r="B7267" s="241"/>
      <c r="C7267" s="241"/>
      <c r="D7267" s="241"/>
      <c r="E7267" s="241"/>
      <c r="F7267" s="241"/>
      <c r="G7267" s="242"/>
      <c r="H7267" s="241"/>
      <c r="I7267" s="241"/>
      <c r="J7267" s="241"/>
      <c r="K7267" s="241"/>
      <c r="L7267" s="241"/>
      <c r="M7267" s="243"/>
      <c r="N7267" s="244"/>
      <c r="O7267" s="243"/>
      <c r="P7267" s="244"/>
      <c r="Q7267" s="243"/>
      <c r="R7267" s="243"/>
    </row>
    <row r="7268" spans="1:18">
      <c r="A7268" s="241"/>
      <c r="B7268" s="241"/>
      <c r="C7268" s="241"/>
      <c r="D7268" s="241"/>
      <c r="E7268" s="241"/>
      <c r="F7268" s="241"/>
      <c r="G7268" s="242"/>
      <c r="H7268" s="241"/>
      <c r="I7268" s="241"/>
      <c r="J7268" s="241"/>
      <c r="K7268" s="241"/>
      <c r="L7268" s="241"/>
      <c r="M7268" s="243"/>
      <c r="N7268" s="244"/>
      <c r="O7268" s="243"/>
      <c r="P7268" s="244"/>
      <c r="Q7268" s="243"/>
      <c r="R7268" s="243"/>
    </row>
    <row r="7269" spans="1:18">
      <c r="A7269" s="241"/>
      <c r="B7269" s="241"/>
      <c r="C7269" s="241"/>
      <c r="D7269" s="241"/>
      <c r="E7269" s="241"/>
      <c r="F7269" s="241"/>
      <c r="G7269" s="242"/>
      <c r="H7269" s="241"/>
      <c r="I7269" s="241"/>
      <c r="J7269" s="241"/>
      <c r="K7269" s="241"/>
      <c r="L7269" s="241"/>
      <c r="M7269" s="243"/>
      <c r="N7269" s="244"/>
      <c r="O7269" s="243"/>
      <c r="P7269" s="244"/>
      <c r="Q7269" s="243"/>
      <c r="R7269" s="243"/>
    </row>
    <row r="7270" spans="1:18">
      <c r="A7270" s="241"/>
      <c r="B7270" s="241"/>
      <c r="C7270" s="241"/>
      <c r="D7270" s="241"/>
      <c r="E7270" s="241"/>
      <c r="F7270" s="241"/>
      <c r="G7270" s="242"/>
      <c r="H7270" s="241"/>
      <c r="I7270" s="241"/>
      <c r="J7270" s="241"/>
      <c r="K7270" s="241"/>
      <c r="L7270" s="241"/>
      <c r="M7270" s="243"/>
      <c r="N7270" s="244"/>
      <c r="O7270" s="243"/>
      <c r="P7270" s="244"/>
      <c r="Q7270" s="243"/>
      <c r="R7270" s="243"/>
    </row>
    <row r="7271" spans="1:18">
      <c r="A7271" s="241"/>
      <c r="B7271" s="241"/>
      <c r="C7271" s="241"/>
      <c r="D7271" s="241"/>
      <c r="E7271" s="241"/>
      <c r="F7271" s="241"/>
      <c r="G7271" s="242"/>
      <c r="H7271" s="241"/>
      <c r="I7271" s="241"/>
      <c r="J7271" s="241"/>
      <c r="K7271" s="241"/>
      <c r="L7271" s="241"/>
      <c r="M7271" s="243"/>
      <c r="N7271" s="244"/>
      <c r="O7271" s="243"/>
      <c r="P7271" s="244"/>
      <c r="Q7271" s="243"/>
      <c r="R7271" s="243"/>
    </row>
    <row r="7272" spans="1:18">
      <c r="A7272" s="241"/>
      <c r="B7272" s="241"/>
      <c r="C7272" s="241"/>
      <c r="D7272" s="241"/>
      <c r="E7272" s="241"/>
      <c r="F7272" s="241"/>
      <c r="G7272" s="242"/>
      <c r="H7272" s="241"/>
      <c r="I7272" s="241"/>
      <c r="J7272" s="241"/>
      <c r="K7272" s="241"/>
      <c r="L7272" s="241"/>
      <c r="M7272" s="243"/>
      <c r="N7272" s="244"/>
      <c r="O7272" s="243"/>
      <c r="P7272" s="244"/>
      <c r="Q7272" s="243"/>
      <c r="R7272" s="243"/>
    </row>
    <row r="7273" spans="1:18">
      <c r="A7273" s="241"/>
      <c r="B7273" s="241"/>
      <c r="C7273" s="241"/>
      <c r="D7273" s="241"/>
      <c r="E7273" s="241"/>
      <c r="F7273" s="241"/>
      <c r="G7273" s="242"/>
      <c r="H7273" s="241"/>
      <c r="I7273" s="241"/>
      <c r="J7273" s="241"/>
      <c r="K7273" s="241"/>
      <c r="L7273" s="241"/>
      <c r="M7273" s="243"/>
      <c r="N7273" s="244"/>
      <c r="O7273" s="243"/>
      <c r="P7273" s="244"/>
      <c r="Q7273" s="243"/>
      <c r="R7273" s="243"/>
    </row>
    <row r="7274" spans="1:18">
      <c r="A7274" s="241"/>
      <c r="B7274" s="241"/>
      <c r="C7274" s="241"/>
      <c r="D7274" s="241"/>
      <c r="E7274" s="241"/>
      <c r="F7274" s="241"/>
      <c r="G7274" s="242"/>
      <c r="H7274" s="241"/>
      <c r="I7274" s="241"/>
      <c r="J7274" s="241"/>
      <c r="K7274" s="241"/>
      <c r="L7274" s="241"/>
      <c r="M7274" s="243"/>
      <c r="N7274" s="244"/>
      <c r="O7274" s="243"/>
      <c r="P7274" s="244"/>
      <c r="Q7274" s="243"/>
      <c r="R7274" s="243"/>
    </row>
    <row r="7275" spans="1:18">
      <c r="A7275" s="241"/>
      <c r="B7275" s="241"/>
      <c r="C7275" s="241"/>
      <c r="D7275" s="241"/>
      <c r="E7275" s="241"/>
      <c r="F7275" s="241"/>
      <c r="G7275" s="242"/>
      <c r="H7275" s="241"/>
      <c r="I7275" s="241"/>
      <c r="J7275" s="241"/>
      <c r="K7275" s="241"/>
      <c r="L7275" s="241"/>
      <c r="M7275" s="243"/>
      <c r="N7275" s="244"/>
      <c r="O7275" s="243"/>
      <c r="P7275" s="244"/>
      <c r="Q7275" s="243"/>
      <c r="R7275" s="243"/>
    </row>
    <row r="7276" spans="1:18">
      <c r="A7276" s="241"/>
      <c r="B7276" s="241"/>
      <c r="C7276" s="241"/>
      <c r="D7276" s="241"/>
      <c r="E7276" s="241"/>
      <c r="F7276" s="241"/>
      <c r="G7276" s="242"/>
      <c r="H7276" s="241"/>
      <c r="I7276" s="241"/>
      <c r="J7276" s="241"/>
      <c r="K7276" s="241"/>
      <c r="L7276" s="241"/>
      <c r="M7276" s="243"/>
      <c r="N7276" s="244"/>
      <c r="O7276" s="243"/>
      <c r="P7276" s="244"/>
      <c r="Q7276" s="243"/>
      <c r="R7276" s="243"/>
    </row>
    <row r="7277" spans="1:18">
      <c r="A7277" s="241"/>
      <c r="B7277" s="241"/>
      <c r="C7277" s="241"/>
      <c r="D7277" s="241"/>
      <c r="E7277" s="241"/>
      <c r="F7277" s="241"/>
      <c r="G7277" s="242"/>
      <c r="H7277" s="241"/>
      <c r="I7277" s="241"/>
      <c r="J7277" s="241"/>
      <c r="K7277" s="241"/>
      <c r="L7277" s="241"/>
      <c r="M7277" s="243"/>
      <c r="N7277" s="244"/>
      <c r="O7277" s="243"/>
      <c r="P7277" s="244"/>
      <c r="Q7277" s="243"/>
      <c r="R7277" s="243"/>
    </row>
    <row r="7278" spans="1:18">
      <c r="A7278" s="241"/>
      <c r="B7278" s="241"/>
      <c r="C7278" s="241"/>
      <c r="D7278" s="241"/>
      <c r="E7278" s="241"/>
      <c r="F7278" s="241"/>
      <c r="G7278" s="242"/>
      <c r="H7278" s="241"/>
      <c r="I7278" s="241"/>
      <c r="J7278" s="241"/>
      <c r="K7278" s="241"/>
      <c r="L7278" s="241"/>
      <c r="M7278" s="243"/>
      <c r="N7278" s="244"/>
      <c r="O7278" s="243"/>
      <c r="P7278" s="244"/>
      <c r="Q7278" s="243"/>
      <c r="R7278" s="243"/>
    </row>
    <row r="7279" spans="1:18">
      <c r="A7279" s="241"/>
      <c r="B7279" s="241"/>
      <c r="C7279" s="241"/>
      <c r="D7279" s="241"/>
      <c r="E7279" s="241"/>
      <c r="F7279" s="241"/>
      <c r="G7279" s="242"/>
      <c r="H7279" s="241"/>
      <c r="I7279" s="241"/>
      <c r="J7279" s="241"/>
      <c r="K7279" s="241"/>
      <c r="L7279" s="241"/>
      <c r="M7279" s="243"/>
      <c r="N7279" s="244"/>
      <c r="O7279" s="243"/>
      <c r="P7279" s="244"/>
      <c r="Q7279" s="243"/>
      <c r="R7279" s="243"/>
    </row>
    <row r="7280" spans="1:18">
      <c r="A7280" s="241"/>
      <c r="B7280" s="241"/>
      <c r="C7280" s="241"/>
      <c r="D7280" s="241"/>
      <c r="E7280" s="241"/>
      <c r="F7280" s="241"/>
      <c r="G7280" s="242"/>
      <c r="H7280" s="241"/>
      <c r="I7280" s="241"/>
      <c r="J7280" s="241"/>
      <c r="K7280" s="241"/>
      <c r="L7280" s="241"/>
      <c r="M7280" s="243"/>
      <c r="N7280" s="244"/>
      <c r="O7280" s="243"/>
      <c r="P7280" s="244"/>
      <c r="Q7280" s="243"/>
      <c r="R7280" s="243"/>
    </row>
    <row r="7281" spans="1:18">
      <c r="A7281" s="241"/>
      <c r="B7281" s="241"/>
      <c r="C7281" s="241"/>
      <c r="D7281" s="241"/>
      <c r="E7281" s="241"/>
      <c r="F7281" s="241"/>
      <c r="G7281" s="242"/>
      <c r="H7281" s="241"/>
      <c r="I7281" s="241"/>
      <c r="J7281" s="241"/>
      <c r="K7281" s="241"/>
      <c r="L7281" s="241"/>
      <c r="M7281" s="243"/>
      <c r="N7281" s="244"/>
      <c r="O7281" s="243"/>
      <c r="P7281" s="244"/>
      <c r="Q7281" s="243"/>
      <c r="R7281" s="243"/>
    </row>
    <row r="7282" spans="1:18">
      <c r="A7282" s="241"/>
      <c r="B7282" s="241"/>
      <c r="C7282" s="241"/>
      <c r="D7282" s="241"/>
      <c r="E7282" s="241"/>
      <c r="F7282" s="241"/>
      <c r="G7282" s="242"/>
      <c r="H7282" s="241"/>
      <c r="I7282" s="241"/>
      <c r="J7282" s="241"/>
      <c r="K7282" s="241"/>
      <c r="L7282" s="241"/>
      <c r="M7282" s="243"/>
      <c r="N7282" s="244"/>
      <c r="O7282" s="243"/>
      <c r="P7282" s="244"/>
      <c r="Q7282" s="243"/>
      <c r="R7282" s="243"/>
    </row>
    <row r="7283" spans="1:18">
      <c r="A7283" s="241"/>
      <c r="B7283" s="241"/>
      <c r="C7283" s="241"/>
      <c r="D7283" s="241"/>
      <c r="E7283" s="241"/>
      <c r="F7283" s="241"/>
      <c r="G7283" s="242"/>
      <c r="H7283" s="241"/>
      <c r="I7283" s="241"/>
      <c r="J7283" s="241"/>
      <c r="K7283" s="241"/>
      <c r="L7283" s="241"/>
      <c r="M7283" s="243"/>
      <c r="N7283" s="244"/>
      <c r="O7283" s="243"/>
      <c r="P7283" s="244"/>
      <c r="Q7283" s="243"/>
      <c r="R7283" s="243"/>
    </row>
    <row r="7284" spans="1:18">
      <c r="A7284" s="241"/>
      <c r="B7284" s="241"/>
      <c r="C7284" s="241"/>
      <c r="D7284" s="241"/>
      <c r="E7284" s="241"/>
      <c r="F7284" s="241"/>
      <c r="G7284" s="242"/>
      <c r="H7284" s="241"/>
      <c r="I7284" s="241"/>
      <c r="J7284" s="241"/>
      <c r="K7284" s="241"/>
      <c r="L7284" s="241"/>
      <c r="M7284" s="243"/>
      <c r="N7284" s="244"/>
      <c r="O7284" s="243"/>
      <c r="P7284" s="244"/>
      <c r="Q7284" s="243"/>
      <c r="R7284" s="243"/>
    </row>
    <row r="7285" spans="1:18">
      <c r="A7285" s="241"/>
      <c r="B7285" s="241"/>
      <c r="C7285" s="241"/>
      <c r="D7285" s="241"/>
      <c r="E7285" s="241"/>
      <c r="F7285" s="241"/>
      <c r="G7285" s="242"/>
      <c r="H7285" s="241"/>
      <c r="I7285" s="241"/>
      <c r="J7285" s="241"/>
      <c r="K7285" s="241"/>
      <c r="L7285" s="241"/>
      <c r="M7285" s="243"/>
      <c r="N7285" s="244"/>
      <c r="O7285" s="243"/>
      <c r="P7285" s="244"/>
      <c r="Q7285" s="243"/>
      <c r="R7285" s="243"/>
    </row>
    <row r="7286" spans="1:18">
      <c r="A7286" s="241"/>
      <c r="B7286" s="241"/>
      <c r="C7286" s="241"/>
      <c r="D7286" s="241"/>
      <c r="E7286" s="241"/>
      <c r="F7286" s="241"/>
      <c r="G7286" s="242"/>
      <c r="H7286" s="241"/>
      <c r="I7286" s="241"/>
      <c r="J7286" s="241"/>
      <c r="K7286" s="241"/>
      <c r="L7286" s="241"/>
      <c r="M7286" s="243"/>
      <c r="N7286" s="244"/>
      <c r="O7286" s="243"/>
      <c r="P7286" s="244"/>
      <c r="Q7286" s="243"/>
      <c r="R7286" s="243"/>
    </row>
    <row r="7287" spans="1:18">
      <c r="A7287" s="241"/>
      <c r="B7287" s="241"/>
      <c r="C7287" s="241"/>
      <c r="D7287" s="241"/>
      <c r="E7287" s="241"/>
      <c r="F7287" s="241"/>
      <c r="G7287" s="242"/>
      <c r="H7287" s="241"/>
      <c r="I7287" s="241"/>
      <c r="J7287" s="241"/>
      <c r="K7287" s="241"/>
      <c r="L7287" s="241"/>
      <c r="M7287" s="243"/>
      <c r="N7287" s="244"/>
      <c r="O7287" s="243"/>
      <c r="P7287" s="244"/>
      <c r="Q7287" s="243"/>
      <c r="R7287" s="243"/>
    </row>
    <row r="7288" spans="1:18">
      <c r="A7288" s="241"/>
      <c r="B7288" s="241"/>
      <c r="C7288" s="241"/>
      <c r="D7288" s="241"/>
      <c r="E7288" s="241"/>
      <c r="F7288" s="241"/>
      <c r="G7288" s="242"/>
      <c r="H7288" s="241"/>
      <c r="I7288" s="241"/>
      <c r="J7288" s="241"/>
      <c r="K7288" s="241"/>
      <c r="L7288" s="241"/>
      <c r="M7288" s="243"/>
      <c r="N7288" s="244"/>
      <c r="O7288" s="243"/>
      <c r="P7288" s="244"/>
      <c r="Q7288" s="243"/>
      <c r="R7288" s="243"/>
    </row>
    <row r="7289" spans="1:18">
      <c r="A7289" s="241"/>
      <c r="B7289" s="241"/>
      <c r="C7289" s="241"/>
      <c r="D7289" s="241"/>
      <c r="E7289" s="241"/>
      <c r="F7289" s="241"/>
      <c r="G7289" s="242"/>
      <c r="H7289" s="241"/>
      <c r="I7289" s="241"/>
      <c r="J7289" s="241"/>
      <c r="K7289" s="241"/>
      <c r="L7289" s="241"/>
      <c r="M7289" s="243"/>
      <c r="N7289" s="244"/>
      <c r="O7289" s="243"/>
      <c r="P7289" s="244"/>
      <c r="Q7289" s="243"/>
      <c r="R7289" s="243"/>
    </row>
    <row r="7290" spans="1:18">
      <c r="A7290" s="241"/>
      <c r="B7290" s="241"/>
      <c r="C7290" s="241"/>
      <c r="D7290" s="241"/>
      <c r="E7290" s="241"/>
      <c r="F7290" s="241"/>
      <c r="G7290" s="242"/>
      <c r="H7290" s="241"/>
      <c r="I7290" s="241"/>
      <c r="J7290" s="241"/>
      <c r="K7290" s="241"/>
      <c r="L7290" s="241"/>
      <c r="M7290" s="243"/>
      <c r="N7290" s="244"/>
      <c r="O7290" s="243"/>
      <c r="P7290" s="244"/>
      <c r="Q7290" s="243"/>
      <c r="R7290" s="243"/>
    </row>
    <row r="7291" spans="1:18">
      <c r="A7291" s="241"/>
      <c r="B7291" s="241"/>
      <c r="C7291" s="241"/>
      <c r="D7291" s="241"/>
      <c r="E7291" s="241"/>
      <c r="F7291" s="241"/>
      <c r="G7291" s="242"/>
      <c r="H7291" s="241"/>
      <c r="I7291" s="241"/>
      <c r="J7291" s="241"/>
      <c r="K7291" s="241"/>
      <c r="L7291" s="241"/>
      <c r="M7291" s="243"/>
      <c r="N7291" s="244"/>
      <c r="O7291" s="243"/>
      <c r="P7291" s="244"/>
      <c r="Q7291" s="243"/>
      <c r="R7291" s="243"/>
    </row>
    <row r="7292" spans="1:18">
      <c r="A7292" s="241"/>
      <c r="B7292" s="241"/>
      <c r="C7292" s="241"/>
      <c r="D7292" s="241"/>
      <c r="E7292" s="241"/>
      <c r="F7292" s="241"/>
      <c r="G7292" s="242"/>
      <c r="H7292" s="241"/>
      <c r="I7292" s="241"/>
      <c r="J7292" s="241"/>
      <c r="K7292" s="241"/>
      <c r="L7292" s="241"/>
      <c r="M7292" s="243"/>
      <c r="N7292" s="244"/>
      <c r="O7292" s="243"/>
      <c r="P7292" s="244"/>
      <c r="Q7292" s="243"/>
      <c r="R7292" s="243"/>
    </row>
    <row r="7293" spans="1:18">
      <c r="A7293" s="241"/>
      <c r="B7293" s="241"/>
      <c r="C7293" s="241"/>
      <c r="D7293" s="241"/>
      <c r="E7293" s="241"/>
      <c r="F7293" s="241"/>
      <c r="G7293" s="242"/>
      <c r="H7293" s="241"/>
      <c r="I7293" s="241"/>
      <c r="J7293" s="241"/>
      <c r="K7293" s="241"/>
      <c r="L7293" s="241"/>
      <c r="M7293" s="243"/>
      <c r="N7293" s="244"/>
      <c r="O7293" s="243"/>
      <c r="P7293" s="244"/>
      <c r="Q7293" s="243"/>
      <c r="R7293" s="243"/>
    </row>
    <row r="7294" spans="1:18">
      <c r="A7294" s="241"/>
      <c r="B7294" s="241"/>
      <c r="C7294" s="241"/>
      <c r="D7294" s="241"/>
      <c r="E7294" s="241"/>
      <c r="F7294" s="241"/>
      <c r="G7294" s="242"/>
      <c r="H7294" s="241"/>
      <c r="I7294" s="241"/>
      <c r="J7294" s="241"/>
      <c r="K7294" s="241"/>
      <c r="L7294" s="241"/>
      <c r="M7294" s="243"/>
      <c r="N7294" s="244"/>
      <c r="O7294" s="243"/>
      <c r="P7294" s="244"/>
      <c r="Q7294" s="243"/>
      <c r="R7294" s="243"/>
    </row>
    <row r="7295" spans="1:18">
      <c r="A7295" s="241"/>
      <c r="B7295" s="241"/>
      <c r="C7295" s="241"/>
      <c r="D7295" s="241"/>
      <c r="E7295" s="241"/>
      <c r="F7295" s="241"/>
      <c r="G7295" s="242"/>
      <c r="H7295" s="241"/>
      <c r="I7295" s="241"/>
      <c r="J7295" s="241"/>
      <c r="K7295" s="241"/>
      <c r="L7295" s="241"/>
      <c r="M7295" s="243"/>
      <c r="N7295" s="244"/>
      <c r="O7295" s="243"/>
      <c r="P7295" s="244"/>
      <c r="Q7295" s="243"/>
      <c r="R7295" s="243"/>
    </row>
    <row r="7296" spans="1:18">
      <c r="A7296" s="241"/>
      <c r="B7296" s="241"/>
      <c r="C7296" s="241"/>
      <c r="D7296" s="241"/>
      <c r="E7296" s="241"/>
      <c r="F7296" s="241"/>
      <c r="G7296" s="242"/>
      <c r="H7296" s="241"/>
      <c r="I7296" s="241"/>
      <c r="J7296" s="241"/>
      <c r="K7296" s="241"/>
      <c r="L7296" s="241"/>
      <c r="M7296" s="243"/>
      <c r="N7296" s="244"/>
      <c r="O7296" s="243"/>
      <c r="P7296" s="244"/>
      <c r="Q7296" s="243"/>
      <c r="R7296" s="243"/>
    </row>
    <row r="7297" spans="1:18">
      <c r="A7297" s="241"/>
      <c r="B7297" s="241"/>
      <c r="C7297" s="241"/>
      <c r="D7297" s="241"/>
      <c r="E7297" s="241"/>
      <c r="F7297" s="241"/>
      <c r="G7297" s="242"/>
      <c r="H7297" s="241"/>
      <c r="I7297" s="241"/>
      <c r="J7297" s="241"/>
      <c r="K7297" s="241"/>
      <c r="L7297" s="241"/>
      <c r="M7297" s="243"/>
      <c r="N7297" s="244"/>
      <c r="O7297" s="243"/>
      <c r="P7297" s="244"/>
      <c r="Q7297" s="243"/>
      <c r="R7297" s="243"/>
    </row>
    <row r="7298" spans="1:18">
      <c r="A7298" s="241"/>
      <c r="B7298" s="241"/>
      <c r="C7298" s="241"/>
      <c r="D7298" s="241"/>
      <c r="E7298" s="241"/>
      <c r="F7298" s="241"/>
      <c r="G7298" s="242"/>
      <c r="H7298" s="241"/>
      <c r="I7298" s="241"/>
      <c r="J7298" s="241"/>
      <c r="K7298" s="241"/>
      <c r="L7298" s="241"/>
      <c r="M7298" s="243"/>
      <c r="N7298" s="244"/>
      <c r="O7298" s="243"/>
      <c r="P7298" s="244"/>
      <c r="Q7298" s="243"/>
      <c r="R7298" s="243"/>
    </row>
    <row r="7299" spans="1:18">
      <c r="A7299" s="241"/>
      <c r="B7299" s="241"/>
      <c r="C7299" s="241"/>
      <c r="D7299" s="241"/>
      <c r="E7299" s="241"/>
      <c r="F7299" s="241"/>
      <c r="G7299" s="242"/>
      <c r="H7299" s="241"/>
      <c r="I7299" s="241"/>
      <c r="J7299" s="241"/>
      <c r="K7299" s="241"/>
      <c r="L7299" s="241"/>
      <c r="M7299" s="243"/>
      <c r="N7299" s="244"/>
      <c r="O7299" s="243"/>
      <c r="P7299" s="244"/>
      <c r="Q7299" s="243"/>
      <c r="R7299" s="243"/>
    </row>
    <row r="7300" spans="1:18">
      <c r="A7300" s="241"/>
      <c r="B7300" s="241"/>
      <c r="C7300" s="241"/>
      <c r="D7300" s="241"/>
      <c r="E7300" s="241"/>
      <c r="F7300" s="241"/>
      <c r="G7300" s="242"/>
      <c r="H7300" s="241"/>
      <c r="I7300" s="241"/>
      <c r="J7300" s="241"/>
      <c r="K7300" s="241"/>
      <c r="L7300" s="241"/>
      <c r="M7300" s="243"/>
      <c r="N7300" s="244"/>
      <c r="O7300" s="243"/>
      <c r="P7300" s="244"/>
      <c r="Q7300" s="243"/>
      <c r="R7300" s="243"/>
    </row>
    <row r="7301" spans="1:18">
      <c r="A7301" s="241"/>
      <c r="B7301" s="241"/>
      <c r="C7301" s="241"/>
      <c r="D7301" s="241"/>
      <c r="E7301" s="241"/>
      <c r="F7301" s="241"/>
      <c r="G7301" s="242"/>
      <c r="H7301" s="241"/>
      <c r="I7301" s="241"/>
      <c r="J7301" s="241"/>
      <c r="K7301" s="241"/>
      <c r="L7301" s="241"/>
      <c r="M7301" s="243"/>
      <c r="N7301" s="244"/>
      <c r="O7301" s="243"/>
      <c r="P7301" s="244"/>
      <c r="Q7301" s="243"/>
      <c r="R7301" s="243"/>
    </row>
    <row r="7302" spans="1:18">
      <c r="A7302" s="241"/>
      <c r="B7302" s="241"/>
      <c r="C7302" s="241"/>
      <c r="D7302" s="241"/>
      <c r="E7302" s="241"/>
      <c r="F7302" s="241"/>
      <c r="G7302" s="242"/>
      <c r="H7302" s="241"/>
      <c r="I7302" s="241"/>
      <c r="J7302" s="241"/>
      <c r="K7302" s="241"/>
      <c r="L7302" s="241"/>
      <c r="M7302" s="243"/>
      <c r="N7302" s="244"/>
      <c r="O7302" s="243"/>
      <c r="P7302" s="244"/>
      <c r="Q7302" s="243"/>
      <c r="R7302" s="243"/>
    </row>
    <row r="7303" spans="1:18">
      <c r="A7303" s="241"/>
      <c r="B7303" s="241"/>
      <c r="C7303" s="241"/>
      <c r="D7303" s="241"/>
      <c r="E7303" s="241"/>
      <c r="F7303" s="241"/>
      <c r="G7303" s="242"/>
      <c r="H7303" s="241"/>
      <c r="I7303" s="241"/>
      <c r="J7303" s="241"/>
      <c r="K7303" s="241"/>
      <c r="L7303" s="241"/>
      <c r="M7303" s="243"/>
      <c r="N7303" s="244"/>
      <c r="O7303" s="243"/>
      <c r="P7303" s="244"/>
      <c r="Q7303" s="243"/>
      <c r="R7303" s="243"/>
    </row>
    <row r="7304" spans="1:18">
      <c r="A7304" s="241"/>
      <c r="B7304" s="241"/>
      <c r="C7304" s="241"/>
      <c r="D7304" s="241"/>
      <c r="E7304" s="241"/>
      <c r="F7304" s="241"/>
      <c r="G7304" s="242"/>
      <c r="H7304" s="241"/>
      <c r="I7304" s="241"/>
      <c r="J7304" s="241"/>
      <c r="K7304" s="241"/>
      <c r="L7304" s="241"/>
      <c r="M7304" s="243"/>
      <c r="N7304" s="244"/>
      <c r="O7304" s="243"/>
      <c r="P7304" s="244"/>
      <c r="Q7304" s="243"/>
      <c r="R7304" s="243"/>
    </row>
    <row r="7305" spans="1:18">
      <c r="A7305" s="241"/>
      <c r="B7305" s="241"/>
      <c r="C7305" s="241"/>
      <c r="D7305" s="241"/>
      <c r="E7305" s="241"/>
      <c r="F7305" s="241"/>
      <c r="G7305" s="242"/>
      <c r="H7305" s="241"/>
      <c r="I7305" s="241"/>
      <c r="J7305" s="241"/>
      <c r="K7305" s="241"/>
      <c r="L7305" s="241"/>
      <c r="M7305" s="243"/>
      <c r="N7305" s="244"/>
      <c r="O7305" s="243"/>
      <c r="P7305" s="244"/>
      <c r="Q7305" s="243"/>
      <c r="R7305" s="243"/>
    </row>
    <row r="7306" spans="1:18">
      <c r="A7306" s="241"/>
      <c r="B7306" s="241"/>
      <c r="C7306" s="241"/>
      <c r="D7306" s="241"/>
      <c r="E7306" s="241"/>
      <c r="F7306" s="241"/>
      <c r="G7306" s="242"/>
      <c r="H7306" s="241"/>
      <c r="I7306" s="241"/>
      <c r="J7306" s="241"/>
      <c r="K7306" s="241"/>
      <c r="L7306" s="241"/>
      <c r="M7306" s="243"/>
      <c r="N7306" s="244"/>
      <c r="O7306" s="243"/>
      <c r="P7306" s="244"/>
      <c r="Q7306" s="243"/>
      <c r="R7306" s="243"/>
    </row>
    <row r="7307" spans="1:18">
      <c r="A7307" s="241"/>
      <c r="B7307" s="241"/>
      <c r="C7307" s="241"/>
      <c r="D7307" s="241"/>
      <c r="E7307" s="241"/>
      <c r="F7307" s="241"/>
      <c r="G7307" s="242"/>
      <c r="H7307" s="241"/>
      <c r="I7307" s="241"/>
      <c r="J7307" s="241"/>
      <c r="K7307" s="241"/>
      <c r="L7307" s="241"/>
      <c r="M7307" s="243"/>
      <c r="N7307" s="244"/>
      <c r="O7307" s="243"/>
      <c r="P7307" s="244"/>
      <c r="Q7307" s="243"/>
      <c r="R7307" s="243"/>
    </row>
    <row r="7308" spans="1:18">
      <c r="A7308" s="241"/>
      <c r="B7308" s="241"/>
      <c r="C7308" s="241"/>
      <c r="D7308" s="241"/>
      <c r="E7308" s="241"/>
      <c r="F7308" s="241"/>
      <c r="G7308" s="242"/>
      <c r="H7308" s="241"/>
      <c r="I7308" s="241"/>
      <c r="J7308" s="241"/>
      <c r="K7308" s="241"/>
      <c r="L7308" s="241"/>
      <c r="M7308" s="243"/>
      <c r="N7308" s="244"/>
      <c r="O7308" s="243"/>
      <c r="P7308" s="244"/>
      <c r="Q7308" s="243"/>
      <c r="R7308" s="243"/>
    </row>
    <row r="7309" spans="1:18">
      <c r="A7309" s="241"/>
      <c r="B7309" s="241"/>
      <c r="C7309" s="241"/>
      <c r="D7309" s="241"/>
      <c r="E7309" s="241"/>
      <c r="F7309" s="241"/>
      <c r="G7309" s="242"/>
      <c r="H7309" s="241"/>
      <c r="I7309" s="241"/>
      <c r="J7309" s="241"/>
      <c r="K7309" s="241"/>
      <c r="L7309" s="241"/>
      <c r="M7309" s="243"/>
      <c r="N7309" s="244"/>
      <c r="O7309" s="243"/>
      <c r="P7309" s="244"/>
      <c r="Q7309" s="243"/>
      <c r="R7309" s="243"/>
    </row>
    <row r="7310" spans="1:18">
      <c r="A7310" s="241"/>
      <c r="B7310" s="241"/>
      <c r="C7310" s="241"/>
      <c r="D7310" s="241"/>
      <c r="E7310" s="241"/>
      <c r="F7310" s="241"/>
      <c r="G7310" s="242"/>
      <c r="H7310" s="241"/>
      <c r="I7310" s="241"/>
      <c r="J7310" s="241"/>
      <c r="K7310" s="241"/>
      <c r="L7310" s="241"/>
      <c r="M7310" s="243"/>
      <c r="N7310" s="244"/>
      <c r="O7310" s="243"/>
      <c r="P7310" s="244"/>
      <c r="Q7310" s="243"/>
      <c r="R7310" s="243"/>
    </row>
    <row r="7311" spans="1:18">
      <c r="A7311" s="241"/>
      <c r="B7311" s="241"/>
      <c r="C7311" s="241"/>
      <c r="D7311" s="241"/>
      <c r="E7311" s="241"/>
      <c r="F7311" s="241"/>
      <c r="G7311" s="242"/>
      <c r="H7311" s="241"/>
      <c r="I7311" s="241"/>
      <c r="J7311" s="241"/>
      <c r="K7311" s="241"/>
      <c r="L7311" s="241"/>
      <c r="M7311" s="243"/>
      <c r="N7311" s="244"/>
      <c r="O7311" s="243"/>
      <c r="P7311" s="244"/>
      <c r="Q7311" s="243"/>
      <c r="R7311" s="243"/>
    </row>
    <row r="7312" spans="1:18">
      <c r="A7312" s="241"/>
      <c r="B7312" s="241"/>
      <c r="C7312" s="241"/>
      <c r="D7312" s="241"/>
      <c r="E7312" s="241"/>
      <c r="F7312" s="241"/>
      <c r="G7312" s="242"/>
      <c r="H7312" s="241"/>
      <c r="I7312" s="241"/>
      <c r="J7312" s="241"/>
      <c r="K7312" s="241"/>
      <c r="L7312" s="241"/>
      <c r="M7312" s="243"/>
      <c r="N7312" s="244"/>
      <c r="O7312" s="243"/>
      <c r="P7312" s="244"/>
      <c r="Q7312" s="243"/>
      <c r="R7312" s="243"/>
    </row>
    <row r="7313" spans="1:18">
      <c r="A7313" s="241"/>
      <c r="B7313" s="241"/>
      <c r="C7313" s="241"/>
      <c r="D7313" s="241"/>
      <c r="E7313" s="241"/>
      <c r="F7313" s="241"/>
      <c r="G7313" s="242"/>
      <c r="H7313" s="241"/>
      <c r="I7313" s="241"/>
      <c r="J7313" s="241"/>
      <c r="K7313" s="241"/>
      <c r="L7313" s="241"/>
      <c r="M7313" s="243"/>
      <c r="N7313" s="244"/>
      <c r="O7313" s="243"/>
      <c r="P7313" s="244"/>
      <c r="Q7313" s="243"/>
      <c r="R7313" s="243"/>
    </row>
    <row r="7314" spans="1:18">
      <c r="A7314" s="241"/>
      <c r="B7314" s="241"/>
      <c r="C7314" s="241"/>
      <c r="D7314" s="241"/>
      <c r="E7314" s="241"/>
      <c r="F7314" s="241"/>
      <c r="G7314" s="242"/>
      <c r="H7314" s="241"/>
      <c r="I7314" s="241"/>
      <c r="J7314" s="241"/>
      <c r="K7314" s="241"/>
      <c r="L7314" s="241"/>
      <c r="M7314" s="243"/>
      <c r="N7314" s="244"/>
      <c r="O7314" s="243"/>
      <c r="P7314" s="244"/>
      <c r="Q7314" s="243"/>
      <c r="R7314" s="243"/>
    </row>
    <row r="7315" spans="1:18">
      <c r="A7315" s="241"/>
      <c r="B7315" s="241"/>
      <c r="C7315" s="241"/>
      <c r="D7315" s="241"/>
      <c r="E7315" s="241"/>
      <c r="F7315" s="241"/>
      <c r="G7315" s="242"/>
      <c r="H7315" s="241"/>
      <c r="I7315" s="241"/>
      <c r="J7315" s="241"/>
      <c r="K7315" s="241"/>
      <c r="L7315" s="241"/>
      <c r="M7315" s="243"/>
      <c r="N7315" s="244"/>
      <c r="O7315" s="243"/>
      <c r="P7315" s="244"/>
      <c r="Q7315" s="243"/>
      <c r="R7315" s="243"/>
    </row>
    <row r="7316" spans="1:18">
      <c r="A7316" s="241"/>
      <c r="B7316" s="241"/>
      <c r="C7316" s="241"/>
      <c r="D7316" s="241"/>
      <c r="E7316" s="241"/>
      <c r="F7316" s="241"/>
      <c r="G7316" s="242"/>
      <c r="H7316" s="241"/>
      <c r="I7316" s="241"/>
      <c r="J7316" s="241"/>
      <c r="K7316" s="241"/>
      <c r="L7316" s="241"/>
      <c r="M7316" s="243"/>
      <c r="N7316" s="244"/>
      <c r="O7316" s="243"/>
      <c r="P7316" s="244"/>
      <c r="Q7316" s="243"/>
      <c r="R7316" s="243"/>
    </row>
    <row r="7317" spans="1:18">
      <c r="A7317" s="241"/>
      <c r="B7317" s="241"/>
      <c r="C7317" s="241"/>
      <c r="D7317" s="241"/>
      <c r="E7317" s="241"/>
      <c r="F7317" s="241"/>
      <c r="G7317" s="242"/>
      <c r="H7317" s="241"/>
      <c r="I7317" s="241"/>
      <c r="J7317" s="241"/>
      <c r="K7317" s="241"/>
      <c r="L7317" s="241"/>
      <c r="M7317" s="243"/>
      <c r="N7317" s="244"/>
      <c r="O7317" s="243"/>
      <c r="P7317" s="244"/>
      <c r="Q7317" s="243"/>
      <c r="R7317" s="243"/>
    </row>
    <row r="7318" spans="1:18">
      <c r="A7318" s="241"/>
      <c r="B7318" s="241"/>
      <c r="C7318" s="241"/>
      <c r="D7318" s="241"/>
      <c r="E7318" s="241"/>
      <c r="F7318" s="241"/>
      <c r="G7318" s="242"/>
      <c r="H7318" s="241"/>
      <c r="I7318" s="241"/>
      <c r="J7318" s="241"/>
      <c r="K7318" s="241"/>
      <c r="L7318" s="241"/>
      <c r="M7318" s="243"/>
      <c r="N7318" s="244"/>
      <c r="O7318" s="243"/>
      <c r="P7318" s="244"/>
      <c r="Q7318" s="243"/>
      <c r="R7318" s="243"/>
    </row>
    <row r="7319" spans="1:18">
      <c r="A7319" s="241"/>
      <c r="B7319" s="241"/>
      <c r="C7319" s="241"/>
      <c r="D7319" s="241"/>
      <c r="E7319" s="241"/>
      <c r="F7319" s="241"/>
      <c r="G7319" s="242"/>
      <c r="H7319" s="241"/>
      <c r="I7319" s="241"/>
      <c r="J7319" s="241"/>
      <c r="K7319" s="241"/>
      <c r="L7319" s="241"/>
      <c r="M7319" s="243"/>
      <c r="N7319" s="244"/>
      <c r="O7319" s="243"/>
      <c r="P7319" s="244"/>
      <c r="Q7319" s="243"/>
      <c r="R7319" s="243"/>
    </row>
    <row r="7320" spans="1:18">
      <c r="A7320" s="241"/>
      <c r="B7320" s="241"/>
      <c r="C7320" s="241"/>
      <c r="D7320" s="241"/>
      <c r="E7320" s="241"/>
      <c r="F7320" s="241"/>
      <c r="G7320" s="242"/>
      <c r="H7320" s="241"/>
      <c r="I7320" s="241"/>
      <c r="J7320" s="241"/>
      <c r="K7320" s="241"/>
      <c r="L7320" s="241"/>
      <c r="M7320" s="243"/>
      <c r="N7320" s="244"/>
      <c r="O7320" s="243"/>
      <c r="P7320" s="244"/>
      <c r="Q7320" s="243"/>
      <c r="R7320" s="243"/>
    </row>
    <row r="7321" spans="1:18">
      <c r="A7321" s="241"/>
      <c r="B7321" s="241"/>
      <c r="C7321" s="241"/>
      <c r="D7321" s="241"/>
      <c r="E7321" s="241"/>
      <c r="F7321" s="241"/>
      <c r="G7321" s="242"/>
      <c r="H7321" s="241"/>
      <c r="I7321" s="241"/>
      <c r="J7321" s="241"/>
      <c r="K7321" s="241"/>
      <c r="L7321" s="241"/>
      <c r="M7321" s="243"/>
      <c r="N7321" s="244"/>
      <c r="O7321" s="243"/>
      <c r="P7321" s="244"/>
      <c r="Q7321" s="243"/>
      <c r="R7321" s="243"/>
    </row>
    <row r="7322" spans="1:18">
      <c r="A7322" s="241"/>
      <c r="B7322" s="241"/>
      <c r="C7322" s="241"/>
      <c r="D7322" s="241"/>
      <c r="E7322" s="241"/>
      <c r="F7322" s="241"/>
      <c r="G7322" s="242"/>
      <c r="H7322" s="241"/>
      <c r="I7322" s="241"/>
      <c r="J7322" s="241"/>
      <c r="K7322" s="241"/>
      <c r="L7322" s="241"/>
      <c r="M7322" s="243"/>
      <c r="N7322" s="244"/>
      <c r="O7322" s="243"/>
      <c r="P7322" s="244"/>
      <c r="Q7322" s="243"/>
      <c r="R7322" s="243"/>
    </row>
    <row r="7323" spans="1:18">
      <c r="A7323" s="241"/>
      <c r="B7323" s="241"/>
      <c r="C7323" s="241"/>
      <c r="D7323" s="241"/>
      <c r="E7323" s="241"/>
      <c r="F7323" s="241"/>
      <c r="G7323" s="242"/>
      <c r="H7323" s="241"/>
      <c r="I7323" s="241"/>
      <c r="J7323" s="241"/>
      <c r="K7323" s="241"/>
      <c r="L7323" s="241"/>
      <c r="M7323" s="243"/>
      <c r="N7323" s="244"/>
      <c r="O7323" s="243"/>
      <c r="P7323" s="244"/>
      <c r="Q7323" s="243"/>
      <c r="R7323" s="243"/>
    </row>
    <row r="7324" spans="1:18">
      <c r="A7324" s="241"/>
      <c r="B7324" s="241"/>
      <c r="C7324" s="241"/>
      <c r="D7324" s="241"/>
      <c r="E7324" s="241"/>
      <c r="F7324" s="241"/>
      <c r="G7324" s="242"/>
      <c r="H7324" s="241"/>
      <c r="I7324" s="241"/>
      <c r="J7324" s="241"/>
      <c r="K7324" s="241"/>
      <c r="L7324" s="241"/>
      <c r="M7324" s="243"/>
      <c r="N7324" s="244"/>
      <c r="O7324" s="243"/>
      <c r="P7324" s="244"/>
      <c r="Q7324" s="243"/>
      <c r="R7324" s="243"/>
    </row>
    <row r="7325" spans="1:18">
      <c r="A7325" s="241"/>
      <c r="B7325" s="241"/>
      <c r="C7325" s="241"/>
      <c r="D7325" s="241"/>
      <c r="E7325" s="241"/>
      <c r="F7325" s="241"/>
      <c r="G7325" s="242"/>
      <c r="H7325" s="241"/>
      <c r="I7325" s="241"/>
      <c r="J7325" s="241"/>
      <c r="K7325" s="241"/>
      <c r="L7325" s="241"/>
      <c r="M7325" s="243"/>
      <c r="N7325" s="244"/>
      <c r="O7325" s="243"/>
      <c r="P7325" s="244"/>
      <c r="Q7325" s="243"/>
      <c r="R7325" s="243"/>
    </row>
    <row r="7326" spans="1:18">
      <c r="A7326" s="241"/>
      <c r="B7326" s="241"/>
      <c r="C7326" s="241"/>
      <c r="D7326" s="241"/>
      <c r="E7326" s="241"/>
      <c r="F7326" s="241"/>
      <c r="G7326" s="242"/>
      <c r="H7326" s="241"/>
      <c r="I7326" s="241"/>
      <c r="J7326" s="241"/>
      <c r="K7326" s="241"/>
      <c r="L7326" s="241"/>
      <c r="M7326" s="243"/>
      <c r="N7326" s="244"/>
      <c r="O7326" s="243"/>
      <c r="P7326" s="244"/>
      <c r="Q7326" s="243"/>
      <c r="R7326" s="243"/>
    </row>
    <row r="7327" spans="1:18">
      <c r="A7327" s="241"/>
      <c r="B7327" s="241"/>
      <c r="C7327" s="241"/>
      <c r="D7327" s="241"/>
      <c r="E7327" s="241"/>
      <c r="F7327" s="241"/>
      <c r="G7327" s="242"/>
      <c r="H7327" s="241"/>
      <c r="I7327" s="241"/>
      <c r="J7327" s="241"/>
      <c r="K7327" s="241"/>
      <c r="L7327" s="241"/>
      <c r="M7327" s="243"/>
      <c r="N7327" s="244"/>
      <c r="O7327" s="243"/>
      <c r="P7327" s="244"/>
      <c r="Q7327" s="243"/>
      <c r="R7327" s="243"/>
    </row>
    <row r="7328" spans="1:18">
      <c r="A7328" s="241"/>
      <c r="B7328" s="241"/>
      <c r="C7328" s="241"/>
      <c r="D7328" s="241"/>
      <c r="E7328" s="241"/>
      <c r="F7328" s="241"/>
      <c r="G7328" s="242"/>
      <c r="H7328" s="241"/>
      <c r="I7328" s="241"/>
      <c r="J7328" s="241"/>
      <c r="K7328" s="241"/>
      <c r="L7328" s="241"/>
      <c r="M7328" s="243"/>
      <c r="N7328" s="244"/>
      <c r="O7328" s="243"/>
      <c r="P7328" s="244"/>
      <c r="Q7328" s="243"/>
      <c r="R7328" s="243"/>
    </row>
    <row r="7329" spans="1:18">
      <c r="A7329" s="241"/>
      <c r="B7329" s="241"/>
      <c r="C7329" s="241"/>
      <c r="D7329" s="241"/>
      <c r="E7329" s="241"/>
      <c r="F7329" s="241"/>
      <c r="G7329" s="242"/>
      <c r="H7329" s="241"/>
      <c r="I7329" s="241"/>
      <c r="J7329" s="241"/>
      <c r="K7329" s="241"/>
      <c r="L7329" s="241"/>
      <c r="M7329" s="243"/>
      <c r="N7329" s="244"/>
      <c r="O7329" s="243"/>
      <c r="P7329" s="244"/>
      <c r="Q7329" s="243"/>
      <c r="R7329" s="243"/>
    </row>
    <row r="7330" spans="1:18">
      <c r="A7330" s="241"/>
      <c r="B7330" s="241"/>
      <c r="C7330" s="241"/>
      <c r="D7330" s="241"/>
      <c r="E7330" s="241"/>
      <c r="F7330" s="241"/>
      <c r="G7330" s="242"/>
      <c r="H7330" s="241"/>
      <c r="I7330" s="241"/>
      <c r="J7330" s="241"/>
      <c r="K7330" s="241"/>
      <c r="L7330" s="241"/>
      <c r="M7330" s="243"/>
      <c r="N7330" s="244"/>
      <c r="O7330" s="243"/>
      <c r="P7330" s="244"/>
      <c r="Q7330" s="243"/>
      <c r="R7330" s="243"/>
    </row>
    <row r="7331" spans="1:18">
      <c r="A7331" s="241"/>
      <c r="B7331" s="241"/>
      <c r="C7331" s="241"/>
      <c r="D7331" s="241"/>
      <c r="E7331" s="241"/>
      <c r="F7331" s="241"/>
      <c r="G7331" s="242"/>
      <c r="H7331" s="241"/>
      <c r="I7331" s="241"/>
      <c r="J7331" s="241"/>
      <c r="K7331" s="241"/>
      <c r="L7331" s="241"/>
      <c r="M7331" s="243"/>
      <c r="N7331" s="244"/>
      <c r="O7331" s="243"/>
      <c r="P7331" s="244"/>
      <c r="Q7331" s="243"/>
      <c r="R7331" s="243"/>
    </row>
    <row r="7332" spans="1:18">
      <c r="A7332" s="241"/>
      <c r="B7332" s="241"/>
      <c r="C7332" s="241"/>
      <c r="D7332" s="241"/>
      <c r="E7332" s="241"/>
      <c r="F7332" s="241"/>
      <c r="G7332" s="242"/>
      <c r="H7332" s="241"/>
      <c r="I7332" s="241"/>
      <c r="J7332" s="241"/>
      <c r="K7332" s="241"/>
      <c r="L7332" s="241"/>
      <c r="M7332" s="243"/>
      <c r="N7332" s="244"/>
      <c r="O7332" s="243"/>
      <c r="P7332" s="244"/>
      <c r="Q7332" s="243"/>
      <c r="R7332" s="243"/>
    </row>
    <row r="7333" spans="1:18">
      <c r="A7333" s="241"/>
      <c r="B7333" s="241"/>
      <c r="C7333" s="241"/>
      <c r="D7333" s="241"/>
      <c r="E7333" s="241"/>
      <c r="F7333" s="241"/>
      <c r="G7333" s="242"/>
      <c r="H7333" s="241"/>
      <c r="I7333" s="241"/>
      <c r="J7333" s="241"/>
      <c r="K7333" s="241"/>
      <c r="L7333" s="241"/>
      <c r="M7333" s="243"/>
      <c r="N7333" s="244"/>
      <c r="O7333" s="243"/>
      <c r="P7333" s="244"/>
      <c r="Q7333" s="243"/>
      <c r="R7333" s="243"/>
    </row>
    <row r="7334" spans="1:18">
      <c r="A7334" s="241"/>
      <c r="B7334" s="241"/>
      <c r="C7334" s="241"/>
      <c r="D7334" s="241"/>
      <c r="E7334" s="241"/>
      <c r="F7334" s="241"/>
      <c r="G7334" s="242"/>
      <c r="H7334" s="241"/>
      <c r="I7334" s="241"/>
      <c r="J7334" s="241"/>
      <c r="K7334" s="241"/>
      <c r="L7334" s="241"/>
      <c r="M7334" s="243"/>
      <c r="N7334" s="244"/>
      <c r="O7334" s="243"/>
      <c r="P7334" s="244"/>
      <c r="Q7334" s="243"/>
      <c r="R7334" s="243"/>
    </row>
    <row r="7335" spans="1:18">
      <c r="A7335" s="241"/>
      <c r="B7335" s="241"/>
      <c r="C7335" s="241"/>
      <c r="D7335" s="241"/>
      <c r="E7335" s="241"/>
      <c r="F7335" s="241"/>
      <c r="G7335" s="242"/>
      <c r="H7335" s="241"/>
      <c r="I7335" s="241"/>
      <c r="J7335" s="241"/>
      <c r="K7335" s="241"/>
      <c r="L7335" s="241"/>
      <c r="M7335" s="243"/>
      <c r="N7335" s="244"/>
      <c r="O7335" s="243"/>
      <c r="P7335" s="244"/>
      <c r="Q7335" s="243"/>
      <c r="R7335" s="243"/>
    </row>
    <row r="7336" spans="1:18">
      <c r="A7336" s="241"/>
      <c r="B7336" s="241"/>
      <c r="C7336" s="241"/>
      <c r="D7336" s="241"/>
      <c r="E7336" s="241"/>
      <c r="F7336" s="241"/>
      <c r="G7336" s="242"/>
      <c r="H7336" s="241"/>
      <c r="I7336" s="241"/>
      <c r="J7336" s="241"/>
      <c r="K7336" s="241"/>
      <c r="L7336" s="241"/>
      <c r="M7336" s="243"/>
      <c r="N7336" s="244"/>
      <c r="O7336" s="243"/>
      <c r="P7336" s="244"/>
      <c r="Q7336" s="243"/>
      <c r="R7336" s="243"/>
    </row>
    <row r="7337" spans="1:18">
      <c r="A7337" s="241"/>
      <c r="B7337" s="241"/>
      <c r="C7337" s="241"/>
      <c r="D7337" s="241"/>
      <c r="E7337" s="241"/>
      <c r="F7337" s="241"/>
      <c r="G7337" s="242"/>
      <c r="H7337" s="241"/>
      <c r="I7337" s="241"/>
      <c r="J7337" s="241"/>
      <c r="K7337" s="241"/>
      <c r="L7337" s="241"/>
      <c r="M7337" s="243"/>
      <c r="N7337" s="244"/>
      <c r="O7337" s="243"/>
      <c r="P7337" s="244"/>
      <c r="Q7337" s="243"/>
      <c r="R7337" s="243"/>
    </row>
    <row r="7338" spans="1:18">
      <c r="A7338" s="241"/>
      <c r="B7338" s="241"/>
      <c r="C7338" s="241"/>
      <c r="D7338" s="241"/>
      <c r="E7338" s="241"/>
      <c r="F7338" s="241"/>
      <c r="G7338" s="242"/>
      <c r="H7338" s="241"/>
      <c r="I7338" s="241"/>
      <c r="J7338" s="241"/>
      <c r="K7338" s="241"/>
      <c r="L7338" s="241"/>
      <c r="M7338" s="243"/>
      <c r="N7338" s="244"/>
      <c r="O7338" s="243"/>
      <c r="P7338" s="244"/>
      <c r="Q7338" s="243"/>
      <c r="R7338" s="243"/>
    </row>
    <row r="7339" spans="1:18">
      <c r="A7339" s="241"/>
      <c r="B7339" s="241"/>
      <c r="C7339" s="241"/>
      <c r="D7339" s="241"/>
      <c r="E7339" s="241"/>
      <c r="F7339" s="241"/>
      <c r="G7339" s="242"/>
      <c r="H7339" s="241"/>
      <c r="I7339" s="241"/>
      <c r="J7339" s="241"/>
      <c r="K7339" s="241"/>
      <c r="L7339" s="241"/>
      <c r="M7339" s="243"/>
      <c r="N7339" s="244"/>
      <c r="O7339" s="243"/>
      <c r="P7339" s="244"/>
      <c r="Q7339" s="243"/>
      <c r="R7339" s="243"/>
    </row>
    <row r="7340" spans="1:18">
      <c r="A7340" s="241"/>
      <c r="B7340" s="241"/>
      <c r="C7340" s="241"/>
      <c r="D7340" s="241"/>
      <c r="E7340" s="241"/>
      <c r="F7340" s="241"/>
      <c r="G7340" s="242"/>
      <c r="H7340" s="241"/>
      <c r="I7340" s="241"/>
      <c r="J7340" s="241"/>
      <c r="K7340" s="241"/>
      <c r="L7340" s="241"/>
      <c r="M7340" s="243"/>
      <c r="N7340" s="244"/>
      <c r="O7340" s="243"/>
      <c r="P7340" s="244"/>
      <c r="Q7340" s="243"/>
      <c r="R7340" s="243"/>
    </row>
    <row r="7341" spans="1:18">
      <c r="A7341" s="241"/>
      <c r="B7341" s="241"/>
      <c r="C7341" s="241"/>
      <c r="D7341" s="241"/>
      <c r="E7341" s="241"/>
      <c r="F7341" s="241"/>
      <c r="G7341" s="242"/>
      <c r="H7341" s="241"/>
      <c r="I7341" s="241"/>
      <c r="J7341" s="241"/>
      <c r="K7341" s="241"/>
      <c r="L7341" s="241"/>
      <c r="M7341" s="243"/>
      <c r="N7341" s="244"/>
      <c r="O7341" s="243"/>
      <c r="P7341" s="244"/>
      <c r="Q7341" s="243"/>
      <c r="R7341" s="243"/>
    </row>
    <row r="7342" spans="1:18">
      <c r="A7342" s="241"/>
      <c r="B7342" s="241"/>
      <c r="C7342" s="241"/>
      <c r="D7342" s="241"/>
      <c r="E7342" s="241"/>
      <c r="F7342" s="241"/>
      <c r="G7342" s="242"/>
      <c r="H7342" s="241"/>
      <c r="I7342" s="241"/>
      <c r="J7342" s="241"/>
      <c r="K7342" s="241"/>
      <c r="L7342" s="241"/>
      <c r="M7342" s="243"/>
      <c r="N7342" s="244"/>
      <c r="O7342" s="243"/>
      <c r="P7342" s="244"/>
      <c r="Q7342" s="243"/>
      <c r="R7342" s="243"/>
    </row>
    <row r="7343" spans="1:18">
      <c r="A7343" s="241"/>
      <c r="B7343" s="241"/>
      <c r="C7343" s="241"/>
      <c r="D7343" s="241"/>
      <c r="E7343" s="241"/>
      <c r="F7343" s="241"/>
      <c r="G7343" s="242"/>
      <c r="H7343" s="241"/>
      <c r="I7343" s="241"/>
      <c r="J7343" s="241"/>
      <c r="K7343" s="241"/>
      <c r="L7343" s="241"/>
      <c r="M7343" s="243"/>
      <c r="N7343" s="244"/>
      <c r="O7343" s="243"/>
      <c r="P7343" s="244"/>
      <c r="Q7343" s="243"/>
      <c r="R7343" s="243"/>
    </row>
    <row r="7344" spans="1:18">
      <c r="A7344" s="241"/>
      <c r="B7344" s="241"/>
      <c r="C7344" s="241"/>
      <c r="D7344" s="241"/>
      <c r="E7344" s="241"/>
      <c r="F7344" s="241"/>
      <c r="G7344" s="242"/>
      <c r="H7344" s="241"/>
      <c r="I7344" s="241"/>
      <c r="J7344" s="241"/>
      <c r="K7344" s="241"/>
      <c r="L7344" s="241"/>
      <c r="M7344" s="243"/>
      <c r="N7344" s="244"/>
      <c r="O7344" s="243"/>
      <c r="P7344" s="244"/>
      <c r="Q7344" s="243"/>
      <c r="R7344" s="243"/>
    </row>
    <row r="7345" spans="1:18">
      <c r="A7345" s="241"/>
      <c r="B7345" s="241"/>
      <c r="C7345" s="241"/>
      <c r="D7345" s="241"/>
      <c r="E7345" s="241"/>
      <c r="F7345" s="241"/>
      <c r="G7345" s="242"/>
      <c r="H7345" s="241"/>
      <c r="I7345" s="241"/>
      <c r="J7345" s="241"/>
      <c r="K7345" s="241"/>
      <c r="L7345" s="241"/>
      <c r="M7345" s="243"/>
      <c r="N7345" s="244"/>
      <c r="O7345" s="243"/>
      <c r="P7345" s="244"/>
      <c r="Q7345" s="243"/>
      <c r="R7345" s="243"/>
    </row>
    <row r="7346" spans="1:18">
      <c r="A7346" s="241"/>
      <c r="B7346" s="241"/>
      <c r="C7346" s="241"/>
      <c r="D7346" s="241"/>
      <c r="E7346" s="241"/>
      <c r="F7346" s="241"/>
      <c r="G7346" s="242"/>
      <c r="H7346" s="241"/>
      <c r="I7346" s="241"/>
      <c r="J7346" s="241"/>
      <c r="K7346" s="241"/>
      <c r="L7346" s="241"/>
      <c r="M7346" s="243"/>
      <c r="N7346" s="244"/>
      <c r="O7346" s="243"/>
      <c r="P7346" s="244"/>
      <c r="Q7346" s="243"/>
      <c r="R7346" s="243"/>
    </row>
    <row r="7347" spans="1:18">
      <c r="A7347" s="241"/>
      <c r="B7347" s="241"/>
      <c r="C7347" s="241"/>
      <c r="D7347" s="241"/>
      <c r="E7347" s="241"/>
      <c r="F7347" s="241"/>
      <c r="G7347" s="242"/>
      <c r="H7347" s="241"/>
      <c r="I7347" s="241"/>
      <c r="J7347" s="241"/>
      <c r="K7347" s="241"/>
      <c r="L7347" s="241"/>
      <c r="M7347" s="243"/>
      <c r="N7347" s="244"/>
      <c r="O7347" s="243"/>
      <c r="P7347" s="244"/>
      <c r="Q7347" s="243"/>
      <c r="R7347" s="243"/>
    </row>
    <row r="7348" spans="1:18">
      <c r="A7348" s="241"/>
      <c r="B7348" s="241"/>
      <c r="C7348" s="241"/>
      <c r="D7348" s="241"/>
      <c r="E7348" s="241"/>
      <c r="F7348" s="241"/>
      <c r="G7348" s="242"/>
      <c r="H7348" s="241"/>
      <c r="I7348" s="241"/>
      <c r="J7348" s="241"/>
      <c r="K7348" s="241"/>
      <c r="L7348" s="241"/>
      <c r="M7348" s="243"/>
      <c r="N7348" s="244"/>
      <c r="O7348" s="243"/>
      <c r="P7348" s="244"/>
      <c r="Q7348" s="243"/>
      <c r="R7348" s="243"/>
    </row>
    <row r="7349" spans="1:18">
      <c r="A7349" s="241"/>
      <c r="B7349" s="241"/>
      <c r="C7349" s="241"/>
      <c r="D7349" s="241"/>
      <c r="E7349" s="241"/>
      <c r="F7349" s="241"/>
      <c r="G7349" s="242"/>
      <c r="H7349" s="241"/>
      <c r="I7349" s="241"/>
      <c r="J7349" s="241"/>
      <c r="K7349" s="241"/>
      <c r="L7349" s="241"/>
      <c r="M7349" s="243"/>
      <c r="N7349" s="244"/>
      <c r="O7349" s="243"/>
      <c r="P7349" s="244"/>
      <c r="Q7349" s="243"/>
      <c r="R7349" s="243"/>
    </row>
    <row r="7350" spans="1:18">
      <c r="A7350" s="241"/>
      <c r="B7350" s="241"/>
      <c r="C7350" s="241"/>
      <c r="D7350" s="241"/>
      <c r="E7350" s="241"/>
      <c r="F7350" s="241"/>
      <c r="G7350" s="242"/>
      <c r="H7350" s="241"/>
      <c r="I7350" s="241"/>
      <c r="J7350" s="241"/>
      <c r="K7350" s="241"/>
      <c r="L7350" s="241"/>
      <c r="M7350" s="243"/>
      <c r="N7350" s="244"/>
      <c r="O7350" s="243"/>
      <c r="P7350" s="244"/>
      <c r="Q7350" s="243"/>
      <c r="R7350" s="243"/>
    </row>
    <row r="7351" spans="1:18">
      <c r="A7351" s="241"/>
      <c r="B7351" s="241"/>
      <c r="C7351" s="241"/>
      <c r="D7351" s="241"/>
      <c r="E7351" s="241"/>
      <c r="F7351" s="241"/>
      <c r="G7351" s="242"/>
      <c r="H7351" s="241"/>
      <c r="I7351" s="241"/>
      <c r="J7351" s="241"/>
      <c r="K7351" s="241"/>
      <c r="L7351" s="241"/>
      <c r="M7351" s="243"/>
      <c r="N7351" s="244"/>
      <c r="O7351" s="243"/>
      <c r="P7351" s="244"/>
      <c r="Q7351" s="243"/>
      <c r="R7351" s="243"/>
    </row>
    <row r="7352" spans="1:18">
      <c r="A7352" s="241"/>
      <c r="B7352" s="241"/>
      <c r="C7352" s="241"/>
      <c r="D7352" s="241"/>
      <c r="E7352" s="241"/>
      <c r="F7352" s="241"/>
      <c r="G7352" s="242"/>
      <c r="H7352" s="241"/>
      <c r="I7352" s="241"/>
      <c r="J7352" s="241"/>
      <c r="K7352" s="241"/>
      <c r="L7352" s="241"/>
      <c r="M7352" s="243"/>
      <c r="N7352" s="244"/>
      <c r="O7352" s="243"/>
      <c r="P7352" s="244"/>
      <c r="Q7352" s="243"/>
      <c r="R7352" s="243"/>
    </row>
    <row r="7353" spans="1:18">
      <c r="A7353" s="241"/>
      <c r="B7353" s="241"/>
      <c r="C7353" s="241"/>
      <c r="D7353" s="241"/>
      <c r="E7353" s="241"/>
      <c r="F7353" s="241"/>
      <c r="G7353" s="242"/>
      <c r="H7353" s="241"/>
      <c r="I7353" s="241"/>
      <c r="J7353" s="241"/>
      <c r="K7353" s="241"/>
      <c r="L7353" s="241"/>
      <c r="M7353" s="243"/>
      <c r="N7353" s="244"/>
      <c r="O7353" s="243"/>
      <c r="P7353" s="244"/>
      <c r="Q7353" s="243"/>
      <c r="R7353" s="243"/>
    </row>
    <row r="7354" spans="1:18">
      <c r="A7354" s="241"/>
      <c r="B7354" s="241"/>
      <c r="C7354" s="241"/>
      <c r="D7354" s="241"/>
      <c r="E7354" s="241"/>
      <c r="F7354" s="241"/>
      <c r="G7354" s="242"/>
      <c r="H7354" s="241"/>
      <c r="I7354" s="241"/>
      <c r="J7354" s="241"/>
      <c r="K7354" s="241"/>
      <c r="L7354" s="241"/>
      <c r="M7354" s="243"/>
      <c r="N7354" s="244"/>
      <c r="O7354" s="243"/>
      <c r="P7354" s="244"/>
      <c r="Q7354" s="243"/>
      <c r="R7354" s="243"/>
    </row>
    <row r="7355" spans="1:18">
      <c r="A7355" s="241"/>
      <c r="B7355" s="241"/>
      <c r="C7355" s="241"/>
      <c r="D7355" s="241"/>
      <c r="E7355" s="241"/>
      <c r="F7355" s="241"/>
      <c r="G7355" s="242"/>
      <c r="H7355" s="241"/>
      <c r="I7355" s="241"/>
      <c r="J7355" s="241"/>
      <c r="K7355" s="241"/>
      <c r="L7355" s="241"/>
      <c r="M7355" s="243"/>
      <c r="N7355" s="244"/>
      <c r="O7355" s="243"/>
      <c r="P7355" s="244"/>
      <c r="Q7355" s="243"/>
      <c r="R7355" s="243"/>
    </row>
    <row r="7356" spans="1:18">
      <c r="A7356" s="241"/>
      <c r="B7356" s="241"/>
      <c r="C7356" s="241"/>
      <c r="D7356" s="241"/>
      <c r="E7356" s="241"/>
      <c r="F7356" s="241"/>
      <c r="G7356" s="242"/>
      <c r="H7356" s="241"/>
      <c r="I7356" s="241"/>
      <c r="J7356" s="241"/>
      <c r="K7356" s="241"/>
      <c r="L7356" s="241"/>
      <c r="M7356" s="243"/>
      <c r="N7356" s="244"/>
      <c r="O7356" s="243"/>
      <c r="P7356" s="244"/>
      <c r="Q7356" s="243"/>
      <c r="R7356" s="243"/>
    </row>
    <row r="7357" spans="1:18">
      <c r="A7357" s="241"/>
      <c r="B7357" s="241"/>
      <c r="C7357" s="241"/>
      <c r="D7357" s="241"/>
      <c r="E7357" s="241"/>
      <c r="F7357" s="241"/>
      <c r="G7357" s="242"/>
      <c r="H7357" s="241"/>
      <c r="I7357" s="241"/>
      <c r="J7357" s="241"/>
      <c r="K7357" s="241"/>
      <c r="L7357" s="241"/>
      <c r="M7357" s="243"/>
      <c r="N7357" s="244"/>
      <c r="O7357" s="243"/>
      <c r="P7357" s="244"/>
      <c r="Q7357" s="243"/>
      <c r="R7357" s="243"/>
    </row>
    <row r="7358" spans="1:18">
      <c r="A7358" s="241"/>
      <c r="B7358" s="241"/>
      <c r="C7358" s="241"/>
      <c r="D7358" s="241"/>
      <c r="E7358" s="241"/>
      <c r="F7358" s="241"/>
      <c r="G7358" s="242"/>
      <c r="H7358" s="241"/>
      <c r="I7358" s="241"/>
      <c r="J7358" s="241"/>
      <c r="K7358" s="241"/>
      <c r="L7358" s="241"/>
      <c r="M7358" s="243"/>
      <c r="N7358" s="244"/>
      <c r="O7358" s="243"/>
      <c r="P7358" s="244"/>
      <c r="Q7358" s="243"/>
      <c r="R7358" s="243"/>
    </row>
    <row r="7359" spans="1:18">
      <c r="A7359" s="241"/>
      <c r="B7359" s="241"/>
      <c r="C7359" s="241"/>
      <c r="D7359" s="241"/>
      <c r="E7359" s="241"/>
      <c r="F7359" s="241"/>
      <c r="G7359" s="242"/>
      <c r="H7359" s="241"/>
      <c r="I7359" s="241"/>
      <c r="J7359" s="241"/>
      <c r="K7359" s="241"/>
      <c r="L7359" s="241"/>
      <c r="M7359" s="243"/>
      <c r="N7359" s="244"/>
      <c r="O7359" s="243"/>
      <c r="P7359" s="244"/>
      <c r="Q7359" s="243"/>
      <c r="R7359" s="243"/>
    </row>
    <row r="7360" spans="1:18">
      <c r="A7360" s="241"/>
      <c r="B7360" s="241"/>
      <c r="C7360" s="241"/>
      <c r="D7360" s="241"/>
      <c r="E7360" s="241"/>
      <c r="F7360" s="241"/>
      <c r="G7360" s="242"/>
      <c r="H7360" s="241"/>
      <c r="I7360" s="241"/>
      <c r="J7360" s="241"/>
      <c r="K7360" s="241"/>
      <c r="L7360" s="241"/>
      <c r="M7360" s="243"/>
      <c r="N7360" s="244"/>
      <c r="O7360" s="243"/>
      <c r="P7360" s="244"/>
      <c r="Q7360" s="243"/>
      <c r="R7360" s="243"/>
    </row>
    <row r="7361" spans="1:18">
      <c r="A7361" s="241"/>
      <c r="B7361" s="241"/>
      <c r="C7361" s="241"/>
      <c r="D7361" s="241"/>
      <c r="E7361" s="241"/>
      <c r="F7361" s="241"/>
      <c r="G7361" s="242"/>
      <c r="H7361" s="241"/>
      <c r="I7361" s="241"/>
      <c r="J7361" s="241"/>
      <c r="K7361" s="241"/>
      <c r="L7361" s="241"/>
      <c r="M7361" s="243"/>
      <c r="N7361" s="244"/>
      <c r="O7361" s="243"/>
      <c r="P7361" s="244"/>
      <c r="Q7361" s="243"/>
      <c r="R7361" s="243"/>
    </row>
    <row r="7362" spans="1:18">
      <c r="A7362" s="241"/>
      <c r="B7362" s="241"/>
      <c r="C7362" s="241"/>
      <c r="D7362" s="241"/>
      <c r="E7362" s="241"/>
      <c r="F7362" s="241"/>
      <c r="G7362" s="242"/>
      <c r="H7362" s="241"/>
      <c r="I7362" s="241"/>
      <c r="J7362" s="241"/>
      <c r="K7362" s="241"/>
      <c r="L7362" s="241"/>
      <c r="M7362" s="243"/>
      <c r="N7362" s="244"/>
      <c r="O7362" s="243"/>
      <c r="P7362" s="244"/>
      <c r="Q7362" s="243"/>
      <c r="R7362" s="243"/>
    </row>
    <row r="7363" spans="1:18">
      <c r="A7363" s="241"/>
      <c r="B7363" s="241"/>
      <c r="C7363" s="241"/>
      <c r="D7363" s="241"/>
      <c r="E7363" s="241"/>
      <c r="F7363" s="241"/>
      <c r="G7363" s="242"/>
      <c r="H7363" s="241"/>
      <c r="I7363" s="241"/>
      <c r="J7363" s="241"/>
      <c r="K7363" s="241"/>
      <c r="L7363" s="241"/>
      <c r="M7363" s="243"/>
      <c r="N7363" s="244"/>
      <c r="O7363" s="243"/>
      <c r="P7363" s="244"/>
      <c r="Q7363" s="243"/>
      <c r="R7363" s="243"/>
    </row>
    <row r="7364" spans="1:18">
      <c r="A7364" s="241"/>
      <c r="B7364" s="241"/>
      <c r="C7364" s="241"/>
      <c r="D7364" s="241"/>
      <c r="E7364" s="241"/>
      <c r="F7364" s="241"/>
      <c r="G7364" s="242"/>
      <c r="H7364" s="241"/>
      <c r="I7364" s="241"/>
      <c r="J7364" s="241"/>
      <c r="K7364" s="241"/>
      <c r="L7364" s="241"/>
      <c r="M7364" s="243"/>
      <c r="N7364" s="244"/>
      <c r="O7364" s="243"/>
      <c r="P7364" s="244"/>
      <c r="Q7364" s="243"/>
      <c r="R7364" s="243"/>
    </row>
    <row r="7365" spans="1:18">
      <c r="A7365" s="241"/>
      <c r="B7365" s="241"/>
      <c r="C7365" s="241"/>
      <c r="D7365" s="241"/>
      <c r="E7365" s="241"/>
      <c r="F7365" s="241"/>
      <c r="G7365" s="242"/>
      <c r="H7365" s="241"/>
      <c r="I7365" s="241"/>
      <c r="J7365" s="241"/>
      <c r="K7365" s="241"/>
      <c r="L7365" s="241"/>
      <c r="M7365" s="243"/>
      <c r="N7365" s="244"/>
      <c r="O7365" s="243"/>
      <c r="P7365" s="244"/>
      <c r="Q7365" s="243"/>
      <c r="R7365" s="243"/>
    </row>
    <row r="7366" spans="1:18">
      <c r="A7366" s="241"/>
      <c r="B7366" s="241"/>
      <c r="C7366" s="241"/>
      <c r="D7366" s="241"/>
      <c r="E7366" s="241"/>
      <c r="F7366" s="241"/>
      <c r="G7366" s="242"/>
      <c r="H7366" s="241"/>
      <c r="I7366" s="241"/>
      <c r="J7366" s="241"/>
      <c r="K7366" s="241"/>
      <c r="L7366" s="241"/>
      <c r="M7366" s="243"/>
      <c r="N7366" s="244"/>
      <c r="O7366" s="243"/>
      <c r="P7366" s="244"/>
      <c r="Q7366" s="243"/>
      <c r="R7366" s="243"/>
    </row>
    <row r="7367" spans="1:18">
      <c r="A7367" s="241"/>
      <c r="B7367" s="241"/>
      <c r="C7367" s="241"/>
      <c r="D7367" s="241"/>
      <c r="E7367" s="241"/>
      <c r="F7367" s="241"/>
      <c r="G7367" s="242"/>
      <c r="H7367" s="241"/>
      <c r="I7367" s="241"/>
      <c r="J7367" s="241"/>
      <c r="K7367" s="241"/>
      <c r="L7367" s="241"/>
      <c r="M7367" s="243"/>
      <c r="N7367" s="244"/>
      <c r="O7367" s="243"/>
      <c r="P7367" s="244"/>
      <c r="Q7367" s="243"/>
      <c r="R7367" s="243"/>
    </row>
    <row r="7368" spans="1:18">
      <c r="A7368" s="241"/>
      <c r="B7368" s="241"/>
      <c r="C7368" s="241"/>
      <c r="D7368" s="241"/>
      <c r="E7368" s="241"/>
      <c r="F7368" s="241"/>
      <c r="G7368" s="242"/>
      <c r="H7368" s="241"/>
      <c r="I7368" s="241"/>
      <c r="J7368" s="241"/>
      <c r="K7368" s="241"/>
      <c r="L7368" s="241"/>
      <c r="M7368" s="243"/>
      <c r="N7368" s="244"/>
      <c r="O7368" s="243"/>
      <c r="P7368" s="244"/>
      <c r="Q7368" s="243"/>
      <c r="R7368" s="243"/>
    </row>
    <row r="7369" spans="1:18">
      <c r="A7369" s="241"/>
      <c r="B7369" s="241"/>
      <c r="C7369" s="241"/>
      <c r="D7369" s="241"/>
      <c r="E7369" s="241"/>
      <c r="F7369" s="241"/>
      <c r="G7369" s="242"/>
      <c r="H7369" s="241"/>
      <c r="I7369" s="241"/>
      <c r="J7369" s="241"/>
      <c r="K7369" s="241"/>
      <c r="L7369" s="241"/>
      <c r="M7369" s="243"/>
      <c r="N7369" s="244"/>
      <c r="O7369" s="243"/>
      <c r="P7369" s="244"/>
      <c r="Q7369" s="243"/>
      <c r="R7369" s="243"/>
    </row>
    <row r="7370" spans="1:18">
      <c r="A7370" s="241"/>
      <c r="B7370" s="241"/>
      <c r="C7370" s="241"/>
      <c r="D7370" s="241"/>
      <c r="E7370" s="241"/>
      <c r="F7370" s="241"/>
      <c r="G7370" s="242"/>
      <c r="H7370" s="241"/>
      <c r="I7370" s="241"/>
      <c r="J7370" s="241"/>
      <c r="K7370" s="241"/>
      <c r="L7370" s="241"/>
      <c r="M7370" s="243"/>
      <c r="N7370" s="244"/>
      <c r="O7370" s="243"/>
      <c r="P7370" s="244"/>
      <c r="Q7370" s="243"/>
      <c r="R7370" s="243"/>
    </row>
    <row r="7371" spans="1:18">
      <c r="A7371" s="241"/>
      <c r="B7371" s="241"/>
      <c r="C7371" s="241"/>
      <c r="D7371" s="241"/>
      <c r="E7371" s="241"/>
      <c r="F7371" s="241"/>
      <c r="G7371" s="242"/>
      <c r="H7371" s="241"/>
      <c r="I7371" s="241"/>
      <c r="J7371" s="241"/>
      <c r="K7371" s="241"/>
      <c r="L7371" s="241"/>
      <c r="M7371" s="243"/>
      <c r="N7371" s="244"/>
      <c r="O7371" s="243"/>
      <c r="P7371" s="244"/>
      <c r="Q7371" s="243"/>
      <c r="R7371" s="243"/>
    </row>
    <row r="7372" spans="1:18">
      <c r="A7372" s="241"/>
      <c r="B7372" s="241"/>
      <c r="C7372" s="241"/>
      <c r="D7372" s="241"/>
      <c r="E7372" s="241"/>
      <c r="F7372" s="241"/>
      <c r="G7372" s="242"/>
      <c r="H7372" s="241"/>
      <c r="I7372" s="241"/>
      <c r="J7372" s="241"/>
      <c r="K7372" s="241"/>
      <c r="L7372" s="241"/>
      <c r="M7372" s="243"/>
      <c r="N7372" s="244"/>
      <c r="O7372" s="243"/>
      <c r="P7372" s="244"/>
      <c r="Q7372" s="243"/>
      <c r="R7372" s="243"/>
    </row>
    <row r="7373" spans="1:18">
      <c r="A7373" s="241"/>
      <c r="B7373" s="241"/>
      <c r="C7373" s="241"/>
      <c r="D7373" s="241"/>
      <c r="E7373" s="241"/>
      <c r="F7373" s="241"/>
      <c r="G7373" s="242"/>
      <c r="H7373" s="241"/>
      <c r="I7373" s="241"/>
      <c r="J7373" s="241"/>
      <c r="K7373" s="241"/>
      <c r="L7373" s="241"/>
      <c r="M7373" s="243"/>
      <c r="N7373" s="244"/>
      <c r="O7373" s="243"/>
      <c r="P7373" s="244"/>
      <c r="Q7373" s="243"/>
      <c r="R7373" s="243"/>
    </row>
    <row r="7374" spans="1:18">
      <c r="A7374" s="241"/>
      <c r="B7374" s="241"/>
      <c r="C7374" s="241"/>
      <c r="D7374" s="241"/>
      <c r="E7374" s="241"/>
      <c r="F7374" s="241"/>
      <c r="G7374" s="242"/>
      <c r="H7374" s="241"/>
      <c r="I7374" s="241"/>
      <c r="J7374" s="241"/>
      <c r="K7374" s="241"/>
      <c r="L7374" s="241"/>
      <c r="M7374" s="243"/>
      <c r="N7374" s="244"/>
      <c r="O7374" s="243"/>
      <c r="P7374" s="244"/>
      <c r="Q7374" s="243"/>
      <c r="R7374" s="243"/>
    </row>
    <row r="7375" spans="1:18">
      <c r="A7375" s="241"/>
      <c r="B7375" s="241"/>
      <c r="C7375" s="241"/>
      <c r="D7375" s="241"/>
      <c r="E7375" s="241"/>
      <c r="F7375" s="241"/>
      <c r="G7375" s="242"/>
      <c r="H7375" s="241"/>
      <c r="I7375" s="241"/>
      <c r="J7375" s="241"/>
      <c r="K7375" s="241"/>
      <c r="L7375" s="241"/>
      <c r="M7375" s="243"/>
      <c r="N7375" s="244"/>
      <c r="O7375" s="243"/>
      <c r="P7375" s="244"/>
      <c r="Q7375" s="243"/>
      <c r="R7375" s="243"/>
    </row>
    <row r="7376" spans="1:18">
      <c r="A7376" s="241"/>
      <c r="B7376" s="241"/>
      <c r="C7376" s="241"/>
      <c r="D7376" s="241"/>
      <c r="E7376" s="241"/>
      <c r="F7376" s="241"/>
      <c r="G7376" s="242"/>
      <c r="H7376" s="241"/>
      <c r="I7376" s="241"/>
      <c r="J7376" s="241"/>
      <c r="K7376" s="241"/>
      <c r="L7376" s="241"/>
      <c r="M7376" s="243"/>
      <c r="N7376" s="244"/>
      <c r="O7376" s="243"/>
      <c r="P7376" s="244"/>
      <c r="Q7376" s="243"/>
      <c r="R7376" s="243"/>
    </row>
    <row r="7377" spans="1:18">
      <c r="A7377" s="241"/>
      <c r="B7377" s="241"/>
      <c r="C7377" s="241"/>
      <c r="D7377" s="241"/>
      <c r="E7377" s="241"/>
      <c r="F7377" s="241"/>
      <c r="G7377" s="242"/>
      <c r="H7377" s="241"/>
      <c r="I7377" s="241"/>
      <c r="J7377" s="241"/>
      <c r="K7377" s="241"/>
      <c r="L7377" s="241"/>
      <c r="M7377" s="243"/>
      <c r="N7377" s="244"/>
      <c r="O7377" s="243"/>
      <c r="P7377" s="244"/>
      <c r="Q7377" s="243"/>
      <c r="R7377" s="243"/>
    </row>
    <row r="7378" spans="1:18">
      <c r="A7378" s="241"/>
      <c r="B7378" s="241"/>
      <c r="C7378" s="241"/>
      <c r="D7378" s="241"/>
      <c r="E7378" s="241"/>
      <c r="F7378" s="241"/>
      <c r="G7378" s="242"/>
      <c r="H7378" s="241"/>
      <c r="I7378" s="241"/>
      <c r="J7378" s="241"/>
      <c r="K7378" s="241"/>
      <c r="L7378" s="241"/>
      <c r="M7378" s="243"/>
      <c r="N7378" s="244"/>
      <c r="O7378" s="243"/>
      <c r="P7378" s="244"/>
      <c r="Q7378" s="243"/>
      <c r="R7378" s="243"/>
    </row>
    <row r="7379" spans="1:18">
      <c r="A7379" s="241"/>
      <c r="B7379" s="241"/>
      <c r="C7379" s="241"/>
      <c r="D7379" s="241"/>
      <c r="E7379" s="241"/>
      <c r="F7379" s="241"/>
      <c r="G7379" s="242"/>
      <c r="H7379" s="241"/>
      <c r="I7379" s="241"/>
      <c r="J7379" s="241"/>
      <c r="K7379" s="241"/>
      <c r="L7379" s="241"/>
      <c r="M7379" s="243"/>
      <c r="N7379" s="244"/>
      <c r="O7379" s="243"/>
      <c r="P7379" s="244"/>
      <c r="Q7379" s="243"/>
      <c r="R7379" s="243"/>
    </row>
    <row r="7380" spans="1:18">
      <c r="A7380" s="241"/>
      <c r="B7380" s="241"/>
      <c r="C7380" s="241"/>
      <c r="D7380" s="241"/>
      <c r="E7380" s="241"/>
      <c r="F7380" s="241"/>
      <c r="G7380" s="242"/>
      <c r="H7380" s="241"/>
      <c r="I7380" s="241"/>
      <c r="J7380" s="241"/>
      <c r="K7380" s="241"/>
      <c r="L7380" s="241"/>
      <c r="M7380" s="243"/>
      <c r="N7380" s="244"/>
      <c r="O7380" s="243"/>
      <c r="P7380" s="244"/>
      <c r="Q7380" s="243"/>
      <c r="R7380" s="243"/>
    </row>
    <row r="7381" spans="1:18">
      <c r="A7381" s="241"/>
      <c r="B7381" s="241"/>
      <c r="C7381" s="241"/>
      <c r="D7381" s="241"/>
      <c r="E7381" s="241"/>
      <c r="F7381" s="241"/>
      <c r="G7381" s="242"/>
      <c r="H7381" s="241"/>
      <c r="I7381" s="241"/>
      <c r="J7381" s="241"/>
      <c r="K7381" s="241"/>
      <c r="L7381" s="241"/>
      <c r="M7381" s="243"/>
      <c r="N7381" s="244"/>
      <c r="O7381" s="243"/>
      <c r="P7381" s="244"/>
      <c r="Q7381" s="243"/>
      <c r="R7381" s="243"/>
    </row>
    <row r="7382" spans="1:18">
      <c r="A7382" s="241"/>
      <c r="B7382" s="241"/>
      <c r="C7382" s="241"/>
      <c r="D7382" s="241"/>
      <c r="E7382" s="241"/>
      <c r="F7382" s="241"/>
      <c r="G7382" s="242"/>
      <c r="H7382" s="241"/>
      <c r="I7382" s="241"/>
      <c r="J7382" s="241"/>
      <c r="K7382" s="241"/>
      <c r="L7382" s="241"/>
      <c r="M7382" s="243"/>
      <c r="N7382" s="244"/>
      <c r="O7382" s="243"/>
      <c r="P7382" s="244"/>
      <c r="Q7382" s="243"/>
      <c r="R7382" s="243"/>
    </row>
    <row r="7383" spans="1:18">
      <c r="A7383" s="241"/>
      <c r="B7383" s="241"/>
      <c r="C7383" s="241"/>
      <c r="D7383" s="241"/>
      <c r="E7383" s="241"/>
      <c r="F7383" s="241"/>
      <c r="G7383" s="242"/>
      <c r="H7383" s="241"/>
      <c r="I7383" s="241"/>
      <c r="J7383" s="241"/>
      <c r="K7383" s="241"/>
      <c r="L7383" s="241"/>
      <c r="M7383" s="243"/>
      <c r="N7383" s="244"/>
      <c r="O7383" s="243"/>
      <c r="P7383" s="244"/>
      <c r="Q7383" s="243"/>
      <c r="R7383" s="243"/>
    </row>
    <row r="7384" spans="1:18">
      <c r="A7384" s="241"/>
      <c r="B7384" s="241"/>
      <c r="C7384" s="241"/>
      <c r="D7384" s="241"/>
      <c r="E7384" s="241"/>
      <c r="F7384" s="241"/>
      <c r="G7384" s="242"/>
      <c r="H7384" s="241"/>
      <c r="I7384" s="241"/>
      <c r="J7384" s="241"/>
      <c r="K7384" s="241"/>
      <c r="L7384" s="241"/>
      <c r="M7384" s="243"/>
      <c r="N7384" s="244"/>
      <c r="O7384" s="243"/>
      <c r="P7384" s="244"/>
      <c r="Q7384" s="243"/>
      <c r="R7384" s="243"/>
    </row>
    <row r="7385" spans="1:18">
      <c r="A7385" s="241"/>
      <c r="B7385" s="241"/>
      <c r="C7385" s="241"/>
      <c r="D7385" s="241"/>
      <c r="E7385" s="241"/>
      <c r="F7385" s="241"/>
      <c r="G7385" s="242"/>
      <c r="H7385" s="241"/>
      <c r="I7385" s="241"/>
      <c r="J7385" s="241"/>
      <c r="K7385" s="241"/>
      <c r="L7385" s="241"/>
      <c r="M7385" s="243"/>
      <c r="N7385" s="244"/>
      <c r="O7385" s="243"/>
      <c r="P7385" s="244"/>
      <c r="Q7385" s="243"/>
      <c r="R7385" s="243"/>
    </row>
    <row r="7386" spans="1:18">
      <c r="A7386" s="241"/>
      <c r="B7386" s="241"/>
      <c r="C7386" s="241"/>
      <c r="D7386" s="241"/>
      <c r="E7386" s="241"/>
      <c r="F7386" s="241"/>
      <c r="G7386" s="242"/>
      <c r="H7386" s="241"/>
      <c r="I7386" s="241"/>
      <c r="J7386" s="241"/>
      <c r="K7386" s="241"/>
      <c r="L7386" s="241"/>
      <c r="M7386" s="243"/>
      <c r="N7386" s="244"/>
      <c r="O7386" s="243"/>
      <c r="P7386" s="244"/>
      <c r="Q7386" s="243"/>
      <c r="R7386" s="243"/>
    </row>
    <row r="7387" spans="1:18">
      <c r="A7387" s="241"/>
      <c r="B7387" s="241"/>
      <c r="C7387" s="241"/>
      <c r="D7387" s="241"/>
      <c r="E7387" s="241"/>
      <c r="F7387" s="241"/>
      <c r="G7387" s="242"/>
      <c r="H7387" s="241"/>
      <c r="I7387" s="241"/>
      <c r="J7387" s="241"/>
      <c r="K7387" s="241"/>
      <c r="L7387" s="241"/>
      <c r="M7387" s="243"/>
      <c r="N7387" s="244"/>
      <c r="O7387" s="243"/>
      <c r="P7387" s="244"/>
      <c r="Q7387" s="243"/>
      <c r="R7387" s="243"/>
    </row>
    <row r="7388" spans="1:18">
      <c r="A7388" s="241"/>
      <c r="B7388" s="241"/>
      <c r="C7388" s="241"/>
      <c r="D7388" s="241"/>
      <c r="E7388" s="241"/>
      <c r="F7388" s="241"/>
      <c r="G7388" s="242"/>
      <c r="H7388" s="241"/>
      <c r="I7388" s="241"/>
      <c r="J7388" s="241"/>
      <c r="K7388" s="241"/>
      <c r="L7388" s="241"/>
      <c r="M7388" s="243"/>
      <c r="N7388" s="244"/>
      <c r="O7388" s="243"/>
      <c r="P7388" s="244"/>
      <c r="Q7388" s="243"/>
      <c r="R7388" s="243"/>
    </row>
    <row r="7389" spans="1:18">
      <c r="A7389" s="241"/>
      <c r="B7389" s="241"/>
      <c r="C7389" s="241"/>
      <c r="D7389" s="241"/>
      <c r="E7389" s="241"/>
      <c r="F7389" s="241"/>
      <c r="G7389" s="242"/>
      <c r="H7389" s="241"/>
      <c r="I7389" s="241"/>
      <c r="J7389" s="241"/>
      <c r="K7389" s="241"/>
      <c r="L7389" s="241"/>
      <c r="M7389" s="243"/>
      <c r="N7389" s="244"/>
      <c r="O7389" s="243"/>
      <c r="P7389" s="244"/>
      <c r="Q7389" s="243"/>
      <c r="R7389" s="243"/>
    </row>
    <row r="7390" spans="1:18">
      <c r="A7390" s="241"/>
      <c r="B7390" s="241"/>
      <c r="C7390" s="241"/>
      <c r="D7390" s="241"/>
      <c r="E7390" s="241"/>
      <c r="F7390" s="241"/>
      <c r="G7390" s="242"/>
      <c r="H7390" s="241"/>
      <c r="I7390" s="241"/>
      <c r="J7390" s="241"/>
      <c r="K7390" s="241"/>
      <c r="L7390" s="241"/>
      <c r="M7390" s="243"/>
      <c r="N7390" s="244"/>
      <c r="O7390" s="243"/>
      <c r="P7390" s="244"/>
      <c r="Q7390" s="243"/>
      <c r="R7390" s="243"/>
    </row>
    <row r="7391" spans="1:18">
      <c r="A7391" s="241"/>
      <c r="B7391" s="241"/>
      <c r="C7391" s="241"/>
      <c r="D7391" s="241"/>
      <c r="E7391" s="241"/>
      <c r="F7391" s="241"/>
      <c r="G7391" s="242"/>
      <c r="H7391" s="241"/>
      <c r="I7391" s="241"/>
      <c r="J7391" s="241"/>
      <c r="K7391" s="241"/>
      <c r="L7391" s="241"/>
      <c r="M7391" s="243"/>
      <c r="N7391" s="244"/>
      <c r="O7391" s="243"/>
      <c r="P7391" s="244"/>
      <c r="Q7391" s="243"/>
      <c r="R7391" s="243"/>
    </row>
    <row r="7392" spans="1:18">
      <c r="A7392" s="241"/>
      <c r="B7392" s="241"/>
      <c r="C7392" s="241"/>
      <c r="D7392" s="241"/>
      <c r="E7392" s="241"/>
      <c r="F7392" s="241"/>
      <c r="G7392" s="242"/>
      <c r="H7392" s="241"/>
      <c r="I7392" s="241"/>
      <c r="J7392" s="241"/>
      <c r="K7392" s="241"/>
      <c r="L7392" s="241"/>
      <c r="M7392" s="243"/>
      <c r="N7392" s="244"/>
      <c r="O7392" s="243"/>
      <c r="P7392" s="244"/>
      <c r="Q7392" s="243"/>
      <c r="R7392" s="243"/>
    </row>
    <row r="7393" spans="1:18">
      <c r="A7393" s="241"/>
      <c r="B7393" s="241"/>
      <c r="C7393" s="241"/>
      <c r="D7393" s="241"/>
      <c r="E7393" s="241"/>
      <c r="F7393" s="241"/>
      <c r="G7393" s="242"/>
      <c r="H7393" s="241"/>
      <c r="I7393" s="241"/>
      <c r="J7393" s="241"/>
      <c r="K7393" s="241"/>
      <c r="L7393" s="241"/>
      <c r="M7393" s="243"/>
      <c r="N7393" s="244"/>
      <c r="O7393" s="243"/>
      <c r="P7393" s="244"/>
      <c r="Q7393" s="243"/>
      <c r="R7393" s="243"/>
    </row>
    <row r="7394" spans="1:18">
      <c r="A7394" s="241"/>
      <c r="B7394" s="241"/>
      <c r="C7394" s="241"/>
      <c r="D7394" s="241"/>
      <c r="E7394" s="241"/>
      <c r="F7394" s="241"/>
      <c r="G7394" s="242"/>
      <c r="H7394" s="241"/>
      <c r="I7394" s="241"/>
      <c r="J7394" s="241"/>
      <c r="K7394" s="241"/>
      <c r="L7394" s="241"/>
      <c r="M7394" s="243"/>
      <c r="N7394" s="244"/>
      <c r="O7394" s="243"/>
      <c r="P7394" s="244"/>
      <c r="Q7394" s="243"/>
      <c r="R7394" s="243"/>
    </row>
    <row r="7395" spans="1:18">
      <c r="A7395" s="241"/>
      <c r="B7395" s="241"/>
      <c r="C7395" s="241"/>
      <c r="D7395" s="241"/>
      <c r="E7395" s="241"/>
      <c r="F7395" s="241"/>
      <c r="G7395" s="242"/>
      <c r="H7395" s="241"/>
      <c r="I7395" s="241"/>
      <c r="J7395" s="241"/>
      <c r="K7395" s="241"/>
      <c r="L7395" s="241"/>
      <c r="M7395" s="243"/>
      <c r="N7395" s="244"/>
      <c r="O7395" s="243"/>
      <c r="P7395" s="244"/>
      <c r="Q7395" s="243"/>
      <c r="R7395" s="243"/>
    </row>
    <row r="7396" spans="1:18">
      <c r="A7396" s="241"/>
      <c r="B7396" s="241"/>
      <c r="C7396" s="241"/>
      <c r="D7396" s="241"/>
      <c r="E7396" s="241"/>
      <c r="F7396" s="241"/>
      <c r="G7396" s="242"/>
      <c r="H7396" s="241"/>
      <c r="I7396" s="241"/>
      <c r="J7396" s="241"/>
      <c r="K7396" s="241"/>
      <c r="L7396" s="241"/>
      <c r="M7396" s="243"/>
      <c r="N7396" s="244"/>
      <c r="O7396" s="243"/>
      <c r="P7396" s="244"/>
      <c r="Q7396" s="243"/>
      <c r="R7396" s="243"/>
    </row>
    <row r="7397" spans="1:18">
      <c r="A7397" s="241"/>
      <c r="B7397" s="241"/>
      <c r="C7397" s="241"/>
      <c r="D7397" s="241"/>
      <c r="E7397" s="241"/>
      <c r="F7397" s="241"/>
      <c r="G7397" s="242"/>
      <c r="H7397" s="241"/>
      <c r="I7397" s="241"/>
      <c r="J7397" s="241"/>
      <c r="K7397" s="241"/>
      <c r="L7397" s="241"/>
      <c r="M7397" s="243"/>
      <c r="N7397" s="244"/>
      <c r="O7397" s="243"/>
      <c r="P7397" s="244"/>
      <c r="Q7397" s="243"/>
      <c r="R7397" s="243"/>
    </row>
    <row r="7398" spans="1:18">
      <c r="A7398" s="241"/>
      <c r="B7398" s="241"/>
      <c r="C7398" s="241"/>
      <c r="D7398" s="241"/>
      <c r="E7398" s="241"/>
      <c r="F7398" s="241"/>
      <c r="G7398" s="242"/>
      <c r="H7398" s="241"/>
      <c r="I7398" s="241"/>
      <c r="J7398" s="241"/>
      <c r="K7398" s="241"/>
      <c r="L7398" s="241"/>
      <c r="M7398" s="243"/>
      <c r="N7398" s="244"/>
      <c r="O7398" s="243"/>
      <c r="P7398" s="244"/>
      <c r="Q7398" s="243"/>
      <c r="R7398" s="243"/>
    </row>
    <row r="7399" spans="1:18">
      <c r="A7399" s="241"/>
      <c r="B7399" s="241"/>
      <c r="C7399" s="241"/>
      <c r="D7399" s="241"/>
      <c r="E7399" s="241"/>
      <c r="F7399" s="241"/>
      <c r="G7399" s="242"/>
      <c r="H7399" s="241"/>
      <c r="I7399" s="241"/>
      <c r="J7399" s="241"/>
      <c r="K7399" s="241"/>
      <c r="L7399" s="241"/>
      <c r="M7399" s="243"/>
      <c r="N7399" s="244"/>
      <c r="O7399" s="243"/>
      <c r="P7399" s="244"/>
      <c r="Q7399" s="243"/>
      <c r="R7399" s="243"/>
    </row>
    <row r="7400" spans="1:18">
      <c r="A7400" s="241"/>
      <c r="B7400" s="241"/>
      <c r="C7400" s="241"/>
      <c r="D7400" s="241"/>
      <c r="E7400" s="241"/>
      <c r="F7400" s="241"/>
      <c r="G7400" s="242"/>
      <c r="H7400" s="241"/>
      <c r="I7400" s="241"/>
      <c r="J7400" s="241"/>
      <c r="K7400" s="241"/>
      <c r="L7400" s="241"/>
      <c r="M7400" s="243"/>
      <c r="N7400" s="244"/>
      <c r="O7400" s="243"/>
      <c r="P7400" s="244"/>
      <c r="Q7400" s="243"/>
      <c r="R7400" s="243"/>
    </row>
    <row r="7401" spans="1:18">
      <c r="A7401" s="241"/>
      <c r="B7401" s="241"/>
      <c r="C7401" s="241"/>
      <c r="D7401" s="241"/>
      <c r="E7401" s="241"/>
      <c r="F7401" s="241"/>
      <c r="G7401" s="242"/>
      <c r="H7401" s="241"/>
      <c r="I7401" s="241"/>
      <c r="J7401" s="241"/>
      <c r="K7401" s="241"/>
      <c r="L7401" s="241"/>
      <c r="M7401" s="243"/>
      <c r="N7401" s="244"/>
      <c r="O7401" s="243"/>
      <c r="P7401" s="244"/>
      <c r="Q7401" s="243"/>
      <c r="R7401" s="243"/>
    </row>
    <row r="7402" spans="1:18">
      <c r="A7402" s="241"/>
      <c r="B7402" s="241"/>
      <c r="C7402" s="241"/>
      <c r="D7402" s="241"/>
      <c r="E7402" s="241"/>
      <c r="F7402" s="241"/>
      <c r="G7402" s="242"/>
      <c r="H7402" s="241"/>
      <c r="I7402" s="241"/>
      <c r="J7402" s="241"/>
      <c r="K7402" s="241"/>
      <c r="L7402" s="241"/>
      <c r="M7402" s="243"/>
      <c r="N7402" s="244"/>
      <c r="O7402" s="243"/>
      <c r="P7402" s="244"/>
      <c r="Q7402" s="243"/>
      <c r="R7402" s="243"/>
    </row>
    <row r="7403" spans="1:18">
      <c r="A7403" s="241"/>
      <c r="B7403" s="241"/>
      <c r="C7403" s="241"/>
      <c r="D7403" s="241"/>
      <c r="E7403" s="241"/>
      <c r="F7403" s="241"/>
      <c r="G7403" s="242"/>
      <c r="H7403" s="241"/>
      <c r="I7403" s="241"/>
      <c r="J7403" s="241"/>
      <c r="K7403" s="241"/>
      <c r="L7403" s="241"/>
      <c r="M7403" s="243"/>
      <c r="N7403" s="244"/>
      <c r="O7403" s="243"/>
      <c r="P7403" s="244"/>
      <c r="Q7403" s="243"/>
      <c r="R7403" s="243"/>
    </row>
    <row r="7404" spans="1:18">
      <c r="A7404" s="241"/>
      <c r="B7404" s="241"/>
      <c r="C7404" s="241"/>
      <c r="D7404" s="241"/>
      <c r="E7404" s="241"/>
      <c r="F7404" s="241"/>
      <c r="G7404" s="242"/>
      <c r="H7404" s="241"/>
      <c r="I7404" s="241"/>
      <c r="J7404" s="241"/>
      <c r="K7404" s="241"/>
      <c r="L7404" s="241"/>
      <c r="M7404" s="243"/>
      <c r="N7404" s="244"/>
      <c r="O7404" s="243"/>
      <c r="P7404" s="244"/>
      <c r="Q7404" s="243"/>
      <c r="R7404" s="243"/>
    </row>
    <row r="7405" spans="1:18">
      <c r="A7405" s="241"/>
      <c r="B7405" s="241"/>
      <c r="C7405" s="241"/>
      <c r="D7405" s="241"/>
      <c r="E7405" s="241"/>
      <c r="F7405" s="241"/>
      <c r="G7405" s="242"/>
      <c r="H7405" s="241"/>
      <c r="I7405" s="241"/>
      <c r="J7405" s="241"/>
      <c r="K7405" s="241"/>
      <c r="L7405" s="241"/>
      <c r="M7405" s="243"/>
      <c r="N7405" s="244"/>
      <c r="O7405" s="243"/>
      <c r="P7405" s="244"/>
      <c r="Q7405" s="243"/>
      <c r="R7405" s="243"/>
    </row>
    <row r="7406" spans="1:18">
      <c r="A7406" s="241"/>
      <c r="B7406" s="241"/>
      <c r="C7406" s="241"/>
      <c r="D7406" s="241"/>
      <c r="E7406" s="241"/>
      <c r="F7406" s="241"/>
      <c r="G7406" s="242"/>
      <c r="H7406" s="241"/>
      <c r="I7406" s="241"/>
      <c r="J7406" s="241"/>
      <c r="K7406" s="241"/>
      <c r="L7406" s="241"/>
      <c r="M7406" s="243"/>
      <c r="N7406" s="244"/>
      <c r="O7406" s="243"/>
      <c r="P7406" s="244"/>
      <c r="Q7406" s="243"/>
      <c r="R7406" s="243"/>
    </row>
    <row r="7407" spans="1:18">
      <c r="A7407" s="241"/>
      <c r="B7407" s="241"/>
      <c r="C7407" s="241"/>
      <c r="D7407" s="241"/>
      <c r="E7407" s="241"/>
      <c r="F7407" s="241"/>
      <c r="G7407" s="242"/>
      <c r="H7407" s="241"/>
      <c r="I7407" s="241"/>
      <c r="J7407" s="241"/>
      <c r="K7407" s="241"/>
      <c r="L7407" s="241"/>
      <c r="M7407" s="243"/>
      <c r="N7407" s="244"/>
      <c r="O7407" s="243"/>
      <c r="P7407" s="244"/>
      <c r="Q7407" s="243"/>
      <c r="R7407" s="243"/>
    </row>
    <row r="7408" spans="1:18">
      <c r="A7408" s="241"/>
      <c r="B7408" s="241"/>
      <c r="C7408" s="241"/>
      <c r="D7408" s="241"/>
      <c r="E7408" s="241"/>
      <c r="F7408" s="241"/>
      <c r="G7408" s="242"/>
      <c r="H7408" s="241"/>
      <c r="I7408" s="241"/>
      <c r="J7408" s="241"/>
      <c r="K7408" s="241"/>
      <c r="L7408" s="241"/>
      <c r="M7408" s="243"/>
      <c r="N7408" s="244"/>
      <c r="O7408" s="243"/>
      <c r="P7408" s="244"/>
      <c r="Q7408" s="243"/>
      <c r="R7408" s="243"/>
    </row>
    <row r="7409" spans="1:18">
      <c r="A7409" s="241"/>
      <c r="B7409" s="241"/>
      <c r="C7409" s="241"/>
      <c r="D7409" s="241"/>
      <c r="E7409" s="241"/>
      <c r="F7409" s="241"/>
      <c r="G7409" s="242"/>
      <c r="H7409" s="241"/>
      <c r="I7409" s="241"/>
      <c r="J7409" s="241"/>
      <c r="K7409" s="241"/>
      <c r="L7409" s="241"/>
      <c r="M7409" s="243"/>
      <c r="N7409" s="244"/>
      <c r="O7409" s="243"/>
      <c r="P7409" s="244"/>
      <c r="Q7409" s="243"/>
      <c r="R7409" s="243"/>
    </row>
    <row r="7410" spans="1:18">
      <c r="A7410" s="241"/>
      <c r="B7410" s="241"/>
      <c r="C7410" s="241"/>
      <c r="D7410" s="241"/>
      <c r="E7410" s="241"/>
      <c r="F7410" s="241"/>
      <c r="G7410" s="242"/>
      <c r="H7410" s="241"/>
      <c r="I7410" s="241"/>
      <c r="J7410" s="241"/>
      <c r="K7410" s="241"/>
      <c r="L7410" s="241"/>
      <c r="M7410" s="243"/>
      <c r="N7410" s="244"/>
      <c r="O7410" s="243"/>
      <c r="P7410" s="244"/>
      <c r="Q7410" s="243"/>
      <c r="R7410" s="243"/>
    </row>
    <row r="7411" spans="1:18">
      <c r="A7411" s="241"/>
      <c r="B7411" s="241"/>
      <c r="C7411" s="241"/>
      <c r="D7411" s="241"/>
      <c r="E7411" s="241"/>
      <c r="F7411" s="241"/>
      <c r="G7411" s="242"/>
      <c r="H7411" s="241"/>
      <c r="I7411" s="241"/>
      <c r="J7411" s="241"/>
      <c r="K7411" s="241"/>
      <c r="L7411" s="241"/>
      <c r="M7411" s="243"/>
      <c r="N7411" s="244"/>
      <c r="O7411" s="243"/>
      <c r="P7411" s="244"/>
      <c r="Q7411" s="243"/>
      <c r="R7411" s="243"/>
    </row>
    <row r="7412" spans="1:18">
      <c r="A7412" s="241"/>
      <c r="B7412" s="241"/>
      <c r="C7412" s="241"/>
      <c r="D7412" s="241"/>
      <c r="E7412" s="241"/>
      <c r="F7412" s="241"/>
      <c r="G7412" s="242"/>
      <c r="H7412" s="241"/>
      <c r="I7412" s="241"/>
      <c r="J7412" s="241"/>
      <c r="K7412" s="241"/>
      <c r="L7412" s="241"/>
      <c r="M7412" s="243"/>
      <c r="N7412" s="244"/>
      <c r="O7412" s="243"/>
      <c r="P7412" s="244"/>
      <c r="Q7412" s="243"/>
      <c r="R7412" s="243"/>
    </row>
    <row r="7413" spans="1:18">
      <c r="A7413" s="241"/>
      <c r="B7413" s="241"/>
      <c r="C7413" s="241"/>
      <c r="D7413" s="241"/>
      <c r="E7413" s="241"/>
      <c r="F7413" s="241"/>
      <c r="G7413" s="242"/>
      <c r="H7413" s="241"/>
      <c r="I7413" s="241"/>
      <c r="J7413" s="241"/>
      <c r="K7413" s="241"/>
      <c r="L7413" s="241"/>
      <c r="M7413" s="243"/>
      <c r="N7413" s="244"/>
      <c r="O7413" s="243"/>
      <c r="P7413" s="244"/>
      <c r="Q7413" s="243"/>
      <c r="R7413" s="243"/>
    </row>
    <row r="7414" spans="1:18">
      <c r="A7414" s="241"/>
      <c r="B7414" s="241"/>
      <c r="C7414" s="241"/>
      <c r="D7414" s="241"/>
      <c r="E7414" s="241"/>
      <c r="F7414" s="241"/>
      <c r="G7414" s="242"/>
      <c r="H7414" s="241"/>
      <c r="I7414" s="241"/>
      <c r="J7414" s="241"/>
      <c r="K7414" s="241"/>
      <c r="L7414" s="241"/>
      <c r="M7414" s="243"/>
      <c r="N7414" s="244"/>
      <c r="O7414" s="243"/>
      <c r="P7414" s="244"/>
      <c r="Q7414" s="243"/>
      <c r="R7414" s="243"/>
    </row>
    <row r="7415" spans="1:18">
      <c r="A7415" s="241"/>
      <c r="B7415" s="241"/>
      <c r="C7415" s="241"/>
      <c r="D7415" s="241"/>
      <c r="E7415" s="241"/>
      <c r="F7415" s="241"/>
      <c r="G7415" s="242"/>
      <c r="H7415" s="241"/>
      <c r="I7415" s="241"/>
      <c r="J7415" s="241"/>
      <c r="K7415" s="241"/>
      <c r="L7415" s="241"/>
      <c r="M7415" s="243"/>
      <c r="N7415" s="244"/>
      <c r="O7415" s="243"/>
      <c r="P7415" s="244"/>
      <c r="Q7415" s="243"/>
      <c r="R7415" s="243"/>
    </row>
    <row r="7416" spans="1:18">
      <c r="A7416" s="241"/>
      <c r="B7416" s="241"/>
      <c r="C7416" s="241"/>
      <c r="D7416" s="241"/>
      <c r="E7416" s="241"/>
      <c r="F7416" s="241"/>
      <c r="G7416" s="242"/>
      <c r="H7416" s="241"/>
      <c r="I7416" s="241"/>
      <c r="J7416" s="241"/>
      <c r="K7416" s="241"/>
      <c r="L7416" s="241"/>
      <c r="M7416" s="243"/>
      <c r="N7416" s="244"/>
      <c r="O7416" s="243"/>
      <c r="P7416" s="244"/>
      <c r="Q7416" s="243"/>
      <c r="R7416" s="243"/>
    </row>
    <row r="7417" spans="1:18">
      <c r="A7417" s="241"/>
      <c r="B7417" s="241"/>
      <c r="C7417" s="241"/>
      <c r="D7417" s="241"/>
      <c r="E7417" s="241"/>
      <c r="F7417" s="241"/>
      <c r="G7417" s="242"/>
      <c r="H7417" s="241"/>
      <c r="I7417" s="241"/>
      <c r="J7417" s="241"/>
      <c r="K7417" s="241"/>
      <c r="L7417" s="241"/>
      <c r="M7417" s="243"/>
      <c r="N7417" s="244"/>
      <c r="O7417" s="243"/>
      <c r="P7417" s="244"/>
      <c r="Q7417" s="243"/>
      <c r="R7417" s="243"/>
    </row>
    <row r="7418" spans="1:18">
      <c r="A7418" s="241"/>
      <c r="B7418" s="241"/>
      <c r="C7418" s="241"/>
      <c r="D7418" s="241"/>
      <c r="E7418" s="241"/>
      <c r="F7418" s="241"/>
      <c r="G7418" s="242"/>
      <c r="H7418" s="241"/>
      <c r="I7418" s="241"/>
      <c r="J7418" s="241"/>
      <c r="K7418" s="241"/>
      <c r="L7418" s="241"/>
      <c r="M7418" s="243"/>
      <c r="N7418" s="244"/>
      <c r="O7418" s="243"/>
      <c r="P7418" s="244"/>
      <c r="Q7418" s="243"/>
      <c r="R7418" s="243"/>
    </row>
    <row r="7419" spans="1:18">
      <c r="A7419" s="241"/>
      <c r="B7419" s="241"/>
      <c r="C7419" s="241"/>
      <c r="D7419" s="241"/>
      <c r="E7419" s="241"/>
      <c r="F7419" s="241"/>
      <c r="G7419" s="242"/>
      <c r="H7419" s="241"/>
      <c r="I7419" s="241"/>
      <c r="J7419" s="241"/>
      <c r="K7419" s="241"/>
      <c r="L7419" s="241"/>
      <c r="M7419" s="243"/>
      <c r="N7419" s="244"/>
      <c r="O7419" s="243"/>
      <c r="P7419" s="244"/>
      <c r="Q7419" s="243"/>
      <c r="R7419" s="243"/>
    </row>
    <row r="7420" spans="1:18">
      <c r="A7420" s="241"/>
      <c r="B7420" s="241"/>
      <c r="C7420" s="241"/>
      <c r="D7420" s="241"/>
      <c r="E7420" s="241"/>
      <c r="F7420" s="241"/>
      <c r="G7420" s="242"/>
      <c r="H7420" s="241"/>
      <c r="I7420" s="241"/>
      <c r="J7420" s="241"/>
      <c r="K7420" s="241"/>
      <c r="L7420" s="241"/>
      <c r="M7420" s="243"/>
      <c r="N7420" s="244"/>
      <c r="O7420" s="243"/>
      <c r="P7420" s="244"/>
      <c r="Q7420" s="243"/>
      <c r="R7420" s="243"/>
    </row>
    <row r="7421" spans="1:18">
      <c r="A7421" s="241"/>
      <c r="B7421" s="241"/>
      <c r="C7421" s="241"/>
      <c r="D7421" s="241"/>
      <c r="E7421" s="241"/>
      <c r="F7421" s="241"/>
      <c r="G7421" s="242"/>
      <c r="H7421" s="241"/>
      <c r="I7421" s="241"/>
      <c r="J7421" s="241"/>
      <c r="K7421" s="241"/>
      <c r="L7421" s="241"/>
      <c r="M7421" s="243"/>
      <c r="N7421" s="244"/>
      <c r="O7421" s="243"/>
      <c r="P7421" s="244"/>
      <c r="Q7421" s="243"/>
      <c r="R7421" s="243"/>
    </row>
    <row r="7422" spans="1:18">
      <c r="A7422" s="241"/>
      <c r="B7422" s="241"/>
      <c r="C7422" s="241"/>
      <c r="D7422" s="241"/>
      <c r="E7422" s="241"/>
      <c r="F7422" s="241"/>
      <c r="G7422" s="242"/>
      <c r="H7422" s="241"/>
      <c r="I7422" s="241"/>
      <c r="J7422" s="241"/>
      <c r="K7422" s="241"/>
      <c r="L7422" s="241"/>
      <c r="M7422" s="243"/>
      <c r="N7422" s="244"/>
      <c r="O7422" s="243"/>
      <c r="P7422" s="244"/>
      <c r="Q7422" s="243"/>
      <c r="R7422" s="243"/>
    </row>
    <row r="7423" spans="1:18">
      <c r="A7423" s="241"/>
      <c r="B7423" s="241"/>
      <c r="C7423" s="241"/>
      <c r="D7423" s="241"/>
      <c r="E7423" s="241"/>
      <c r="F7423" s="241"/>
      <c r="G7423" s="242"/>
      <c r="H7423" s="241"/>
      <c r="I7423" s="241"/>
      <c r="J7423" s="241"/>
      <c r="K7423" s="241"/>
      <c r="L7423" s="241"/>
      <c r="M7423" s="243"/>
      <c r="N7423" s="244"/>
      <c r="O7423" s="243"/>
      <c r="P7423" s="244"/>
      <c r="Q7423" s="243"/>
      <c r="R7423" s="243"/>
    </row>
    <row r="7424" spans="1:18">
      <c r="A7424" s="241"/>
      <c r="B7424" s="241"/>
      <c r="C7424" s="241"/>
      <c r="D7424" s="241"/>
      <c r="E7424" s="241"/>
      <c r="F7424" s="241"/>
      <c r="G7424" s="242"/>
      <c r="H7424" s="241"/>
      <c r="I7424" s="241"/>
      <c r="J7424" s="241"/>
      <c r="K7424" s="241"/>
      <c r="L7424" s="241"/>
      <c r="M7424" s="243"/>
      <c r="N7424" s="244"/>
      <c r="O7424" s="243"/>
      <c r="P7424" s="244"/>
      <c r="Q7424" s="243"/>
      <c r="R7424" s="243"/>
    </row>
    <row r="7425" spans="1:18">
      <c r="A7425" s="241"/>
      <c r="B7425" s="241"/>
      <c r="C7425" s="241"/>
      <c r="D7425" s="241"/>
      <c r="E7425" s="241"/>
      <c r="F7425" s="241"/>
      <c r="G7425" s="242"/>
      <c r="H7425" s="241"/>
      <c r="I7425" s="241"/>
      <c r="J7425" s="241"/>
      <c r="K7425" s="241"/>
      <c r="L7425" s="241"/>
      <c r="M7425" s="243"/>
      <c r="N7425" s="244"/>
      <c r="O7425" s="243"/>
      <c r="P7425" s="244"/>
      <c r="Q7425" s="243"/>
      <c r="R7425" s="243"/>
    </row>
    <row r="7426" spans="1:18">
      <c r="A7426" s="241"/>
      <c r="B7426" s="241"/>
      <c r="C7426" s="241"/>
      <c r="D7426" s="241"/>
      <c r="E7426" s="241"/>
      <c r="F7426" s="241"/>
      <c r="G7426" s="242"/>
      <c r="H7426" s="241"/>
      <c r="I7426" s="241"/>
      <c r="J7426" s="241"/>
      <c r="K7426" s="241"/>
      <c r="L7426" s="241"/>
      <c r="M7426" s="243"/>
      <c r="N7426" s="244"/>
      <c r="O7426" s="243"/>
      <c r="P7426" s="244"/>
      <c r="Q7426" s="243"/>
      <c r="R7426" s="243"/>
    </row>
    <row r="7427" spans="1:18">
      <c r="A7427" s="241"/>
      <c r="B7427" s="241"/>
      <c r="C7427" s="241"/>
      <c r="D7427" s="241"/>
      <c r="E7427" s="241"/>
      <c r="F7427" s="241"/>
      <c r="G7427" s="242"/>
      <c r="H7427" s="241"/>
      <c r="I7427" s="241"/>
      <c r="J7427" s="241"/>
      <c r="K7427" s="241"/>
      <c r="L7427" s="241"/>
      <c r="M7427" s="243"/>
      <c r="N7427" s="244"/>
      <c r="O7427" s="243"/>
      <c r="P7427" s="244"/>
      <c r="Q7427" s="243"/>
      <c r="R7427" s="243"/>
    </row>
    <row r="7428" spans="1:18">
      <c r="A7428" s="241"/>
      <c r="B7428" s="241"/>
      <c r="C7428" s="241"/>
      <c r="D7428" s="241"/>
      <c r="E7428" s="241"/>
      <c r="F7428" s="241"/>
      <c r="G7428" s="242"/>
      <c r="H7428" s="241"/>
      <c r="I7428" s="241"/>
      <c r="J7428" s="241"/>
      <c r="K7428" s="241"/>
      <c r="L7428" s="241"/>
      <c r="M7428" s="243"/>
      <c r="N7428" s="244"/>
      <c r="O7428" s="243"/>
      <c r="P7428" s="244"/>
      <c r="Q7428" s="243"/>
      <c r="R7428" s="243"/>
    </row>
    <row r="7429" spans="1:18">
      <c r="A7429" s="241"/>
      <c r="B7429" s="241"/>
      <c r="C7429" s="241"/>
      <c r="D7429" s="241"/>
      <c r="E7429" s="241"/>
      <c r="F7429" s="241"/>
      <c r="G7429" s="242"/>
      <c r="H7429" s="241"/>
      <c r="I7429" s="241"/>
      <c r="J7429" s="241"/>
      <c r="K7429" s="241"/>
      <c r="L7429" s="241"/>
      <c r="M7429" s="243"/>
      <c r="N7429" s="244"/>
      <c r="O7429" s="243"/>
      <c r="P7429" s="244"/>
      <c r="Q7429" s="243"/>
      <c r="R7429" s="243"/>
    </row>
    <row r="7430" spans="1:18">
      <c r="A7430" s="241"/>
      <c r="B7430" s="241"/>
      <c r="C7430" s="241"/>
      <c r="D7430" s="241"/>
      <c r="E7430" s="241"/>
      <c r="F7430" s="241"/>
      <c r="G7430" s="242"/>
      <c r="H7430" s="241"/>
      <c r="I7430" s="241"/>
      <c r="J7430" s="241"/>
      <c r="K7430" s="241"/>
      <c r="L7430" s="241"/>
      <c r="M7430" s="243"/>
      <c r="N7430" s="244"/>
      <c r="O7430" s="243"/>
      <c r="P7430" s="244"/>
      <c r="Q7430" s="243"/>
      <c r="R7430" s="243"/>
    </row>
    <row r="7431" spans="1:18">
      <c r="A7431" s="241"/>
      <c r="B7431" s="241"/>
      <c r="C7431" s="241"/>
      <c r="D7431" s="241"/>
      <c r="E7431" s="241"/>
      <c r="F7431" s="241"/>
      <c r="G7431" s="242"/>
      <c r="H7431" s="241"/>
      <c r="I7431" s="241"/>
      <c r="J7431" s="241"/>
      <c r="K7431" s="241"/>
      <c r="L7431" s="241"/>
      <c r="M7431" s="243"/>
      <c r="N7431" s="244"/>
      <c r="O7431" s="243"/>
      <c r="P7431" s="244"/>
      <c r="Q7431" s="243"/>
      <c r="R7431" s="243"/>
    </row>
    <row r="7432" spans="1:18">
      <c r="A7432" s="241"/>
      <c r="B7432" s="241"/>
      <c r="C7432" s="241"/>
      <c r="D7432" s="241"/>
      <c r="E7432" s="241"/>
      <c r="F7432" s="241"/>
      <c r="G7432" s="242"/>
      <c r="H7432" s="241"/>
      <c r="I7432" s="241"/>
      <c r="J7432" s="241"/>
      <c r="K7432" s="241"/>
      <c r="L7432" s="241"/>
      <c r="M7432" s="243"/>
      <c r="N7432" s="244"/>
      <c r="O7432" s="243"/>
      <c r="P7432" s="244"/>
      <c r="Q7432" s="243"/>
      <c r="R7432" s="243"/>
    </row>
    <row r="7433" spans="1:18">
      <c r="A7433" s="241"/>
      <c r="B7433" s="241"/>
      <c r="C7433" s="241"/>
      <c r="D7433" s="241"/>
      <c r="E7433" s="241"/>
      <c r="F7433" s="241"/>
      <c r="G7433" s="242"/>
      <c r="H7433" s="241"/>
      <c r="I7433" s="241"/>
      <c r="J7433" s="241"/>
      <c r="K7433" s="241"/>
      <c r="L7433" s="241"/>
      <c r="M7433" s="243"/>
      <c r="N7433" s="244"/>
      <c r="O7433" s="243"/>
      <c r="P7433" s="244"/>
      <c r="Q7433" s="243"/>
      <c r="R7433" s="243"/>
    </row>
    <row r="7434" spans="1:18">
      <c r="A7434" s="241"/>
      <c r="B7434" s="241"/>
      <c r="C7434" s="241"/>
      <c r="D7434" s="241"/>
      <c r="E7434" s="241"/>
      <c r="F7434" s="241"/>
      <c r="G7434" s="242"/>
      <c r="H7434" s="241"/>
      <c r="I7434" s="241"/>
      <c r="J7434" s="241"/>
      <c r="K7434" s="241"/>
      <c r="L7434" s="241"/>
      <c r="M7434" s="243"/>
      <c r="N7434" s="244"/>
      <c r="O7434" s="243"/>
      <c r="P7434" s="244"/>
      <c r="Q7434" s="243"/>
      <c r="R7434" s="243"/>
    </row>
    <row r="7435" spans="1:18">
      <c r="A7435" s="241"/>
      <c r="B7435" s="241"/>
      <c r="C7435" s="241"/>
      <c r="D7435" s="241"/>
      <c r="E7435" s="241"/>
      <c r="F7435" s="241"/>
      <c r="G7435" s="242"/>
      <c r="H7435" s="241"/>
      <c r="I7435" s="241"/>
      <c r="J7435" s="241"/>
      <c r="K7435" s="241"/>
      <c r="L7435" s="241"/>
      <c r="M7435" s="243"/>
      <c r="N7435" s="244"/>
      <c r="O7435" s="243"/>
      <c r="P7435" s="244"/>
      <c r="Q7435" s="243"/>
      <c r="R7435" s="243"/>
    </row>
    <row r="7436" spans="1:18">
      <c r="A7436" s="241"/>
      <c r="B7436" s="241"/>
      <c r="C7436" s="241"/>
      <c r="D7436" s="241"/>
      <c r="E7436" s="241"/>
      <c r="F7436" s="241"/>
      <c r="G7436" s="242"/>
      <c r="H7436" s="241"/>
      <c r="I7436" s="241"/>
      <c r="J7436" s="241"/>
      <c r="K7436" s="241"/>
      <c r="L7436" s="241"/>
      <c r="M7436" s="243"/>
      <c r="N7436" s="244"/>
      <c r="O7436" s="243"/>
      <c r="P7436" s="244"/>
      <c r="Q7436" s="243"/>
      <c r="R7436" s="243"/>
    </row>
    <row r="7437" spans="1:18">
      <c r="A7437" s="241"/>
      <c r="B7437" s="241"/>
      <c r="C7437" s="241"/>
      <c r="D7437" s="241"/>
      <c r="E7437" s="241"/>
      <c r="F7437" s="241"/>
      <c r="G7437" s="242"/>
      <c r="H7437" s="241"/>
      <c r="I7437" s="241"/>
      <c r="J7437" s="241"/>
      <c r="K7437" s="241"/>
      <c r="L7437" s="241"/>
      <c r="M7437" s="243"/>
      <c r="N7437" s="244"/>
      <c r="O7437" s="243"/>
      <c r="P7437" s="244"/>
      <c r="Q7437" s="243"/>
      <c r="R7437" s="243"/>
    </row>
    <row r="7438" spans="1:18">
      <c r="A7438" s="241"/>
      <c r="B7438" s="241"/>
      <c r="C7438" s="241"/>
      <c r="D7438" s="241"/>
      <c r="E7438" s="241"/>
      <c r="F7438" s="241"/>
      <c r="G7438" s="242"/>
      <c r="H7438" s="241"/>
      <c r="I7438" s="241"/>
      <c r="J7438" s="241"/>
      <c r="K7438" s="241"/>
      <c r="L7438" s="241"/>
      <c r="M7438" s="243"/>
      <c r="N7438" s="244"/>
      <c r="O7438" s="243"/>
      <c r="P7438" s="244"/>
      <c r="Q7438" s="243"/>
      <c r="R7438" s="243"/>
    </row>
    <row r="7439" spans="1:18">
      <c r="A7439" s="241"/>
      <c r="B7439" s="241"/>
      <c r="C7439" s="241"/>
      <c r="D7439" s="241"/>
      <c r="E7439" s="241"/>
      <c r="F7439" s="241"/>
      <c r="G7439" s="242"/>
      <c r="H7439" s="241"/>
      <c r="I7439" s="241"/>
      <c r="J7439" s="241"/>
      <c r="K7439" s="241"/>
      <c r="L7439" s="241"/>
      <c r="M7439" s="243"/>
      <c r="N7439" s="244"/>
      <c r="O7439" s="243"/>
      <c r="P7439" s="244"/>
      <c r="Q7439" s="243"/>
      <c r="R7439" s="243"/>
    </row>
    <row r="7440" spans="1:18">
      <c r="A7440" s="241"/>
      <c r="B7440" s="241"/>
      <c r="C7440" s="241"/>
      <c r="D7440" s="241"/>
      <c r="E7440" s="241"/>
      <c r="F7440" s="241"/>
      <c r="G7440" s="242"/>
      <c r="H7440" s="241"/>
      <c r="I7440" s="241"/>
      <c r="J7440" s="241"/>
      <c r="K7440" s="241"/>
      <c r="L7440" s="241"/>
      <c r="M7440" s="243"/>
      <c r="N7440" s="244"/>
      <c r="O7440" s="243"/>
      <c r="P7440" s="244"/>
      <c r="Q7440" s="243"/>
      <c r="R7440" s="243"/>
    </row>
    <row r="7441" spans="1:18">
      <c r="A7441" s="241"/>
      <c r="B7441" s="241"/>
      <c r="C7441" s="241"/>
      <c r="D7441" s="241"/>
      <c r="E7441" s="241"/>
      <c r="F7441" s="241"/>
      <c r="G7441" s="242"/>
      <c r="H7441" s="241"/>
      <c r="I7441" s="241"/>
      <c r="J7441" s="241"/>
      <c r="K7441" s="241"/>
      <c r="L7441" s="241"/>
      <c r="M7441" s="243"/>
      <c r="N7441" s="244"/>
      <c r="O7441" s="243"/>
      <c r="P7441" s="244"/>
      <c r="Q7441" s="243"/>
      <c r="R7441" s="243"/>
    </row>
    <row r="7442" spans="1:18">
      <c r="A7442" s="241"/>
      <c r="B7442" s="241"/>
      <c r="C7442" s="241"/>
      <c r="D7442" s="241"/>
      <c r="E7442" s="241"/>
      <c r="F7442" s="241"/>
      <c r="G7442" s="242"/>
      <c r="H7442" s="241"/>
      <c r="I7442" s="241"/>
      <c r="J7442" s="241"/>
      <c r="K7442" s="241"/>
      <c r="L7442" s="241"/>
      <c r="M7442" s="243"/>
      <c r="N7442" s="244"/>
      <c r="O7442" s="243"/>
      <c r="P7442" s="244"/>
      <c r="Q7442" s="243"/>
      <c r="R7442" s="243"/>
    </row>
    <row r="7443" spans="1:18">
      <c r="A7443" s="241"/>
      <c r="B7443" s="241"/>
      <c r="C7443" s="241"/>
      <c r="D7443" s="241"/>
      <c r="E7443" s="241"/>
      <c r="F7443" s="241"/>
      <c r="G7443" s="242"/>
      <c r="H7443" s="241"/>
      <c r="I7443" s="241"/>
      <c r="J7443" s="241"/>
      <c r="K7443" s="241"/>
      <c r="L7443" s="241"/>
      <c r="M7443" s="243"/>
      <c r="N7443" s="244"/>
      <c r="O7443" s="243"/>
      <c r="P7443" s="244"/>
      <c r="Q7443" s="243"/>
      <c r="R7443" s="243"/>
    </row>
    <row r="7444" spans="1:18">
      <c r="A7444" s="241"/>
      <c r="B7444" s="241"/>
      <c r="C7444" s="241"/>
      <c r="D7444" s="241"/>
      <c r="E7444" s="241"/>
      <c r="F7444" s="241"/>
      <c r="G7444" s="242"/>
      <c r="H7444" s="241"/>
      <c r="I7444" s="241"/>
      <c r="J7444" s="241"/>
      <c r="K7444" s="241"/>
      <c r="L7444" s="241"/>
      <c r="M7444" s="243"/>
      <c r="N7444" s="244"/>
      <c r="O7444" s="243"/>
      <c r="P7444" s="244"/>
      <c r="Q7444" s="243"/>
      <c r="R7444" s="243"/>
    </row>
    <row r="7445" spans="1:18">
      <c r="A7445" s="241"/>
      <c r="B7445" s="241"/>
      <c r="C7445" s="241"/>
      <c r="D7445" s="241"/>
      <c r="E7445" s="241"/>
      <c r="F7445" s="241"/>
      <c r="G7445" s="242"/>
      <c r="H7445" s="241"/>
      <c r="I7445" s="241"/>
      <c r="J7445" s="241"/>
      <c r="K7445" s="241"/>
      <c r="L7445" s="241"/>
      <c r="M7445" s="243"/>
      <c r="N7445" s="244"/>
      <c r="O7445" s="243"/>
      <c r="P7445" s="244"/>
      <c r="Q7445" s="243"/>
      <c r="R7445" s="243"/>
    </row>
    <row r="7446" spans="1:18">
      <c r="A7446" s="241"/>
      <c r="B7446" s="241"/>
      <c r="C7446" s="241"/>
      <c r="D7446" s="241"/>
      <c r="E7446" s="241"/>
      <c r="F7446" s="241"/>
      <c r="G7446" s="242"/>
      <c r="H7446" s="241"/>
      <c r="I7446" s="241"/>
      <c r="J7446" s="241"/>
      <c r="K7446" s="241"/>
      <c r="L7446" s="241"/>
      <c r="M7446" s="243"/>
      <c r="N7446" s="244"/>
      <c r="O7446" s="243"/>
      <c r="P7446" s="244"/>
      <c r="Q7446" s="243"/>
      <c r="R7446" s="243"/>
    </row>
    <row r="7447" spans="1:18">
      <c r="A7447" s="241"/>
      <c r="B7447" s="241"/>
      <c r="C7447" s="241"/>
      <c r="D7447" s="241"/>
      <c r="E7447" s="241"/>
      <c r="F7447" s="241"/>
      <c r="G7447" s="242"/>
      <c r="H7447" s="241"/>
      <c r="I7447" s="241"/>
      <c r="J7447" s="241"/>
      <c r="K7447" s="241"/>
      <c r="L7447" s="241"/>
      <c r="M7447" s="243"/>
      <c r="N7447" s="244"/>
      <c r="O7447" s="243"/>
      <c r="P7447" s="244"/>
      <c r="Q7447" s="243"/>
      <c r="R7447" s="243"/>
    </row>
    <row r="7448" spans="1:18">
      <c r="A7448" s="241"/>
      <c r="B7448" s="241"/>
      <c r="C7448" s="241"/>
      <c r="D7448" s="241"/>
      <c r="E7448" s="241"/>
      <c r="F7448" s="241"/>
      <c r="G7448" s="242"/>
      <c r="H7448" s="241"/>
      <c r="I7448" s="241"/>
      <c r="J7448" s="241"/>
      <c r="K7448" s="241"/>
      <c r="L7448" s="241"/>
      <c r="M7448" s="243"/>
      <c r="N7448" s="244"/>
      <c r="O7448" s="243"/>
      <c r="P7448" s="244"/>
      <c r="Q7448" s="243"/>
      <c r="R7448" s="243"/>
    </row>
    <row r="7449" spans="1:18">
      <c r="A7449" s="241"/>
      <c r="B7449" s="241"/>
      <c r="C7449" s="241"/>
      <c r="D7449" s="241"/>
      <c r="E7449" s="241"/>
      <c r="F7449" s="241"/>
      <c r="G7449" s="242"/>
      <c r="H7449" s="241"/>
      <c r="I7449" s="241"/>
      <c r="J7449" s="241"/>
      <c r="K7449" s="241"/>
      <c r="L7449" s="241"/>
      <c r="M7449" s="243"/>
      <c r="N7449" s="244"/>
      <c r="O7449" s="243"/>
      <c r="P7449" s="244"/>
      <c r="Q7449" s="243"/>
      <c r="R7449" s="243"/>
    </row>
    <row r="7450" spans="1:18">
      <c r="A7450" s="241"/>
      <c r="B7450" s="241"/>
      <c r="C7450" s="241"/>
      <c r="D7450" s="241"/>
      <c r="E7450" s="241"/>
      <c r="F7450" s="241"/>
      <c r="G7450" s="242"/>
      <c r="H7450" s="241"/>
      <c r="I7450" s="241"/>
      <c r="J7450" s="241"/>
      <c r="K7450" s="241"/>
      <c r="L7450" s="241"/>
      <c r="M7450" s="243"/>
      <c r="N7450" s="244"/>
      <c r="O7450" s="243"/>
      <c r="P7450" s="244"/>
      <c r="Q7450" s="243"/>
      <c r="R7450" s="243"/>
    </row>
    <row r="7451" spans="1:18">
      <c r="A7451" s="241"/>
      <c r="B7451" s="241"/>
      <c r="C7451" s="241"/>
      <c r="D7451" s="241"/>
      <c r="E7451" s="241"/>
      <c r="F7451" s="241"/>
      <c r="G7451" s="242"/>
      <c r="H7451" s="241"/>
      <c r="I7451" s="241"/>
      <c r="J7451" s="241"/>
      <c r="K7451" s="241"/>
      <c r="L7451" s="241"/>
      <c r="M7451" s="243"/>
      <c r="N7451" s="244"/>
      <c r="O7451" s="243"/>
      <c r="P7451" s="244"/>
      <c r="Q7451" s="243"/>
      <c r="R7451" s="243"/>
    </row>
    <row r="7452" spans="1:18">
      <c r="A7452" s="241"/>
      <c r="B7452" s="241"/>
      <c r="C7452" s="241"/>
      <c r="D7452" s="241"/>
      <c r="E7452" s="241"/>
      <c r="F7452" s="241"/>
      <c r="G7452" s="242"/>
      <c r="H7452" s="241"/>
      <c r="I7452" s="241"/>
      <c r="J7452" s="241"/>
      <c r="K7452" s="241"/>
      <c r="L7452" s="241"/>
      <c r="M7452" s="243"/>
      <c r="N7452" s="244"/>
      <c r="O7452" s="243"/>
      <c r="P7452" s="244"/>
      <c r="Q7452" s="243"/>
      <c r="R7452" s="243"/>
    </row>
    <row r="7453" spans="1:18">
      <c r="A7453" s="241"/>
      <c r="B7453" s="241"/>
      <c r="C7453" s="241"/>
      <c r="D7453" s="241"/>
      <c r="E7453" s="241"/>
      <c r="F7453" s="241"/>
      <c r="G7453" s="242"/>
      <c r="H7453" s="241"/>
      <c r="I7453" s="241"/>
      <c r="J7453" s="241"/>
      <c r="K7453" s="241"/>
      <c r="L7453" s="241"/>
      <c r="M7453" s="243"/>
      <c r="N7453" s="244"/>
      <c r="O7453" s="243"/>
      <c r="P7453" s="244"/>
      <c r="Q7453" s="243"/>
      <c r="R7453" s="243"/>
    </row>
    <row r="7454" spans="1:18">
      <c r="A7454" s="241"/>
      <c r="B7454" s="241"/>
      <c r="C7454" s="241"/>
      <c r="D7454" s="241"/>
      <c r="E7454" s="241"/>
      <c r="F7454" s="241"/>
      <c r="G7454" s="242"/>
      <c r="H7454" s="241"/>
      <c r="I7454" s="241"/>
      <c r="J7454" s="241"/>
      <c r="K7454" s="241"/>
      <c r="L7454" s="241"/>
      <c r="M7454" s="243"/>
      <c r="N7454" s="244"/>
      <c r="O7454" s="243"/>
      <c r="P7454" s="244"/>
      <c r="Q7454" s="243"/>
      <c r="R7454" s="243"/>
    </row>
    <row r="7455" spans="1:18">
      <c r="A7455" s="241"/>
      <c r="B7455" s="241"/>
      <c r="C7455" s="241"/>
      <c r="D7455" s="241"/>
      <c r="E7455" s="241"/>
      <c r="F7455" s="241"/>
      <c r="G7455" s="242"/>
      <c r="H7455" s="241"/>
      <c r="I7455" s="241"/>
      <c r="J7455" s="241"/>
      <c r="K7455" s="241"/>
      <c r="L7455" s="241"/>
      <c r="M7455" s="243"/>
      <c r="N7455" s="244"/>
      <c r="O7455" s="243"/>
      <c r="P7455" s="244"/>
      <c r="Q7455" s="243"/>
      <c r="R7455" s="243"/>
    </row>
    <row r="7456" spans="1:18">
      <c r="A7456" s="241"/>
      <c r="B7456" s="241"/>
      <c r="C7456" s="241"/>
      <c r="D7456" s="241"/>
      <c r="E7456" s="241"/>
      <c r="F7456" s="241"/>
      <c r="G7456" s="242"/>
      <c r="H7456" s="241"/>
      <c r="I7456" s="241"/>
      <c r="J7456" s="241"/>
      <c r="K7456" s="241"/>
      <c r="L7456" s="241"/>
      <c r="M7456" s="243"/>
      <c r="N7456" s="244"/>
      <c r="O7456" s="243"/>
      <c r="P7456" s="244"/>
      <c r="Q7456" s="243"/>
      <c r="R7456" s="243"/>
    </row>
    <row r="7457" spans="1:18">
      <c r="A7457" s="241"/>
      <c r="B7457" s="241"/>
      <c r="C7457" s="241"/>
      <c r="D7457" s="241"/>
      <c r="E7457" s="241"/>
      <c r="F7457" s="241"/>
      <c r="G7457" s="242"/>
      <c r="H7457" s="241"/>
      <c r="I7457" s="241"/>
      <c r="J7457" s="241"/>
      <c r="K7457" s="241"/>
      <c r="L7457" s="241"/>
      <c r="M7457" s="243"/>
      <c r="N7457" s="244"/>
      <c r="O7457" s="243"/>
      <c r="P7457" s="244"/>
      <c r="Q7457" s="243"/>
      <c r="R7457" s="243"/>
    </row>
    <row r="7458" spans="1:18">
      <c r="A7458" s="241"/>
      <c r="B7458" s="241"/>
      <c r="C7458" s="241"/>
      <c r="D7458" s="241"/>
      <c r="E7458" s="241"/>
      <c r="F7458" s="241"/>
      <c r="G7458" s="242"/>
      <c r="H7458" s="241"/>
      <c r="I7458" s="241"/>
      <c r="J7458" s="241"/>
      <c r="K7458" s="241"/>
      <c r="L7458" s="241"/>
      <c r="M7458" s="243"/>
      <c r="N7458" s="244"/>
      <c r="O7458" s="243"/>
      <c r="P7458" s="244"/>
      <c r="Q7458" s="243"/>
      <c r="R7458" s="243"/>
    </row>
    <row r="7459" spans="1:18">
      <c r="A7459" s="241"/>
      <c r="B7459" s="241"/>
      <c r="C7459" s="241"/>
      <c r="D7459" s="241"/>
      <c r="E7459" s="241"/>
      <c r="F7459" s="241"/>
      <c r="G7459" s="242"/>
      <c r="H7459" s="241"/>
      <c r="I7459" s="241"/>
      <c r="J7459" s="241"/>
      <c r="K7459" s="241"/>
      <c r="L7459" s="241"/>
      <c r="M7459" s="243"/>
      <c r="N7459" s="244"/>
      <c r="O7459" s="243"/>
      <c r="P7459" s="244"/>
      <c r="Q7459" s="243"/>
      <c r="R7459" s="243"/>
    </row>
    <row r="7460" spans="1:18">
      <c r="A7460" s="241"/>
      <c r="B7460" s="241"/>
      <c r="C7460" s="241"/>
      <c r="D7460" s="241"/>
      <c r="E7460" s="241"/>
      <c r="F7460" s="241"/>
      <c r="G7460" s="242"/>
      <c r="H7460" s="241"/>
      <c r="I7460" s="241"/>
      <c r="J7460" s="241"/>
      <c r="K7460" s="241"/>
      <c r="L7460" s="241"/>
      <c r="M7460" s="243"/>
      <c r="N7460" s="244"/>
      <c r="O7460" s="243"/>
      <c r="P7460" s="244"/>
      <c r="Q7460" s="243"/>
      <c r="R7460" s="243"/>
    </row>
    <row r="7461" spans="1:18">
      <c r="A7461" s="241"/>
      <c r="B7461" s="241"/>
      <c r="C7461" s="241"/>
      <c r="D7461" s="241"/>
      <c r="E7461" s="241"/>
      <c r="F7461" s="241"/>
      <c r="G7461" s="242"/>
      <c r="H7461" s="241"/>
      <c r="I7461" s="241"/>
      <c r="J7461" s="241"/>
      <c r="K7461" s="241"/>
      <c r="L7461" s="241"/>
      <c r="M7461" s="243"/>
      <c r="N7461" s="244"/>
      <c r="O7461" s="243"/>
      <c r="P7461" s="244"/>
      <c r="Q7461" s="243"/>
      <c r="R7461" s="243"/>
    </row>
    <row r="7462" spans="1:18">
      <c r="A7462" s="241"/>
      <c r="B7462" s="241"/>
      <c r="C7462" s="241"/>
      <c r="D7462" s="241"/>
      <c r="E7462" s="241"/>
      <c r="F7462" s="241"/>
      <c r="G7462" s="242"/>
      <c r="H7462" s="241"/>
      <c r="I7462" s="241"/>
      <c r="J7462" s="241"/>
      <c r="K7462" s="241"/>
      <c r="L7462" s="241"/>
      <c r="M7462" s="243"/>
      <c r="N7462" s="244"/>
      <c r="O7462" s="243"/>
      <c r="P7462" s="244"/>
      <c r="Q7462" s="243"/>
      <c r="R7462" s="243"/>
    </row>
    <row r="7463" spans="1:18">
      <c r="A7463" s="241"/>
      <c r="B7463" s="241"/>
      <c r="C7463" s="241"/>
      <c r="D7463" s="241"/>
      <c r="E7463" s="241"/>
      <c r="F7463" s="241"/>
      <c r="G7463" s="242"/>
      <c r="H7463" s="241"/>
      <c r="I7463" s="241"/>
      <c r="J7463" s="241"/>
      <c r="K7463" s="241"/>
      <c r="L7463" s="241"/>
      <c r="M7463" s="243"/>
      <c r="N7463" s="244"/>
      <c r="O7463" s="243"/>
      <c r="P7463" s="244"/>
      <c r="Q7463" s="243"/>
      <c r="R7463" s="243"/>
    </row>
    <row r="7464" spans="1:18">
      <c r="A7464" s="241"/>
      <c r="B7464" s="241"/>
      <c r="C7464" s="241"/>
      <c r="D7464" s="241"/>
      <c r="E7464" s="241"/>
      <c r="F7464" s="241"/>
      <c r="G7464" s="242"/>
      <c r="H7464" s="241"/>
      <c r="I7464" s="241"/>
      <c r="J7464" s="241"/>
      <c r="K7464" s="241"/>
      <c r="L7464" s="241"/>
      <c r="M7464" s="243"/>
      <c r="N7464" s="244"/>
      <c r="O7464" s="243"/>
      <c r="P7464" s="244"/>
      <c r="Q7464" s="243"/>
      <c r="R7464" s="243"/>
    </row>
    <row r="7465" spans="1:18">
      <c r="A7465" s="241"/>
      <c r="B7465" s="241"/>
      <c r="C7465" s="241"/>
      <c r="D7465" s="241"/>
      <c r="E7465" s="241"/>
      <c r="F7465" s="241"/>
      <c r="G7465" s="242"/>
      <c r="H7465" s="241"/>
      <c r="I7465" s="241"/>
      <c r="J7465" s="241"/>
      <c r="K7465" s="241"/>
      <c r="L7465" s="241"/>
      <c r="M7465" s="243"/>
      <c r="N7465" s="244"/>
      <c r="O7465" s="243"/>
      <c r="P7465" s="244"/>
      <c r="Q7465" s="243"/>
      <c r="R7465" s="243"/>
    </row>
    <row r="7466" spans="1:18">
      <c r="A7466" s="241"/>
      <c r="B7466" s="241"/>
      <c r="C7466" s="241"/>
      <c r="D7466" s="241"/>
      <c r="E7466" s="241"/>
      <c r="F7466" s="241"/>
      <c r="G7466" s="242"/>
      <c r="H7466" s="241"/>
      <c r="I7466" s="241"/>
      <c r="J7466" s="241"/>
      <c r="K7466" s="241"/>
      <c r="L7466" s="241"/>
      <c r="M7466" s="243"/>
      <c r="N7466" s="244"/>
      <c r="O7466" s="243"/>
      <c r="P7466" s="244"/>
      <c r="Q7466" s="243"/>
      <c r="R7466" s="243"/>
    </row>
    <row r="7467" spans="1:18">
      <c r="A7467" s="241"/>
      <c r="B7467" s="241"/>
      <c r="C7467" s="241"/>
      <c r="D7467" s="241"/>
      <c r="E7467" s="241"/>
      <c r="F7467" s="241"/>
      <c r="G7467" s="242"/>
      <c r="H7467" s="241"/>
      <c r="I7467" s="241"/>
      <c r="J7467" s="241"/>
      <c r="K7467" s="241"/>
      <c r="L7467" s="241"/>
      <c r="M7467" s="243"/>
      <c r="N7467" s="244"/>
      <c r="O7467" s="243"/>
      <c r="P7467" s="244"/>
      <c r="Q7467" s="243"/>
      <c r="R7467" s="243"/>
    </row>
    <row r="7468" spans="1:18">
      <c r="A7468" s="241"/>
      <c r="B7468" s="241"/>
      <c r="C7468" s="241"/>
      <c r="D7468" s="241"/>
      <c r="E7468" s="241"/>
      <c r="F7468" s="241"/>
      <c r="G7468" s="242"/>
      <c r="H7468" s="241"/>
      <c r="I7468" s="241"/>
      <c r="J7468" s="241"/>
      <c r="K7468" s="241"/>
      <c r="L7468" s="241"/>
      <c r="M7468" s="243"/>
      <c r="N7468" s="244"/>
      <c r="O7468" s="243"/>
      <c r="P7468" s="244"/>
      <c r="Q7468" s="243"/>
      <c r="R7468" s="243"/>
    </row>
    <row r="7469" spans="1:18">
      <c r="A7469" s="241"/>
      <c r="B7469" s="241"/>
      <c r="C7469" s="241"/>
      <c r="D7469" s="241"/>
      <c r="E7469" s="241"/>
      <c r="F7469" s="241"/>
      <c r="G7469" s="242"/>
      <c r="H7469" s="241"/>
      <c r="I7469" s="241"/>
      <c r="J7469" s="241"/>
      <c r="K7469" s="241"/>
      <c r="L7469" s="241"/>
      <c r="M7469" s="243"/>
      <c r="N7469" s="244"/>
      <c r="O7469" s="243"/>
      <c r="P7469" s="244"/>
      <c r="Q7469" s="243"/>
      <c r="R7469" s="243"/>
    </row>
    <row r="7470" spans="1:18">
      <c r="A7470" s="241"/>
      <c r="B7470" s="241"/>
      <c r="C7470" s="241"/>
      <c r="D7470" s="241"/>
      <c r="E7470" s="241"/>
      <c r="F7470" s="241"/>
      <c r="G7470" s="242"/>
      <c r="H7470" s="241"/>
      <c r="I7470" s="241"/>
      <c r="J7470" s="241"/>
      <c r="K7470" s="241"/>
      <c r="L7470" s="241"/>
      <c r="M7470" s="243"/>
      <c r="N7470" s="244"/>
      <c r="O7470" s="243"/>
      <c r="P7470" s="244"/>
      <c r="Q7470" s="243"/>
      <c r="R7470" s="243"/>
    </row>
    <row r="7471" spans="1:18">
      <c r="A7471" s="241"/>
      <c r="B7471" s="241"/>
      <c r="C7471" s="241"/>
      <c r="D7471" s="241"/>
      <c r="E7471" s="241"/>
      <c r="F7471" s="241"/>
      <c r="G7471" s="242"/>
      <c r="H7471" s="241"/>
      <c r="I7471" s="241"/>
      <c r="J7471" s="241"/>
      <c r="K7471" s="241"/>
      <c r="L7471" s="241"/>
      <c r="M7471" s="243"/>
      <c r="N7471" s="244"/>
      <c r="O7471" s="243"/>
      <c r="P7471" s="244"/>
      <c r="Q7471" s="243"/>
      <c r="R7471" s="243"/>
    </row>
    <row r="7472" spans="1:18">
      <c r="A7472" s="241"/>
      <c r="B7472" s="241"/>
      <c r="C7472" s="241"/>
      <c r="D7472" s="241"/>
      <c r="E7472" s="241"/>
      <c r="F7472" s="241"/>
      <c r="G7472" s="242"/>
      <c r="H7472" s="241"/>
      <c r="I7472" s="241"/>
      <c r="J7472" s="241"/>
      <c r="K7472" s="241"/>
      <c r="L7472" s="241"/>
      <c r="M7472" s="243"/>
      <c r="N7472" s="244"/>
      <c r="O7472" s="243"/>
      <c r="P7472" s="244"/>
      <c r="Q7472" s="243"/>
      <c r="R7472" s="243"/>
    </row>
    <row r="7473" spans="1:18">
      <c r="A7473" s="241"/>
      <c r="B7473" s="241"/>
      <c r="C7473" s="241"/>
      <c r="D7473" s="241"/>
      <c r="E7473" s="241"/>
      <c r="F7473" s="241"/>
      <c r="G7473" s="242"/>
      <c r="H7473" s="241"/>
      <c r="I7473" s="241"/>
      <c r="J7473" s="241"/>
      <c r="K7473" s="241"/>
      <c r="L7473" s="241"/>
      <c r="M7473" s="243"/>
      <c r="N7473" s="244"/>
      <c r="O7473" s="243"/>
      <c r="P7473" s="244"/>
      <c r="Q7473" s="243"/>
      <c r="R7473" s="243"/>
    </row>
    <row r="7474" spans="1:18">
      <c r="A7474" s="241"/>
      <c r="B7474" s="241"/>
      <c r="C7474" s="241"/>
      <c r="D7474" s="241"/>
      <c r="E7474" s="241"/>
      <c r="F7474" s="241"/>
      <c r="G7474" s="242"/>
      <c r="H7474" s="241"/>
      <c r="I7474" s="241"/>
      <c r="J7474" s="241"/>
      <c r="K7474" s="241"/>
      <c r="L7474" s="241"/>
      <c r="M7474" s="243"/>
      <c r="N7474" s="244"/>
      <c r="O7474" s="243"/>
      <c r="P7474" s="244"/>
      <c r="Q7474" s="243"/>
      <c r="R7474" s="243"/>
    </row>
    <row r="7475" spans="1:18">
      <c r="A7475" s="241"/>
      <c r="B7475" s="241"/>
      <c r="C7475" s="241"/>
      <c r="D7475" s="241"/>
      <c r="E7475" s="241"/>
      <c r="F7475" s="241"/>
      <c r="G7475" s="242"/>
      <c r="H7475" s="241"/>
      <c r="I7475" s="241"/>
      <c r="J7475" s="241"/>
      <c r="K7475" s="241"/>
      <c r="L7475" s="241"/>
      <c r="M7475" s="243"/>
      <c r="N7475" s="244"/>
      <c r="O7475" s="243"/>
      <c r="P7475" s="244"/>
      <c r="Q7475" s="243"/>
      <c r="R7475" s="243"/>
    </row>
    <row r="7476" spans="1:18">
      <c r="A7476" s="241"/>
      <c r="B7476" s="241"/>
      <c r="C7476" s="241"/>
      <c r="D7476" s="241"/>
      <c r="E7476" s="241"/>
      <c r="F7476" s="241"/>
      <c r="G7476" s="242"/>
      <c r="H7476" s="241"/>
      <c r="I7476" s="241"/>
      <c r="J7476" s="241"/>
      <c r="K7476" s="241"/>
      <c r="L7476" s="241"/>
      <c r="M7476" s="243"/>
      <c r="N7476" s="244"/>
      <c r="O7476" s="243"/>
      <c r="P7476" s="244"/>
      <c r="Q7476" s="243"/>
      <c r="R7476" s="243"/>
    </row>
    <row r="7477" spans="1:18">
      <c r="A7477" s="241"/>
      <c r="B7477" s="241"/>
      <c r="C7477" s="241"/>
      <c r="D7477" s="241"/>
      <c r="E7477" s="241"/>
      <c r="F7477" s="241"/>
      <c r="G7477" s="242"/>
      <c r="H7477" s="241"/>
      <c r="I7477" s="241"/>
      <c r="J7477" s="241"/>
      <c r="K7477" s="241"/>
      <c r="L7477" s="241"/>
      <c r="M7477" s="243"/>
      <c r="N7477" s="244"/>
      <c r="O7477" s="243"/>
      <c r="P7477" s="244"/>
      <c r="Q7477" s="243"/>
      <c r="R7477" s="243"/>
    </row>
    <row r="7478" spans="1:18">
      <c r="A7478" s="241"/>
      <c r="B7478" s="241"/>
      <c r="C7478" s="241"/>
      <c r="D7478" s="241"/>
      <c r="E7478" s="241"/>
      <c r="F7478" s="241"/>
      <c r="G7478" s="242"/>
      <c r="H7478" s="241"/>
      <c r="I7478" s="241"/>
      <c r="J7478" s="241"/>
      <c r="K7478" s="241"/>
      <c r="L7478" s="241"/>
      <c r="M7478" s="243"/>
      <c r="N7478" s="244"/>
      <c r="O7478" s="243"/>
      <c r="P7478" s="244"/>
      <c r="Q7478" s="243"/>
      <c r="R7478" s="243"/>
    </row>
    <row r="7479" spans="1:18">
      <c r="A7479" s="241"/>
      <c r="B7479" s="241"/>
      <c r="C7479" s="241"/>
      <c r="D7479" s="241"/>
      <c r="E7479" s="241"/>
      <c r="F7479" s="241"/>
      <c r="G7479" s="242"/>
      <c r="H7479" s="241"/>
      <c r="I7479" s="241"/>
      <c r="J7479" s="241"/>
      <c r="K7479" s="241"/>
      <c r="L7479" s="241"/>
      <c r="M7479" s="243"/>
      <c r="N7479" s="244"/>
      <c r="O7479" s="243"/>
      <c r="P7479" s="244"/>
      <c r="Q7479" s="243"/>
      <c r="R7479" s="243"/>
    </row>
    <row r="7480" spans="1:18">
      <c r="A7480" s="241"/>
      <c r="B7480" s="241"/>
      <c r="C7480" s="241"/>
      <c r="D7480" s="241"/>
      <c r="E7480" s="241"/>
      <c r="F7480" s="241"/>
      <c r="G7480" s="242"/>
      <c r="H7480" s="241"/>
      <c r="I7480" s="241"/>
      <c r="J7480" s="241"/>
      <c r="K7480" s="241"/>
      <c r="L7480" s="241"/>
      <c r="M7480" s="243"/>
      <c r="N7480" s="244"/>
      <c r="O7480" s="243"/>
      <c r="P7480" s="244"/>
      <c r="Q7480" s="243"/>
      <c r="R7480" s="243"/>
    </row>
    <row r="7481" spans="1:18">
      <c r="A7481" s="241"/>
      <c r="B7481" s="241"/>
      <c r="C7481" s="241"/>
      <c r="D7481" s="241"/>
      <c r="E7481" s="241"/>
      <c r="F7481" s="241"/>
      <c r="G7481" s="242"/>
      <c r="H7481" s="241"/>
      <c r="I7481" s="241"/>
      <c r="J7481" s="241"/>
      <c r="K7481" s="241"/>
      <c r="L7481" s="241"/>
      <c r="M7481" s="243"/>
      <c r="N7481" s="244"/>
      <c r="O7481" s="243"/>
      <c r="P7481" s="244"/>
      <c r="Q7481" s="243"/>
      <c r="R7481" s="243"/>
    </row>
    <row r="7482" spans="1:18">
      <c r="A7482" s="241"/>
      <c r="B7482" s="241"/>
      <c r="C7482" s="241"/>
      <c r="D7482" s="241"/>
      <c r="E7482" s="241"/>
      <c r="F7482" s="241"/>
      <c r="G7482" s="242"/>
      <c r="H7482" s="241"/>
      <c r="I7482" s="241"/>
      <c r="J7482" s="241"/>
      <c r="K7482" s="241"/>
      <c r="L7482" s="241"/>
      <c r="M7482" s="243"/>
      <c r="N7482" s="244"/>
      <c r="O7482" s="243"/>
      <c r="P7482" s="244"/>
      <c r="Q7482" s="243"/>
      <c r="R7482" s="243"/>
    </row>
    <row r="7483" spans="1:18">
      <c r="A7483" s="241"/>
      <c r="B7483" s="241"/>
      <c r="C7483" s="241"/>
      <c r="D7483" s="241"/>
      <c r="E7483" s="241"/>
      <c r="F7483" s="241"/>
      <c r="G7483" s="242"/>
      <c r="H7483" s="241"/>
      <c r="I7483" s="241"/>
      <c r="J7483" s="241"/>
      <c r="K7483" s="241"/>
      <c r="L7483" s="241"/>
      <c r="M7483" s="243"/>
      <c r="N7483" s="244"/>
      <c r="O7483" s="243"/>
      <c r="P7483" s="244"/>
      <c r="Q7483" s="243"/>
      <c r="R7483" s="243"/>
    </row>
    <row r="7484" spans="1:18">
      <c r="A7484" s="241"/>
      <c r="B7484" s="241"/>
      <c r="C7484" s="241"/>
      <c r="D7484" s="241"/>
      <c r="E7484" s="241"/>
      <c r="F7484" s="241"/>
      <c r="G7484" s="242"/>
      <c r="H7484" s="241"/>
      <c r="I7484" s="241"/>
      <c r="J7484" s="241"/>
      <c r="K7484" s="241"/>
      <c r="L7484" s="241"/>
      <c r="M7484" s="243"/>
      <c r="N7484" s="244"/>
      <c r="O7484" s="243"/>
      <c r="P7484" s="244"/>
      <c r="Q7484" s="243"/>
      <c r="R7484" s="243"/>
    </row>
    <row r="7485" spans="1:18">
      <c r="A7485" s="241"/>
      <c r="B7485" s="241"/>
      <c r="C7485" s="241"/>
      <c r="D7485" s="241"/>
      <c r="E7485" s="241"/>
      <c r="F7485" s="241"/>
      <c r="G7485" s="242"/>
      <c r="H7485" s="241"/>
      <c r="I7485" s="241"/>
      <c r="J7485" s="241"/>
      <c r="K7485" s="241"/>
      <c r="L7485" s="241"/>
      <c r="M7485" s="243"/>
      <c r="N7485" s="244"/>
      <c r="O7485" s="243"/>
      <c r="P7485" s="244"/>
      <c r="Q7485" s="243"/>
      <c r="R7485" s="243"/>
    </row>
    <row r="7486" spans="1:18">
      <c r="A7486" s="241"/>
      <c r="B7486" s="241"/>
      <c r="C7486" s="241"/>
      <c r="D7486" s="241"/>
      <c r="E7486" s="241"/>
      <c r="F7486" s="241"/>
      <c r="G7486" s="242"/>
      <c r="H7486" s="241"/>
      <c r="I7486" s="241"/>
      <c r="J7486" s="241"/>
      <c r="K7486" s="241"/>
      <c r="L7486" s="241"/>
      <c r="M7486" s="243"/>
      <c r="N7486" s="244"/>
      <c r="O7486" s="243"/>
      <c r="P7486" s="244"/>
      <c r="Q7486" s="243"/>
      <c r="R7486" s="243"/>
    </row>
    <row r="7487" spans="1:18">
      <c r="A7487" s="241"/>
      <c r="B7487" s="241"/>
      <c r="C7487" s="241"/>
      <c r="D7487" s="241"/>
      <c r="E7487" s="241"/>
      <c r="F7487" s="241"/>
      <c r="G7487" s="242"/>
      <c r="H7487" s="241"/>
      <c r="I7487" s="241"/>
      <c r="J7487" s="241"/>
      <c r="K7487" s="241"/>
      <c r="L7487" s="241"/>
      <c r="M7487" s="243"/>
      <c r="N7487" s="244"/>
      <c r="O7487" s="243"/>
      <c r="P7487" s="244"/>
      <c r="Q7487" s="243"/>
      <c r="R7487" s="243"/>
    </row>
    <row r="7488" spans="1:18">
      <c r="A7488" s="241"/>
      <c r="B7488" s="241"/>
      <c r="C7488" s="241"/>
      <c r="D7488" s="241"/>
      <c r="E7488" s="241"/>
      <c r="F7488" s="241"/>
      <c r="G7488" s="242"/>
      <c r="H7488" s="241"/>
      <c r="I7488" s="241"/>
      <c r="J7488" s="241"/>
      <c r="K7488" s="241"/>
      <c r="L7488" s="241"/>
      <c r="M7488" s="243"/>
      <c r="N7488" s="244"/>
      <c r="O7488" s="243"/>
      <c r="P7488" s="244"/>
      <c r="Q7488" s="243"/>
      <c r="R7488" s="243"/>
    </row>
    <row r="7489" spans="1:18">
      <c r="A7489" s="241"/>
      <c r="B7489" s="241"/>
      <c r="C7489" s="241"/>
      <c r="D7489" s="241"/>
      <c r="E7489" s="241"/>
      <c r="F7489" s="241"/>
      <c r="G7489" s="242"/>
      <c r="H7489" s="241"/>
      <c r="I7489" s="241"/>
      <c r="J7489" s="241"/>
      <c r="K7489" s="241"/>
      <c r="L7489" s="241"/>
      <c r="M7489" s="243"/>
      <c r="N7489" s="244"/>
      <c r="O7489" s="243"/>
      <c r="P7489" s="244"/>
      <c r="Q7489" s="243"/>
      <c r="R7489" s="243"/>
    </row>
    <row r="7490" spans="1:18">
      <c r="A7490" s="241"/>
      <c r="B7490" s="241"/>
      <c r="C7490" s="241"/>
      <c r="D7490" s="241"/>
      <c r="E7490" s="241"/>
      <c r="F7490" s="241"/>
      <c r="G7490" s="242"/>
      <c r="H7490" s="241"/>
      <c r="I7490" s="241"/>
      <c r="J7490" s="241"/>
      <c r="K7490" s="241"/>
      <c r="L7490" s="241"/>
      <c r="M7490" s="243"/>
      <c r="N7490" s="244"/>
      <c r="O7490" s="243"/>
      <c r="P7490" s="244"/>
      <c r="Q7490" s="243"/>
      <c r="R7490" s="243"/>
    </row>
    <row r="7491" spans="1:18">
      <c r="A7491" s="241"/>
      <c r="B7491" s="241"/>
      <c r="C7491" s="241"/>
      <c r="D7491" s="241"/>
      <c r="E7491" s="241"/>
      <c r="F7491" s="241"/>
      <c r="G7491" s="242"/>
      <c r="H7491" s="241"/>
      <c r="I7491" s="241"/>
      <c r="J7491" s="241"/>
      <c r="K7491" s="241"/>
      <c r="L7491" s="241"/>
      <c r="M7491" s="243"/>
      <c r="N7491" s="244"/>
      <c r="O7491" s="243"/>
      <c r="P7491" s="244"/>
      <c r="Q7491" s="243"/>
      <c r="R7491" s="243"/>
    </row>
    <row r="7492" spans="1:18">
      <c r="A7492" s="241"/>
      <c r="B7492" s="241"/>
      <c r="C7492" s="241"/>
      <c r="D7492" s="241"/>
      <c r="E7492" s="241"/>
      <c r="F7492" s="241"/>
      <c r="G7492" s="242"/>
      <c r="H7492" s="241"/>
      <c r="I7492" s="241"/>
      <c r="J7492" s="241"/>
      <c r="K7492" s="241"/>
      <c r="L7492" s="241"/>
      <c r="M7492" s="243"/>
      <c r="N7492" s="244"/>
      <c r="O7492" s="243"/>
      <c r="P7492" s="244"/>
      <c r="Q7492" s="243"/>
      <c r="R7492" s="243"/>
    </row>
    <row r="7493" spans="1:18">
      <c r="A7493" s="241"/>
      <c r="B7493" s="241"/>
      <c r="C7493" s="241"/>
      <c r="D7493" s="241"/>
      <c r="E7493" s="241"/>
      <c r="F7493" s="241"/>
      <c r="G7493" s="242"/>
      <c r="H7493" s="241"/>
      <c r="I7493" s="241"/>
      <c r="J7493" s="241"/>
      <c r="K7493" s="241"/>
      <c r="L7493" s="241"/>
      <c r="M7493" s="243"/>
      <c r="N7493" s="244"/>
      <c r="O7493" s="243"/>
      <c r="P7493" s="244"/>
      <c r="Q7493" s="243"/>
      <c r="R7493" s="243"/>
    </row>
    <row r="7494" spans="1:18">
      <c r="A7494" s="241"/>
      <c r="B7494" s="241"/>
      <c r="C7494" s="241"/>
      <c r="D7494" s="241"/>
      <c r="E7494" s="241"/>
      <c r="F7494" s="241"/>
      <c r="G7494" s="242"/>
      <c r="H7494" s="241"/>
      <c r="I7494" s="241"/>
      <c r="J7494" s="241"/>
      <c r="K7494" s="241"/>
      <c r="L7494" s="241"/>
      <c r="M7494" s="243"/>
      <c r="N7494" s="244"/>
      <c r="O7494" s="243"/>
      <c r="P7494" s="244"/>
      <c r="Q7494" s="243"/>
      <c r="R7494" s="243"/>
    </row>
    <row r="7495" spans="1:18">
      <c r="A7495" s="241"/>
      <c r="B7495" s="241"/>
      <c r="C7495" s="241"/>
      <c r="D7495" s="241"/>
      <c r="E7495" s="241"/>
      <c r="F7495" s="241"/>
      <c r="G7495" s="242"/>
      <c r="H7495" s="241"/>
      <c r="I7495" s="241"/>
      <c r="J7495" s="241"/>
      <c r="K7495" s="241"/>
      <c r="L7495" s="241"/>
      <c r="M7495" s="243"/>
      <c r="N7495" s="244"/>
      <c r="O7495" s="243"/>
      <c r="P7495" s="244"/>
      <c r="Q7495" s="243"/>
      <c r="R7495" s="243"/>
    </row>
    <row r="7496" spans="1:18">
      <c r="A7496" s="241"/>
      <c r="B7496" s="241"/>
      <c r="C7496" s="241"/>
      <c r="D7496" s="241"/>
      <c r="E7496" s="241"/>
      <c r="F7496" s="241"/>
      <c r="G7496" s="242"/>
      <c r="H7496" s="241"/>
      <c r="I7496" s="241"/>
      <c r="J7496" s="241"/>
      <c r="K7496" s="241"/>
      <c r="L7496" s="241"/>
      <c r="M7496" s="243"/>
      <c r="N7496" s="244"/>
      <c r="O7496" s="243"/>
      <c r="P7496" s="244"/>
      <c r="Q7496" s="243"/>
      <c r="R7496" s="243"/>
    </row>
    <row r="7497" spans="1:18">
      <c r="A7497" s="241"/>
      <c r="B7497" s="241"/>
      <c r="C7497" s="241"/>
      <c r="D7497" s="241"/>
      <c r="E7497" s="241"/>
      <c r="F7497" s="241"/>
      <c r="G7497" s="242"/>
      <c r="H7497" s="241"/>
      <c r="I7497" s="241"/>
      <c r="J7497" s="241"/>
      <c r="K7497" s="241"/>
      <c r="L7497" s="241"/>
      <c r="M7497" s="243"/>
      <c r="N7497" s="244"/>
      <c r="O7497" s="243"/>
      <c r="P7497" s="244"/>
      <c r="Q7497" s="243"/>
      <c r="R7497" s="243"/>
    </row>
    <row r="7498" spans="1:18">
      <c r="A7498" s="241"/>
      <c r="B7498" s="241"/>
      <c r="C7498" s="241"/>
      <c r="D7498" s="241"/>
      <c r="E7498" s="241"/>
      <c r="F7498" s="241"/>
      <c r="G7498" s="242"/>
      <c r="H7498" s="241"/>
      <c r="I7498" s="241"/>
      <c r="J7498" s="241"/>
      <c r="K7498" s="241"/>
      <c r="L7498" s="241"/>
      <c r="M7498" s="243"/>
      <c r="N7498" s="244"/>
      <c r="O7498" s="243"/>
      <c r="P7498" s="244"/>
      <c r="Q7498" s="243"/>
      <c r="R7498" s="243"/>
    </row>
    <row r="7499" spans="1:18">
      <c r="A7499" s="241"/>
      <c r="B7499" s="241"/>
      <c r="C7499" s="241"/>
      <c r="D7499" s="241"/>
      <c r="E7499" s="241"/>
      <c r="F7499" s="241"/>
      <c r="G7499" s="242"/>
      <c r="H7499" s="241"/>
      <c r="I7499" s="241"/>
      <c r="J7499" s="241"/>
      <c r="K7499" s="241"/>
      <c r="L7499" s="241"/>
      <c r="M7499" s="243"/>
      <c r="N7499" s="244"/>
      <c r="O7499" s="243"/>
      <c r="P7499" s="244"/>
      <c r="Q7499" s="243"/>
      <c r="R7499" s="243"/>
    </row>
    <row r="7500" spans="1:18">
      <c r="A7500" s="241"/>
      <c r="B7500" s="241"/>
      <c r="C7500" s="241"/>
      <c r="D7500" s="241"/>
      <c r="E7500" s="241"/>
      <c r="F7500" s="241"/>
      <c r="G7500" s="242"/>
      <c r="H7500" s="241"/>
      <c r="I7500" s="241"/>
      <c r="J7500" s="241"/>
      <c r="K7500" s="241"/>
      <c r="L7500" s="241"/>
      <c r="M7500" s="243"/>
      <c r="N7500" s="244"/>
      <c r="O7500" s="243"/>
      <c r="P7500" s="244"/>
      <c r="Q7500" s="243"/>
      <c r="R7500" s="243"/>
    </row>
    <row r="7501" spans="1:18">
      <c r="A7501" s="241"/>
      <c r="B7501" s="241"/>
      <c r="C7501" s="241"/>
      <c r="D7501" s="241"/>
      <c r="E7501" s="241"/>
      <c r="F7501" s="241"/>
      <c r="G7501" s="242"/>
      <c r="H7501" s="241"/>
      <c r="I7501" s="241"/>
      <c r="J7501" s="241"/>
      <c r="K7501" s="241"/>
      <c r="L7501" s="241"/>
      <c r="M7501" s="243"/>
      <c r="N7501" s="244"/>
      <c r="O7501" s="243"/>
      <c r="P7501" s="244"/>
      <c r="Q7501" s="243"/>
      <c r="R7501" s="243"/>
    </row>
    <row r="7502" spans="1:18">
      <c r="A7502" s="241"/>
      <c r="B7502" s="241"/>
      <c r="C7502" s="241"/>
      <c r="D7502" s="241"/>
      <c r="E7502" s="241"/>
      <c r="F7502" s="241"/>
      <c r="G7502" s="242"/>
      <c r="H7502" s="241"/>
      <c r="I7502" s="241"/>
      <c r="J7502" s="241"/>
      <c r="K7502" s="241"/>
      <c r="L7502" s="241"/>
      <c r="M7502" s="243"/>
      <c r="N7502" s="244"/>
      <c r="O7502" s="243"/>
      <c r="P7502" s="244"/>
      <c r="Q7502" s="243"/>
      <c r="R7502" s="243"/>
    </row>
    <row r="7503" spans="1:18">
      <c r="A7503" s="241"/>
      <c r="B7503" s="241"/>
      <c r="C7503" s="241"/>
      <c r="D7503" s="241"/>
      <c r="E7503" s="241"/>
      <c r="F7503" s="241"/>
      <c r="G7503" s="242"/>
      <c r="H7503" s="241"/>
      <c r="I7503" s="241"/>
      <c r="J7503" s="241"/>
      <c r="K7503" s="241"/>
      <c r="L7503" s="241"/>
      <c r="M7503" s="243"/>
      <c r="N7503" s="244"/>
      <c r="O7503" s="243"/>
      <c r="P7503" s="244"/>
      <c r="Q7503" s="243"/>
      <c r="R7503" s="243"/>
    </row>
    <row r="7504" spans="1:18">
      <c r="A7504" s="241"/>
      <c r="B7504" s="241"/>
      <c r="C7504" s="241"/>
      <c r="D7504" s="241"/>
      <c r="E7504" s="241"/>
      <c r="F7504" s="241"/>
      <c r="G7504" s="242"/>
      <c r="H7504" s="241"/>
      <c r="I7504" s="241"/>
      <c r="J7504" s="241"/>
      <c r="K7504" s="241"/>
      <c r="L7504" s="241"/>
      <c r="M7504" s="243"/>
      <c r="N7504" s="244"/>
      <c r="O7504" s="243"/>
      <c r="P7504" s="244"/>
      <c r="Q7504" s="243"/>
      <c r="R7504" s="243"/>
    </row>
    <row r="7505" spans="1:18">
      <c r="A7505" s="241"/>
      <c r="B7505" s="241"/>
      <c r="C7505" s="241"/>
      <c r="D7505" s="241"/>
      <c r="E7505" s="241"/>
      <c r="F7505" s="241"/>
      <c r="G7505" s="242"/>
      <c r="H7505" s="241"/>
      <c r="I7505" s="241"/>
      <c r="J7505" s="241"/>
      <c r="K7505" s="241"/>
      <c r="L7505" s="241"/>
      <c r="M7505" s="243"/>
      <c r="N7505" s="244"/>
      <c r="O7505" s="243"/>
      <c r="P7505" s="244"/>
      <c r="Q7505" s="243"/>
      <c r="R7505" s="243"/>
    </row>
    <row r="7506" spans="1:18">
      <c r="A7506" s="241"/>
      <c r="B7506" s="241"/>
      <c r="C7506" s="241"/>
      <c r="D7506" s="241"/>
      <c r="E7506" s="241"/>
      <c r="F7506" s="241"/>
      <c r="G7506" s="242"/>
      <c r="H7506" s="241"/>
      <c r="I7506" s="241"/>
      <c r="J7506" s="241"/>
      <c r="K7506" s="241"/>
      <c r="L7506" s="241"/>
      <c r="M7506" s="243"/>
      <c r="N7506" s="244"/>
      <c r="O7506" s="243"/>
      <c r="P7506" s="244"/>
      <c r="Q7506" s="243"/>
      <c r="R7506" s="243"/>
    </row>
    <row r="7507" spans="1:18">
      <c r="A7507" s="241"/>
      <c r="B7507" s="241"/>
      <c r="C7507" s="241"/>
      <c r="D7507" s="241"/>
      <c r="E7507" s="241"/>
      <c r="F7507" s="241"/>
      <c r="G7507" s="242"/>
      <c r="H7507" s="241"/>
      <c r="I7507" s="241"/>
      <c r="J7507" s="241"/>
      <c r="K7507" s="241"/>
      <c r="L7507" s="241"/>
      <c r="M7507" s="243"/>
      <c r="N7507" s="244"/>
      <c r="O7507" s="243"/>
      <c r="P7507" s="244"/>
      <c r="Q7507" s="243"/>
      <c r="R7507" s="243"/>
    </row>
    <row r="7508" spans="1:18">
      <c r="A7508" s="241"/>
      <c r="B7508" s="241"/>
      <c r="C7508" s="241"/>
      <c r="D7508" s="241"/>
      <c r="E7508" s="241"/>
      <c r="F7508" s="241"/>
      <c r="G7508" s="242"/>
      <c r="H7508" s="241"/>
      <c r="I7508" s="241"/>
      <c r="J7508" s="241"/>
      <c r="K7508" s="241"/>
      <c r="L7508" s="241"/>
      <c r="M7508" s="243"/>
      <c r="N7508" s="244"/>
      <c r="O7508" s="243"/>
      <c r="P7508" s="244"/>
      <c r="Q7508" s="243"/>
      <c r="R7508" s="243"/>
    </row>
    <row r="7509" spans="1:18">
      <c r="A7509" s="241"/>
      <c r="B7509" s="241"/>
      <c r="C7509" s="241"/>
      <c r="D7509" s="241"/>
      <c r="E7509" s="241"/>
      <c r="F7509" s="241"/>
      <c r="G7509" s="242"/>
      <c r="H7509" s="241"/>
      <c r="I7509" s="241"/>
      <c r="J7509" s="241"/>
      <c r="K7509" s="241"/>
      <c r="L7509" s="241"/>
      <c r="M7509" s="243"/>
      <c r="N7509" s="244"/>
      <c r="O7509" s="243"/>
      <c r="P7509" s="244"/>
      <c r="Q7509" s="243"/>
      <c r="R7509" s="243"/>
    </row>
    <row r="7510" spans="1:18">
      <c r="A7510" s="241"/>
      <c r="B7510" s="241"/>
      <c r="C7510" s="241"/>
      <c r="D7510" s="241"/>
      <c r="E7510" s="241"/>
      <c r="F7510" s="241"/>
      <c r="G7510" s="242"/>
      <c r="H7510" s="241"/>
      <c r="I7510" s="241"/>
      <c r="J7510" s="241"/>
      <c r="K7510" s="241"/>
      <c r="L7510" s="241"/>
      <c r="M7510" s="243"/>
      <c r="N7510" s="244"/>
      <c r="O7510" s="243"/>
      <c r="P7510" s="244"/>
      <c r="Q7510" s="243"/>
      <c r="R7510" s="243"/>
    </row>
    <row r="7511" spans="1:18">
      <c r="A7511" s="241"/>
      <c r="B7511" s="241"/>
      <c r="C7511" s="241"/>
      <c r="D7511" s="241"/>
      <c r="E7511" s="241"/>
      <c r="F7511" s="241"/>
      <c r="G7511" s="242"/>
      <c r="H7511" s="241"/>
      <c r="I7511" s="241"/>
      <c r="J7511" s="241"/>
      <c r="K7511" s="241"/>
      <c r="L7511" s="241"/>
      <c r="M7511" s="243"/>
      <c r="N7511" s="244"/>
      <c r="O7511" s="243"/>
      <c r="P7511" s="244"/>
      <c r="Q7511" s="243"/>
      <c r="R7511" s="243"/>
    </row>
    <row r="7512" spans="1:18">
      <c r="A7512" s="241"/>
      <c r="B7512" s="241"/>
      <c r="C7512" s="241"/>
      <c r="D7512" s="241"/>
      <c r="E7512" s="241"/>
      <c r="F7512" s="241"/>
      <c r="G7512" s="242"/>
      <c r="H7512" s="241"/>
      <c r="I7512" s="241"/>
      <c r="J7512" s="241"/>
      <c r="K7512" s="241"/>
      <c r="L7512" s="241"/>
      <c r="M7512" s="243"/>
      <c r="N7512" s="244"/>
      <c r="O7512" s="243"/>
      <c r="P7512" s="244"/>
      <c r="Q7512" s="243"/>
      <c r="R7512" s="243"/>
    </row>
    <row r="7513" spans="1:18">
      <c r="A7513" s="241"/>
      <c r="B7513" s="241"/>
      <c r="C7513" s="241"/>
      <c r="D7513" s="241"/>
      <c r="E7513" s="241"/>
      <c r="F7513" s="241"/>
      <c r="G7513" s="242"/>
      <c r="H7513" s="241"/>
      <c r="I7513" s="241"/>
      <c r="J7513" s="241"/>
      <c r="K7513" s="241"/>
      <c r="L7513" s="241"/>
      <c r="M7513" s="243"/>
      <c r="N7513" s="244"/>
      <c r="O7513" s="243"/>
      <c r="P7513" s="244"/>
      <c r="Q7513" s="243"/>
      <c r="R7513" s="243"/>
    </row>
    <row r="7514" spans="1:18">
      <c r="A7514" s="241"/>
      <c r="B7514" s="241"/>
      <c r="C7514" s="241"/>
      <c r="D7514" s="241"/>
      <c r="E7514" s="241"/>
      <c r="F7514" s="241"/>
      <c r="G7514" s="242"/>
      <c r="H7514" s="241"/>
      <c r="I7514" s="241"/>
      <c r="J7514" s="241"/>
      <c r="K7514" s="241"/>
      <c r="L7514" s="241"/>
      <c r="M7514" s="243"/>
      <c r="N7514" s="244"/>
      <c r="O7514" s="243"/>
      <c r="P7514" s="244"/>
      <c r="Q7514" s="243"/>
      <c r="R7514" s="243"/>
    </row>
    <row r="7515" spans="1:18">
      <c r="A7515" s="241"/>
      <c r="B7515" s="241"/>
      <c r="C7515" s="241"/>
      <c r="D7515" s="241"/>
      <c r="E7515" s="241"/>
      <c r="F7515" s="241"/>
      <c r="G7515" s="242"/>
      <c r="H7515" s="241"/>
      <c r="I7515" s="241"/>
      <c r="J7515" s="241"/>
      <c r="K7515" s="241"/>
      <c r="L7515" s="241"/>
      <c r="M7515" s="243"/>
      <c r="N7515" s="244"/>
      <c r="O7515" s="243"/>
      <c r="P7515" s="244"/>
      <c r="Q7515" s="243"/>
      <c r="R7515" s="243"/>
    </row>
    <row r="7516" spans="1:18">
      <c r="A7516" s="241"/>
      <c r="B7516" s="241"/>
      <c r="C7516" s="241"/>
      <c r="D7516" s="241"/>
      <c r="E7516" s="241"/>
      <c r="F7516" s="241"/>
      <c r="G7516" s="242"/>
      <c r="H7516" s="241"/>
      <c r="I7516" s="241"/>
      <c r="J7516" s="241"/>
      <c r="K7516" s="241"/>
      <c r="L7516" s="241"/>
      <c r="M7516" s="243"/>
      <c r="N7516" s="244"/>
      <c r="O7516" s="243"/>
      <c r="P7516" s="244"/>
      <c r="Q7516" s="243"/>
      <c r="R7516" s="243"/>
    </row>
    <row r="7517" spans="1:18">
      <c r="A7517" s="241"/>
      <c r="B7517" s="241"/>
      <c r="C7517" s="241"/>
      <c r="D7517" s="241"/>
      <c r="E7517" s="241"/>
      <c r="F7517" s="241"/>
      <c r="G7517" s="242"/>
      <c r="H7517" s="241"/>
      <c r="I7517" s="241"/>
      <c r="J7517" s="241"/>
      <c r="K7517" s="241"/>
      <c r="L7517" s="241"/>
      <c r="M7517" s="243"/>
      <c r="N7517" s="244"/>
      <c r="O7517" s="243"/>
      <c r="P7517" s="244"/>
      <c r="Q7517" s="243"/>
      <c r="R7517" s="243"/>
    </row>
    <row r="7518" spans="1:18">
      <c r="A7518" s="241"/>
      <c r="B7518" s="241"/>
      <c r="C7518" s="241"/>
      <c r="D7518" s="241"/>
      <c r="E7518" s="241"/>
      <c r="F7518" s="241"/>
      <c r="G7518" s="242"/>
      <c r="H7518" s="241"/>
      <c r="I7518" s="241"/>
      <c r="J7518" s="241"/>
      <c r="K7518" s="241"/>
      <c r="L7518" s="241"/>
      <c r="M7518" s="243"/>
      <c r="N7518" s="244"/>
      <c r="O7518" s="243"/>
      <c r="P7518" s="244"/>
      <c r="Q7518" s="243"/>
      <c r="R7518" s="243"/>
    </row>
    <row r="7519" spans="1:18">
      <c r="A7519" s="241"/>
      <c r="B7519" s="241"/>
      <c r="C7519" s="241"/>
      <c r="D7519" s="241"/>
      <c r="E7519" s="241"/>
      <c r="F7519" s="241"/>
      <c r="G7519" s="242"/>
      <c r="H7519" s="241"/>
      <c r="I7519" s="241"/>
      <c r="J7519" s="241"/>
      <c r="K7519" s="241"/>
      <c r="L7519" s="241"/>
      <c r="M7519" s="243"/>
      <c r="N7519" s="244"/>
      <c r="O7519" s="243"/>
      <c r="P7519" s="244"/>
      <c r="Q7519" s="243"/>
      <c r="R7519" s="243"/>
    </row>
    <row r="7520" spans="1:18">
      <c r="A7520" s="241"/>
      <c r="B7520" s="241"/>
      <c r="C7520" s="241"/>
      <c r="D7520" s="241"/>
      <c r="E7520" s="241"/>
      <c r="F7520" s="241"/>
      <c r="G7520" s="242"/>
      <c r="H7520" s="241"/>
      <c r="I7520" s="241"/>
      <c r="J7520" s="241"/>
      <c r="K7520" s="241"/>
      <c r="L7520" s="241"/>
      <c r="M7520" s="243"/>
      <c r="N7520" s="244"/>
      <c r="O7520" s="243"/>
      <c r="P7520" s="244"/>
      <c r="Q7520" s="243"/>
      <c r="R7520" s="243"/>
    </row>
    <row r="7521" spans="1:18">
      <c r="A7521" s="241"/>
      <c r="B7521" s="241"/>
      <c r="C7521" s="241"/>
      <c r="D7521" s="241"/>
      <c r="E7521" s="241"/>
      <c r="F7521" s="241"/>
      <c r="G7521" s="242"/>
      <c r="H7521" s="241"/>
      <c r="I7521" s="241"/>
      <c r="J7521" s="241"/>
      <c r="K7521" s="241"/>
      <c r="L7521" s="241"/>
      <c r="M7521" s="243"/>
      <c r="N7521" s="244"/>
      <c r="O7521" s="243"/>
      <c r="P7521" s="244"/>
      <c r="Q7521" s="243"/>
      <c r="R7521" s="243"/>
    </row>
    <row r="7522" spans="1:18">
      <c r="A7522" s="241"/>
      <c r="B7522" s="241"/>
      <c r="C7522" s="241"/>
      <c r="D7522" s="241"/>
      <c r="E7522" s="241"/>
      <c r="F7522" s="241"/>
      <c r="G7522" s="242"/>
      <c r="H7522" s="241"/>
      <c r="I7522" s="241"/>
      <c r="J7522" s="241"/>
      <c r="K7522" s="241"/>
      <c r="L7522" s="241"/>
      <c r="M7522" s="243"/>
      <c r="N7522" s="244"/>
      <c r="O7522" s="243"/>
      <c r="P7522" s="244"/>
      <c r="Q7522" s="243"/>
      <c r="R7522" s="243"/>
    </row>
    <row r="7523" spans="1:18">
      <c r="A7523" s="241"/>
      <c r="B7523" s="241"/>
      <c r="C7523" s="241"/>
      <c r="D7523" s="241"/>
      <c r="E7523" s="241"/>
      <c r="F7523" s="241"/>
      <c r="G7523" s="242"/>
      <c r="H7523" s="241"/>
      <c r="I7523" s="241"/>
      <c r="J7523" s="241"/>
      <c r="K7523" s="241"/>
      <c r="L7523" s="241"/>
      <c r="M7523" s="243"/>
      <c r="N7523" s="244"/>
      <c r="O7523" s="243"/>
      <c r="P7523" s="244"/>
      <c r="Q7523" s="243"/>
      <c r="R7523" s="243"/>
    </row>
    <row r="7524" spans="1:18">
      <c r="A7524" s="241"/>
      <c r="B7524" s="241"/>
      <c r="C7524" s="241"/>
      <c r="D7524" s="241"/>
      <c r="E7524" s="241"/>
      <c r="F7524" s="241"/>
      <c r="G7524" s="242"/>
      <c r="H7524" s="241"/>
      <c r="I7524" s="241"/>
      <c r="J7524" s="241"/>
      <c r="K7524" s="241"/>
      <c r="L7524" s="241"/>
      <c r="M7524" s="243"/>
      <c r="N7524" s="244"/>
      <c r="O7524" s="243"/>
      <c r="P7524" s="244"/>
      <c r="Q7524" s="243"/>
      <c r="R7524" s="243"/>
    </row>
    <row r="7525" spans="1:18">
      <c r="A7525" s="241"/>
      <c r="B7525" s="241"/>
      <c r="C7525" s="241"/>
      <c r="D7525" s="241"/>
      <c r="E7525" s="241"/>
      <c r="F7525" s="241"/>
      <c r="G7525" s="242"/>
      <c r="H7525" s="241"/>
      <c r="I7525" s="241"/>
      <c r="J7525" s="241"/>
      <c r="K7525" s="241"/>
      <c r="L7525" s="241"/>
      <c r="M7525" s="243"/>
      <c r="N7525" s="244"/>
      <c r="O7525" s="243"/>
      <c r="P7525" s="244"/>
      <c r="Q7525" s="243"/>
      <c r="R7525" s="243"/>
    </row>
    <row r="7526" spans="1:18">
      <c r="A7526" s="241"/>
      <c r="B7526" s="241"/>
      <c r="C7526" s="241"/>
      <c r="D7526" s="241"/>
      <c r="E7526" s="241"/>
      <c r="F7526" s="241"/>
      <c r="G7526" s="242"/>
      <c r="H7526" s="241"/>
      <c r="I7526" s="241"/>
      <c r="J7526" s="241"/>
      <c r="K7526" s="241"/>
      <c r="L7526" s="241"/>
      <c r="M7526" s="243"/>
      <c r="N7526" s="244"/>
      <c r="O7526" s="243"/>
      <c r="P7526" s="244"/>
      <c r="Q7526" s="243"/>
      <c r="R7526" s="243"/>
    </row>
    <row r="7527" spans="1:18">
      <c r="A7527" s="241"/>
      <c r="B7527" s="241"/>
      <c r="C7527" s="241"/>
      <c r="D7527" s="241"/>
      <c r="E7527" s="241"/>
      <c r="F7527" s="241"/>
      <c r="G7527" s="242"/>
      <c r="H7527" s="241"/>
      <c r="I7527" s="241"/>
      <c r="J7527" s="241"/>
      <c r="K7527" s="241"/>
      <c r="L7527" s="241"/>
      <c r="M7527" s="243"/>
      <c r="N7527" s="244"/>
      <c r="O7527" s="243"/>
      <c r="P7527" s="244"/>
      <c r="Q7527" s="243"/>
      <c r="R7527" s="243"/>
    </row>
    <row r="7528" spans="1:18">
      <c r="A7528" s="241"/>
      <c r="B7528" s="241"/>
      <c r="C7528" s="241"/>
      <c r="D7528" s="241"/>
      <c r="E7528" s="241"/>
      <c r="F7528" s="241"/>
      <c r="G7528" s="242"/>
      <c r="H7528" s="241"/>
      <c r="I7528" s="241"/>
      <c r="J7528" s="241"/>
      <c r="K7528" s="241"/>
      <c r="L7528" s="241"/>
      <c r="M7528" s="243"/>
      <c r="N7528" s="244"/>
      <c r="O7528" s="243"/>
      <c r="P7528" s="244"/>
      <c r="Q7528" s="243"/>
      <c r="R7528" s="243"/>
    </row>
    <row r="7529" spans="1:18">
      <c r="A7529" s="241"/>
      <c r="B7529" s="241"/>
      <c r="C7529" s="241"/>
      <c r="D7529" s="241"/>
      <c r="E7529" s="241"/>
      <c r="F7529" s="241"/>
      <c r="G7529" s="242"/>
      <c r="H7529" s="241"/>
      <c r="I7529" s="241"/>
      <c r="J7529" s="241"/>
      <c r="K7529" s="241"/>
      <c r="L7529" s="241"/>
      <c r="M7529" s="243"/>
      <c r="N7529" s="244"/>
      <c r="O7529" s="243"/>
      <c r="P7529" s="244"/>
      <c r="Q7529" s="243"/>
      <c r="R7529" s="243"/>
    </row>
    <row r="7530" spans="1:18">
      <c r="A7530" s="241"/>
      <c r="B7530" s="241"/>
      <c r="C7530" s="241"/>
      <c r="D7530" s="241"/>
      <c r="E7530" s="241"/>
      <c r="F7530" s="241"/>
      <c r="G7530" s="242"/>
      <c r="H7530" s="241"/>
      <c r="I7530" s="241"/>
      <c r="J7530" s="241"/>
      <c r="K7530" s="241"/>
      <c r="L7530" s="241"/>
      <c r="M7530" s="243"/>
      <c r="N7530" s="244"/>
      <c r="O7530" s="243"/>
      <c r="P7530" s="244"/>
      <c r="Q7530" s="243"/>
      <c r="R7530" s="243"/>
    </row>
    <row r="7531" spans="1:18">
      <c r="A7531" s="241"/>
      <c r="B7531" s="241"/>
      <c r="C7531" s="241"/>
      <c r="D7531" s="241"/>
      <c r="E7531" s="241"/>
      <c r="F7531" s="241"/>
      <c r="G7531" s="242"/>
      <c r="H7531" s="241"/>
      <c r="I7531" s="241"/>
      <c r="J7531" s="241"/>
      <c r="K7531" s="241"/>
      <c r="L7531" s="241"/>
      <c r="M7531" s="243"/>
      <c r="N7531" s="244"/>
      <c r="O7531" s="243"/>
      <c r="P7531" s="244"/>
      <c r="Q7531" s="243"/>
      <c r="R7531" s="243"/>
    </row>
    <row r="7532" spans="1:18">
      <c r="A7532" s="241"/>
      <c r="B7532" s="241"/>
      <c r="C7532" s="241"/>
      <c r="D7532" s="241"/>
      <c r="E7532" s="241"/>
      <c r="F7532" s="241"/>
      <c r="G7532" s="242"/>
      <c r="H7532" s="241"/>
      <c r="I7532" s="241"/>
      <c r="J7532" s="241"/>
      <c r="K7532" s="241"/>
      <c r="L7532" s="241"/>
      <c r="M7532" s="243"/>
      <c r="N7532" s="244"/>
      <c r="O7532" s="243"/>
      <c r="P7532" s="244"/>
      <c r="Q7532" s="243"/>
      <c r="R7532" s="243"/>
    </row>
    <row r="7533" spans="1:18">
      <c r="A7533" s="241"/>
      <c r="B7533" s="241"/>
      <c r="C7533" s="241"/>
      <c r="D7533" s="241"/>
      <c r="E7533" s="241"/>
      <c r="F7533" s="241"/>
      <c r="G7533" s="242"/>
      <c r="H7533" s="241"/>
      <c r="I7533" s="241"/>
      <c r="J7533" s="241"/>
      <c r="K7533" s="241"/>
      <c r="L7533" s="241"/>
      <c r="M7533" s="243"/>
      <c r="N7533" s="244"/>
      <c r="O7533" s="243"/>
      <c r="P7533" s="244"/>
      <c r="Q7533" s="243"/>
      <c r="R7533" s="243"/>
    </row>
    <row r="7534" spans="1:18">
      <c r="A7534" s="241"/>
      <c r="B7534" s="241"/>
      <c r="C7534" s="241"/>
      <c r="D7534" s="241"/>
      <c r="E7534" s="241"/>
      <c r="F7534" s="241"/>
      <c r="G7534" s="242"/>
      <c r="H7534" s="241"/>
      <c r="I7534" s="241"/>
      <c r="J7534" s="241"/>
      <c r="K7534" s="241"/>
      <c r="L7534" s="241"/>
      <c r="M7534" s="243"/>
      <c r="N7534" s="244"/>
      <c r="O7534" s="243"/>
      <c r="P7534" s="244"/>
      <c r="Q7534" s="243"/>
      <c r="R7534" s="243"/>
    </row>
    <row r="7535" spans="1:18">
      <c r="A7535" s="241"/>
      <c r="B7535" s="241"/>
      <c r="C7535" s="241"/>
      <c r="D7535" s="241"/>
      <c r="E7535" s="241"/>
      <c r="F7535" s="241"/>
      <c r="G7535" s="242"/>
      <c r="H7535" s="241"/>
      <c r="I7535" s="241"/>
      <c r="J7535" s="241"/>
      <c r="K7535" s="241"/>
      <c r="L7535" s="241"/>
      <c r="M7535" s="243"/>
      <c r="N7535" s="244"/>
      <c r="O7535" s="243"/>
      <c r="P7535" s="244"/>
      <c r="Q7535" s="243"/>
      <c r="R7535" s="243"/>
    </row>
    <row r="7536" spans="1:18">
      <c r="A7536" s="241"/>
      <c r="B7536" s="241"/>
      <c r="C7536" s="241"/>
      <c r="D7536" s="241"/>
      <c r="E7536" s="241"/>
      <c r="F7536" s="241"/>
      <c r="G7536" s="242"/>
      <c r="H7536" s="241"/>
      <c r="I7536" s="241"/>
      <c r="J7536" s="241"/>
      <c r="K7536" s="241"/>
      <c r="L7536" s="241"/>
      <c r="M7536" s="243"/>
      <c r="N7536" s="244"/>
      <c r="O7536" s="243"/>
      <c r="P7536" s="244"/>
      <c r="Q7536" s="243"/>
      <c r="R7536" s="243"/>
    </row>
    <row r="7537" spans="1:18">
      <c r="A7537" s="241"/>
      <c r="B7537" s="241"/>
      <c r="C7537" s="241"/>
      <c r="D7537" s="241"/>
      <c r="E7537" s="241"/>
      <c r="F7537" s="241"/>
      <c r="G7537" s="242"/>
      <c r="H7537" s="241"/>
      <c r="I7537" s="241"/>
      <c r="J7537" s="241"/>
      <c r="K7537" s="241"/>
      <c r="L7537" s="241"/>
      <c r="M7537" s="243"/>
      <c r="N7537" s="244"/>
      <c r="O7537" s="243"/>
      <c r="P7537" s="244"/>
      <c r="Q7537" s="243"/>
      <c r="R7537" s="243"/>
    </row>
    <row r="7538" spans="1:18">
      <c r="A7538" s="241"/>
      <c r="B7538" s="241"/>
      <c r="C7538" s="241"/>
      <c r="D7538" s="241"/>
      <c r="E7538" s="241"/>
      <c r="F7538" s="241"/>
      <c r="G7538" s="242"/>
      <c r="H7538" s="241"/>
      <c r="I7538" s="241"/>
      <c r="J7538" s="241"/>
      <c r="K7538" s="241"/>
      <c r="L7538" s="241"/>
      <c r="M7538" s="243"/>
      <c r="N7538" s="244"/>
      <c r="O7538" s="243"/>
      <c r="P7538" s="244"/>
      <c r="Q7538" s="243"/>
      <c r="R7538" s="243"/>
    </row>
    <row r="7539" spans="1:18">
      <c r="A7539" s="241"/>
      <c r="B7539" s="241"/>
      <c r="C7539" s="241"/>
      <c r="D7539" s="241"/>
      <c r="E7539" s="241"/>
      <c r="F7539" s="241"/>
      <c r="G7539" s="242"/>
      <c r="H7539" s="241"/>
      <c r="I7539" s="241"/>
      <c r="J7539" s="241"/>
      <c r="K7539" s="241"/>
      <c r="L7539" s="241"/>
      <c r="M7539" s="243"/>
      <c r="N7539" s="244"/>
      <c r="O7539" s="243"/>
      <c r="P7539" s="244"/>
      <c r="Q7539" s="243"/>
      <c r="R7539" s="243"/>
    </row>
    <row r="7540" spans="1:18">
      <c r="A7540" s="241"/>
      <c r="B7540" s="241"/>
      <c r="C7540" s="241"/>
      <c r="D7540" s="241"/>
      <c r="E7540" s="241"/>
      <c r="F7540" s="241"/>
      <c r="G7540" s="242"/>
      <c r="H7540" s="241"/>
      <c r="I7540" s="241"/>
      <c r="J7540" s="241"/>
      <c r="K7540" s="241"/>
      <c r="L7540" s="241"/>
      <c r="M7540" s="243"/>
      <c r="N7540" s="244"/>
      <c r="O7540" s="243"/>
      <c r="P7540" s="244"/>
      <c r="Q7540" s="243"/>
      <c r="R7540" s="243"/>
    </row>
    <row r="7541" spans="1:18">
      <c r="A7541" s="241"/>
      <c r="B7541" s="241"/>
      <c r="C7541" s="241"/>
      <c r="D7541" s="241"/>
      <c r="E7541" s="241"/>
      <c r="F7541" s="241"/>
      <c r="G7541" s="242"/>
      <c r="H7541" s="241"/>
      <c r="I7541" s="241"/>
      <c r="J7541" s="241"/>
      <c r="K7541" s="241"/>
      <c r="L7541" s="241"/>
      <c r="M7541" s="243"/>
      <c r="N7541" s="244"/>
      <c r="O7541" s="243"/>
      <c r="P7541" s="244"/>
      <c r="Q7541" s="243"/>
      <c r="R7541" s="243"/>
    </row>
    <row r="7542" spans="1:18">
      <c r="A7542" s="241"/>
      <c r="B7542" s="241"/>
      <c r="C7542" s="241"/>
      <c r="D7542" s="241"/>
      <c r="E7542" s="241"/>
      <c r="F7542" s="241"/>
      <c r="G7542" s="242"/>
      <c r="H7542" s="241"/>
      <c r="I7542" s="241"/>
      <c r="J7542" s="241"/>
      <c r="K7542" s="241"/>
      <c r="L7542" s="241"/>
      <c r="M7542" s="243"/>
      <c r="N7542" s="244"/>
      <c r="O7542" s="243"/>
      <c r="P7542" s="244"/>
      <c r="Q7542" s="243"/>
      <c r="R7542" s="243"/>
    </row>
    <row r="7543" spans="1:18">
      <c r="A7543" s="241"/>
      <c r="B7543" s="241"/>
      <c r="C7543" s="241"/>
      <c r="D7543" s="241"/>
      <c r="E7543" s="241"/>
      <c r="F7543" s="241"/>
      <c r="G7543" s="242"/>
      <c r="H7543" s="241"/>
      <c r="I7543" s="241"/>
      <c r="J7543" s="241"/>
      <c r="K7543" s="241"/>
      <c r="L7543" s="241"/>
      <c r="M7543" s="243"/>
      <c r="N7543" s="244"/>
      <c r="O7543" s="243"/>
      <c r="P7543" s="244"/>
      <c r="Q7543" s="243"/>
      <c r="R7543" s="243"/>
    </row>
    <row r="7544" spans="1:18">
      <c r="A7544" s="241"/>
      <c r="B7544" s="241"/>
      <c r="C7544" s="241"/>
      <c r="D7544" s="241"/>
      <c r="E7544" s="241"/>
      <c r="F7544" s="241"/>
      <c r="G7544" s="242"/>
      <c r="H7544" s="241"/>
      <c r="I7544" s="241"/>
      <c r="J7544" s="241"/>
      <c r="K7544" s="241"/>
      <c r="L7544" s="241"/>
      <c r="M7544" s="243"/>
      <c r="N7544" s="244"/>
      <c r="O7544" s="243"/>
      <c r="P7544" s="244"/>
      <c r="Q7544" s="243"/>
      <c r="R7544" s="243"/>
    </row>
    <row r="7545" spans="1:18">
      <c r="A7545" s="241"/>
      <c r="B7545" s="241"/>
      <c r="C7545" s="241"/>
      <c r="D7545" s="241"/>
      <c r="E7545" s="241"/>
      <c r="F7545" s="241"/>
      <c r="G7545" s="242"/>
      <c r="H7545" s="241"/>
      <c r="I7545" s="241"/>
      <c r="J7545" s="241"/>
      <c r="K7545" s="241"/>
      <c r="L7545" s="241"/>
      <c r="M7545" s="243"/>
      <c r="N7545" s="244"/>
      <c r="O7545" s="243"/>
      <c r="P7545" s="244"/>
      <c r="Q7545" s="243"/>
      <c r="R7545" s="243"/>
    </row>
    <row r="7546" spans="1:18">
      <c r="A7546" s="241"/>
      <c r="B7546" s="241"/>
      <c r="C7546" s="241"/>
      <c r="D7546" s="241"/>
      <c r="E7546" s="241"/>
      <c r="F7546" s="241"/>
      <c r="G7546" s="242"/>
      <c r="H7546" s="241"/>
      <c r="I7546" s="241"/>
      <c r="J7546" s="241"/>
      <c r="K7546" s="241"/>
      <c r="L7546" s="241"/>
      <c r="M7546" s="243"/>
      <c r="N7546" s="244"/>
      <c r="O7546" s="243"/>
      <c r="P7546" s="244"/>
      <c r="Q7546" s="243"/>
      <c r="R7546" s="243"/>
    </row>
    <row r="7547" spans="1:18">
      <c r="A7547" s="241"/>
      <c r="B7547" s="241"/>
      <c r="C7547" s="241"/>
      <c r="D7547" s="241"/>
      <c r="E7547" s="241"/>
      <c r="F7547" s="241"/>
      <c r="G7547" s="242"/>
      <c r="H7547" s="241"/>
      <c r="I7547" s="241"/>
      <c r="J7547" s="241"/>
      <c r="K7547" s="241"/>
      <c r="L7547" s="241"/>
      <c r="M7547" s="243"/>
      <c r="N7547" s="244"/>
      <c r="O7547" s="243"/>
      <c r="P7547" s="244"/>
      <c r="Q7547" s="243"/>
      <c r="R7547" s="243"/>
    </row>
    <row r="7548" spans="1:18">
      <c r="A7548" s="241"/>
      <c r="B7548" s="241"/>
      <c r="C7548" s="241"/>
      <c r="D7548" s="241"/>
      <c r="E7548" s="241"/>
      <c r="F7548" s="241"/>
      <c r="G7548" s="242"/>
      <c r="H7548" s="241"/>
      <c r="I7548" s="241"/>
      <c r="J7548" s="241"/>
      <c r="K7548" s="241"/>
      <c r="L7548" s="241"/>
      <c r="M7548" s="243"/>
      <c r="N7548" s="244"/>
      <c r="O7548" s="243"/>
      <c r="P7548" s="244"/>
      <c r="Q7548" s="243"/>
      <c r="R7548" s="243"/>
    </row>
    <row r="7549" spans="1:18">
      <c r="A7549" s="241"/>
      <c r="B7549" s="241"/>
      <c r="C7549" s="241"/>
      <c r="D7549" s="241"/>
      <c r="E7549" s="241"/>
      <c r="F7549" s="241"/>
      <c r="G7549" s="242"/>
      <c r="H7549" s="241"/>
      <c r="I7549" s="241"/>
      <c r="J7549" s="241"/>
      <c r="K7549" s="241"/>
      <c r="L7549" s="241"/>
      <c r="M7549" s="243"/>
      <c r="N7549" s="244"/>
      <c r="O7549" s="243"/>
      <c r="P7549" s="244"/>
      <c r="Q7549" s="243"/>
      <c r="R7549" s="243"/>
    </row>
    <row r="7550" spans="1:18">
      <c r="A7550" s="241"/>
      <c r="B7550" s="241"/>
      <c r="C7550" s="241"/>
      <c r="D7550" s="241"/>
      <c r="E7550" s="241"/>
      <c r="F7550" s="241"/>
      <c r="G7550" s="242"/>
      <c r="H7550" s="241"/>
      <c r="I7550" s="241"/>
      <c r="J7550" s="241"/>
      <c r="K7550" s="241"/>
      <c r="L7550" s="241"/>
      <c r="M7550" s="243"/>
      <c r="N7550" s="244"/>
      <c r="O7550" s="243"/>
      <c r="P7550" s="244"/>
      <c r="Q7550" s="243"/>
      <c r="R7550" s="243"/>
    </row>
    <row r="7551" spans="1:18">
      <c r="A7551" s="241"/>
      <c r="B7551" s="241"/>
      <c r="C7551" s="241"/>
      <c r="D7551" s="241"/>
      <c r="E7551" s="241"/>
      <c r="F7551" s="241"/>
      <c r="G7551" s="242"/>
      <c r="H7551" s="241"/>
      <c r="I7551" s="241"/>
      <c r="J7551" s="241"/>
      <c r="K7551" s="241"/>
      <c r="L7551" s="241"/>
      <c r="M7551" s="243"/>
      <c r="N7551" s="244"/>
      <c r="O7551" s="243"/>
      <c r="P7551" s="244"/>
      <c r="Q7551" s="243"/>
      <c r="R7551" s="243"/>
    </row>
    <row r="7552" spans="1:18">
      <c r="A7552" s="241"/>
      <c r="B7552" s="241"/>
      <c r="C7552" s="241"/>
      <c r="D7552" s="241"/>
      <c r="E7552" s="241"/>
      <c r="F7552" s="241"/>
      <c r="G7552" s="242"/>
      <c r="H7552" s="241"/>
      <c r="I7552" s="241"/>
      <c r="J7552" s="241"/>
      <c r="K7552" s="241"/>
      <c r="L7552" s="241"/>
      <c r="M7552" s="243"/>
      <c r="N7552" s="244"/>
      <c r="O7552" s="243"/>
      <c r="P7552" s="244"/>
      <c r="Q7552" s="243"/>
      <c r="R7552" s="243"/>
    </row>
    <row r="7553" spans="1:18">
      <c r="A7553" s="241"/>
      <c r="B7553" s="241"/>
      <c r="C7553" s="241"/>
      <c r="D7553" s="241"/>
      <c r="E7553" s="241"/>
      <c r="F7553" s="241"/>
      <c r="G7553" s="242"/>
      <c r="H7553" s="241"/>
      <c r="I7553" s="241"/>
      <c r="J7553" s="241"/>
      <c r="K7553" s="241"/>
      <c r="L7553" s="241"/>
      <c r="M7553" s="243"/>
      <c r="N7553" s="244"/>
      <c r="O7553" s="243"/>
      <c r="P7553" s="244"/>
      <c r="Q7553" s="243"/>
      <c r="R7553" s="243"/>
    </row>
    <row r="7554" spans="1:18">
      <c r="A7554" s="241"/>
      <c r="B7554" s="241"/>
      <c r="C7554" s="241"/>
      <c r="D7554" s="241"/>
      <c r="E7554" s="241"/>
      <c r="F7554" s="241"/>
      <c r="G7554" s="242"/>
      <c r="H7554" s="241"/>
      <c r="I7554" s="241"/>
      <c r="J7554" s="241"/>
      <c r="K7554" s="241"/>
      <c r="L7554" s="241"/>
      <c r="M7554" s="243"/>
      <c r="N7554" s="244"/>
      <c r="O7554" s="243"/>
      <c r="P7554" s="244"/>
      <c r="Q7554" s="243"/>
      <c r="R7554" s="243"/>
    </row>
    <row r="7555" spans="1:18">
      <c r="A7555" s="241"/>
      <c r="B7555" s="241"/>
      <c r="C7555" s="241"/>
      <c r="D7555" s="241"/>
      <c r="E7555" s="241"/>
      <c r="F7555" s="241"/>
      <c r="G7555" s="242"/>
      <c r="H7555" s="241"/>
      <c r="I7555" s="241"/>
      <c r="J7555" s="241"/>
      <c r="K7555" s="241"/>
      <c r="L7555" s="241"/>
      <c r="M7555" s="243"/>
      <c r="N7555" s="244"/>
      <c r="O7555" s="243"/>
      <c r="P7555" s="244"/>
      <c r="Q7555" s="243"/>
      <c r="R7555" s="243"/>
    </row>
    <row r="7556" spans="1:18">
      <c r="A7556" s="241"/>
      <c r="B7556" s="241"/>
      <c r="C7556" s="241"/>
      <c r="D7556" s="241"/>
      <c r="E7556" s="241"/>
      <c r="F7556" s="241"/>
      <c r="G7556" s="242"/>
      <c r="H7556" s="241"/>
      <c r="I7556" s="241"/>
      <c r="J7556" s="241"/>
      <c r="K7556" s="241"/>
      <c r="L7556" s="241"/>
      <c r="M7556" s="243"/>
      <c r="N7556" s="244"/>
      <c r="O7556" s="243"/>
      <c r="P7556" s="244"/>
      <c r="Q7556" s="243"/>
      <c r="R7556" s="243"/>
    </row>
    <row r="7557" spans="1:18">
      <c r="A7557" s="241"/>
      <c r="B7557" s="241"/>
      <c r="C7557" s="241"/>
      <c r="D7557" s="241"/>
      <c r="E7557" s="241"/>
      <c r="F7557" s="241"/>
      <c r="G7557" s="242"/>
      <c r="H7557" s="241"/>
      <c r="I7557" s="241"/>
      <c r="J7557" s="241"/>
      <c r="K7557" s="241"/>
      <c r="L7557" s="241"/>
      <c r="M7557" s="243"/>
      <c r="N7557" s="244"/>
      <c r="O7557" s="243"/>
      <c r="P7557" s="244"/>
      <c r="Q7557" s="243"/>
      <c r="R7557" s="243"/>
    </row>
    <row r="7558" spans="1:18">
      <c r="A7558" s="241"/>
      <c r="B7558" s="241"/>
      <c r="C7558" s="241"/>
      <c r="D7558" s="241"/>
      <c r="E7558" s="241"/>
      <c r="F7558" s="241"/>
      <c r="G7558" s="242"/>
      <c r="H7558" s="241"/>
      <c r="I7558" s="241"/>
      <c r="J7558" s="241"/>
      <c r="K7558" s="241"/>
      <c r="L7558" s="241"/>
      <c r="M7558" s="243"/>
      <c r="N7558" s="244"/>
      <c r="O7558" s="243"/>
      <c r="P7558" s="244"/>
      <c r="Q7558" s="243"/>
      <c r="R7558" s="243"/>
    </row>
    <row r="7559" spans="1:18">
      <c r="A7559" s="241"/>
      <c r="B7559" s="241"/>
      <c r="C7559" s="241"/>
      <c r="D7559" s="241"/>
      <c r="E7559" s="241"/>
      <c r="F7559" s="241"/>
      <c r="G7559" s="242"/>
      <c r="H7559" s="241"/>
      <c r="I7559" s="241"/>
      <c r="J7559" s="241"/>
      <c r="K7559" s="241"/>
      <c r="L7559" s="241"/>
      <c r="M7559" s="243"/>
      <c r="N7559" s="244"/>
      <c r="O7559" s="243"/>
      <c r="P7559" s="244"/>
      <c r="Q7559" s="243"/>
      <c r="R7559" s="243"/>
    </row>
    <row r="7560" spans="1:18">
      <c r="A7560" s="241"/>
      <c r="B7560" s="241"/>
      <c r="C7560" s="241"/>
      <c r="D7560" s="241"/>
      <c r="E7560" s="241"/>
      <c r="F7560" s="241"/>
      <c r="G7560" s="242"/>
      <c r="H7560" s="241"/>
      <c r="I7560" s="241"/>
      <c r="J7560" s="241"/>
      <c r="K7560" s="241"/>
      <c r="L7560" s="241"/>
      <c r="M7560" s="243"/>
      <c r="N7560" s="244"/>
      <c r="O7560" s="243"/>
      <c r="P7560" s="244"/>
      <c r="Q7560" s="243"/>
      <c r="R7560" s="243"/>
    </row>
    <row r="7561" spans="1:18">
      <c r="A7561" s="241"/>
      <c r="B7561" s="241"/>
      <c r="C7561" s="241"/>
      <c r="D7561" s="241"/>
      <c r="E7561" s="241"/>
      <c r="F7561" s="241"/>
      <c r="G7561" s="242"/>
      <c r="H7561" s="241"/>
      <c r="I7561" s="241"/>
      <c r="J7561" s="241"/>
      <c r="K7561" s="241"/>
      <c r="L7561" s="241"/>
      <c r="M7561" s="243"/>
      <c r="N7561" s="244"/>
      <c r="O7561" s="243"/>
      <c r="P7561" s="244"/>
      <c r="Q7561" s="243"/>
      <c r="R7561" s="243"/>
    </row>
    <row r="7562" spans="1:18">
      <c r="A7562" s="241"/>
      <c r="B7562" s="241"/>
      <c r="C7562" s="241"/>
      <c r="D7562" s="241"/>
      <c r="E7562" s="241"/>
      <c r="F7562" s="241"/>
      <c r="G7562" s="242"/>
      <c r="H7562" s="241"/>
      <c r="I7562" s="241"/>
      <c r="J7562" s="241"/>
      <c r="K7562" s="241"/>
      <c r="L7562" s="241"/>
      <c r="M7562" s="243"/>
      <c r="N7562" s="244"/>
      <c r="O7562" s="243"/>
      <c r="P7562" s="244"/>
      <c r="Q7562" s="243"/>
      <c r="R7562" s="243"/>
    </row>
    <row r="7563" spans="1:18">
      <c r="A7563" s="241"/>
      <c r="B7563" s="241"/>
      <c r="C7563" s="241"/>
      <c r="D7563" s="241"/>
      <c r="E7563" s="241"/>
      <c r="F7563" s="241"/>
      <c r="G7563" s="242"/>
      <c r="H7563" s="241"/>
      <c r="I7563" s="241"/>
      <c r="J7563" s="241"/>
      <c r="K7563" s="241"/>
      <c r="L7563" s="241"/>
      <c r="M7563" s="243"/>
      <c r="N7563" s="244"/>
      <c r="O7563" s="243"/>
      <c r="P7563" s="244"/>
      <c r="Q7563" s="243"/>
      <c r="R7563" s="243"/>
    </row>
    <row r="7564" spans="1:18">
      <c r="A7564" s="241"/>
      <c r="B7564" s="241"/>
      <c r="C7564" s="241"/>
      <c r="D7564" s="241"/>
      <c r="E7564" s="241"/>
      <c r="F7564" s="241"/>
      <c r="G7564" s="242"/>
      <c r="H7564" s="241"/>
      <c r="I7564" s="241"/>
      <c r="J7564" s="241"/>
      <c r="K7564" s="241"/>
      <c r="L7564" s="241"/>
      <c r="M7564" s="243"/>
      <c r="N7564" s="244"/>
      <c r="O7564" s="243"/>
      <c r="P7564" s="244"/>
      <c r="Q7564" s="243"/>
      <c r="R7564" s="243"/>
    </row>
    <row r="7565" spans="1:18">
      <c r="A7565" s="241"/>
      <c r="B7565" s="241"/>
      <c r="C7565" s="241"/>
      <c r="D7565" s="241"/>
      <c r="E7565" s="241"/>
      <c r="F7565" s="241"/>
      <c r="G7565" s="242"/>
      <c r="H7565" s="241"/>
      <c r="I7565" s="241"/>
      <c r="J7565" s="241"/>
      <c r="K7565" s="241"/>
      <c r="L7565" s="241"/>
      <c r="M7565" s="243"/>
      <c r="N7565" s="244"/>
      <c r="O7565" s="243"/>
      <c r="P7565" s="244"/>
      <c r="Q7565" s="243"/>
      <c r="R7565" s="243"/>
    </row>
    <row r="7566" spans="1:18">
      <c r="A7566" s="241"/>
      <c r="B7566" s="241"/>
      <c r="C7566" s="241"/>
      <c r="D7566" s="241"/>
      <c r="E7566" s="241"/>
      <c r="F7566" s="241"/>
      <c r="G7566" s="242"/>
      <c r="H7566" s="241"/>
      <c r="I7566" s="241"/>
      <c r="J7566" s="241"/>
      <c r="K7566" s="241"/>
      <c r="L7566" s="241"/>
      <c r="M7566" s="243"/>
      <c r="N7566" s="244"/>
      <c r="O7566" s="243"/>
      <c r="P7566" s="244"/>
      <c r="Q7566" s="243"/>
      <c r="R7566" s="243"/>
    </row>
    <row r="7567" spans="1:18">
      <c r="A7567" s="241"/>
      <c r="B7567" s="241"/>
      <c r="C7567" s="241"/>
      <c r="D7567" s="241"/>
      <c r="E7567" s="241"/>
      <c r="F7567" s="241"/>
      <c r="G7567" s="242"/>
      <c r="H7567" s="241"/>
      <c r="I7567" s="241"/>
      <c r="J7567" s="241"/>
      <c r="K7567" s="241"/>
      <c r="L7567" s="241"/>
      <c r="M7567" s="243"/>
      <c r="N7567" s="244"/>
      <c r="O7567" s="243"/>
      <c r="P7567" s="244"/>
      <c r="Q7567" s="243"/>
      <c r="R7567" s="243"/>
    </row>
    <row r="7568" spans="1:18">
      <c r="A7568" s="241"/>
      <c r="B7568" s="241"/>
      <c r="C7568" s="241"/>
      <c r="D7568" s="241"/>
      <c r="E7568" s="241"/>
      <c r="F7568" s="241"/>
      <c r="G7568" s="242"/>
      <c r="H7568" s="241"/>
      <c r="I7568" s="241"/>
      <c r="J7568" s="241"/>
      <c r="K7568" s="241"/>
      <c r="L7568" s="241"/>
      <c r="M7568" s="243"/>
      <c r="N7568" s="244"/>
      <c r="O7568" s="243"/>
      <c r="P7568" s="244"/>
      <c r="Q7568" s="243"/>
      <c r="R7568" s="243"/>
    </row>
    <row r="7569" spans="1:18">
      <c r="A7569" s="241"/>
      <c r="B7569" s="241"/>
      <c r="C7569" s="241"/>
      <c r="D7569" s="241"/>
      <c r="E7569" s="241"/>
      <c r="F7569" s="241"/>
      <c r="G7569" s="242"/>
      <c r="H7569" s="241"/>
      <c r="I7569" s="241"/>
      <c r="J7569" s="241"/>
      <c r="K7569" s="241"/>
      <c r="L7569" s="241"/>
      <c r="M7569" s="243"/>
      <c r="N7569" s="244"/>
      <c r="O7569" s="243"/>
      <c r="P7569" s="244"/>
      <c r="Q7569" s="243"/>
      <c r="R7569" s="243"/>
    </row>
    <row r="7570" spans="1:18">
      <c r="A7570" s="241"/>
      <c r="B7570" s="241"/>
      <c r="C7570" s="241"/>
      <c r="D7570" s="241"/>
      <c r="E7570" s="241"/>
      <c r="F7570" s="241"/>
      <c r="G7570" s="242"/>
      <c r="H7570" s="241"/>
      <c r="I7570" s="241"/>
      <c r="J7570" s="241"/>
      <c r="K7570" s="241"/>
      <c r="L7570" s="241"/>
      <c r="M7570" s="243"/>
      <c r="N7570" s="244"/>
      <c r="O7570" s="243"/>
      <c r="P7570" s="244"/>
      <c r="Q7570" s="243"/>
      <c r="R7570" s="243"/>
    </row>
    <row r="7571" spans="1:18">
      <c r="A7571" s="241"/>
      <c r="B7571" s="241"/>
      <c r="C7571" s="241"/>
      <c r="D7571" s="241"/>
      <c r="E7571" s="241"/>
      <c r="F7571" s="241"/>
      <c r="G7571" s="242"/>
      <c r="H7571" s="241"/>
      <c r="I7571" s="241"/>
      <c r="J7571" s="241"/>
      <c r="K7571" s="241"/>
      <c r="L7571" s="241"/>
      <c r="M7571" s="243"/>
      <c r="N7571" s="244"/>
      <c r="O7571" s="243"/>
      <c r="P7571" s="244"/>
      <c r="Q7571" s="243"/>
      <c r="R7571" s="243"/>
    </row>
    <row r="7572" spans="1:18">
      <c r="A7572" s="241"/>
      <c r="B7572" s="241"/>
      <c r="C7572" s="241"/>
      <c r="D7572" s="241"/>
      <c r="E7572" s="241"/>
      <c r="F7572" s="241"/>
      <c r="G7572" s="242"/>
      <c r="H7572" s="241"/>
      <c r="I7572" s="241"/>
      <c r="J7572" s="241"/>
      <c r="K7572" s="241"/>
      <c r="L7572" s="241"/>
      <c r="M7572" s="243"/>
      <c r="N7572" s="244"/>
      <c r="O7572" s="243"/>
      <c r="P7572" s="244"/>
      <c r="Q7572" s="243"/>
      <c r="R7572" s="243"/>
    </row>
    <row r="7573" spans="1:18">
      <c r="A7573" s="241"/>
      <c r="B7573" s="241"/>
      <c r="C7573" s="241"/>
      <c r="D7573" s="241"/>
      <c r="E7573" s="241"/>
      <c r="F7573" s="241"/>
      <c r="G7573" s="242"/>
      <c r="H7573" s="241"/>
      <c r="I7573" s="241"/>
      <c r="J7573" s="241"/>
      <c r="K7573" s="241"/>
      <c r="L7573" s="241"/>
      <c r="M7573" s="243"/>
      <c r="N7573" s="244"/>
      <c r="O7573" s="243"/>
      <c r="P7573" s="244"/>
      <c r="Q7573" s="243"/>
      <c r="R7573" s="243"/>
    </row>
    <row r="7574" spans="1:18">
      <c r="A7574" s="241"/>
      <c r="B7574" s="241"/>
      <c r="C7574" s="241"/>
      <c r="D7574" s="241"/>
      <c r="E7574" s="241"/>
      <c r="F7574" s="241"/>
      <c r="G7574" s="242"/>
      <c r="H7574" s="241"/>
      <c r="I7574" s="241"/>
      <c r="J7574" s="241"/>
      <c r="K7574" s="241"/>
      <c r="L7574" s="241"/>
      <c r="M7574" s="243"/>
      <c r="N7574" s="244"/>
      <c r="O7574" s="243"/>
      <c r="P7574" s="244"/>
      <c r="Q7574" s="243"/>
      <c r="R7574" s="243"/>
    </row>
    <row r="7575" spans="1:18">
      <c r="A7575" s="241"/>
      <c r="B7575" s="241"/>
      <c r="C7575" s="241"/>
      <c r="D7575" s="241"/>
      <c r="E7575" s="241"/>
      <c r="F7575" s="241"/>
      <c r="G7575" s="242"/>
      <c r="H7575" s="241"/>
      <c r="I7575" s="241"/>
      <c r="J7575" s="241"/>
      <c r="K7575" s="241"/>
      <c r="L7575" s="241"/>
      <c r="M7575" s="243"/>
      <c r="N7575" s="244"/>
      <c r="O7575" s="243"/>
      <c r="P7575" s="244"/>
      <c r="Q7575" s="243"/>
      <c r="R7575" s="243"/>
    </row>
    <row r="7576" spans="1:18">
      <c r="A7576" s="241"/>
      <c r="B7576" s="241"/>
      <c r="C7576" s="241"/>
      <c r="D7576" s="241"/>
      <c r="E7576" s="241"/>
      <c r="F7576" s="241"/>
      <c r="G7576" s="242"/>
      <c r="H7576" s="241"/>
      <c r="I7576" s="241"/>
      <c r="J7576" s="241"/>
      <c r="K7576" s="241"/>
      <c r="L7576" s="241"/>
      <c r="M7576" s="243"/>
      <c r="N7576" s="244"/>
      <c r="O7576" s="243"/>
      <c r="P7576" s="244"/>
      <c r="Q7576" s="243"/>
      <c r="R7576" s="243"/>
    </row>
    <row r="7577" spans="1:18">
      <c r="A7577" s="241"/>
      <c r="B7577" s="241"/>
      <c r="C7577" s="241"/>
      <c r="D7577" s="241"/>
      <c r="E7577" s="241"/>
      <c r="F7577" s="241"/>
      <c r="G7577" s="242"/>
      <c r="H7577" s="241"/>
      <c r="I7577" s="241"/>
      <c r="J7577" s="241"/>
      <c r="K7577" s="241"/>
      <c r="L7577" s="241"/>
      <c r="M7577" s="243"/>
      <c r="N7577" s="244"/>
      <c r="O7577" s="243"/>
      <c r="P7577" s="244"/>
      <c r="Q7577" s="243"/>
      <c r="R7577" s="243"/>
    </row>
    <row r="7578" spans="1:18">
      <c r="A7578" s="241"/>
      <c r="B7578" s="241"/>
      <c r="C7578" s="241"/>
      <c r="D7578" s="241"/>
      <c r="E7578" s="241"/>
      <c r="F7578" s="241"/>
      <c r="G7578" s="242"/>
      <c r="H7578" s="241"/>
      <c r="I7578" s="241"/>
      <c r="J7578" s="241"/>
      <c r="K7578" s="241"/>
      <c r="L7578" s="241"/>
      <c r="M7578" s="243"/>
      <c r="N7578" s="244"/>
      <c r="O7578" s="243"/>
      <c r="P7578" s="244"/>
      <c r="Q7578" s="243"/>
      <c r="R7578" s="243"/>
    </row>
    <row r="7579" spans="1:18">
      <c r="A7579" s="241"/>
      <c r="B7579" s="241"/>
      <c r="C7579" s="241"/>
      <c r="D7579" s="241"/>
      <c r="E7579" s="241"/>
      <c r="F7579" s="241"/>
      <c r="G7579" s="242"/>
      <c r="H7579" s="241"/>
      <c r="I7579" s="241"/>
      <c r="J7579" s="241"/>
      <c r="K7579" s="241"/>
      <c r="L7579" s="241"/>
      <c r="M7579" s="243"/>
      <c r="N7579" s="244"/>
      <c r="O7579" s="243"/>
      <c r="P7579" s="244"/>
      <c r="Q7579" s="243"/>
      <c r="R7579" s="243"/>
    </row>
    <row r="7580" spans="1:18">
      <c r="A7580" s="241"/>
      <c r="B7580" s="241"/>
      <c r="C7580" s="241"/>
      <c r="D7580" s="241"/>
      <c r="E7580" s="241"/>
      <c r="F7580" s="241"/>
      <c r="G7580" s="242"/>
      <c r="H7580" s="241"/>
      <c r="I7580" s="241"/>
      <c r="J7580" s="241"/>
      <c r="K7580" s="241"/>
      <c r="L7580" s="241"/>
      <c r="M7580" s="243"/>
      <c r="N7580" s="244"/>
      <c r="O7580" s="243"/>
      <c r="P7580" s="244"/>
      <c r="Q7580" s="243"/>
      <c r="R7580" s="243"/>
    </row>
    <row r="7581" spans="1:18">
      <c r="A7581" s="241"/>
      <c r="B7581" s="241"/>
      <c r="C7581" s="241"/>
      <c r="D7581" s="241"/>
      <c r="E7581" s="241"/>
      <c r="F7581" s="241"/>
      <c r="G7581" s="242"/>
      <c r="H7581" s="241"/>
      <c r="I7581" s="241"/>
      <c r="J7581" s="241"/>
      <c r="K7581" s="241"/>
      <c r="L7581" s="241"/>
      <c r="M7581" s="243"/>
      <c r="N7581" s="244"/>
      <c r="O7581" s="243"/>
      <c r="P7581" s="244"/>
      <c r="Q7581" s="243"/>
      <c r="R7581" s="243"/>
    </row>
    <row r="7582" spans="1:18">
      <c r="A7582" s="241"/>
      <c r="B7582" s="241"/>
      <c r="C7582" s="241"/>
      <c r="D7582" s="241"/>
      <c r="E7582" s="241"/>
      <c r="F7582" s="241"/>
      <c r="G7582" s="242"/>
      <c r="H7582" s="241"/>
      <c r="I7582" s="241"/>
      <c r="J7582" s="241"/>
      <c r="K7582" s="241"/>
      <c r="L7582" s="241"/>
      <c r="M7582" s="243"/>
      <c r="N7582" s="244"/>
      <c r="O7582" s="243"/>
      <c r="P7582" s="244"/>
      <c r="Q7582" s="243"/>
      <c r="R7582" s="243"/>
    </row>
    <row r="7583" spans="1:18">
      <c r="A7583" s="241"/>
      <c r="B7583" s="241"/>
      <c r="C7583" s="241"/>
      <c r="D7583" s="241"/>
      <c r="E7583" s="241"/>
      <c r="F7583" s="241"/>
      <c r="G7583" s="242"/>
      <c r="H7583" s="241"/>
      <c r="I7583" s="241"/>
      <c r="J7583" s="241"/>
      <c r="K7583" s="241"/>
      <c r="L7583" s="241"/>
      <c r="M7583" s="243"/>
      <c r="N7583" s="244"/>
      <c r="O7583" s="243"/>
      <c r="P7583" s="244"/>
      <c r="Q7583" s="243"/>
      <c r="R7583" s="243"/>
    </row>
    <row r="7584" spans="1:18">
      <c r="A7584" s="241"/>
      <c r="B7584" s="241"/>
      <c r="C7584" s="241"/>
      <c r="D7584" s="241"/>
      <c r="E7584" s="241"/>
      <c r="F7584" s="241"/>
      <c r="G7584" s="242"/>
      <c r="H7584" s="241"/>
      <c r="I7584" s="241"/>
      <c r="J7584" s="241"/>
      <c r="K7584" s="241"/>
      <c r="L7584" s="241"/>
      <c r="M7584" s="243"/>
      <c r="N7584" s="244"/>
      <c r="O7584" s="243"/>
      <c r="P7584" s="244"/>
      <c r="Q7584" s="243"/>
      <c r="R7584" s="243"/>
    </row>
    <row r="7585" spans="1:18">
      <c r="A7585" s="241"/>
      <c r="B7585" s="241"/>
      <c r="C7585" s="241"/>
      <c r="D7585" s="241"/>
      <c r="E7585" s="241"/>
      <c r="F7585" s="241"/>
      <c r="G7585" s="242"/>
      <c r="H7585" s="241"/>
      <c r="I7585" s="241"/>
      <c r="J7585" s="241"/>
      <c r="K7585" s="241"/>
      <c r="L7585" s="241"/>
      <c r="M7585" s="243"/>
      <c r="N7585" s="244"/>
      <c r="O7585" s="243"/>
      <c r="P7585" s="244"/>
      <c r="Q7585" s="243"/>
      <c r="R7585" s="243"/>
    </row>
    <row r="7586" spans="1:18">
      <c r="A7586" s="241"/>
      <c r="B7586" s="241"/>
      <c r="C7586" s="241"/>
      <c r="D7586" s="241"/>
      <c r="E7586" s="241"/>
      <c r="F7586" s="241"/>
      <c r="G7586" s="242"/>
      <c r="H7586" s="241"/>
      <c r="I7586" s="241"/>
      <c r="J7586" s="241"/>
      <c r="K7586" s="241"/>
      <c r="L7586" s="241"/>
      <c r="M7586" s="243"/>
      <c r="N7586" s="244"/>
      <c r="O7586" s="243"/>
      <c r="P7586" s="244"/>
      <c r="Q7586" s="243"/>
      <c r="R7586" s="243"/>
    </row>
    <row r="7587" spans="1:18">
      <c r="A7587" s="241"/>
      <c r="B7587" s="241"/>
      <c r="C7587" s="241"/>
      <c r="D7587" s="241"/>
      <c r="E7587" s="241"/>
      <c r="F7587" s="241"/>
      <c r="G7587" s="242"/>
      <c r="H7587" s="241"/>
      <c r="I7587" s="241"/>
      <c r="J7587" s="241"/>
      <c r="K7587" s="241"/>
      <c r="L7587" s="241"/>
      <c r="M7587" s="243"/>
      <c r="N7587" s="244"/>
      <c r="O7587" s="243"/>
      <c r="P7587" s="244"/>
      <c r="Q7587" s="243"/>
      <c r="R7587" s="243"/>
    </row>
    <row r="7588" spans="1:18">
      <c r="A7588" s="241"/>
      <c r="B7588" s="241"/>
      <c r="C7588" s="241"/>
      <c r="D7588" s="241"/>
      <c r="E7588" s="241"/>
      <c r="F7588" s="241"/>
      <c r="G7588" s="242"/>
      <c r="H7588" s="241"/>
      <c r="I7588" s="241"/>
      <c r="J7588" s="241"/>
      <c r="K7588" s="241"/>
      <c r="L7588" s="241"/>
      <c r="M7588" s="243"/>
      <c r="N7588" s="244"/>
      <c r="O7588" s="243"/>
      <c r="P7588" s="244"/>
      <c r="Q7588" s="243"/>
      <c r="R7588" s="243"/>
    </row>
    <row r="7589" spans="1:18">
      <c r="A7589" s="241"/>
      <c r="B7589" s="241"/>
      <c r="C7589" s="241"/>
      <c r="D7589" s="241"/>
      <c r="E7589" s="241"/>
      <c r="F7589" s="241"/>
      <c r="G7589" s="242"/>
      <c r="H7589" s="241"/>
      <c r="I7589" s="241"/>
      <c r="J7589" s="241"/>
      <c r="K7589" s="241"/>
      <c r="L7589" s="241"/>
      <c r="M7589" s="243"/>
      <c r="N7589" s="244"/>
      <c r="O7589" s="243"/>
      <c r="P7589" s="244"/>
      <c r="Q7589" s="243"/>
      <c r="R7589" s="243"/>
    </row>
    <row r="7590" spans="1:18">
      <c r="A7590" s="241"/>
      <c r="B7590" s="241"/>
      <c r="C7590" s="241"/>
      <c r="D7590" s="241"/>
      <c r="E7590" s="241"/>
      <c r="F7590" s="241"/>
      <c r="G7590" s="242"/>
      <c r="H7590" s="241"/>
      <c r="I7590" s="241"/>
      <c r="J7590" s="241"/>
      <c r="K7590" s="241"/>
      <c r="L7590" s="241"/>
      <c r="M7590" s="243"/>
      <c r="N7590" s="244"/>
      <c r="O7590" s="243"/>
      <c r="P7590" s="244"/>
      <c r="Q7590" s="243"/>
      <c r="R7590" s="243"/>
    </row>
    <row r="7591" spans="1:18">
      <c r="A7591" s="241"/>
      <c r="B7591" s="241"/>
      <c r="C7591" s="241"/>
      <c r="D7591" s="241"/>
      <c r="E7591" s="241"/>
      <c r="F7591" s="241"/>
      <c r="G7591" s="242"/>
      <c r="H7591" s="241"/>
      <c r="I7591" s="241"/>
      <c r="J7591" s="241"/>
      <c r="K7591" s="241"/>
      <c r="L7591" s="241"/>
      <c r="M7591" s="243"/>
      <c r="N7591" s="244"/>
      <c r="O7591" s="243"/>
      <c r="P7591" s="244"/>
      <c r="Q7591" s="243"/>
      <c r="R7591" s="243"/>
    </row>
    <row r="7592" spans="1:18">
      <c r="A7592" s="241"/>
      <c r="B7592" s="241"/>
      <c r="C7592" s="241"/>
      <c r="D7592" s="241"/>
      <c r="E7592" s="241"/>
      <c r="F7592" s="241"/>
      <c r="G7592" s="242"/>
      <c r="H7592" s="241"/>
      <c r="I7592" s="241"/>
      <c r="J7592" s="241"/>
      <c r="K7592" s="241"/>
      <c r="L7592" s="241"/>
      <c r="M7592" s="243"/>
      <c r="N7592" s="244"/>
      <c r="O7592" s="243"/>
      <c r="P7592" s="244"/>
      <c r="Q7592" s="243"/>
      <c r="R7592" s="243"/>
    </row>
    <row r="7593" spans="1:18">
      <c r="A7593" s="241"/>
      <c r="B7593" s="241"/>
      <c r="C7593" s="241"/>
      <c r="D7593" s="241"/>
      <c r="E7593" s="241"/>
      <c r="F7593" s="241"/>
      <c r="G7593" s="242"/>
      <c r="H7593" s="241"/>
      <c r="I7593" s="241"/>
      <c r="J7593" s="241"/>
      <c r="K7593" s="241"/>
      <c r="L7593" s="241"/>
      <c r="M7593" s="243"/>
      <c r="N7593" s="244"/>
      <c r="O7593" s="243"/>
      <c r="P7593" s="244"/>
      <c r="Q7593" s="243"/>
      <c r="R7593" s="243"/>
    </row>
    <row r="7594" spans="1:18">
      <c r="A7594" s="241"/>
      <c r="B7594" s="241"/>
      <c r="C7594" s="241"/>
      <c r="D7594" s="241"/>
      <c r="E7594" s="241"/>
      <c r="F7594" s="241"/>
      <c r="G7594" s="242"/>
      <c r="H7594" s="241"/>
      <c r="I7594" s="241"/>
      <c r="J7594" s="241"/>
      <c r="K7594" s="241"/>
      <c r="L7594" s="241"/>
      <c r="M7594" s="243"/>
      <c r="N7594" s="244"/>
      <c r="O7594" s="243"/>
      <c r="P7594" s="244"/>
      <c r="Q7594" s="243"/>
      <c r="R7594" s="243"/>
    </row>
    <row r="7595" spans="1:18">
      <c r="A7595" s="241"/>
      <c r="B7595" s="241"/>
      <c r="C7595" s="241"/>
      <c r="D7595" s="241"/>
      <c r="E7595" s="241"/>
      <c r="F7595" s="241"/>
      <c r="G7595" s="242"/>
      <c r="H7595" s="241"/>
      <c r="I7595" s="241"/>
      <c r="J7595" s="241"/>
      <c r="K7595" s="241"/>
      <c r="L7595" s="241"/>
      <c r="M7595" s="243"/>
      <c r="N7595" s="244"/>
      <c r="O7595" s="243"/>
      <c r="P7595" s="244"/>
      <c r="Q7595" s="243"/>
      <c r="R7595" s="243"/>
    </row>
    <row r="7596" spans="1:18">
      <c r="A7596" s="241"/>
      <c r="B7596" s="241"/>
      <c r="C7596" s="241"/>
      <c r="D7596" s="241"/>
      <c r="E7596" s="241"/>
      <c r="F7596" s="241"/>
      <c r="G7596" s="242"/>
      <c r="H7596" s="241"/>
      <c r="I7596" s="241"/>
      <c r="J7596" s="241"/>
      <c r="K7596" s="241"/>
      <c r="L7596" s="241"/>
      <c r="M7596" s="243"/>
      <c r="N7596" s="244"/>
      <c r="O7596" s="243"/>
      <c r="P7596" s="244"/>
      <c r="Q7596" s="243"/>
      <c r="R7596" s="243"/>
    </row>
    <row r="7597" spans="1:18">
      <c r="A7597" s="241"/>
      <c r="B7597" s="241"/>
      <c r="C7597" s="241"/>
      <c r="D7597" s="241"/>
      <c r="E7597" s="241"/>
      <c r="F7597" s="241"/>
      <c r="G7597" s="242"/>
      <c r="H7597" s="241"/>
      <c r="I7597" s="241"/>
      <c r="J7597" s="241"/>
      <c r="K7597" s="241"/>
      <c r="L7597" s="241"/>
      <c r="M7597" s="243"/>
      <c r="N7597" s="244"/>
      <c r="O7597" s="243"/>
      <c r="P7597" s="244"/>
      <c r="Q7597" s="243"/>
      <c r="R7597" s="243"/>
    </row>
    <row r="7598" spans="1:18">
      <c r="A7598" s="241"/>
      <c r="B7598" s="241"/>
      <c r="C7598" s="241"/>
      <c r="D7598" s="241"/>
      <c r="E7598" s="241"/>
      <c r="F7598" s="241"/>
      <c r="G7598" s="242"/>
      <c r="H7598" s="241"/>
      <c r="I7598" s="241"/>
      <c r="J7598" s="241"/>
      <c r="K7598" s="241"/>
      <c r="L7598" s="241"/>
      <c r="M7598" s="243"/>
      <c r="N7598" s="244"/>
      <c r="O7598" s="243"/>
      <c r="P7598" s="244"/>
      <c r="Q7598" s="243"/>
      <c r="R7598" s="243"/>
    </row>
    <row r="7599" spans="1:18">
      <c r="A7599" s="241"/>
      <c r="B7599" s="241"/>
      <c r="C7599" s="241"/>
      <c r="D7599" s="241"/>
      <c r="E7599" s="241"/>
      <c r="F7599" s="241"/>
      <c r="G7599" s="242"/>
      <c r="H7599" s="241"/>
      <c r="I7599" s="241"/>
      <c r="J7599" s="241"/>
      <c r="K7599" s="241"/>
      <c r="L7599" s="241"/>
      <c r="M7599" s="243"/>
      <c r="N7599" s="244"/>
      <c r="O7599" s="243"/>
      <c r="P7599" s="244"/>
      <c r="Q7599" s="243"/>
      <c r="R7599" s="243"/>
    </row>
    <row r="7600" spans="1:18">
      <c r="A7600" s="241"/>
      <c r="B7600" s="241"/>
      <c r="C7600" s="241"/>
      <c r="D7600" s="241"/>
      <c r="E7600" s="241"/>
      <c r="F7600" s="241"/>
      <c r="G7600" s="242"/>
      <c r="H7600" s="241"/>
      <c r="I7600" s="241"/>
      <c r="J7600" s="241"/>
      <c r="K7600" s="241"/>
      <c r="L7600" s="241"/>
      <c r="M7600" s="243"/>
      <c r="N7600" s="244"/>
      <c r="O7600" s="243"/>
      <c r="P7600" s="244"/>
      <c r="Q7600" s="243"/>
      <c r="R7600" s="243"/>
    </row>
    <row r="7601" spans="1:18">
      <c r="A7601" s="241"/>
      <c r="B7601" s="241"/>
      <c r="C7601" s="241"/>
      <c r="D7601" s="241"/>
      <c r="E7601" s="241"/>
      <c r="F7601" s="241"/>
      <c r="G7601" s="242"/>
      <c r="H7601" s="241"/>
      <c r="I7601" s="241"/>
      <c r="J7601" s="241"/>
      <c r="K7601" s="241"/>
      <c r="L7601" s="241"/>
      <c r="M7601" s="243"/>
      <c r="N7601" s="244"/>
      <c r="O7601" s="243"/>
      <c r="P7601" s="244"/>
      <c r="Q7601" s="243"/>
      <c r="R7601" s="243"/>
    </row>
    <row r="7602" spans="1:18">
      <c r="A7602" s="241"/>
      <c r="B7602" s="241"/>
      <c r="C7602" s="241"/>
      <c r="D7602" s="241"/>
      <c r="E7602" s="241"/>
      <c r="F7602" s="241"/>
      <c r="G7602" s="242"/>
      <c r="H7602" s="241"/>
      <c r="I7602" s="241"/>
      <c r="J7602" s="241"/>
      <c r="K7602" s="241"/>
      <c r="L7602" s="241"/>
      <c r="M7602" s="243"/>
      <c r="N7602" s="244"/>
      <c r="O7602" s="243"/>
      <c r="P7602" s="244"/>
      <c r="Q7602" s="243"/>
      <c r="R7602" s="243"/>
    </row>
    <row r="7603" spans="1:18">
      <c r="A7603" s="241"/>
      <c r="B7603" s="241"/>
      <c r="C7603" s="241"/>
      <c r="D7603" s="241"/>
      <c r="E7603" s="241"/>
      <c r="F7603" s="241"/>
      <c r="G7603" s="242"/>
      <c r="H7603" s="241"/>
      <c r="I7603" s="241"/>
      <c r="J7603" s="241"/>
      <c r="K7603" s="241"/>
      <c r="L7603" s="241"/>
      <c r="M7603" s="243"/>
      <c r="N7603" s="244"/>
      <c r="O7603" s="243"/>
      <c r="P7603" s="244"/>
      <c r="Q7603" s="243"/>
      <c r="R7603" s="243"/>
    </row>
    <row r="7604" spans="1:18">
      <c r="A7604" s="241"/>
      <c r="B7604" s="241"/>
      <c r="C7604" s="241"/>
      <c r="D7604" s="241"/>
      <c r="E7604" s="241"/>
      <c r="F7604" s="241"/>
      <c r="G7604" s="242"/>
      <c r="H7604" s="241"/>
      <c r="I7604" s="241"/>
      <c r="J7604" s="241"/>
      <c r="K7604" s="241"/>
      <c r="L7604" s="241"/>
      <c r="M7604" s="243"/>
      <c r="N7604" s="244"/>
      <c r="O7604" s="243"/>
      <c r="P7604" s="244"/>
      <c r="Q7604" s="243"/>
      <c r="R7604" s="243"/>
    </row>
    <row r="7605" spans="1:18">
      <c r="A7605" s="241"/>
      <c r="B7605" s="241"/>
      <c r="C7605" s="241"/>
      <c r="D7605" s="241"/>
      <c r="E7605" s="241"/>
      <c r="F7605" s="241"/>
      <c r="G7605" s="242"/>
      <c r="H7605" s="241"/>
      <c r="I7605" s="241"/>
      <c r="J7605" s="241"/>
      <c r="K7605" s="241"/>
      <c r="L7605" s="241"/>
      <c r="M7605" s="243"/>
      <c r="N7605" s="244"/>
      <c r="O7605" s="243"/>
      <c r="P7605" s="244"/>
      <c r="Q7605" s="243"/>
      <c r="R7605" s="243"/>
    </row>
    <row r="7606" spans="1:18">
      <c r="A7606" s="241"/>
      <c r="B7606" s="241"/>
      <c r="C7606" s="241"/>
      <c r="D7606" s="241"/>
      <c r="E7606" s="241"/>
      <c r="F7606" s="241"/>
      <c r="G7606" s="242"/>
      <c r="H7606" s="241"/>
      <c r="I7606" s="241"/>
      <c r="J7606" s="241"/>
      <c r="K7606" s="241"/>
      <c r="L7606" s="241"/>
      <c r="M7606" s="243"/>
      <c r="N7606" s="244"/>
      <c r="O7606" s="243"/>
      <c r="P7606" s="244"/>
      <c r="Q7606" s="243"/>
      <c r="R7606" s="243"/>
    </row>
    <row r="7607" spans="1:18">
      <c r="A7607" s="241"/>
      <c r="B7607" s="241"/>
      <c r="C7607" s="241"/>
      <c r="D7607" s="241"/>
      <c r="E7607" s="241"/>
      <c r="F7607" s="241"/>
      <c r="G7607" s="242"/>
      <c r="H7607" s="241"/>
      <c r="I7607" s="241"/>
      <c r="J7607" s="241"/>
      <c r="K7607" s="241"/>
      <c r="L7607" s="241"/>
      <c r="M7607" s="243"/>
      <c r="N7607" s="244"/>
      <c r="O7607" s="243"/>
      <c r="P7607" s="244"/>
      <c r="Q7607" s="243"/>
      <c r="R7607" s="243"/>
    </row>
    <row r="7608" spans="1:18">
      <c r="A7608" s="241"/>
      <c r="B7608" s="241"/>
      <c r="C7608" s="241"/>
      <c r="D7608" s="241"/>
      <c r="E7608" s="241"/>
      <c r="F7608" s="241"/>
      <c r="G7608" s="242"/>
      <c r="H7608" s="241"/>
      <c r="I7608" s="241"/>
      <c r="J7608" s="241"/>
      <c r="K7608" s="241"/>
      <c r="L7608" s="241"/>
      <c r="M7608" s="243"/>
      <c r="N7608" s="244"/>
      <c r="O7608" s="243"/>
      <c r="P7608" s="244"/>
      <c r="Q7608" s="243"/>
      <c r="R7608" s="243"/>
    </row>
    <row r="7609" spans="1:18">
      <c r="A7609" s="241"/>
      <c r="B7609" s="241"/>
      <c r="C7609" s="241"/>
      <c r="D7609" s="241"/>
      <c r="E7609" s="241"/>
      <c r="F7609" s="241"/>
      <c r="G7609" s="242"/>
      <c r="H7609" s="241"/>
      <c r="I7609" s="241"/>
      <c r="J7609" s="241"/>
      <c r="K7609" s="241"/>
      <c r="L7609" s="241"/>
      <c r="M7609" s="243"/>
      <c r="N7609" s="244"/>
      <c r="O7609" s="243"/>
      <c r="P7609" s="244"/>
      <c r="Q7609" s="243"/>
      <c r="R7609" s="243"/>
    </row>
    <row r="7610" spans="1:18">
      <c r="A7610" s="241"/>
      <c r="B7610" s="241"/>
      <c r="C7610" s="241"/>
      <c r="D7610" s="241"/>
      <c r="E7610" s="241"/>
      <c r="F7610" s="241"/>
      <c r="G7610" s="242"/>
      <c r="H7610" s="241"/>
      <c r="I7610" s="241"/>
      <c r="J7610" s="241"/>
      <c r="K7610" s="241"/>
      <c r="L7610" s="241"/>
      <c r="M7610" s="243"/>
      <c r="N7610" s="244"/>
      <c r="O7610" s="243"/>
      <c r="P7610" s="244"/>
      <c r="Q7610" s="243"/>
      <c r="R7610" s="243"/>
    </row>
    <row r="7611" spans="1:18">
      <c r="A7611" s="241"/>
      <c r="B7611" s="241"/>
      <c r="C7611" s="241"/>
      <c r="D7611" s="241"/>
      <c r="E7611" s="241"/>
      <c r="F7611" s="241"/>
      <c r="G7611" s="242"/>
      <c r="H7611" s="241"/>
      <c r="I7611" s="241"/>
      <c r="J7611" s="241"/>
      <c r="K7611" s="241"/>
      <c r="L7611" s="241"/>
      <c r="M7611" s="243"/>
      <c r="N7611" s="244"/>
      <c r="O7611" s="243"/>
      <c r="P7611" s="244"/>
      <c r="Q7611" s="243"/>
      <c r="R7611" s="243"/>
    </row>
    <row r="7612" spans="1:18">
      <c r="A7612" s="241"/>
      <c r="B7612" s="241"/>
      <c r="C7612" s="241"/>
      <c r="D7612" s="241"/>
      <c r="E7612" s="241"/>
      <c r="F7612" s="241"/>
      <c r="G7612" s="242"/>
      <c r="H7612" s="241"/>
      <c r="I7612" s="241"/>
      <c r="J7612" s="241"/>
      <c r="K7612" s="241"/>
      <c r="L7612" s="241"/>
      <c r="M7612" s="243"/>
      <c r="N7612" s="244"/>
      <c r="O7612" s="243"/>
      <c r="P7612" s="244"/>
      <c r="Q7612" s="243"/>
      <c r="R7612" s="243"/>
    </row>
    <row r="7613" spans="1:18">
      <c r="A7613" s="241"/>
      <c r="B7613" s="241"/>
      <c r="C7613" s="241"/>
      <c r="D7613" s="241"/>
      <c r="E7613" s="241"/>
      <c r="F7613" s="241"/>
      <c r="G7613" s="242"/>
      <c r="H7613" s="241"/>
      <c r="I7613" s="241"/>
      <c r="J7613" s="241"/>
      <c r="K7613" s="241"/>
      <c r="L7613" s="241"/>
      <c r="M7613" s="243"/>
      <c r="N7613" s="244"/>
      <c r="O7613" s="243"/>
      <c r="P7613" s="244"/>
      <c r="Q7613" s="243"/>
      <c r="R7613" s="243"/>
    </row>
    <row r="7614" spans="1:18">
      <c r="A7614" s="241"/>
      <c r="B7614" s="241"/>
      <c r="C7614" s="241"/>
      <c r="D7614" s="241"/>
      <c r="E7614" s="241"/>
      <c r="F7614" s="241"/>
      <c r="G7614" s="242"/>
      <c r="H7614" s="241"/>
      <c r="I7614" s="241"/>
      <c r="J7614" s="241"/>
      <c r="K7614" s="241"/>
      <c r="L7614" s="241"/>
      <c r="M7614" s="243"/>
      <c r="N7614" s="244"/>
      <c r="O7614" s="243"/>
      <c r="P7614" s="244"/>
      <c r="Q7614" s="243"/>
      <c r="R7614" s="243"/>
    </row>
    <row r="7615" spans="1:18">
      <c r="A7615" s="241"/>
      <c r="B7615" s="241"/>
      <c r="C7615" s="241"/>
      <c r="D7615" s="241"/>
      <c r="E7615" s="241"/>
      <c r="F7615" s="241"/>
      <c r="G7615" s="242"/>
      <c r="H7615" s="241"/>
      <c r="I7615" s="241"/>
      <c r="J7615" s="241"/>
      <c r="K7615" s="241"/>
      <c r="L7615" s="241"/>
      <c r="M7615" s="243"/>
      <c r="N7615" s="244"/>
      <c r="O7615" s="243"/>
      <c r="P7615" s="244"/>
      <c r="Q7615" s="243"/>
      <c r="R7615" s="243"/>
    </row>
    <row r="7616" spans="1:18">
      <c r="A7616" s="241"/>
      <c r="B7616" s="241"/>
      <c r="C7616" s="241"/>
      <c r="D7616" s="241"/>
      <c r="E7616" s="241"/>
      <c r="F7616" s="241"/>
      <c r="G7616" s="242"/>
      <c r="H7616" s="241"/>
      <c r="I7616" s="241"/>
      <c r="J7616" s="241"/>
      <c r="K7616" s="241"/>
      <c r="L7616" s="241"/>
      <c r="M7616" s="243"/>
      <c r="N7616" s="244"/>
      <c r="O7616" s="243"/>
      <c r="P7616" s="244"/>
      <c r="Q7616" s="243"/>
      <c r="R7616" s="243"/>
    </row>
    <row r="7617" spans="1:18">
      <c r="A7617" s="241"/>
      <c r="B7617" s="241"/>
      <c r="C7617" s="241"/>
      <c r="D7617" s="241"/>
      <c r="E7617" s="241"/>
      <c r="F7617" s="241"/>
      <c r="G7617" s="242"/>
      <c r="H7617" s="241"/>
      <c r="I7617" s="241"/>
      <c r="J7617" s="241"/>
      <c r="K7617" s="241"/>
      <c r="L7617" s="241"/>
      <c r="M7617" s="243"/>
      <c r="N7617" s="244"/>
      <c r="O7617" s="243"/>
      <c r="P7617" s="244"/>
      <c r="Q7617" s="243"/>
      <c r="R7617" s="243"/>
    </row>
    <row r="7618" spans="1:18">
      <c r="A7618" s="241"/>
      <c r="B7618" s="241"/>
      <c r="C7618" s="241"/>
      <c r="D7618" s="241"/>
      <c r="E7618" s="241"/>
      <c r="F7618" s="241"/>
      <c r="G7618" s="242"/>
      <c r="H7618" s="241"/>
      <c r="I7618" s="241"/>
      <c r="J7618" s="241"/>
      <c r="K7618" s="241"/>
      <c r="L7618" s="241"/>
      <c r="M7618" s="243"/>
      <c r="N7618" s="244"/>
      <c r="O7618" s="243"/>
      <c r="P7618" s="244"/>
      <c r="Q7618" s="243"/>
      <c r="R7618" s="243"/>
    </row>
    <row r="7619" spans="1:18">
      <c r="A7619" s="241"/>
      <c r="B7619" s="241"/>
      <c r="C7619" s="241"/>
      <c r="D7619" s="241"/>
      <c r="E7619" s="241"/>
      <c r="F7619" s="241"/>
      <c r="G7619" s="242"/>
      <c r="H7619" s="241"/>
      <c r="I7619" s="241"/>
      <c r="J7619" s="241"/>
      <c r="K7619" s="241"/>
      <c r="L7619" s="241"/>
      <c r="M7619" s="243"/>
      <c r="N7619" s="244"/>
      <c r="O7619" s="243"/>
      <c r="P7619" s="244"/>
      <c r="Q7619" s="243"/>
      <c r="R7619" s="243"/>
    </row>
    <row r="7620" spans="1:18">
      <c r="A7620" s="241"/>
      <c r="B7620" s="241"/>
      <c r="C7620" s="241"/>
      <c r="D7620" s="241"/>
      <c r="E7620" s="241"/>
      <c r="F7620" s="241"/>
      <c r="G7620" s="242"/>
      <c r="H7620" s="241"/>
      <c r="I7620" s="241"/>
      <c r="J7620" s="241"/>
      <c r="K7620" s="241"/>
      <c r="L7620" s="241"/>
      <c r="M7620" s="243"/>
      <c r="N7620" s="244"/>
      <c r="O7620" s="243"/>
      <c r="P7620" s="244"/>
      <c r="Q7620" s="243"/>
      <c r="R7620" s="243"/>
    </row>
    <row r="7621" spans="1:18">
      <c r="A7621" s="241"/>
      <c r="B7621" s="241"/>
      <c r="C7621" s="241"/>
      <c r="D7621" s="241"/>
      <c r="E7621" s="241"/>
      <c r="F7621" s="241"/>
      <c r="G7621" s="242"/>
      <c r="H7621" s="241"/>
      <c r="I7621" s="241"/>
      <c r="J7621" s="241"/>
      <c r="K7621" s="241"/>
      <c r="L7621" s="241"/>
      <c r="M7621" s="243"/>
      <c r="N7621" s="244"/>
      <c r="O7621" s="243"/>
      <c r="P7621" s="244"/>
      <c r="Q7621" s="243"/>
      <c r="R7621" s="243"/>
    </row>
    <row r="7622" spans="1:18">
      <c r="A7622" s="241"/>
      <c r="B7622" s="241"/>
      <c r="C7622" s="241"/>
      <c r="D7622" s="241"/>
      <c r="E7622" s="241"/>
      <c r="F7622" s="241"/>
      <c r="G7622" s="242"/>
      <c r="H7622" s="241"/>
      <c r="I7622" s="241"/>
      <c r="J7622" s="241"/>
      <c r="K7622" s="241"/>
      <c r="L7622" s="241"/>
      <c r="M7622" s="243"/>
      <c r="N7622" s="244"/>
      <c r="O7622" s="243"/>
      <c r="P7622" s="244"/>
      <c r="Q7622" s="243"/>
      <c r="R7622" s="243"/>
    </row>
    <row r="7623" spans="1:18">
      <c r="A7623" s="241"/>
      <c r="B7623" s="241"/>
      <c r="C7623" s="241"/>
      <c r="D7623" s="241"/>
      <c r="E7623" s="241"/>
      <c r="F7623" s="241"/>
      <c r="G7623" s="242"/>
      <c r="H7623" s="241"/>
      <c r="I7623" s="241"/>
      <c r="J7623" s="241"/>
      <c r="K7623" s="241"/>
      <c r="L7623" s="241"/>
      <c r="M7623" s="243"/>
      <c r="N7623" s="244"/>
      <c r="O7623" s="243"/>
      <c r="P7623" s="244"/>
      <c r="Q7623" s="243"/>
      <c r="R7623" s="243"/>
    </row>
    <row r="7624" spans="1:18">
      <c r="A7624" s="241"/>
      <c r="B7624" s="241"/>
      <c r="C7624" s="241"/>
      <c r="D7624" s="241"/>
      <c r="E7624" s="241"/>
      <c r="F7624" s="241"/>
      <c r="G7624" s="242"/>
      <c r="H7624" s="241"/>
      <c r="I7624" s="241"/>
      <c r="J7624" s="241"/>
      <c r="K7624" s="241"/>
      <c r="L7624" s="241"/>
      <c r="M7624" s="243"/>
      <c r="N7624" s="244"/>
      <c r="O7624" s="243"/>
      <c r="P7624" s="244"/>
      <c r="Q7624" s="243"/>
      <c r="R7624" s="243"/>
    </row>
    <row r="7625" spans="1:18">
      <c r="A7625" s="241"/>
      <c r="B7625" s="241"/>
      <c r="C7625" s="241"/>
      <c r="D7625" s="241"/>
      <c r="E7625" s="241"/>
      <c r="F7625" s="241"/>
      <c r="G7625" s="242"/>
      <c r="H7625" s="241"/>
      <c r="I7625" s="241"/>
      <c r="J7625" s="241"/>
      <c r="K7625" s="241"/>
      <c r="L7625" s="241"/>
      <c r="M7625" s="243"/>
      <c r="N7625" s="244"/>
      <c r="O7625" s="243"/>
      <c r="P7625" s="244"/>
      <c r="Q7625" s="243"/>
      <c r="R7625" s="243"/>
    </row>
    <row r="7626" spans="1:18">
      <c r="A7626" s="241"/>
      <c r="B7626" s="241"/>
      <c r="C7626" s="241"/>
      <c r="D7626" s="241"/>
      <c r="E7626" s="241"/>
      <c r="F7626" s="241"/>
      <c r="G7626" s="242"/>
      <c r="H7626" s="241"/>
      <c r="I7626" s="241"/>
      <c r="J7626" s="241"/>
      <c r="K7626" s="241"/>
      <c r="L7626" s="241"/>
      <c r="M7626" s="243"/>
      <c r="N7626" s="244"/>
      <c r="O7626" s="243"/>
      <c r="P7626" s="244"/>
      <c r="Q7626" s="243"/>
      <c r="R7626" s="243"/>
    </row>
    <row r="7627" spans="1:18">
      <c r="A7627" s="241"/>
      <c r="B7627" s="241"/>
      <c r="C7627" s="241"/>
      <c r="D7627" s="241"/>
      <c r="E7627" s="241"/>
      <c r="F7627" s="241"/>
      <c r="G7627" s="242"/>
      <c r="H7627" s="241"/>
      <c r="I7627" s="241"/>
      <c r="J7627" s="241"/>
      <c r="K7627" s="241"/>
      <c r="L7627" s="241"/>
      <c r="M7627" s="243"/>
      <c r="N7627" s="244"/>
      <c r="O7627" s="243"/>
      <c r="P7627" s="244"/>
      <c r="Q7627" s="243"/>
      <c r="R7627" s="243"/>
    </row>
    <row r="7628" spans="1:18">
      <c r="A7628" s="241"/>
      <c r="B7628" s="241"/>
      <c r="C7628" s="241"/>
      <c r="D7628" s="241"/>
      <c r="E7628" s="241"/>
      <c r="F7628" s="241"/>
      <c r="G7628" s="242"/>
      <c r="H7628" s="241"/>
      <c r="I7628" s="241"/>
      <c r="J7628" s="241"/>
      <c r="K7628" s="241"/>
      <c r="L7628" s="241"/>
      <c r="M7628" s="243"/>
      <c r="N7628" s="244"/>
      <c r="O7628" s="243"/>
      <c r="P7628" s="244"/>
      <c r="Q7628" s="243"/>
      <c r="R7628" s="243"/>
    </row>
    <row r="7629" spans="1:18">
      <c r="A7629" s="241"/>
      <c r="B7629" s="241"/>
      <c r="C7629" s="241"/>
      <c r="D7629" s="241"/>
      <c r="E7629" s="241"/>
      <c r="F7629" s="241"/>
      <c r="G7629" s="242"/>
      <c r="H7629" s="241"/>
      <c r="I7629" s="241"/>
      <c r="J7629" s="241"/>
      <c r="K7629" s="241"/>
      <c r="L7629" s="241"/>
      <c r="M7629" s="243"/>
      <c r="N7629" s="244"/>
      <c r="O7629" s="243"/>
      <c r="P7629" s="244"/>
      <c r="Q7629" s="243"/>
      <c r="R7629" s="243"/>
    </row>
    <row r="7630" spans="1:18">
      <c r="A7630" s="241"/>
      <c r="B7630" s="241"/>
      <c r="C7630" s="241"/>
      <c r="D7630" s="241"/>
      <c r="E7630" s="241"/>
      <c r="F7630" s="241"/>
      <c r="G7630" s="242"/>
      <c r="H7630" s="241"/>
      <c r="I7630" s="241"/>
      <c r="J7630" s="241"/>
      <c r="K7630" s="241"/>
      <c r="L7630" s="241"/>
      <c r="M7630" s="243"/>
      <c r="N7630" s="244"/>
      <c r="O7630" s="243"/>
      <c r="P7630" s="244"/>
      <c r="Q7630" s="243"/>
      <c r="R7630" s="243"/>
    </row>
    <row r="7631" spans="1:18">
      <c r="A7631" s="241"/>
      <c r="B7631" s="241"/>
      <c r="C7631" s="241"/>
      <c r="D7631" s="241"/>
      <c r="E7631" s="241"/>
      <c r="F7631" s="241"/>
      <c r="G7631" s="242"/>
      <c r="H7631" s="241"/>
      <c r="I7631" s="241"/>
      <c r="J7631" s="241"/>
      <c r="K7631" s="241"/>
      <c r="L7631" s="241"/>
      <c r="M7631" s="243"/>
      <c r="N7631" s="244"/>
      <c r="O7631" s="243"/>
      <c r="P7631" s="244"/>
      <c r="Q7631" s="243"/>
      <c r="R7631" s="243"/>
    </row>
    <row r="7632" spans="1:18">
      <c r="A7632" s="241"/>
      <c r="B7632" s="241"/>
      <c r="C7632" s="241"/>
      <c r="D7632" s="241"/>
      <c r="E7632" s="241"/>
      <c r="F7632" s="241"/>
      <c r="G7632" s="242"/>
      <c r="H7632" s="241"/>
      <c r="I7632" s="241"/>
      <c r="J7632" s="241"/>
      <c r="K7632" s="241"/>
      <c r="L7632" s="241"/>
      <c r="M7632" s="243"/>
      <c r="N7632" s="244"/>
      <c r="O7632" s="243"/>
      <c r="P7632" s="244"/>
      <c r="Q7632" s="243"/>
      <c r="R7632" s="243"/>
    </row>
    <row r="7633" spans="1:18">
      <c r="A7633" s="241"/>
      <c r="B7633" s="241"/>
      <c r="C7633" s="241"/>
      <c r="D7633" s="241"/>
      <c r="E7633" s="241"/>
      <c r="F7633" s="241"/>
      <c r="G7633" s="242"/>
      <c r="H7633" s="241"/>
      <c r="I7633" s="241"/>
      <c r="J7633" s="241"/>
      <c r="K7633" s="241"/>
      <c r="L7633" s="241"/>
      <c r="M7633" s="243"/>
      <c r="N7633" s="244"/>
      <c r="O7633" s="243"/>
      <c r="P7633" s="244"/>
      <c r="Q7633" s="243"/>
      <c r="R7633" s="243"/>
    </row>
    <row r="7634" spans="1:18">
      <c r="A7634" s="241"/>
      <c r="B7634" s="241"/>
      <c r="C7634" s="241"/>
      <c r="D7634" s="241"/>
      <c r="E7634" s="241"/>
      <c r="F7634" s="241"/>
      <c r="G7634" s="242"/>
      <c r="H7634" s="241"/>
      <c r="I7634" s="241"/>
      <c r="J7634" s="241"/>
      <c r="K7634" s="241"/>
      <c r="L7634" s="241"/>
      <c r="M7634" s="243"/>
      <c r="N7634" s="244"/>
      <c r="O7634" s="243"/>
      <c r="P7634" s="244"/>
      <c r="Q7634" s="243"/>
      <c r="R7634" s="243"/>
    </row>
    <row r="7635" spans="1:18">
      <c r="A7635" s="241"/>
      <c r="B7635" s="241"/>
      <c r="C7635" s="241"/>
      <c r="D7635" s="241"/>
      <c r="E7635" s="241"/>
      <c r="F7635" s="241"/>
      <c r="G7635" s="242"/>
      <c r="H7635" s="241"/>
      <c r="I7635" s="241"/>
      <c r="J7635" s="241"/>
      <c r="K7635" s="241"/>
      <c r="L7635" s="241"/>
      <c r="M7635" s="243"/>
      <c r="N7635" s="244"/>
      <c r="O7635" s="243"/>
      <c r="P7635" s="244"/>
      <c r="Q7635" s="243"/>
      <c r="R7635" s="243"/>
    </row>
    <row r="7636" spans="1:18">
      <c r="A7636" s="241"/>
      <c r="B7636" s="241"/>
      <c r="C7636" s="241"/>
      <c r="D7636" s="241"/>
      <c r="E7636" s="241"/>
      <c r="F7636" s="241"/>
      <c r="G7636" s="242"/>
      <c r="H7636" s="241"/>
      <c r="I7636" s="241"/>
      <c r="J7636" s="241"/>
      <c r="K7636" s="241"/>
      <c r="L7636" s="241"/>
      <c r="M7636" s="243"/>
      <c r="N7636" s="244"/>
      <c r="O7636" s="243"/>
      <c r="P7636" s="244"/>
      <c r="Q7636" s="243"/>
      <c r="R7636" s="243"/>
    </row>
    <row r="7637" spans="1:18">
      <c r="A7637" s="241"/>
      <c r="B7637" s="241"/>
      <c r="C7637" s="241"/>
      <c r="D7637" s="241"/>
      <c r="E7637" s="241"/>
      <c r="F7637" s="241"/>
      <c r="G7637" s="242"/>
      <c r="H7637" s="241"/>
      <c r="I7637" s="241"/>
      <c r="J7637" s="241"/>
      <c r="K7637" s="241"/>
      <c r="L7637" s="241"/>
      <c r="M7637" s="243"/>
      <c r="N7637" s="244"/>
      <c r="O7637" s="243"/>
      <c r="P7637" s="244"/>
      <c r="Q7637" s="243"/>
      <c r="R7637" s="243"/>
    </row>
    <row r="7638" spans="1:18">
      <c r="A7638" s="241"/>
      <c r="B7638" s="241"/>
      <c r="C7638" s="241"/>
      <c r="D7638" s="241"/>
      <c r="E7638" s="241"/>
      <c r="F7638" s="241"/>
      <c r="G7638" s="242"/>
      <c r="H7638" s="241"/>
      <c r="I7638" s="241"/>
      <c r="J7638" s="241"/>
      <c r="K7638" s="241"/>
      <c r="L7638" s="241"/>
      <c r="M7638" s="243"/>
      <c r="N7638" s="244"/>
      <c r="O7638" s="243"/>
      <c r="P7638" s="244"/>
      <c r="Q7638" s="243"/>
      <c r="R7638" s="243"/>
    </row>
    <row r="7639" spans="1:18">
      <c r="A7639" s="241"/>
      <c r="B7639" s="241"/>
      <c r="C7639" s="241"/>
      <c r="D7639" s="241"/>
      <c r="E7639" s="241"/>
      <c r="F7639" s="241"/>
      <c r="G7639" s="242"/>
      <c r="H7639" s="241"/>
      <c r="I7639" s="241"/>
      <c r="J7639" s="241"/>
      <c r="K7639" s="241"/>
      <c r="L7639" s="241"/>
      <c r="M7639" s="243"/>
      <c r="N7639" s="244"/>
      <c r="O7639" s="243"/>
      <c r="P7639" s="244"/>
      <c r="Q7639" s="243"/>
      <c r="R7639" s="243"/>
    </row>
    <row r="7640" spans="1:18">
      <c r="A7640" s="241"/>
      <c r="B7640" s="241"/>
      <c r="C7640" s="241"/>
      <c r="D7640" s="241"/>
      <c r="E7640" s="241"/>
      <c r="F7640" s="241"/>
      <c r="G7640" s="242"/>
      <c r="H7640" s="241"/>
      <c r="I7640" s="241"/>
      <c r="J7640" s="241"/>
      <c r="K7640" s="241"/>
      <c r="L7640" s="241"/>
      <c r="M7640" s="243"/>
      <c r="N7640" s="244"/>
      <c r="O7640" s="243"/>
      <c r="P7640" s="244"/>
      <c r="Q7640" s="243"/>
      <c r="R7640" s="243"/>
    </row>
    <row r="7641" spans="1:18">
      <c r="A7641" s="241"/>
      <c r="B7641" s="241"/>
      <c r="C7641" s="241"/>
      <c r="D7641" s="241"/>
      <c r="E7641" s="241"/>
      <c r="F7641" s="241"/>
      <c r="G7641" s="242"/>
      <c r="H7641" s="241"/>
      <c r="I7641" s="241"/>
      <c r="J7641" s="241"/>
      <c r="K7641" s="241"/>
      <c r="L7641" s="241"/>
      <c r="M7641" s="243"/>
      <c r="N7641" s="244"/>
      <c r="O7641" s="243"/>
      <c r="P7641" s="244"/>
      <c r="Q7641" s="243"/>
      <c r="R7641" s="243"/>
    </row>
    <row r="7642" spans="1:18">
      <c r="A7642" s="241"/>
      <c r="B7642" s="241"/>
      <c r="C7642" s="241"/>
      <c r="D7642" s="241"/>
      <c r="E7642" s="241"/>
      <c r="F7642" s="241"/>
      <c r="G7642" s="242"/>
      <c r="H7642" s="241"/>
      <c r="I7642" s="241"/>
      <c r="J7642" s="241"/>
      <c r="K7642" s="241"/>
      <c r="L7642" s="241"/>
      <c r="M7642" s="243"/>
      <c r="N7642" s="244"/>
      <c r="O7642" s="243"/>
      <c r="P7642" s="244"/>
      <c r="Q7642" s="243"/>
      <c r="R7642" s="243"/>
    </row>
    <row r="7643" spans="1:18">
      <c r="A7643" s="241"/>
      <c r="B7643" s="241"/>
      <c r="C7643" s="241"/>
      <c r="D7643" s="241"/>
      <c r="E7643" s="241"/>
      <c r="F7643" s="241"/>
      <c r="G7643" s="242"/>
      <c r="H7643" s="241"/>
      <c r="I7643" s="241"/>
      <c r="J7643" s="241"/>
      <c r="K7643" s="241"/>
      <c r="L7643" s="241"/>
      <c r="M7643" s="243"/>
      <c r="N7643" s="244"/>
      <c r="O7643" s="243"/>
      <c r="P7643" s="244"/>
      <c r="Q7643" s="243"/>
      <c r="R7643" s="243"/>
    </row>
    <row r="7644" spans="1:18">
      <c r="A7644" s="241"/>
      <c r="B7644" s="241"/>
      <c r="C7644" s="241"/>
      <c r="D7644" s="241"/>
      <c r="E7644" s="241"/>
      <c r="F7644" s="241"/>
      <c r="G7644" s="242"/>
      <c r="H7644" s="241"/>
      <c r="I7644" s="241"/>
      <c r="J7644" s="241"/>
      <c r="K7644" s="241"/>
      <c r="L7644" s="241"/>
      <c r="M7644" s="243"/>
      <c r="N7644" s="244"/>
      <c r="O7644" s="243"/>
      <c r="P7644" s="244"/>
      <c r="Q7644" s="243"/>
      <c r="R7644" s="243"/>
    </row>
    <row r="7645" spans="1:18">
      <c r="A7645" s="241"/>
      <c r="B7645" s="241"/>
      <c r="C7645" s="241"/>
      <c r="D7645" s="241"/>
      <c r="E7645" s="241"/>
      <c r="F7645" s="241"/>
      <c r="G7645" s="242"/>
      <c r="H7645" s="241"/>
      <c r="I7645" s="241"/>
      <c r="J7645" s="241"/>
      <c r="K7645" s="241"/>
      <c r="L7645" s="241"/>
      <c r="M7645" s="243"/>
      <c r="N7645" s="244"/>
      <c r="O7645" s="243"/>
      <c r="P7645" s="244"/>
      <c r="Q7645" s="243"/>
      <c r="R7645" s="243"/>
    </row>
    <row r="7646" spans="1:18">
      <c r="A7646" s="241"/>
      <c r="B7646" s="241"/>
      <c r="C7646" s="241"/>
      <c r="D7646" s="241"/>
      <c r="E7646" s="241"/>
      <c r="F7646" s="241"/>
      <c r="G7646" s="242"/>
      <c r="H7646" s="241"/>
      <c r="I7646" s="241"/>
      <c r="J7646" s="241"/>
      <c r="K7646" s="241"/>
      <c r="L7646" s="241"/>
      <c r="M7646" s="243"/>
      <c r="N7646" s="244"/>
      <c r="O7646" s="243"/>
      <c r="P7646" s="244"/>
      <c r="Q7646" s="243"/>
      <c r="R7646" s="243"/>
    </row>
    <row r="7647" spans="1:18">
      <c r="A7647" s="241"/>
      <c r="B7647" s="241"/>
      <c r="C7647" s="241"/>
      <c r="D7647" s="241"/>
      <c r="E7647" s="241"/>
      <c r="F7647" s="241"/>
      <c r="G7647" s="242"/>
      <c r="H7647" s="241"/>
      <c r="I7647" s="241"/>
      <c r="J7647" s="241"/>
      <c r="K7647" s="241"/>
      <c r="L7647" s="241"/>
      <c r="M7647" s="243"/>
      <c r="N7647" s="244"/>
      <c r="O7647" s="243"/>
      <c r="P7647" s="244"/>
      <c r="Q7647" s="243"/>
      <c r="R7647" s="243"/>
    </row>
    <row r="7648" spans="1:18">
      <c r="A7648" s="241"/>
      <c r="B7648" s="241"/>
      <c r="C7648" s="241"/>
      <c r="D7648" s="241"/>
      <c r="E7648" s="241"/>
      <c r="F7648" s="241"/>
      <c r="G7648" s="242"/>
      <c r="H7648" s="241"/>
      <c r="I7648" s="241"/>
      <c r="J7648" s="241"/>
      <c r="K7648" s="241"/>
      <c r="L7648" s="241"/>
      <c r="M7648" s="243"/>
      <c r="N7648" s="244"/>
      <c r="O7648" s="243"/>
      <c r="P7648" s="244"/>
      <c r="Q7648" s="243"/>
      <c r="R7648" s="243"/>
    </row>
    <row r="7649" spans="1:18">
      <c r="A7649" s="241"/>
      <c r="B7649" s="241"/>
      <c r="C7649" s="241"/>
      <c r="D7649" s="241"/>
      <c r="E7649" s="241"/>
      <c r="F7649" s="241"/>
      <c r="G7649" s="242"/>
      <c r="H7649" s="241"/>
      <c r="I7649" s="241"/>
      <c r="J7649" s="241"/>
      <c r="K7649" s="241"/>
      <c r="L7649" s="241"/>
      <c r="M7649" s="243"/>
      <c r="N7649" s="244"/>
      <c r="O7649" s="243"/>
      <c r="P7649" s="244"/>
      <c r="Q7649" s="243"/>
      <c r="R7649" s="243"/>
    </row>
    <row r="7650" spans="1:18">
      <c r="A7650" s="241"/>
      <c r="B7650" s="241"/>
      <c r="C7650" s="241"/>
      <c r="D7650" s="241"/>
      <c r="E7650" s="241"/>
      <c r="F7650" s="241"/>
      <c r="G7650" s="242"/>
      <c r="H7650" s="241"/>
      <c r="I7650" s="241"/>
      <c r="J7650" s="241"/>
      <c r="K7650" s="241"/>
      <c r="L7650" s="241"/>
      <c r="M7650" s="243"/>
      <c r="N7650" s="244"/>
      <c r="O7650" s="243"/>
      <c r="P7650" s="244"/>
      <c r="Q7650" s="243"/>
      <c r="R7650" s="243"/>
    </row>
    <row r="7651" spans="1:18">
      <c r="A7651" s="241"/>
      <c r="B7651" s="241"/>
      <c r="C7651" s="241"/>
      <c r="D7651" s="241"/>
      <c r="E7651" s="241"/>
      <c r="F7651" s="241"/>
      <c r="G7651" s="242"/>
      <c r="H7651" s="241"/>
      <c r="I7651" s="241"/>
      <c r="J7651" s="241"/>
      <c r="K7651" s="241"/>
      <c r="L7651" s="241"/>
      <c r="M7651" s="243"/>
      <c r="N7651" s="244"/>
      <c r="O7651" s="243"/>
      <c r="P7651" s="244"/>
      <c r="Q7651" s="243"/>
      <c r="R7651" s="243"/>
    </row>
    <row r="7652" spans="1:18">
      <c r="A7652" s="241"/>
      <c r="B7652" s="241"/>
      <c r="C7652" s="241"/>
      <c r="D7652" s="241"/>
      <c r="E7652" s="241"/>
      <c r="F7652" s="241"/>
      <c r="G7652" s="242"/>
      <c r="H7652" s="241"/>
      <c r="I7652" s="241"/>
      <c r="J7652" s="241"/>
      <c r="K7652" s="241"/>
      <c r="L7652" s="241"/>
      <c r="M7652" s="243"/>
      <c r="N7652" s="244"/>
      <c r="O7652" s="243"/>
      <c r="P7652" s="244"/>
      <c r="Q7652" s="243"/>
      <c r="R7652" s="243"/>
    </row>
    <row r="7653" spans="1:18">
      <c r="A7653" s="241"/>
      <c r="B7653" s="241"/>
      <c r="C7653" s="241"/>
      <c r="D7653" s="241"/>
      <c r="E7653" s="241"/>
      <c r="F7653" s="241"/>
      <c r="G7653" s="242"/>
      <c r="H7653" s="241"/>
      <c r="I7653" s="241"/>
      <c r="J7653" s="241"/>
      <c r="K7653" s="241"/>
      <c r="L7653" s="241"/>
      <c r="M7653" s="243"/>
      <c r="N7653" s="244"/>
      <c r="O7653" s="243"/>
      <c r="P7653" s="244"/>
      <c r="Q7653" s="243"/>
      <c r="R7653" s="243"/>
    </row>
    <row r="7654" spans="1:18">
      <c r="A7654" s="241"/>
      <c r="B7654" s="241"/>
      <c r="C7654" s="241"/>
      <c r="D7654" s="241"/>
      <c r="E7654" s="241"/>
      <c r="F7654" s="241"/>
      <c r="G7654" s="242"/>
      <c r="H7654" s="241"/>
      <c r="I7654" s="241"/>
      <c r="J7654" s="241"/>
      <c r="K7654" s="241"/>
      <c r="L7654" s="241"/>
      <c r="M7654" s="243"/>
      <c r="N7654" s="244"/>
      <c r="O7654" s="243"/>
      <c r="P7654" s="244"/>
      <c r="Q7654" s="243"/>
      <c r="R7654" s="243"/>
    </row>
    <row r="7655" spans="1:18">
      <c r="A7655" s="241"/>
      <c r="B7655" s="241"/>
      <c r="C7655" s="241"/>
      <c r="D7655" s="241"/>
      <c r="E7655" s="241"/>
      <c r="F7655" s="241"/>
      <c r="G7655" s="242"/>
      <c r="H7655" s="241"/>
      <c r="I7655" s="241"/>
      <c r="J7655" s="241"/>
      <c r="K7655" s="241"/>
      <c r="L7655" s="241"/>
      <c r="M7655" s="243"/>
      <c r="N7655" s="244"/>
      <c r="O7655" s="243"/>
      <c r="P7655" s="244"/>
      <c r="Q7655" s="243"/>
      <c r="R7655" s="243"/>
    </row>
    <row r="7656" spans="1:18">
      <c r="A7656" s="241"/>
      <c r="B7656" s="241"/>
      <c r="C7656" s="241"/>
      <c r="D7656" s="241"/>
      <c r="E7656" s="241"/>
      <c r="F7656" s="241"/>
      <c r="G7656" s="242"/>
      <c r="H7656" s="241"/>
      <c r="I7656" s="241"/>
      <c r="J7656" s="241"/>
      <c r="K7656" s="241"/>
      <c r="L7656" s="241"/>
      <c r="M7656" s="243"/>
      <c r="N7656" s="244"/>
      <c r="O7656" s="243"/>
      <c r="P7656" s="244"/>
      <c r="Q7656" s="243"/>
      <c r="R7656" s="243"/>
    </row>
    <row r="7657" spans="1:18">
      <c r="A7657" s="241"/>
      <c r="B7657" s="241"/>
      <c r="C7657" s="241"/>
      <c r="D7657" s="241"/>
      <c r="E7657" s="241"/>
      <c r="F7657" s="241"/>
      <c r="G7657" s="242"/>
      <c r="H7657" s="241"/>
      <c r="I7657" s="241"/>
      <c r="J7657" s="241"/>
      <c r="K7657" s="241"/>
      <c r="L7657" s="241"/>
      <c r="M7657" s="243"/>
      <c r="N7657" s="244"/>
      <c r="O7657" s="243"/>
      <c r="P7657" s="244"/>
      <c r="Q7657" s="243"/>
      <c r="R7657" s="243"/>
    </row>
    <row r="7658" spans="1:18">
      <c r="A7658" s="241"/>
      <c r="B7658" s="241"/>
      <c r="C7658" s="241"/>
      <c r="D7658" s="241"/>
      <c r="E7658" s="241"/>
      <c r="F7658" s="241"/>
      <c r="G7658" s="242"/>
      <c r="H7658" s="241"/>
      <c r="I7658" s="241"/>
      <c r="J7658" s="241"/>
      <c r="K7658" s="241"/>
      <c r="L7658" s="241"/>
      <c r="M7658" s="243"/>
      <c r="N7658" s="244"/>
      <c r="O7658" s="243"/>
      <c r="P7658" s="244"/>
      <c r="Q7658" s="243"/>
      <c r="R7658" s="243"/>
    </row>
    <row r="7659" spans="1:18">
      <c r="A7659" s="241"/>
      <c r="B7659" s="241"/>
      <c r="C7659" s="241"/>
      <c r="D7659" s="241"/>
      <c r="E7659" s="241"/>
      <c r="F7659" s="241"/>
      <c r="G7659" s="242"/>
      <c r="H7659" s="241"/>
      <c r="I7659" s="241"/>
      <c r="J7659" s="241"/>
      <c r="K7659" s="241"/>
      <c r="L7659" s="241"/>
      <c r="M7659" s="243"/>
      <c r="N7659" s="244"/>
      <c r="O7659" s="243"/>
      <c r="P7659" s="244"/>
      <c r="Q7659" s="243"/>
      <c r="R7659" s="243"/>
    </row>
    <row r="7660" spans="1:18">
      <c r="A7660" s="241"/>
      <c r="B7660" s="241"/>
      <c r="C7660" s="241"/>
      <c r="D7660" s="241"/>
      <c r="E7660" s="241"/>
      <c r="F7660" s="241"/>
      <c r="G7660" s="242"/>
      <c r="H7660" s="241"/>
      <c r="I7660" s="241"/>
      <c r="J7660" s="241"/>
      <c r="K7660" s="241"/>
      <c r="L7660" s="241"/>
      <c r="M7660" s="243"/>
      <c r="N7660" s="244"/>
      <c r="O7660" s="243"/>
      <c r="P7660" s="244"/>
      <c r="Q7660" s="243"/>
      <c r="R7660" s="243"/>
    </row>
    <row r="7661" spans="1:18">
      <c r="A7661" s="241"/>
      <c r="B7661" s="241"/>
      <c r="C7661" s="241"/>
      <c r="D7661" s="241"/>
      <c r="E7661" s="241"/>
      <c r="F7661" s="241"/>
      <c r="G7661" s="242"/>
      <c r="H7661" s="241"/>
      <c r="I7661" s="241"/>
      <c r="J7661" s="241"/>
      <c r="K7661" s="241"/>
      <c r="L7661" s="241"/>
      <c r="M7661" s="243"/>
      <c r="N7661" s="244"/>
      <c r="O7661" s="243"/>
      <c r="P7661" s="244"/>
      <c r="Q7661" s="243"/>
      <c r="R7661" s="243"/>
    </row>
    <row r="7662" spans="1:18">
      <c r="A7662" s="241"/>
      <c r="B7662" s="241"/>
      <c r="C7662" s="241"/>
      <c r="D7662" s="241"/>
      <c r="E7662" s="241"/>
      <c r="F7662" s="241"/>
      <c r="G7662" s="242"/>
      <c r="H7662" s="241"/>
      <c r="I7662" s="241"/>
      <c r="J7662" s="241"/>
      <c r="K7662" s="241"/>
      <c r="L7662" s="241"/>
      <c r="M7662" s="243"/>
      <c r="N7662" s="244"/>
      <c r="O7662" s="243"/>
      <c r="P7662" s="244"/>
      <c r="Q7662" s="243"/>
      <c r="R7662" s="243"/>
    </row>
    <row r="7663" spans="1:18">
      <c r="A7663" s="241"/>
      <c r="B7663" s="241"/>
      <c r="C7663" s="241"/>
      <c r="D7663" s="241"/>
      <c r="E7663" s="241"/>
      <c r="F7663" s="241"/>
      <c r="G7663" s="242"/>
      <c r="H7663" s="241"/>
      <c r="I7663" s="241"/>
      <c r="J7663" s="241"/>
      <c r="K7663" s="241"/>
      <c r="L7663" s="241"/>
      <c r="M7663" s="243"/>
      <c r="N7663" s="244"/>
      <c r="O7663" s="243"/>
      <c r="P7663" s="244"/>
      <c r="Q7663" s="243"/>
      <c r="R7663" s="243"/>
    </row>
    <row r="7664" spans="1:18">
      <c r="A7664" s="241"/>
      <c r="B7664" s="241"/>
      <c r="C7664" s="241"/>
      <c r="D7664" s="241"/>
      <c r="E7664" s="241"/>
      <c r="F7664" s="241"/>
      <c r="G7664" s="242"/>
      <c r="H7664" s="241"/>
      <c r="I7664" s="241"/>
      <c r="J7664" s="241"/>
      <c r="K7664" s="241"/>
      <c r="L7664" s="241"/>
      <c r="M7664" s="243"/>
      <c r="N7664" s="244"/>
      <c r="O7664" s="243"/>
      <c r="P7664" s="244"/>
      <c r="Q7664" s="243"/>
      <c r="R7664" s="243"/>
    </row>
    <row r="7665" spans="1:18">
      <c r="A7665" s="241"/>
      <c r="B7665" s="241"/>
      <c r="C7665" s="241"/>
      <c r="D7665" s="241"/>
      <c r="E7665" s="241"/>
      <c r="F7665" s="241"/>
      <c r="G7665" s="242"/>
      <c r="H7665" s="241"/>
      <c r="I7665" s="241"/>
      <c r="J7665" s="241"/>
      <c r="K7665" s="241"/>
      <c r="L7665" s="241"/>
      <c r="M7665" s="243"/>
      <c r="N7665" s="244"/>
      <c r="O7665" s="243"/>
      <c r="P7665" s="244"/>
      <c r="Q7665" s="243"/>
      <c r="R7665" s="243"/>
    </row>
    <row r="7666" spans="1:18">
      <c r="A7666" s="241"/>
      <c r="B7666" s="241"/>
      <c r="C7666" s="241"/>
      <c r="D7666" s="241"/>
      <c r="E7666" s="241"/>
      <c r="F7666" s="241"/>
      <c r="G7666" s="242"/>
      <c r="H7666" s="241"/>
      <c r="I7666" s="241"/>
      <c r="J7666" s="241"/>
      <c r="K7666" s="241"/>
      <c r="L7666" s="241"/>
      <c r="M7666" s="243"/>
      <c r="N7666" s="244"/>
      <c r="O7666" s="243"/>
      <c r="P7666" s="244"/>
      <c r="Q7666" s="243"/>
      <c r="R7666" s="243"/>
    </row>
    <row r="7667" spans="1:18">
      <c r="A7667" s="241"/>
      <c r="B7667" s="241"/>
      <c r="C7667" s="241"/>
      <c r="D7667" s="241"/>
      <c r="E7667" s="241"/>
      <c r="F7667" s="241"/>
      <c r="G7667" s="242"/>
      <c r="H7667" s="241"/>
      <c r="I7667" s="241"/>
      <c r="J7667" s="241"/>
      <c r="K7667" s="241"/>
      <c r="L7667" s="241"/>
      <c r="M7667" s="243"/>
      <c r="N7667" s="244"/>
      <c r="O7667" s="243"/>
      <c r="P7667" s="244"/>
      <c r="Q7667" s="243"/>
      <c r="R7667" s="243"/>
    </row>
    <row r="7668" spans="1:18">
      <c r="A7668" s="241"/>
      <c r="B7668" s="241"/>
      <c r="C7668" s="241"/>
      <c r="D7668" s="241"/>
      <c r="E7668" s="241"/>
      <c r="F7668" s="241"/>
      <c r="G7668" s="242"/>
      <c r="H7668" s="241"/>
      <c r="I7668" s="241"/>
      <c r="J7668" s="241"/>
      <c r="K7668" s="241"/>
      <c r="L7668" s="241"/>
      <c r="M7668" s="243"/>
      <c r="N7668" s="244"/>
      <c r="O7668" s="243"/>
      <c r="P7668" s="244"/>
      <c r="Q7668" s="243"/>
      <c r="R7668" s="243"/>
    </row>
    <row r="7669" spans="1:18">
      <c r="A7669" s="241"/>
      <c r="B7669" s="241"/>
      <c r="C7669" s="241"/>
      <c r="D7669" s="241"/>
      <c r="E7669" s="241"/>
      <c r="F7669" s="241"/>
      <c r="G7669" s="242"/>
      <c r="H7669" s="241"/>
      <c r="I7669" s="241"/>
      <c r="J7669" s="241"/>
      <c r="K7669" s="241"/>
      <c r="L7669" s="241"/>
      <c r="M7669" s="243"/>
      <c r="N7669" s="244"/>
      <c r="O7669" s="243"/>
      <c r="P7669" s="244"/>
      <c r="Q7669" s="243"/>
      <c r="R7669" s="243"/>
    </row>
    <row r="7670" spans="1:18">
      <c r="A7670" s="241"/>
      <c r="B7670" s="241"/>
      <c r="C7670" s="241"/>
      <c r="D7670" s="241"/>
      <c r="E7670" s="241"/>
      <c r="F7670" s="241"/>
      <c r="G7670" s="242"/>
      <c r="H7670" s="241"/>
      <c r="I7670" s="241"/>
      <c r="J7670" s="241"/>
      <c r="K7670" s="241"/>
      <c r="L7670" s="241"/>
      <c r="M7670" s="243"/>
      <c r="N7670" s="244"/>
      <c r="O7670" s="243"/>
      <c r="P7670" s="244"/>
      <c r="Q7670" s="243"/>
      <c r="R7670" s="243"/>
    </row>
    <row r="7671" spans="1:18">
      <c r="A7671" s="241"/>
      <c r="B7671" s="241"/>
      <c r="C7671" s="241"/>
      <c r="D7671" s="241"/>
      <c r="E7671" s="241"/>
      <c r="F7671" s="241"/>
      <c r="G7671" s="242"/>
      <c r="H7671" s="241"/>
      <c r="I7671" s="241"/>
      <c r="J7671" s="241"/>
      <c r="K7671" s="241"/>
      <c r="L7671" s="241"/>
      <c r="M7671" s="243"/>
      <c r="N7671" s="244"/>
      <c r="O7671" s="243"/>
      <c r="P7671" s="244"/>
      <c r="Q7671" s="243"/>
      <c r="R7671" s="243"/>
    </row>
    <row r="7672" spans="1:18">
      <c r="A7672" s="241"/>
      <c r="B7672" s="241"/>
      <c r="C7672" s="241"/>
      <c r="D7672" s="241"/>
      <c r="E7672" s="241"/>
      <c r="F7672" s="241"/>
      <c r="G7672" s="242"/>
      <c r="H7672" s="241"/>
      <c r="I7672" s="241"/>
      <c r="J7672" s="241"/>
      <c r="K7672" s="241"/>
      <c r="L7672" s="241"/>
      <c r="M7672" s="243"/>
      <c r="N7672" s="244"/>
      <c r="O7672" s="243"/>
      <c r="P7672" s="244"/>
      <c r="Q7672" s="243"/>
      <c r="R7672" s="243"/>
    </row>
    <row r="7673" spans="1:18">
      <c r="A7673" s="241"/>
      <c r="B7673" s="241"/>
      <c r="C7673" s="241"/>
      <c r="D7673" s="241"/>
      <c r="E7673" s="241"/>
      <c r="F7673" s="241"/>
      <c r="G7673" s="242"/>
      <c r="H7673" s="241"/>
      <c r="I7673" s="241"/>
      <c r="J7673" s="241"/>
      <c r="K7673" s="241"/>
      <c r="L7673" s="241"/>
      <c r="M7673" s="243"/>
      <c r="N7673" s="244"/>
      <c r="O7673" s="243"/>
      <c r="P7673" s="244"/>
      <c r="Q7673" s="243"/>
      <c r="R7673" s="243"/>
    </row>
    <row r="7674" spans="1:18">
      <c r="A7674" s="241"/>
      <c r="B7674" s="241"/>
      <c r="C7674" s="241"/>
      <c r="D7674" s="241"/>
      <c r="E7674" s="241"/>
      <c r="F7674" s="241"/>
      <c r="G7674" s="242"/>
      <c r="H7674" s="241"/>
      <c r="I7674" s="241"/>
      <c r="J7674" s="241"/>
      <c r="K7674" s="241"/>
      <c r="L7674" s="241"/>
      <c r="M7674" s="243"/>
      <c r="N7674" s="244"/>
      <c r="O7674" s="243"/>
      <c r="P7674" s="244"/>
      <c r="Q7674" s="243"/>
      <c r="R7674" s="243"/>
    </row>
    <row r="7675" spans="1:18">
      <c r="A7675" s="241"/>
      <c r="B7675" s="241"/>
      <c r="C7675" s="241"/>
      <c r="D7675" s="241"/>
      <c r="E7675" s="241"/>
      <c r="F7675" s="241"/>
      <c r="G7675" s="242"/>
      <c r="H7675" s="241"/>
      <c r="I7675" s="241"/>
      <c r="J7675" s="241"/>
      <c r="K7675" s="241"/>
      <c r="L7675" s="241"/>
      <c r="M7675" s="243"/>
      <c r="N7675" s="244"/>
      <c r="O7675" s="243"/>
      <c r="P7675" s="244"/>
      <c r="Q7675" s="243"/>
      <c r="R7675" s="243"/>
    </row>
    <row r="7676" spans="1:18">
      <c r="A7676" s="241"/>
      <c r="B7676" s="241"/>
      <c r="C7676" s="241"/>
      <c r="D7676" s="241"/>
      <c r="E7676" s="241"/>
      <c r="F7676" s="241"/>
      <c r="G7676" s="242"/>
      <c r="H7676" s="241"/>
      <c r="I7676" s="241"/>
      <c r="J7676" s="241"/>
      <c r="K7676" s="241"/>
      <c r="L7676" s="241"/>
      <c r="M7676" s="243"/>
      <c r="N7676" s="244"/>
      <c r="O7676" s="243"/>
      <c r="P7676" s="244"/>
      <c r="Q7676" s="243"/>
      <c r="R7676" s="243"/>
    </row>
    <row r="7677" spans="1:18">
      <c r="A7677" s="241"/>
      <c r="B7677" s="241"/>
      <c r="C7677" s="241"/>
      <c r="D7677" s="241"/>
      <c r="E7677" s="241"/>
      <c r="F7677" s="241"/>
      <c r="G7677" s="242"/>
      <c r="H7677" s="241"/>
      <c r="I7677" s="241"/>
      <c r="J7677" s="241"/>
      <c r="K7677" s="241"/>
      <c r="L7677" s="241"/>
      <c r="M7677" s="243"/>
      <c r="N7677" s="244"/>
      <c r="O7677" s="243"/>
      <c r="P7677" s="244"/>
      <c r="Q7677" s="243"/>
      <c r="R7677" s="243"/>
    </row>
    <row r="7678" spans="1:18">
      <c r="A7678" s="241"/>
      <c r="B7678" s="241"/>
      <c r="C7678" s="241"/>
      <c r="D7678" s="241"/>
      <c r="E7678" s="241"/>
      <c r="F7678" s="241"/>
      <c r="G7678" s="242"/>
      <c r="H7678" s="241"/>
      <c r="I7678" s="241"/>
      <c r="J7678" s="241"/>
      <c r="K7678" s="241"/>
      <c r="L7678" s="241"/>
      <c r="M7678" s="243"/>
      <c r="N7678" s="244"/>
      <c r="O7678" s="243"/>
      <c r="P7678" s="244"/>
      <c r="Q7678" s="243"/>
      <c r="R7678" s="243"/>
    </row>
    <row r="7679" spans="1:18">
      <c r="A7679" s="241"/>
      <c r="B7679" s="241"/>
      <c r="C7679" s="241"/>
      <c r="D7679" s="241"/>
      <c r="E7679" s="241"/>
      <c r="F7679" s="241"/>
      <c r="G7679" s="242"/>
      <c r="H7679" s="241"/>
      <c r="I7679" s="241"/>
      <c r="J7679" s="241"/>
      <c r="K7679" s="241"/>
      <c r="L7679" s="241"/>
      <c r="M7679" s="243"/>
      <c r="N7679" s="244"/>
      <c r="O7679" s="243"/>
      <c r="P7679" s="244"/>
      <c r="Q7679" s="243"/>
      <c r="R7679" s="243"/>
    </row>
    <row r="7680" spans="1:18">
      <c r="A7680" s="241"/>
      <c r="B7680" s="241"/>
      <c r="C7680" s="241"/>
      <c r="D7680" s="241"/>
      <c r="E7680" s="241"/>
      <c r="F7680" s="241"/>
      <c r="G7680" s="242"/>
      <c r="H7680" s="241"/>
      <c r="I7680" s="241"/>
      <c r="J7680" s="241"/>
      <c r="K7680" s="241"/>
      <c r="L7680" s="241"/>
      <c r="M7680" s="243"/>
      <c r="N7680" s="244"/>
      <c r="O7680" s="243"/>
      <c r="P7680" s="244"/>
      <c r="Q7680" s="243"/>
      <c r="R7680" s="243"/>
    </row>
    <row r="7681" spans="1:18">
      <c r="A7681" s="241"/>
      <c r="B7681" s="241"/>
      <c r="C7681" s="241"/>
      <c r="D7681" s="241"/>
      <c r="E7681" s="241"/>
      <c r="F7681" s="241"/>
      <c r="G7681" s="242"/>
      <c r="H7681" s="241"/>
      <c r="I7681" s="241"/>
      <c r="J7681" s="241"/>
      <c r="K7681" s="241"/>
      <c r="L7681" s="241"/>
      <c r="M7681" s="243"/>
      <c r="N7681" s="244"/>
      <c r="O7681" s="243"/>
      <c r="P7681" s="244"/>
      <c r="Q7681" s="243"/>
      <c r="R7681" s="243"/>
    </row>
    <row r="7682" spans="1:18">
      <c r="A7682" s="241"/>
      <c r="B7682" s="241"/>
      <c r="C7682" s="241"/>
      <c r="D7682" s="241"/>
      <c r="E7682" s="241"/>
      <c r="F7682" s="241"/>
      <c r="G7682" s="242"/>
      <c r="H7682" s="241"/>
      <c r="I7682" s="241"/>
      <c r="J7682" s="241"/>
      <c r="K7682" s="241"/>
      <c r="L7682" s="241"/>
      <c r="M7682" s="243"/>
      <c r="N7682" s="244"/>
      <c r="O7682" s="243"/>
      <c r="P7682" s="244"/>
      <c r="Q7682" s="243"/>
      <c r="R7682" s="243"/>
    </row>
    <row r="7683" spans="1:18">
      <c r="A7683" s="241"/>
      <c r="B7683" s="241"/>
      <c r="C7683" s="241"/>
      <c r="D7683" s="241"/>
      <c r="E7683" s="241"/>
      <c r="F7683" s="241"/>
      <c r="G7683" s="242"/>
      <c r="H7683" s="241"/>
      <c r="I7683" s="241"/>
      <c r="J7683" s="241"/>
      <c r="K7683" s="241"/>
      <c r="L7683" s="241"/>
      <c r="M7683" s="243"/>
      <c r="N7683" s="244"/>
      <c r="O7683" s="243"/>
      <c r="P7683" s="244"/>
      <c r="Q7683" s="243"/>
      <c r="R7683" s="243"/>
    </row>
    <row r="7684" spans="1:18">
      <c r="A7684" s="241"/>
      <c r="B7684" s="241"/>
      <c r="C7684" s="241"/>
      <c r="D7684" s="241"/>
      <c r="E7684" s="241"/>
      <c r="F7684" s="241"/>
      <c r="G7684" s="242"/>
      <c r="H7684" s="241"/>
      <c r="I7684" s="241"/>
      <c r="J7684" s="241"/>
      <c r="K7684" s="241"/>
      <c r="L7684" s="241"/>
      <c r="M7684" s="243"/>
      <c r="N7684" s="244"/>
      <c r="O7684" s="243"/>
      <c r="P7684" s="244"/>
      <c r="Q7684" s="243"/>
      <c r="R7684" s="243"/>
    </row>
    <row r="7685" spans="1:18">
      <c r="A7685" s="241"/>
      <c r="B7685" s="241"/>
      <c r="C7685" s="241"/>
      <c r="D7685" s="241"/>
      <c r="E7685" s="241"/>
      <c r="F7685" s="241"/>
      <c r="G7685" s="242"/>
      <c r="H7685" s="241"/>
      <c r="I7685" s="241"/>
      <c r="J7685" s="241"/>
      <c r="K7685" s="241"/>
      <c r="L7685" s="241"/>
      <c r="M7685" s="243"/>
      <c r="N7685" s="244"/>
      <c r="O7685" s="243"/>
      <c r="P7685" s="244"/>
      <c r="Q7685" s="243"/>
      <c r="R7685" s="243"/>
    </row>
    <row r="7686" spans="1:18">
      <c r="A7686" s="241"/>
      <c r="B7686" s="241"/>
      <c r="C7686" s="241"/>
      <c r="D7686" s="241"/>
      <c r="E7686" s="241"/>
      <c r="F7686" s="241"/>
      <c r="G7686" s="242"/>
      <c r="H7686" s="241"/>
      <c r="I7686" s="241"/>
      <c r="J7686" s="241"/>
      <c r="K7686" s="241"/>
      <c r="L7686" s="241"/>
      <c r="M7686" s="243"/>
      <c r="N7686" s="244"/>
      <c r="O7686" s="243"/>
      <c r="P7686" s="244"/>
      <c r="Q7686" s="243"/>
      <c r="R7686" s="243"/>
    </row>
    <row r="7687" spans="1:18">
      <c r="A7687" s="241"/>
      <c r="B7687" s="241"/>
      <c r="C7687" s="241"/>
      <c r="D7687" s="241"/>
      <c r="E7687" s="241"/>
      <c r="F7687" s="241"/>
      <c r="G7687" s="242"/>
      <c r="H7687" s="241"/>
      <c r="I7687" s="241"/>
      <c r="J7687" s="241"/>
      <c r="K7687" s="241"/>
      <c r="L7687" s="241"/>
      <c r="M7687" s="243"/>
      <c r="N7687" s="244"/>
      <c r="O7687" s="243"/>
      <c r="P7687" s="244"/>
      <c r="Q7687" s="243"/>
      <c r="R7687" s="243"/>
    </row>
    <row r="7688" spans="1:18">
      <c r="A7688" s="241"/>
      <c r="B7688" s="241"/>
      <c r="C7688" s="241"/>
      <c r="D7688" s="241"/>
      <c r="E7688" s="241"/>
      <c r="F7688" s="241"/>
      <c r="G7688" s="242"/>
      <c r="H7688" s="241"/>
      <c r="I7688" s="241"/>
      <c r="J7688" s="241"/>
      <c r="K7688" s="241"/>
      <c r="L7688" s="241"/>
      <c r="M7688" s="243"/>
      <c r="N7688" s="244"/>
      <c r="O7688" s="243"/>
      <c r="P7688" s="244"/>
      <c r="Q7688" s="243"/>
      <c r="R7688" s="243"/>
    </row>
    <row r="7689" spans="1:18">
      <c r="A7689" s="241"/>
      <c r="B7689" s="241"/>
      <c r="C7689" s="241"/>
      <c r="D7689" s="241"/>
      <c r="E7689" s="241"/>
      <c r="F7689" s="241"/>
      <c r="G7689" s="242"/>
      <c r="H7689" s="241"/>
      <c r="I7689" s="241"/>
      <c r="J7689" s="241"/>
      <c r="K7689" s="241"/>
      <c r="L7689" s="241"/>
      <c r="M7689" s="243"/>
      <c r="N7689" s="244"/>
      <c r="O7689" s="243"/>
      <c r="P7689" s="244"/>
      <c r="Q7689" s="243"/>
      <c r="R7689" s="243"/>
    </row>
    <row r="7690" spans="1:18">
      <c r="A7690" s="241"/>
      <c r="B7690" s="241"/>
      <c r="C7690" s="241"/>
      <c r="D7690" s="241"/>
      <c r="E7690" s="241"/>
      <c r="F7690" s="241"/>
      <c r="G7690" s="242"/>
      <c r="H7690" s="241"/>
      <c r="I7690" s="241"/>
      <c r="J7690" s="241"/>
      <c r="K7690" s="241"/>
      <c r="L7690" s="241"/>
      <c r="M7690" s="243"/>
      <c r="N7690" s="244"/>
      <c r="O7690" s="243"/>
      <c r="P7690" s="244"/>
      <c r="Q7690" s="243"/>
      <c r="R7690" s="243"/>
    </row>
    <row r="7691" spans="1:18">
      <c r="A7691" s="241"/>
      <c r="B7691" s="241"/>
      <c r="C7691" s="241"/>
      <c r="D7691" s="241"/>
      <c r="E7691" s="241"/>
      <c r="F7691" s="241"/>
      <c r="G7691" s="242"/>
      <c r="H7691" s="241"/>
      <c r="I7691" s="241"/>
      <c r="J7691" s="241"/>
      <c r="K7691" s="241"/>
      <c r="L7691" s="241"/>
      <c r="M7691" s="243"/>
      <c r="N7691" s="244"/>
      <c r="O7691" s="243"/>
      <c r="P7691" s="244"/>
      <c r="Q7691" s="243"/>
      <c r="R7691" s="243"/>
    </row>
    <row r="7692" spans="1:18">
      <c r="A7692" s="241"/>
      <c r="B7692" s="241"/>
      <c r="C7692" s="241"/>
      <c r="D7692" s="241"/>
      <c r="E7692" s="241"/>
      <c r="F7692" s="241"/>
      <c r="G7692" s="242"/>
      <c r="H7692" s="241"/>
      <c r="I7692" s="241"/>
      <c r="J7692" s="241"/>
      <c r="K7692" s="241"/>
      <c r="L7692" s="241"/>
      <c r="M7692" s="243"/>
      <c r="N7692" s="244"/>
      <c r="O7692" s="243"/>
      <c r="P7692" s="244"/>
      <c r="Q7692" s="243"/>
      <c r="R7692" s="243"/>
    </row>
    <row r="7693" spans="1:18">
      <c r="A7693" s="241"/>
      <c r="B7693" s="241"/>
      <c r="C7693" s="241"/>
      <c r="D7693" s="241"/>
      <c r="E7693" s="241"/>
      <c r="F7693" s="241"/>
      <c r="G7693" s="242"/>
      <c r="H7693" s="241"/>
      <c r="I7693" s="241"/>
      <c r="J7693" s="241"/>
      <c r="K7693" s="241"/>
      <c r="L7693" s="241"/>
      <c r="M7693" s="243"/>
      <c r="N7693" s="244"/>
      <c r="O7693" s="243"/>
      <c r="P7693" s="244"/>
      <c r="Q7693" s="243"/>
      <c r="R7693" s="243"/>
    </row>
    <row r="7694" spans="1:18">
      <c r="A7694" s="241"/>
      <c r="B7694" s="241"/>
      <c r="C7694" s="241"/>
      <c r="D7694" s="241"/>
      <c r="E7694" s="241"/>
      <c r="F7694" s="241"/>
      <c r="G7694" s="242"/>
      <c r="H7694" s="241"/>
      <c r="I7694" s="241"/>
      <c r="J7694" s="241"/>
      <c r="K7694" s="241"/>
      <c r="L7694" s="241"/>
      <c r="M7694" s="243"/>
      <c r="N7694" s="244"/>
      <c r="O7694" s="243"/>
      <c r="P7694" s="244"/>
      <c r="Q7694" s="243"/>
      <c r="R7694" s="243"/>
    </row>
    <row r="7695" spans="1:18">
      <c r="A7695" s="241"/>
      <c r="B7695" s="241"/>
      <c r="C7695" s="241"/>
      <c r="D7695" s="241"/>
      <c r="E7695" s="241"/>
      <c r="F7695" s="241"/>
      <c r="G7695" s="242"/>
      <c r="H7695" s="241"/>
      <c r="I7695" s="241"/>
      <c r="J7695" s="241"/>
      <c r="K7695" s="241"/>
      <c r="L7695" s="241"/>
      <c r="M7695" s="243"/>
      <c r="N7695" s="244"/>
      <c r="O7695" s="243"/>
      <c r="P7695" s="244"/>
      <c r="Q7695" s="243"/>
      <c r="R7695" s="243"/>
    </row>
    <row r="7696" spans="1:18">
      <c r="A7696" s="241"/>
      <c r="B7696" s="241"/>
      <c r="C7696" s="241"/>
      <c r="D7696" s="241"/>
      <c r="E7696" s="241"/>
      <c r="F7696" s="241"/>
      <c r="G7696" s="242"/>
      <c r="H7696" s="241"/>
      <c r="I7696" s="241"/>
      <c r="J7696" s="241"/>
      <c r="K7696" s="241"/>
      <c r="L7696" s="241"/>
      <c r="M7696" s="243"/>
      <c r="N7696" s="244"/>
      <c r="O7696" s="243"/>
      <c r="P7696" s="244"/>
      <c r="Q7696" s="243"/>
      <c r="R7696" s="243"/>
    </row>
    <row r="7697" spans="1:18">
      <c r="A7697" s="241"/>
      <c r="B7697" s="241"/>
      <c r="C7697" s="241"/>
      <c r="D7697" s="241"/>
      <c r="E7697" s="241"/>
      <c r="F7697" s="241"/>
      <c r="G7697" s="242"/>
      <c r="H7697" s="241"/>
      <c r="I7697" s="241"/>
      <c r="J7697" s="241"/>
      <c r="K7697" s="241"/>
      <c r="L7697" s="241"/>
      <c r="M7697" s="243"/>
      <c r="N7697" s="244"/>
      <c r="O7697" s="243"/>
      <c r="P7697" s="244"/>
      <c r="Q7697" s="243"/>
      <c r="R7697" s="243"/>
    </row>
    <row r="7698" spans="1:18">
      <c r="A7698" s="241"/>
      <c r="B7698" s="241"/>
      <c r="C7698" s="241"/>
      <c r="D7698" s="241"/>
      <c r="E7698" s="241"/>
      <c r="F7698" s="241"/>
      <c r="G7698" s="242"/>
      <c r="H7698" s="241"/>
      <c r="I7698" s="241"/>
      <c r="J7698" s="241"/>
      <c r="K7698" s="241"/>
      <c r="L7698" s="241"/>
      <c r="M7698" s="243"/>
      <c r="N7698" s="244"/>
      <c r="O7698" s="243"/>
      <c r="P7698" s="244"/>
      <c r="Q7698" s="243"/>
      <c r="R7698" s="243"/>
    </row>
    <row r="7699" spans="1:18">
      <c r="A7699" s="241"/>
      <c r="B7699" s="241"/>
      <c r="C7699" s="241"/>
      <c r="D7699" s="241"/>
      <c r="E7699" s="241"/>
      <c r="F7699" s="241"/>
      <c r="G7699" s="242"/>
      <c r="H7699" s="241"/>
      <c r="I7699" s="241"/>
      <c r="J7699" s="241"/>
      <c r="K7699" s="241"/>
      <c r="L7699" s="241"/>
      <c r="M7699" s="243"/>
      <c r="N7699" s="244"/>
      <c r="O7699" s="243"/>
      <c r="P7699" s="244"/>
      <c r="Q7699" s="243"/>
      <c r="R7699" s="243"/>
    </row>
    <row r="7700" spans="1:18">
      <c r="A7700" s="241"/>
      <c r="B7700" s="241"/>
      <c r="C7700" s="241"/>
      <c r="D7700" s="241"/>
      <c r="E7700" s="241"/>
      <c r="F7700" s="241"/>
      <c r="G7700" s="242"/>
      <c r="H7700" s="241"/>
      <c r="I7700" s="241"/>
      <c r="J7700" s="241"/>
      <c r="K7700" s="241"/>
      <c r="L7700" s="241"/>
      <c r="M7700" s="243"/>
      <c r="N7700" s="244"/>
      <c r="O7700" s="243"/>
      <c r="P7700" s="244"/>
      <c r="Q7700" s="243"/>
      <c r="R7700" s="243"/>
    </row>
    <row r="7701" spans="1:18">
      <c r="A7701" s="241"/>
      <c r="B7701" s="241"/>
      <c r="C7701" s="241"/>
      <c r="D7701" s="241"/>
      <c r="E7701" s="241"/>
      <c r="F7701" s="241"/>
      <c r="G7701" s="242"/>
      <c r="H7701" s="241"/>
      <c r="I7701" s="241"/>
      <c r="J7701" s="241"/>
      <c r="K7701" s="241"/>
      <c r="L7701" s="241"/>
      <c r="M7701" s="243"/>
      <c r="N7701" s="244"/>
      <c r="O7701" s="243"/>
      <c r="P7701" s="244"/>
      <c r="Q7701" s="243"/>
      <c r="R7701" s="243"/>
    </row>
    <row r="7702" spans="1:18">
      <c r="A7702" s="241"/>
      <c r="B7702" s="241"/>
      <c r="C7702" s="241"/>
      <c r="D7702" s="241"/>
      <c r="E7702" s="241"/>
      <c r="F7702" s="241"/>
      <c r="G7702" s="242"/>
      <c r="H7702" s="241"/>
      <c r="I7702" s="241"/>
      <c r="J7702" s="241"/>
      <c r="K7702" s="241"/>
      <c r="L7702" s="241"/>
      <c r="M7702" s="243"/>
      <c r="N7702" s="244"/>
      <c r="O7702" s="243"/>
      <c r="P7702" s="244"/>
      <c r="Q7702" s="243"/>
      <c r="R7702" s="243"/>
    </row>
    <row r="7703" spans="1:18">
      <c r="A7703" s="241"/>
      <c r="B7703" s="241"/>
      <c r="C7703" s="241"/>
      <c r="D7703" s="241"/>
      <c r="E7703" s="241"/>
      <c r="F7703" s="241"/>
      <c r="G7703" s="242"/>
      <c r="H7703" s="241"/>
      <c r="I7703" s="241"/>
      <c r="J7703" s="241"/>
      <c r="K7703" s="241"/>
      <c r="L7703" s="241"/>
      <c r="M7703" s="243"/>
      <c r="N7703" s="244"/>
      <c r="O7703" s="243"/>
      <c r="P7703" s="244"/>
      <c r="Q7703" s="243"/>
      <c r="R7703" s="243"/>
    </row>
    <row r="7704" spans="1:18">
      <c r="A7704" s="241"/>
      <c r="B7704" s="241"/>
      <c r="C7704" s="241"/>
      <c r="D7704" s="241"/>
      <c r="E7704" s="241"/>
      <c r="F7704" s="241"/>
      <c r="G7704" s="242"/>
      <c r="H7704" s="241"/>
      <c r="I7704" s="241"/>
      <c r="J7704" s="241"/>
      <c r="K7704" s="241"/>
      <c r="L7704" s="241"/>
      <c r="M7704" s="243"/>
      <c r="N7704" s="244"/>
      <c r="O7704" s="243"/>
      <c r="P7704" s="244"/>
      <c r="Q7704" s="243"/>
      <c r="R7704" s="243"/>
    </row>
    <row r="7705" spans="1:18">
      <c r="A7705" s="241"/>
      <c r="B7705" s="241"/>
      <c r="C7705" s="241"/>
      <c r="D7705" s="241"/>
      <c r="E7705" s="241"/>
      <c r="F7705" s="241"/>
      <c r="G7705" s="242"/>
      <c r="H7705" s="241"/>
      <c r="I7705" s="241"/>
      <c r="J7705" s="241"/>
      <c r="K7705" s="241"/>
      <c r="L7705" s="241"/>
      <c r="M7705" s="243"/>
      <c r="N7705" s="244"/>
      <c r="O7705" s="243"/>
      <c r="P7705" s="244"/>
      <c r="Q7705" s="243"/>
      <c r="R7705" s="243"/>
    </row>
    <row r="7706" spans="1:18">
      <c r="A7706" s="241"/>
      <c r="B7706" s="241"/>
      <c r="C7706" s="241"/>
      <c r="D7706" s="241"/>
      <c r="E7706" s="241"/>
      <c r="F7706" s="241"/>
      <c r="G7706" s="242"/>
      <c r="H7706" s="241"/>
      <c r="I7706" s="241"/>
      <c r="J7706" s="241"/>
      <c r="K7706" s="241"/>
      <c r="L7706" s="241"/>
      <c r="M7706" s="243"/>
      <c r="N7706" s="244"/>
      <c r="O7706" s="243"/>
      <c r="P7706" s="244"/>
      <c r="Q7706" s="243"/>
      <c r="R7706" s="243"/>
    </row>
    <row r="7707" spans="1:18">
      <c r="A7707" s="241"/>
      <c r="B7707" s="241"/>
      <c r="C7707" s="241"/>
      <c r="D7707" s="241"/>
      <c r="E7707" s="241"/>
      <c r="F7707" s="241"/>
      <c r="G7707" s="242"/>
      <c r="H7707" s="241"/>
      <c r="I7707" s="241"/>
      <c r="J7707" s="241"/>
      <c r="K7707" s="241"/>
      <c r="L7707" s="241"/>
      <c r="M7707" s="243"/>
      <c r="N7707" s="244"/>
      <c r="O7707" s="243"/>
      <c r="P7707" s="244"/>
      <c r="Q7707" s="243"/>
      <c r="R7707" s="243"/>
    </row>
    <row r="7708" spans="1:18">
      <c r="A7708" s="241"/>
      <c r="B7708" s="241"/>
      <c r="C7708" s="241"/>
      <c r="D7708" s="241"/>
      <c r="E7708" s="241"/>
      <c r="F7708" s="241"/>
      <c r="G7708" s="242"/>
      <c r="H7708" s="241"/>
      <c r="I7708" s="241"/>
      <c r="J7708" s="241"/>
      <c r="K7708" s="241"/>
      <c r="L7708" s="241"/>
      <c r="M7708" s="243"/>
      <c r="N7708" s="244"/>
      <c r="O7708" s="243"/>
      <c r="P7708" s="244"/>
      <c r="Q7708" s="243"/>
      <c r="R7708" s="243"/>
    </row>
    <row r="7709" spans="1:18">
      <c r="A7709" s="241"/>
      <c r="B7709" s="241"/>
      <c r="C7709" s="241"/>
      <c r="D7709" s="241"/>
      <c r="E7709" s="241"/>
      <c r="F7709" s="241"/>
      <c r="G7709" s="242"/>
      <c r="H7709" s="241"/>
      <c r="I7709" s="241"/>
      <c r="J7709" s="241"/>
      <c r="K7709" s="241"/>
      <c r="L7709" s="241"/>
      <c r="M7709" s="243"/>
      <c r="N7709" s="244"/>
      <c r="O7709" s="243"/>
      <c r="P7709" s="244"/>
      <c r="Q7709" s="243"/>
      <c r="R7709" s="243"/>
    </row>
    <row r="7710" spans="1:18">
      <c r="A7710" s="241"/>
      <c r="B7710" s="241"/>
      <c r="C7710" s="241"/>
      <c r="D7710" s="241"/>
      <c r="E7710" s="241"/>
      <c r="F7710" s="241"/>
      <c r="G7710" s="242"/>
      <c r="H7710" s="241"/>
      <c r="I7710" s="241"/>
      <c r="J7710" s="241"/>
      <c r="K7710" s="241"/>
      <c r="L7710" s="241"/>
      <c r="M7710" s="243"/>
      <c r="N7710" s="244"/>
      <c r="O7710" s="243"/>
      <c r="P7710" s="244"/>
      <c r="Q7710" s="243"/>
      <c r="R7710" s="243"/>
    </row>
    <row r="7711" spans="1:18">
      <c r="A7711" s="241"/>
      <c r="B7711" s="241"/>
      <c r="C7711" s="241"/>
      <c r="D7711" s="241"/>
      <c r="E7711" s="241"/>
      <c r="F7711" s="241"/>
      <c r="G7711" s="242"/>
      <c r="H7711" s="241"/>
      <c r="I7711" s="241"/>
      <c r="J7711" s="241"/>
      <c r="K7711" s="241"/>
      <c r="L7711" s="241"/>
      <c r="M7711" s="243"/>
      <c r="N7711" s="244"/>
      <c r="O7711" s="243"/>
      <c r="P7711" s="244"/>
      <c r="Q7711" s="243"/>
      <c r="R7711" s="243"/>
    </row>
    <row r="7712" spans="1:18">
      <c r="A7712" s="241"/>
      <c r="B7712" s="241"/>
      <c r="C7712" s="241"/>
      <c r="D7712" s="241"/>
      <c r="E7712" s="241"/>
      <c r="F7712" s="241"/>
      <c r="G7712" s="242"/>
      <c r="H7712" s="241"/>
      <c r="I7712" s="241"/>
      <c r="J7712" s="241"/>
      <c r="K7712" s="241"/>
      <c r="L7712" s="241"/>
      <c r="M7712" s="243"/>
      <c r="N7712" s="244"/>
      <c r="O7712" s="243"/>
      <c r="P7712" s="244"/>
      <c r="Q7712" s="243"/>
      <c r="R7712" s="243"/>
    </row>
    <row r="7713" spans="1:18">
      <c r="A7713" s="241"/>
      <c r="B7713" s="241"/>
      <c r="C7713" s="241"/>
      <c r="D7713" s="241"/>
      <c r="E7713" s="241"/>
      <c r="F7713" s="241"/>
      <c r="G7713" s="242"/>
      <c r="H7713" s="241"/>
      <c r="I7713" s="241"/>
      <c r="J7713" s="241"/>
      <c r="K7713" s="241"/>
      <c r="L7713" s="241"/>
      <c r="M7713" s="243"/>
      <c r="N7713" s="244"/>
      <c r="O7713" s="243"/>
      <c r="P7713" s="244"/>
      <c r="Q7713" s="243"/>
      <c r="R7713" s="243"/>
    </row>
    <row r="7714" spans="1:18">
      <c r="A7714" s="241"/>
      <c r="B7714" s="241"/>
      <c r="C7714" s="241"/>
      <c r="D7714" s="241"/>
      <c r="E7714" s="241"/>
      <c r="F7714" s="241"/>
      <c r="G7714" s="242"/>
      <c r="H7714" s="241"/>
      <c r="I7714" s="241"/>
      <c r="J7714" s="241"/>
      <c r="K7714" s="241"/>
      <c r="L7714" s="241"/>
      <c r="M7714" s="243"/>
      <c r="N7714" s="244"/>
      <c r="O7714" s="243"/>
      <c r="P7714" s="244"/>
      <c r="Q7714" s="243"/>
      <c r="R7714" s="243"/>
    </row>
    <row r="7715" spans="1:18">
      <c r="A7715" s="241"/>
      <c r="B7715" s="241"/>
      <c r="C7715" s="241"/>
      <c r="D7715" s="241"/>
      <c r="E7715" s="241"/>
      <c r="F7715" s="241"/>
      <c r="G7715" s="242"/>
      <c r="H7715" s="241"/>
      <c r="I7715" s="241"/>
      <c r="J7715" s="241"/>
      <c r="K7715" s="241"/>
      <c r="L7715" s="241"/>
      <c r="M7715" s="243"/>
      <c r="N7715" s="244"/>
      <c r="O7715" s="243"/>
      <c r="P7715" s="244"/>
      <c r="Q7715" s="243"/>
      <c r="R7715" s="243"/>
    </row>
    <row r="7716" spans="1:18">
      <c r="A7716" s="241"/>
      <c r="B7716" s="241"/>
      <c r="C7716" s="241"/>
      <c r="D7716" s="241"/>
      <c r="E7716" s="241"/>
      <c r="F7716" s="241"/>
      <c r="G7716" s="242"/>
      <c r="H7716" s="241"/>
      <c r="I7716" s="241"/>
      <c r="J7716" s="241"/>
      <c r="K7716" s="241"/>
      <c r="L7716" s="241"/>
      <c r="M7716" s="243"/>
      <c r="N7716" s="244"/>
      <c r="O7716" s="243"/>
      <c r="P7716" s="244"/>
      <c r="Q7716" s="243"/>
      <c r="R7716" s="243"/>
    </row>
    <row r="7717" spans="1:18">
      <c r="A7717" s="241"/>
      <c r="B7717" s="241"/>
      <c r="C7717" s="241"/>
      <c r="D7717" s="241"/>
      <c r="E7717" s="241"/>
      <c r="F7717" s="241"/>
      <c r="G7717" s="242"/>
      <c r="H7717" s="241"/>
      <c r="I7717" s="241"/>
      <c r="J7717" s="241"/>
      <c r="K7717" s="241"/>
      <c r="L7717" s="241"/>
      <c r="M7717" s="243"/>
      <c r="N7717" s="244"/>
      <c r="O7717" s="243"/>
      <c r="P7717" s="244"/>
      <c r="Q7717" s="243"/>
      <c r="R7717" s="243"/>
    </row>
    <row r="7718" spans="1:18">
      <c r="A7718" s="241"/>
      <c r="B7718" s="241"/>
      <c r="C7718" s="241"/>
      <c r="D7718" s="241"/>
      <c r="E7718" s="241"/>
      <c r="F7718" s="241"/>
      <c r="G7718" s="242"/>
      <c r="H7718" s="241"/>
      <c r="I7718" s="241"/>
      <c r="J7718" s="241"/>
      <c r="K7718" s="241"/>
      <c r="L7718" s="241"/>
      <c r="M7718" s="243"/>
      <c r="N7718" s="244"/>
      <c r="O7718" s="243"/>
      <c r="P7718" s="244"/>
      <c r="Q7718" s="243"/>
      <c r="R7718" s="243"/>
    </row>
    <row r="7719" spans="1:18">
      <c r="A7719" s="241"/>
      <c r="B7719" s="241"/>
      <c r="C7719" s="241"/>
      <c r="D7719" s="241"/>
      <c r="E7719" s="241"/>
      <c r="F7719" s="241"/>
      <c r="G7719" s="242"/>
      <c r="H7719" s="241"/>
      <c r="I7719" s="241"/>
      <c r="J7719" s="241"/>
      <c r="K7719" s="241"/>
      <c r="L7719" s="241"/>
      <c r="M7719" s="243"/>
      <c r="N7719" s="244"/>
      <c r="O7719" s="243"/>
      <c r="P7719" s="244"/>
      <c r="Q7719" s="243"/>
      <c r="R7719" s="243"/>
    </row>
    <row r="7720" spans="1:18">
      <c r="A7720" s="241"/>
      <c r="B7720" s="241"/>
      <c r="C7720" s="241"/>
      <c r="D7720" s="241"/>
      <c r="E7720" s="241"/>
      <c r="F7720" s="241"/>
      <c r="G7720" s="242"/>
      <c r="H7720" s="241"/>
      <c r="I7720" s="241"/>
      <c r="J7720" s="241"/>
      <c r="K7720" s="241"/>
      <c r="L7720" s="241"/>
      <c r="M7720" s="243"/>
      <c r="N7720" s="244"/>
      <c r="O7720" s="243"/>
      <c r="P7720" s="244"/>
      <c r="Q7720" s="243"/>
      <c r="R7720" s="243"/>
    </row>
    <row r="7721" spans="1:18">
      <c r="A7721" s="241"/>
      <c r="B7721" s="241"/>
      <c r="C7721" s="241"/>
      <c r="D7721" s="241"/>
      <c r="E7721" s="241"/>
      <c r="F7721" s="241"/>
      <c r="G7721" s="242"/>
      <c r="H7721" s="241"/>
      <c r="I7721" s="241"/>
      <c r="J7721" s="241"/>
      <c r="K7721" s="241"/>
      <c r="L7721" s="241"/>
      <c r="M7721" s="243"/>
      <c r="N7721" s="244"/>
      <c r="O7721" s="243"/>
      <c r="P7721" s="244"/>
      <c r="Q7721" s="243"/>
      <c r="R7721" s="243"/>
    </row>
    <row r="7722" spans="1:18">
      <c r="A7722" s="241"/>
      <c r="B7722" s="241"/>
      <c r="C7722" s="241"/>
      <c r="D7722" s="241"/>
      <c r="E7722" s="241"/>
      <c r="F7722" s="241"/>
      <c r="G7722" s="242"/>
      <c r="H7722" s="241"/>
      <c r="I7722" s="241"/>
      <c r="J7722" s="241"/>
      <c r="K7722" s="241"/>
      <c r="L7722" s="241"/>
      <c r="M7722" s="243"/>
      <c r="N7722" s="244"/>
      <c r="O7722" s="243"/>
      <c r="P7722" s="244"/>
      <c r="Q7722" s="243"/>
      <c r="R7722" s="243"/>
    </row>
    <row r="7723" spans="1:18">
      <c r="A7723" s="241"/>
      <c r="B7723" s="241"/>
      <c r="C7723" s="241"/>
      <c r="D7723" s="241"/>
      <c r="E7723" s="241"/>
      <c r="F7723" s="241"/>
      <c r="G7723" s="242"/>
      <c r="H7723" s="241"/>
      <c r="I7723" s="241"/>
      <c r="J7723" s="241"/>
      <c r="K7723" s="241"/>
      <c r="L7723" s="241"/>
      <c r="M7723" s="243"/>
      <c r="N7723" s="244"/>
      <c r="O7723" s="243"/>
      <c r="P7723" s="244"/>
      <c r="Q7723" s="243"/>
      <c r="R7723" s="243"/>
    </row>
    <row r="7724" spans="1:18">
      <c r="A7724" s="241"/>
      <c r="B7724" s="241"/>
      <c r="C7724" s="241"/>
      <c r="D7724" s="241"/>
      <c r="E7724" s="241"/>
      <c r="F7724" s="241"/>
      <c r="G7724" s="242"/>
      <c r="H7724" s="241"/>
      <c r="I7724" s="241"/>
      <c r="J7724" s="241"/>
      <c r="K7724" s="241"/>
      <c r="L7724" s="241"/>
      <c r="M7724" s="243"/>
      <c r="N7724" s="244"/>
      <c r="O7724" s="243"/>
      <c r="P7724" s="244"/>
      <c r="Q7724" s="243"/>
      <c r="R7724" s="243"/>
    </row>
    <row r="7725" spans="1:18">
      <c r="A7725" s="241"/>
      <c r="B7725" s="241"/>
      <c r="C7725" s="241"/>
      <c r="D7725" s="241"/>
      <c r="E7725" s="241"/>
      <c r="F7725" s="241"/>
      <c r="G7725" s="242"/>
      <c r="H7725" s="241"/>
      <c r="I7725" s="241"/>
      <c r="J7725" s="241"/>
      <c r="K7725" s="241"/>
      <c r="L7725" s="241"/>
      <c r="M7725" s="243"/>
      <c r="N7725" s="244"/>
      <c r="O7725" s="243"/>
      <c r="P7725" s="244"/>
      <c r="Q7725" s="243"/>
      <c r="R7725" s="243"/>
    </row>
    <row r="7726" spans="1:18">
      <c r="A7726" s="241"/>
      <c r="B7726" s="241"/>
      <c r="C7726" s="241"/>
      <c r="D7726" s="241"/>
      <c r="E7726" s="241"/>
      <c r="F7726" s="241"/>
      <c r="G7726" s="242"/>
      <c r="H7726" s="241"/>
      <c r="I7726" s="241"/>
      <c r="J7726" s="241"/>
      <c r="K7726" s="241"/>
      <c r="L7726" s="241"/>
      <c r="M7726" s="243"/>
      <c r="N7726" s="244"/>
      <c r="O7726" s="243"/>
      <c r="P7726" s="244"/>
      <c r="Q7726" s="243"/>
      <c r="R7726" s="243"/>
    </row>
    <row r="7727" spans="1:18">
      <c r="A7727" s="241"/>
      <c r="B7727" s="241"/>
      <c r="C7727" s="241"/>
      <c r="D7727" s="241"/>
      <c r="E7727" s="241"/>
      <c r="F7727" s="241"/>
      <c r="G7727" s="242"/>
      <c r="H7727" s="241"/>
      <c r="I7727" s="241"/>
      <c r="J7727" s="241"/>
      <c r="K7727" s="241"/>
      <c r="L7727" s="241"/>
      <c r="M7727" s="243"/>
      <c r="N7727" s="244"/>
      <c r="O7727" s="243"/>
      <c r="P7727" s="244"/>
      <c r="Q7727" s="243"/>
      <c r="R7727" s="243"/>
    </row>
    <row r="7728" spans="1:18">
      <c r="A7728" s="241"/>
      <c r="B7728" s="241"/>
      <c r="C7728" s="241"/>
      <c r="D7728" s="241"/>
      <c r="E7728" s="241"/>
      <c r="F7728" s="241"/>
      <c r="G7728" s="242"/>
      <c r="H7728" s="241"/>
      <c r="I7728" s="241"/>
      <c r="J7728" s="241"/>
      <c r="K7728" s="241"/>
      <c r="L7728" s="241"/>
      <c r="M7728" s="243"/>
      <c r="N7728" s="244"/>
      <c r="O7728" s="243"/>
      <c r="P7728" s="244"/>
      <c r="Q7728" s="243"/>
      <c r="R7728" s="243"/>
    </row>
    <row r="7729" spans="1:18">
      <c r="A7729" s="241"/>
      <c r="B7729" s="241"/>
      <c r="C7729" s="241"/>
      <c r="D7729" s="241"/>
      <c r="E7729" s="241"/>
      <c r="F7729" s="241"/>
      <c r="G7729" s="242"/>
      <c r="H7729" s="241"/>
      <c r="I7729" s="241"/>
      <c r="J7729" s="241"/>
      <c r="K7729" s="241"/>
      <c r="L7729" s="241"/>
      <c r="M7729" s="243"/>
      <c r="N7729" s="244"/>
      <c r="O7729" s="243"/>
      <c r="P7729" s="244"/>
      <c r="Q7729" s="243"/>
      <c r="R7729" s="243"/>
    </row>
    <row r="7730" spans="1:18">
      <c r="A7730" s="241"/>
      <c r="B7730" s="241"/>
      <c r="C7730" s="241"/>
      <c r="D7730" s="241"/>
      <c r="E7730" s="241"/>
      <c r="F7730" s="241"/>
      <c r="G7730" s="242"/>
      <c r="H7730" s="241"/>
      <c r="I7730" s="241"/>
      <c r="J7730" s="241"/>
      <c r="K7730" s="241"/>
      <c r="L7730" s="241"/>
      <c r="M7730" s="243"/>
      <c r="N7730" s="244"/>
      <c r="O7730" s="243"/>
      <c r="P7730" s="244"/>
      <c r="Q7730" s="243"/>
      <c r="R7730" s="243"/>
    </row>
    <row r="7731" spans="1:18">
      <c r="A7731" s="241"/>
      <c r="B7731" s="241"/>
      <c r="C7731" s="241"/>
      <c r="D7731" s="241"/>
      <c r="E7731" s="241"/>
      <c r="F7731" s="241"/>
      <c r="G7731" s="242"/>
      <c r="H7731" s="241"/>
      <c r="I7731" s="241"/>
      <c r="J7731" s="241"/>
      <c r="K7731" s="241"/>
      <c r="L7731" s="241"/>
      <c r="M7731" s="243"/>
      <c r="N7731" s="244"/>
      <c r="O7731" s="243"/>
      <c r="P7731" s="244"/>
      <c r="Q7731" s="243"/>
      <c r="R7731" s="243"/>
    </row>
    <row r="7732" spans="1:18">
      <c r="A7732" s="241"/>
      <c r="B7732" s="241"/>
      <c r="C7732" s="241"/>
      <c r="D7732" s="241"/>
      <c r="E7732" s="241"/>
      <c r="F7732" s="241"/>
      <c r="G7732" s="242"/>
      <c r="H7732" s="241"/>
      <c r="I7732" s="241"/>
      <c r="J7732" s="241"/>
      <c r="K7732" s="241"/>
      <c r="L7732" s="241"/>
      <c r="M7732" s="243"/>
      <c r="N7732" s="244"/>
      <c r="O7732" s="243"/>
      <c r="P7732" s="244"/>
      <c r="Q7732" s="243"/>
      <c r="R7732" s="243"/>
    </row>
    <row r="7733" spans="1:18">
      <c r="A7733" s="241"/>
      <c r="B7733" s="241"/>
      <c r="C7733" s="241"/>
      <c r="D7733" s="241"/>
      <c r="E7733" s="241"/>
      <c r="F7733" s="241"/>
      <c r="G7733" s="242"/>
      <c r="H7733" s="241"/>
      <c r="I7733" s="241"/>
      <c r="J7733" s="241"/>
      <c r="K7733" s="241"/>
      <c r="L7733" s="241"/>
      <c r="M7733" s="243"/>
      <c r="N7733" s="244"/>
      <c r="O7733" s="243"/>
      <c r="P7733" s="244"/>
      <c r="Q7733" s="243"/>
      <c r="R7733" s="243"/>
    </row>
    <row r="7734" spans="1:18">
      <c r="A7734" s="241"/>
      <c r="B7734" s="241"/>
      <c r="C7734" s="241"/>
      <c r="D7734" s="241"/>
      <c r="E7734" s="241"/>
      <c r="F7734" s="241"/>
      <c r="G7734" s="242"/>
      <c r="H7734" s="241"/>
      <c r="I7734" s="241"/>
      <c r="J7734" s="241"/>
      <c r="K7734" s="241"/>
      <c r="L7734" s="241"/>
      <c r="M7734" s="243"/>
      <c r="N7734" s="244"/>
      <c r="O7734" s="243"/>
      <c r="P7734" s="244"/>
      <c r="Q7734" s="243"/>
      <c r="R7734" s="243"/>
    </row>
    <row r="7735" spans="1:18">
      <c r="A7735" s="241"/>
      <c r="B7735" s="241"/>
      <c r="C7735" s="241"/>
      <c r="D7735" s="241"/>
      <c r="E7735" s="241"/>
      <c r="F7735" s="241"/>
      <c r="G7735" s="242"/>
      <c r="H7735" s="241"/>
      <c r="I7735" s="241"/>
      <c r="J7735" s="241"/>
      <c r="K7735" s="241"/>
      <c r="L7735" s="241"/>
      <c r="M7735" s="243"/>
      <c r="N7735" s="244"/>
      <c r="O7735" s="243"/>
      <c r="P7735" s="244"/>
      <c r="Q7735" s="243"/>
      <c r="R7735" s="243"/>
    </row>
    <row r="7736" spans="1:18">
      <c r="A7736" s="241"/>
      <c r="B7736" s="241"/>
      <c r="C7736" s="241"/>
      <c r="D7736" s="241"/>
      <c r="E7736" s="241"/>
      <c r="F7736" s="241"/>
      <c r="G7736" s="242"/>
      <c r="H7736" s="241"/>
      <c r="I7736" s="241"/>
      <c r="J7736" s="241"/>
      <c r="K7736" s="241"/>
      <c r="L7736" s="241"/>
      <c r="M7736" s="243"/>
      <c r="N7736" s="244"/>
      <c r="O7736" s="243"/>
      <c r="P7736" s="244"/>
      <c r="Q7736" s="243"/>
      <c r="R7736" s="243"/>
    </row>
    <row r="7737" spans="1:18">
      <c r="A7737" s="241"/>
      <c r="B7737" s="241"/>
      <c r="C7737" s="241"/>
      <c r="D7737" s="241"/>
      <c r="E7737" s="241"/>
      <c r="F7737" s="241"/>
      <c r="G7737" s="242"/>
      <c r="H7737" s="241"/>
      <c r="I7737" s="241"/>
      <c r="J7737" s="241"/>
      <c r="K7737" s="241"/>
      <c r="L7737" s="241"/>
      <c r="M7737" s="243"/>
      <c r="N7737" s="244"/>
      <c r="O7737" s="243"/>
      <c r="P7737" s="244"/>
      <c r="Q7737" s="243"/>
      <c r="R7737" s="243"/>
    </row>
    <row r="7738" spans="1:18">
      <c r="A7738" s="241"/>
      <c r="B7738" s="241"/>
      <c r="C7738" s="241"/>
      <c r="D7738" s="241"/>
      <c r="E7738" s="241"/>
      <c r="F7738" s="241"/>
      <c r="G7738" s="242"/>
      <c r="H7738" s="241"/>
      <c r="I7738" s="241"/>
      <c r="J7738" s="241"/>
      <c r="K7738" s="241"/>
      <c r="L7738" s="241"/>
      <c r="M7738" s="243"/>
      <c r="N7738" s="244"/>
      <c r="O7738" s="243"/>
      <c r="P7738" s="244"/>
      <c r="Q7738" s="243"/>
      <c r="R7738" s="243"/>
    </row>
    <row r="7739" spans="1:18">
      <c r="A7739" s="241"/>
      <c r="B7739" s="241"/>
      <c r="C7739" s="241"/>
      <c r="D7739" s="241"/>
      <c r="E7739" s="241"/>
      <c r="F7739" s="241"/>
      <c r="G7739" s="242"/>
      <c r="H7739" s="241"/>
      <c r="I7739" s="241"/>
      <c r="J7739" s="241"/>
      <c r="K7739" s="241"/>
      <c r="L7739" s="241"/>
      <c r="M7739" s="243"/>
      <c r="N7739" s="244"/>
      <c r="O7739" s="243"/>
      <c r="P7739" s="244"/>
      <c r="Q7739" s="243"/>
      <c r="R7739" s="243"/>
    </row>
    <row r="7740" spans="1:18">
      <c r="A7740" s="241"/>
      <c r="B7740" s="241"/>
      <c r="C7740" s="241"/>
      <c r="D7740" s="241"/>
      <c r="E7740" s="241"/>
      <c r="F7740" s="241"/>
      <c r="G7740" s="242"/>
      <c r="H7740" s="241"/>
      <c r="I7740" s="241"/>
      <c r="J7740" s="241"/>
      <c r="K7740" s="241"/>
      <c r="L7740" s="241"/>
      <c r="M7740" s="243"/>
      <c r="N7740" s="244"/>
      <c r="O7740" s="243"/>
      <c r="P7740" s="244"/>
      <c r="Q7740" s="243"/>
      <c r="R7740" s="243"/>
    </row>
    <row r="7741" spans="1:18">
      <c r="A7741" s="241"/>
      <c r="B7741" s="241"/>
      <c r="C7741" s="241"/>
      <c r="D7741" s="241"/>
      <c r="E7741" s="241"/>
      <c r="F7741" s="241"/>
      <c r="G7741" s="242"/>
      <c r="H7741" s="241"/>
      <c r="I7741" s="241"/>
      <c r="J7741" s="241"/>
      <c r="K7741" s="241"/>
      <c r="L7741" s="241"/>
      <c r="M7741" s="243"/>
      <c r="N7741" s="244"/>
      <c r="O7741" s="243"/>
      <c r="P7741" s="244"/>
      <c r="Q7741" s="243"/>
      <c r="R7741" s="243"/>
    </row>
    <row r="7742" spans="1:18">
      <c r="A7742" s="241"/>
      <c r="B7742" s="241"/>
      <c r="C7742" s="241"/>
      <c r="D7742" s="241"/>
      <c r="E7742" s="241"/>
      <c r="F7742" s="241"/>
      <c r="G7742" s="242"/>
      <c r="H7742" s="241"/>
      <c r="I7742" s="241"/>
      <c r="J7742" s="241"/>
      <c r="K7742" s="241"/>
      <c r="L7742" s="241"/>
      <c r="M7742" s="243"/>
      <c r="N7742" s="244"/>
      <c r="O7742" s="243"/>
      <c r="P7742" s="244"/>
      <c r="Q7742" s="243"/>
      <c r="R7742" s="243"/>
    </row>
    <row r="7743" spans="1:18">
      <c r="A7743" s="241"/>
      <c r="B7743" s="241"/>
      <c r="C7743" s="241"/>
      <c r="D7743" s="241"/>
      <c r="E7743" s="241"/>
      <c r="F7743" s="241"/>
      <c r="G7743" s="242"/>
      <c r="H7743" s="241"/>
      <c r="I7743" s="241"/>
      <c r="J7743" s="241"/>
      <c r="K7743" s="241"/>
      <c r="L7743" s="241"/>
      <c r="M7743" s="243"/>
      <c r="N7743" s="244"/>
      <c r="O7743" s="243"/>
      <c r="P7743" s="244"/>
      <c r="Q7743" s="243"/>
      <c r="R7743" s="243"/>
    </row>
    <row r="7744" spans="1:18">
      <c r="A7744" s="241"/>
      <c r="B7744" s="241"/>
      <c r="C7744" s="241"/>
      <c r="D7744" s="241"/>
      <c r="E7744" s="241"/>
      <c r="F7744" s="241"/>
      <c r="G7744" s="242"/>
      <c r="H7744" s="241"/>
      <c r="I7744" s="241"/>
      <c r="J7744" s="241"/>
      <c r="K7744" s="241"/>
      <c r="L7744" s="241"/>
      <c r="M7744" s="243"/>
      <c r="N7744" s="244"/>
      <c r="O7744" s="243"/>
      <c r="P7744" s="244"/>
      <c r="Q7744" s="243"/>
      <c r="R7744" s="243"/>
    </row>
    <row r="7745" spans="1:18">
      <c r="A7745" s="241"/>
      <c r="B7745" s="241"/>
      <c r="C7745" s="241"/>
      <c r="D7745" s="241"/>
      <c r="E7745" s="241"/>
      <c r="F7745" s="241"/>
      <c r="G7745" s="242"/>
      <c r="H7745" s="241"/>
      <c r="I7745" s="241"/>
      <c r="J7745" s="241"/>
      <c r="K7745" s="241"/>
      <c r="L7745" s="241"/>
      <c r="M7745" s="243"/>
      <c r="N7745" s="244"/>
      <c r="O7745" s="243"/>
      <c r="P7745" s="244"/>
      <c r="Q7745" s="243"/>
      <c r="R7745" s="243"/>
    </row>
    <row r="7746" spans="1:18">
      <c r="A7746" s="241"/>
      <c r="B7746" s="241"/>
      <c r="C7746" s="241"/>
      <c r="D7746" s="241"/>
      <c r="E7746" s="241"/>
      <c r="F7746" s="241"/>
      <c r="G7746" s="242"/>
      <c r="H7746" s="241"/>
      <c r="I7746" s="241"/>
      <c r="J7746" s="241"/>
      <c r="K7746" s="241"/>
      <c r="L7746" s="241"/>
      <c r="M7746" s="243"/>
      <c r="N7746" s="244"/>
      <c r="O7746" s="243"/>
      <c r="P7746" s="244"/>
      <c r="Q7746" s="243"/>
      <c r="R7746" s="243"/>
    </row>
    <row r="7747" spans="1:18">
      <c r="A7747" s="241"/>
      <c r="B7747" s="241"/>
      <c r="C7747" s="241"/>
      <c r="D7747" s="241"/>
      <c r="E7747" s="241"/>
      <c r="F7747" s="241"/>
      <c r="G7747" s="242"/>
      <c r="H7747" s="241"/>
      <c r="I7747" s="241"/>
      <c r="J7747" s="241"/>
      <c r="K7747" s="241"/>
      <c r="L7747" s="241"/>
      <c r="M7747" s="243"/>
      <c r="N7747" s="244"/>
      <c r="O7747" s="243"/>
      <c r="P7747" s="244"/>
      <c r="Q7747" s="243"/>
      <c r="R7747" s="243"/>
    </row>
    <row r="7748" spans="1:18">
      <c r="A7748" s="241"/>
      <c r="B7748" s="241"/>
      <c r="C7748" s="241"/>
      <c r="D7748" s="241"/>
      <c r="E7748" s="241"/>
      <c r="F7748" s="241"/>
      <c r="G7748" s="242"/>
      <c r="H7748" s="241"/>
      <c r="I7748" s="241"/>
      <c r="J7748" s="241"/>
      <c r="K7748" s="241"/>
      <c r="L7748" s="241"/>
      <c r="M7748" s="243"/>
      <c r="N7748" s="244"/>
      <c r="O7748" s="243"/>
      <c r="P7748" s="244"/>
      <c r="Q7748" s="243"/>
      <c r="R7748" s="243"/>
    </row>
    <row r="7749" spans="1:18">
      <c r="A7749" s="241"/>
      <c r="B7749" s="241"/>
      <c r="C7749" s="241"/>
      <c r="D7749" s="241"/>
      <c r="E7749" s="241"/>
      <c r="F7749" s="241"/>
      <c r="G7749" s="242"/>
      <c r="H7749" s="241"/>
      <c r="I7749" s="241"/>
      <c r="J7749" s="241"/>
      <c r="K7749" s="241"/>
      <c r="L7749" s="241"/>
      <c r="M7749" s="243"/>
      <c r="N7749" s="244"/>
      <c r="O7749" s="243"/>
      <c r="P7749" s="244"/>
      <c r="Q7749" s="243"/>
      <c r="R7749" s="243"/>
    </row>
    <row r="7750" spans="1:18">
      <c r="A7750" s="241"/>
      <c r="B7750" s="241"/>
      <c r="C7750" s="241"/>
      <c r="D7750" s="241"/>
      <c r="E7750" s="241"/>
      <c r="F7750" s="241"/>
      <c r="G7750" s="242"/>
      <c r="H7750" s="241"/>
      <c r="I7750" s="241"/>
      <c r="J7750" s="241"/>
      <c r="K7750" s="241"/>
      <c r="L7750" s="241"/>
      <c r="M7750" s="243"/>
      <c r="N7750" s="244"/>
      <c r="O7750" s="243"/>
      <c r="P7750" s="244"/>
      <c r="Q7750" s="243"/>
      <c r="R7750" s="243"/>
    </row>
    <row r="7751" spans="1:18">
      <c r="A7751" s="241"/>
      <c r="B7751" s="241"/>
      <c r="C7751" s="241"/>
      <c r="D7751" s="241"/>
      <c r="E7751" s="241"/>
      <c r="F7751" s="241"/>
      <c r="G7751" s="242"/>
      <c r="H7751" s="241"/>
      <c r="I7751" s="241"/>
      <c r="J7751" s="241"/>
      <c r="K7751" s="241"/>
      <c r="L7751" s="241"/>
      <c r="M7751" s="243"/>
      <c r="N7751" s="244"/>
      <c r="O7751" s="243"/>
      <c r="P7751" s="244"/>
      <c r="Q7751" s="243"/>
      <c r="R7751" s="243"/>
    </row>
    <row r="7752" spans="1:18">
      <c r="A7752" s="241"/>
      <c r="B7752" s="241"/>
      <c r="C7752" s="241"/>
      <c r="D7752" s="241"/>
      <c r="E7752" s="241"/>
      <c r="F7752" s="241"/>
      <c r="G7752" s="242"/>
      <c r="H7752" s="241"/>
      <c r="I7752" s="241"/>
      <c r="J7752" s="241"/>
      <c r="K7752" s="241"/>
      <c r="L7752" s="241"/>
      <c r="M7752" s="243"/>
      <c r="N7752" s="244"/>
      <c r="O7752" s="243"/>
      <c r="P7752" s="244"/>
      <c r="Q7752" s="243"/>
      <c r="R7752" s="243"/>
    </row>
    <row r="7753" spans="1:18">
      <c r="A7753" s="241"/>
      <c r="B7753" s="241"/>
      <c r="C7753" s="241"/>
      <c r="D7753" s="241"/>
      <c r="E7753" s="241"/>
      <c r="F7753" s="241"/>
      <c r="G7753" s="242"/>
      <c r="H7753" s="241"/>
      <c r="I7753" s="241"/>
      <c r="J7753" s="241"/>
      <c r="K7753" s="241"/>
      <c r="L7753" s="241"/>
      <c r="M7753" s="243"/>
      <c r="N7753" s="244"/>
      <c r="O7753" s="243"/>
      <c r="P7753" s="244"/>
      <c r="Q7753" s="243"/>
      <c r="R7753" s="243"/>
    </row>
    <row r="7754" spans="1:18">
      <c r="A7754" s="241"/>
      <c r="B7754" s="241"/>
      <c r="C7754" s="241"/>
      <c r="D7754" s="241"/>
      <c r="E7754" s="241"/>
      <c r="F7754" s="241"/>
      <c r="G7754" s="242"/>
      <c r="H7754" s="241"/>
      <c r="I7754" s="241"/>
      <c r="J7754" s="241"/>
      <c r="K7754" s="241"/>
      <c r="L7754" s="241"/>
      <c r="M7754" s="243"/>
      <c r="N7754" s="244"/>
      <c r="O7754" s="243"/>
      <c r="P7754" s="244"/>
      <c r="Q7754" s="243"/>
      <c r="R7754" s="243"/>
    </row>
    <row r="7755" spans="1:18">
      <c r="A7755" s="241"/>
      <c r="B7755" s="241"/>
      <c r="C7755" s="241"/>
      <c r="D7755" s="241"/>
      <c r="E7755" s="241"/>
      <c r="F7755" s="241"/>
      <c r="G7755" s="242"/>
      <c r="H7755" s="241"/>
      <c r="I7755" s="241"/>
      <c r="J7755" s="241"/>
      <c r="K7755" s="241"/>
      <c r="L7755" s="241"/>
      <c r="M7755" s="243"/>
      <c r="N7755" s="244"/>
      <c r="O7755" s="243"/>
      <c r="P7755" s="244"/>
      <c r="Q7755" s="243"/>
      <c r="R7755" s="243"/>
    </row>
    <row r="7756" spans="1:18">
      <c r="A7756" s="241"/>
      <c r="B7756" s="241"/>
      <c r="C7756" s="241"/>
      <c r="D7756" s="241"/>
      <c r="E7756" s="241"/>
      <c r="F7756" s="241"/>
      <c r="G7756" s="242"/>
      <c r="H7756" s="241"/>
      <c r="I7756" s="241"/>
      <c r="J7756" s="241"/>
      <c r="K7756" s="241"/>
      <c r="L7756" s="241"/>
      <c r="M7756" s="243"/>
      <c r="N7756" s="244"/>
      <c r="O7756" s="243"/>
      <c r="P7756" s="244"/>
      <c r="Q7756" s="243"/>
      <c r="R7756" s="243"/>
    </row>
    <row r="7757" spans="1:18">
      <c r="A7757" s="241"/>
      <c r="B7757" s="241"/>
      <c r="C7757" s="241"/>
      <c r="D7757" s="241"/>
      <c r="E7757" s="241"/>
      <c r="F7757" s="241"/>
      <c r="G7757" s="242"/>
      <c r="H7757" s="241"/>
      <c r="I7757" s="241"/>
      <c r="J7757" s="241"/>
      <c r="K7757" s="241"/>
      <c r="L7757" s="241"/>
      <c r="M7757" s="243"/>
      <c r="N7757" s="244"/>
      <c r="O7757" s="243"/>
      <c r="P7757" s="244"/>
      <c r="Q7757" s="243"/>
      <c r="R7757" s="243"/>
    </row>
    <row r="7758" spans="1:18">
      <c r="A7758" s="241"/>
      <c r="B7758" s="241"/>
      <c r="C7758" s="241"/>
      <c r="D7758" s="241"/>
      <c r="E7758" s="241"/>
      <c r="F7758" s="241"/>
      <c r="G7758" s="242"/>
      <c r="H7758" s="241"/>
      <c r="I7758" s="241"/>
      <c r="J7758" s="241"/>
      <c r="K7758" s="241"/>
      <c r="L7758" s="241"/>
      <c r="M7758" s="243"/>
      <c r="N7758" s="244"/>
      <c r="O7758" s="243"/>
      <c r="P7758" s="244"/>
      <c r="Q7758" s="243"/>
      <c r="R7758" s="243"/>
    </row>
    <row r="7759" spans="1:18">
      <c r="A7759" s="241"/>
      <c r="B7759" s="241"/>
      <c r="C7759" s="241"/>
      <c r="D7759" s="241"/>
      <c r="E7759" s="241"/>
      <c r="F7759" s="241"/>
      <c r="G7759" s="242"/>
      <c r="H7759" s="241"/>
      <c r="I7759" s="241"/>
      <c r="J7759" s="241"/>
      <c r="K7759" s="241"/>
      <c r="L7759" s="241"/>
      <c r="M7759" s="243"/>
      <c r="N7759" s="244"/>
      <c r="O7759" s="243"/>
      <c r="P7759" s="244"/>
      <c r="Q7759" s="243"/>
      <c r="R7759" s="243"/>
    </row>
    <row r="7760" spans="1:18">
      <c r="A7760" s="241"/>
      <c r="B7760" s="241"/>
      <c r="C7760" s="241"/>
      <c r="D7760" s="241"/>
      <c r="E7760" s="241"/>
      <c r="F7760" s="241"/>
      <c r="G7760" s="242"/>
      <c r="H7760" s="241"/>
      <c r="I7760" s="241"/>
      <c r="J7760" s="241"/>
      <c r="K7760" s="241"/>
      <c r="L7760" s="241"/>
      <c r="M7760" s="243"/>
      <c r="N7760" s="244"/>
      <c r="O7760" s="243"/>
      <c r="P7760" s="244"/>
      <c r="Q7760" s="243"/>
      <c r="R7760" s="243"/>
    </row>
    <row r="7761" spans="1:18">
      <c r="A7761" s="241"/>
      <c r="B7761" s="241"/>
      <c r="C7761" s="241"/>
      <c r="D7761" s="241"/>
      <c r="E7761" s="241"/>
      <c r="F7761" s="241"/>
      <c r="G7761" s="242"/>
      <c r="H7761" s="241"/>
      <c r="I7761" s="241"/>
      <c r="J7761" s="241"/>
      <c r="K7761" s="241"/>
      <c r="L7761" s="241"/>
      <c r="M7761" s="243"/>
      <c r="N7761" s="244"/>
      <c r="O7761" s="243"/>
      <c r="P7761" s="244"/>
      <c r="Q7761" s="243"/>
      <c r="R7761" s="243"/>
    </row>
    <row r="7762" spans="1:18">
      <c r="A7762" s="241"/>
      <c r="B7762" s="241"/>
      <c r="C7762" s="241"/>
      <c r="D7762" s="241"/>
      <c r="E7762" s="241"/>
      <c r="F7762" s="241"/>
      <c r="G7762" s="242"/>
      <c r="H7762" s="241"/>
      <c r="I7762" s="241"/>
      <c r="J7762" s="241"/>
      <c r="K7762" s="241"/>
      <c r="L7762" s="241"/>
      <c r="M7762" s="243"/>
      <c r="N7762" s="244"/>
      <c r="O7762" s="243"/>
      <c r="P7762" s="244"/>
      <c r="Q7762" s="243"/>
      <c r="R7762" s="243"/>
    </row>
    <row r="7763" spans="1:18">
      <c r="A7763" s="241"/>
      <c r="B7763" s="241"/>
      <c r="C7763" s="241"/>
      <c r="D7763" s="241"/>
      <c r="E7763" s="241"/>
      <c r="F7763" s="241"/>
      <c r="G7763" s="242"/>
      <c r="H7763" s="241"/>
      <c r="I7763" s="241"/>
      <c r="J7763" s="241"/>
      <c r="K7763" s="241"/>
      <c r="L7763" s="241"/>
      <c r="M7763" s="243"/>
      <c r="N7763" s="244"/>
      <c r="O7763" s="243"/>
      <c r="P7763" s="244"/>
      <c r="Q7763" s="243"/>
      <c r="R7763" s="243"/>
    </row>
    <row r="7764" spans="1:18">
      <c r="A7764" s="241"/>
      <c r="B7764" s="241"/>
      <c r="C7764" s="241"/>
      <c r="D7764" s="241"/>
      <c r="E7764" s="241"/>
      <c r="F7764" s="241"/>
      <c r="G7764" s="242"/>
      <c r="H7764" s="241"/>
      <c r="I7764" s="241"/>
      <c r="J7764" s="241"/>
      <c r="K7764" s="241"/>
      <c r="L7764" s="241"/>
      <c r="M7764" s="243"/>
      <c r="N7764" s="244"/>
      <c r="O7764" s="243"/>
      <c r="P7764" s="244"/>
      <c r="Q7764" s="243"/>
      <c r="R7764" s="243"/>
    </row>
    <row r="7765" spans="1:18">
      <c r="A7765" s="241"/>
      <c r="B7765" s="241"/>
      <c r="C7765" s="241"/>
      <c r="D7765" s="241"/>
      <c r="E7765" s="241"/>
      <c r="F7765" s="241"/>
      <c r="G7765" s="242"/>
      <c r="H7765" s="241"/>
      <c r="I7765" s="241"/>
      <c r="J7765" s="241"/>
      <c r="K7765" s="241"/>
      <c r="L7765" s="241"/>
      <c r="M7765" s="243"/>
      <c r="N7765" s="244"/>
      <c r="O7765" s="243"/>
      <c r="P7765" s="244"/>
      <c r="Q7765" s="243"/>
      <c r="R7765" s="243"/>
    </row>
    <row r="7766" spans="1:18">
      <c r="A7766" s="241"/>
      <c r="B7766" s="241"/>
      <c r="C7766" s="241"/>
      <c r="D7766" s="241"/>
      <c r="E7766" s="241"/>
      <c r="F7766" s="241"/>
      <c r="G7766" s="242"/>
      <c r="H7766" s="241"/>
      <c r="I7766" s="241"/>
      <c r="J7766" s="241"/>
      <c r="K7766" s="241"/>
      <c r="L7766" s="241"/>
      <c r="M7766" s="243"/>
      <c r="N7766" s="244"/>
      <c r="O7766" s="243"/>
      <c r="P7766" s="244"/>
      <c r="Q7766" s="243"/>
      <c r="R7766" s="243"/>
    </row>
    <row r="7767" spans="1:18">
      <c r="A7767" s="241"/>
      <c r="B7767" s="241"/>
      <c r="C7767" s="241"/>
      <c r="D7767" s="241"/>
      <c r="E7767" s="241"/>
      <c r="F7767" s="241"/>
      <c r="G7767" s="242"/>
      <c r="H7767" s="241"/>
      <c r="I7767" s="241"/>
      <c r="J7767" s="241"/>
      <c r="K7767" s="241"/>
      <c r="L7767" s="241"/>
      <c r="M7767" s="243"/>
      <c r="N7767" s="244"/>
      <c r="O7767" s="243"/>
      <c r="P7767" s="244"/>
      <c r="Q7767" s="243"/>
      <c r="R7767" s="243"/>
    </row>
    <row r="7768" spans="1:18">
      <c r="A7768" s="241"/>
      <c r="B7768" s="241"/>
      <c r="C7768" s="241"/>
      <c r="D7768" s="241"/>
      <c r="E7768" s="241"/>
      <c r="F7768" s="241"/>
      <c r="G7768" s="242"/>
      <c r="H7768" s="241"/>
      <c r="I7768" s="241"/>
      <c r="J7768" s="241"/>
      <c r="K7768" s="241"/>
      <c r="L7768" s="241"/>
      <c r="M7768" s="243"/>
      <c r="N7768" s="244"/>
      <c r="O7768" s="243"/>
      <c r="P7768" s="244"/>
      <c r="Q7768" s="243"/>
      <c r="R7768" s="243"/>
    </row>
    <row r="7769" spans="1:18">
      <c r="A7769" s="241"/>
      <c r="B7769" s="241"/>
      <c r="C7769" s="241"/>
      <c r="D7769" s="241"/>
      <c r="E7769" s="241"/>
      <c r="F7769" s="241"/>
      <c r="G7769" s="242"/>
      <c r="H7769" s="241"/>
      <c r="I7769" s="241"/>
      <c r="J7769" s="241"/>
      <c r="K7769" s="241"/>
      <c r="L7769" s="241"/>
      <c r="M7769" s="243"/>
      <c r="N7769" s="244"/>
      <c r="O7769" s="243"/>
      <c r="P7769" s="244"/>
      <c r="Q7769" s="243"/>
      <c r="R7769" s="243"/>
    </row>
    <row r="7770" spans="1:18">
      <c r="A7770" s="241"/>
      <c r="B7770" s="241"/>
      <c r="C7770" s="241"/>
      <c r="D7770" s="241"/>
      <c r="E7770" s="241"/>
      <c r="F7770" s="241"/>
      <c r="G7770" s="242"/>
      <c r="H7770" s="241"/>
      <c r="I7770" s="241"/>
      <c r="J7770" s="241"/>
      <c r="K7770" s="241"/>
      <c r="L7770" s="241"/>
      <c r="M7770" s="243"/>
      <c r="N7770" s="244"/>
      <c r="O7770" s="243"/>
      <c r="P7770" s="244"/>
      <c r="Q7770" s="243"/>
      <c r="R7770" s="243"/>
    </row>
    <row r="7771" spans="1:18">
      <c r="A7771" s="241"/>
      <c r="B7771" s="241"/>
      <c r="C7771" s="241"/>
      <c r="D7771" s="241"/>
      <c r="E7771" s="241"/>
      <c r="F7771" s="241"/>
      <c r="G7771" s="242"/>
      <c r="H7771" s="241"/>
      <c r="I7771" s="241"/>
      <c r="J7771" s="241"/>
      <c r="K7771" s="241"/>
      <c r="L7771" s="241"/>
      <c r="M7771" s="243"/>
      <c r="N7771" s="244"/>
      <c r="O7771" s="243"/>
      <c r="P7771" s="244"/>
      <c r="Q7771" s="243"/>
      <c r="R7771" s="243"/>
    </row>
    <row r="7772" spans="1:18">
      <c r="A7772" s="241"/>
      <c r="B7772" s="241"/>
      <c r="C7772" s="241"/>
      <c r="D7772" s="241"/>
      <c r="E7772" s="241"/>
      <c r="F7772" s="241"/>
      <c r="G7772" s="242"/>
      <c r="H7772" s="241"/>
      <c r="I7772" s="241"/>
      <c r="J7772" s="241"/>
      <c r="K7772" s="241"/>
      <c r="L7772" s="241"/>
      <c r="M7772" s="243"/>
      <c r="N7772" s="244"/>
      <c r="O7772" s="243"/>
      <c r="P7772" s="244"/>
      <c r="Q7772" s="243"/>
      <c r="R7772" s="243"/>
    </row>
    <row r="7773" spans="1:18">
      <c r="A7773" s="241"/>
      <c r="B7773" s="241"/>
      <c r="C7773" s="241"/>
      <c r="D7773" s="241"/>
      <c r="E7773" s="241"/>
      <c r="F7773" s="241"/>
      <c r="G7773" s="242"/>
      <c r="H7773" s="241"/>
      <c r="I7773" s="241"/>
      <c r="J7773" s="241"/>
      <c r="K7773" s="241"/>
      <c r="L7773" s="241"/>
      <c r="M7773" s="243"/>
      <c r="N7773" s="244"/>
      <c r="O7773" s="243"/>
      <c r="P7773" s="244"/>
      <c r="Q7773" s="243"/>
      <c r="R7773" s="243"/>
    </row>
    <row r="7774" spans="1:18">
      <c r="A7774" s="241"/>
      <c r="B7774" s="241"/>
      <c r="C7774" s="241"/>
      <c r="D7774" s="241"/>
      <c r="E7774" s="241"/>
      <c r="F7774" s="241"/>
      <c r="G7774" s="242"/>
      <c r="H7774" s="241"/>
      <c r="I7774" s="241"/>
      <c r="J7774" s="241"/>
      <c r="K7774" s="241"/>
      <c r="L7774" s="241"/>
      <c r="M7774" s="243"/>
      <c r="N7774" s="244"/>
      <c r="O7774" s="243"/>
      <c r="P7774" s="244"/>
      <c r="Q7774" s="243"/>
      <c r="R7774" s="243"/>
    </row>
    <row r="7775" spans="1:18">
      <c r="A7775" s="241"/>
      <c r="B7775" s="241"/>
      <c r="C7775" s="241"/>
      <c r="D7775" s="241"/>
      <c r="E7775" s="241"/>
      <c r="F7775" s="241"/>
      <c r="G7775" s="242"/>
      <c r="H7775" s="241"/>
      <c r="I7775" s="241"/>
      <c r="J7775" s="241"/>
      <c r="K7775" s="241"/>
      <c r="L7775" s="241"/>
      <c r="M7775" s="243"/>
      <c r="N7775" s="244"/>
      <c r="O7775" s="243"/>
      <c r="P7775" s="244"/>
      <c r="Q7775" s="243"/>
      <c r="R7775" s="243"/>
    </row>
    <row r="7776" spans="1:18">
      <c r="A7776" s="241"/>
      <c r="B7776" s="241"/>
      <c r="C7776" s="241"/>
      <c r="D7776" s="241"/>
      <c r="E7776" s="241"/>
      <c r="F7776" s="241"/>
      <c r="G7776" s="242"/>
      <c r="H7776" s="241"/>
      <c r="I7776" s="241"/>
      <c r="J7776" s="241"/>
      <c r="K7776" s="241"/>
      <c r="L7776" s="241"/>
      <c r="M7776" s="243"/>
      <c r="N7776" s="244"/>
      <c r="O7776" s="243"/>
      <c r="P7776" s="244"/>
      <c r="Q7776" s="243"/>
      <c r="R7776" s="243"/>
    </row>
    <row r="7777" spans="1:18">
      <c r="A7777" s="241"/>
      <c r="B7777" s="241"/>
      <c r="C7777" s="241"/>
      <c r="D7777" s="241"/>
      <c r="E7777" s="241"/>
      <c r="F7777" s="241"/>
      <c r="G7777" s="242"/>
      <c r="H7777" s="241"/>
      <c r="I7777" s="241"/>
      <c r="J7777" s="241"/>
      <c r="K7777" s="241"/>
      <c r="L7777" s="241"/>
      <c r="M7777" s="243"/>
      <c r="N7777" s="244"/>
      <c r="O7777" s="243"/>
      <c r="P7777" s="244"/>
      <c r="Q7777" s="243"/>
      <c r="R7777" s="243"/>
    </row>
    <row r="7778" spans="1:18">
      <c r="A7778" s="241"/>
      <c r="B7778" s="241"/>
      <c r="C7778" s="241"/>
      <c r="D7778" s="241"/>
      <c r="E7778" s="241"/>
      <c r="F7778" s="241"/>
      <c r="G7778" s="242"/>
      <c r="H7778" s="241"/>
      <c r="I7778" s="241"/>
      <c r="J7778" s="241"/>
      <c r="K7778" s="241"/>
      <c r="L7778" s="241"/>
      <c r="M7778" s="243"/>
      <c r="N7778" s="244"/>
      <c r="O7778" s="243"/>
      <c r="P7778" s="244"/>
      <c r="Q7778" s="243"/>
      <c r="R7778" s="243"/>
    </row>
    <row r="7779" spans="1:18">
      <c r="A7779" s="241"/>
      <c r="B7779" s="241"/>
      <c r="C7779" s="241"/>
      <c r="D7779" s="241"/>
      <c r="E7779" s="241"/>
      <c r="F7779" s="241"/>
      <c r="G7779" s="242"/>
      <c r="H7779" s="241"/>
      <c r="I7779" s="241"/>
      <c r="J7779" s="241"/>
      <c r="K7779" s="241"/>
      <c r="L7779" s="241"/>
      <c r="M7779" s="243"/>
      <c r="N7779" s="244"/>
      <c r="O7779" s="243"/>
      <c r="P7779" s="244"/>
      <c r="Q7779" s="243"/>
      <c r="R7779" s="243"/>
    </row>
    <row r="7780" spans="1:18">
      <c r="A7780" s="241"/>
      <c r="B7780" s="241"/>
      <c r="C7780" s="241"/>
      <c r="D7780" s="241"/>
      <c r="E7780" s="241"/>
      <c r="F7780" s="241"/>
      <c r="G7780" s="242"/>
      <c r="H7780" s="241"/>
      <c r="I7780" s="241"/>
      <c r="J7780" s="241"/>
      <c r="K7780" s="241"/>
      <c r="L7780" s="241"/>
      <c r="M7780" s="243"/>
      <c r="N7780" s="244"/>
      <c r="O7780" s="243"/>
      <c r="P7780" s="244"/>
      <c r="Q7780" s="243"/>
      <c r="R7780" s="243"/>
    </row>
    <row r="7781" spans="1:18">
      <c r="A7781" s="241"/>
      <c r="B7781" s="241"/>
      <c r="C7781" s="241"/>
      <c r="D7781" s="241"/>
      <c r="E7781" s="241"/>
      <c r="F7781" s="241"/>
      <c r="G7781" s="242"/>
      <c r="H7781" s="241"/>
      <c r="I7781" s="241"/>
      <c r="J7781" s="241"/>
      <c r="K7781" s="241"/>
      <c r="L7781" s="241"/>
      <c r="M7781" s="243"/>
      <c r="N7781" s="244"/>
      <c r="O7781" s="243"/>
      <c r="P7781" s="244"/>
      <c r="Q7781" s="243"/>
      <c r="R7781" s="243"/>
    </row>
    <row r="7782" spans="1:18">
      <c r="A7782" s="241"/>
      <c r="B7782" s="241"/>
      <c r="C7782" s="241"/>
      <c r="D7782" s="241"/>
      <c r="E7782" s="241"/>
      <c r="F7782" s="241"/>
      <c r="G7782" s="242"/>
      <c r="H7782" s="241"/>
      <c r="I7782" s="241"/>
      <c r="J7782" s="241"/>
      <c r="K7782" s="241"/>
      <c r="L7782" s="241"/>
      <c r="M7782" s="243"/>
      <c r="N7782" s="244"/>
      <c r="O7782" s="243"/>
      <c r="P7782" s="244"/>
      <c r="Q7782" s="243"/>
      <c r="R7782" s="243"/>
    </row>
    <row r="7783" spans="1:18">
      <c r="A7783" s="241"/>
      <c r="B7783" s="241"/>
      <c r="C7783" s="241"/>
      <c r="D7783" s="241"/>
      <c r="E7783" s="241"/>
      <c r="F7783" s="241"/>
      <c r="G7783" s="242"/>
      <c r="H7783" s="241"/>
      <c r="I7783" s="241"/>
      <c r="J7783" s="241"/>
      <c r="K7783" s="241"/>
      <c r="L7783" s="241"/>
      <c r="M7783" s="243"/>
      <c r="N7783" s="244"/>
      <c r="O7783" s="243"/>
      <c r="P7783" s="244"/>
      <c r="Q7783" s="243"/>
      <c r="R7783" s="243"/>
    </row>
    <row r="7784" spans="1:18">
      <c r="A7784" s="241"/>
      <c r="B7784" s="241"/>
      <c r="C7784" s="241"/>
      <c r="D7784" s="241"/>
      <c r="E7784" s="241"/>
      <c r="F7784" s="241"/>
      <c r="G7784" s="242"/>
      <c r="H7784" s="241"/>
      <c r="I7784" s="241"/>
      <c r="J7784" s="241"/>
      <c r="K7784" s="241"/>
      <c r="L7784" s="241"/>
      <c r="M7784" s="243"/>
      <c r="N7784" s="244"/>
      <c r="O7784" s="243"/>
      <c r="P7784" s="244"/>
      <c r="Q7784" s="243"/>
      <c r="R7784" s="243"/>
    </row>
    <row r="7785" spans="1:18">
      <c r="A7785" s="241"/>
      <c r="B7785" s="241"/>
      <c r="C7785" s="241"/>
      <c r="D7785" s="241"/>
      <c r="E7785" s="241"/>
      <c r="F7785" s="241"/>
      <c r="G7785" s="242"/>
      <c r="H7785" s="241"/>
      <c r="I7785" s="241"/>
      <c r="J7785" s="241"/>
      <c r="K7785" s="241"/>
      <c r="L7785" s="241"/>
      <c r="M7785" s="243"/>
      <c r="N7785" s="244"/>
      <c r="O7785" s="243"/>
      <c r="P7785" s="244"/>
      <c r="Q7785" s="243"/>
      <c r="R7785" s="243"/>
    </row>
    <row r="7786" spans="1:18">
      <c r="A7786" s="241"/>
      <c r="B7786" s="241"/>
      <c r="C7786" s="241"/>
      <c r="D7786" s="241"/>
      <c r="E7786" s="241"/>
      <c r="F7786" s="241"/>
      <c r="G7786" s="242"/>
      <c r="H7786" s="241"/>
      <c r="I7786" s="241"/>
      <c r="J7786" s="241"/>
      <c r="K7786" s="241"/>
      <c r="L7786" s="241"/>
      <c r="M7786" s="243"/>
      <c r="N7786" s="244"/>
      <c r="O7786" s="243"/>
      <c r="P7786" s="244"/>
      <c r="Q7786" s="243"/>
      <c r="R7786" s="243"/>
    </row>
    <row r="7787" spans="1:18">
      <c r="A7787" s="241"/>
      <c r="B7787" s="241"/>
      <c r="C7787" s="241"/>
      <c r="D7787" s="241"/>
      <c r="E7787" s="241"/>
      <c r="F7787" s="241"/>
      <c r="G7787" s="242"/>
      <c r="H7787" s="241"/>
      <c r="I7787" s="241"/>
      <c r="J7787" s="241"/>
      <c r="K7787" s="241"/>
      <c r="L7787" s="241"/>
      <c r="M7787" s="243"/>
      <c r="N7787" s="244"/>
      <c r="O7787" s="243"/>
      <c r="P7787" s="244"/>
      <c r="Q7787" s="243"/>
      <c r="R7787" s="243"/>
    </row>
    <row r="7788" spans="1:18">
      <c r="A7788" s="241"/>
      <c r="B7788" s="241"/>
      <c r="C7788" s="241"/>
      <c r="D7788" s="241"/>
      <c r="E7788" s="241"/>
      <c r="F7788" s="241"/>
      <c r="G7788" s="242"/>
      <c r="H7788" s="241"/>
      <c r="I7788" s="241"/>
      <c r="J7788" s="241"/>
      <c r="K7788" s="241"/>
      <c r="L7788" s="241"/>
      <c r="M7788" s="243"/>
      <c r="N7788" s="244"/>
      <c r="O7788" s="243"/>
      <c r="P7788" s="244"/>
      <c r="Q7788" s="243"/>
      <c r="R7788" s="243"/>
    </row>
    <row r="7789" spans="1:18">
      <c r="A7789" s="241"/>
      <c r="B7789" s="241"/>
      <c r="C7789" s="241"/>
      <c r="D7789" s="241"/>
      <c r="E7789" s="241"/>
      <c r="F7789" s="241"/>
      <c r="G7789" s="242"/>
      <c r="H7789" s="241"/>
      <c r="I7789" s="241"/>
      <c r="J7789" s="241"/>
      <c r="K7789" s="241"/>
      <c r="L7789" s="241"/>
      <c r="M7789" s="243"/>
      <c r="N7789" s="244"/>
      <c r="O7789" s="243"/>
      <c r="P7789" s="244"/>
      <c r="Q7789" s="243"/>
      <c r="R7789" s="243"/>
    </row>
    <row r="7790" spans="1:18">
      <c r="A7790" s="241"/>
      <c r="B7790" s="241"/>
      <c r="C7790" s="241"/>
      <c r="D7790" s="241"/>
      <c r="E7790" s="241"/>
      <c r="F7790" s="241"/>
      <c r="G7790" s="242"/>
      <c r="H7790" s="241"/>
      <c r="I7790" s="241"/>
      <c r="J7790" s="241"/>
      <c r="K7790" s="241"/>
      <c r="L7790" s="241"/>
      <c r="M7790" s="243"/>
      <c r="N7790" s="244"/>
      <c r="O7790" s="243"/>
      <c r="P7790" s="244"/>
      <c r="Q7790" s="243"/>
      <c r="R7790" s="243"/>
    </row>
    <row r="7791" spans="1:18">
      <c r="A7791" s="241"/>
      <c r="B7791" s="241"/>
      <c r="C7791" s="241"/>
      <c r="D7791" s="241"/>
      <c r="E7791" s="241"/>
      <c r="F7791" s="241"/>
      <c r="G7791" s="242"/>
      <c r="H7791" s="241"/>
      <c r="I7791" s="241"/>
      <c r="J7791" s="241"/>
      <c r="K7791" s="241"/>
      <c r="L7791" s="241"/>
      <c r="M7791" s="243"/>
      <c r="N7791" s="244"/>
      <c r="O7791" s="243"/>
      <c r="P7791" s="244"/>
      <c r="Q7791" s="243"/>
      <c r="R7791" s="243"/>
    </row>
    <row r="7792" spans="1:18">
      <c r="A7792" s="241"/>
      <c r="B7792" s="241"/>
      <c r="C7792" s="241"/>
      <c r="D7792" s="241"/>
      <c r="E7792" s="241"/>
      <c r="F7792" s="241"/>
      <c r="G7792" s="242"/>
      <c r="H7792" s="241"/>
      <c r="I7792" s="241"/>
      <c r="J7792" s="241"/>
      <c r="K7792" s="241"/>
      <c r="L7792" s="241"/>
      <c r="M7792" s="243"/>
      <c r="N7792" s="244"/>
      <c r="O7792" s="243"/>
      <c r="P7792" s="244"/>
      <c r="Q7792" s="243"/>
      <c r="R7792" s="243"/>
    </row>
    <row r="7793" spans="1:18">
      <c r="A7793" s="241"/>
      <c r="B7793" s="241"/>
      <c r="C7793" s="241"/>
      <c r="D7793" s="241"/>
      <c r="E7793" s="241"/>
      <c r="F7793" s="241"/>
      <c r="G7793" s="242"/>
      <c r="H7793" s="241"/>
      <c r="I7793" s="241"/>
      <c r="J7793" s="241"/>
      <c r="K7793" s="241"/>
      <c r="L7793" s="241"/>
      <c r="M7793" s="243"/>
      <c r="N7793" s="244"/>
      <c r="O7793" s="243"/>
      <c r="P7793" s="244"/>
      <c r="Q7793" s="243"/>
      <c r="R7793" s="243"/>
    </row>
    <row r="7794" spans="1:18">
      <c r="A7794" s="241"/>
      <c r="B7794" s="241"/>
      <c r="C7794" s="241"/>
      <c r="D7794" s="241"/>
      <c r="E7794" s="241"/>
      <c r="F7794" s="241"/>
      <c r="G7794" s="242"/>
      <c r="H7794" s="241"/>
      <c r="I7794" s="241"/>
      <c r="J7794" s="241"/>
      <c r="K7794" s="241"/>
      <c r="L7794" s="241"/>
      <c r="M7794" s="243"/>
      <c r="N7794" s="244"/>
      <c r="O7794" s="243"/>
      <c r="P7794" s="244"/>
      <c r="Q7794" s="243"/>
      <c r="R7794" s="243"/>
    </row>
    <row r="7795" spans="1:18">
      <c r="A7795" s="241"/>
      <c r="B7795" s="241"/>
      <c r="C7795" s="241"/>
      <c r="D7795" s="241"/>
      <c r="E7795" s="241"/>
      <c r="F7795" s="241"/>
      <c r="G7795" s="242"/>
      <c r="H7795" s="241"/>
      <c r="I7795" s="241"/>
      <c r="J7795" s="241"/>
      <c r="K7795" s="241"/>
      <c r="L7795" s="241"/>
      <c r="M7795" s="243"/>
      <c r="N7795" s="244"/>
      <c r="O7795" s="243"/>
      <c r="P7795" s="244"/>
      <c r="Q7795" s="243"/>
      <c r="R7795" s="243"/>
    </row>
    <row r="7796" spans="1:18">
      <c r="A7796" s="241"/>
      <c r="B7796" s="241"/>
      <c r="C7796" s="241"/>
      <c r="D7796" s="241"/>
      <c r="E7796" s="241"/>
      <c r="F7796" s="241"/>
      <c r="G7796" s="242"/>
      <c r="H7796" s="241"/>
      <c r="I7796" s="241"/>
      <c r="J7796" s="241"/>
      <c r="K7796" s="241"/>
      <c r="L7796" s="241"/>
      <c r="M7796" s="243"/>
      <c r="N7796" s="244"/>
      <c r="O7796" s="243"/>
      <c r="P7796" s="244"/>
      <c r="Q7796" s="243"/>
      <c r="R7796" s="243"/>
    </row>
    <row r="7797" spans="1:18">
      <c r="A7797" s="241"/>
      <c r="B7797" s="241"/>
      <c r="C7797" s="241"/>
      <c r="D7797" s="241"/>
      <c r="E7797" s="241"/>
      <c r="F7797" s="241"/>
      <c r="G7797" s="242"/>
      <c r="H7797" s="241"/>
      <c r="I7797" s="241"/>
      <c r="J7797" s="241"/>
      <c r="K7797" s="241"/>
      <c r="L7797" s="241"/>
      <c r="M7797" s="243"/>
      <c r="N7797" s="244"/>
      <c r="O7797" s="243"/>
      <c r="P7797" s="244"/>
      <c r="Q7797" s="243"/>
      <c r="R7797" s="243"/>
    </row>
    <row r="7798" spans="1:18">
      <c r="A7798" s="241"/>
      <c r="B7798" s="241"/>
      <c r="C7798" s="241"/>
      <c r="D7798" s="241"/>
      <c r="E7798" s="241"/>
      <c r="F7798" s="241"/>
      <c r="G7798" s="242"/>
      <c r="H7798" s="241"/>
      <c r="I7798" s="241"/>
      <c r="J7798" s="241"/>
      <c r="K7798" s="241"/>
      <c r="L7798" s="241"/>
      <c r="M7798" s="243"/>
      <c r="N7798" s="244"/>
      <c r="O7798" s="243"/>
      <c r="P7798" s="244"/>
      <c r="Q7798" s="243"/>
      <c r="R7798" s="243"/>
    </row>
    <row r="7799" spans="1:18">
      <c r="A7799" s="241"/>
      <c r="B7799" s="241"/>
      <c r="C7799" s="241"/>
      <c r="D7799" s="241"/>
      <c r="E7799" s="241"/>
      <c r="F7799" s="241"/>
      <c r="G7799" s="242"/>
      <c r="H7799" s="241"/>
      <c r="I7799" s="241"/>
      <c r="J7799" s="241"/>
      <c r="K7799" s="241"/>
      <c r="L7799" s="241"/>
      <c r="M7799" s="243"/>
      <c r="N7799" s="244"/>
      <c r="O7799" s="243"/>
      <c r="P7799" s="244"/>
      <c r="Q7799" s="243"/>
      <c r="R7799" s="243"/>
    </row>
    <row r="7800" spans="1:18">
      <c r="A7800" s="241"/>
      <c r="B7800" s="241"/>
      <c r="C7800" s="241"/>
      <c r="D7800" s="241"/>
      <c r="E7800" s="241"/>
      <c r="F7800" s="241"/>
      <c r="G7800" s="242"/>
      <c r="H7800" s="241"/>
      <c r="I7800" s="241"/>
      <c r="J7800" s="241"/>
      <c r="K7800" s="241"/>
      <c r="L7800" s="241"/>
      <c r="M7800" s="243"/>
      <c r="N7800" s="244"/>
      <c r="O7800" s="243"/>
      <c r="P7800" s="244"/>
      <c r="Q7800" s="243"/>
      <c r="R7800" s="243"/>
    </row>
    <row r="7801" spans="1:18">
      <c r="A7801" s="241"/>
      <c r="B7801" s="241"/>
      <c r="C7801" s="241"/>
      <c r="D7801" s="241"/>
      <c r="E7801" s="241"/>
      <c r="F7801" s="241"/>
      <c r="G7801" s="242"/>
      <c r="H7801" s="241"/>
      <c r="I7801" s="241"/>
      <c r="J7801" s="241"/>
      <c r="K7801" s="241"/>
      <c r="L7801" s="241"/>
      <c r="M7801" s="243"/>
      <c r="N7801" s="244"/>
      <c r="O7801" s="243"/>
      <c r="P7801" s="244"/>
      <c r="Q7801" s="243"/>
      <c r="R7801" s="243"/>
    </row>
    <row r="7802" spans="1:18">
      <c r="A7802" s="241"/>
      <c r="B7802" s="241"/>
      <c r="C7802" s="241"/>
      <c r="D7802" s="241"/>
      <c r="E7802" s="241"/>
      <c r="F7802" s="241"/>
      <c r="G7802" s="242"/>
      <c r="H7802" s="241"/>
      <c r="I7802" s="241"/>
      <c r="J7802" s="241"/>
      <c r="K7802" s="241"/>
      <c r="L7802" s="241"/>
      <c r="M7802" s="243"/>
      <c r="N7802" s="244"/>
      <c r="O7802" s="243"/>
      <c r="P7802" s="244"/>
      <c r="Q7802" s="243"/>
      <c r="R7802" s="243"/>
    </row>
    <row r="7803" spans="1:18">
      <c r="A7803" s="241"/>
      <c r="B7803" s="241"/>
      <c r="C7803" s="241"/>
      <c r="D7803" s="241"/>
      <c r="E7803" s="241"/>
      <c r="F7803" s="241"/>
      <c r="G7803" s="242"/>
      <c r="H7803" s="241"/>
      <c r="I7803" s="241"/>
      <c r="J7803" s="241"/>
      <c r="K7803" s="241"/>
      <c r="L7803" s="241"/>
      <c r="M7803" s="243"/>
      <c r="N7803" s="244"/>
      <c r="O7803" s="243"/>
      <c r="P7803" s="244"/>
      <c r="Q7803" s="243"/>
      <c r="R7803" s="243"/>
    </row>
    <row r="7804" spans="1:18">
      <c r="A7804" s="241"/>
      <c r="B7804" s="241"/>
      <c r="C7804" s="241"/>
      <c r="D7804" s="241"/>
      <c r="E7804" s="241"/>
      <c r="F7804" s="241"/>
      <c r="G7804" s="242"/>
      <c r="H7804" s="241"/>
      <c r="I7804" s="241"/>
      <c r="J7804" s="241"/>
      <c r="K7804" s="241"/>
      <c r="L7804" s="241"/>
      <c r="M7804" s="243"/>
      <c r="N7804" s="244"/>
      <c r="O7804" s="243"/>
      <c r="P7804" s="244"/>
      <c r="Q7804" s="243"/>
      <c r="R7804" s="243"/>
    </row>
    <row r="7805" spans="1:18">
      <c r="A7805" s="241"/>
      <c r="B7805" s="241"/>
      <c r="C7805" s="241"/>
      <c r="D7805" s="241"/>
      <c r="E7805" s="241"/>
      <c r="F7805" s="241"/>
      <c r="G7805" s="242"/>
      <c r="H7805" s="241"/>
      <c r="I7805" s="241"/>
      <c r="J7805" s="241"/>
      <c r="K7805" s="241"/>
      <c r="L7805" s="241"/>
      <c r="M7805" s="243"/>
      <c r="N7805" s="244"/>
      <c r="O7805" s="243"/>
      <c r="P7805" s="244"/>
      <c r="Q7805" s="243"/>
      <c r="R7805" s="243"/>
    </row>
    <row r="7806" spans="1:18">
      <c r="A7806" s="241"/>
      <c r="B7806" s="241"/>
      <c r="C7806" s="241"/>
      <c r="D7806" s="241"/>
      <c r="E7806" s="241"/>
      <c r="F7806" s="241"/>
      <c r="G7806" s="242"/>
      <c r="H7806" s="241"/>
      <c r="I7806" s="241"/>
      <c r="J7806" s="241"/>
      <c r="K7806" s="241"/>
      <c r="L7806" s="241"/>
      <c r="M7806" s="243"/>
      <c r="N7806" s="244"/>
      <c r="O7806" s="243"/>
      <c r="P7806" s="244"/>
      <c r="Q7806" s="243"/>
      <c r="R7806" s="243"/>
    </row>
    <row r="7807" spans="1:18">
      <c r="A7807" s="241"/>
      <c r="B7807" s="241"/>
      <c r="C7807" s="241"/>
      <c r="D7807" s="241"/>
      <c r="E7807" s="241"/>
      <c r="F7807" s="241"/>
      <c r="G7807" s="242"/>
      <c r="H7807" s="241"/>
      <c r="I7807" s="241"/>
      <c r="J7807" s="241"/>
      <c r="K7807" s="241"/>
      <c r="L7807" s="241"/>
      <c r="M7807" s="243"/>
      <c r="N7807" s="244"/>
      <c r="O7807" s="243"/>
      <c r="P7807" s="244"/>
      <c r="Q7807" s="243"/>
      <c r="R7807" s="243"/>
    </row>
    <row r="7808" spans="1:18">
      <c r="A7808" s="241"/>
      <c r="B7808" s="241"/>
      <c r="C7808" s="241"/>
      <c r="D7808" s="241"/>
      <c r="E7808" s="241"/>
      <c r="F7808" s="241"/>
      <c r="G7808" s="242"/>
      <c r="H7808" s="241"/>
      <c r="I7808" s="241"/>
      <c r="J7808" s="241"/>
      <c r="K7808" s="241"/>
      <c r="L7808" s="241"/>
      <c r="M7808" s="243"/>
      <c r="N7808" s="244"/>
      <c r="O7808" s="243"/>
      <c r="P7808" s="244"/>
      <c r="Q7808" s="243"/>
      <c r="R7808" s="243"/>
    </row>
    <row r="7809" spans="1:18">
      <c r="A7809" s="241"/>
      <c r="B7809" s="241"/>
      <c r="C7809" s="241"/>
      <c r="D7809" s="241"/>
      <c r="E7809" s="241"/>
      <c r="F7809" s="241"/>
      <c r="G7809" s="242"/>
      <c r="H7809" s="241"/>
      <c r="I7809" s="241"/>
      <c r="J7809" s="241"/>
      <c r="K7809" s="241"/>
      <c r="L7809" s="241"/>
      <c r="M7809" s="243"/>
      <c r="N7809" s="244"/>
      <c r="O7809" s="243"/>
      <c r="P7809" s="244"/>
      <c r="Q7809" s="243"/>
      <c r="R7809" s="243"/>
    </row>
    <row r="7810" spans="1:18">
      <c r="A7810" s="241"/>
      <c r="B7810" s="241"/>
      <c r="C7810" s="241"/>
      <c r="D7810" s="241"/>
      <c r="E7810" s="241"/>
      <c r="F7810" s="241"/>
      <c r="G7810" s="242"/>
      <c r="H7810" s="241"/>
      <c r="I7810" s="241"/>
      <c r="J7810" s="241"/>
      <c r="K7810" s="241"/>
      <c r="L7810" s="241"/>
      <c r="M7810" s="243"/>
      <c r="N7810" s="244"/>
      <c r="O7810" s="243"/>
      <c r="P7810" s="244"/>
      <c r="Q7810" s="243"/>
      <c r="R7810" s="243"/>
    </row>
    <row r="7811" spans="1:18">
      <c r="A7811" s="241"/>
      <c r="B7811" s="241"/>
      <c r="C7811" s="241"/>
      <c r="D7811" s="241"/>
      <c r="E7811" s="241"/>
      <c r="F7811" s="241"/>
      <c r="G7811" s="242"/>
      <c r="H7811" s="241"/>
      <c r="I7811" s="241"/>
      <c r="J7811" s="241"/>
      <c r="K7811" s="241"/>
      <c r="L7811" s="241"/>
      <c r="M7811" s="243"/>
      <c r="N7811" s="244"/>
      <c r="O7811" s="243"/>
      <c r="P7811" s="244"/>
      <c r="Q7811" s="243"/>
      <c r="R7811" s="243"/>
    </row>
    <row r="7812" spans="1:18">
      <c r="A7812" s="241"/>
      <c r="B7812" s="241"/>
      <c r="C7812" s="241"/>
      <c r="D7812" s="241"/>
      <c r="E7812" s="241"/>
      <c r="F7812" s="241"/>
      <c r="G7812" s="242"/>
      <c r="H7812" s="241"/>
      <c r="I7812" s="241"/>
      <c r="J7812" s="241"/>
      <c r="K7812" s="241"/>
      <c r="L7812" s="241"/>
      <c r="M7812" s="243"/>
      <c r="N7812" s="244"/>
      <c r="O7812" s="243"/>
      <c r="P7812" s="244"/>
      <c r="Q7812" s="243"/>
      <c r="R7812" s="243"/>
    </row>
    <row r="7813" spans="1:18">
      <c r="A7813" s="241"/>
      <c r="B7813" s="241"/>
      <c r="C7813" s="241"/>
      <c r="D7813" s="241"/>
      <c r="E7813" s="241"/>
      <c r="F7813" s="241"/>
      <c r="G7813" s="242"/>
      <c r="H7813" s="241"/>
      <c r="I7813" s="241"/>
      <c r="J7813" s="241"/>
      <c r="K7813" s="241"/>
      <c r="L7813" s="241"/>
      <c r="M7813" s="243"/>
      <c r="N7813" s="244"/>
      <c r="O7813" s="243"/>
      <c r="P7813" s="244"/>
      <c r="Q7813" s="243"/>
      <c r="R7813" s="243"/>
    </row>
    <row r="7814" spans="1:18">
      <c r="A7814" s="241"/>
      <c r="B7814" s="241"/>
      <c r="C7814" s="241"/>
      <c r="D7814" s="241"/>
      <c r="E7814" s="241"/>
      <c r="F7814" s="241"/>
      <c r="G7814" s="242"/>
      <c r="H7814" s="241"/>
      <c r="I7814" s="241"/>
      <c r="J7814" s="241"/>
      <c r="K7814" s="241"/>
      <c r="L7814" s="241"/>
      <c r="M7814" s="243"/>
      <c r="N7814" s="244"/>
      <c r="O7814" s="243"/>
      <c r="P7814" s="244"/>
      <c r="Q7814" s="243"/>
      <c r="R7814" s="243"/>
    </row>
    <row r="7815" spans="1:18">
      <c r="A7815" s="241"/>
      <c r="B7815" s="241"/>
      <c r="C7815" s="241"/>
      <c r="D7815" s="241"/>
      <c r="E7815" s="241"/>
      <c r="F7815" s="241"/>
      <c r="G7815" s="242"/>
      <c r="H7815" s="241"/>
      <c r="I7815" s="241"/>
      <c r="J7815" s="241"/>
      <c r="K7815" s="241"/>
      <c r="L7815" s="241"/>
      <c r="M7815" s="243"/>
      <c r="N7815" s="244"/>
      <c r="O7815" s="243"/>
      <c r="P7815" s="244"/>
      <c r="Q7815" s="243"/>
      <c r="R7815" s="243"/>
    </row>
    <row r="7816" spans="1:18">
      <c r="A7816" s="241"/>
      <c r="B7816" s="241"/>
      <c r="C7816" s="241"/>
      <c r="D7816" s="241"/>
      <c r="E7816" s="241"/>
      <c r="F7816" s="241"/>
      <c r="G7816" s="242"/>
      <c r="H7816" s="241"/>
      <c r="I7816" s="241"/>
      <c r="J7816" s="241"/>
      <c r="K7816" s="241"/>
      <c r="L7816" s="241"/>
      <c r="M7816" s="243"/>
      <c r="N7816" s="244"/>
      <c r="O7816" s="243"/>
      <c r="P7816" s="244"/>
      <c r="Q7816" s="243"/>
      <c r="R7816" s="243"/>
    </row>
    <row r="7817" spans="1:18">
      <c r="A7817" s="241"/>
      <c r="B7817" s="241"/>
      <c r="C7817" s="241"/>
      <c r="D7817" s="241"/>
      <c r="E7817" s="241"/>
      <c r="F7817" s="241"/>
      <c r="G7817" s="242"/>
      <c r="H7817" s="241"/>
      <c r="I7817" s="241"/>
      <c r="J7817" s="241"/>
      <c r="K7817" s="241"/>
      <c r="L7817" s="241"/>
      <c r="M7817" s="243"/>
      <c r="N7817" s="244"/>
      <c r="O7817" s="243"/>
      <c r="P7817" s="244"/>
      <c r="Q7817" s="243"/>
      <c r="R7817" s="243"/>
    </row>
    <row r="7818" spans="1:18">
      <c r="A7818" s="241"/>
      <c r="B7818" s="241"/>
      <c r="C7818" s="241"/>
      <c r="D7818" s="241"/>
      <c r="E7818" s="241"/>
      <c r="F7818" s="241"/>
      <c r="G7818" s="242"/>
      <c r="H7818" s="241"/>
      <c r="I7818" s="241"/>
      <c r="J7818" s="241"/>
      <c r="K7818" s="241"/>
      <c r="L7818" s="241"/>
      <c r="M7818" s="243"/>
      <c r="N7818" s="244"/>
      <c r="O7818" s="243"/>
      <c r="P7818" s="244"/>
      <c r="Q7818" s="243"/>
      <c r="R7818" s="243"/>
    </row>
    <row r="7819" spans="1:18">
      <c r="A7819" s="241"/>
      <c r="B7819" s="241"/>
      <c r="C7819" s="241"/>
      <c r="D7819" s="241"/>
      <c r="E7819" s="241"/>
      <c r="F7819" s="241"/>
      <c r="G7819" s="242"/>
      <c r="H7819" s="241"/>
      <c r="I7819" s="241"/>
      <c r="J7819" s="241"/>
      <c r="K7819" s="241"/>
      <c r="L7819" s="241"/>
      <c r="M7819" s="243"/>
      <c r="N7819" s="244"/>
      <c r="O7819" s="243"/>
      <c r="P7819" s="244"/>
      <c r="Q7819" s="243"/>
      <c r="R7819" s="243"/>
    </row>
    <row r="7820" spans="1:18">
      <c r="A7820" s="241"/>
      <c r="B7820" s="241"/>
      <c r="C7820" s="241"/>
      <c r="D7820" s="241"/>
      <c r="E7820" s="241"/>
      <c r="F7820" s="241"/>
      <c r="G7820" s="242"/>
      <c r="H7820" s="241"/>
      <c r="I7820" s="241"/>
      <c r="J7820" s="241"/>
      <c r="K7820" s="241"/>
      <c r="L7820" s="241"/>
      <c r="M7820" s="243"/>
      <c r="N7820" s="244"/>
      <c r="O7820" s="243"/>
      <c r="P7820" s="244"/>
      <c r="Q7820" s="243"/>
      <c r="R7820" s="243"/>
    </row>
    <row r="7821" spans="1:18">
      <c r="A7821" s="241"/>
      <c r="B7821" s="241"/>
      <c r="C7821" s="241"/>
      <c r="D7821" s="241"/>
      <c r="E7821" s="241"/>
      <c r="F7821" s="241"/>
      <c r="G7821" s="242"/>
      <c r="H7821" s="241"/>
      <c r="I7821" s="241"/>
      <c r="J7821" s="241"/>
      <c r="K7821" s="241"/>
      <c r="L7821" s="241"/>
      <c r="M7821" s="243"/>
      <c r="N7821" s="244"/>
      <c r="O7821" s="243"/>
      <c r="P7821" s="244"/>
      <c r="Q7821" s="243"/>
      <c r="R7821" s="243"/>
    </row>
    <row r="7822" spans="1:18">
      <c r="A7822" s="241"/>
      <c r="B7822" s="241"/>
      <c r="C7822" s="241"/>
      <c r="D7822" s="241"/>
      <c r="E7822" s="241"/>
      <c r="F7822" s="241"/>
      <c r="G7822" s="242"/>
      <c r="H7822" s="241"/>
      <c r="I7822" s="241"/>
      <c r="J7822" s="241"/>
      <c r="K7822" s="241"/>
      <c r="L7822" s="241"/>
      <c r="M7822" s="243"/>
      <c r="N7822" s="244"/>
      <c r="O7822" s="243"/>
      <c r="P7822" s="244"/>
      <c r="Q7822" s="243"/>
      <c r="R7822" s="243"/>
    </row>
    <row r="7823" spans="1:18">
      <c r="A7823" s="241"/>
      <c r="B7823" s="241"/>
      <c r="C7823" s="241"/>
      <c r="D7823" s="241"/>
      <c r="E7823" s="241"/>
      <c r="F7823" s="241"/>
      <c r="G7823" s="242"/>
      <c r="H7823" s="241"/>
      <c r="I7823" s="241"/>
      <c r="J7823" s="241"/>
      <c r="K7823" s="241"/>
      <c r="L7823" s="241"/>
      <c r="M7823" s="243"/>
      <c r="N7823" s="244"/>
      <c r="O7823" s="243"/>
      <c r="P7823" s="244"/>
      <c r="Q7823" s="243"/>
      <c r="R7823" s="243"/>
    </row>
    <row r="7824" spans="1:18">
      <c r="A7824" s="241"/>
      <c r="B7824" s="241"/>
      <c r="C7824" s="241"/>
      <c r="D7824" s="241"/>
      <c r="E7824" s="241"/>
      <c r="F7824" s="241"/>
      <c r="G7824" s="242"/>
      <c r="H7824" s="241"/>
      <c r="I7824" s="241"/>
      <c r="J7824" s="241"/>
      <c r="K7824" s="241"/>
      <c r="L7824" s="241"/>
      <c r="M7824" s="243"/>
      <c r="N7824" s="244"/>
      <c r="O7824" s="243"/>
      <c r="P7824" s="244"/>
      <c r="Q7824" s="243"/>
      <c r="R7824" s="243"/>
    </row>
    <row r="7825" spans="1:18">
      <c r="A7825" s="241"/>
      <c r="B7825" s="241"/>
      <c r="C7825" s="241"/>
      <c r="D7825" s="241"/>
      <c r="E7825" s="241"/>
      <c r="F7825" s="241"/>
      <c r="G7825" s="242"/>
      <c r="H7825" s="241"/>
      <c r="I7825" s="241"/>
      <c r="J7825" s="241"/>
      <c r="K7825" s="241"/>
      <c r="L7825" s="241"/>
      <c r="M7825" s="243"/>
      <c r="N7825" s="244"/>
      <c r="O7825" s="243"/>
      <c r="P7825" s="244"/>
      <c r="Q7825" s="243"/>
      <c r="R7825" s="243"/>
    </row>
    <row r="7826" spans="1:18">
      <c r="A7826" s="241"/>
      <c r="B7826" s="241"/>
      <c r="C7826" s="241"/>
      <c r="D7826" s="241"/>
      <c r="E7826" s="241"/>
      <c r="F7826" s="241"/>
      <c r="G7826" s="242"/>
      <c r="H7826" s="241"/>
      <c r="I7826" s="241"/>
      <c r="J7826" s="241"/>
      <c r="K7826" s="241"/>
      <c r="L7826" s="241"/>
      <c r="M7826" s="243"/>
      <c r="N7826" s="244"/>
      <c r="O7826" s="243"/>
      <c r="P7826" s="244"/>
      <c r="Q7826" s="243"/>
      <c r="R7826" s="243"/>
    </row>
    <row r="7827" spans="1:18">
      <c r="A7827" s="241"/>
      <c r="B7827" s="241"/>
      <c r="C7827" s="241"/>
      <c r="D7827" s="241"/>
      <c r="E7827" s="241"/>
      <c r="F7827" s="241"/>
      <c r="G7827" s="242"/>
      <c r="H7827" s="241"/>
      <c r="I7827" s="241"/>
      <c r="J7827" s="241"/>
      <c r="K7827" s="241"/>
      <c r="L7827" s="241"/>
      <c r="M7827" s="243"/>
      <c r="N7827" s="244"/>
      <c r="O7827" s="243"/>
      <c r="P7827" s="244"/>
      <c r="Q7827" s="243"/>
      <c r="R7827" s="243"/>
    </row>
    <row r="7828" spans="1:18">
      <c r="A7828" s="241"/>
      <c r="B7828" s="241"/>
      <c r="C7828" s="241"/>
      <c r="D7828" s="241"/>
      <c r="E7828" s="241"/>
      <c r="F7828" s="241"/>
      <c r="G7828" s="242"/>
      <c r="H7828" s="241"/>
      <c r="I7828" s="241"/>
      <c r="J7828" s="241"/>
      <c r="K7828" s="241"/>
      <c r="L7828" s="241"/>
      <c r="M7828" s="243"/>
      <c r="N7828" s="244"/>
      <c r="O7828" s="243"/>
      <c r="P7828" s="244"/>
      <c r="Q7828" s="243"/>
      <c r="R7828" s="243"/>
    </row>
    <row r="7829" spans="1:18">
      <c r="A7829" s="241"/>
      <c r="B7829" s="241"/>
      <c r="C7829" s="241"/>
      <c r="D7829" s="241"/>
      <c r="E7829" s="241"/>
      <c r="F7829" s="241"/>
      <c r="G7829" s="242"/>
      <c r="H7829" s="241"/>
      <c r="I7829" s="241"/>
      <c r="J7829" s="241"/>
      <c r="K7829" s="241"/>
      <c r="L7829" s="241"/>
      <c r="M7829" s="243"/>
      <c r="N7829" s="244"/>
      <c r="O7829" s="243"/>
      <c r="P7829" s="244"/>
      <c r="Q7829" s="243"/>
      <c r="R7829" s="243"/>
    </row>
    <row r="7830" spans="1:18">
      <c r="A7830" s="241"/>
      <c r="B7830" s="241"/>
      <c r="C7830" s="241"/>
      <c r="D7830" s="241"/>
      <c r="E7830" s="241"/>
      <c r="F7830" s="241"/>
      <c r="G7830" s="242"/>
      <c r="H7830" s="241"/>
      <c r="I7830" s="241"/>
      <c r="J7830" s="241"/>
      <c r="K7830" s="241"/>
      <c r="L7830" s="241"/>
      <c r="M7830" s="243"/>
      <c r="N7830" s="244"/>
      <c r="O7830" s="243"/>
      <c r="P7830" s="244"/>
      <c r="Q7830" s="243"/>
      <c r="R7830" s="243"/>
    </row>
    <row r="7831" spans="1:18">
      <c r="A7831" s="241"/>
      <c r="B7831" s="241"/>
      <c r="C7831" s="241"/>
      <c r="D7831" s="241"/>
      <c r="E7831" s="241"/>
      <c r="F7831" s="241"/>
      <c r="G7831" s="242"/>
      <c r="H7831" s="241"/>
      <c r="I7831" s="241"/>
      <c r="J7831" s="241"/>
      <c r="K7831" s="241"/>
      <c r="L7831" s="241"/>
      <c r="M7831" s="243"/>
      <c r="N7831" s="244"/>
      <c r="O7831" s="243"/>
      <c r="P7831" s="244"/>
      <c r="Q7831" s="243"/>
      <c r="R7831" s="243"/>
    </row>
    <row r="7832" spans="1:18">
      <c r="A7832" s="241"/>
      <c r="B7832" s="241"/>
      <c r="C7832" s="241"/>
      <c r="D7832" s="241"/>
      <c r="E7832" s="241"/>
      <c r="F7832" s="241"/>
      <c r="G7832" s="242"/>
      <c r="H7832" s="241"/>
      <c r="I7832" s="241"/>
      <c r="J7832" s="241"/>
      <c r="K7832" s="241"/>
      <c r="L7832" s="241"/>
      <c r="M7832" s="243"/>
      <c r="N7832" s="244"/>
      <c r="O7832" s="243"/>
      <c r="P7832" s="244"/>
      <c r="Q7832" s="243"/>
      <c r="R7832" s="243"/>
    </row>
    <row r="7833" spans="1:18">
      <c r="A7833" s="241"/>
      <c r="B7833" s="241"/>
      <c r="C7833" s="241"/>
      <c r="D7833" s="241"/>
      <c r="E7833" s="241"/>
      <c r="F7833" s="241"/>
      <c r="G7833" s="242"/>
      <c r="H7833" s="241"/>
      <c r="I7833" s="241"/>
      <c r="J7833" s="241"/>
      <c r="K7833" s="241"/>
      <c r="L7833" s="241"/>
      <c r="M7833" s="243"/>
      <c r="N7833" s="244"/>
      <c r="O7833" s="243"/>
      <c r="P7833" s="244"/>
      <c r="Q7833" s="243"/>
      <c r="R7833" s="243"/>
    </row>
    <row r="7834" spans="1:18">
      <c r="A7834" s="241"/>
      <c r="B7834" s="241"/>
      <c r="C7834" s="241"/>
      <c r="D7834" s="241"/>
      <c r="E7834" s="241"/>
      <c r="F7834" s="241"/>
      <c r="G7834" s="242"/>
      <c r="H7834" s="241"/>
      <c r="I7834" s="241"/>
      <c r="J7834" s="241"/>
      <c r="K7834" s="241"/>
      <c r="L7834" s="241"/>
      <c r="M7834" s="243"/>
      <c r="N7834" s="244"/>
      <c r="O7834" s="243"/>
      <c r="P7834" s="244"/>
      <c r="Q7834" s="243"/>
      <c r="R7834" s="243"/>
    </row>
    <row r="7835" spans="1:18">
      <c r="A7835" s="241"/>
      <c r="B7835" s="241"/>
      <c r="C7835" s="241"/>
      <c r="D7835" s="241"/>
      <c r="E7835" s="241"/>
      <c r="F7835" s="241"/>
      <c r="G7835" s="242"/>
      <c r="H7835" s="241"/>
      <c r="I7835" s="241"/>
      <c r="J7835" s="241"/>
      <c r="K7835" s="241"/>
      <c r="L7835" s="241"/>
      <c r="M7835" s="243"/>
      <c r="N7835" s="244"/>
      <c r="O7835" s="243"/>
      <c r="P7835" s="244"/>
      <c r="Q7835" s="243"/>
      <c r="R7835" s="243"/>
    </row>
    <row r="7836" spans="1:18">
      <c r="A7836" s="241"/>
      <c r="B7836" s="241"/>
      <c r="C7836" s="241"/>
      <c r="D7836" s="241"/>
      <c r="E7836" s="241"/>
      <c r="F7836" s="241"/>
      <c r="G7836" s="242"/>
      <c r="H7836" s="241"/>
      <c r="I7836" s="241"/>
      <c r="J7836" s="241"/>
      <c r="K7836" s="241"/>
      <c r="L7836" s="241"/>
      <c r="M7836" s="243"/>
      <c r="N7836" s="244"/>
      <c r="O7836" s="243"/>
      <c r="P7836" s="244"/>
      <c r="Q7836" s="243"/>
      <c r="R7836" s="243"/>
    </row>
    <row r="7837" spans="1:18">
      <c r="A7837" s="241"/>
      <c r="B7837" s="241"/>
      <c r="C7837" s="241"/>
      <c r="D7837" s="241"/>
      <c r="E7837" s="241"/>
      <c r="F7837" s="241"/>
      <c r="G7837" s="242"/>
      <c r="H7837" s="241"/>
      <c r="I7837" s="241"/>
      <c r="J7837" s="241"/>
      <c r="K7837" s="241"/>
      <c r="L7837" s="241"/>
      <c r="M7837" s="243"/>
      <c r="N7837" s="244"/>
      <c r="O7837" s="243"/>
      <c r="P7837" s="244"/>
      <c r="Q7837" s="243"/>
      <c r="R7837" s="243"/>
    </row>
    <row r="7838" spans="1:18">
      <c r="A7838" s="241"/>
      <c r="B7838" s="241"/>
      <c r="C7838" s="241"/>
      <c r="D7838" s="241"/>
      <c r="E7838" s="241"/>
      <c r="F7838" s="241"/>
      <c r="G7838" s="242"/>
      <c r="H7838" s="241"/>
      <c r="I7838" s="241"/>
      <c r="J7838" s="241"/>
      <c r="K7838" s="241"/>
      <c r="L7838" s="241"/>
      <c r="M7838" s="243"/>
      <c r="N7838" s="244"/>
      <c r="O7838" s="243"/>
      <c r="P7838" s="244"/>
      <c r="Q7838" s="243"/>
      <c r="R7838" s="243"/>
    </row>
    <row r="7839" spans="1:18">
      <c r="A7839" s="241"/>
      <c r="B7839" s="241"/>
      <c r="C7839" s="241"/>
      <c r="D7839" s="241"/>
      <c r="E7839" s="241"/>
      <c r="F7839" s="241"/>
      <c r="G7839" s="242"/>
      <c r="H7839" s="241"/>
      <c r="I7839" s="241"/>
      <c r="J7839" s="241"/>
      <c r="K7839" s="241"/>
      <c r="L7839" s="241"/>
      <c r="M7839" s="243"/>
      <c r="N7839" s="244"/>
      <c r="O7839" s="243"/>
      <c r="P7839" s="244"/>
      <c r="Q7839" s="243"/>
      <c r="R7839" s="243"/>
    </row>
    <row r="7840" spans="1:18">
      <c r="A7840" s="241"/>
      <c r="B7840" s="241"/>
      <c r="C7840" s="241"/>
      <c r="D7840" s="241"/>
      <c r="E7840" s="241"/>
      <c r="F7840" s="241"/>
      <c r="G7840" s="242"/>
      <c r="H7840" s="241"/>
      <c r="I7840" s="241"/>
      <c r="J7840" s="241"/>
      <c r="K7840" s="241"/>
      <c r="L7840" s="241"/>
      <c r="M7840" s="243"/>
      <c r="N7840" s="244"/>
      <c r="O7840" s="243"/>
      <c r="P7840" s="244"/>
      <c r="Q7840" s="243"/>
      <c r="R7840" s="243"/>
    </row>
    <row r="7841" spans="1:18">
      <c r="A7841" s="241"/>
      <c r="B7841" s="241"/>
      <c r="C7841" s="241"/>
      <c r="D7841" s="241"/>
      <c r="E7841" s="241"/>
      <c r="F7841" s="241"/>
      <c r="G7841" s="242"/>
      <c r="H7841" s="241"/>
      <c r="I7841" s="241"/>
      <c r="J7841" s="241"/>
      <c r="K7841" s="241"/>
      <c r="L7841" s="241"/>
      <c r="M7841" s="243"/>
      <c r="N7841" s="244"/>
      <c r="O7841" s="243"/>
      <c r="P7841" s="244"/>
      <c r="Q7841" s="243"/>
      <c r="R7841" s="243"/>
    </row>
    <row r="7842" spans="1:18">
      <c r="A7842" s="241"/>
      <c r="B7842" s="241"/>
      <c r="C7842" s="241"/>
      <c r="D7842" s="241"/>
      <c r="E7842" s="241"/>
      <c r="F7842" s="241"/>
      <c r="G7842" s="242"/>
      <c r="H7842" s="241"/>
      <c r="I7842" s="241"/>
      <c r="J7842" s="241"/>
      <c r="K7842" s="241"/>
      <c r="L7842" s="241"/>
      <c r="M7842" s="243"/>
      <c r="N7842" s="244"/>
      <c r="O7842" s="243"/>
      <c r="P7842" s="244"/>
      <c r="Q7842" s="243"/>
      <c r="R7842" s="243"/>
    </row>
    <row r="7843" spans="1:18">
      <c r="A7843" s="241"/>
      <c r="B7843" s="241"/>
      <c r="C7843" s="241"/>
      <c r="D7843" s="241"/>
      <c r="E7843" s="241"/>
      <c r="F7843" s="241"/>
      <c r="G7843" s="242"/>
      <c r="H7843" s="241"/>
      <c r="I7843" s="241"/>
      <c r="J7843" s="241"/>
      <c r="K7843" s="241"/>
      <c r="L7843" s="241"/>
      <c r="M7843" s="243"/>
      <c r="N7843" s="244"/>
      <c r="O7843" s="243"/>
      <c r="P7843" s="244"/>
      <c r="Q7843" s="243"/>
      <c r="R7843" s="243"/>
    </row>
    <row r="7844" spans="1:18">
      <c r="A7844" s="241"/>
      <c r="B7844" s="241"/>
      <c r="C7844" s="241"/>
      <c r="D7844" s="241"/>
      <c r="E7844" s="241"/>
      <c r="F7844" s="241"/>
      <c r="G7844" s="242"/>
      <c r="H7844" s="241"/>
      <c r="I7844" s="241"/>
      <c r="J7844" s="241"/>
      <c r="K7844" s="241"/>
      <c r="L7844" s="241"/>
      <c r="M7844" s="243"/>
      <c r="N7844" s="244"/>
      <c r="O7844" s="243"/>
      <c r="P7844" s="244"/>
      <c r="Q7844" s="243"/>
      <c r="R7844" s="243"/>
    </row>
    <row r="7845" spans="1:18">
      <c r="A7845" s="241"/>
      <c r="B7845" s="241"/>
      <c r="C7845" s="241"/>
      <c r="D7845" s="241"/>
      <c r="E7845" s="241"/>
      <c r="F7845" s="241"/>
      <c r="G7845" s="242"/>
      <c r="H7845" s="241"/>
      <c r="I7845" s="241"/>
      <c r="J7845" s="241"/>
      <c r="K7845" s="241"/>
      <c r="L7845" s="241"/>
      <c r="M7845" s="243"/>
      <c r="N7845" s="244"/>
      <c r="O7845" s="243"/>
      <c r="P7845" s="244"/>
      <c r="Q7845" s="243"/>
      <c r="R7845" s="243"/>
    </row>
    <row r="7846" spans="1:18">
      <c r="A7846" s="241"/>
      <c r="B7846" s="241"/>
      <c r="C7846" s="241"/>
      <c r="D7846" s="241"/>
      <c r="E7846" s="241"/>
      <c r="F7846" s="241"/>
      <c r="G7846" s="242"/>
      <c r="H7846" s="241"/>
      <c r="I7846" s="241"/>
      <c r="J7846" s="241"/>
      <c r="K7846" s="241"/>
      <c r="L7846" s="241"/>
      <c r="M7846" s="243"/>
      <c r="N7846" s="244"/>
      <c r="O7846" s="243"/>
      <c r="P7846" s="244"/>
      <c r="Q7846" s="243"/>
      <c r="R7846" s="243"/>
    </row>
    <row r="7847" spans="1:18">
      <c r="A7847" s="241"/>
      <c r="B7847" s="241"/>
      <c r="C7847" s="241"/>
      <c r="D7847" s="241"/>
      <c r="E7847" s="241"/>
      <c r="F7847" s="241"/>
      <c r="G7847" s="242"/>
      <c r="H7847" s="241"/>
      <c r="I7847" s="241"/>
      <c r="J7847" s="241"/>
      <c r="K7847" s="241"/>
      <c r="L7847" s="241"/>
      <c r="M7847" s="243"/>
      <c r="N7847" s="244"/>
      <c r="O7847" s="243"/>
      <c r="P7847" s="244"/>
      <c r="Q7847" s="243"/>
      <c r="R7847" s="243"/>
    </row>
    <row r="7848" spans="1:18">
      <c r="A7848" s="241"/>
      <c r="B7848" s="241"/>
      <c r="C7848" s="241"/>
      <c r="D7848" s="241"/>
      <c r="E7848" s="241"/>
      <c r="F7848" s="241"/>
      <c r="G7848" s="242"/>
      <c r="H7848" s="241"/>
      <c r="I7848" s="241"/>
      <c r="J7848" s="241"/>
      <c r="K7848" s="241"/>
      <c r="L7848" s="241"/>
      <c r="M7848" s="243"/>
      <c r="N7848" s="244"/>
      <c r="O7848" s="243"/>
      <c r="P7848" s="244"/>
      <c r="Q7848" s="243"/>
      <c r="R7848" s="243"/>
    </row>
    <row r="7849" spans="1:18">
      <c r="A7849" s="241"/>
      <c r="B7849" s="241"/>
      <c r="C7849" s="241"/>
      <c r="D7849" s="241"/>
      <c r="E7849" s="241"/>
      <c r="F7849" s="241"/>
      <c r="G7849" s="242"/>
      <c r="H7849" s="241"/>
      <c r="I7849" s="241"/>
      <c r="J7849" s="241"/>
      <c r="K7849" s="241"/>
      <c r="L7849" s="241"/>
      <c r="M7849" s="243"/>
      <c r="N7849" s="244"/>
      <c r="O7849" s="243"/>
      <c r="P7849" s="244"/>
      <c r="Q7849" s="243"/>
      <c r="R7849" s="243"/>
    </row>
    <row r="7850" spans="1:18">
      <c r="A7850" s="241"/>
      <c r="B7850" s="241"/>
      <c r="C7850" s="241"/>
      <c r="D7850" s="241"/>
      <c r="E7850" s="241"/>
      <c r="F7850" s="241"/>
      <c r="G7850" s="242"/>
      <c r="H7850" s="241"/>
      <c r="I7850" s="241"/>
      <c r="J7850" s="241"/>
      <c r="K7850" s="241"/>
      <c r="L7850" s="241"/>
      <c r="M7850" s="243"/>
      <c r="N7850" s="244"/>
      <c r="O7850" s="243"/>
      <c r="P7850" s="244"/>
      <c r="Q7850" s="243"/>
      <c r="R7850" s="243"/>
    </row>
    <row r="7851" spans="1:18">
      <c r="A7851" s="241"/>
      <c r="B7851" s="241"/>
      <c r="C7851" s="241"/>
      <c r="D7851" s="241"/>
      <c r="E7851" s="241"/>
      <c r="F7851" s="241"/>
      <c r="G7851" s="242"/>
      <c r="H7851" s="241"/>
      <c r="I7851" s="241"/>
      <c r="J7851" s="241"/>
      <c r="K7851" s="241"/>
      <c r="L7851" s="241"/>
      <c r="M7851" s="243"/>
      <c r="N7851" s="244"/>
      <c r="O7851" s="243"/>
      <c r="P7851" s="244"/>
      <c r="Q7851" s="243"/>
      <c r="R7851" s="243"/>
    </row>
    <row r="7852" spans="1:18">
      <c r="A7852" s="241"/>
      <c r="B7852" s="241"/>
      <c r="C7852" s="241"/>
      <c r="D7852" s="241"/>
      <c r="E7852" s="241"/>
      <c r="F7852" s="241"/>
      <c r="G7852" s="242"/>
      <c r="H7852" s="241"/>
      <c r="I7852" s="241"/>
      <c r="J7852" s="241"/>
      <c r="K7852" s="241"/>
      <c r="L7852" s="241"/>
      <c r="M7852" s="243"/>
      <c r="N7852" s="244"/>
      <c r="O7852" s="243"/>
      <c r="P7852" s="244"/>
      <c r="Q7852" s="243"/>
      <c r="R7852" s="243"/>
    </row>
    <row r="7853" spans="1:18">
      <c r="A7853" s="241"/>
      <c r="B7853" s="241"/>
      <c r="C7853" s="241"/>
      <c r="D7853" s="241"/>
      <c r="E7853" s="241"/>
      <c r="F7853" s="241"/>
      <c r="G7853" s="242"/>
      <c r="H7853" s="241"/>
      <c r="I7853" s="241"/>
      <c r="J7853" s="241"/>
      <c r="K7853" s="241"/>
      <c r="L7853" s="241"/>
      <c r="M7853" s="243"/>
      <c r="N7853" s="244"/>
      <c r="O7853" s="243"/>
      <c r="P7853" s="244"/>
      <c r="Q7853" s="243"/>
      <c r="R7853" s="243"/>
    </row>
    <row r="7854" spans="1:18">
      <c r="A7854" s="241"/>
      <c r="B7854" s="241"/>
      <c r="C7854" s="241"/>
      <c r="D7854" s="241"/>
      <c r="E7854" s="241"/>
      <c r="F7854" s="241"/>
      <c r="G7854" s="242"/>
      <c r="H7854" s="241"/>
      <c r="I7854" s="241"/>
      <c r="J7854" s="241"/>
      <c r="K7854" s="241"/>
      <c r="L7854" s="241"/>
      <c r="M7854" s="243"/>
      <c r="N7854" s="244"/>
      <c r="O7854" s="243"/>
      <c r="P7854" s="244"/>
      <c r="Q7854" s="243"/>
      <c r="R7854" s="243"/>
    </row>
    <row r="7855" spans="1:18">
      <c r="A7855" s="241"/>
      <c r="B7855" s="241"/>
      <c r="C7855" s="241"/>
      <c r="D7855" s="241"/>
      <c r="E7855" s="241"/>
      <c r="F7855" s="241"/>
      <c r="G7855" s="242"/>
      <c r="H7855" s="241"/>
      <c r="I7855" s="241"/>
      <c r="J7855" s="241"/>
      <c r="K7855" s="241"/>
      <c r="L7855" s="241"/>
      <c r="M7855" s="243"/>
      <c r="N7855" s="244"/>
      <c r="O7855" s="243"/>
      <c r="P7855" s="244"/>
      <c r="Q7855" s="243"/>
      <c r="R7855" s="243"/>
    </row>
    <row r="7856" spans="1:18">
      <c r="A7856" s="241"/>
      <c r="B7856" s="241"/>
      <c r="C7856" s="241"/>
      <c r="D7856" s="241"/>
      <c r="E7856" s="241"/>
      <c r="F7856" s="241"/>
      <c r="G7856" s="242"/>
      <c r="H7856" s="241"/>
      <c r="I7856" s="241"/>
      <c r="J7856" s="241"/>
      <c r="K7856" s="241"/>
      <c r="L7856" s="241"/>
      <c r="M7856" s="243"/>
      <c r="N7856" s="244"/>
      <c r="O7856" s="243"/>
      <c r="P7856" s="244"/>
      <c r="Q7856" s="243"/>
      <c r="R7856" s="243"/>
    </row>
    <row r="7857" spans="1:18">
      <c r="A7857" s="241"/>
      <c r="B7857" s="241"/>
      <c r="C7857" s="241"/>
      <c r="D7857" s="241"/>
      <c r="E7857" s="241"/>
      <c r="F7857" s="241"/>
      <c r="G7857" s="242"/>
      <c r="H7857" s="241"/>
      <c r="I7857" s="241"/>
      <c r="J7857" s="241"/>
      <c r="K7857" s="241"/>
      <c r="L7857" s="241"/>
      <c r="M7857" s="243"/>
      <c r="N7857" s="244"/>
      <c r="O7857" s="243"/>
      <c r="P7857" s="244"/>
      <c r="Q7857" s="243"/>
      <c r="R7857" s="243"/>
    </row>
    <row r="7858" spans="1:18">
      <c r="A7858" s="241"/>
      <c r="B7858" s="241"/>
      <c r="C7858" s="241"/>
      <c r="D7858" s="241"/>
      <c r="E7858" s="241"/>
      <c r="F7858" s="241"/>
      <c r="G7858" s="242"/>
      <c r="H7858" s="241"/>
      <c r="I7858" s="241"/>
      <c r="J7858" s="241"/>
      <c r="K7858" s="241"/>
      <c r="L7858" s="241"/>
      <c r="M7858" s="243"/>
      <c r="N7858" s="244"/>
      <c r="O7858" s="243"/>
      <c r="P7858" s="244"/>
      <c r="Q7858" s="243"/>
      <c r="R7858" s="243"/>
    </row>
    <row r="7859" spans="1:18">
      <c r="A7859" s="241"/>
      <c r="B7859" s="241"/>
      <c r="C7859" s="241"/>
      <c r="D7859" s="241"/>
      <c r="E7859" s="241"/>
      <c r="F7859" s="241"/>
      <c r="G7859" s="242"/>
      <c r="H7859" s="241"/>
      <c r="I7859" s="241"/>
      <c r="J7859" s="241"/>
      <c r="K7859" s="241"/>
      <c r="L7859" s="241"/>
      <c r="M7859" s="243"/>
      <c r="N7859" s="244"/>
      <c r="O7859" s="243"/>
      <c r="P7859" s="244"/>
      <c r="Q7859" s="243"/>
      <c r="R7859" s="243"/>
    </row>
    <row r="7860" spans="1:18">
      <c r="A7860" s="241"/>
      <c r="B7860" s="241"/>
      <c r="C7860" s="241"/>
      <c r="D7860" s="241"/>
      <c r="E7860" s="241"/>
      <c r="F7860" s="241"/>
      <c r="G7860" s="242"/>
      <c r="H7860" s="241"/>
      <c r="I7860" s="241"/>
      <c r="J7860" s="241"/>
      <c r="K7860" s="241"/>
      <c r="L7860" s="241"/>
      <c r="M7860" s="243"/>
      <c r="N7860" s="244"/>
      <c r="O7860" s="243"/>
      <c r="P7860" s="244"/>
      <c r="Q7860" s="243"/>
      <c r="R7860" s="243"/>
    </row>
    <row r="7861" spans="1:18">
      <c r="A7861" s="241"/>
      <c r="B7861" s="241"/>
      <c r="C7861" s="241"/>
      <c r="D7861" s="241"/>
      <c r="E7861" s="241"/>
      <c r="F7861" s="241"/>
      <c r="G7861" s="242"/>
      <c r="H7861" s="241"/>
      <c r="I7861" s="241"/>
      <c r="J7861" s="241"/>
      <c r="K7861" s="241"/>
      <c r="L7861" s="241"/>
      <c r="M7861" s="243"/>
      <c r="N7861" s="244"/>
      <c r="O7861" s="243"/>
      <c r="P7861" s="244"/>
      <c r="Q7861" s="243"/>
      <c r="R7861" s="243"/>
    </row>
    <row r="7862" spans="1:18">
      <c r="A7862" s="241"/>
      <c r="B7862" s="241"/>
      <c r="C7862" s="241"/>
      <c r="D7862" s="241"/>
      <c r="E7862" s="241"/>
      <c r="F7862" s="241"/>
      <c r="G7862" s="242"/>
      <c r="H7862" s="241"/>
      <c r="I7862" s="241"/>
      <c r="J7862" s="241"/>
      <c r="K7862" s="241"/>
      <c r="L7862" s="241"/>
      <c r="M7862" s="243"/>
      <c r="N7862" s="244"/>
      <c r="O7862" s="243"/>
      <c r="P7862" s="244"/>
      <c r="Q7862" s="243"/>
      <c r="R7862" s="243"/>
    </row>
    <row r="7863" spans="1:18">
      <c r="A7863" s="241"/>
      <c r="B7863" s="241"/>
      <c r="C7863" s="241"/>
      <c r="D7863" s="241"/>
      <c r="E7863" s="241"/>
      <c r="F7863" s="241"/>
      <c r="G7863" s="242"/>
      <c r="H7863" s="241"/>
      <c r="I7863" s="241"/>
      <c r="J7863" s="241"/>
      <c r="K7863" s="241"/>
      <c r="L7863" s="241"/>
      <c r="M7863" s="243"/>
      <c r="N7863" s="244"/>
      <c r="O7863" s="243"/>
      <c r="P7863" s="244"/>
      <c r="Q7863" s="243"/>
      <c r="R7863" s="243"/>
    </row>
    <row r="7864" spans="1:18">
      <c r="A7864" s="241"/>
      <c r="B7864" s="241"/>
      <c r="C7864" s="241"/>
      <c r="D7864" s="241"/>
      <c r="E7864" s="241"/>
      <c r="F7864" s="241"/>
      <c r="G7864" s="242"/>
      <c r="H7864" s="241"/>
      <c r="I7864" s="241"/>
      <c r="J7864" s="241"/>
      <c r="K7864" s="241"/>
      <c r="L7864" s="241"/>
      <c r="M7864" s="243"/>
      <c r="N7864" s="244"/>
      <c r="O7864" s="243"/>
      <c r="P7864" s="244"/>
      <c r="Q7864" s="243"/>
      <c r="R7864" s="243"/>
    </row>
    <row r="7865" spans="1:18">
      <c r="A7865" s="241"/>
      <c r="B7865" s="241"/>
      <c r="C7865" s="241"/>
      <c r="D7865" s="241"/>
      <c r="E7865" s="241"/>
      <c r="F7865" s="241"/>
      <c r="G7865" s="242"/>
      <c r="H7865" s="241"/>
      <c r="I7865" s="241"/>
      <c r="J7865" s="241"/>
      <c r="K7865" s="241"/>
      <c r="L7865" s="241"/>
      <c r="M7865" s="243"/>
      <c r="N7865" s="244"/>
      <c r="O7865" s="243"/>
      <c r="P7865" s="244"/>
      <c r="Q7865" s="243"/>
      <c r="R7865" s="243"/>
    </row>
    <row r="7866" spans="1:18">
      <c r="A7866" s="241"/>
      <c r="B7866" s="241"/>
      <c r="C7866" s="241"/>
      <c r="D7866" s="241"/>
      <c r="E7866" s="241"/>
      <c r="F7866" s="241"/>
      <c r="G7866" s="242"/>
      <c r="H7866" s="241"/>
      <c r="I7866" s="241"/>
      <c r="J7866" s="241"/>
      <c r="K7866" s="241"/>
      <c r="L7866" s="241"/>
      <c r="M7866" s="243"/>
      <c r="N7866" s="244"/>
      <c r="O7866" s="243"/>
      <c r="P7866" s="244"/>
      <c r="Q7866" s="243"/>
      <c r="R7866" s="243"/>
    </row>
    <row r="7867" spans="1:18">
      <c r="A7867" s="241"/>
      <c r="B7867" s="241"/>
      <c r="C7867" s="241"/>
      <c r="D7867" s="241"/>
      <c r="E7867" s="241"/>
      <c r="F7867" s="241"/>
      <c r="G7867" s="242"/>
      <c r="H7867" s="241"/>
      <c r="I7867" s="241"/>
      <c r="J7867" s="241"/>
      <c r="K7867" s="241"/>
      <c r="L7867" s="241"/>
      <c r="M7867" s="243"/>
      <c r="N7867" s="244"/>
      <c r="O7867" s="243"/>
      <c r="P7867" s="244"/>
      <c r="Q7867" s="243"/>
      <c r="R7867" s="243"/>
    </row>
    <row r="7868" spans="1:18">
      <c r="A7868" s="241"/>
      <c r="B7868" s="241"/>
      <c r="C7868" s="241"/>
      <c r="D7868" s="241"/>
      <c r="E7868" s="241"/>
      <c r="F7868" s="241"/>
      <c r="G7868" s="242"/>
      <c r="H7868" s="241"/>
      <c r="I7868" s="241"/>
      <c r="J7868" s="241"/>
      <c r="K7868" s="241"/>
      <c r="L7868" s="241"/>
      <c r="M7868" s="243"/>
      <c r="N7868" s="244"/>
      <c r="O7868" s="243"/>
      <c r="P7868" s="244"/>
      <c r="Q7868" s="243"/>
      <c r="R7868" s="243"/>
    </row>
    <row r="7869" spans="1:18">
      <c r="A7869" s="241"/>
      <c r="B7869" s="241"/>
      <c r="C7869" s="241"/>
      <c r="D7869" s="241"/>
      <c r="E7869" s="241"/>
      <c r="F7869" s="241"/>
      <c r="G7869" s="242"/>
      <c r="H7869" s="241"/>
      <c r="I7869" s="241"/>
      <c r="J7869" s="241"/>
      <c r="K7869" s="241"/>
      <c r="L7869" s="241"/>
      <c r="M7869" s="243"/>
      <c r="N7869" s="244"/>
      <c r="O7869" s="243"/>
      <c r="P7869" s="244"/>
      <c r="Q7869" s="243"/>
      <c r="R7869" s="243"/>
    </row>
    <row r="7870" spans="1:18">
      <c r="A7870" s="241"/>
      <c r="B7870" s="241"/>
      <c r="C7870" s="241"/>
      <c r="D7870" s="241"/>
      <c r="E7870" s="241"/>
      <c r="F7870" s="241"/>
      <c r="G7870" s="242"/>
      <c r="H7870" s="241"/>
      <c r="I7870" s="241"/>
      <c r="J7870" s="241"/>
      <c r="K7870" s="241"/>
      <c r="L7870" s="241"/>
      <c r="M7870" s="243"/>
      <c r="N7870" s="244"/>
      <c r="O7870" s="243"/>
      <c r="P7870" s="244"/>
      <c r="Q7870" s="243"/>
      <c r="R7870" s="243"/>
    </row>
    <row r="7871" spans="1:18">
      <c r="A7871" s="241"/>
      <c r="B7871" s="241"/>
      <c r="C7871" s="241"/>
      <c r="D7871" s="241"/>
      <c r="E7871" s="241"/>
      <c r="F7871" s="241"/>
      <c r="G7871" s="242"/>
      <c r="H7871" s="241"/>
      <c r="I7871" s="241"/>
      <c r="J7871" s="241"/>
      <c r="K7871" s="241"/>
      <c r="L7871" s="241"/>
      <c r="M7871" s="243"/>
      <c r="N7871" s="244"/>
      <c r="O7871" s="243"/>
      <c r="P7871" s="244"/>
      <c r="Q7871" s="243"/>
      <c r="R7871" s="243"/>
    </row>
    <row r="7872" spans="1:18">
      <c r="A7872" s="241"/>
      <c r="B7872" s="241"/>
      <c r="C7872" s="241"/>
      <c r="D7872" s="241"/>
      <c r="E7872" s="241"/>
      <c r="F7872" s="241"/>
      <c r="G7872" s="242"/>
      <c r="H7872" s="241"/>
      <c r="I7872" s="241"/>
      <c r="J7872" s="241"/>
      <c r="K7872" s="241"/>
      <c r="L7872" s="241"/>
      <c r="M7872" s="243"/>
      <c r="N7872" s="244"/>
      <c r="O7872" s="243"/>
      <c r="P7872" s="244"/>
      <c r="Q7872" s="243"/>
      <c r="R7872" s="243"/>
    </row>
    <row r="7873" spans="1:18">
      <c r="A7873" s="241"/>
      <c r="B7873" s="241"/>
      <c r="C7873" s="241"/>
      <c r="D7873" s="241"/>
      <c r="E7873" s="241"/>
      <c r="F7873" s="241"/>
      <c r="G7873" s="242"/>
      <c r="H7873" s="241"/>
      <c r="I7873" s="241"/>
      <c r="J7873" s="241"/>
      <c r="K7873" s="241"/>
      <c r="L7873" s="241"/>
      <c r="M7873" s="243"/>
      <c r="N7873" s="244"/>
      <c r="O7873" s="243"/>
      <c r="P7873" s="244"/>
      <c r="Q7873" s="243"/>
      <c r="R7873" s="243"/>
    </row>
    <row r="7874" spans="1:18">
      <c r="A7874" s="241"/>
      <c r="B7874" s="241"/>
      <c r="C7874" s="241"/>
      <c r="D7874" s="241"/>
      <c r="E7874" s="241"/>
      <c r="F7874" s="241"/>
      <c r="G7874" s="242"/>
      <c r="H7874" s="241"/>
      <c r="I7874" s="241"/>
      <c r="J7874" s="241"/>
      <c r="K7874" s="241"/>
      <c r="L7874" s="241"/>
      <c r="M7874" s="243"/>
      <c r="N7874" s="244"/>
      <c r="O7874" s="243"/>
      <c r="P7874" s="244"/>
      <c r="Q7874" s="243"/>
      <c r="R7874" s="243"/>
    </row>
    <row r="7875" spans="1:18">
      <c r="A7875" s="241"/>
      <c r="B7875" s="241"/>
      <c r="C7875" s="241"/>
      <c r="D7875" s="241"/>
      <c r="E7875" s="241"/>
      <c r="F7875" s="241"/>
      <c r="G7875" s="242"/>
      <c r="H7875" s="241"/>
      <c r="I7875" s="241"/>
      <c r="J7875" s="241"/>
      <c r="K7875" s="241"/>
      <c r="L7875" s="241"/>
      <c r="M7875" s="243"/>
      <c r="N7875" s="244"/>
      <c r="O7875" s="243"/>
      <c r="P7875" s="244"/>
      <c r="Q7875" s="243"/>
      <c r="R7875" s="243"/>
    </row>
    <row r="7876" spans="1:18">
      <c r="A7876" s="241"/>
      <c r="B7876" s="241"/>
      <c r="C7876" s="241"/>
      <c r="D7876" s="241"/>
      <c r="E7876" s="241"/>
      <c r="F7876" s="241"/>
      <c r="G7876" s="242"/>
      <c r="H7876" s="241"/>
      <c r="I7876" s="241"/>
      <c r="J7876" s="241"/>
      <c r="K7876" s="241"/>
      <c r="L7876" s="241"/>
      <c r="M7876" s="243"/>
      <c r="N7876" s="244"/>
      <c r="O7876" s="243"/>
      <c r="P7876" s="244"/>
      <c r="Q7876" s="243"/>
      <c r="R7876" s="243"/>
    </row>
    <row r="7877" spans="1:18">
      <c r="A7877" s="241"/>
      <c r="B7877" s="241"/>
      <c r="C7877" s="241"/>
      <c r="D7877" s="241"/>
      <c r="E7877" s="241"/>
      <c r="F7877" s="241"/>
      <c r="G7877" s="242"/>
      <c r="H7877" s="241"/>
      <c r="I7877" s="241"/>
      <c r="J7877" s="241"/>
      <c r="K7877" s="241"/>
      <c r="L7877" s="241"/>
      <c r="M7877" s="243"/>
      <c r="N7877" s="244"/>
      <c r="O7877" s="243"/>
      <c r="P7877" s="244"/>
      <c r="Q7877" s="243"/>
      <c r="R7877" s="243"/>
    </row>
    <row r="7878" spans="1:18">
      <c r="A7878" s="241"/>
      <c r="B7878" s="241"/>
      <c r="C7878" s="241"/>
      <c r="D7878" s="241"/>
      <c r="E7878" s="241"/>
      <c r="F7878" s="241"/>
      <c r="G7878" s="242"/>
      <c r="H7878" s="241"/>
      <c r="I7878" s="241"/>
      <c r="J7878" s="241"/>
      <c r="K7878" s="241"/>
      <c r="L7878" s="241"/>
      <c r="M7878" s="243"/>
      <c r="N7878" s="244"/>
      <c r="O7878" s="243"/>
      <c r="P7878" s="244"/>
      <c r="Q7878" s="243"/>
      <c r="R7878" s="243"/>
    </row>
    <row r="7879" spans="1:18">
      <c r="A7879" s="241"/>
      <c r="B7879" s="241"/>
      <c r="C7879" s="241"/>
      <c r="D7879" s="241"/>
      <c r="E7879" s="241"/>
      <c r="F7879" s="241"/>
      <c r="G7879" s="242"/>
      <c r="H7879" s="241"/>
      <c r="I7879" s="241"/>
      <c r="J7879" s="241"/>
      <c r="K7879" s="241"/>
      <c r="L7879" s="241"/>
      <c r="M7879" s="243"/>
      <c r="N7879" s="244"/>
      <c r="O7879" s="243"/>
      <c r="P7879" s="244"/>
      <c r="Q7879" s="243"/>
      <c r="R7879" s="243"/>
    </row>
    <row r="7880" spans="1:18">
      <c r="A7880" s="241"/>
      <c r="B7880" s="241"/>
      <c r="C7880" s="241"/>
      <c r="D7880" s="241"/>
      <c r="E7880" s="241"/>
      <c r="F7880" s="241"/>
      <c r="G7880" s="242"/>
      <c r="H7880" s="241"/>
      <c r="I7880" s="241"/>
      <c r="J7880" s="241"/>
      <c r="K7880" s="241"/>
      <c r="L7880" s="241"/>
      <c r="M7880" s="243"/>
      <c r="N7880" s="244"/>
      <c r="O7880" s="243"/>
      <c r="P7880" s="244"/>
      <c r="Q7880" s="243"/>
      <c r="R7880" s="243"/>
    </row>
    <row r="7881" spans="1:18">
      <c r="A7881" s="241"/>
      <c r="B7881" s="241"/>
      <c r="C7881" s="241"/>
      <c r="D7881" s="241"/>
      <c r="E7881" s="241"/>
      <c r="F7881" s="241"/>
      <c r="G7881" s="242"/>
      <c r="H7881" s="241"/>
      <c r="I7881" s="241"/>
      <c r="J7881" s="241"/>
      <c r="K7881" s="241"/>
      <c r="L7881" s="241"/>
      <c r="M7881" s="243"/>
      <c r="N7881" s="244"/>
      <c r="O7881" s="243"/>
      <c r="P7881" s="244"/>
      <c r="Q7881" s="243"/>
      <c r="R7881" s="243"/>
    </row>
    <row r="7882" spans="1:18">
      <c r="A7882" s="241"/>
      <c r="B7882" s="241"/>
      <c r="C7882" s="241"/>
      <c r="D7882" s="241"/>
      <c r="E7882" s="241"/>
      <c r="F7882" s="241"/>
      <c r="G7882" s="242"/>
      <c r="H7882" s="241"/>
      <c r="I7882" s="241"/>
      <c r="J7882" s="241"/>
      <c r="K7882" s="241"/>
      <c r="L7882" s="241"/>
      <c r="M7882" s="243"/>
      <c r="N7882" s="244"/>
      <c r="O7882" s="243"/>
      <c r="P7882" s="244"/>
      <c r="Q7882" s="243"/>
      <c r="R7882" s="243"/>
    </row>
    <row r="7883" spans="1:18">
      <c r="A7883" s="241"/>
      <c r="B7883" s="241"/>
      <c r="C7883" s="241"/>
      <c r="D7883" s="241"/>
      <c r="E7883" s="241"/>
      <c r="F7883" s="241"/>
      <c r="G7883" s="242"/>
      <c r="H7883" s="241"/>
      <c r="I7883" s="241"/>
      <c r="J7883" s="241"/>
      <c r="K7883" s="241"/>
      <c r="L7883" s="241"/>
      <c r="M7883" s="243"/>
      <c r="N7883" s="244"/>
      <c r="O7883" s="243"/>
      <c r="P7883" s="244"/>
      <c r="Q7883" s="243"/>
      <c r="R7883" s="243"/>
    </row>
    <row r="7884" spans="1:18">
      <c r="A7884" s="241"/>
      <c r="B7884" s="241"/>
      <c r="C7884" s="241"/>
      <c r="D7884" s="241"/>
      <c r="E7884" s="241"/>
      <c r="F7884" s="241"/>
      <c r="G7884" s="242"/>
      <c r="H7884" s="241"/>
      <c r="I7884" s="241"/>
      <c r="J7884" s="241"/>
      <c r="K7884" s="241"/>
      <c r="L7884" s="241"/>
      <c r="M7884" s="243"/>
      <c r="N7884" s="244"/>
      <c r="O7884" s="243"/>
      <c r="P7884" s="244"/>
      <c r="Q7884" s="243"/>
      <c r="R7884" s="243"/>
    </row>
    <row r="7885" spans="1:18">
      <c r="A7885" s="241"/>
      <c r="B7885" s="241"/>
      <c r="C7885" s="241"/>
      <c r="D7885" s="241"/>
      <c r="E7885" s="241"/>
      <c r="F7885" s="241"/>
      <c r="G7885" s="242"/>
      <c r="H7885" s="241"/>
      <c r="I7885" s="241"/>
      <c r="J7885" s="241"/>
      <c r="K7885" s="241"/>
      <c r="L7885" s="241"/>
      <c r="M7885" s="243"/>
      <c r="N7885" s="244"/>
      <c r="O7885" s="243"/>
      <c r="P7885" s="244"/>
      <c r="Q7885" s="243"/>
      <c r="R7885" s="243"/>
    </row>
    <row r="7886" spans="1:18">
      <c r="A7886" s="241"/>
      <c r="B7886" s="241"/>
      <c r="C7886" s="241"/>
      <c r="D7886" s="241"/>
      <c r="E7886" s="241"/>
      <c r="F7886" s="241"/>
      <c r="G7886" s="242"/>
      <c r="H7886" s="241"/>
      <c r="I7886" s="241"/>
      <c r="J7886" s="241"/>
      <c r="K7886" s="241"/>
      <c r="L7886" s="241"/>
      <c r="M7886" s="243"/>
      <c r="N7886" s="244"/>
      <c r="O7886" s="243"/>
      <c r="P7886" s="244"/>
      <c r="Q7886" s="243"/>
      <c r="R7886" s="243"/>
    </row>
    <row r="7887" spans="1:18">
      <c r="A7887" s="241"/>
      <c r="B7887" s="241"/>
      <c r="C7887" s="241"/>
      <c r="D7887" s="241"/>
      <c r="E7887" s="241"/>
      <c r="F7887" s="241"/>
      <c r="G7887" s="242"/>
      <c r="H7887" s="241"/>
      <c r="I7887" s="241"/>
      <c r="J7887" s="241"/>
      <c r="K7887" s="241"/>
      <c r="L7887" s="241"/>
      <c r="M7887" s="243"/>
      <c r="N7887" s="244"/>
      <c r="O7887" s="243"/>
      <c r="P7887" s="244"/>
      <c r="Q7887" s="243"/>
      <c r="R7887" s="243"/>
    </row>
    <row r="7888" spans="1:18">
      <c r="A7888" s="241"/>
      <c r="B7888" s="241"/>
      <c r="C7888" s="241"/>
      <c r="D7888" s="241"/>
      <c r="E7888" s="241"/>
      <c r="F7888" s="241"/>
      <c r="G7888" s="242"/>
      <c r="H7888" s="241"/>
      <c r="I7888" s="241"/>
      <c r="J7888" s="241"/>
      <c r="K7888" s="241"/>
      <c r="L7888" s="241"/>
      <c r="M7888" s="243"/>
      <c r="N7888" s="244"/>
      <c r="O7888" s="243"/>
      <c r="P7888" s="244"/>
      <c r="Q7888" s="243"/>
      <c r="R7888" s="243"/>
    </row>
    <row r="7889" spans="1:18">
      <c r="A7889" s="241"/>
      <c r="B7889" s="241"/>
      <c r="C7889" s="241"/>
      <c r="D7889" s="241"/>
      <c r="E7889" s="241"/>
      <c r="F7889" s="241"/>
      <c r="G7889" s="242"/>
      <c r="H7889" s="241"/>
      <c r="I7889" s="241"/>
      <c r="J7889" s="241"/>
      <c r="K7889" s="241"/>
      <c r="L7889" s="241"/>
      <c r="M7889" s="243"/>
      <c r="N7889" s="244"/>
      <c r="O7889" s="243"/>
      <c r="P7889" s="244"/>
      <c r="Q7889" s="243"/>
      <c r="R7889" s="243"/>
    </row>
    <row r="7890" spans="1:18">
      <c r="A7890" s="241"/>
      <c r="B7890" s="241"/>
      <c r="C7890" s="241"/>
      <c r="D7890" s="241"/>
      <c r="E7890" s="241"/>
      <c r="F7890" s="241"/>
      <c r="G7890" s="242"/>
      <c r="H7890" s="241"/>
      <c r="I7890" s="241"/>
      <c r="J7890" s="241"/>
      <c r="K7890" s="241"/>
      <c r="L7890" s="241"/>
      <c r="M7890" s="243"/>
      <c r="N7890" s="244"/>
      <c r="O7890" s="243"/>
      <c r="P7890" s="244"/>
      <c r="Q7890" s="243"/>
      <c r="R7890" s="243"/>
    </row>
    <row r="7891" spans="1:18">
      <c r="A7891" s="241"/>
      <c r="B7891" s="241"/>
      <c r="C7891" s="241"/>
      <c r="D7891" s="241"/>
      <c r="E7891" s="241"/>
      <c r="F7891" s="241"/>
      <c r="G7891" s="242"/>
      <c r="H7891" s="241"/>
      <c r="I7891" s="241"/>
      <c r="J7891" s="241"/>
      <c r="K7891" s="241"/>
      <c r="L7891" s="241"/>
      <c r="M7891" s="243"/>
      <c r="N7891" s="244"/>
      <c r="O7891" s="243"/>
      <c r="P7891" s="244"/>
      <c r="Q7891" s="243"/>
      <c r="R7891" s="243"/>
    </row>
    <row r="7892" spans="1:18">
      <c r="A7892" s="241"/>
      <c r="B7892" s="241"/>
      <c r="C7892" s="241"/>
      <c r="D7892" s="241"/>
      <c r="E7892" s="241"/>
      <c r="F7892" s="241"/>
      <c r="G7892" s="242"/>
      <c r="H7892" s="241"/>
      <c r="I7892" s="241"/>
      <c r="J7892" s="241"/>
      <c r="K7892" s="241"/>
      <c r="L7892" s="241"/>
      <c r="M7892" s="243"/>
      <c r="N7892" s="244"/>
      <c r="O7892" s="243"/>
      <c r="P7892" s="244"/>
      <c r="Q7892" s="243"/>
      <c r="R7892" s="243"/>
    </row>
    <row r="7893" spans="1:18">
      <c r="A7893" s="241"/>
      <c r="B7893" s="241"/>
      <c r="C7893" s="241"/>
      <c r="D7893" s="241"/>
      <c r="E7893" s="241"/>
      <c r="F7893" s="241"/>
      <c r="G7893" s="242"/>
      <c r="H7893" s="241"/>
      <c r="I7893" s="241"/>
      <c r="J7893" s="241"/>
      <c r="K7893" s="241"/>
      <c r="L7893" s="241"/>
      <c r="M7893" s="243"/>
      <c r="N7893" s="244"/>
      <c r="O7893" s="243"/>
      <c r="P7893" s="244"/>
      <c r="Q7893" s="243"/>
      <c r="R7893" s="243"/>
    </row>
    <row r="7894" spans="1:18">
      <c r="A7894" s="241"/>
      <c r="B7894" s="241"/>
      <c r="C7894" s="241"/>
      <c r="D7894" s="241"/>
      <c r="E7894" s="241"/>
      <c r="F7894" s="241"/>
      <c r="G7894" s="242"/>
      <c r="H7894" s="241"/>
      <c r="I7894" s="241"/>
      <c r="J7894" s="241"/>
      <c r="K7894" s="241"/>
      <c r="L7894" s="241"/>
      <c r="M7894" s="243"/>
      <c r="N7894" s="244"/>
      <c r="O7894" s="243"/>
      <c r="P7894" s="244"/>
      <c r="Q7894" s="243"/>
      <c r="R7894" s="243"/>
    </row>
    <row r="7895" spans="1:18">
      <c r="A7895" s="241"/>
      <c r="B7895" s="241"/>
      <c r="C7895" s="241"/>
      <c r="D7895" s="241"/>
      <c r="E7895" s="241"/>
      <c r="F7895" s="241"/>
      <c r="G7895" s="242"/>
      <c r="H7895" s="241"/>
      <c r="I7895" s="241"/>
      <c r="J7895" s="241"/>
      <c r="K7895" s="241"/>
      <c r="L7895" s="241"/>
      <c r="M7895" s="243"/>
      <c r="N7895" s="244"/>
      <c r="O7895" s="243"/>
      <c r="P7895" s="244"/>
      <c r="Q7895" s="243"/>
      <c r="R7895" s="243"/>
    </row>
    <row r="7896" spans="1:18">
      <c r="A7896" s="241"/>
      <c r="B7896" s="241"/>
      <c r="C7896" s="241"/>
      <c r="D7896" s="241"/>
      <c r="E7896" s="241"/>
      <c r="F7896" s="241"/>
      <c r="G7896" s="242"/>
      <c r="H7896" s="241"/>
      <c r="I7896" s="241"/>
      <c r="J7896" s="241"/>
      <c r="K7896" s="241"/>
      <c r="L7896" s="241"/>
      <c r="M7896" s="243"/>
      <c r="N7896" s="244"/>
      <c r="O7896" s="243"/>
      <c r="P7896" s="244"/>
      <c r="Q7896" s="243"/>
      <c r="R7896" s="243"/>
    </row>
    <row r="7897" spans="1:18">
      <c r="A7897" s="241"/>
      <c r="B7897" s="241"/>
      <c r="C7897" s="241"/>
      <c r="D7897" s="241"/>
      <c r="E7897" s="241"/>
      <c r="F7897" s="241"/>
      <c r="G7897" s="242"/>
      <c r="H7897" s="241"/>
      <c r="I7897" s="241"/>
      <c r="J7897" s="241"/>
      <c r="K7897" s="241"/>
      <c r="L7897" s="241"/>
      <c r="M7897" s="243"/>
      <c r="N7897" s="244"/>
      <c r="O7897" s="243"/>
      <c r="P7897" s="244"/>
      <c r="Q7897" s="243"/>
      <c r="R7897" s="243"/>
    </row>
    <row r="7898" spans="1:18">
      <c r="A7898" s="241"/>
      <c r="B7898" s="241"/>
      <c r="C7898" s="241"/>
      <c r="D7898" s="241"/>
      <c r="E7898" s="241"/>
      <c r="F7898" s="241"/>
      <c r="G7898" s="242"/>
      <c r="H7898" s="241"/>
      <c r="I7898" s="241"/>
      <c r="J7898" s="241"/>
      <c r="K7898" s="241"/>
      <c r="L7898" s="241"/>
      <c r="M7898" s="243"/>
      <c r="N7898" s="244"/>
      <c r="O7898" s="243"/>
      <c r="P7898" s="244"/>
      <c r="Q7898" s="243"/>
      <c r="R7898" s="243"/>
    </row>
    <row r="7899" spans="1:18">
      <c r="A7899" s="241"/>
      <c r="B7899" s="241"/>
      <c r="C7899" s="241"/>
      <c r="D7899" s="241"/>
      <c r="E7899" s="241"/>
      <c r="F7899" s="241"/>
      <c r="G7899" s="242"/>
      <c r="H7899" s="241"/>
      <c r="I7899" s="241"/>
      <c r="J7899" s="241"/>
      <c r="K7899" s="241"/>
      <c r="L7899" s="241"/>
      <c r="M7899" s="243"/>
      <c r="N7899" s="244"/>
      <c r="O7899" s="243"/>
      <c r="P7899" s="244"/>
      <c r="Q7899" s="243"/>
      <c r="R7899" s="243"/>
    </row>
    <row r="7900" spans="1:18">
      <c r="A7900" s="241"/>
      <c r="B7900" s="241"/>
      <c r="C7900" s="241"/>
      <c r="D7900" s="241"/>
      <c r="E7900" s="241"/>
      <c r="F7900" s="241"/>
      <c r="G7900" s="242"/>
      <c r="H7900" s="241"/>
      <c r="I7900" s="241"/>
      <c r="J7900" s="241"/>
      <c r="K7900" s="241"/>
      <c r="L7900" s="241"/>
      <c r="M7900" s="243"/>
      <c r="N7900" s="244"/>
      <c r="O7900" s="243"/>
      <c r="P7900" s="244"/>
      <c r="Q7900" s="243"/>
      <c r="R7900" s="243"/>
    </row>
    <row r="7901" spans="1:18">
      <c r="A7901" s="241"/>
      <c r="B7901" s="241"/>
      <c r="C7901" s="241"/>
      <c r="D7901" s="241"/>
      <c r="E7901" s="241"/>
      <c r="F7901" s="241"/>
      <c r="G7901" s="242"/>
      <c r="H7901" s="241"/>
      <c r="I7901" s="241"/>
      <c r="J7901" s="241"/>
      <c r="K7901" s="241"/>
      <c r="L7901" s="241"/>
      <c r="M7901" s="243"/>
      <c r="N7901" s="244"/>
      <c r="O7901" s="243"/>
      <c r="P7901" s="244"/>
      <c r="Q7901" s="243"/>
      <c r="R7901" s="243"/>
    </row>
    <row r="7902" spans="1:18">
      <c r="A7902" s="241"/>
      <c r="B7902" s="241"/>
      <c r="C7902" s="241"/>
      <c r="D7902" s="241"/>
      <c r="E7902" s="241"/>
      <c r="F7902" s="241"/>
      <c r="G7902" s="242"/>
      <c r="H7902" s="241"/>
      <c r="I7902" s="241"/>
      <c r="J7902" s="241"/>
      <c r="K7902" s="241"/>
      <c r="L7902" s="241"/>
      <c r="M7902" s="243"/>
      <c r="N7902" s="244"/>
      <c r="O7902" s="243"/>
      <c r="P7902" s="244"/>
      <c r="Q7902" s="243"/>
      <c r="R7902" s="243"/>
    </row>
    <row r="7903" spans="1:18">
      <c r="A7903" s="241"/>
      <c r="B7903" s="241"/>
      <c r="C7903" s="241"/>
      <c r="D7903" s="241"/>
      <c r="E7903" s="241"/>
      <c r="F7903" s="241"/>
      <c r="G7903" s="242"/>
      <c r="H7903" s="241"/>
      <c r="I7903" s="241"/>
      <c r="J7903" s="241"/>
      <c r="K7903" s="241"/>
      <c r="L7903" s="241"/>
      <c r="M7903" s="243"/>
      <c r="N7903" s="244"/>
      <c r="O7903" s="243"/>
      <c r="P7903" s="244"/>
      <c r="Q7903" s="243"/>
      <c r="R7903" s="243"/>
    </row>
    <row r="7904" spans="1:18">
      <c r="A7904" s="241"/>
      <c r="B7904" s="241"/>
      <c r="C7904" s="241"/>
      <c r="D7904" s="241"/>
      <c r="E7904" s="241"/>
      <c r="F7904" s="241"/>
      <c r="G7904" s="242"/>
      <c r="H7904" s="241"/>
      <c r="I7904" s="241"/>
      <c r="J7904" s="241"/>
      <c r="K7904" s="241"/>
      <c r="L7904" s="241"/>
      <c r="M7904" s="243"/>
      <c r="N7904" s="244"/>
      <c r="O7904" s="243"/>
      <c r="P7904" s="244"/>
      <c r="Q7904" s="243"/>
      <c r="R7904" s="243"/>
    </row>
    <row r="7905" spans="1:18">
      <c r="A7905" s="241"/>
      <c r="B7905" s="241"/>
      <c r="C7905" s="241"/>
      <c r="D7905" s="241"/>
      <c r="E7905" s="241"/>
      <c r="F7905" s="241"/>
      <c r="G7905" s="242"/>
      <c r="H7905" s="241"/>
      <c r="I7905" s="241"/>
      <c r="J7905" s="241"/>
      <c r="K7905" s="241"/>
      <c r="L7905" s="241"/>
      <c r="M7905" s="243"/>
      <c r="N7905" s="244"/>
      <c r="O7905" s="243"/>
      <c r="P7905" s="244"/>
      <c r="Q7905" s="243"/>
      <c r="R7905" s="243"/>
    </row>
    <row r="7906" spans="1:18">
      <c r="A7906" s="241"/>
      <c r="B7906" s="241"/>
      <c r="C7906" s="241"/>
      <c r="D7906" s="241"/>
      <c r="E7906" s="241"/>
      <c r="F7906" s="241"/>
      <c r="G7906" s="242"/>
      <c r="H7906" s="241"/>
      <c r="I7906" s="241"/>
      <c r="J7906" s="241"/>
      <c r="K7906" s="241"/>
      <c r="L7906" s="241"/>
      <c r="M7906" s="243"/>
      <c r="N7906" s="244"/>
      <c r="O7906" s="243"/>
      <c r="P7906" s="244"/>
      <c r="Q7906" s="243"/>
      <c r="R7906" s="243"/>
    </row>
    <row r="7907" spans="1:18">
      <c r="A7907" s="241"/>
      <c r="B7907" s="241"/>
      <c r="C7907" s="241"/>
      <c r="D7907" s="241"/>
      <c r="E7907" s="241"/>
      <c r="F7907" s="241"/>
      <c r="G7907" s="242"/>
      <c r="H7907" s="241"/>
      <c r="I7907" s="241"/>
      <c r="J7907" s="241"/>
      <c r="K7907" s="241"/>
      <c r="L7907" s="241"/>
      <c r="M7907" s="243"/>
      <c r="N7907" s="244"/>
      <c r="O7907" s="243"/>
      <c r="P7907" s="244"/>
      <c r="Q7907" s="243"/>
      <c r="R7907" s="243"/>
    </row>
    <row r="7908" spans="1:18">
      <c r="A7908" s="241"/>
      <c r="B7908" s="241"/>
      <c r="C7908" s="241"/>
      <c r="D7908" s="241"/>
      <c r="E7908" s="241"/>
      <c r="F7908" s="241"/>
      <c r="G7908" s="242"/>
      <c r="H7908" s="241"/>
      <c r="I7908" s="241"/>
      <c r="J7908" s="241"/>
      <c r="K7908" s="241"/>
      <c r="L7908" s="241"/>
      <c r="M7908" s="243"/>
      <c r="N7908" s="244"/>
      <c r="O7908" s="243"/>
      <c r="P7908" s="244"/>
      <c r="Q7908" s="243"/>
      <c r="R7908" s="243"/>
    </row>
    <row r="7909" spans="1:18">
      <c r="A7909" s="241"/>
      <c r="B7909" s="241"/>
      <c r="C7909" s="241"/>
      <c r="D7909" s="241"/>
      <c r="E7909" s="241"/>
      <c r="F7909" s="241"/>
      <c r="G7909" s="242"/>
      <c r="H7909" s="241"/>
      <c r="I7909" s="241"/>
      <c r="J7909" s="241"/>
      <c r="K7909" s="241"/>
      <c r="L7909" s="241"/>
      <c r="M7909" s="243"/>
      <c r="N7909" s="244"/>
      <c r="O7909" s="243"/>
      <c r="P7909" s="244"/>
      <c r="Q7909" s="243"/>
      <c r="R7909" s="243"/>
    </row>
    <row r="7910" spans="1:18">
      <c r="A7910" s="241"/>
      <c r="B7910" s="241"/>
      <c r="C7910" s="241"/>
      <c r="D7910" s="241"/>
      <c r="E7910" s="241"/>
      <c r="F7910" s="241"/>
      <c r="G7910" s="242"/>
      <c r="H7910" s="241"/>
      <c r="I7910" s="241"/>
      <c r="J7910" s="241"/>
      <c r="K7910" s="241"/>
      <c r="L7910" s="241"/>
      <c r="M7910" s="243"/>
      <c r="N7910" s="244"/>
      <c r="O7910" s="243"/>
      <c r="P7910" s="244"/>
      <c r="Q7910" s="243"/>
      <c r="R7910" s="243"/>
    </row>
    <row r="7911" spans="1:18">
      <c r="A7911" s="241"/>
      <c r="B7911" s="241"/>
      <c r="C7911" s="241"/>
      <c r="D7911" s="241"/>
      <c r="E7911" s="241"/>
      <c r="F7911" s="241"/>
      <c r="G7911" s="242"/>
      <c r="H7911" s="241"/>
      <c r="I7911" s="241"/>
      <c r="J7911" s="241"/>
      <c r="K7911" s="241"/>
      <c r="L7911" s="241"/>
      <c r="M7911" s="243"/>
      <c r="N7911" s="244"/>
      <c r="O7911" s="243"/>
      <c r="P7911" s="244"/>
      <c r="Q7911" s="243"/>
      <c r="R7911" s="243"/>
    </row>
    <row r="7912" spans="1:18">
      <c r="A7912" s="241"/>
      <c r="B7912" s="241"/>
      <c r="C7912" s="241"/>
      <c r="D7912" s="241"/>
      <c r="E7912" s="241"/>
      <c r="F7912" s="241"/>
      <c r="G7912" s="242"/>
      <c r="H7912" s="241"/>
      <c r="I7912" s="241"/>
      <c r="J7912" s="241"/>
      <c r="K7912" s="241"/>
      <c r="L7912" s="241"/>
      <c r="M7912" s="243"/>
      <c r="N7912" s="244"/>
      <c r="O7912" s="243"/>
      <c r="P7912" s="244"/>
      <c r="Q7912" s="243"/>
      <c r="R7912" s="243"/>
    </row>
    <row r="7913" spans="1:18">
      <c r="A7913" s="241"/>
      <c r="B7913" s="241"/>
      <c r="C7913" s="241"/>
      <c r="D7913" s="241"/>
      <c r="E7913" s="241"/>
      <c r="F7913" s="241"/>
      <c r="G7913" s="242"/>
      <c r="H7913" s="241"/>
      <c r="I7913" s="241"/>
      <c r="J7913" s="241"/>
      <c r="K7913" s="241"/>
      <c r="L7913" s="241"/>
      <c r="M7913" s="243"/>
      <c r="N7913" s="244"/>
      <c r="O7913" s="243"/>
      <c r="P7913" s="244"/>
      <c r="Q7913" s="243"/>
      <c r="R7913" s="243"/>
    </row>
    <row r="7914" spans="1:18">
      <c r="A7914" s="241"/>
      <c r="B7914" s="241"/>
      <c r="C7914" s="241"/>
      <c r="D7914" s="241"/>
      <c r="E7914" s="241"/>
      <c r="F7914" s="241"/>
      <c r="G7914" s="242"/>
      <c r="H7914" s="241"/>
      <c r="I7914" s="241"/>
      <c r="J7914" s="241"/>
      <c r="K7914" s="241"/>
      <c r="L7914" s="241"/>
      <c r="M7914" s="243"/>
      <c r="N7914" s="244"/>
      <c r="O7914" s="243"/>
      <c r="P7914" s="244"/>
      <c r="Q7914" s="243"/>
      <c r="R7914" s="243"/>
    </row>
    <row r="7915" spans="1:18">
      <c r="A7915" s="241"/>
      <c r="B7915" s="241"/>
      <c r="C7915" s="241"/>
      <c r="D7915" s="241"/>
      <c r="E7915" s="241"/>
      <c r="F7915" s="241"/>
      <c r="G7915" s="242"/>
      <c r="H7915" s="241"/>
      <c r="I7915" s="241"/>
      <c r="J7915" s="241"/>
      <c r="K7915" s="241"/>
      <c r="L7915" s="241"/>
      <c r="M7915" s="243"/>
      <c r="N7915" s="244"/>
      <c r="O7915" s="243"/>
      <c r="P7915" s="244"/>
      <c r="Q7915" s="243"/>
      <c r="R7915" s="243"/>
    </row>
    <row r="7916" spans="1:18">
      <c r="A7916" s="241"/>
      <c r="B7916" s="241"/>
      <c r="C7916" s="241"/>
      <c r="D7916" s="241"/>
      <c r="E7916" s="241"/>
      <c r="F7916" s="241"/>
      <c r="G7916" s="242"/>
      <c r="H7916" s="241"/>
      <c r="I7916" s="241"/>
      <c r="J7916" s="241"/>
      <c r="K7916" s="241"/>
      <c r="L7916" s="241"/>
      <c r="M7916" s="243"/>
      <c r="N7916" s="244"/>
      <c r="O7916" s="243"/>
      <c r="P7916" s="244"/>
      <c r="Q7916" s="243"/>
      <c r="R7916" s="243"/>
    </row>
    <row r="7917" spans="1:18">
      <c r="A7917" s="241"/>
      <c r="B7917" s="241"/>
      <c r="C7917" s="241"/>
      <c r="D7917" s="241"/>
      <c r="E7917" s="241"/>
      <c r="F7917" s="241"/>
      <c r="G7917" s="242"/>
      <c r="H7917" s="241"/>
      <c r="I7917" s="241"/>
      <c r="J7917" s="241"/>
      <c r="K7917" s="241"/>
      <c r="L7917" s="241"/>
      <c r="M7917" s="243"/>
      <c r="N7917" s="244"/>
      <c r="O7917" s="243"/>
      <c r="P7917" s="244"/>
      <c r="Q7917" s="243"/>
      <c r="R7917" s="243"/>
    </row>
    <row r="7918" spans="1:18">
      <c r="A7918" s="241"/>
      <c r="B7918" s="241"/>
      <c r="C7918" s="241"/>
      <c r="D7918" s="241"/>
      <c r="E7918" s="241"/>
      <c r="F7918" s="241"/>
      <c r="G7918" s="242"/>
      <c r="H7918" s="241"/>
      <c r="I7918" s="241"/>
      <c r="J7918" s="241"/>
      <c r="K7918" s="241"/>
      <c r="L7918" s="241"/>
      <c r="M7918" s="243"/>
      <c r="N7918" s="244"/>
      <c r="O7918" s="243"/>
      <c r="P7918" s="244"/>
      <c r="Q7918" s="243"/>
      <c r="R7918" s="243"/>
    </row>
    <row r="7919" spans="1:18">
      <c r="A7919" s="241"/>
      <c r="B7919" s="241"/>
      <c r="C7919" s="241"/>
      <c r="D7919" s="241"/>
      <c r="E7919" s="241"/>
      <c r="F7919" s="241"/>
      <c r="G7919" s="242"/>
      <c r="H7919" s="241"/>
      <c r="I7919" s="241"/>
      <c r="J7919" s="241"/>
      <c r="K7919" s="241"/>
      <c r="L7919" s="241"/>
      <c r="M7919" s="243"/>
      <c r="N7919" s="244"/>
      <c r="O7919" s="243"/>
      <c r="P7919" s="244"/>
      <c r="Q7919" s="243"/>
      <c r="R7919" s="243"/>
    </row>
    <row r="7920" spans="1:18">
      <c r="A7920" s="241"/>
      <c r="B7920" s="241"/>
      <c r="C7920" s="241"/>
      <c r="D7920" s="241"/>
      <c r="E7920" s="241"/>
      <c r="F7920" s="241"/>
      <c r="G7920" s="242"/>
      <c r="H7920" s="241"/>
      <c r="I7920" s="241"/>
      <c r="J7920" s="241"/>
      <c r="K7920" s="241"/>
      <c r="L7920" s="241"/>
      <c r="M7920" s="243"/>
      <c r="N7920" s="244"/>
      <c r="O7920" s="243"/>
      <c r="P7920" s="244"/>
      <c r="Q7920" s="243"/>
      <c r="R7920" s="243"/>
    </row>
    <row r="7921" spans="1:18">
      <c r="A7921" s="241"/>
      <c r="B7921" s="241"/>
      <c r="C7921" s="241"/>
      <c r="D7921" s="241"/>
      <c r="E7921" s="241"/>
      <c r="F7921" s="241"/>
      <c r="G7921" s="242"/>
      <c r="H7921" s="241"/>
      <c r="I7921" s="241"/>
      <c r="J7921" s="241"/>
      <c r="K7921" s="241"/>
      <c r="L7921" s="241"/>
      <c r="M7921" s="243"/>
      <c r="N7921" s="244"/>
      <c r="O7921" s="243"/>
      <c r="P7921" s="244"/>
      <c r="Q7921" s="243"/>
      <c r="R7921" s="243"/>
    </row>
    <row r="7922" spans="1:18">
      <c r="A7922" s="241"/>
      <c r="B7922" s="241"/>
      <c r="C7922" s="241"/>
      <c r="D7922" s="241"/>
      <c r="E7922" s="241"/>
      <c r="F7922" s="241"/>
      <c r="G7922" s="242"/>
      <c r="H7922" s="241"/>
      <c r="I7922" s="241"/>
      <c r="J7922" s="241"/>
      <c r="K7922" s="241"/>
      <c r="L7922" s="241"/>
      <c r="M7922" s="243"/>
      <c r="N7922" s="244"/>
      <c r="O7922" s="243"/>
      <c r="P7922" s="244"/>
      <c r="Q7922" s="243"/>
      <c r="R7922" s="243"/>
    </row>
    <row r="7923" spans="1:18">
      <c r="A7923" s="241"/>
      <c r="B7923" s="241"/>
      <c r="C7923" s="241"/>
      <c r="D7923" s="241"/>
      <c r="E7923" s="241"/>
      <c r="F7923" s="241"/>
      <c r="G7923" s="242"/>
      <c r="H7923" s="241"/>
      <c r="I7923" s="241"/>
      <c r="J7923" s="241"/>
      <c r="K7923" s="241"/>
      <c r="L7923" s="241"/>
      <c r="M7923" s="243"/>
      <c r="N7923" s="244"/>
      <c r="O7923" s="243"/>
      <c r="P7923" s="244"/>
      <c r="Q7923" s="243"/>
      <c r="R7923" s="243"/>
    </row>
    <row r="7924" spans="1:18">
      <c r="A7924" s="241"/>
      <c r="B7924" s="241"/>
      <c r="C7924" s="241"/>
      <c r="D7924" s="241"/>
      <c r="E7924" s="241"/>
      <c r="F7924" s="241"/>
      <c r="G7924" s="242"/>
      <c r="H7924" s="241"/>
      <c r="I7924" s="241"/>
      <c r="J7924" s="241"/>
      <c r="K7924" s="241"/>
      <c r="L7924" s="241"/>
      <c r="M7924" s="243"/>
      <c r="N7924" s="244"/>
      <c r="O7924" s="243"/>
      <c r="P7924" s="244"/>
      <c r="Q7924" s="243"/>
      <c r="R7924" s="243"/>
    </row>
    <row r="7925" spans="1:18">
      <c r="A7925" s="241"/>
      <c r="B7925" s="241"/>
      <c r="C7925" s="241"/>
      <c r="D7925" s="241"/>
      <c r="E7925" s="241"/>
      <c r="F7925" s="241"/>
      <c r="G7925" s="242"/>
      <c r="H7925" s="241"/>
      <c r="I7925" s="241"/>
      <c r="J7925" s="241"/>
      <c r="K7925" s="241"/>
      <c r="L7925" s="241"/>
      <c r="M7925" s="243"/>
      <c r="N7925" s="244"/>
      <c r="O7925" s="243"/>
      <c r="P7925" s="244"/>
      <c r="Q7925" s="243"/>
      <c r="R7925" s="243"/>
    </row>
    <row r="7926" spans="1:18">
      <c r="A7926" s="241"/>
      <c r="B7926" s="241"/>
      <c r="C7926" s="241"/>
      <c r="D7926" s="241"/>
      <c r="E7926" s="241"/>
      <c r="F7926" s="241"/>
      <c r="G7926" s="242"/>
      <c r="H7926" s="241"/>
      <c r="I7926" s="241"/>
      <c r="J7926" s="241"/>
      <c r="K7926" s="241"/>
      <c r="L7926" s="241"/>
      <c r="M7926" s="243"/>
      <c r="N7926" s="244"/>
      <c r="O7926" s="243"/>
      <c r="P7926" s="244"/>
      <c r="Q7926" s="243"/>
      <c r="R7926" s="243"/>
    </row>
    <row r="7927" spans="1:18">
      <c r="A7927" s="241"/>
      <c r="B7927" s="241"/>
      <c r="C7927" s="241"/>
      <c r="D7927" s="241"/>
      <c r="E7927" s="241"/>
      <c r="F7927" s="241"/>
      <c r="G7927" s="242"/>
      <c r="H7927" s="241"/>
      <c r="I7927" s="241"/>
      <c r="J7927" s="241"/>
      <c r="K7927" s="241"/>
      <c r="L7927" s="241"/>
      <c r="M7927" s="243"/>
      <c r="N7927" s="244"/>
      <c r="O7927" s="243"/>
      <c r="P7927" s="244"/>
      <c r="Q7927" s="243"/>
      <c r="R7927" s="243"/>
    </row>
    <row r="7928" spans="1:18">
      <c r="A7928" s="241"/>
      <c r="B7928" s="241"/>
      <c r="C7928" s="241"/>
      <c r="D7928" s="241"/>
      <c r="E7928" s="241"/>
      <c r="F7928" s="241"/>
      <c r="G7928" s="242"/>
      <c r="H7928" s="241"/>
      <c r="I7928" s="241"/>
      <c r="J7928" s="241"/>
      <c r="K7928" s="241"/>
      <c r="L7928" s="241"/>
      <c r="M7928" s="243"/>
      <c r="N7928" s="244"/>
      <c r="O7928" s="243"/>
      <c r="P7928" s="244"/>
      <c r="Q7928" s="243"/>
      <c r="R7928" s="243"/>
    </row>
    <row r="7929" spans="1:18">
      <c r="A7929" s="241"/>
      <c r="B7929" s="241"/>
      <c r="C7929" s="241"/>
      <c r="D7929" s="241"/>
      <c r="E7929" s="241"/>
      <c r="F7929" s="241"/>
      <c r="G7929" s="242"/>
      <c r="H7929" s="241"/>
      <c r="I7929" s="241"/>
      <c r="J7929" s="241"/>
      <c r="K7929" s="241"/>
      <c r="L7929" s="241"/>
      <c r="M7929" s="243"/>
      <c r="N7929" s="244"/>
      <c r="O7929" s="243"/>
      <c r="P7929" s="244"/>
      <c r="Q7929" s="243"/>
      <c r="R7929" s="243"/>
    </row>
    <row r="7930" spans="1:18">
      <c r="A7930" s="241"/>
      <c r="B7930" s="241"/>
      <c r="C7930" s="241"/>
      <c r="D7930" s="241"/>
      <c r="E7930" s="241"/>
      <c r="F7930" s="241"/>
      <c r="G7930" s="242"/>
      <c r="H7930" s="241"/>
      <c r="I7930" s="241"/>
      <c r="J7930" s="241"/>
      <c r="K7930" s="241"/>
      <c r="L7930" s="241"/>
      <c r="M7930" s="243"/>
      <c r="N7930" s="244"/>
      <c r="O7930" s="243"/>
      <c r="P7930" s="244"/>
      <c r="Q7930" s="243"/>
      <c r="R7930" s="243"/>
    </row>
    <row r="7931" spans="1:18">
      <c r="A7931" s="241"/>
      <c r="B7931" s="241"/>
      <c r="C7931" s="241"/>
      <c r="D7931" s="241"/>
      <c r="E7931" s="241"/>
      <c r="F7931" s="241"/>
      <c r="G7931" s="242"/>
      <c r="H7931" s="241"/>
      <c r="I7931" s="241"/>
      <c r="J7931" s="241"/>
      <c r="K7931" s="241"/>
      <c r="L7931" s="241"/>
      <c r="M7931" s="243"/>
      <c r="N7931" s="244"/>
      <c r="O7931" s="243"/>
      <c r="P7931" s="244"/>
      <c r="Q7931" s="243"/>
      <c r="R7931" s="243"/>
    </row>
    <row r="7932" spans="1:18">
      <c r="A7932" s="241"/>
      <c r="B7932" s="241"/>
      <c r="C7932" s="241"/>
      <c r="D7932" s="241"/>
      <c r="E7932" s="241"/>
      <c r="F7932" s="241"/>
      <c r="G7932" s="242"/>
      <c r="H7932" s="241"/>
      <c r="I7932" s="241"/>
      <c r="J7932" s="241"/>
      <c r="K7932" s="241"/>
      <c r="L7932" s="241"/>
      <c r="M7932" s="243"/>
      <c r="N7932" s="244"/>
      <c r="O7932" s="243"/>
      <c r="P7932" s="244"/>
      <c r="Q7932" s="243"/>
      <c r="R7932" s="243"/>
    </row>
    <row r="7933" spans="1:18">
      <c r="A7933" s="241"/>
      <c r="B7933" s="241"/>
      <c r="C7933" s="241"/>
      <c r="D7933" s="241"/>
      <c r="E7933" s="241"/>
      <c r="F7933" s="241"/>
      <c r="G7933" s="242"/>
      <c r="H7933" s="241"/>
      <c r="I7933" s="241"/>
      <c r="J7933" s="241"/>
      <c r="K7933" s="241"/>
      <c r="L7933" s="241"/>
      <c r="M7933" s="243"/>
      <c r="N7933" s="244"/>
      <c r="O7933" s="243"/>
      <c r="P7933" s="244"/>
      <c r="Q7933" s="243"/>
      <c r="R7933" s="243"/>
    </row>
    <row r="7934" spans="1:18">
      <c r="A7934" s="241"/>
      <c r="B7934" s="241"/>
      <c r="C7934" s="241"/>
      <c r="D7934" s="241"/>
      <c r="E7934" s="241"/>
      <c r="F7934" s="241"/>
      <c r="G7934" s="242"/>
      <c r="H7934" s="241"/>
      <c r="I7934" s="241"/>
      <c r="J7934" s="241"/>
      <c r="K7934" s="241"/>
      <c r="L7934" s="241"/>
      <c r="M7934" s="243"/>
      <c r="N7934" s="244"/>
      <c r="O7934" s="243"/>
      <c r="P7934" s="244"/>
      <c r="Q7934" s="243"/>
      <c r="R7934" s="243"/>
    </row>
    <row r="7935" spans="1:18">
      <c r="A7935" s="241"/>
      <c r="B7935" s="241"/>
      <c r="C7935" s="241"/>
      <c r="D7935" s="241"/>
      <c r="E7935" s="241"/>
      <c r="F7935" s="241"/>
      <c r="G7935" s="242"/>
      <c r="H7935" s="241"/>
      <c r="I7935" s="241"/>
      <c r="J7935" s="241"/>
      <c r="K7935" s="241"/>
      <c r="L7935" s="241"/>
      <c r="M7935" s="243"/>
      <c r="N7935" s="244"/>
      <c r="O7935" s="243"/>
      <c r="P7935" s="244"/>
      <c r="Q7935" s="243"/>
      <c r="R7935" s="243"/>
    </row>
    <row r="7936" spans="1:18">
      <c r="A7936" s="241"/>
      <c r="B7936" s="241"/>
      <c r="C7936" s="241"/>
      <c r="D7936" s="241"/>
      <c r="E7936" s="241"/>
      <c r="F7936" s="241"/>
      <c r="G7936" s="242"/>
      <c r="H7936" s="241"/>
      <c r="I7936" s="241"/>
      <c r="J7936" s="241"/>
      <c r="K7936" s="241"/>
      <c r="L7936" s="241"/>
      <c r="M7936" s="243"/>
      <c r="N7936" s="244"/>
      <c r="O7936" s="243"/>
      <c r="P7936" s="244"/>
      <c r="Q7936" s="243"/>
      <c r="R7936" s="243"/>
    </row>
    <row r="7937" spans="1:18">
      <c r="A7937" s="241"/>
      <c r="B7937" s="241"/>
      <c r="C7937" s="241"/>
      <c r="D7937" s="241"/>
      <c r="E7937" s="241"/>
      <c r="F7937" s="241"/>
      <c r="G7937" s="242"/>
      <c r="H7937" s="241"/>
      <c r="I7937" s="241"/>
      <c r="J7937" s="241"/>
      <c r="K7937" s="241"/>
      <c r="L7937" s="241"/>
      <c r="M7937" s="243"/>
      <c r="N7937" s="244"/>
      <c r="O7937" s="243"/>
      <c r="P7937" s="244"/>
      <c r="Q7937" s="243"/>
      <c r="R7937" s="243"/>
    </row>
    <row r="7938" spans="1:18">
      <c r="A7938" s="241"/>
      <c r="B7938" s="241"/>
      <c r="C7938" s="241"/>
      <c r="D7938" s="241"/>
      <c r="E7938" s="241"/>
      <c r="F7938" s="241"/>
      <c r="G7938" s="242"/>
      <c r="H7938" s="241"/>
      <c r="I7938" s="241"/>
      <c r="J7938" s="241"/>
      <c r="K7938" s="241"/>
      <c r="L7938" s="241"/>
      <c r="M7938" s="243"/>
      <c r="N7938" s="244"/>
      <c r="O7938" s="243"/>
      <c r="P7938" s="244"/>
      <c r="Q7938" s="243"/>
      <c r="R7938" s="243"/>
    </row>
    <row r="7939" spans="1:18">
      <c r="A7939" s="241"/>
      <c r="B7939" s="241"/>
      <c r="C7939" s="241"/>
      <c r="D7939" s="241"/>
      <c r="E7939" s="241"/>
      <c r="F7939" s="241"/>
      <c r="G7939" s="242"/>
      <c r="H7939" s="241"/>
      <c r="I7939" s="241"/>
      <c r="J7939" s="241"/>
      <c r="K7939" s="241"/>
      <c r="L7939" s="241"/>
      <c r="M7939" s="243"/>
      <c r="N7939" s="244"/>
      <c r="O7939" s="243"/>
      <c r="P7939" s="244"/>
      <c r="Q7939" s="243"/>
      <c r="R7939" s="243"/>
    </row>
    <row r="7940" spans="1:18">
      <c r="A7940" s="241"/>
      <c r="B7940" s="241"/>
      <c r="C7940" s="241"/>
      <c r="D7940" s="241"/>
      <c r="E7940" s="241"/>
      <c r="F7940" s="241"/>
      <c r="G7940" s="242"/>
      <c r="H7940" s="241"/>
      <c r="I7940" s="241"/>
      <c r="J7940" s="241"/>
      <c r="K7940" s="241"/>
      <c r="L7940" s="241"/>
      <c r="M7940" s="243"/>
      <c r="N7940" s="244"/>
      <c r="O7940" s="243"/>
      <c r="P7940" s="244"/>
      <c r="Q7940" s="243"/>
      <c r="R7940" s="243"/>
    </row>
    <row r="7941" spans="1:18">
      <c r="A7941" s="241"/>
      <c r="B7941" s="241"/>
      <c r="C7941" s="241"/>
      <c r="D7941" s="241"/>
      <c r="E7941" s="241"/>
      <c r="F7941" s="241"/>
      <c r="G7941" s="242"/>
      <c r="H7941" s="241"/>
      <c r="I7941" s="241"/>
      <c r="J7941" s="241"/>
      <c r="K7941" s="241"/>
      <c r="L7941" s="241"/>
      <c r="M7941" s="243"/>
      <c r="N7941" s="244"/>
      <c r="O7941" s="243"/>
      <c r="P7941" s="244"/>
      <c r="Q7941" s="243"/>
      <c r="R7941" s="243"/>
    </row>
    <row r="7942" spans="1:18">
      <c r="A7942" s="241"/>
      <c r="B7942" s="241"/>
      <c r="C7942" s="241"/>
      <c r="D7942" s="241"/>
      <c r="E7942" s="241"/>
      <c r="F7942" s="241"/>
      <c r="G7942" s="242"/>
      <c r="H7942" s="241"/>
      <c r="I7942" s="241"/>
      <c r="J7942" s="241"/>
      <c r="K7942" s="241"/>
      <c r="L7942" s="241"/>
      <c r="M7942" s="243"/>
      <c r="N7942" s="244"/>
      <c r="O7942" s="243"/>
      <c r="P7942" s="244"/>
      <c r="Q7942" s="243"/>
      <c r="R7942" s="243"/>
    </row>
    <row r="7943" spans="1:18">
      <c r="A7943" s="241"/>
      <c r="B7943" s="241"/>
      <c r="C7943" s="241"/>
      <c r="D7943" s="241"/>
      <c r="E7943" s="241"/>
      <c r="F7943" s="241"/>
      <c r="G7943" s="242"/>
      <c r="H7943" s="241"/>
      <c r="I7943" s="241"/>
      <c r="J7943" s="241"/>
      <c r="K7943" s="241"/>
      <c r="L7943" s="241"/>
      <c r="M7943" s="243"/>
      <c r="N7943" s="244"/>
      <c r="O7943" s="243"/>
      <c r="P7943" s="244"/>
      <c r="Q7943" s="243"/>
      <c r="R7943" s="243"/>
    </row>
    <row r="7944" spans="1:18">
      <c r="A7944" s="241"/>
      <c r="B7944" s="241"/>
      <c r="C7944" s="241"/>
      <c r="D7944" s="241"/>
      <c r="E7944" s="241"/>
      <c r="F7944" s="241"/>
      <c r="G7944" s="242"/>
      <c r="H7944" s="241"/>
      <c r="I7944" s="241"/>
      <c r="J7944" s="241"/>
      <c r="K7944" s="241"/>
      <c r="L7944" s="241"/>
      <c r="M7944" s="243"/>
      <c r="N7944" s="244"/>
      <c r="O7944" s="243"/>
      <c r="P7944" s="244"/>
      <c r="Q7944" s="243"/>
      <c r="R7944" s="243"/>
    </row>
    <row r="7945" spans="1:18">
      <c r="A7945" s="241"/>
      <c r="B7945" s="241"/>
      <c r="C7945" s="241"/>
      <c r="D7945" s="241"/>
      <c r="E7945" s="241"/>
      <c r="F7945" s="241"/>
      <c r="G7945" s="242"/>
      <c r="H7945" s="241"/>
      <c r="I7945" s="241"/>
      <c r="J7945" s="241"/>
      <c r="K7945" s="241"/>
      <c r="L7945" s="241"/>
      <c r="M7945" s="243"/>
      <c r="N7945" s="244"/>
      <c r="O7945" s="243"/>
      <c r="P7945" s="244"/>
      <c r="Q7945" s="243"/>
      <c r="R7945" s="243"/>
    </row>
    <row r="7946" spans="1:18">
      <c r="A7946" s="241"/>
      <c r="B7946" s="241"/>
      <c r="C7946" s="241"/>
      <c r="D7946" s="241"/>
      <c r="E7946" s="241"/>
      <c r="F7946" s="241"/>
      <c r="G7946" s="242"/>
      <c r="H7946" s="241"/>
      <c r="I7946" s="241"/>
      <c r="J7946" s="241"/>
      <c r="K7946" s="241"/>
      <c r="L7946" s="241"/>
      <c r="M7946" s="243"/>
      <c r="N7946" s="244"/>
      <c r="O7946" s="243"/>
      <c r="P7946" s="244"/>
      <c r="Q7946" s="243"/>
      <c r="R7946" s="243"/>
    </row>
    <row r="7947" spans="1:18">
      <c r="A7947" s="241"/>
      <c r="B7947" s="241"/>
      <c r="C7947" s="241"/>
      <c r="D7947" s="241"/>
      <c r="E7947" s="241"/>
      <c r="F7947" s="241"/>
      <c r="G7947" s="242"/>
      <c r="H7947" s="241"/>
      <c r="I7947" s="241"/>
      <c r="J7947" s="241"/>
      <c r="K7947" s="241"/>
      <c r="L7947" s="241"/>
      <c r="M7947" s="243"/>
      <c r="N7947" s="244"/>
      <c r="O7947" s="243"/>
      <c r="P7947" s="244"/>
      <c r="Q7947" s="243"/>
      <c r="R7947" s="243"/>
    </row>
    <row r="7948" spans="1:18">
      <c r="A7948" s="241"/>
      <c r="B7948" s="241"/>
      <c r="C7948" s="241"/>
      <c r="D7948" s="241"/>
      <c r="E7948" s="241"/>
      <c r="F7948" s="241"/>
      <c r="G7948" s="242"/>
      <c r="H7948" s="241"/>
      <c r="I7948" s="241"/>
      <c r="J7948" s="241"/>
      <c r="K7948" s="241"/>
      <c r="L7948" s="241"/>
      <c r="M7948" s="243"/>
      <c r="N7948" s="244"/>
      <c r="O7948" s="243"/>
      <c r="P7948" s="244"/>
      <c r="Q7948" s="243"/>
      <c r="R7948" s="243"/>
    </row>
    <row r="7949" spans="1:18">
      <c r="A7949" s="241"/>
      <c r="B7949" s="241"/>
      <c r="C7949" s="241"/>
      <c r="D7949" s="241"/>
      <c r="E7949" s="241"/>
      <c r="F7949" s="241"/>
      <c r="G7949" s="242"/>
      <c r="H7949" s="241"/>
      <c r="I7949" s="241"/>
      <c r="J7949" s="241"/>
      <c r="K7949" s="241"/>
      <c r="L7949" s="241"/>
      <c r="M7949" s="243"/>
      <c r="N7949" s="244"/>
      <c r="O7949" s="243"/>
      <c r="P7949" s="244"/>
      <c r="Q7949" s="243"/>
      <c r="R7949" s="243"/>
    </row>
    <row r="7950" spans="1:18">
      <c r="A7950" s="241"/>
      <c r="B7950" s="241"/>
      <c r="C7950" s="241"/>
      <c r="D7950" s="241"/>
      <c r="E7950" s="241"/>
      <c r="F7950" s="241"/>
      <c r="G7950" s="242"/>
      <c r="H7950" s="241"/>
      <c r="I7950" s="241"/>
      <c r="J7950" s="241"/>
      <c r="K7950" s="241"/>
      <c r="L7950" s="241"/>
      <c r="M7950" s="243"/>
      <c r="N7950" s="244"/>
      <c r="O7950" s="243"/>
      <c r="P7950" s="244"/>
      <c r="Q7950" s="243"/>
      <c r="R7950" s="243"/>
    </row>
    <row r="7951" spans="1:18">
      <c r="A7951" s="241"/>
      <c r="B7951" s="241"/>
      <c r="C7951" s="241"/>
      <c r="D7951" s="241"/>
      <c r="E7951" s="241"/>
      <c r="F7951" s="241"/>
      <c r="G7951" s="242"/>
      <c r="H7951" s="241"/>
      <c r="I7951" s="241"/>
      <c r="J7951" s="241"/>
      <c r="K7951" s="241"/>
      <c r="L7951" s="241"/>
      <c r="M7951" s="243"/>
      <c r="N7951" s="244"/>
      <c r="O7951" s="243"/>
      <c r="P7951" s="244"/>
      <c r="Q7951" s="243"/>
      <c r="R7951" s="243"/>
    </row>
    <row r="7952" spans="1:18">
      <c r="A7952" s="241"/>
      <c r="B7952" s="241"/>
      <c r="C7952" s="241"/>
      <c r="D7952" s="241"/>
      <c r="E7952" s="241"/>
      <c r="F7952" s="241"/>
      <c r="G7952" s="242"/>
      <c r="H7952" s="241"/>
      <c r="I7952" s="241"/>
      <c r="J7952" s="241"/>
      <c r="K7952" s="241"/>
      <c r="L7952" s="241"/>
      <c r="M7952" s="243"/>
      <c r="N7952" s="244"/>
      <c r="O7952" s="243"/>
      <c r="P7952" s="244"/>
      <c r="Q7952" s="243"/>
      <c r="R7952" s="243"/>
    </row>
    <row r="7953" spans="1:18">
      <c r="A7953" s="241"/>
      <c r="B7953" s="241"/>
      <c r="C7953" s="241"/>
      <c r="D7953" s="241"/>
      <c r="E7953" s="241"/>
      <c r="F7953" s="241"/>
      <c r="G7953" s="242"/>
      <c r="H7953" s="241"/>
      <c r="I7953" s="241"/>
      <c r="J7953" s="241"/>
      <c r="K7953" s="241"/>
      <c r="L7953" s="241"/>
      <c r="M7953" s="243"/>
      <c r="N7953" s="244"/>
      <c r="O7953" s="243"/>
      <c r="P7953" s="244"/>
      <c r="Q7953" s="243"/>
      <c r="R7953" s="243"/>
    </row>
    <row r="7954" spans="1:18">
      <c r="A7954" s="241"/>
      <c r="B7954" s="241"/>
      <c r="C7954" s="241"/>
      <c r="D7954" s="241"/>
      <c r="E7954" s="241"/>
      <c r="F7954" s="241"/>
      <c r="G7954" s="242"/>
      <c r="H7954" s="241"/>
      <c r="I7954" s="241"/>
      <c r="J7954" s="241"/>
      <c r="K7954" s="241"/>
      <c r="L7954" s="241"/>
      <c r="M7954" s="243"/>
      <c r="N7954" s="244"/>
      <c r="O7954" s="243"/>
      <c r="P7954" s="244"/>
      <c r="Q7954" s="243"/>
      <c r="R7954" s="243"/>
    </row>
    <row r="7955" spans="1:18">
      <c r="A7955" s="241"/>
      <c r="B7955" s="241"/>
      <c r="C7955" s="241"/>
      <c r="D7955" s="241"/>
      <c r="E7955" s="241"/>
      <c r="F7955" s="241"/>
      <c r="G7955" s="242"/>
      <c r="H7955" s="241"/>
      <c r="I7955" s="241"/>
      <c r="J7955" s="241"/>
      <c r="K7955" s="241"/>
      <c r="L7955" s="241"/>
      <c r="M7955" s="243"/>
      <c r="N7955" s="244"/>
      <c r="O7955" s="243"/>
      <c r="P7955" s="244"/>
      <c r="Q7955" s="243"/>
      <c r="R7955" s="243"/>
    </row>
    <row r="7956" spans="1:18">
      <c r="A7956" s="241"/>
      <c r="B7956" s="241"/>
      <c r="C7956" s="241"/>
      <c r="D7956" s="241"/>
      <c r="E7956" s="241"/>
      <c r="F7956" s="241"/>
      <c r="G7956" s="242"/>
      <c r="H7956" s="241"/>
      <c r="I7956" s="241"/>
      <c r="J7956" s="241"/>
      <c r="K7956" s="241"/>
      <c r="L7956" s="241"/>
      <c r="M7956" s="243"/>
      <c r="N7956" s="244"/>
      <c r="O7956" s="243"/>
      <c r="P7956" s="244"/>
      <c r="Q7956" s="243"/>
      <c r="R7956" s="243"/>
    </row>
    <row r="7957" spans="1:18">
      <c r="A7957" s="241"/>
      <c r="B7957" s="241"/>
      <c r="C7957" s="241"/>
      <c r="D7957" s="241"/>
      <c r="E7957" s="241"/>
      <c r="F7957" s="241"/>
      <c r="G7957" s="242"/>
      <c r="H7957" s="241"/>
      <c r="I7957" s="241"/>
      <c r="J7957" s="241"/>
      <c r="K7957" s="241"/>
      <c r="L7957" s="241"/>
      <c r="M7957" s="243"/>
      <c r="N7957" s="244"/>
      <c r="O7957" s="243"/>
      <c r="P7957" s="244"/>
      <c r="Q7957" s="243"/>
      <c r="R7957" s="243"/>
    </row>
    <row r="7958" spans="1:18">
      <c r="A7958" s="241"/>
      <c r="B7958" s="241"/>
      <c r="C7958" s="241"/>
      <c r="D7958" s="241"/>
      <c r="E7958" s="241"/>
      <c r="F7958" s="241"/>
      <c r="G7958" s="242"/>
      <c r="H7958" s="241"/>
      <c r="I7958" s="241"/>
      <c r="J7958" s="241"/>
      <c r="K7958" s="241"/>
      <c r="L7958" s="241"/>
      <c r="M7958" s="243"/>
      <c r="N7958" s="244"/>
      <c r="O7958" s="243"/>
      <c r="P7958" s="244"/>
      <c r="Q7958" s="243"/>
      <c r="R7958" s="243"/>
    </row>
    <row r="7959" spans="1:18">
      <c r="A7959" s="241"/>
      <c r="B7959" s="241"/>
      <c r="C7959" s="241"/>
      <c r="D7959" s="241"/>
      <c r="E7959" s="241"/>
      <c r="F7959" s="241"/>
      <c r="G7959" s="242"/>
      <c r="H7959" s="241"/>
      <c r="I7959" s="241"/>
      <c r="J7959" s="241"/>
      <c r="K7959" s="241"/>
      <c r="L7959" s="241"/>
      <c r="M7959" s="243"/>
      <c r="N7959" s="244"/>
      <c r="O7959" s="243"/>
      <c r="P7959" s="244"/>
      <c r="Q7959" s="243"/>
      <c r="R7959" s="243"/>
    </row>
    <row r="7960" spans="1:18">
      <c r="A7960" s="241"/>
      <c r="B7960" s="241"/>
      <c r="C7960" s="241"/>
      <c r="D7960" s="241"/>
      <c r="E7960" s="241"/>
      <c r="F7960" s="241"/>
      <c r="G7960" s="242"/>
      <c r="H7960" s="241"/>
      <c r="I7960" s="241"/>
      <c r="J7960" s="241"/>
      <c r="K7960" s="241"/>
      <c r="L7960" s="241"/>
      <c r="M7960" s="243"/>
      <c r="N7960" s="244"/>
      <c r="O7960" s="243"/>
      <c r="P7960" s="244"/>
      <c r="Q7960" s="243"/>
      <c r="R7960" s="243"/>
    </row>
    <row r="7961" spans="1:18">
      <c r="A7961" s="241"/>
      <c r="B7961" s="241"/>
      <c r="C7961" s="241"/>
      <c r="D7961" s="241"/>
      <c r="E7961" s="241"/>
      <c r="F7961" s="241"/>
      <c r="G7961" s="242"/>
      <c r="H7961" s="241"/>
      <c r="I7961" s="241"/>
      <c r="J7961" s="241"/>
      <c r="K7961" s="241"/>
      <c r="L7961" s="241"/>
      <c r="M7961" s="243"/>
      <c r="N7961" s="244"/>
      <c r="O7961" s="243"/>
      <c r="P7961" s="244"/>
      <c r="Q7961" s="243"/>
      <c r="R7961" s="243"/>
    </row>
    <row r="7962" spans="1:18">
      <c r="A7962" s="241"/>
      <c r="B7962" s="241"/>
      <c r="C7962" s="241"/>
      <c r="D7962" s="241"/>
      <c r="E7962" s="241"/>
      <c r="F7962" s="241"/>
      <c r="G7962" s="242"/>
      <c r="H7962" s="241"/>
      <c r="I7962" s="241"/>
      <c r="J7962" s="241"/>
      <c r="K7962" s="241"/>
      <c r="L7962" s="241"/>
      <c r="M7962" s="243"/>
      <c r="N7962" s="244"/>
      <c r="O7962" s="243"/>
      <c r="P7962" s="244"/>
      <c r="Q7962" s="243"/>
      <c r="R7962" s="243"/>
    </row>
    <row r="7963" spans="1:18">
      <c r="A7963" s="241"/>
      <c r="B7963" s="241"/>
      <c r="C7963" s="241"/>
      <c r="D7963" s="241"/>
      <c r="E7963" s="241"/>
      <c r="F7963" s="241"/>
      <c r="G7963" s="242"/>
      <c r="H7963" s="241"/>
      <c r="I7963" s="241"/>
      <c r="J7963" s="241"/>
      <c r="K7963" s="241"/>
      <c r="L7963" s="241"/>
      <c r="M7963" s="243"/>
      <c r="N7963" s="244"/>
      <c r="O7963" s="243"/>
      <c r="P7963" s="244"/>
      <c r="Q7963" s="243"/>
      <c r="R7963" s="243"/>
    </row>
    <row r="7964" spans="1:18">
      <c r="A7964" s="241"/>
      <c r="B7964" s="241"/>
      <c r="C7964" s="241"/>
      <c r="D7964" s="241"/>
      <c r="E7964" s="241"/>
      <c r="F7964" s="241"/>
      <c r="G7964" s="242"/>
      <c r="H7964" s="241"/>
      <c r="I7964" s="241"/>
      <c r="J7964" s="241"/>
      <c r="K7964" s="241"/>
      <c r="L7964" s="241"/>
      <c r="M7964" s="243"/>
      <c r="N7964" s="244"/>
      <c r="O7964" s="243"/>
      <c r="P7964" s="244"/>
      <c r="Q7964" s="243"/>
      <c r="R7964" s="243"/>
    </row>
    <row r="7965" spans="1:18">
      <c r="A7965" s="241"/>
      <c r="B7965" s="241"/>
      <c r="C7965" s="241"/>
      <c r="D7965" s="241"/>
      <c r="E7965" s="241"/>
      <c r="F7965" s="241"/>
      <c r="G7965" s="242"/>
      <c r="H7965" s="241"/>
      <c r="I7965" s="241"/>
      <c r="J7965" s="241"/>
      <c r="K7965" s="241"/>
      <c r="L7965" s="241"/>
      <c r="M7965" s="243"/>
      <c r="N7965" s="244"/>
      <c r="O7965" s="243"/>
      <c r="P7965" s="244"/>
      <c r="Q7965" s="243"/>
      <c r="R7965" s="243"/>
    </row>
    <row r="7966" spans="1:18">
      <c r="A7966" s="241"/>
      <c r="B7966" s="241"/>
      <c r="C7966" s="241"/>
      <c r="D7966" s="241"/>
      <c r="E7966" s="241"/>
      <c r="F7966" s="241"/>
      <c r="G7966" s="242"/>
      <c r="H7966" s="241"/>
      <c r="I7966" s="241"/>
      <c r="J7966" s="241"/>
      <c r="K7966" s="241"/>
      <c r="L7966" s="241"/>
      <c r="M7966" s="243"/>
      <c r="N7966" s="244"/>
      <c r="O7966" s="243"/>
      <c r="P7966" s="244"/>
      <c r="Q7966" s="243"/>
      <c r="R7966" s="243"/>
    </row>
    <row r="7967" spans="1:18">
      <c r="A7967" s="241"/>
      <c r="B7967" s="241"/>
      <c r="C7967" s="241"/>
      <c r="D7967" s="241"/>
      <c r="E7967" s="241"/>
      <c r="F7967" s="241"/>
      <c r="G7967" s="242"/>
      <c r="H7967" s="241"/>
      <c r="I7967" s="241"/>
      <c r="J7967" s="241"/>
      <c r="K7967" s="241"/>
      <c r="L7967" s="241"/>
      <c r="M7967" s="243"/>
      <c r="N7967" s="244"/>
      <c r="O7967" s="243"/>
      <c r="P7967" s="244"/>
      <c r="Q7967" s="243"/>
      <c r="R7967" s="243"/>
    </row>
    <row r="7968" spans="1:18">
      <c r="A7968" s="241"/>
      <c r="B7968" s="241"/>
      <c r="C7968" s="241"/>
      <c r="D7968" s="241"/>
      <c r="E7968" s="241"/>
      <c r="F7968" s="241"/>
      <c r="G7968" s="242"/>
      <c r="H7968" s="241"/>
      <c r="I7968" s="241"/>
      <c r="J7968" s="241"/>
      <c r="K7968" s="241"/>
      <c r="L7968" s="241"/>
      <c r="M7968" s="243"/>
      <c r="N7968" s="244"/>
      <c r="O7968" s="243"/>
      <c r="P7968" s="244"/>
      <c r="Q7968" s="243"/>
      <c r="R7968" s="243"/>
    </row>
    <row r="7969" spans="1:18">
      <c r="A7969" s="241"/>
      <c r="B7969" s="241"/>
      <c r="C7969" s="241"/>
      <c r="D7969" s="241"/>
      <c r="E7969" s="241"/>
      <c r="F7969" s="241"/>
      <c r="G7969" s="242"/>
      <c r="H7969" s="241"/>
      <c r="I7969" s="241"/>
      <c r="J7969" s="241"/>
      <c r="K7969" s="241"/>
      <c r="L7969" s="241"/>
      <c r="M7969" s="243"/>
      <c r="N7969" s="244"/>
      <c r="O7969" s="243"/>
      <c r="P7969" s="244"/>
      <c r="Q7969" s="243"/>
      <c r="R7969" s="243"/>
    </row>
    <row r="7970" spans="1:18">
      <c r="A7970" s="241"/>
      <c r="B7970" s="241"/>
      <c r="C7970" s="241"/>
      <c r="D7970" s="241"/>
      <c r="E7970" s="241"/>
      <c r="F7970" s="241"/>
      <c r="G7970" s="242"/>
      <c r="H7970" s="241"/>
      <c r="I7970" s="241"/>
      <c r="J7970" s="241"/>
      <c r="K7970" s="241"/>
      <c r="L7970" s="241"/>
      <c r="M7970" s="243"/>
      <c r="N7970" s="244"/>
      <c r="O7970" s="243"/>
      <c r="P7970" s="244"/>
      <c r="Q7970" s="243"/>
      <c r="R7970" s="243"/>
    </row>
    <row r="7971" spans="1:18">
      <c r="A7971" s="241"/>
      <c r="B7971" s="241"/>
      <c r="C7971" s="241"/>
      <c r="D7971" s="241"/>
      <c r="E7971" s="241"/>
      <c r="F7971" s="241"/>
      <c r="G7971" s="242"/>
      <c r="H7971" s="241"/>
      <c r="I7971" s="241"/>
      <c r="J7971" s="241"/>
      <c r="K7971" s="241"/>
      <c r="L7971" s="241"/>
      <c r="M7971" s="243"/>
      <c r="N7971" s="244"/>
      <c r="O7971" s="243"/>
      <c r="P7971" s="244"/>
      <c r="Q7971" s="243"/>
      <c r="R7971" s="243"/>
    </row>
    <row r="7972" spans="1:18">
      <c r="A7972" s="241"/>
      <c r="B7972" s="241"/>
      <c r="C7972" s="241"/>
      <c r="D7972" s="241"/>
      <c r="E7972" s="241"/>
      <c r="F7972" s="241"/>
      <c r="G7972" s="242"/>
      <c r="H7972" s="241"/>
      <c r="I7972" s="241"/>
      <c r="J7972" s="241"/>
      <c r="K7972" s="241"/>
      <c r="L7972" s="241"/>
      <c r="M7972" s="243"/>
      <c r="N7972" s="244"/>
      <c r="O7972" s="243"/>
      <c r="P7972" s="244"/>
      <c r="Q7972" s="243"/>
      <c r="R7972" s="243"/>
    </row>
    <row r="7973" spans="1:18">
      <c r="A7973" s="241"/>
      <c r="B7973" s="241"/>
      <c r="C7973" s="241"/>
      <c r="D7973" s="241"/>
      <c r="E7973" s="241"/>
      <c r="F7973" s="241"/>
      <c r="G7973" s="242"/>
      <c r="H7973" s="241"/>
      <c r="I7973" s="241"/>
      <c r="J7973" s="241"/>
      <c r="K7973" s="241"/>
      <c r="L7973" s="241"/>
      <c r="M7973" s="243"/>
      <c r="N7973" s="244"/>
      <c r="O7973" s="243"/>
      <c r="P7973" s="244"/>
      <c r="Q7973" s="243"/>
      <c r="R7973" s="243"/>
    </row>
    <row r="7974" spans="1:18">
      <c r="A7974" s="241"/>
      <c r="B7974" s="241"/>
      <c r="C7974" s="241"/>
      <c r="D7974" s="241"/>
      <c r="E7974" s="241"/>
      <c r="F7974" s="241"/>
      <c r="G7974" s="242"/>
      <c r="H7974" s="241"/>
      <c r="I7974" s="241"/>
      <c r="J7974" s="241"/>
      <c r="K7974" s="241"/>
      <c r="L7974" s="241"/>
      <c r="M7974" s="243"/>
      <c r="N7974" s="244"/>
      <c r="O7974" s="243"/>
      <c r="P7974" s="244"/>
      <c r="Q7974" s="243"/>
      <c r="R7974" s="243"/>
    </row>
    <row r="7975" spans="1:18">
      <c r="A7975" s="241"/>
      <c r="B7975" s="241"/>
      <c r="C7975" s="241"/>
      <c r="D7975" s="241"/>
      <c r="E7975" s="241"/>
      <c r="F7975" s="241"/>
      <c r="G7975" s="242"/>
      <c r="H7975" s="241"/>
      <c r="I7975" s="241"/>
      <c r="J7975" s="241"/>
      <c r="K7975" s="241"/>
      <c r="L7975" s="241"/>
      <c r="M7975" s="243"/>
      <c r="N7975" s="244"/>
      <c r="O7975" s="243"/>
      <c r="P7975" s="244"/>
      <c r="Q7975" s="243"/>
      <c r="R7975" s="243"/>
    </row>
    <row r="7976" spans="1:18">
      <c r="A7976" s="241"/>
      <c r="B7976" s="241"/>
      <c r="C7976" s="241"/>
      <c r="D7976" s="241"/>
      <c r="E7976" s="241"/>
      <c r="F7976" s="241"/>
      <c r="G7976" s="242"/>
      <c r="H7976" s="241"/>
      <c r="I7976" s="241"/>
      <c r="J7976" s="241"/>
      <c r="K7976" s="241"/>
      <c r="L7976" s="241"/>
      <c r="M7976" s="243"/>
      <c r="N7976" s="244"/>
      <c r="O7976" s="243"/>
      <c r="P7976" s="244"/>
      <c r="Q7976" s="243"/>
      <c r="R7976" s="243"/>
    </row>
    <row r="7977" spans="1:18">
      <c r="A7977" s="241"/>
      <c r="B7977" s="241"/>
      <c r="C7977" s="241"/>
      <c r="D7977" s="241"/>
      <c r="E7977" s="241"/>
      <c r="F7977" s="241"/>
      <c r="G7977" s="242"/>
      <c r="H7977" s="241"/>
      <c r="I7977" s="241"/>
      <c r="J7977" s="241"/>
      <c r="K7977" s="241"/>
      <c r="L7977" s="241"/>
      <c r="M7977" s="243"/>
      <c r="N7977" s="244"/>
      <c r="O7977" s="243"/>
      <c r="P7977" s="244"/>
      <c r="Q7977" s="243"/>
      <c r="R7977" s="243"/>
    </row>
    <row r="7978" spans="1:18">
      <c r="A7978" s="241"/>
      <c r="B7978" s="241"/>
      <c r="C7978" s="241"/>
      <c r="D7978" s="241"/>
      <c r="E7978" s="241"/>
      <c r="F7978" s="241"/>
      <c r="G7978" s="242"/>
      <c r="H7978" s="241"/>
      <c r="I7978" s="241"/>
      <c r="J7978" s="241"/>
      <c r="K7978" s="241"/>
      <c r="L7978" s="241"/>
      <c r="M7978" s="243"/>
      <c r="N7978" s="244"/>
      <c r="O7978" s="243"/>
      <c r="P7978" s="244"/>
      <c r="Q7978" s="243"/>
      <c r="R7978" s="243"/>
    </row>
    <row r="7979" spans="1:18">
      <c r="A7979" s="241"/>
      <c r="B7979" s="241"/>
      <c r="C7979" s="241"/>
      <c r="D7979" s="241"/>
      <c r="E7979" s="241"/>
      <c r="F7979" s="241"/>
      <c r="G7979" s="242"/>
      <c r="H7979" s="241"/>
      <c r="I7979" s="241"/>
      <c r="J7979" s="241"/>
      <c r="K7979" s="241"/>
      <c r="L7979" s="241"/>
      <c r="M7979" s="243"/>
      <c r="N7979" s="244"/>
      <c r="O7979" s="243"/>
      <c r="P7979" s="244"/>
      <c r="Q7979" s="243"/>
      <c r="R7979" s="243"/>
    </row>
    <row r="7980" spans="1:18">
      <c r="A7980" s="241"/>
      <c r="B7980" s="241"/>
      <c r="C7980" s="241"/>
      <c r="D7980" s="241"/>
      <c r="E7980" s="241"/>
      <c r="F7980" s="241"/>
      <c r="G7980" s="242"/>
      <c r="H7980" s="241"/>
      <c r="I7980" s="241"/>
      <c r="J7980" s="241"/>
      <c r="K7980" s="241"/>
      <c r="L7980" s="241"/>
      <c r="M7980" s="243"/>
      <c r="N7980" s="244"/>
      <c r="O7980" s="243"/>
      <c r="P7980" s="244"/>
      <c r="Q7980" s="243"/>
      <c r="R7980" s="243"/>
    </row>
    <row r="7981" spans="1:18">
      <c r="A7981" s="241"/>
      <c r="B7981" s="241"/>
      <c r="C7981" s="241"/>
      <c r="D7981" s="241"/>
      <c r="E7981" s="241"/>
      <c r="F7981" s="241"/>
      <c r="G7981" s="242"/>
      <c r="H7981" s="241"/>
      <c r="I7981" s="241"/>
      <c r="J7981" s="241"/>
      <c r="K7981" s="241"/>
      <c r="L7981" s="241"/>
      <c r="M7981" s="243"/>
      <c r="N7981" s="244"/>
      <c r="O7981" s="243"/>
      <c r="P7981" s="244"/>
      <c r="Q7981" s="243"/>
      <c r="R7981" s="243"/>
    </row>
    <row r="7982" spans="1:18">
      <c r="A7982" s="241"/>
      <c r="B7982" s="241"/>
      <c r="C7982" s="241"/>
      <c r="D7982" s="241"/>
      <c r="E7982" s="241"/>
      <c r="F7982" s="241"/>
      <c r="G7982" s="242"/>
      <c r="H7982" s="241"/>
      <c r="I7982" s="241"/>
      <c r="J7982" s="241"/>
      <c r="K7982" s="241"/>
      <c r="L7982" s="241"/>
      <c r="M7982" s="243"/>
      <c r="N7982" s="244"/>
      <c r="O7982" s="243"/>
      <c r="P7982" s="244"/>
      <c r="Q7982" s="243"/>
      <c r="R7982" s="243"/>
    </row>
    <row r="7983" spans="1:18">
      <c r="A7983" s="241"/>
      <c r="B7983" s="241"/>
      <c r="C7983" s="241"/>
      <c r="D7983" s="241"/>
      <c r="E7983" s="241"/>
      <c r="F7983" s="241"/>
      <c r="G7983" s="242"/>
      <c r="H7983" s="241"/>
      <c r="I7983" s="241"/>
      <c r="J7983" s="241"/>
      <c r="K7983" s="241"/>
      <c r="L7983" s="241"/>
      <c r="M7983" s="243"/>
      <c r="N7983" s="244"/>
      <c r="O7983" s="243"/>
      <c r="P7983" s="244"/>
      <c r="Q7983" s="243"/>
      <c r="R7983" s="243"/>
    </row>
    <row r="7984" spans="1:18">
      <c r="A7984" s="241"/>
      <c r="B7984" s="241"/>
      <c r="C7984" s="241"/>
      <c r="D7984" s="241"/>
      <c r="E7984" s="241"/>
      <c r="F7984" s="241"/>
      <c r="G7984" s="242"/>
      <c r="H7984" s="241"/>
      <c r="I7984" s="241"/>
      <c r="J7984" s="241"/>
      <c r="K7984" s="241"/>
      <c r="L7984" s="241"/>
      <c r="M7984" s="243"/>
      <c r="N7984" s="244"/>
      <c r="O7984" s="243"/>
      <c r="P7984" s="244"/>
      <c r="Q7984" s="243"/>
      <c r="R7984" s="243"/>
    </row>
    <row r="7985" spans="1:18">
      <c r="A7985" s="241"/>
      <c r="B7985" s="241"/>
      <c r="C7985" s="241"/>
      <c r="D7985" s="241"/>
      <c r="E7985" s="241"/>
      <c r="F7985" s="241"/>
      <c r="G7985" s="242"/>
      <c r="H7985" s="241"/>
      <c r="I7985" s="241"/>
      <c r="J7985" s="241"/>
      <c r="K7985" s="241"/>
      <c r="L7985" s="241"/>
      <c r="M7985" s="243"/>
      <c r="N7985" s="244"/>
      <c r="O7985" s="243"/>
      <c r="P7985" s="244"/>
      <c r="Q7985" s="243"/>
      <c r="R7985" s="243"/>
    </row>
    <row r="7986" spans="1:18">
      <c r="A7986" s="241"/>
      <c r="B7986" s="241"/>
      <c r="C7986" s="241"/>
      <c r="D7986" s="241"/>
      <c r="E7986" s="241"/>
      <c r="F7986" s="241"/>
      <c r="G7986" s="242"/>
      <c r="H7986" s="241"/>
      <c r="I7986" s="241"/>
      <c r="J7986" s="241"/>
      <c r="K7986" s="241"/>
      <c r="L7986" s="241"/>
      <c r="M7986" s="243"/>
      <c r="N7986" s="244"/>
      <c r="O7986" s="243"/>
      <c r="P7986" s="244"/>
      <c r="Q7986" s="243"/>
      <c r="R7986" s="243"/>
    </row>
    <row r="7987" spans="1:18">
      <c r="A7987" s="241"/>
      <c r="B7987" s="241"/>
      <c r="C7987" s="241"/>
      <c r="D7987" s="241"/>
      <c r="E7987" s="241"/>
      <c r="F7987" s="241"/>
      <c r="G7987" s="242"/>
      <c r="H7987" s="241"/>
      <c r="I7987" s="241"/>
      <c r="J7987" s="241"/>
      <c r="K7987" s="241"/>
      <c r="L7987" s="241"/>
      <c r="M7987" s="243"/>
      <c r="N7987" s="244"/>
      <c r="O7987" s="243"/>
      <c r="P7987" s="244"/>
      <c r="Q7987" s="243"/>
      <c r="R7987" s="243"/>
    </row>
    <row r="7988" spans="1:18">
      <c r="A7988" s="241"/>
      <c r="B7988" s="241"/>
      <c r="C7988" s="241"/>
      <c r="D7988" s="241"/>
      <c r="E7988" s="241"/>
      <c r="F7988" s="241"/>
      <c r="G7988" s="242"/>
      <c r="H7988" s="241"/>
      <c r="I7988" s="241"/>
      <c r="J7988" s="241"/>
      <c r="K7988" s="241"/>
      <c r="L7988" s="241"/>
      <c r="M7988" s="243"/>
      <c r="N7988" s="244"/>
      <c r="O7988" s="243"/>
      <c r="P7988" s="244"/>
      <c r="Q7988" s="243"/>
      <c r="R7988" s="243"/>
    </row>
    <row r="7989" spans="1:18">
      <c r="A7989" s="241"/>
      <c r="B7989" s="241"/>
      <c r="C7989" s="241"/>
      <c r="D7989" s="241"/>
      <c r="E7989" s="241"/>
      <c r="F7989" s="241"/>
      <c r="G7989" s="242"/>
      <c r="H7989" s="241"/>
      <c r="I7989" s="241"/>
      <c r="J7989" s="241"/>
      <c r="K7989" s="241"/>
      <c r="L7989" s="241"/>
      <c r="M7989" s="243"/>
      <c r="N7989" s="244"/>
      <c r="O7989" s="243"/>
      <c r="P7989" s="244"/>
      <c r="Q7989" s="243"/>
      <c r="R7989" s="243"/>
    </row>
    <row r="7990" spans="1:18">
      <c r="A7990" s="241"/>
      <c r="B7990" s="241"/>
      <c r="C7990" s="241"/>
      <c r="D7990" s="241"/>
      <c r="E7990" s="241"/>
      <c r="F7990" s="241"/>
      <c r="G7990" s="242"/>
      <c r="H7990" s="241"/>
      <c r="I7990" s="241"/>
      <c r="J7990" s="241"/>
      <c r="K7990" s="241"/>
      <c r="L7990" s="241"/>
      <c r="M7990" s="243"/>
      <c r="N7990" s="244"/>
      <c r="O7990" s="243"/>
      <c r="P7990" s="244"/>
      <c r="Q7990" s="243"/>
      <c r="R7990" s="243"/>
    </row>
    <row r="7991" spans="1:18">
      <c r="A7991" s="241"/>
      <c r="B7991" s="241"/>
      <c r="C7991" s="241"/>
      <c r="D7991" s="241"/>
      <c r="E7991" s="241"/>
      <c r="F7991" s="241"/>
      <c r="G7991" s="242"/>
      <c r="H7991" s="241"/>
      <c r="I7991" s="241"/>
      <c r="J7991" s="241"/>
      <c r="K7991" s="241"/>
      <c r="L7991" s="241"/>
      <c r="M7991" s="243"/>
      <c r="N7991" s="244"/>
      <c r="O7991" s="243"/>
      <c r="P7991" s="244"/>
      <c r="Q7991" s="243"/>
      <c r="R7991" s="243"/>
    </row>
    <row r="7992" spans="1:18">
      <c r="A7992" s="241"/>
      <c r="B7992" s="241"/>
      <c r="C7992" s="241"/>
      <c r="D7992" s="241"/>
      <c r="E7992" s="241"/>
      <c r="F7992" s="241"/>
      <c r="G7992" s="242"/>
      <c r="H7992" s="241"/>
      <c r="I7992" s="241"/>
      <c r="J7992" s="241"/>
      <c r="K7992" s="241"/>
      <c r="L7992" s="241"/>
      <c r="M7992" s="243"/>
      <c r="N7992" s="244"/>
      <c r="O7992" s="243"/>
      <c r="P7992" s="244"/>
      <c r="Q7992" s="243"/>
      <c r="R7992" s="243"/>
    </row>
    <row r="7993" spans="1:18">
      <c r="A7993" s="241"/>
      <c r="B7993" s="241"/>
      <c r="C7993" s="241"/>
      <c r="D7993" s="241"/>
      <c r="E7993" s="241"/>
      <c r="F7993" s="241"/>
      <c r="G7993" s="242"/>
      <c r="H7993" s="241"/>
      <c r="I7993" s="241"/>
      <c r="J7993" s="241"/>
      <c r="K7993" s="241"/>
      <c r="L7993" s="241"/>
      <c r="M7993" s="243"/>
      <c r="N7993" s="244"/>
      <c r="O7993" s="243"/>
      <c r="P7993" s="244"/>
      <c r="Q7993" s="243"/>
      <c r="R7993" s="243"/>
    </row>
    <row r="7994" spans="1:18">
      <c r="A7994" s="241"/>
      <c r="B7994" s="241"/>
      <c r="C7994" s="241"/>
      <c r="D7994" s="241"/>
      <c r="E7994" s="241"/>
      <c r="F7994" s="241"/>
      <c r="G7994" s="242"/>
      <c r="H7994" s="241"/>
      <c r="I7994" s="241"/>
      <c r="J7994" s="241"/>
      <c r="K7994" s="241"/>
      <c r="L7994" s="241"/>
      <c r="M7994" s="243"/>
      <c r="N7994" s="244"/>
      <c r="O7994" s="243"/>
      <c r="P7994" s="244"/>
      <c r="Q7994" s="243"/>
      <c r="R7994" s="243"/>
    </row>
    <row r="7995" spans="1:18">
      <c r="A7995" s="241"/>
      <c r="B7995" s="241"/>
      <c r="C7995" s="241"/>
      <c r="D7995" s="241"/>
      <c r="E7995" s="241"/>
      <c r="F7995" s="241"/>
      <c r="G7995" s="242"/>
      <c r="H7995" s="241"/>
      <c r="I7995" s="241"/>
      <c r="J7995" s="241"/>
      <c r="K7995" s="241"/>
      <c r="L7995" s="241"/>
      <c r="M7995" s="243"/>
      <c r="N7995" s="244"/>
      <c r="O7995" s="243"/>
      <c r="P7995" s="244"/>
      <c r="Q7995" s="243"/>
      <c r="R7995" s="243"/>
    </row>
    <row r="7996" spans="1:18">
      <c r="A7996" s="241"/>
      <c r="B7996" s="241"/>
      <c r="C7996" s="241"/>
      <c r="D7996" s="241"/>
      <c r="E7996" s="241"/>
      <c r="F7996" s="241"/>
      <c r="G7996" s="242"/>
      <c r="H7996" s="241"/>
      <c r="I7996" s="241"/>
      <c r="J7996" s="241"/>
      <c r="K7996" s="241"/>
      <c r="L7996" s="241"/>
      <c r="M7996" s="243"/>
      <c r="N7996" s="244"/>
      <c r="O7996" s="243"/>
      <c r="P7996" s="244"/>
      <c r="Q7996" s="243"/>
      <c r="R7996" s="243"/>
    </row>
    <row r="7997" spans="1:18">
      <c r="A7997" s="241"/>
      <c r="B7997" s="241"/>
      <c r="C7997" s="241"/>
      <c r="D7997" s="241"/>
      <c r="E7997" s="241"/>
      <c r="F7997" s="241"/>
      <c r="G7997" s="242"/>
      <c r="H7997" s="241"/>
      <c r="I7997" s="241"/>
      <c r="J7997" s="241"/>
      <c r="K7997" s="241"/>
      <c r="L7997" s="241"/>
      <c r="M7997" s="243"/>
      <c r="N7997" s="244"/>
      <c r="O7997" s="243"/>
      <c r="P7997" s="244"/>
      <c r="Q7997" s="243"/>
      <c r="R7997" s="243"/>
    </row>
    <row r="7998" spans="1:18">
      <c r="A7998" s="241"/>
      <c r="B7998" s="241"/>
      <c r="C7998" s="241"/>
      <c r="D7998" s="241"/>
      <c r="E7998" s="241"/>
      <c r="F7998" s="241"/>
      <c r="G7998" s="242"/>
      <c r="H7998" s="241"/>
      <c r="I7998" s="241"/>
      <c r="J7998" s="241"/>
      <c r="K7998" s="241"/>
      <c r="L7998" s="241"/>
      <c r="M7998" s="243"/>
      <c r="N7998" s="244"/>
      <c r="O7998" s="243"/>
      <c r="P7998" s="244"/>
      <c r="Q7998" s="243"/>
      <c r="R7998" s="243"/>
    </row>
    <row r="7999" spans="1:18">
      <c r="A7999" s="241"/>
      <c r="B7999" s="241"/>
      <c r="C7999" s="241"/>
      <c r="D7999" s="241"/>
      <c r="E7999" s="241"/>
      <c r="F7999" s="241"/>
      <c r="G7999" s="242"/>
      <c r="H7999" s="241"/>
      <c r="I7999" s="241"/>
      <c r="J7999" s="241"/>
      <c r="K7999" s="241"/>
      <c r="L7999" s="241"/>
      <c r="M7999" s="243"/>
      <c r="N7999" s="244"/>
      <c r="O7999" s="243"/>
      <c r="P7999" s="244"/>
      <c r="Q7999" s="243"/>
      <c r="R7999" s="243"/>
    </row>
    <row r="8000" spans="1:18">
      <c r="A8000" s="241"/>
      <c r="B8000" s="241"/>
      <c r="C8000" s="241"/>
      <c r="D8000" s="241"/>
      <c r="E8000" s="241"/>
      <c r="F8000" s="241"/>
      <c r="G8000" s="242"/>
      <c r="H8000" s="241"/>
      <c r="I8000" s="241"/>
      <c r="J8000" s="241"/>
      <c r="K8000" s="241"/>
      <c r="L8000" s="241"/>
      <c r="M8000" s="243"/>
      <c r="N8000" s="244"/>
      <c r="O8000" s="243"/>
      <c r="P8000" s="244"/>
      <c r="Q8000" s="243"/>
      <c r="R8000" s="243"/>
    </row>
    <row r="8001" spans="1:18">
      <c r="A8001" s="241"/>
      <c r="B8001" s="241"/>
      <c r="C8001" s="241"/>
      <c r="D8001" s="241"/>
      <c r="E8001" s="241"/>
      <c r="F8001" s="241"/>
      <c r="G8001" s="242"/>
      <c r="H8001" s="241"/>
      <c r="I8001" s="241"/>
      <c r="J8001" s="241"/>
      <c r="K8001" s="241"/>
      <c r="L8001" s="241"/>
      <c r="M8001" s="243"/>
      <c r="N8001" s="244"/>
      <c r="O8001" s="243"/>
      <c r="P8001" s="244"/>
      <c r="Q8001" s="243"/>
      <c r="R8001" s="243"/>
    </row>
    <row r="8002" spans="1:18">
      <c r="A8002" s="241"/>
      <c r="B8002" s="241"/>
      <c r="C8002" s="241"/>
      <c r="D8002" s="241"/>
      <c r="E8002" s="241"/>
      <c r="F8002" s="241"/>
      <c r="G8002" s="242"/>
      <c r="H8002" s="241"/>
      <c r="I8002" s="241"/>
      <c r="J8002" s="241"/>
      <c r="K8002" s="241"/>
      <c r="L8002" s="241"/>
      <c r="M8002" s="243"/>
      <c r="N8002" s="244"/>
      <c r="O8002" s="243"/>
      <c r="P8002" s="244"/>
      <c r="Q8002" s="243"/>
      <c r="R8002" s="243"/>
    </row>
    <row r="8003" spans="1:18">
      <c r="A8003" s="241"/>
      <c r="B8003" s="241"/>
      <c r="C8003" s="241"/>
      <c r="D8003" s="241"/>
      <c r="E8003" s="241"/>
      <c r="F8003" s="241"/>
      <c r="G8003" s="242"/>
      <c r="H8003" s="241"/>
      <c r="I8003" s="241"/>
      <c r="J8003" s="241"/>
      <c r="K8003" s="241"/>
      <c r="L8003" s="241"/>
      <c r="M8003" s="243"/>
      <c r="N8003" s="244"/>
      <c r="O8003" s="243"/>
      <c r="P8003" s="244"/>
      <c r="Q8003" s="243"/>
      <c r="R8003" s="243"/>
    </row>
    <row r="8004" spans="1:18">
      <c r="A8004" s="241"/>
      <c r="B8004" s="241"/>
      <c r="C8004" s="241"/>
      <c r="D8004" s="241"/>
      <c r="E8004" s="241"/>
      <c r="F8004" s="241"/>
      <c r="G8004" s="242"/>
      <c r="H8004" s="241"/>
      <c r="I8004" s="241"/>
      <c r="J8004" s="241"/>
      <c r="K8004" s="241"/>
      <c r="L8004" s="241"/>
      <c r="M8004" s="243"/>
      <c r="N8004" s="244"/>
      <c r="O8004" s="243"/>
      <c r="P8004" s="244"/>
      <c r="Q8004" s="243"/>
      <c r="R8004" s="243"/>
    </row>
    <row r="8005" spans="1:18">
      <c r="A8005" s="241"/>
      <c r="B8005" s="241"/>
      <c r="C8005" s="241"/>
      <c r="D8005" s="241"/>
      <c r="E8005" s="241"/>
      <c r="F8005" s="241"/>
      <c r="G8005" s="242"/>
      <c r="H8005" s="241"/>
      <c r="I8005" s="241"/>
      <c r="J8005" s="241"/>
      <c r="K8005" s="241"/>
      <c r="L8005" s="241"/>
      <c r="M8005" s="243"/>
      <c r="N8005" s="244"/>
      <c r="O8005" s="243"/>
      <c r="P8005" s="244"/>
      <c r="Q8005" s="243"/>
      <c r="R8005" s="243"/>
    </row>
    <row r="8006" spans="1:18">
      <c r="A8006" s="241"/>
      <c r="B8006" s="241"/>
      <c r="C8006" s="241"/>
      <c r="D8006" s="241"/>
      <c r="E8006" s="241"/>
      <c r="F8006" s="241"/>
      <c r="G8006" s="242"/>
      <c r="H8006" s="241"/>
      <c r="I8006" s="241"/>
      <c r="J8006" s="241"/>
      <c r="K8006" s="241"/>
      <c r="L8006" s="241"/>
      <c r="M8006" s="243"/>
      <c r="N8006" s="244"/>
      <c r="O8006" s="243"/>
      <c r="P8006" s="244"/>
      <c r="Q8006" s="243"/>
      <c r="R8006" s="243"/>
    </row>
    <row r="8007" spans="1:18">
      <c r="A8007" s="241"/>
      <c r="B8007" s="241"/>
      <c r="C8007" s="241"/>
      <c r="D8007" s="241"/>
      <c r="E8007" s="241"/>
      <c r="F8007" s="241"/>
      <c r="G8007" s="242"/>
      <c r="H8007" s="241"/>
      <c r="I8007" s="241"/>
      <c r="J8007" s="241"/>
      <c r="K8007" s="241"/>
      <c r="L8007" s="241"/>
      <c r="M8007" s="243"/>
      <c r="N8007" s="244"/>
      <c r="O8007" s="243"/>
      <c r="P8007" s="244"/>
      <c r="Q8007" s="243"/>
      <c r="R8007" s="243"/>
    </row>
    <row r="8008" spans="1:18">
      <c r="A8008" s="241"/>
      <c r="B8008" s="241"/>
      <c r="C8008" s="241"/>
      <c r="D8008" s="241"/>
      <c r="E8008" s="241"/>
      <c r="F8008" s="241"/>
      <c r="G8008" s="242"/>
      <c r="H8008" s="241"/>
      <c r="I8008" s="241"/>
      <c r="J8008" s="241"/>
      <c r="K8008" s="241"/>
      <c r="L8008" s="241"/>
      <c r="M8008" s="243"/>
      <c r="N8008" s="244"/>
      <c r="O8008" s="243"/>
      <c r="P8008" s="244"/>
      <c r="Q8008" s="243"/>
      <c r="R8008" s="243"/>
    </row>
    <row r="8009" spans="1:18">
      <c r="A8009" s="241"/>
      <c r="B8009" s="241"/>
      <c r="C8009" s="241"/>
      <c r="D8009" s="241"/>
      <c r="E8009" s="241"/>
      <c r="F8009" s="241"/>
      <c r="G8009" s="242"/>
      <c r="H8009" s="241"/>
      <c r="I8009" s="241"/>
      <c r="J8009" s="241"/>
      <c r="K8009" s="241"/>
      <c r="L8009" s="241"/>
      <c r="M8009" s="243"/>
      <c r="N8009" s="244"/>
      <c r="O8009" s="243"/>
      <c r="P8009" s="244"/>
      <c r="Q8009" s="243"/>
      <c r="R8009" s="243"/>
    </row>
    <row r="8010" spans="1:18">
      <c r="A8010" s="241"/>
      <c r="B8010" s="241"/>
      <c r="C8010" s="241"/>
      <c r="D8010" s="241"/>
      <c r="E8010" s="241"/>
      <c r="F8010" s="241"/>
      <c r="G8010" s="242"/>
      <c r="H8010" s="241"/>
      <c r="I8010" s="241"/>
      <c r="J8010" s="241"/>
      <c r="K8010" s="241"/>
      <c r="L8010" s="241"/>
      <c r="M8010" s="243"/>
      <c r="N8010" s="244"/>
      <c r="O8010" s="243"/>
      <c r="P8010" s="244"/>
      <c r="Q8010" s="243"/>
      <c r="R8010" s="243"/>
    </row>
    <row r="8011" spans="1:18">
      <c r="A8011" s="241"/>
      <c r="B8011" s="241"/>
      <c r="C8011" s="241"/>
      <c r="D8011" s="241"/>
      <c r="E8011" s="241"/>
      <c r="F8011" s="241"/>
      <c r="G8011" s="242"/>
      <c r="H8011" s="241"/>
      <c r="I8011" s="241"/>
      <c r="J8011" s="241"/>
      <c r="K8011" s="241"/>
      <c r="L8011" s="241"/>
      <c r="M8011" s="243"/>
      <c r="N8011" s="244"/>
      <c r="O8011" s="243"/>
      <c r="P8011" s="244"/>
      <c r="Q8011" s="243"/>
      <c r="R8011" s="243"/>
    </row>
    <row r="8012" spans="1:18">
      <c r="A8012" s="241"/>
      <c r="B8012" s="241"/>
      <c r="C8012" s="241"/>
      <c r="D8012" s="241"/>
      <c r="E8012" s="241"/>
      <c r="F8012" s="241"/>
      <c r="G8012" s="242"/>
      <c r="H8012" s="241"/>
      <c r="I8012" s="241"/>
      <c r="J8012" s="241"/>
      <c r="K8012" s="241"/>
      <c r="L8012" s="241"/>
      <c r="M8012" s="243"/>
      <c r="N8012" s="244"/>
      <c r="O8012" s="243"/>
      <c r="P8012" s="244"/>
      <c r="Q8012" s="243"/>
      <c r="R8012" s="243"/>
    </row>
    <row r="8013" spans="1:18">
      <c r="A8013" s="241"/>
      <c r="B8013" s="241"/>
      <c r="C8013" s="241"/>
      <c r="D8013" s="241"/>
      <c r="E8013" s="241"/>
      <c r="F8013" s="241"/>
      <c r="G8013" s="242"/>
      <c r="H8013" s="241"/>
      <c r="I8013" s="241"/>
      <c r="J8013" s="241"/>
      <c r="K8013" s="241"/>
      <c r="L8013" s="241"/>
      <c r="M8013" s="243"/>
      <c r="N8013" s="244"/>
      <c r="O8013" s="243"/>
      <c r="P8013" s="244"/>
      <c r="Q8013" s="243"/>
      <c r="R8013" s="243"/>
    </row>
    <row r="8014" spans="1:18">
      <c r="A8014" s="241"/>
      <c r="B8014" s="241"/>
      <c r="C8014" s="241"/>
      <c r="D8014" s="241"/>
      <c r="E8014" s="241"/>
      <c r="F8014" s="241"/>
      <c r="G8014" s="242"/>
      <c r="H8014" s="241"/>
      <c r="I8014" s="241"/>
      <c r="J8014" s="241"/>
      <c r="K8014" s="241"/>
      <c r="L8014" s="241"/>
      <c r="M8014" s="243"/>
      <c r="N8014" s="244"/>
      <c r="O8014" s="243"/>
      <c r="P8014" s="244"/>
      <c r="Q8014" s="243"/>
      <c r="R8014" s="243"/>
    </row>
    <row r="8015" spans="1:18">
      <c r="A8015" s="241"/>
      <c r="B8015" s="241"/>
      <c r="C8015" s="241"/>
      <c r="D8015" s="241"/>
      <c r="E8015" s="241"/>
      <c r="F8015" s="241"/>
      <c r="G8015" s="242"/>
      <c r="H8015" s="241"/>
      <c r="I8015" s="241"/>
      <c r="J8015" s="241"/>
      <c r="K8015" s="241"/>
      <c r="L8015" s="241"/>
      <c r="M8015" s="243"/>
      <c r="N8015" s="244"/>
      <c r="O8015" s="243"/>
      <c r="P8015" s="244"/>
      <c r="Q8015" s="243"/>
      <c r="R8015" s="243"/>
    </row>
    <row r="8016" spans="1:18">
      <c r="A8016" s="241"/>
      <c r="B8016" s="241"/>
      <c r="C8016" s="241"/>
      <c r="D8016" s="241"/>
      <c r="E8016" s="241"/>
      <c r="F8016" s="241"/>
      <c r="G8016" s="242"/>
      <c r="H8016" s="241"/>
      <c r="I8016" s="241"/>
      <c r="J8016" s="241"/>
      <c r="K8016" s="241"/>
      <c r="L8016" s="241"/>
      <c r="M8016" s="243"/>
      <c r="N8016" s="244"/>
      <c r="O8016" s="243"/>
      <c r="P8016" s="244"/>
      <c r="Q8016" s="243"/>
      <c r="R8016" s="243"/>
    </row>
    <row r="8017" spans="1:18">
      <c r="A8017" s="241"/>
      <c r="B8017" s="241"/>
      <c r="C8017" s="241"/>
      <c r="D8017" s="241"/>
      <c r="E8017" s="241"/>
      <c r="F8017" s="241"/>
      <c r="G8017" s="242"/>
      <c r="H8017" s="241"/>
      <c r="I8017" s="241"/>
      <c r="J8017" s="241"/>
      <c r="K8017" s="241"/>
      <c r="L8017" s="241"/>
      <c r="M8017" s="243"/>
      <c r="N8017" s="244"/>
      <c r="O8017" s="243"/>
      <c r="P8017" s="244"/>
      <c r="Q8017" s="243"/>
      <c r="R8017" s="243"/>
    </row>
    <row r="8018" spans="1:18">
      <c r="A8018" s="241"/>
      <c r="B8018" s="241"/>
      <c r="C8018" s="241"/>
      <c r="D8018" s="241"/>
      <c r="E8018" s="241"/>
      <c r="F8018" s="241"/>
      <c r="G8018" s="242"/>
      <c r="H8018" s="241"/>
      <c r="I8018" s="241"/>
      <c r="J8018" s="241"/>
      <c r="K8018" s="241"/>
      <c r="L8018" s="241"/>
      <c r="M8018" s="243"/>
      <c r="N8018" s="244"/>
      <c r="O8018" s="243"/>
      <c r="P8018" s="244"/>
      <c r="Q8018" s="243"/>
      <c r="R8018" s="243"/>
    </row>
    <row r="8019" spans="1:18">
      <c r="A8019" s="241"/>
      <c r="B8019" s="241"/>
      <c r="C8019" s="241"/>
      <c r="D8019" s="241"/>
      <c r="E8019" s="241"/>
      <c r="F8019" s="241"/>
      <c r="G8019" s="242"/>
      <c r="H8019" s="241"/>
      <c r="I8019" s="241"/>
      <c r="J8019" s="241"/>
      <c r="K8019" s="241"/>
      <c r="L8019" s="241"/>
      <c r="M8019" s="243"/>
      <c r="N8019" s="244"/>
      <c r="O8019" s="243"/>
      <c r="P8019" s="244"/>
      <c r="Q8019" s="243"/>
      <c r="R8019" s="243"/>
    </row>
    <row r="8020" spans="1:18">
      <c r="A8020" s="241"/>
      <c r="B8020" s="241"/>
      <c r="C8020" s="241"/>
      <c r="D8020" s="241"/>
      <c r="E8020" s="241"/>
      <c r="F8020" s="241"/>
      <c r="G8020" s="242"/>
      <c r="H8020" s="241"/>
      <c r="I8020" s="241"/>
      <c r="J8020" s="241"/>
      <c r="K8020" s="241"/>
      <c r="L8020" s="241"/>
      <c r="M8020" s="243"/>
      <c r="N8020" s="244"/>
      <c r="O8020" s="243"/>
      <c r="P8020" s="244"/>
      <c r="Q8020" s="243"/>
      <c r="R8020" s="243"/>
    </row>
    <row r="8021" spans="1:18">
      <c r="A8021" s="241"/>
      <c r="B8021" s="241"/>
      <c r="C8021" s="241"/>
      <c r="D8021" s="241"/>
      <c r="E8021" s="241"/>
      <c r="F8021" s="241"/>
      <c r="G8021" s="242"/>
      <c r="H8021" s="241"/>
      <c r="I8021" s="241"/>
      <c r="J8021" s="241"/>
      <c r="K8021" s="241"/>
      <c r="L8021" s="241"/>
      <c r="M8021" s="243"/>
      <c r="N8021" s="244"/>
      <c r="O8021" s="243"/>
      <c r="P8021" s="244"/>
      <c r="Q8021" s="243"/>
      <c r="R8021" s="243"/>
    </row>
    <row r="8022" spans="1:18">
      <c r="A8022" s="241"/>
      <c r="B8022" s="241"/>
      <c r="C8022" s="241"/>
      <c r="D8022" s="241"/>
      <c r="E8022" s="241"/>
      <c r="F8022" s="241"/>
      <c r="G8022" s="242"/>
      <c r="H8022" s="241"/>
      <c r="I8022" s="241"/>
      <c r="J8022" s="241"/>
      <c r="K8022" s="241"/>
      <c r="L8022" s="241"/>
      <c r="M8022" s="243"/>
      <c r="N8022" s="244"/>
      <c r="O8022" s="243"/>
      <c r="P8022" s="244"/>
      <c r="Q8022" s="243"/>
      <c r="R8022" s="243"/>
    </row>
    <row r="8023" spans="1:18">
      <c r="A8023" s="241"/>
      <c r="B8023" s="241"/>
      <c r="C8023" s="241"/>
      <c r="D8023" s="241"/>
      <c r="E8023" s="241"/>
      <c r="F8023" s="241"/>
      <c r="G8023" s="242"/>
      <c r="H8023" s="241"/>
      <c r="I8023" s="241"/>
      <c r="J8023" s="241"/>
      <c r="K8023" s="241"/>
      <c r="L8023" s="241"/>
      <c r="M8023" s="243"/>
      <c r="N8023" s="244"/>
      <c r="O8023" s="243"/>
      <c r="P8023" s="244"/>
      <c r="Q8023" s="243"/>
      <c r="R8023" s="243"/>
    </row>
    <row r="8024" spans="1:18">
      <c r="A8024" s="241"/>
      <c r="B8024" s="241"/>
      <c r="C8024" s="241"/>
      <c r="D8024" s="241"/>
      <c r="E8024" s="241"/>
      <c r="F8024" s="241"/>
      <c r="G8024" s="242"/>
      <c r="H8024" s="241"/>
      <c r="I8024" s="241"/>
      <c r="J8024" s="241"/>
      <c r="K8024" s="241"/>
      <c r="L8024" s="241"/>
      <c r="M8024" s="243"/>
      <c r="N8024" s="244"/>
      <c r="O8024" s="243"/>
      <c r="P8024" s="244"/>
      <c r="Q8024" s="243"/>
      <c r="R8024" s="243"/>
    </row>
    <row r="8025" spans="1:18">
      <c r="A8025" s="241"/>
      <c r="B8025" s="241"/>
      <c r="C8025" s="241"/>
      <c r="D8025" s="241"/>
      <c r="E8025" s="241"/>
      <c r="F8025" s="241"/>
      <c r="G8025" s="242"/>
      <c r="H8025" s="241"/>
      <c r="I8025" s="241"/>
      <c r="J8025" s="241"/>
      <c r="K8025" s="241"/>
      <c r="L8025" s="241"/>
      <c r="M8025" s="243"/>
      <c r="N8025" s="244"/>
      <c r="O8025" s="243"/>
      <c r="P8025" s="244"/>
      <c r="Q8025" s="243"/>
      <c r="R8025" s="243"/>
    </row>
    <row r="8026" spans="1:18">
      <c r="A8026" s="241"/>
      <c r="B8026" s="241"/>
      <c r="C8026" s="241"/>
      <c r="D8026" s="241"/>
      <c r="E8026" s="241"/>
      <c r="F8026" s="241"/>
      <c r="G8026" s="242"/>
      <c r="H8026" s="241"/>
      <c r="I8026" s="241"/>
      <c r="J8026" s="241"/>
      <c r="K8026" s="241"/>
      <c r="L8026" s="241"/>
      <c r="M8026" s="243"/>
      <c r="N8026" s="244"/>
      <c r="O8026" s="243"/>
      <c r="P8026" s="244"/>
      <c r="Q8026" s="243"/>
      <c r="R8026" s="243"/>
    </row>
    <row r="8027" spans="1:18">
      <c r="A8027" s="241"/>
      <c r="B8027" s="241"/>
      <c r="C8027" s="241"/>
      <c r="D8027" s="241"/>
      <c r="E8027" s="241"/>
      <c r="F8027" s="241"/>
      <c r="G8027" s="242"/>
      <c r="H8027" s="241"/>
      <c r="I8027" s="241"/>
      <c r="J8027" s="241"/>
      <c r="K8027" s="241"/>
      <c r="L8027" s="241"/>
      <c r="M8027" s="243"/>
      <c r="N8027" s="244"/>
      <c r="O8027" s="243"/>
      <c r="P8027" s="244"/>
      <c r="Q8027" s="243"/>
      <c r="R8027" s="243"/>
    </row>
    <row r="8028" spans="1:18">
      <c r="A8028" s="241"/>
      <c r="B8028" s="241"/>
      <c r="C8028" s="241"/>
      <c r="D8028" s="241"/>
      <c r="E8028" s="241"/>
      <c r="F8028" s="241"/>
      <c r="G8028" s="242"/>
      <c r="H8028" s="241"/>
      <c r="I8028" s="241"/>
      <c r="J8028" s="241"/>
      <c r="K8028" s="241"/>
      <c r="L8028" s="241"/>
      <c r="M8028" s="243"/>
      <c r="N8028" s="244"/>
      <c r="O8028" s="243"/>
      <c r="P8028" s="244"/>
      <c r="Q8028" s="243"/>
      <c r="R8028" s="243"/>
    </row>
    <row r="8029" spans="1:18">
      <c r="A8029" s="241"/>
      <c r="B8029" s="241"/>
      <c r="C8029" s="241"/>
      <c r="D8029" s="241"/>
      <c r="E8029" s="241"/>
      <c r="F8029" s="241"/>
      <c r="G8029" s="242"/>
      <c r="H8029" s="241"/>
      <c r="I8029" s="241"/>
      <c r="J8029" s="241"/>
      <c r="K8029" s="241"/>
      <c r="L8029" s="241"/>
      <c r="M8029" s="243"/>
      <c r="N8029" s="244"/>
      <c r="O8029" s="243"/>
      <c r="P8029" s="244"/>
      <c r="Q8029" s="243"/>
      <c r="R8029" s="243"/>
    </row>
    <row r="8030" spans="1:18">
      <c r="A8030" s="241"/>
      <c r="B8030" s="241"/>
      <c r="C8030" s="241"/>
      <c r="D8030" s="241"/>
      <c r="E8030" s="241"/>
      <c r="F8030" s="241"/>
      <c r="G8030" s="242"/>
      <c r="H8030" s="241"/>
      <c r="I8030" s="241"/>
      <c r="J8030" s="241"/>
      <c r="K8030" s="241"/>
      <c r="L8030" s="241"/>
      <c r="M8030" s="243"/>
      <c r="N8030" s="244"/>
      <c r="O8030" s="243"/>
      <c r="P8030" s="244"/>
      <c r="Q8030" s="243"/>
      <c r="R8030" s="243"/>
    </row>
    <row r="8031" spans="1:18">
      <c r="A8031" s="241"/>
      <c r="B8031" s="241"/>
      <c r="C8031" s="241"/>
      <c r="D8031" s="241"/>
      <c r="E8031" s="241"/>
      <c r="F8031" s="241"/>
      <c r="G8031" s="242"/>
      <c r="H8031" s="241"/>
      <c r="I8031" s="241"/>
      <c r="J8031" s="241"/>
      <c r="K8031" s="241"/>
      <c r="L8031" s="241"/>
      <c r="M8031" s="243"/>
      <c r="N8031" s="244"/>
      <c r="O8031" s="243"/>
      <c r="P8031" s="244"/>
      <c r="Q8031" s="243"/>
      <c r="R8031" s="243"/>
    </row>
    <row r="8032" spans="1:18">
      <c r="A8032" s="241"/>
      <c r="B8032" s="241"/>
      <c r="C8032" s="241"/>
      <c r="D8032" s="241"/>
      <c r="E8032" s="241"/>
      <c r="F8032" s="241"/>
      <c r="G8032" s="242"/>
      <c r="H8032" s="241"/>
      <c r="I8032" s="241"/>
      <c r="J8032" s="241"/>
      <c r="K8032" s="241"/>
      <c r="L8032" s="241"/>
      <c r="M8032" s="243"/>
      <c r="N8032" s="244"/>
      <c r="O8032" s="243"/>
      <c r="P8032" s="244"/>
      <c r="Q8032" s="243"/>
      <c r="R8032" s="243"/>
    </row>
    <row r="8033" spans="1:18">
      <c r="A8033" s="241"/>
      <c r="B8033" s="241"/>
      <c r="C8033" s="241"/>
      <c r="D8033" s="241"/>
      <c r="E8033" s="241"/>
      <c r="F8033" s="241"/>
      <c r="G8033" s="242"/>
      <c r="H8033" s="241"/>
      <c r="I8033" s="241"/>
      <c r="J8033" s="241"/>
      <c r="K8033" s="241"/>
      <c r="L8033" s="241"/>
      <c r="M8033" s="243"/>
      <c r="N8033" s="244"/>
      <c r="O8033" s="243"/>
      <c r="P8033" s="244"/>
      <c r="Q8033" s="243"/>
      <c r="R8033" s="243"/>
    </row>
    <row r="8034" spans="1:18">
      <c r="A8034" s="241"/>
      <c r="B8034" s="241"/>
      <c r="C8034" s="241"/>
      <c r="D8034" s="241"/>
      <c r="E8034" s="241"/>
      <c r="F8034" s="241"/>
      <c r="G8034" s="242"/>
      <c r="H8034" s="241"/>
      <c r="I8034" s="241"/>
      <c r="J8034" s="241"/>
      <c r="K8034" s="241"/>
      <c r="L8034" s="241"/>
      <c r="M8034" s="243"/>
      <c r="N8034" s="244"/>
      <c r="O8034" s="243"/>
      <c r="P8034" s="244"/>
      <c r="Q8034" s="243"/>
      <c r="R8034" s="243"/>
    </row>
    <row r="8035" spans="1:18">
      <c r="A8035" s="241"/>
      <c r="B8035" s="241"/>
      <c r="C8035" s="241"/>
      <c r="D8035" s="241"/>
      <c r="E8035" s="241"/>
      <c r="F8035" s="241"/>
      <c r="G8035" s="242"/>
      <c r="H8035" s="241"/>
      <c r="I8035" s="241"/>
      <c r="J8035" s="241"/>
      <c r="K8035" s="241"/>
      <c r="L8035" s="241"/>
      <c r="M8035" s="243"/>
      <c r="N8035" s="244"/>
      <c r="O8035" s="243"/>
      <c r="P8035" s="244"/>
      <c r="Q8035" s="243"/>
      <c r="R8035" s="243"/>
    </row>
    <row r="8036" spans="1:18">
      <c r="A8036" s="241"/>
      <c r="B8036" s="241"/>
      <c r="C8036" s="241"/>
      <c r="D8036" s="241"/>
      <c r="E8036" s="241"/>
      <c r="F8036" s="241"/>
      <c r="G8036" s="242"/>
      <c r="H8036" s="241"/>
      <c r="I8036" s="241"/>
      <c r="J8036" s="241"/>
      <c r="K8036" s="241"/>
      <c r="L8036" s="241"/>
      <c r="M8036" s="243"/>
      <c r="N8036" s="244"/>
      <c r="O8036" s="243"/>
      <c r="P8036" s="244"/>
      <c r="Q8036" s="243"/>
      <c r="R8036" s="243"/>
    </row>
    <row r="8037" spans="1:18">
      <c r="A8037" s="241"/>
      <c r="B8037" s="241"/>
      <c r="C8037" s="241"/>
      <c r="D8037" s="241"/>
      <c r="E8037" s="241"/>
      <c r="F8037" s="241"/>
      <c r="G8037" s="242"/>
      <c r="H8037" s="241"/>
      <c r="I8037" s="241"/>
      <c r="J8037" s="241"/>
      <c r="K8037" s="241"/>
      <c r="L8037" s="241"/>
      <c r="M8037" s="243"/>
      <c r="N8037" s="244"/>
      <c r="O8037" s="243"/>
      <c r="P8037" s="244"/>
      <c r="Q8037" s="243"/>
      <c r="R8037" s="243"/>
    </row>
    <row r="8038" spans="1:18">
      <c r="A8038" s="241"/>
      <c r="B8038" s="241"/>
      <c r="C8038" s="241"/>
      <c r="D8038" s="241"/>
      <c r="E8038" s="241"/>
      <c r="F8038" s="241"/>
      <c r="G8038" s="242"/>
      <c r="H8038" s="241"/>
      <c r="I8038" s="241"/>
      <c r="J8038" s="241"/>
      <c r="K8038" s="241"/>
      <c r="L8038" s="241"/>
      <c r="M8038" s="243"/>
      <c r="N8038" s="244"/>
      <c r="O8038" s="243"/>
      <c r="P8038" s="244"/>
      <c r="Q8038" s="243"/>
      <c r="R8038" s="243"/>
    </row>
    <row r="8039" spans="1:18">
      <c r="A8039" s="241"/>
      <c r="B8039" s="241"/>
      <c r="C8039" s="241"/>
      <c r="D8039" s="241"/>
      <c r="E8039" s="241"/>
      <c r="F8039" s="241"/>
      <c r="G8039" s="242"/>
      <c r="H8039" s="241"/>
      <c r="I8039" s="241"/>
      <c r="J8039" s="241"/>
      <c r="K8039" s="241"/>
      <c r="L8039" s="241"/>
      <c r="M8039" s="243"/>
      <c r="N8039" s="244"/>
      <c r="O8039" s="243"/>
      <c r="P8039" s="244"/>
      <c r="Q8039" s="243"/>
      <c r="R8039" s="243"/>
    </row>
    <row r="8040" spans="1:18">
      <c r="A8040" s="241"/>
      <c r="B8040" s="241"/>
      <c r="C8040" s="241"/>
      <c r="D8040" s="241"/>
      <c r="E8040" s="241"/>
      <c r="F8040" s="241"/>
      <c r="G8040" s="242"/>
      <c r="H8040" s="241"/>
      <c r="I8040" s="241"/>
      <c r="J8040" s="241"/>
      <c r="K8040" s="241"/>
      <c r="L8040" s="241"/>
      <c r="M8040" s="243"/>
      <c r="N8040" s="244"/>
      <c r="O8040" s="243"/>
      <c r="P8040" s="244"/>
      <c r="Q8040" s="243"/>
      <c r="R8040" s="243"/>
    </row>
    <row r="8041" spans="1:18">
      <c r="A8041" s="241"/>
      <c r="B8041" s="241"/>
      <c r="C8041" s="241"/>
      <c r="D8041" s="241"/>
      <c r="E8041" s="241"/>
      <c r="F8041" s="241"/>
      <c r="G8041" s="242"/>
      <c r="H8041" s="241"/>
      <c r="I8041" s="241"/>
      <c r="J8041" s="241"/>
      <c r="K8041" s="241"/>
      <c r="L8041" s="241"/>
      <c r="M8041" s="243"/>
      <c r="N8041" s="244"/>
      <c r="O8041" s="243"/>
      <c r="P8041" s="244"/>
      <c r="Q8041" s="243"/>
      <c r="R8041" s="243"/>
    </row>
    <row r="8042" spans="1:18">
      <c r="A8042" s="241"/>
      <c r="B8042" s="241"/>
      <c r="C8042" s="241"/>
      <c r="D8042" s="241"/>
      <c r="E8042" s="241"/>
      <c r="F8042" s="241"/>
      <c r="G8042" s="242"/>
      <c r="H8042" s="241"/>
      <c r="I8042" s="241"/>
      <c r="J8042" s="241"/>
      <c r="K8042" s="241"/>
      <c r="L8042" s="241"/>
      <c r="M8042" s="243"/>
      <c r="N8042" s="244"/>
      <c r="O8042" s="243"/>
      <c r="P8042" s="244"/>
      <c r="Q8042" s="243"/>
      <c r="R8042" s="243"/>
    </row>
    <row r="8043" spans="1:18">
      <c r="A8043" s="241"/>
      <c r="B8043" s="241"/>
      <c r="C8043" s="241"/>
      <c r="D8043" s="241"/>
      <c r="E8043" s="241"/>
      <c r="F8043" s="241"/>
      <c r="G8043" s="242"/>
      <c r="H8043" s="241"/>
      <c r="I8043" s="241"/>
      <c r="J8043" s="241"/>
      <c r="K8043" s="241"/>
      <c r="L8043" s="241"/>
      <c r="M8043" s="243"/>
      <c r="N8043" s="244"/>
      <c r="O8043" s="243"/>
      <c r="P8043" s="244"/>
      <c r="Q8043" s="243"/>
      <c r="R8043" s="243"/>
    </row>
    <row r="8044" spans="1:18">
      <c r="A8044" s="241"/>
      <c r="B8044" s="241"/>
      <c r="C8044" s="241"/>
      <c r="D8044" s="241"/>
      <c r="E8044" s="241"/>
      <c r="F8044" s="241"/>
      <c r="G8044" s="242"/>
      <c r="H8044" s="241"/>
      <c r="I8044" s="241"/>
      <c r="J8044" s="241"/>
      <c r="K8044" s="241"/>
      <c r="L8044" s="241"/>
      <c r="M8044" s="243"/>
      <c r="N8044" s="244"/>
      <c r="O8044" s="243"/>
      <c r="P8044" s="244"/>
      <c r="Q8044" s="243"/>
      <c r="R8044" s="243"/>
    </row>
    <row r="8045" spans="1:18">
      <c r="A8045" s="241"/>
      <c r="B8045" s="241"/>
      <c r="C8045" s="241"/>
      <c r="D8045" s="241"/>
      <c r="E8045" s="241"/>
      <c r="F8045" s="241"/>
      <c r="G8045" s="242"/>
      <c r="H8045" s="241"/>
      <c r="I8045" s="241"/>
      <c r="J8045" s="241"/>
      <c r="K8045" s="241"/>
      <c r="L8045" s="241"/>
      <c r="M8045" s="243"/>
      <c r="N8045" s="244"/>
      <c r="O8045" s="243"/>
      <c r="P8045" s="244"/>
      <c r="Q8045" s="243"/>
      <c r="R8045" s="243"/>
    </row>
    <row r="8046" spans="1:18">
      <c r="A8046" s="241"/>
      <c r="B8046" s="241"/>
      <c r="C8046" s="241"/>
      <c r="D8046" s="241"/>
      <c r="E8046" s="241"/>
      <c r="F8046" s="241"/>
      <c r="G8046" s="242"/>
      <c r="H8046" s="241"/>
      <c r="I8046" s="241"/>
      <c r="J8046" s="241"/>
      <c r="K8046" s="241"/>
      <c r="L8046" s="241"/>
      <c r="M8046" s="243"/>
      <c r="N8046" s="244"/>
      <c r="O8046" s="243"/>
      <c r="P8046" s="244"/>
      <c r="Q8046" s="243"/>
      <c r="R8046" s="243"/>
    </row>
    <row r="8047" spans="1:18">
      <c r="A8047" s="241"/>
      <c r="B8047" s="241"/>
      <c r="C8047" s="241"/>
      <c r="D8047" s="241"/>
      <c r="E8047" s="241"/>
      <c r="F8047" s="241"/>
      <c r="G8047" s="242"/>
      <c r="H8047" s="241"/>
      <c r="I8047" s="241"/>
      <c r="J8047" s="241"/>
      <c r="K8047" s="241"/>
      <c r="L8047" s="241"/>
      <c r="M8047" s="243"/>
      <c r="N8047" s="244"/>
      <c r="O8047" s="243"/>
      <c r="P8047" s="244"/>
      <c r="Q8047" s="243"/>
      <c r="R8047" s="243"/>
    </row>
    <row r="8048" spans="1:18">
      <c r="A8048" s="241"/>
      <c r="B8048" s="241"/>
      <c r="C8048" s="241"/>
      <c r="D8048" s="241"/>
      <c r="E8048" s="241"/>
      <c r="F8048" s="241"/>
      <c r="G8048" s="242"/>
      <c r="H8048" s="241"/>
      <c r="I8048" s="241"/>
      <c r="J8048" s="241"/>
      <c r="K8048" s="241"/>
      <c r="L8048" s="241"/>
      <c r="M8048" s="243"/>
      <c r="N8048" s="244"/>
      <c r="O8048" s="243"/>
      <c r="P8048" s="244"/>
      <c r="Q8048" s="243"/>
      <c r="R8048" s="243"/>
    </row>
    <row r="8049" spans="1:18">
      <c r="A8049" s="241"/>
      <c r="B8049" s="241"/>
      <c r="C8049" s="241"/>
      <c r="D8049" s="241"/>
      <c r="E8049" s="241"/>
      <c r="F8049" s="241"/>
      <c r="G8049" s="242"/>
      <c r="H8049" s="241"/>
      <c r="I8049" s="241"/>
      <c r="J8049" s="241"/>
      <c r="K8049" s="241"/>
      <c r="L8049" s="241"/>
      <c r="M8049" s="243"/>
      <c r="N8049" s="244"/>
      <c r="O8049" s="243"/>
      <c r="P8049" s="244"/>
      <c r="Q8049" s="243"/>
      <c r="R8049" s="243"/>
    </row>
    <row r="8050" spans="1:18">
      <c r="A8050" s="241"/>
      <c r="B8050" s="241"/>
      <c r="C8050" s="241"/>
      <c r="D8050" s="241"/>
      <c r="E8050" s="241"/>
      <c r="F8050" s="241"/>
      <c r="G8050" s="242"/>
      <c r="H8050" s="241"/>
      <c r="I8050" s="241"/>
      <c r="J8050" s="241"/>
      <c r="K8050" s="241"/>
      <c r="L8050" s="241"/>
      <c r="M8050" s="243"/>
      <c r="N8050" s="244"/>
      <c r="O8050" s="243"/>
      <c r="P8050" s="244"/>
      <c r="Q8050" s="243"/>
      <c r="R8050" s="243"/>
    </row>
    <row r="8051" spans="1:18">
      <c r="A8051" s="241"/>
      <c r="B8051" s="241"/>
      <c r="C8051" s="241"/>
      <c r="D8051" s="241"/>
      <c r="E8051" s="241"/>
      <c r="F8051" s="241"/>
      <c r="G8051" s="242"/>
      <c r="H8051" s="241"/>
      <c r="I8051" s="241"/>
      <c r="J8051" s="241"/>
      <c r="K8051" s="241"/>
      <c r="L8051" s="241"/>
      <c r="M8051" s="243"/>
      <c r="N8051" s="244"/>
      <c r="O8051" s="243"/>
      <c r="P8051" s="244"/>
      <c r="Q8051" s="243"/>
      <c r="R8051" s="243"/>
    </row>
    <row r="8052" spans="1:18">
      <c r="A8052" s="241"/>
      <c r="B8052" s="241"/>
      <c r="C8052" s="241"/>
      <c r="D8052" s="241"/>
      <c r="E8052" s="241"/>
      <c r="F8052" s="241"/>
      <c r="G8052" s="242"/>
      <c r="H8052" s="241"/>
      <c r="I8052" s="241"/>
      <c r="J8052" s="241"/>
      <c r="K8052" s="241"/>
      <c r="L8052" s="241"/>
      <c r="M8052" s="243"/>
      <c r="N8052" s="244"/>
      <c r="O8052" s="243"/>
      <c r="P8052" s="244"/>
      <c r="Q8052" s="243"/>
      <c r="R8052" s="243"/>
    </row>
    <row r="8053" spans="1:18">
      <c r="A8053" s="241"/>
      <c r="B8053" s="241"/>
      <c r="C8053" s="241"/>
      <c r="D8053" s="241"/>
      <c r="E8053" s="241"/>
      <c r="F8053" s="241"/>
      <c r="G8053" s="242"/>
      <c r="H8053" s="241"/>
      <c r="I8053" s="241"/>
      <c r="J8053" s="241"/>
      <c r="K8053" s="241"/>
      <c r="L8053" s="241"/>
      <c r="M8053" s="243"/>
      <c r="N8053" s="244"/>
      <c r="O8053" s="243"/>
      <c r="P8053" s="244"/>
      <c r="Q8053" s="243"/>
      <c r="R8053" s="243"/>
    </row>
    <row r="8054" spans="1:18">
      <c r="A8054" s="241"/>
      <c r="B8054" s="241"/>
      <c r="C8054" s="241"/>
      <c r="D8054" s="241"/>
      <c r="E8054" s="241"/>
      <c r="F8054" s="241"/>
      <c r="G8054" s="242"/>
      <c r="H8054" s="241"/>
      <c r="I8054" s="241"/>
      <c r="J8054" s="241"/>
      <c r="K8054" s="241"/>
      <c r="L8054" s="241"/>
      <c r="M8054" s="243"/>
      <c r="N8054" s="244"/>
      <c r="O8054" s="243"/>
      <c r="P8054" s="244"/>
      <c r="Q8054" s="243"/>
      <c r="R8054" s="243"/>
    </row>
    <row r="8055" spans="1:18">
      <c r="A8055" s="241"/>
      <c r="B8055" s="241"/>
      <c r="C8055" s="241"/>
      <c r="D8055" s="241"/>
      <c r="E8055" s="241"/>
      <c r="F8055" s="241"/>
      <c r="G8055" s="242"/>
      <c r="H8055" s="241"/>
      <c r="I8055" s="241"/>
      <c r="J8055" s="241"/>
      <c r="K8055" s="241"/>
      <c r="L8055" s="241"/>
      <c r="M8055" s="243"/>
      <c r="N8055" s="244"/>
      <c r="O8055" s="243"/>
      <c r="P8055" s="244"/>
      <c r="Q8055" s="243"/>
      <c r="R8055" s="243"/>
    </row>
    <row r="8056" spans="1:18">
      <c r="A8056" s="241"/>
      <c r="B8056" s="241"/>
      <c r="C8056" s="241"/>
      <c r="D8056" s="241"/>
      <c r="E8056" s="241"/>
      <c r="F8056" s="241"/>
      <c r="G8056" s="242"/>
      <c r="H8056" s="241"/>
      <c r="I8056" s="241"/>
      <c r="J8056" s="241"/>
      <c r="K8056" s="241"/>
      <c r="L8056" s="241"/>
      <c r="M8056" s="243"/>
      <c r="N8056" s="244"/>
      <c r="O8056" s="243"/>
      <c r="P8056" s="244"/>
      <c r="Q8056" s="243"/>
      <c r="R8056" s="243"/>
    </row>
    <row r="8057" spans="1:18">
      <c r="A8057" s="241"/>
      <c r="B8057" s="241"/>
      <c r="C8057" s="241"/>
      <c r="D8057" s="241"/>
      <c r="E8057" s="241"/>
      <c r="F8057" s="241"/>
      <c r="G8057" s="242"/>
      <c r="H8057" s="241"/>
      <c r="I8057" s="241"/>
      <c r="J8057" s="241"/>
      <c r="K8057" s="241"/>
      <c r="L8057" s="241"/>
      <c r="M8057" s="243"/>
      <c r="N8057" s="244"/>
      <c r="O8057" s="243"/>
      <c r="P8057" s="244"/>
      <c r="Q8057" s="243"/>
      <c r="R8057" s="243"/>
    </row>
    <row r="8058" spans="1:18">
      <c r="A8058" s="241"/>
      <c r="B8058" s="241"/>
      <c r="C8058" s="241"/>
      <c r="D8058" s="241"/>
      <c r="E8058" s="241"/>
      <c r="F8058" s="241"/>
      <c r="G8058" s="242"/>
      <c r="H8058" s="241"/>
      <c r="I8058" s="241"/>
      <c r="J8058" s="241"/>
      <c r="K8058" s="241"/>
      <c r="L8058" s="241"/>
      <c r="M8058" s="243"/>
      <c r="N8058" s="244"/>
      <c r="O8058" s="243"/>
      <c r="P8058" s="244"/>
      <c r="Q8058" s="243"/>
      <c r="R8058" s="243"/>
    </row>
    <row r="8059" spans="1:18">
      <c r="A8059" s="241"/>
      <c r="B8059" s="241"/>
      <c r="C8059" s="241"/>
      <c r="D8059" s="241"/>
      <c r="E8059" s="241"/>
      <c r="F8059" s="241"/>
      <c r="G8059" s="242"/>
      <c r="H8059" s="241"/>
      <c r="I8059" s="241"/>
      <c r="J8059" s="241"/>
      <c r="K8059" s="241"/>
      <c r="L8059" s="241"/>
      <c r="M8059" s="243"/>
      <c r="N8059" s="244"/>
      <c r="O8059" s="243"/>
      <c r="P8059" s="244"/>
      <c r="Q8059" s="243"/>
      <c r="R8059" s="243"/>
    </row>
    <row r="8060" spans="1:18">
      <c r="A8060" s="241"/>
      <c r="B8060" s="241"/>
      <c r="C8060" s="241"/>
      <c r="D8060" s="241"/>
      <c r="E8060" s="241"/>
      <c r="F8060" s="241"/>
      <c r="G8060" s="242"/>
      <c r="H8060" s="241"/>
      <c r="I8060" s="241"/>
      <c r="J8060" s="241"/>
      <c r="K8060" s="241"/>
      <c r="L8060" s="241"/>
      <c r="M8060" s="243"/>
      <c r="N8060" s="244"/>
      <c r="O8060" s="243"/>
      <c r="P8060" s="244"/>
      <c r="Q8060" s="243"/>
      <c r="R8060" s="243"/>
    </row>
    <row r="8061" spans="1:18">
      <c r="A8061" s="241"/>
      <c r="B8061" s="241"/>
      <c r="C8061" s="241"/>
      <c r="D8061" s="241"/>
      <c r="E8061" s="241"/>
      <c r="F8061" s="241"/>
      <c r="G8061" s="242"/>
      <c r="H8061" s="241"/>
      <c r="I8061" s="241"/>
      <c r="J8061" s="241"/>
      <c r="K8061" s="241"/>
      <c r="L8061" s="241"/>
      <c r="M8061" s="243"/>
      <c r="N8061" s="244"/>
      <c r="O8061" s="243"/>
      <c r="P8061" s="244"/>
      <c r="Q8061" s="243"/>
      <c r="R8061" s="243"/>
    </row>
    <row r="8062" spans="1:18">
      <c r="A8062" s="241"/>
      <c r="B8062" s="241"/>
      <c r="C8062" s="241"/>
      <c r="D8062" s="241"/>
      <c r="E8062" s="241"/>
      <c r="F8062" s="241"/>
      <c r="G8062" s="242"/>
      <c r="H8062" s="241"/>
      <c r="I8062" s="241"/>
      <c r="J8062" s="241"/>
      <c r="K8062" s="241"/>
      <c r="L8062" s="241"/>
      <c r="M8062" s="243"/>
      <c r="N8062" s="244"/>
      <c r="O8062" s="243"/>
      <c r="P8062" s="244"/>
      <c r="Q8062" s="243"/>
      <c r="R8062" s="243"/>
    </row>
    <row r="8063" spans="1:18">
      <c r="A8063" s="241"/>
      <c r="B8063" s="241"/>
      <c r="C8063" s="241"/>
      <c r="D8063" s="241"/>
      <c r="E8063" s="241"/>
      <c r="F8063" s="241"/>
      <c r="G8063" s="242"/>
      <c r="H8063" s="241"/>
      <c r="I8063" s="241"/>
      <c r="J8063" s="241"/>
      <c r="K8063" s="241"/>
      <c r="L8063" s="241"/>
      <c r="M8063" s="243"/>
      <c r="N8063" s="244"/>
      <c r="O8063" s="243"/>
      <c r="P8063" s="244"/>
      <c r="Q8063" s="243"/>
      <c r="R8063" s="243"/>
    </row>
    <row r="8064" spans="1:18">
      <c r="A8064" s="241"/>
      <c r="B8064" s="241"/>
      <c r="C8064" s="241"/>
      <c r="D8064" s="241"/>
      <c r="E8064" s="241"/>
      <c r="F8064" s="241"/>
      <c r="G8064" s="242"/>
      <c r="H8064" s="241"/>
      <c r="I8064" s="241"/>
      <c r="J8064" s="241"/>
      <c r="K8064" s="241"/>
      <c r="L8064" s="241"/>
      <c r="M8064" s="243"/>
      <c r="N8064" s="244"/>
      <c r="O8064" s="243"/>
      <c r="P8064" s="244"/>
      <c r="Q8064" s="243"/>
      <c r="R8064" s="243"/>
    </row>
    <row r="8065" spans="1:18">
      <c r="A8065" s="241"/>
      <c r="B8065" s="241"/>
      <c r="C8065" s="241"/>
      <c r="D8065" s="241"/>
      <c r="E8065" s="241"/>
      <c r="F8065" s="241"/>
      <c r="G8065" s="242"/>
      <c r="H8065" s="241"/>
      <c r="I8065" s="241"/>
      <c r="J8065" s="241"/>
      <c r="K8065" s="241"/>
      <c r="L8065" s="241"/>
      <c r="M8065" s="243"/>
      <c r="N8065" s="244"/>
      <c r="O8065" s="243"/>
      <c r="P8065" s="244"/>
      <c r="Q8065" s="243"/>
      <c r="R8065" s="243"/>
    </row>
    <row r="8066" spans="1:18">
      <c r="A8066" s="241"/>
      <c r="B8066" s="241"/>
      <c r="C8066" s="241"/>
      <c r="D8066" s="241"/>
      <c r="E8066" s="241"/>
      <c r="F8066" s="241"/>
      <c r="G8066" s="242"/>
      <c r="H8066" s="241"/>
      <c r="I8066" s="241"/>
      <c r="J8066" s="241"/>
      <c r="K8066" s="241"/>
      <c r="L8066" s="241"/>
      <c r="M8066" s="243"/>
      <c r="N8066" s="244"/>
      <c r="O8066" s="243"/>
      <c r="P8066" s="244"/>
      <c r="Q8066" s="243"/>
      <c r="R8066" s="243"/>
    </row>
    <row r="8067" spans="1:18">
      <c r="A8067" s="241"/>
      <c r="B8067" s="241"/>
      <c r="C8067" s="241"/>
      <c r="D8067" s="241"/>
      <c r="E8067" s="241"/>
      <c r="F8067" s="241"/>
      <c r="G8067" s="242"/>
      <c r="H8067" s="241"/>
      <c r="I8067" s="241"/>
      <c r="J8067" s="241"/>
      <c r="K8067" s="241"/>
      <c r="L8067" s="241"/>
      <c r="M8067" s="243"/>
      <c r="N8067" s="244"/>
      <c r="O8067" s="243"/>
      <c r="P8067" s="244"/>
      <c r="Q8067" s="243"/>
      <c r="R8067" s="243"/>
    </row>
    <row r="8068" spans="1:18">
      <c r="A8068" s="241"/>
      <c r="B8068" s="241"/>
      <c r="C8068" s="241"/>
      <c r="D8068" s="241"/>
      <c r="E8068" s="241"/>
      <c r="F8068" s="241"/>
      <c r="G8068" s="242"/>
      <c r="H8068" s="241"/>
      <c r="I8068" s="241"/>
      <c r="J8068" s="241"/>
      <c r="K8068" s="241"/>
      <c r="L8068" s="241"/>
      <c r="M8068" s="243"/>
      <c r="N8068" s="244"/>
      <c r="O8068" s="243"/>
      <c r="P8068" s="244"/>
      <c r="Q8068" s="243"/>
      <c r="R8068" s="243"/>
    </row>
    <row r="8069" spans="1:18">
      <c r="A8069" s="241"/>
      <c r="B8069" s="241"/>
      <c r="C8069" s="241"/>
      <c r="D8069" s="241"/>
      <c r="E8069" s="241"/>
      <c r="F8069" s="241"/>
      <c r="G8069" s="242"/>
      <c r="H8069" s="241"/>
      <c r="I8069" s="241"/>
      <c r="J8069" s="241"/>
      <c r="K8069" s="241"/>
      <c r="L8069" s="241"/>
      <c r="M8069" s="243"/>
      <c r="N8069" s="244"/>
      <c r="O8069" s="243"/>
      <c r="P8069" s="244"/>
      <c r="Q8069" s="243"/>
      <c r="R8069" s="243"/>
    </row>
    <row r="8070" spans="1:18">
      <c r="A8070" s="241"/>
      <c r="B8070" s="241"/>
      <c r="C8070" s="241"/>
      <c r="D8070" s="241"/>
      <c r="E8070" s="241"/>
      <c r="F8070" s="241"/>
      <c r="G8070" s="242"/>
      <c r="H8070" s="241"/>
      <c r="I8070" s="241"/>
      <c r="J8070" s="241"/>
      <c r="K8070" s="241"/>
      <c r="L8070" s="241"/>
      <c r="M8070" s="243"/>
      <c r="N8070" s="244"/>
      <c r="O8070" s="243"/>
      <c r="P8070" s="244"/>
      <c r="Q8070" s="243"/>
      <c r="R8070" s="243"/>
    </row>
    <row r="8071" spans="1:18">
      <c r="A8071" s="241"/>
      <c r="B8071" s="241"/>
      <c r="C8071" s="241"/>
      <c r="D8071" s="241"/>
      <c r="E8071" s="241"/>
      <c r="F8071" s="241"/>
      <c r="G8071" s="242"/>
      <c r="H8071" s="241"/>
      <c r="I8071" s="241"/>
      <c r="J8071" s="241"/>
      <c r="K8071" s="241"/>
      <c r="L8071" s="241"/>
      <c r="M8071" s="243"/>
      <c r="N8071" s="244"/>
      <c r="O8071" s="243"/>
      <c r="P8071" s="244"/>
      <c r="Q8071" s="243"/>
      <c r="R8071" s="243"/>
    </row>
    <row r="8072" spans="1:18">
      <c r="A8072" s="241"/>
      <c r="B8072" s="241"/>
      <c r="C8072" s="241"/>
      <c r="D8072" s="241"/>
      <c r="E8072" s="241"/>
      <c r="F8072" s="241"/>
      <c r="G8072" s="242"/>
      <c r="H8072" s="241"/>
      <c r="I8072" s="241"/>
      <c r="J8072" s="241"/>
      <c r="K8072" s="241"/>
      <c r="L8072" s="241"/>
      <c r="M8072" s="243"/>
      <c r="N8072" s="244"/>
      <c r="O8072" s="243"/>
      <c r="P8072" s="244"/>
      <c r="Q8072" s="243"/>
      <c r="R8072" s="243"/>
    </row>
    <row r="8073" spans="1:18">
      <c r="A8073" s="241"/>
      <c r="B8073" s="241"/>
      <c r="C8073" s="241"/>
      <c r="D8073" s="241"/>
      <c r="E8073" s="241"/>
      <c r="F8073" s="241"/>
      <c r="G8073" s="242"/>
      <c r="H8073" s="241"/>
      <c r="I8073" s="241"/>
      <c r="J8073" s="241"/>
      <c r="K8073" s="241"/>
      <c r="L8073" s="241"/>
      <c r="M8073" s="243"/>
      <c r="N8073" s="244"/>
      <c r="O8073" s="243"/>
      <c r="P8073" s="244"/>
      <c r="Q8073" s="243"/>
      <c r="R8073" s="243"/>
    </row>
    <row r="8074" spans="1:18">
      <c r="A8074" s="241"/>
      <c r="B8074" s="241"/>
      <c r="C8074" s="241"/>
      <c r="D8074" s="241"/>
      <c r="E8074" s="241"/>
      <c r="F8074" s="241"/>
      <c r="G8074" s="242"/>
      <c r="H8074" s="241"/>
      <c r="I8074" s="241"/>
      <c r="J8074" s="241"/>
      <c r="K8074" s="241"/>
      <c r="L8074" s="241"/>
      <c r="M8074" s="243"/>
      <c r="N8074" s="244"/>
      <c r="O8074" s="243"/>
      <c r="P8074" s="244"/>
      <c r="Q8074" s="243"/>
      <c r="R8074" s="243"/>
    </row>
    <row r="8075" spans="1:18">
      <c r="A8075" s="241"/>
      <c r="B8075" s="241"/>
      <c r="C8075" s="241"/>
      <c r="D8075" s="241"/>
      <c r="E8075" s="241"/>
      <c r="F8075" s="241"/>
      <c r="G8075" s="242"/>
      <c r="H8075" s="241"/>
      <c r="I8075" s="241"/>
      <c r="J8075" s="241"/>
      <c r="K8075" s="241"/>
      <c r="L8075" s="241"/>
      <c r="M8075" s="243"/>
      <c r="N8075" s="244"/>
      <c r="O8075" s="243"/>
      <c r="P8075" s="244"/>
      <c r="Q8075" s="243"/>
      <c r="R8075" s="243"/>
    </row>
    <row r="8076" spans="1:18">
      <c r="A8076" s="241"/>
      <c r="B8076" s="241"/>
      <c r="C8076" s="241"/>
      <c r="D8076" s="241"/>
      <c r="E8076" s="241"/>
      <c r="F8076" s="241"/>
      <c r="G8076" s="242"/>
      <c r="H8076" s="241"/>
      <c r="I8076" s="241"/>
      <c r="J8076" s="241"/>
      <c r="K8076" s="241"/>
      <c r="L8076" s="241"/>
      <c r="M8076" s="243"/>
      <c r="N8076" s="244"/>
      <c r="O8076" s="243"/>
      <c r="P8076" s="244"/>
      <c r="Q8076" s="243"/>
      <c r="R8076" s="243"/>
    </row>
    <row r="8077" spans="1:18">
      <c r="A8077" s="241"/>
      <c r="B8077" s="241"/>
      <c r="C8077" s="241"/>
      <c r="D8077" s="241"/>
      <c r="E8077" s="241"/>
      <c r="F8077" s="241"/>
      <c r="G8077" s="242"/>
      <c r="H8077" s="241"/>
      <c r="I8077" s="241"/>
      <c r="J8077" s="241"/>
      <c r="K8077" s="241"/>
      <c r="L8077" s="241"/>
      <c r="M8077" s="243"/>
      <c r="N8077" s="244"/>
      <c r="O8077" s="243"/>
      <c r="P8077" s="244"/>
      <c r="Q8077" s="243"/>
      <c r="R8077" s="243"/>
    </row>
    <row r="8078" spans="1:18">
      <c r="A8078" s="241"/>
      <c r="B8078" s="241"/>
      <c r="C8078" s="241"/>
      <c r="D8078" s="241"/>
      <c r="E8078" s="241"/>
      <c r="F8078" s="241"/>
      <c r="G8078" s="242"/>
      <c r="H8078" s="241"/>
      <c r="I8078" s="241"/>
      <c r="J8078" s="241"/>
      <c r="K8078" s="241"/>
      <c r="L8078" s="241"/>
      <c r="M8078" s="243"/>
      <c r="N8078" s="244"/>
      <c r="O8078" s="243"/>
      <c r="P8078" s="244"/>
      <c r="Q8078" s="243"/>
      <c r="R8078" s="243"/>
    </row>
    <row r="8079" spans="1:18">
      <c r="A8079" s="241"/>
      <c r="B8079" s="241"/>
      <c r="C8079" s="241"/>
      <c r="D8079" s="241"/>
      <c r="E8079" s="241"/>
      <c r="F8079" s="241"/>
      <c r="G8079" s="242"/>
      <c r="H8079" s="241"/>
      <c r="I8079" s="241"/>
      <c r="J8079" s="241"/>
      <c r="K8079" s="241"/>
      <c r="L8079" s="241"/>
      <c r="M8079" s="243"/>
      <c r="N8079" s="244"/>
      <c r="O8079" s="243"/>
      <c r="P8079" s="244"/>
      <c r="Q8079" s="243"/>
      <c r="R8079" s="243"/>
    </row>
    <row r="8080" spans="1:18">
      <c r="A8080" s="241"/>
      <c r="B8080" s="241"/>
      <c r="C8080" s="241"/>
      <c r="D8080" s="241"/>
      <c r="E8080" s="241"/>
      <c r="F8080" s="241"/>
      <c r="G8080" s="242"/>
      <c r="H8080" s="241"/>
      <c r="I8080" s="241"/>
      <c r="J8080" s="241"/>
      <c r="K8080" s="241"/>
      <c r="L8080" s="241"/>
      <c r="M8080" s="243"/>
      <c r="N8080" s="244"/>
      <c r="O8080" s="243"/>
      <c r="P8080" s="244"/>
      <c r="Q8080" s="243"/>
      <c r="R8080" s="243"/>
    </row>
    <row r="8081" spans="1:18">
      <c r="A8081" s="241"/>
      <c r="B8081" s="241"/>
      <c r="C8081" s="241"/>
      <c r="D8081" s="241"/>
      <c r="E8081" s="241"/>
      <c r="F8081" s="241"/>
      <c r="G8081" s="242"/>
      <c r="H8081" s="241"/>
      <c r="I8081" s="241"/>
      <c r="J8081" s="241"/>
      <c r="K8081" s="241"/>
      <c r="L8081" s="241"/>
      <c r="M8081" s="243"/>
      <c r="N8081" s="244"/>
      <c r="O8081" s="243"/>
      <c r="P8081" s="244"/>
      <c r="Q8081" s="243"/>
      <c r="R8081" s="243"/>
    </row>
    <row r="8082" spans="1:18">
      <c r="A8082" s="241"/>
      <c r="B8082" s="241"/>
      <c r="C8082" s="241"/>
      <c r="D8082" s="241"/>
      <c r="E8082" s="241"/>
      <c r="F8082" s="241"/>
      <c r="G8082" s="242"/>
      <c r="H8082" s="241"/>
      <c r="I8082" s="241"/>
      <c r="J8082" s="241"/>
      <c r="K8082" s="241"/>
      <c r="L8082" s="241"/>
      <c r="M8082" s="243"/>
      <c r="N8082" s="244"/>
      <c r="O8082" s="243"/>
      <c r="P8082" s="244"/>
      <c r="Q8082" s="243"/>
      <c r="R8082" s="243"/>
    </row>
    <row r="8083" spans="1:18">
      <c r="A8083" s="241"/>
      <c r="B8083" s="241"/>
      <c r="C8083" s="241"/>
      <c r="D8083" s="241"/>
      <c r="E8083" s="241"/>
      <c r="F8083" s="241"/>
      <c r="G8083" s="242"/>
      <c r="H8083" s="241"/>
      <c r="I8083" s="241"/>
      <c r="J8083" s="241"/>
      <c r="K8083" s="241"/>
      <c r="L8083" s="241"/>
      <c r="M8083" s="243"/>
      <c r="N8083" s="244"/>
      <c r="O8083" s="243"/>
      <c r="P8083" s="244"/>
      <c r="Q8083" s="243"/>
      <c r="R8083" s="243"/>
    </row>
    <row r="8084" spans="1:18">
      <c r="A8084" s="241"/>
      <c r="B8084" s="241"/>
      <c r="C8084" s="241"/>
      <c r="D8084" s="241"/>
      <c r="E8084" s="241"/>
      <c r="F8084" s="241"/>
      <c r="G8084" s="242"/>
      <c r="H8084" s="241"/>
      <c r="I8084" s="241"/>
      <c r="J8084" s="241"/>
      <c r="K8084" s="241"/>
      <c r="L8084" s="241"/>
      <c r="M8084" s="243"/>
      <c r="N8084" s="244"/>
      <c r="O8084" s="243"/>
      <c r="P8084" s="244"/>
      <c r="Q8084" s="243"/>
      <c r="R8084" s="243"/>
    </row>
    <row r="8085" spans="1:18">
      <c r="A8085" s="241"/>
      <c r="B8085" s="241"/>
      <c r="C8085" s="241"/>
      <c r="D8085" s="241"/>
      <c r="E8085" s="241"/>
      <c r="F8085" s="241"/>
      <c r="G8085" s="242"/>
      <c r="H8085" s="241"/>
      <c r="I8085" s="241"/>
      <c r="J8085" s="241"/>
      <c r="K8085" s="241"/>
      <c r="L8085" s="241"/>
      <c r="M8085" s="243"/>
      <c r="N8085" s="244"/>
      <c r="O8085" s="243"/>
      <c r="P8085" s="244"/>
      <c r="Q8085" s="243"/>
      <c r="R8085" s="243"/>
    </row>
    <row r="8086" spans="1:18">
      <c r="A8086" s="241"/>
      <c r="B8086" s="241"/>
      <c r="C8086" s="241"/>
      <c r="D8086" s="241"/>
      <c r="E8086" s="241"/>
      <c r="F8086" s="241"/>
      <c r="G8086" s="242"/>
      <c r="H8086" s="241"/>
      <c r="I8086" s="241"/>
      <c r="J8086" s="241"/>
      <c r="K8086" s="241"/>
      <c r="L8086" s="241"/>
      <c r="M8086" s="243"/>
      <c r="N8086" s="244"/>
      <c r="O8086" s="243"/>
      <c r="P8086" s="244"/>
      <c r="Q8086" s="243"/>
      <c r="R8086" s="243"/>
    </row>
    <row r="8087" spans="1:18">
      <c r="A8087" s="241"/>
      <c r="B8087" s="241"/>
      <c r="C8087" s="241"/>
      <c r="D8087" s="241"/>
      <c r="E8087" s="241"/>
      <c r="F8087" s="241"/>
      <c r="G8087" s="242"/>
      <c r="H8087" s="241"/>
      <c r="I8087" s="241"/>
      <c r="J8087" s="241"/>
      <c r="K8087" s="241"/>
      <c r="L8087" s="241"/>
      <c r="M8087" s="243"/>
      <c r="N8087" s="244"/>
      <c r="O8087" s="243"/>
      <c r="P8087" s="244"/>
      <c r="Q8087" s="243"/>
      <c r="R8087" s="243"/>
    </row>
    <row r="8088" spans="1:18">
      <c r="A8088" s="241"/>
      <c r="B8088" s="241"/>
      <c r="C8088" s="241"/>
      <c r="D8088" s="241"/>
      <c r="E8088" s="241"/>
      <c r="F8088" s="241"/>
      <c r="G8088" s="242"/>
      <c r="H8088" s="241"/>
      <c r="I8088" s="241"/>
      <c r="J8088" s="241"/>
      <c r="K8088" s="241"/>
      <c r="L8088" s="241"/>
      <c r="M8088" s="243"/>
      <c r="N8088" s="244"/>
      <c r="O8088" s="243"/>
      <c r="P8088" s="244"/>
      <c r="Q8088" s="243"/>
      <c r="R8088" s="243"/>
    </row>
    <row r="8089" spans="1:18">
      <c r="A8089" s="241"/>
      <c r="B8089" s="241"/>
      <c r="C8089" s="241"/>
      <c r="D8089" s="241"/>
      <c r="E8089" s="241"/>
      <c r="F8089" s="241"/>
      <c r="G8089" s="242"/>
      <c r="H8089" s="241"/>
      <c r="I8089" s="241"/>
      <c r="J8089" s="241"/>
      <c r="K8089" s="241"/>
      <c r="L8089" s="241"/>
      <c r="M8089" s="243"/>
      <c r="N8089" s="244"/>
      <c r="O8089" s="243"/>
      <c r="P8089" s="244"/>
      <c r="Q8089" s="243"/>
      <c r="R8089" s="243"/>
    </row>
    <row r="8090" spans="1:18">
      <c r="A8090" s="241"/>
      <c r="B8090" s="241"/>
      <c r="C8090" s="241"/>
      <c r="D8090" s="241"/>
      <c r="E8090" s="241"/>
      <c r="F8090" s="241"/>
      <c r="G8090" s="242"/>
      <c r="H8090" s="241"/>
      <c r="I8090" s="241"/>
      <c r="J8090" s="241"/>
      <c r="K8090" s="241"/>
      <c r="L8090" s="241"/>
      <c r="M8090" s="243"/>
      <c r="N8090" s="244"/>
      <c r="O8090" s="243"/>
      <c r="P8090" s="244"/>
      <c r="Q8090" s="243"/>
      <c r="R8090" s="243"/>
    </row>
    <row r="8091" spans="1:18">
      <c r="A8091" s="241"/>
      <c r="B8091" s="241"/>
      <c r="C8091" s="241"/>
      <c r="D8091" s="241"/>
      <c r="E8091" s="241"/>
      <c r="F8091" s="241"/>
      <c r="G8091" s="242"/>
      <c r="H8091" s="241"/>
      <c r="I8091" s="241"/>
      <c r="J8091" s="241"/>
      <c r="K8091" s="241"/>
      <c r="L8091" s="241"/>
      <c r="M8091" s="243"/>
      <c r="N8091" s="244"/>
      <c r="O8091" s="243"/>
      <c r="P8091" s="244"/>
      <c r="Q8091" s="243"/>
      <c r="R8091" s="243"/>
    </row>
    <row r="8092" spans="1:18">
      <c r="A8092" s="241"/>
      <c r="B8092" s="241"/>
      <c r="C8092" s="241"/>
      <c r="D8092" s="241"/>
      <c r="E8092" s="241"/>
      <c r="F8092" s="241"/>
      <c r="G8092" s="242"/>
      <c r="H8092" s="241"/>
      <c r="I8092" s="241"/>
      <c r="J8092" s="241"/>
      <c r="K8092" s="241"/>
      <c r="L8092" s="241"/>
      <c r="M8092" s="243"/>
      <c r="N8092" s="244"/>
      <c r="O8092" s="243"/>
      <c r="P8092" s="244"/>
      <c r="Q8092" s="243"/>
      <c r="R8092" s="243"/>
    </row>
    <row r="8093" spans="1:18">
      <c r="A8093" s="241"/>
      <c r="B8093" s="241"/>
      <c r="C8093" s="241"/>
      <c r="D8093" s="241"/>
      <c r="E8093" s="241"/>
      <c r="F8093" s="241"/>
      <c r="G8093" s="242"/>
      <c r="H8093" s="241"/>
      <c r="I8093" s="241"/>
      <c r="J8093" s="241"/>
      <c r="K8093" s="241"/>
      <c r="L8093" s="241"/>
      <c r="M8093" s="243"/>
      <c r="N8093" s="244"/>
      <c r="O8093" s="243"/>
      <c r="P8093" s="244"/>
      <c r="Q8093" s="243"/>
      <c r="R8093" s="243"/>
    </row>
    <row r="8094" spans="1:18">
      <c r="A8094" s="241"/>
      <c r="B8094" s="241"/>
      <c r="C8094" s="241"/>
      <c r="D8094" s="241"/>
      <c r="E8094" s="241"/>
      <c r="F8094" s="241"/>
      <c r="G8094" s="242"/>
      <c r="H8094" s="241"/>
      <c r="I8094" s="241"/>
      <c r="J8094" s="241"/>
      <c r="K8094" s="241"/>
      <c r="L8094" s="241"/>
      <c r="M8094" s="243"/>
      <c r="N8094" s="244"/>
      <c r="O8094" s="243"/>
      <c r="P8094" s="244"/>
      <c r="Q8094" s="243"/>
      <c r="R8094" s="243"/>
    </row>
    <row r="8095" spans="1:18">
      <c r="A8095" s="241"/>
      <c r="B8095" s="241"/>
      <c r="C8095" s="241"/>
      <c r="D8095" s="241"/>
      <c r="E8095" s="241"/>
      <c r="F8095" s="241"/>
      <c r="G8095" s="242"/>
      <c r="H8095" s="241"/>
      <c r="I8095" s="241"/>
      <c r="J8095" s="241"/>
      <c r="K8095" s="241"/>
      <c r="L8095" s="241"/>
      <c r="M8095" s="243"/>
      <c r="N8095" s="244"/>
      <c r="O8095" s="243"/>
      <c r="P8095" s="244"/>
      <c r="Q8095" s="243"/>
      <c r="R8095" s="243"/>
    </row>
    <row r="8096" spans="1:18">
      <c r="A8096" s="241"/>
      <c r="B8096" s="241"/>
      <c r="C8096" s="241"/>
      <c r="D8096" s="241"/>
      <c r="E8096" s="241"/>
      <c r="F8096" s="241"/>
      <c r="G8096" s="242"/>
      <c r="H8096" s="241"/>
      <c r="I8096" s="241"/>
      <c r="J8096" s="241"/>
      <c r="K8096" s="241"/>
      <c r="L8096" s="241"/>
      <c r="M8096" s="243"/>
      <c r="N8096" s="244"/>
      <c r="O8096" s="243"/>
      <c r="P8096" s="244"/>
      <c r="Q8096" s="243"/>
      <c r="R8096" s="243"/>
    </row>
    <row r="8097" spans="1:18">
      <c r="A8097" s="241"/>
      <c r="B8097" s="241"/>
      <c r="C8097" s="241"/>
      <c r="D8097" s="241"/>
      <c r="E8097" s="241"/>
      <c r="F8097" s="241"/>
      <c r="G8097" s="242"/>
      <c r="H8097" s="241"/>
      <c r="I8097" s="241"/>
      <c r="J8097" s="241"/>
      <c r="K8097" s="241"/>
      <c r="L8097" s="241"/>
      <c r="M8097" s="243"/>
      <c r="N8097" s="244"/>
      <c r="O8097" s="243"/>
      <c r="P8097" s="244"/>
      <c r="Q8097" s="243"/>
      <c r="R8097" s="243"/>
    </row>
    <row r="8098" spans="1:18">
      <c r="A8098" s="241"/>
      <c r="B8098" s="241"/>
      <c r="C8098" s="241"/>
      <c r="D8098" s="241"/>
      <c r="E8098" s="241"/>
      <c r="F8098" s="241"/>
      <c r="G8098" s="242"/>
      <c r="H8098" s="241"/>
      <c r="I8098" s="241"/>
      <c r="J8098" s="241"/>
      <c r="K8098" s="241"/>
      <c r="L8098" s="241"/>
      <c r="M8098" s="243"/>
      <c r="N8098" s="244"/>
      <c r="O8098" s="243"/>
      <c r="P8098" s="244"/>
      <c r="Q8098" s="243"/>
      <c r="R8098" s="243"/>
    </row>
    <row r="8099" spans="1:18">
      <c r="A8099" s="241"/>
      <c r="B8099" s="241"/>
      <c r="C8099" s="241"/>
      <c r="D8099" s="241"/>
      <c r="E8099" s="241"/>
      <c r="F8099" s="241"/>
      <c r="G8099" s="242"/>
      <c r="H8099" s="241"/>
      <c r="I8099" s="241"/>
      <c r="J8099" s="241"/>
      <c r="K8099" s="241"/>
      <c r="L8099" s="241"/>
      <c r="M8099" s="243"/>
      <c r="N8099" s="244"/>
      <c r="O8099" s="243"/>
      <c r="P8099" s="244"/>
      <c r="Q8099" s="243"/>
      <c r="R8099" s="243"/>
    </row>
    <row r="8100" spans="1:18">
      <c r="A8100" s="241"/>
      <c r="B8100" s="241"/>
      <c r="C8100" s="241"/>
      <c r="D8100" s="241"/>
      <c r="E8100" s="241"/>
      <c r="F8100" s="241"/>
      <c r="G8100" s="242"/>
      <c r="H8100" s="241"/>
      <c r="I8100" s="241"/>
      <c r="J8100" s="241"/>
      <c r="K8100" s="241"/>
      <c r="L8100" s="241"/>
      <c r="M8100" s="243"/>
      <c r="N8100" s="244"/>
      <c r="O8100" s="243"/>
      <c r="P8100" s="244"/>
      <c r="Q8100" s="243"/>
      <c r="R8100" s="243"/>
    </row>
    <row r="8101" spans="1:18">
      <c r="A8101" s="241"/>
      <c r="B8101" s="241"/>
      <c r="C8101" s="241"/>
      <c r="D8101" s="241"/>
      <c r="E8101" s="241"/>
      <c r="F8101" s="241"/>
      <c r="G8101" s="242"/>
      <c r="H8101" s="241"/>
      <c r="I8101" s="241"/>
      <c r="J8101" s="241"/>
      <c r="K8101" s="241"/>
      <c r="L8101" s="241"/>
      <c r="M8101" s="243"/>
      <c r="N8101" s="244"/>
      <c r="O8101" s="243"/>
      <c r="P8101" s="244"/>
      <c r="Q8101" s="243"/>
      <c r="R8101" s="243"/>
    </row>
    <row r="8102" spans="1:18">
      <c r="A8102" s="241"/>
      <c r="B8102" s="241"/>
      <c r="C8102" s="241"/>
      <c r="D8102" s="241"/>
      <c r="E8102" s="241"/>
      <c r="F8102" s="241"/>
      <c r="G8102" s="242"/>
      <c r="H8102" s="241"/>
      <c r="I8102" s="241"/>
      <c r="J8102" s="241"/>
      <c r="K8102" s="241"/>
      <c r="L8102" s="241"/>
      <c r="M8102" s="243"/>
      <c r="N8102" s="244"/>
      <c r="O8102" s="243"/>
      <c r="P8102" s="244"/>
      <c r="Q8102" s="243"/>
      <c r="R8102" s="243"/>
    </row>
    <row r="8103" spans="1:18">
      <c r="A8103" s="241"/>
      <c r="B8103" s="241"/>
      <c r="C8103" s="241"/>
      <c r="D8103" s="241"/>
      <c r="E8103" s="241"/>
      <c r="F8103" s="241"/>
      <c r="G8103" s="242"/>
      <c r="H8103" s="241"/>
      <c r="I8103" s="241"/>
      <c r="J8103" s="241"/>
      <c r="K8103" s="241"/>
      <c r="L8103" s="241"/>
      <c r="M8103" s="243"/>
      <c r="N8103" s="244"/>
      <c r="O8103" s="243"/>
      <c r="P8103" s="244"/>
      <c r="Q8103" s="243"/>
      <c r="R8103" s="243"/>
    </row>
    <row r="8104" spans="1:18">
      <c r="A8104" s="241"/>
      <c r="B8104" s="241"/>
      <c r="C8104" s="241"/>
      <c r="D8104" s="241"/>
      <c r="E8104" s="241"/>
      <c r="F8104" s="241"/>
      <c r="G8104" s="242"/>
      <c r="H8104" s="241"/>
      <c r="I8104" s="241"/>
      <c r="J8104" s="241"/>
      <c r="K8104" s="241"/>
      <c r="L8104" s="241"/>
      <c r="M8104" s="243"/>
      <c r="N8104" s="244"/>
      <c r="O8104" s="243"/>
      <c r="P8104" s="244"/>
      <c r="Q8104" s="243"/>
      <c r="R8104" s="243"/>
    </row>
    <row r="8105" spans="1:18">
      <c r="A8105" s="241"/>
      <c r="B8105" s="241"/>
      <c r="C8105" s="241"/>
      <c r="D8105" s="241"/>
      <c r="E8105" s="241"/>
      <c r="F8105" s="241"/>
      <c r="G8105" s="242"/>
      <c r="H8105" s="241"/>
      <c r="I8105" s="241"/>
      <c r="J8105" s="241"/>
      <c r="K8105" s="241"/>
      <c r="L8105" s="241"/>
      <c r="M8105" s="243"/>
      <c r="N8105" s="244"/>
      <c r="O8105" s="243"/>
      <c r="P8105" s="244"/>
      <c r="Q8105" s="243"/>
      <c r="R8105" s="243"/>
    </row>
    <row r="8106" spans="1:18">
      <c r="A8106" s="241"/>
      <c r="B8106" s="241"/>
      <c r="C8106" s="241"/>
      <c r="D8106" s="241"/>
      <c r="E8106" s="241"/>
      <c r="F8106" s="241"/>
      <c r="G8106" s="242"/>
      <c r="H8106" s="241"/>
      <c r="I8106" s="241"/>
      <c r="J8106" s="241"/>
      <c r="K8106" s="241"/>
      <c r="L8106" s="241"/>
      <c r="M8106" s="243"/>
      <c r="N8106" s="244"/>
      <c r="O8106" s="243"/>
      <c r="P8106" s="244"/>
      <c r="Q8106" s="243"/>
      <c r="R8106" s="243"/>
    </row>
    <row r="8107" spans="1:18">
      <c r="A8107" s="241"/>
      <c r="B8107" s="241"/>
      <c r="C8107" s="241"/>
      <c r="D8107" s="241"/>
      <c r="E8107" s="241"/>
      <c r="F8107" s="241"/>
      <c r="G8107" s="242"/>
      <c r="H8107" s="241"/>
      <c r="I8107" s="241"/>
      <c r="J8107" s="241"/>
      <c r="K8107" s="241"/>
      <c r="L8107" s="241"/>
      <c r="M8107" s="243"/>
      <c r="N8107" s="244"/>
      <c r="O8107" s="243"/>
      <c r="P8107" s="244"/>
      <c r="Q8107" s="243"/>
      <c r="R8107" s="243"/>
    </row>
    <row r="8108" spans="1:18">
      <c r="A8108" s="241"/>
      <c r="B8108" s="241"/>
      <c r="C8108" s="241"/>
      <c r="D8108" s="241"/>
      <c r="E8108" s="241"/>
      <c r="F8108" s="241"/>
      <c r="G8108" s="242"/>
      <c r="H8108" s="241"/>
      <c r="I8108" s="241"/>
      <c r="J8108" s="241"/>
      <c r="K8108" s="241"/>
      <c r="L8108" s="241"/>
      <c r="M8108" s="243"/>
      <c r="N8108" s="244"/>
      <c r="O8108" s="243"/>
      <c r="P8108" s="244"/>
      <c r="Q8108" s="243"/>
      <c r="R8108" s="243"/>
    </row>
    <row r="8109" spans="1:18">
      <c r="A8109" s="241"/>
      <c r="B8109" s="241"/>
      <c r="C8109" s="241"/>
      <c r="D8109" s="241"/>
      <c r="E8109" s="241"/>
      <c r="F8109" s="241"/>
      <c r="G8109" s="242"/>
      <c r="H8109" s="241"/>
      <c r="I8109" s="241"/>
      <c r="J8109" s="241"/>
      <c r="K8109" s="241"/>
      <c r="L8109" s="241"/>
      <c r="M8109" s="243"/>
      <c r="N8109" s="244"/>
      <c r="O8109" s="243"/>
      <c r="P8109" s="244"/>
      <c r="Q8109" s="243"/>
      <c r="R8109" s="243"/>
    </row>
    <row r="8110" spans="1:18">
      <c r="A8110" s="241"/>
      <c r="B8110" s="241"/>
      <c r="C8110" s="241"/>
      <c r="D8110" s="241"/>
      <c r="E8110" s="241"/>
      <c r="F8110" s="241"/>
      <c r="G8110" s="242"/>
      <c r="H8110" s="241"/>
      <c r="I8110" s="241"/>
      <c r="J8110" s="241"/>
      <c r="K8110" s="241"/>
      <c r="L8110" s="241"/>
      <c r="M8110" s="243"/>
      <c r="N8110" s="244"/>
      <c r="O8110" s="243"/>
      <c r="P8110" s="244"/>
      <c r="Q8110" s="243"/>
      <c r="R8110" s="243"/>
    </row>
    <row r="8111" spans="1:18">
      <c r="A8111" s="241"/>
      <c r="B8111" s="241"/>
      <c r="C8111" s="241"/>
      <c r="D8111" s="241"/>
      <c r="E8111" s="241"/>
      <c r="F8111" s="241"/>
      <c r="G8111" s="242"/>
      <c r="H8111" s="241"/>
      <c r="I8111" s="241"/>
      <c r="J8111" s="241"/>
      <c r="K8111" s="241"/>
      <c r="L8111" s="241"/>
      <c r="M8111" s="243"/>
      <c r="N8111" s="244"/>
      <c r="O8111" s="243"/>
      <c r="P8111" s="244"/>
      <c r="Q8111" s="243"/>
      <c r="R8111" s="243"/>
    </row>
    <row r="8112" spans="1:18">
      <c r="A8112" s="241"/>
      <c r="B8112" s="241"/>
      <c r="C8112" s="241"/>
      <c r="D8112" s="241"/>
      <c r="E8112" s="241"/>
      <c r="F8112" s="241"/>
      <c r="G8112" s="242"/>
      <c r="H8112" s="241"/>
      <c r="I8112" s="241"/>
      <c r="J8112" s="241"/>
      <c r="K8112" s="241"/>
      <c r="L8112" s="241"/>
      <c r="M8112" s="243"/>
      <c r="N8112" s="244"/>
      <c r="O8112" s="243"/>
      <c r="P8112" s="244"/>
      <c r="Q8112" s="243"/>
      <c r="R8112" s="243"/>
    </row>
    <row r="8113" spans="1:18">
      <c r="A8113" s="241"/>
      <c r="B8113" s="241"/>
      <c r="C8113" s="241"/>
      <c r="D8113" s="241"/>
      <c r="E8113" s="241"/>
      <c r="F8113" s="241"/>
      <c r="G8113" s="242"/>
      <c r="H8113" s="241"/>
      <c r="I8113" s="241"/>
      <c r="J8113" s="241"/>
      <c r="K8113" s="241"/>
      <c r="L8113" s="241"/>
      <c r="M8113" s="243"/>
      <c r="N8113" s="244"/>
      <c r="O8113" s="243"/>
      <c r="P8113" s="244"/>
      <c r="Q8113" s="243"/>
      <c r="R8113" s="243"/>
    </row>
    <row r="8114" spans="1:18">
      <c r="A8114" s="241"/>
      <c r="B8114" s="241"/>
      <c r="C8114" s="241"/>
      <c r="D8114" s="241"/>
      <c r="E8114" s="241"/>
      <c r="F8114" s="241"/>
      <c r="G8114" s="242"/>
      <c r="H8114" s="241"/>
      <c r="I8114" s="241"/>
      <c r="J8114" s="241"/>
      <c r="K8114" s="241"/>
      <c r="L8114" s="241"/>
      <c r="M8114" s="243"/>
      <c r="N8114" s="244"/>
      <c r="O8114" s="243"/>
      <c r="P8114" s="244"/>
      <c r="Q8114" s="243"/>
      <c r="R8114" s="243"/>
    </row>
    <row r="8115" spans="1:18">
      <c r="A8115" s="241"/>
      <c r="B8115" s="241"/>
      <c r="C8115" s="241"/>
      <c r="D8115" s="241"/>
      <c r="E8115" s="241"/>
      <c r="F8115" s="241"/>
      <c r="G8115" s="242"/>
      <c r="H8115" s="241"/>
      <c r="I8115" s="241"/>
      <c r="J8115" s="241"/>
      <c r="K8115" s="241"/>
      <c r="L8115" s="241"/>
      <c r="M8115" s="243"/>
      <c r="N8115" s="244"/>
      <c r="O8115" s="243"/>
      <c r="P8115" s="244"/>
      <c r="Q8115" s="243"/>
      <c r="R8115" s="243"/>
    </row>
    <row r="8116" spans="1:18">
      <c r="A8116" s="241"/>
      <c r="B8116" s="241"/>
      <c r="C8116" s="241"/>
      <c r="D8116" s="241"/>
      <c r="E8116" s="241"/>
      <c r="F8116" s="241"/>
      <c r="G8116" s="242"/>
      <c r="H8116" s="241"/>
      <c r="I8116" s="241"/>
      <c r="J8116" s="241"/>
      <c r="K8116" s="241"/>
      <c r="L8116" s="241"/>
      <c r="M8116" s="243"/>
      <c r="N8116" s="244"/>
      <c r="O8116" s="243"/>
      <c r="P8116" s="244"/>
      <c r="Q8116" s="243"/>
      <c r="R8116" s="243"/>
    </row>
    <row r="8117" spans="1:18">
      <c r="A8117" s="241"/>
      <c r="B8117" s="241"/>
      <c r="C8117" s="241"/>
      <c r="D8117" s="241"/>
      <c r="E8117" s="241"/>
      <c r="F8117" s="241"/>
      <c r="G8117" s="242"/>
      <c r="H8117" s="241"/>
      <c r="I8117" s="241"/>
      <c r="J8117" s="241"/>
      <c r="K8117" s="241"/>
      <c r="L8117" s="241"/>
      <c r="M8117" s="243"/>
      <c r="N8117" s="244"/>
      <c r="O8117" s="243"/>
      <c r="P8117" s="244"/>
      <c r="Q8117" s="243"/>
      <c r="R8117" s="243"/>
    </row>
    <row r="8118" spans="1:18">
      <c r="A8118" s="241"/>
      <c r="B8118" s="241"/>
      <c r="C8118" s="241"/>
      <c r="D8118" s="241"/>
      <c r="E8118" s="241"/>
      <c r="F8118" s="241"/>
      <c r="G8118" s="242"/>
      <c r="H8118" s="241"/>
      <c r="I8118" s="241"/>
      <c r="J8118" s="241"/>
      <c r="K8118" s="241"/>
      <c r="L8118" s="241"/>
      <c r="M8118" s="243"/>
      <c r="N8118" s="244"/>
      <c r="O8118" s="243"/>
      <c r="P8118" s="244"/>
      <c r="Q8118" s="243"/>
      <c r="R8118" s="243"/>
    </row>
    <row r="8119" spans="1:18">
      <c r="A8119" s="241"/>
      <c r="B8119" s="241"/>
      <c r="C8119" s="241"/>
      <c r="D8119" s="241"/>
      <c r="E8119" s="241"/>
      <c r="F8119" s="241"/>
      <c r="G8119" s="242"/>
      <c r="H8119" s="241"/>
      <c r="I8119" s="241"/>
      <c r="J8119" s="241"/>
      <c r="K8119" s="241"/>
      <c r="L8119" s="241"/>
      <c r="M8119" s="243"/>
      <c r="N8119" s="244"/>
      <c r="O8119" s="243"/>
      <c r="P8119" s="244"/>
      <c r="Q8119" s="243"/>
      <c r="R8119" s="243"/>
    </row>
    <row r="8120" spans="1:18">
      <c r="A8120" s="241"/>
      <c r="B8120" s="241"/>
      <c r="C8120" s="241"/>
      <c r="D8120" s="241"/>
      <c r="E8120" s="241"/>
      <c r="F8120" s="241"/>
      <c r="G8120" s="242"/>
      <c r="H8120" s="241"/>
      <c r="I8120" s="241"/>
      <c r="J8120" s="241"/>
      <c r="K8120" s="241"/>
      <c r="L8120" s="241"/>
      <c r="M8120" s="243"/>
      <c r="N8120" s="244"/>
      <c r="O8120" s="243"/>
      <c r="P8120" s="244"/>
      <c r="Q8120" s="243"/>
      <c r="R8120" s="243"/>
    </row>
    <row r="8121" spans="1:18">
      <c r="A8121" s="241"/>
      <c r="B8121" s="241"/>
      <c r="C8121" s="241"/>
      <c r="D8121" s="241"/>
      <c r="E8121" s="241"/>
      <c r="F8121" s="241"/>
      <c r="G8121" s="242"/>
      <c r="H8121" s="241"/>
      <c r="I8121" s="241"/>
      <c r="J8121" s="241"/>
      <c r="K8121" s="241"/>
      <c r="L8121" s="241"/>
      <c r="M8121" s="243"/>
      <c r="N8121" s="244"/>
      <c r="O8121" s="243"/>
      <c r="P8121" s="244"/>
      <c r="Q8121" s="243"/>
      <c r="R8121" s="243"/>
    </row>
    <row r="8122" spans="1:18">
      <c r="A8122" s="241"/>
      <c r="B8122" s="241"/>
      <c r="C8122" s="241"/>
      <c r="D8122" s="241"/>
      <c r="E8122" s="241"/>
      <c r="F8122" s="241"/>
      <c r="G8122" s="242"/>
      <c r="H8122" s="241"/>
      <c r="I8122" s="241"/>
      <c r="J8122" s="241"/>
      <c r="K8122" s="241"/>
      <c r="L8122" s="241"/>
      <c r="M8122" s="243"/>
      <c r="N8122" s="244"/>
      <c r="O8122" s="243"/>
      <c r="P8122" s="244"/>
      <c r="Q8122" s="243"/>
      <c r="R8122" s="243"/>
    </row>
    <row r="8123" spans="1:18">
      <c r="A8123" s="241"/>
      <c r="B8123" s="241"/>
      <c r="C8123" s="241"/>
      <c r="D8123" s="241"/>
      <c r="E8123" s="241"/>
      <c r="F8123" s="241"/>
      <c r="G8123" s="242"/>
      <c r="H8123" s="241"/>
      <c r="I8123" s="241"/>
      <c r="J8123" s="241"/>
      <c r="K8123" s="241"/>
      <c r="L8123" s="241"/>
      <c r="M8123" s="243"/>
      <c r="N8123" s="244"/>
      <c r="O8123" s="243"/>
      <c r="P8123" s="244"/>
      <c r="Q8123" s="243"/>
      <c r="R8123" s="243"/>
    </row>
    <row r="8124" spans="1:18">
      <c r="A8124" s="241"/>
      <c r="B8124" s="241"/>
      <c r="C8124" s="241"/>
      <c r="D8124" s="241"/>
      <c r="E8124" s="241"/>
      <c r="F8124" s="241"/>
      <c r="G8124" s="242"/>
      <c r="H8124" s="241"/>
      <c r="I8124" s="241"/>
      <c r="J8124" s="241"/>
      <c r="K8124" s="241"/>
      <c r="L8124" s="241"/>
      <c r="M8124" s="243"/>
      <c r="N8124" s="244"/>
      <c r="O8124" s="243"/>
      <c r="P8124" s="244"/>
      <c r="Q8124" s="243"/>
      <c r="R8124" s="243"/>
    </row>
    <row r="8125" spans="1:18">
      <c r="A8125" s="241"/>
      <c r="B8125" s="241"/>
      <c r="C8125" s="241"/>
      <c r="D8125" s="241"/>
      <c r="E8125" s="241"/>
      <c r="F8125" s="241"/>
      <c r="G8125" s="242"/>
      <c r="H8125" s="241"/>
      <c r="I8125" s="241"/>
      <c r="J8125" s="241"/>
      <c r="K8125" s="241"/>
      <c r="L8125" s="241"/>
      <c r="M8125" s="243"/>
      <c r="N8125" s="244"/>
      <c r="O8125" s="243"/>
      <c r="P8125" s="244"/>
      <c r="Q8125" s="243"/>
      <c r="R8125" s="243"/>
    </row>
    <row r="8126" spans="1:18">
      <c r="A8126" s="241"/>
      <c r="B8126" s="241"/>
      <c r="C8126" s="241"/>
      <c r="D8126" s="241"/>
      <c r="E8126" s="241"/>
      <c r="F8126" s="241"/>
      <c r="G8126" s="242"/>
      <c r="H8126" s="241"/>
      <c r="I8126" s="241"/>
      <c r="J8126" s="241"/>
      <c r="K8126" s="241"/>
      <c r="L8126" s="241"/>
      <c r="M8126" s="243"/>
      <c r="N8126" s="244"/>
      <c r="O8126" s="243"/>
      <c r="P8126" s="244"/>
      <c r="Q8126" s="243"/>
      <c r="R8126" s="243"/>
    </row>
    <row r="8127" spans="1:18">
      <c r="A8127" s="241"/>
      <c r="B8127" s="241"/>
      <c r="C8127" s="241"/>
      <c r="D8127" s="241"/>
      <c r="E8127" s="241"/>
      <c r="F8127" s="241"/>
      <c r="G8127" s="242"/>
      <c r="H8127" s="241"/>
      <c r="I8127" s="241"/>
      <c r="J8127" s="241"/>
      <c r="K8127" s="241"/>
      <c r="L8127" s="241"/>
      <c r="M8127" s="243"/>
      <c r="N8127" s="244"/>
      <c r="O8127" s="243"/>
      <c r="P8127" s="244"/>
      <c r="Q8127" s="243"/>
      <c r="R8127" s="243"/>
    </row>
    <row r="8128" spans="1:18">
      <c r="A8128" s="241"/>
      <c r="B8128" s="241"/>
      <c r="C8128" s="241"/>
      <c r="D8128" s="241"/>
      <c r="E8128" s="241"/>
      <c r="F8128" s="241"/>
      <c r="G8128" s="242"/>
      <c r="H8128" s="241"/>
      <c r="I8128" s="241"/>
      <c r="J8128" s="241"/>
      <c r="K8128" s="241"/>
      <c r="L8128" s="241"/>
      <c r="M8128" s="243"/>
      <c r="N8128" s="244"/>
      <c r="O8128" s="243"/>
      <c r="P8128" s="244"/>
      <c r="Q8128" s="243"/>
      <c r="R8128" s="243"/>
    </row>
    <row r="8129" spans="1:18">
      <c r="A8129" s="241"/>
      <c r="B8129" s="241"/>
      <c r="C8129" s="241"/>
      <c r="D8129" s="241"/>
      <c r="E8129" s="241"/>
      <c r="F8129" s="241"/>
      <c r="G8129" s="242"/>
      <c r="H8129" s="241"/>
      <c r="I8129" s="241"/>
      <c r="J8129" s="241"/>
      <c r="K8129" s="241"/>
      <c r="L8129" s="241"/>
      <c r="M8129" s="243"/>
      <c r="N8129" s="244"/>
      <c r="O8129" s="243"/>
      <c r="P8129" s="244"/>
      <c r="Q8129" s="243"/>
      <c r="R8129" s="243"/>
    </row>
    <row r="8130" spans="1:18">
      <c r="A8130" s="241"/>
      <c r="B8130" s="241"/>
      <c r="C8130" s="241"/>
      <c r="D8130" s="241"/>
      <c r="E8130" s="241"/>
      <c r="F8130" s="241"/>
      <c r="G8130" s="242"/>
      <c r="H8130" s="241"/>
      <c r="I8130" s="241"/>
      <c r="J8130" s="241"/>
      <c r="K8130" s="241"/>
      <c r="L8130" s="241"/>
      <c r="M8130" s="243"/>
      <c r="N8130" s="244"/>
      <c r="O8130" s="243"/>
      <c r="P8130" s="244"/>
      <c r="Q8130" s="243"/>
      <c r="R8130" s="243"/>
    </row>
    <row r="8131" spans="1:18">
      <c r="A8131" s="241"/>
      <c r="B8131" s="241"/>
      <c r="C8131" s="241"/>
      <c r="D8131" s="241"/>
      <c r="E8131" s="241"/>
      <c r="F8131" s="241"/>
      <c r="G8131" s="242"/>
      <c r="H8131" s="241"/>
      <c r="I8131" s="241"/>
      <c r="J8131" s="241"/>
      <c r="K8131" s="241"/>
      <c r="L8131" s="241"/>
      <c r="M8131" s="243"/>
      <c r="N8131" s="244"/>
      <c r="O8131" s="243"/>
      <c r="P8131" s="244"/>
      <c r="Q8131" s="243"/>
      <c r="R8131" s="243"/>
    </row>
    <row r="8132" spans="1:18">
      <c r="A8132" s="241"/>
      <c r="B8132" s="241"/>
      <c r="C8132" s="241"/>
      <c r="D8132" s="241"/>
      <c r="E8132" s="241"/>
      <c r="F8132" s="241"/>
      <c r="G8132" s="242"/>
      <c r="H8132" s="241"/>
      <c r="I8132" s="241"/>
      <c r="J8132" s="241"/>
      <c r="K8132" s="241"/>
      <c r="L8132" s="241"/>
      <c r="M8132" s="243"/>
      <c r="N8132" s="244"/>
      <c r="O8132" s="243"/>
      <c r="P8132" s="244"/>
      <c r="Q8132" s="243"/>
      <c r="R8132" s="243"/>
    </row>
    <row r="8133" spans="1:18">
      <c r="A8133" s="241"/>
      <c r="B8133" s="241"/>
      <c r="C8133" s="241"/>
      <c r="D8133" s="241"/>
      <c r="E8133" s="241"/>
      <c r="F8133" s="241"/>
      <c r="G8133" s="242"/>
      <c r="H8133" s="241"/>
      <c r="I8133" s="241"/>
      <c r="J8133" s="241"/>
      <c r="K8133" s="241"/>
      <c r="L8133" s="241"/>
      <c r="M8133" s="243"/>
      <c r="N8133" s="244"/>
      <c r="O8133" s="243"/>
      <c r="P8133" s="244"/>
      <c r="Q8133" s="243"/>
      <c r="R8133" s="243"/>
    </row>
    <row r="8134" spans="1:18">
      <c r="A8134" s="241"/>
      <c r="B8134" s="241"/>
      <c r="C8134" s="241"/>
      <c r="D8134" s="241"/>
      <c r="E8134" s="241"/>
      <c r="F8134" s="241"/>
      <c r="G8134" s="242"/>
      <c r="H8134" s="241"/>
      <c r="I8134" s="241"/>
      <c r="J8134" s="241"/>
      <c r="K8134" s="241"/>
      <c r="L8134" s="241"/>
      <c r="M8134" s="243"/>
      <c r="N8134" s="244"/>
      <c r="O8134" s="243"/>
      <c r="P8134" s="244"/>
      <c r="Q8134" s="243"/>
      <c r="R8134" s="243"/>
    </row>
    <row r="8135" spans="1:18">
      <c r="A8135" s="241"/>
      <c r="B8135" s="241"/>
      <c r="C8135" s="241"/>
      <c r="D8135" s="241"/>
      <c r="E8135" s="241"/>
      <c r="F8135" s="241"/>
      <c r="G8135" s="242"/>
      <c r="H8135" s="241"/>
      <c r="I8135" s="241"/>
      <c r="J8135" s="241"/>
      <c r="K8135" s="241"/>
      <c r="L8135" s="241"/>
      <c r="M8135" s="243"/>
      <c r="N8135" s="244"/>
      <c r="O8135" s="243"/>
      <c r="P8135" s="244"/>
      <c r="Q8135" s="243"/>
      <c r="R8135" s="243"/>
    </row>
    <row r="8136" spans="1:18">
      <c r="A8136" s="241"/>
      <c r="B8136" s="241"/>
      <c r="C8136" s="241"/>
      <c r="D8136" s="241"/>
      <c r="E8136" s="241"/>
      <c r="F8136" s="241"/>
      <c r="G8136" s="242"/>
      <c r="H8136" s="241"/>
      <c r="I8136" s="241"/>
      <c r="J8136" s="241"/>
      <c r="K8136" s="241"/>
      <c r="L8136" s="241"/>
      <c r="M8136" s="243"/>
      <c r="N8136" s="244"/>
      <c r="O8136" s="243"/>
      <c r="P8136" s="244"/>
      <c r="Q8136" s="243"/>
      <c r="R8136" s="243"/>
    </row>
    <row r="8137" spans="1:18">
      <c r="A8137" s="241"/>
      <c r="B8137" s="241"/>
      <c r="C8137" s="241"/>
      <c r="D8137" s="241"/>
      <c r="E8137" s="241"/>
      <c r="F8137" s="241"/>
      <c r="G8137" s="242"/>
      <c r="H8137" s="241"/>
      <c r="I8137" s="241"/>
      <c r="J8137" s="241"/>
      <c r="K8137" s="241"/>
      <c r="L8137" s="241"/>
      <c r="M8137" s="243"/>
      <c r="N8137" s="244"/>
      <c r="O8137" s="243"/>
      <c r="P8137" s="244"/>
      <c r="Q8137" s="243"/>
      <c r="R8137" s="243"/>
    </row>
    <row r="8138" spans="1:18">
      <c r="A8138" s="241"/>
      <c r="B8138" s="241"/>
      <c r="C8138" s="241"/>
      <c r="D8138" s="241"/>
      <c r="E8138" s="241"/>
      <c r="F8138" s="241"/>
      <c r="G8138" s="242"/>
      <c r="H8138" s="241"/>
      <c r="I8138" s="241"/>
      <c r="J8138" s="241"/>
      <c r="K8138" s="241"/>
      <c r="L8138" s="241"/>
      <c r="M8138" s="243"/>
      <c r="N8138" s="244"/>
      <c r="O8138" s="243"/>
      <c r="P8138" s="244"/>
      <c r="Q8138" s="243"/>
      <c r="R8138" s="243"/>
    </row>
    <row r="8139" spans="1:18">
      <c r="A8139" s="241"/>
      <c r="B8139" s="241"/>
      <c r="C8139" s="241"/>
      <c r="D8139" s="241"/>
      <c r="E8139" s="241"/>
      <c r="F8139" s="241"/>
      <c r="G8139" s="242"/>
      <c r="H8139" s="241"/>
      <c r="I8139" s="241"/>
      <c r="J8139" s="241"/>
      <c r="K8139" s="241"/>
      <c r="L8139" s="241"/>
      <c r="M8139" s="243"/>
      <c r="N8139" s="244"/>
      <c r="O8139" s="243"/>
      <c r="P8139" s="244"/>
      <c r="Q8139" s="243"/>
      <c r="R8139" s="243"/>
    </row>
    <row r="8140" spans="1:18">
      <c r="A8140" s="241"/>
      <c r="B8140" s="241"/>
      <c r="C8140" s="241"/>
      <c r="D8140" s="241"/>
      <c r="E8140" s="241"/>
      <c r="F8140" s="241"/>
      <c r="G8140" s="242"/>
      <c r="H8140" s="241"/>
      <c r="I8140" s="241"/>
      <c r="J8140" s="241"/>
      <c r="K8140" s="241"/>
      <c r="L8140" s="241"/>
      <c r="M8140" s="243"/>
      <c r="N8140" s="244"/>
      <c r="O8140" s="243"/>
      <c r="P8140" s="244"/>
      <c r="Q8140" s="243"/>
      <c r="R8140" s="243"/>
    </row>
    <row r="8141" spans="1:18">
      <c r="A8141" s="241"/>
      <c r="B8141" s="241"/>
      <c r="C8141" s="241"/>
      <c r="D8141" s="241"/>
      <c r="E8141" s="241"/>
      <c r="F8141" s="241"/>
      <c r="G8141" s="242"/>
      <c r="H8141" s="241"/>
      <c r="I8141" s="241"/>
      <c r="J8141" s="241"/>
      <c r="K8141" s="241"/>
      <c r="L8141" s="241"/>
      <c r="M8141" s="243"/>
      <c r="N8141" s="244"/>
      <c r="O8141" s="243"/>
      <c r="P8141" s="244"/>
      <c r="Q8141" s="243"/>
      <c r="R8141" s="243"/>
    </row>
    <row r="8142" spans="1:18">
      <c r="A8142" s="241"/>
      <c r="B8142" s="241"/>
      <c r="C8142" s="241"/>
      <c r="D8142" s="241"/>
      <c r="E8142" s="241"/>
      <c r="F8142" s="241"/>
      <c r="G8142" s="242"/>
      <c r="H8142" s="241"/>
      <c r="I8142" s="241"/>
      <c r="J8142" s="241"/>
      <c r="K8142" s="241"/>
      <c r="L8142" s="241"/>
      <c r="M8142" s="243"/>
      <c r="N8142" s="244"/>
      <c r="O8142" s="243"/>
      <c r="P8142" s="244"/>
      <c r="Q8142" s="243"/>
      <c r="R8142" s="243"/>
    </row>
    <row r="8143" spans="1:18">
      <c r="A8143" s="241"/>
      <c r="B8143" s="241"/>
      <c r="C8143" s="241"/>
      <c r="D8143" s="241"/>
      <c r="E8143" s="241"/>
      <c r="F8143" s="241"/>
      <c r="G8143" s="242"/>
      <c r="H8143" s="241"/>
      <c r="I8143" s="241"/>
      <c r="J8143" s="241"/>
      <c r="K8143" s="241"/>
      <c r="L8143" s="241"/>
      <c r="M8143" s="243"/>
      <c r="N8143" s="244"/>
      <c r="O8143" s="243"/>
      <c r="P8143" s="244"/>
      <c r="Q8143" s="243"/>
      <c r="R8143" s="243"/>
    </row>
    <row r="8144" spans="1:18">
      <c r="A8144" s="241"/>
      <c r="B8144" s="241"/>
      <c r="C8144" s="241"/>
      <c r="D8144" s="241"/>
      <c r="E8144" s="241"/>
      <c r="F8144" s="241"/>
      <c r="G8144" s="242"/>
      <c r="H8144" s="241"/>
      <c r="I8144" s="241"/>
      <c r="J8144" s="241"/>
      <c r="K8144" s="241"/>
      <c r="L8144" s="241"/>
      <c r="M8144" s="243"/>
      <c r="N8144" s="244"/>
      <c r="O8144" s="243"/>
      <c r="P8144" s="244"/>
      <c r="Q8144" s="243"/>
      <c r="R8144" s="243"/>
    </row>
    <row r="8145" spans="1:18">
      <c r="A8145" s="241"/>
      <c r="B8145" s="241"/>
      <c r="C8145" s="241"/>
      <c r="D8145" s="241"/>
      <c r="E8145" s="241"/>
      <c r="F8145" s="241"/>
      <c r="G8145" s="242"/>
      <c r="H8145" s="241"/>
      <c r="I8145" s="241"/>
      <c r="J8145" s="241"/>
      <c r="K8145" s="241"/>
      <c r="L8145" s="241"/>
      <c r="M8145" s="243"/>
      <c r="N8145" s="244"/>
      <c r="O8145" s="243"/>
      <c r="P8145" s="244"/>
      <c r="Q8145" s="243"/>
      <c r="R8145" s="243"/>
    </row>
    <row r="8146" spans="1:18">
      <c r="A8146" s="241"/>
      <c r="B8146" s="241"/>
      <c r="C8146" s="241"/>
      <c r="D8146" s="241"/>
      <c r="E8146" s="241"/>
      <c r="F8146" s="241"/>
      <c r="G8146" s="242"/>
      <c r="H8146" s="241"/>
      <c r="I8146" s="241"/>
      <c r="J8146" s="241"/>
      <c r="K8146" s="241"/>
      <c r="L8146" s="241"/>
      <c r="M8146" s="243"/>
      <c r="N8146" s="244"/>
      <c r="O8146" s="243"/>
      <c r="P8146" s="244"/>
      <c r="Q8146" s="243"/>
      <c r="R8146" s="243"/>
    </row>
    <row r="8147" spans="1:18">
      <c r="A8147" s="241"/>
      <c r="B8147" s="241"/>
      <c r="C8147" s="241"/>
      <c r="D8147" s="241"/>
      <c r="E8147" s="241"/>
      <c r="F8147" s="241"/>
      <c r="G8147" s="242"/>
      <c r="H8147" s="241"/>
      <c r="I8147" s="241"/>
      <c r="J8147" s="241"/>
      <c r="K8147" s="241"/>
      <c r="L8147" s="241"/>
      <c r="M8147" s="243"/>
      <c r="N8147" s="244"/>
      <c r="O8147" s="243"/>
      <c r="P8147" s="244"/>
      <c r="Q8147" s="243"/>
      <c r="R8147" s="243"/>
    </row>
    <row r="8148" spans="1:18">
      <c r="A8148" s="241"/>
      <c r="B8148" s="241"/>
      <c r="C8148" s="241"/>
      <c r="D8148" s="241"/>
      <c r="E8148" s="241"/>
      <c r="F8148" s="241"/>
      <c r="G8148" s="242"/>
      <c r="H8148" s="241"/>
      <c r="I8148" s="241"/>
      <c r="J8148" s="241"/>
      <c r="K8148" s="241"/>
      <c r="L8148" s="241"/>
      <c r="M8148" s="243"/>
      <c r="N8148" s="244"/>
      <c r="O8148" s="243"/>
      <c r="P8148" s="244"/>
      <c r="Q8148" s="243"/>
      <c r="R8148" s="243"/>
    </row>
    <row r="8149" spans="1:18">
      <c r="A8149" s="241"/>
      <c r="B8149" s="241"/>
      <c r="C8149" s="241"/>
      <c r="D8149" s="241"/>
      <c r="E8149" s="241"/>
      <c r="F8149" s="241"/>
      <c r="G8149" s="242"/>
      <c r="H8149" s="241"/>
      <c r="I8149" s="241"/>
      <c r="J8149" s="241"/>
      <c r="K8149" s="241"/>
      <c r="L8149" s="241"/>
      <c r="M8149" s="243"/>
      <c r="N8149" s="244"/>
      <c r="O8149" s="243"/>
      <c r="P8149" s="244"/>
      <c r="Q8149" s="243"/>
      <c r="R8149" s="243"/>
    </row>
    <row r="8150" spans="1:18">
      <c r="A8150" s="241"/>
      <c r="B8150" s="241"/>
      <c r="C8150" s="241"/>
      <c r="D8150" s="241"/>
      <c r="E8150" s="241"/>
      <c r="F8150" s="241"/>
      <c r="G8150" s="242"/>
      <c r="H8150" s="241"/>
      <c r="I8150" s="241"/>
      <c r="J8150" s="241"/>
      <c r="K8150" s="241"/>
      <c r="L8150" s="241"/>
      <c r="M8150" s="243"/>
      <c r="N8150" s="244"/>
      <c r="O8150" s="243"/>
      <c r="P8150" s="244"/>
      <c r="Q8150" s="243"/>
      <c r="R8150" s="243"/>
    </row>
    <row r="8151" spans="1:18">
      <c r="A8151" s="241"/>
      <c r="B8151" s="241"/>
      <c r="C8151" s="241"/>
      <c r="D8151" s="241"/>
      <c r="E8151" s="241"/>
      <c r="F8151" s="241"/>
      <c r="G8151" s="242"/>
      <c r="H8151" s="241"/>
      <c r="I8151" s="241"/>
      <c r="J8151" s="241"/>
      <c r="K8151" s="241"/>
      <c r="L8151" s="241"/>
      <c r="M8151" s="243"/>
      <c r="N8151" s="244"/>
      <c r="O8151" s="243"/>
      <c r="P8151" s="244"/>
      <c r="Q8151" s="243"/>
      <c r="R8151" s="243"/>
    </row>
    <row r="8152" spans="1:18">
      <c r="A8152" s="241"/>
      <c r="B8152" s="241"/>
      <c r="C8152" s="241"/>
      <c r="D8152" s="241"/>
      <c r="E8152" s="241"/>
      <c r="F8152" s="241"/>
      <c r="G8152" s="242"/>
      <c r="H8152" s="241"/>
      <c r="I8152" s="241"/>
      <c r="J8152" s="241"/>
      <c r="K8152" s="241"/>
      <c r="L8152" s="241"/>
      <c r="M8152" s="243"/>
      <c r="N8152" s="244"/>
      <c r="O8152" s="243"/>
      <c r="P8152" s="244"/>
      <c r="Q8152" s="243"/>
      <c r="R8152" s="243"/>
    </row>
    <row r="8153" spans="1:18">
      <c r="A8153" s="241"/>
      <c r="B8153" s="241"/>
      <c r="C8153" s="241"/>
      <c r="D8153" s="241"/>
      <c r="E8153" s="241"/>
      <c r="F8153" s="241"/>
      <c r="G8153" s="242"/>
      <c r="H8153" s="241"/>
      <c r="I8153" s="241"/>
      <c r="J8153" s="241"/>
      <c r="K8153" s="241"/>
      <c r="L8153" s="241"/>
      <c r="M8153" s="243"/>
      <c r="N8153" s="244"/>
      <c r="O8153" s="243"/>
      <c r="P8153" s="244"/>
      <c r="Q8153" s="243"/>
      <c r="R8153" s="243"/>
    </row>
    <row r="8154" spans="1:18">
      <c r="A8154" s="241"/>
      <c r="B8154" s="241"/>
      <c r="C8154" s="241"/>
      <c r="D8154" s="241"/>
      <c r="E8154" s="241"/>
      <c r="F8154" s="241"/>
      <c r="G8154" s="242"/>
      <c r="H8154" s="241"/>
      <c r="I8154" s="241"/>
      <c r="J8154" s="241"/>
      <c r="K8154" s="241"/>
      <c r="L8154" s="241"/>
      <c r="M8154" s="243"/>
      <c r="N8154" s="244"/>
      <c r="O8154" s="243"/>
      <c r="P8154" s="244"/>
      <c r="Q8154" s="243"/>
      <c r="R8154" s="243"/>
    </row>
    <row r="8155" spans="1:18">
      <c r="A8155" s="241"/>
      <c r="B8155" s="241"/>
      <c r="C8155" s="241"/>
      <c r="D8155" s="241"/>
      <c r="E8155" s="241"/>
      <c r="F8155" s="241"/>
      <c r="G8155" s="242"/>
      <c r="H8155" s="241"/>
      <c r="I8155" s="241"/>
      <c r="J8155" s="241"/>
      <c r="K8155" s="241"/>
      <c r="L8155" s="241"/>
      <c r="M8155" s="243"/>
      <c r="N8155" s="244"/>
      <c r="O8155" s="243"/>
      <c r="P8155" s="244"/>
      <c r="Q8155" s="243"/>
      <c r="R8155" s="243"/>
    </row>
    <row r="8156" spans="1:18">
      <c r="A8156" s="241"/>
      <c r="B8156" s="241"/>
      <c r="C8156" s="241"/>
      <c r="D8156" s="241"/>
      <c r="E8156" s="241"/>
      <c r="F8156" s="241"/>
      <c r="G8156" s="242"/>
      <c r="H8156" s="241"/>
      <c r="I8156" s="241"/>
      <c r="J8156" s="241"/>
      <c r="K8156" s="241"/>
      <c r="L8156" s="241"/>
      <c r="M8156" s="243"/>
      <c r="N8156" s="244"/>
      <c r="O8156" s="243"/>
      <c r="P8156" s="244"/>
      <c r="Q8156" s="243"/>
      <c r="R8156" s="243"/>
    </row>
    <row r="8157" spans="1:18">
      <c r="A8157" s="241"/>
      <c r="B8157" s="241"/>
      <c r="C8157" s="241"/>
      <c r="D8157" s="241"/>
      <c r="E8157" s="241"/>
      <c r="F8157" s="241"/>
      <c r="G8157" s="242"/>
      <c r="H8157" s="241"/>
      <c r="I8157" s="241"/>
      <c r="J8157" s="241"/>
      <c r="K8157" s="241"/>
      <c r="L8157" s="241"/>
      <c r="M8157" s="243"/>
      <c r="N8157" s="244"/>
      <c r="O8157" s="243"/>
      <c r="P8157" s="244"/>
      <c r="Q8157" s="243"/>
      <c r="R8157" s="243"/>
    </row>
    <row r="8158" spans="1:18">
      <c r="A8158" s="241"/>
      <c r="B8158" s="241"/>
      <c r="C8158" s="241"/>
      <c r="D8158" s="241"/>
      <c r="E8158" s="241"/>
      <c r="F8158" s="241"/>
      <c r="G8158" s="242"/>
      <c r="H8158" s="241"/>
      <c r="I8158" s="241"/>
      <c r="J8158" s="241"/>
      <c r="K8158" s="241"/>
      <c r="L8158" s="241"/>
      <c r="M8158" s="243"/>
      <c r="N8158" s="244"/>
      <c r="O8158" s="243"/>
      <c r="P8158" s="244"/>
      <c r="Q8158" s="243"/>
      <c r="R8158" s="243"/>
    </row>
    <row r="8159" spans="1:18">
      <c r="A8159" s="241"/>
      <c r="B8159" s="241"/>
      <c r="C8159" s="241"/>
      <c r="D8159" s="241"/>
      <c r="E8159" s="241"/>
      <c r="F8159" s="241"/>
      <c r="G8159" s="242"/>
      <c r="H8159" s="241"/>
      <c r="I8159" s="241"/>
      <c r="J8159" s="241"/>
      <c r="K8159" s="241"/>
      <c r="L8159" s="241"/>
      <c r="M8159" s="243"/>
      <c r="N8159" s="244"/>
      <c r="O8159" s="243"/>
      <c r="P8159" s="244"/>
      <c r="Q8159" s="243"/>
      <c r="R8159" s="243"/>
    </row>
    <row r="8160" spans="1:18">
      <c r="A8160" s="241"/>
      <c r="B8160" s="241"/>
      <c r="C8160" s="241"/>
      <c r="D8160" s="241"/>
      <c r="E8160" s="241"/>
      <c r="F8160" s="241"/>
      <c r="G8160" s="242"/>
      <c r="H8160" s="241"/>
      <c r="I8160" s="241"/>
      <c r="J8160" s="241"/>
      <c r="K8160" s="241"/>
      <c r="L8160" s="241"/>
      <c r="M8160" s="243"/>
      <c r="N8160" s="244"/>
      <c r="O8160" s="243"/>
      <c r="P8160" s="244"/>
      <c r="Q8160" s="243"/>
      <c r="R8160" s="243"/>
    </row>
    <row r="8161" spans="1:18">
      <c r="A8161" s="241"/>
      <c r="B8161" s="241"/>
      <c r="C8161" s="241"/>
      <c r="D8161" s="241"/>
      <c r="E8161" s="241"/>
      <c r="F8161" s="241"/>
      <c r="G8161" s="242"/>
      <c r="H8161" s="241"/>
      <c r="I8161" s="241"/>
      <c r="J8161" s="241"/>
      <c r="K8161" s="241"/>
      <c r="L8161" s="241"/>
      <c r="M8161" s="243"/>
      <c r="N8161" s="244"/>
      <c r="O8161" s="243"/>
      <c r="P8161" s="244"/>
      <c r="Q8161" s="243"/>
      <c r="R8161" s="243"/>
    </row>
    <row r="8162" spans="1:18">
      <c r="A8162" s="241"/>
      <c r="B8162" s="241"/>
      <c r="C8162" s="241"/>
      <c r="D8162" s="241"/>
      <c r="E8162" s="241"/>
      <c r="F8162" s="241"/>
      <c r="G8162" s="242"/>
      <c r="H8162" s="241"/>
      <c r="I8162" s="241"/>
      <c r="J8162" s="241"/>
      <c r="K8162" s="241"/>
      <c r="L8162" s="241"/>
      <c r="M8162" s="243"/>
      <c r="N8162" s="244"/>
      <c r="O8162" s="243"/>
      <c r="P8162" s="244"/>
      <c r="Q8162" s="243"/>
      <c r="R8162" s="243"/>
    </row>
    <row r="8163" spans="1:18">
      <c r="A8163" s="241"/>
      <c r="B8163" s="241"/>
      <c r="C8163" s="241"/>
      <c r="D8163" s="241"/>
      <c r="E8163" s="241"/>
      <c r="F8163" s="241"/>
      <c r="G8163" s="242"/>
      <c r="H8163" s="241"/>
      <c r="I8163" s="241"/>
      <c r="J8163" s="241"/>
      <c r="K8163" s="241"/>
      <c r="L8163" s="241"/>
      <c r="M8163" s="243"/>
      <c r="N8163" s="244"/>
      <c r="O8163" s="243"/>
      <c r="P8163" s="244"/>
      <c r="Q8163" s="243"/>
      <c r="R8163" s="243"/>
    </row>
    <row r="8164" spans="1:18">
      <c r="A8164" s="241"/>
      <c r="B8164" s="241"/>
      <c r="C8164" s="241"/>
      <c r="D8164" s="241"/>
      <c r="E8164" s="241"/>
      <c r="F8164" s="241"/>
      <c r="G8164" s="242"/>
      <c r="H8164" s="241"/>
      <c r="I8164" s="241"/>
      <c r="J8164" s="241"/>
      <c r="K8164" s="241"/>
      <c r="L8164" s="241"/>
      <c r="M8164" s="243"/>
      <c r="N8164" s="244"/>
      <c r="O8164" s="243"/>
      <c r="P8164" s="244"/>
      <c r="Q8164" s="243"/>
      <c r="R8164" s="243"/>
    </row>
    <row r="8165" spans="1:18">
      <c r="A8165" s="241"/>
      <c r="B8165" s="241"/>
      <c r="C8165" s="241"/>
      <c r="D8165" s="241"/>
      <c r="E8165" s="241"/>
      <c r="F8165" s="241"/>
      <c r="G8165" s="242"/>
      <c r="H8165" s="241"/>
      <c r="I8165" s="241"/>
      <c r="J8165" s="241"/>
      <c r="K8165" s="241"/>
      <c r="L8165" s="241"/>
      <c r="M8165" s="243"/>
      <c r="N8165" s="244"/>
      <c r="O8165" s="243"/>
      <c r="P8165" s="244"/>
      <c r="Q8165" s="243"/>
      <c r="R8165" s="243"/>
    </row>
    <row r="8166" spans="1:18">
      <c r="A8166" s="241"/>
      <c r="B8166" s="241"/>
      <c r="C8166" s="241"/>
      <c r="D8166" s="241"/>
      <c r="E8166" s="241"/>
      <c r="F8166" s="241"/>
      <c r="G8166" s="242"/>
      <c r="H8166" s="241"/>
      <c r="I8166" s="241"/>
      <c r="J8166" s="241"/>
      <c r="K8166" s="241"/>
      <c r="L8166" s="241"/>
      <c r="M8166" s="243"/>
      <c r="N8166" s="244"/>
      <c r="O8166" s="243"/>
      <c r="P8166" s="244"/>
      <c r="Q8166" s="243"/>
      <c r="R8166" s="243"/>
    </row>
    <row r="8167" spans="1:18">
      <c r="A8167" s="241"/>
      <c r="B8167" s="241"/>
      <c r="C8167" s="241"/>
      <c r="D8167" s="241"/>
      <c r="E8167" s="241"/>
      <c r="F8167" s="241"/>
      <c r="G8167" s="242"/>
      <c r="H8167" s="241"/>
      <c r="I8167" s="241"/>
      <c r="J8167" s="241"/>
      <c r="K8167" s="241"/>
      <c r="L8167" s="241"/>
      <c r="M8167" s="243"/>
      <c r="N8167" s="244"/>
      <c r="O8167" s="243"/>
      <c r="P8167" s="244"/>
      <c r="Q8167" s="243"/>
      <c r="R8167" s="243"/>
    </row>
    <row r="8168" spans="1:18">
      <c r="A8168" s="241"/>
      <c r="B8168" s="241"/>
      <c r="C8168" s="241"/>
      <c r="D8168" s="241"/>
      <c r="E8168" s="241"/>
      <c r="F8168" s="241"/>
      <c r="G8168" s="242"/>
      <c r="H8168" s="241"/>
      <c r="I8168" s="241"/>
      <c r="J8168" s="241"/>
      <c r="K8168" s="241"/>
      <c r="L8168" s="241"/>
      <c r="M8168" s="243"/>
      <c r="N8168" s="244"/>
      <c r="O8168" s="243"/>
      <c r="P8168" s="244"/>
      <c r="Q8168" s="243"/>
      <c r="R8168" s="243"/>
    </row>
    <row r="8169" spans="1:18">
      <c r="A8169" s="241"/>
      <c r="B8169" s="241"/>
      <c r="C8169" s="241"/>
      <c r="D8169" s="241"/>
      <c r="E8169" s="241"/>
      <c r="F8169" s="241"/>
      <c r="G8169" s="242"/>
      <c r="H8169" s="241"/>
      <c r="I8169" s="241"/>
      <c r="J8169" s="241"/>
      <c r="K8169" s="241"/>
      <c r="L8169" s="241"/>
      <c r="M8169" s="243"/>
      <c r="N8169" s="244"/>
      <c r="O8169" s="243"/>
      <c r="P8169" s="244"/>
      <c r="Q8169" s="243"/>
      <c r="R8169" s="243"/>
    </row>
    <row r="8170" spans="1:18">
      <c r="A8170" s="241"/>
      <c r="B8170" s="241"/>
      <c r="C8170" s="241"/>
      <c r="D8170" s="241"/>
      <c r="E8170" s="241"/>
      <c r="F8170" s="241"/>
      <c r="G8170" s="242"/>
      <c r="H8170" s="241"/>
      <c r="I8170" s="241"/>
      <c r="J8170" s="241"/>
      <c r="K8170" s="241"/>
      <c r="L8170" s="241"/>
      <c r="M8170" s="243"/>
      <c r="N8170" s="244"/>
      <c r="O8170" s="243"/>
      <c r="P8170" s="244"/>
      <c r="Q8170" s="243"/>
      <c r="R8170" s="243"/>
    </row>
    <row r="8171" spans="1:18">
      <c r="A8171" s="241"/>
      <c r="B8171" s="241"/>
      <c r="C8171" s="241"/>
      <c r="D8171" s="241"/>
      <c r="E8171" s="241"/>
      <c r="F8171" s="241"/>
      <c r="G8171" s="242"/>
      <c r="H8171" s="241"/>
      <c r="I8171" s="241"/>
      <c r="J8171" s="241"/>
      <c r="K8171" s="241"/>
      <c r="L8171" s="241"/>
      <c r="M8171" s="243"/>
      <c r="N8171" s="244"/>
      <c r="O8171" s="243"/>
      <c r="P8171" s="244"/>
      <c r="Q8171" s="243"/>
      <c r="R8171" s="243"/>
    </row>
    <row r="8172" spans="1:18">
      <c r="A8172" s="241"/>
      <c r="B8172" s="241"/>
      <c r="C8172" s="241"/>
      <c r="D8172" s="241"/>
      <c r="E8172" s="241"/>
      <c r="F8172" s="241"/>
      <c r="G8172" s="242"/>
      <c r="H8172" s="241"/>
      <c r="I8172" s="241"/>
      <c r="J8172" s="241"/>
      <c r="K8172" s="241"/>
      <c r="L8172" s="241"/>
      <c r="M8172" s="243"/>
      <c r="N8172" s="244"/>
      <c r="O8172" s="243"/>
      <c r="P8172" s="244"/>
      <c r="Q8172" s="243"/>
      <c r="R8172" s="243"/>
    </row>
    <row r="8173" spans="1:18">
      <c r="A8173" s="241"/>
      <c r="B8173" s="241"/>
      <c r="C8173" s="241"/>
      <c r="D8173" s="241"/>
      <c r="E8173" s="241"/>
      <c r="F8173" s="241"/>
      <c r="G8173" s="242"/>
      <c r="H8173" s="241"/>
      <c r="I8173" s="241"/>
      <c r="J8173" s="241"/>
      <c r="K8173" s="241"/>
      <c r="L8173" s="241"/>
      <c r="M8173" s="243"/>
      <c r="N8173" s="244"/>
      <c r="O8173" s="243"/>
      <c r="P8173" s="244"/>
      <c r="Q8173" s="243"/>
      <c r="R8173" s="243"/>
    </row>
    <row r="8174" spans="1:18">
      <c r="A8174" s="241"/>
      <c r="B8174" s="241"/>
      <c r="C8174" s="241"/>
      <c r="D8174" s="241"/>
      <c r="E8174" s="241"/>
      <c r="F8174" s="241"/>
      <c r="G8174" s="242"/>
      <c r="H8174" s="241"/>
      <c r="I8174" s="241"/>
      <c r="J8174" s="241"/>
      <c r="K8174" s="241"/>
      <c r="L8174" s="241"/>
      <c r="M8174" s="243"/>
      <c r="N8174" s="244"/>
      <c r="O8174" s="243"/>
      <c r="P8174" s="244"/>
      <c r="Q8174" s="243"/>
      <c r="R8174" s="243"/>
    </row>
    <row r="8175" spans="1:18">
      <c r="A8175" s="241"/>
      <c r="B8175" s="241"/>
      <c r="C8175" s="241"/>
      <c r="D8175" s="241"/>
      <c r="E8175" s="241"/>
      <c r="F8175" s="241"/>
      <c r="G8175" s="242"/>
      <c r="H8175" s="241"/>
      <c r="I8175" s="241"/>
      <c r="J8175" s="241"/>
      <c r="K8175" s="241"/>
      <c r="L8175" s="241"/>
      <c r="M8175" s="243"/>
      <c r="N8175" s="244"/>
      <c r="O8175" s="243"/>
      <c r="P8175" s="244"/>
      <c r="Q8175" s="243"/>
      <c r="R8175" s="243"/>
    </row>
    <row r="8176" spans="1:18">
      <c r="A8176" s="241"/>
      <c r="B8176" s="241"/>
      <c r="C8176" s="241"/>
      <c r="D8176" s="241"/>
      <c r="E8176" s="241"/>
      <c r="F8176" s="241"/>
      <c r="G8176" s="242"/>
      <c r="H8176" s="241"/>
      <c r="I8176" s="241"/>
      <c r="J8176" s="241"/>
      <c r="K8176" s="241"/>
      <c r="L8176" s="241"/>
      <c r="M8176" s="243"/>
      <c r="N8176" s="244"/>
      <c r="O8176" s="243"/>
      <c r="P8176" s="244"/>
      <c r="Q8176" s="243"/>
      <c r="R8176" s="243"/>
    </row>
    <row r="8177" spans="1:18">
      <c r="A8177" s="241"/>
      <c r="B8177" s="241"/>
      <c r="C8177" s="241"/>
      <c r="D8177" s="241"/>
      <c r="E8177" s="241"/>
      <c r="F8177" s="241"/>
      <c r="G8177" s="242"/>
      <c r="H8177" s="241"/>
      <c r="I8177" s="241"/>
      <c r="J8177" s="241"/>
      <c r="K8177" s="241"/>
      <c r="L8177" s="241"/>
      <c r="M8177" s="243"/>
      <c r="N8177" s="244"/>
      <c r="O8177" s="243"/>
      <c r="P8177" s="244"/>
      <c r="Q8177" s="243"/>
      <c r="R8177" s="243"/>
    </row>
    <row r="8178" spans="1:18">
      <c r="A8178" s="241"/>
      <c r="B8178" s="241"/>
      <c r="C8178" s="241"/>
      <c r="D8178" s="241"/>
      <c r="E8178" s="241"/>
      <c r="F8178" s="241"/>
      <c r="G8178" s="242"/>
      <c r="H8178" s="241"/>
      <c r="I8178" s="241"/>
      <c r="J8178" s="241"/>
      <c r="K8178" s="241"/>
      <c r="L8178" s="241"/>
      <c r="M8178" s="243"/>
      <c r="N8178" s="244"/>
      <c r="O8178" s="243"/>
      <c r="P8178" s="244"/>
      <c r="Q8178" s="243"/>
      <c r="R8178" s="243"/>
    </row>
    <row r="8179" spans="1:18">
      <c r="A8179" s="241"/>
      <c r="B8179" s="241"/>
      <c r="C8179" s="241"/>
      <c r="D8179" s="241"/>
      <c r="E8179" s="241"/>
      <c r="F8179" s="241"/>
      <c r="G8179" s="242"/>
      <c r="H8179" s="241"/>
      <c r="I8179" s="241"/>
      <c r="J8179" s="241"/>
      <c r="K8179" s="241"/>
      <c r="L8179" s="241"/>
      <c r="M8179" s="243"/>
      <c r="N8179" s="244"/>
      <c r="O8179" s="243"/>
      <c r="P8179" s="244"/>
      <c r="Q8179" s="243"/>
      <c r="R8179" s="243"/>
    </row>
    <row r="8180" spans="1:18">
      <c r="A8180" s="241"/>
      <c r="B8180" s="241"/>
      <c r="C8180" s="241"/>
      <c r="D8180" s="241"/>
      <c r="E8180" s="241"/>
      <c r="F8180" s="241"/>
      <c r="G8180" s="242"/>
      <c r="H8180" s="241"/>
      <c r="I8180" s="241"/>
      <c r="J8180" s="241"/>
      <c r="K8180" s="241"/>
      <c r="L8180" s="241"/>
      <c r="M8180" s="243"/>
      <c r="N8180" s="244"/>
      <c r="O8180" s="243"/>
      <c r="P8180" s="244"/>
      <c r="Q8180" s="243"/>
      <c r="R8180" s="243"/>
    </row>
    <row r="8181" spans="1:18">
      <c r="A8181" s="241"/>
      <c r="B8181" s="241"/>
      <c r="C8181" s="241"/>
      <c r="D8181" s="241"/>
      <c r="E8181" s="241"/>
      <c r="F8181" s="241"/>
      <c r="G8181" s="242"/>
      <c r="H8181" s="241"/>
      <c r="I8181" s="241"/>
      <c r="J8181" s="241"/>
      <c r="K8181" s="241"/>
      <c r="L8181" s="241"/>
      <c r="M8181" s="243"/>
      <c r="N8181" s="244"/>
      <c r="O8181" s="243"/>
      <c r="P8181" s="244"/>
      <c r="Q8181" s="243"/>
      <c r="R8181" s="243"/>
    </row>
    <row r="8182" spans="1:18">
      <c r="A8182" s="241"/>
      <c r="B8182" s="241"/>
      <c r="C8182" s="241"/>
      <c r="D8182" s="241"/>
      <c r="E8182" s="241"/>
      <c r="F8182" s="241"/>
      <c r="G8182" s="242"/>
      <c r="H8182" s="241"/>
      <c r="I8182" s="241"/>
      <c r="J8182" s="241"/>
      <c r="K8182" s="241"/>
      <c r="L8182" s="241"/>
      <c r="M8182" s="243"/>
      <c r="N8182" s="244"/>
      <c r="O8182" s="243"/>
      <c r="P8182" s="244"/>
      <c r="Q8182" s="243"/>
      <c r="R8182" s="243"/>
    </row>
    <row r="8183" spans="1:18">
      <c r="A8183" s="241"/>
      <c r="B8183" s="241"/>
      <c r="C8183" s="241"/>
      <c r="D8183" s="241"/>
      <c r="E8183" s="241"/>
      <c r="F8183" s="241"/>
      <c r="G8183" s="242"/>
      <c r="H8183" s="241"/>
      <c r="I8183" s="241"/>
      <c r="J8183" s="241"/>
      <c r="K8183" s="241"/>
      <c r="L8183" s="241"/>
      <c r="M8183" s="243"/>
      <c r="N8183" s="244"/>
      <c r="O8183" s="243"/>
      <c r="P8183" s="244"/>
      <c r="Q8183" s="243"/>
      <c r="R8183" s="243"/>
    </row>
    <row r="8184" spans="1:18">
      <c r="A8184" s="241"/>
      <c r="B8184" s="241"/>
      <c r="C8184" s="241"/>
      <c r="D8184" s="241"/>
      <c r="E8184" s="241"/>
      <c r="F8184" s="241"/>
      <c r="G8184" s="242"/>
      <c r="H8184" s="241"/>
      <c r="I8184" s="241"/>
      <c r="J8184" s="241"/>
      <c r="K8184" s="241"/>
      <c r="L8184" s="241"/>
      <c r="M8184" s="243"/>
      <c r="N8184" s="244"/>
      <c r="O8184" s="243"/>
      <c r="P8184" s="244"/>
      <c r="Q8184" s="243"/>
      <c r="R8184" s="243"/>
    </row>
    <row r="8185" spans="1:18">
      <c r="A8185" s="241"/>
      <c r="B8185" s="241"/>
      <c r="C8185" s="241"/>
      <c r="D8185" s="241"/>
      <c r="E8185" s="241"/>
      <c r="F8185" s="241"/>
      <c r="G8185" s="242"/>
      <c r="H8185" s="241"/>
      <c r="I8185" s="241"/>
      <c r="J8185" s="241"/>
      <c r="K8185" s="241"/>
      <c r="L8185" s="241"/>
      <c r="M8185" s="243"/>
      <c r="N8185" s="244"/>
      <c r="O8185" s="243"/>
      <c r="P8185" s="244"/>
      <c r="Q8185" s="243"/>
      <c r="R8185" s="243"/>
    </row>
    <row r="8186" spans="1:18">
      <c r="A8186" s="241"/>
      <c r="B8186" s="241"/>
      <c r="C8186" s="241"/>
      <c r="D8186" s="241"/>
      <c r="E8186" s="241"/>
      <c r="F8186" s="241"/>
      <c r="G8186" s="242"/>
      <c r="H8186" s="241"/>
      <c r="I8186" s="241"/>
      <c r="J8186" s="241"/>
      <c r="K8186" s="241"/>
      <c r="L8186" s="241"/>
      <c r="M8186" s="243"/>
      <c r="N8186" s="244"/>
      <c r="O8186" s="243"/>
      <c r="P8186" s="244"/>
      <c r="Q8186" s="243"/>
      <c r="R8186" s="243"/>
    </row>
    <row r="8187" spans="1:18">
      <c r="A8187" s="241"/>
      <c r="B8187" s="241"/>
      <c r="C8187" s="241"/>
      <c r="D8187" s="241"/>
      <c r="E8187" s="241"/>
      <c r="F8187" s="241"/>
      <c r="G8187" s="242"/>
      <c r="H8187" s="241"/>
      <c r="I8187" s="241"/>
      <c r="J8187" s="241"/>
      <c r="K8187" s="241"/>
      <c r="L8187" s="241"/>
      <c r="M8187" s="243"/>
      <c r="N8187" s="244"/>
      <c r="O8187" s="243"/>
      <c r="P8187" s="244"/>
      <c r="Q8187" s="243"/>
      <c r="R8187" s="243"/>
    </row>
    <row r="8188" spans="1:18">
      <c r="A8188" s="241"/>
      <c r="B8188" s="241"/>
      <c r="C8188" s="241"/>
      <c r="D8188" s="241"/>
      <c r="E8188" s="241"/>
      <c r="F8188" s="241"/>
      <c r="G8188" s="242"/>
      <c r="H8188" s="241"/>
      <c r="I8188" s="241"/>
      <c r="J8188" s="241"/>
      <c r="K8188" s="241"/>
      <c r="L8188" s="241"/>
      <c r="M8188" s="243"/>
      <c r="N8188" s="244"/>
      <c r="O8188" s="243"/>
      <c r="P8188" s="244"/>
      <c r="Q8188" s="243"/>
      <c r="R8188" s="243"/>
    </row>
    <row r="8189" spans="1:18">
      <c r="A8189" s="241"/>
      <c r="B8189" s="241"/>
      <c r="C8189" s="241"/>
      <c r="D8189" s="241"/>
      <c r="E8189" s="241"/>
      <c r="F8189" s="241"/>
      <c r="G8189" s="242"/>
      <c r="H8189" s="241"/>
      <c r="I8189" s="241"/>
      <c r="J8189" s="241"/>
      <c r="K8189" s="241"/>
      <c r="L8189" s="241"/>
      <c r="M8189" s="243"/>
      <c r="N8189" s="244"/>
      <c r="O8189" s="243"/>
      <c r="P8189" s="244"/>
      <c r="Q8189" s="243"/>
      <c r="R8189" s="243"/>
    </row>
    <row r="8190" spans="1:18">
      <c r="A8190" s="241"/>
      <c r="B8190" s="241"/>
      <c r="C8190" s="241"/>
      <c r="D8190" s="241"/>
      <c r="E8190" s="241"/>
      <c r="F8190" s="241"/>
      <c r="G8190" s="242"/>
      <c r="H8190" s="241"/>
      <c r="I8190" s="241"/>
      <c r="J8190" s="241"/>
      <c r="K8190" s="241"/>
      <c r="L8190" s="241"/>
      <c r="M8190" s="243"/>
      <c r="N8190" s="244"/>
      <c r="O8190" s="243"/>
      <c r="P8190" s="244"/>
      <c r="Q8190" s="243"/>
      <c r="R8190" s="243"/>
    </row>
    <row r="8191" spans="1:18">
      <c r="A8191" s="241"/>
      <c r="B8191" s="241"/>
      <c r="C8191" s="241"/>
      <c r="D8191" s="241"/>
      <c r="E8191" s="241"/>
      <c r="F8191" s="241"/>
      <c r="G8191" s="242"/>
      <c r="H8191" s="241"/>
      <c r="I8191" s="241"/>
      <c r="J8191" s="241"/>
      <c r="K8191" s="241"/>
      <c r="L8191" s="241"/>
      <c r="M8191" s="243"/>
      <c r="N8191" s="244"/>
      <c r="O8191" s="243"/>
      <c r="P8191" s="244"/>
      <c r="Q8191" s="243"/>
      <c r="R8191" s="243"/>
    </row>
    <row r="8192" spans="1:18">
      <c r="A8192" s="241"/>
      <c r="B8192" s="241"/>
      <c r="C8192" s="241"/>
      <c r="D8192" s="241"/>
      <c r="E8192" s="241"/>
      <c r="F8192" s="241"/>
      <c r="G8192" s="242"/>
      <c r="H8192" s="241"/>
      <c r="I8192" s="241"/>
      <c r="J8192" s="241"/>
      <c r="K8192" s="241"/>
      <c r="L8192" s="241"/>
      <c r="M8192" s="243"/>
      <c r="N8192" s="244"/>
      <c r="O8192" s="243"/>
      <c r="P8192" s="244"/>
      <c r="Q8192" s="243"/>
      <c r="R8192" s="243"/>
    </row>
    <row r="8193" spans="1:18">
      <c r="A8193" s="241"/>
      <c r="B8193" s="241"/>
      <c r="C8193" s="241"/>
      <c r="D8193" s="241"/>
      <c r="E8193" s="241"/>
      <c r="F8193" s="241"/>
      <c r="G8193" s="242"/>
      <c r="H8193" s="241"/>
      <c r="I8193" s="241"/>
      <c r="J8193" s="241"/>
      <c r="K8193" s="241"/>
      <c r="L8193" s="241"/>
      <c r="M8193" s="243"/>
      <c r="N8193" s="244"/>
      <c r="O8193" s="243"/>
      <c r="P8193" s="244"/>
      <c r="Q8193" s="243"/>
      <c r="R8193" s="243"/>
    </row>
    <row r="8194" spans="1:18">
      <c r="A8194" s="241"/>
      <c r="B8194" s="241"/>
      <c r="C8194" s="241"/>
      <c r="D8194" s="241"/>
      <c r="E8194" s="241"/>
      <c r="F8194" s="241"/>
      <c r="G8194" s="242"/>
      <c r="H8194" s="241"/>
      <c r="I8194" s="241"/>
      <c r="J8194" s="241"/>
      <c r="K8194" s="241"/>
      <c r="L8194" s="241"/>
      <c r="M8194" s="243"/>
      <c r="N8194" s="244"/>
      <c r="O8194" s="243"/>
      <c r="P8194" s="244"/>
      <c r="Q8194" s="243"/>
      <c r="R8194" s="243"/>
    </row>
    <row r="8195" spans="1:18">
      <c r="A8195" s="241"/>
      <c r="B8195" s="241"/>
      <c r="C8195" s="241"/>
      <c r="D8195" s="241"/>
      <c r="E8195" s="241"/>
      <c r="F8195" s="241"/>
      <c r="G8195" s="242"/>
      <c r="H8195" s="241"/>
      <c r="I8195" s="241"/>
      <c r="J8195" s="241"/>
      <c r="K8195" s="241"/>
      <c r="L8195" s="241"/>
      <c r="M8195" s="243"/>
      <c r="N8195" s="244"/>
      <c r="O8195" s="243"/>
      <c r="P8195" s="244"/>
      <c r="Q8195" s="243"/>
      <c r="R8195" s="243"/>
    </row>
    <row r="8196" spans="1:18">
      <c r="A8196" s="241"/>
      <c r="B8196" s="241"/>
      <c r="C8196" s="241"/>
      <c r="D8196" s="241"/>
      <c r="E8196" s="241"/>
      <c r="F8196" s="241"/>
      <c r="G8196" s="242"/>
      <c r="H8196" s="241"/>
      <c r="I8196" s="241"/>
      <c r="J8196" s="241"/>
      <c r="K8196" s="241"/>
      <c r="L8196" s="241"/>
      <c r="M8196" s="243"/>
      <c r="N8196" s="244"/>
      <c r="O8196" s="243"/>
      <c r="P8196" s="244"/>
      <c r="Q8196" s="243"/>
      <c r="R8196" s="243"/>
    </row>
    <row r="8197" spans="1:18">
      <c r="A8197" s="241"/>
      <c r="B8197" s="241"/>
      <c r="C8197" s="241"/>
      <c r="D8197" s="241"/>
      <c r="E8197" s="241"/>
      <c r="F8197" s="241"/>
      <c r="G8197" s="242"/>
      <c r="H8197" s="241"/>
      <c r="I8197" s="241"/>
      <c r="J8197" s="241"/>
      <c r="K8197" s="241"/>
      <c r="L8197" s="241"/>
      <c r="M8197" s="243"/>
      <c r="N8197" s="244"/>
      <c r="O8197" s="243"/>
      <c r="P8197" s="244"/>
      <c r="Q8197" s="243"/>
      <c r="R8197" s="243"/>
    </row>
    <row r="8198" spans="1:18">
      <c r="A8198" s="241"/>
      <c r="B8198" s="241"/>
      <c r="C8198" s="241"/>
      <c r="D8198" s="241"/>
      <c r="E8198" s="241"/>
      <c r="F8198" s="241"/>
      <c r="G8198" s="242"/>
      <c r="H8198" s="241"/>
      <c r="I8198" s="241"/>
      <c r="J8198" s="241"/>
      <c r="K8198" s="241"/>
      <c r="L8198" s="241"/>
      <c r="M8198" s="243"/>
      <c r="N8198" s="244"/>
      <c r="O8198" s="243"/>
      <c r="P8198" s="244"/>
      <c r="Q8198" s="243"/>
      <c r="R8198" s="243"/>
    </row>
    <row r="8199" spans="1:18">
      <c r="A8199" s="241"/>
      <c r="B8199" s="241"/>
      <c r="C8199" s="241"/>
      <c r="D8199" s="241"/>
      <c r="E8199" s="241"/>
      <c r="F8199" s="241"/>
      <c r="G8199" s="242"/>
      <c r="H8199" s="241"/>
      <c r="I8199" s="241"/>
      <c r="J8199" s="241"/>
      <c r="K8199" s="241"/>
      <c r="L8199" s="241"/>
      <c r="M8199" s="243"/>
      <c r="N8199" s="244"/>
      <c r="O8199" s="243"/>
      <c r="P8199" s="244"/>
      <c r="Q8199" s="243"/>
      <c r="R8199" s="243"/>
    </row>
    <row r="8200" spans="1:18">
      <c r="A8200" s="241"/>
      <c r="B8200" s="241"/>
      <c r="C8200" s="241"/>
      <c r="D8200" s="241"/>
      <c r="E8200" s="241"/>
      <c r="F8200" s="241"/>
      <c r="G8200" s="242"/>
      <c r="H8200" s="241"/>
      <c r="I8200" s="241"/>
      <c r="J8200" s="241"/>
      <c r="K8200" s="241"/>
      <c r="L8200" s="241"/>
      <c r="M8200" s="243"/>
      <c r="N8200" s="244"/>
      <c r="O8200" s="243"/>
      <c r="P8200" s="244"/>
      <c r="Q8200" s="243"/>
      <c r="R8200" s="243"/>
    </row>
    <row r="8201" spans="1:18">
      <c r="A8201" s="241"/>
      <c r="B8201" s="241"/>
      <c r="C8201" s="241"/>
      <c r="D8201" s="241"/>
      <c r="E8201" s="241"/>
      <c r="F8201" s="241"/>
      <c r="G8201" s="242"/>
      <c r="H8201" s="241"/>
      <c r="I8201" s="241"/>
      <c r="J8201" s="241"/>
      <c r="K8201" s="241"/>
      <c r="L8201" s="241"/>
      <c r="M8201" s="243"/>
      <c r="N8201" s="244"/>
      <c r="O8201" s="243"/>
      <c r="P8201" s="244"/>
      <c r="Q8201" s="243"/>
      <c r="R8201" s="243"/>
    </row>
    <row r="8202" spans="1:18">
      <c r="A8202" s="241"/>
      <c r="B8202" s="241"/>
      <c r="C8202" s="241"/>
      <c r="D8202" s="241"/>
      <c r="E8202" s="241"/>
      <c r="F8202" s="241"/>
      <c r="G8202" s="242"/>
      <c r="H8202" s="241"/>
      <c r="I8202" s="241"/>
      <c r="J8202" s="241"/>
      <c r="K8202" s="241"/>
      <c r="L8202" s="241"/>
      <c r="M8202" s="243"/>
      <c r="N8202" s="244"/>
      <c r="O8202" s="243"/>
      <c r="P8202" s="244"/>
      <c r="Q8202" s="243"/>
      <c r="R8202" s="243"/>
    </row>
    <row r="8203" spans="1:18">
      <c r="A8203" s="241"/>
      <c r="B8203" s="241"/>
      <c r="C8203" s="241"/>
      <c r="D8203" s="241"/>
      <c r="E8203" s="241"/>
      <c r="F8203" s="241"/>
      <c r="G8203" s="242"/>
      <c r="H8203" s="241"/>
      <c r="I8203" s="241"/>
      <c r="J8203" s="241"/>
      <c r="K8203" s="241"/>
      <c r="L8203" s="241"/>
      <c r="M8203" s="243"/>
      <c r="N8203" s="244"/>
      <c r="O8203" s="243"/>
      <c r="P8203" s="244"/>
      <c r="Q8203" s="243"/>
      <c r="R8203" s="243"/>
    </row>
    <row r="8204" spans="1:18">
      <c r="A8204" s="241"/>
      <c r="B8204" s="241"/>
      <c r="C8204" s="241"/>
      <c r="D8204" s="241"/>
      <c r="E8204" s="241"/>
      <c r="F8204" s="241"/>
      <c r="G8204" s="242"/>
      <c r="H8204" s="241"/>
      <c r="I8204" s="241"/>
      <c r="J8204" s="241"/>
      <c r="K8204" s="241"/>
      <c r="L8204" s="241"/>
      <c r="M8204" s="243"/>
      <c r="N8204" s="244"/>
      <c r="O8204" s="243"/>
      <c r="P8204" s="244"/>
      <c r="Q8204" s="243"/>
      <c r="R8204" s="243"/>
    </row>
    <row r="8205" spans="1:18">
      <c r="A8205" s="241"/>
      <c r="B8205" s="241"/>
      <c r="C8205" s="241"/>
      <c r="D8205" s="241"/>
      <c r="E8205" s="241"/>
      <c r="F8205" s="241"/>
      <c r="G8205" s="242"/>
      <c r="H8205" s="241"/>
      <c r="I8205" s="241"/>
      <c r="J8205" s="241"/>
      <c r="K8205" s="241"/>
      <c r="L8205" s="241"/>
      <c r="M8205" s="243"/>
      <c r="N8205" s="244"/>
      <c r="O8205" s="243"/>
      <c r="P8205" s="244"/>
      <c r="Q8205" s="243"/>
      <c r="R8205" s="243"/>
    </row>
    <row r="8206" spans="1:18">
      <c r="A8206" s="241"/>
      <c r="B8206" s="241"/>
      <c r="C8206" s="241"/>
      <c r="D8206" s="241"/>
      <c r="E8206" s="241"/>
      <c r="F8206" s="241"/>
      <c r="G8206" s="242"/>
      <c r="H8206" s="241"/>
      <c r="I8206" s="241"/>
      <c r="J8206" s="241"/>
      <c r="K8206" s="241"/>
      <c r="L8206" s="241"/>
      <c r="M8206" s="243"/>
      <c r="N8206" s="244"/>
      <c r="O8206" s="243"/>
      <c r="P8206" s="244"/>
      <c r="Q8206" s="243"/>
      <c r="R8206" s="243"/>
    </row>
    <row r="8207" spans="1:18">
      <c r="A8207" s="241"/>
      <c r="B8207" s="241"/>
      <c r="C8207" s="241"/>
      <c r="D8207" s="241"/>
      <c r="E8207" s="241"/>
      <c r="F8207" s="241"/>
      <c r="G8207" s="242"/>
      <c r="H8207" s="241"/>
      <c r="I8207" s="241"/>
      <c r="J8207" s="241"/>
      <c r="K8207" s="241"/>
      <c r="L8207" s="241"/>
      <c r="M8207" s="243"/>
      <c r="N8207" s="244"/>
      <c r="O8207" s="243"/>
      <c r="P8207" s="244"/>
      <c r="Q8207" s="243"/>
      <c r="R8207" s="243"/>
    </row>
    <row r="8208" spans="1:18">
      <c r="A8208" s="241"/>
      <c r="B8208" s="241"/>
      <c r="C8208" s="241"/>
      <c r="D8208" s="241"/>
      <c r="E8208" s="241"/>
      <c r="F8208" s="241"/>
      <c r="G8208" s="242"/>
      <c r="H8208" s="241"/>
      <c r="I8208" s="241"/>
      <c r="J8208" s="241"/>
      <c r="K8208" s="241"/>
      <c r="L8208" s="241"/>
      <c r="M8208" s="243"/>
      <c r="N8208" s="244"/>
      <c r="O8208" s="243"/>
      <c r="P8208" s="244"/>
      <c r="Q8208" s="243"/>
      <c r="R8208" s="243"/>
    </row>
    <row r="8209" spans="1:18">
      <c r="A8209" s="241"/>
      <c r="B8209" s="241"/>
      <c r="C8209" s="241"/>
      <c r="D8209" s="241"/>
      <c r="E8209" s="241"/>
      <c r="F8209" s="241"/>
      <c r="G8209" s="242"/>
      <c r="H8209" s="241"/>
      <c r="I8209" s="241"/>
      <c r="J8209" s="241"/>
      <c r="K8209" s="241"/>
      <c r="L8209" s="241"/>
      <c r="M8209" s="243"/>
      <c r="N8209" s="244"/>
      <c r="O8209" s="243"/>
      <c r="P8209" s="244"/>
      <c r="Q8209" s="243"/>
      <c r="R8209" s="243"/>
    </row>
    <row r="8210" spans="1:18">
      <c r="A8210" s="241"/>
      <c r="B8210" s="241"/>
      <c r="C8210" s="241"/>
      <c r="D8210" s="241"/>
      <c r="E8210" s="241"/>
      <c r="F8210" s="241"/>
      <c r="G8210" s="242"/>
      <c r="H8210" s="241"/>
      <c r="I8210" s="241"/>
      <c r="J8210" s="241"/>
      <c r="K8210" s="241"/>
      <c r="L8210" s="241"/>
      <c r="M8210" s="243"/>
      <c r="N8210" s="244"/>
      <c r="O8210" s="243"/>
      <c r="P8210" s="244"/>
      <c r="Q8210" s="243"/>
      <c r="R8210" s="243"/>
    </row>
    <row r="8211" spans="1:18">
      <c r="A8211" s="241"/>
      <c r="B8211" s="241"/>
      <c r="C8211" s="241"/>
      <c r="D8211" s="241"/>
      <c r="E8211" s="241"/>
      <c r="F8211" s="241"/>
      <c r="G8211" s="242"/>
      <c r="H8211" s="241"/>
      <c r="I8211" s="241"/>
      <c r="J8211" s="241"/>
      <c r="K8211" s="241"/>
      <c r="L8211" s="241"/>
      <c r="M8211" s="243"/>
      <c r="N8211" s="244"/>
      <c r="O8211" s="243"/>
      <c r="P8211" s="244"/>
      <c r="Q8211" s="243"/>
      <c r="R8211" s="243"/>
    </row>
    <row r="8212" spans="1:18">
      <c r="A8212" s="241"/>
      <c r="B8212" s="241"/>
      <c r="C8212" s="241"/>
      <c r="D8212" s="241"/>
      <c r="E8212" s="241"/>
      <c r="F8212" s="241"/>
      <c r="G8212" s="242"/>
      <c r="H8212" s="241"/>
      <c r="I8212" s="241"/>
      <c r="J8212" s="241"/>
      <c r="K8212" s="241"/>
      <c r="L8212" s="241"/>
      <c r="M8212" s="243"/>
      <c r="N8212" s="244"/>
      <c r="O8212" s="243"/>
      <c r="P8212" s="244"/>
      <c r="Q8212" s="243"/>
      <c r="R8212" s="243"/>
    </row>
    <row r="8213" spans="1:18">
      <c r="A8213" s="241"/>
      <c r="B8213" s="241"/>
      <c r="C8213" s="241"/>
      <c r="D8213" s="241"/>
      <c r="E8213" s="241"/>
      <c r="F8213" s="241"/>
      <c r="G8213" s="242"/>
      <c r="H8213" s="241"/>
      <c r="I8213" s="241"/>
      <c r="J8213" s="241"/>
      <c r="K8213" s="241"/>
      <c r="L8213" s="241"/>
      <c r="M8213" s="243"/>
      <c r="N8213" s="244"/>
      <c r="O8213" s="243"/>
      <c r="P8213" s="244"/>
      <c r="Q8213" s="243"/>
      <c r="R8213" s="243"/>
    </row>
    <row r="8214" spans="1:18">
      <c r="A8214" s="241"/>
      <c r="B8214" s="241"/>
      <c r="C8214" s="241"/>
      <c r="D8214" s="241"/>
      <c r="E8214" s="241"/>
      <c r="F8214" s="241"/>
      <c r="G8214" s="242"/>
      <c r="H8214" s="241"/>
      <c r="I8214" s="241"/>
      <c r="J8214" s="241"/>
      <c r="K8214" s="241"/>
      <c r="L8214" s="241"/>
      <c r="M8214" s="243"/>
      <c r="N8214" s="244"/>
      <c r="O8214" s="243"/>
      <c r="P8214" s="244"/>
      <c r="Q8214" s="243"/>
      <c r="R8214" s="243"/>
    </row>
    <row r="8215" spans="1:18">
      <c r="A8215" s="241"/>
      <c r="B8215" s="241"/>
      <c r="C8215" s="245"/>
      <c r="D8215" s="241"/>
      <c r="E8215" s="241"/>
      <c r="F8215" s="241"/>
      <c r="G8215" s="242"/>
      <c r="H8215" s="241"/>
      <c r="I8215" s="241"/>
      <c r="J8215" s="241"/>
      <c r="K8215" s="241"/>
      <c r="L8215" s="241"/>
      <c r="M8215" s="243"/>
      <c r="N8215" s="244"/>
      <c r="O8215" s="243"/>
      <c r="P8215" s="244"/>
      <c r="Q8215" s="243"/>
      <c r="R8215" s="243"/>
    </row>
    <row r="8216" spans="1:18">
      <c r="A8216" s="241"/>
      <c r="B8216" s="241"/>
      <c r="C8216" s="245"/>
      <c r="D8216" s="241"/>
      <c r="E8216" s="241"/>
      <c r="F8216" s="241"/>
      <c r="G8216" s="242"/>
      <c r="H8216" s="241"/>
      <c r="I8216" s="241"/>
      <c r="J8216" s="241"/>
      <c r="K8216" s="241"/>
      <c r="L8216" s="241"/>
      <c r="M8216" s="243"/>
      <c r="N8216" s="244"/>
      <c r="O8216" s="243"/>
      <c r="P8216" s="244"/>
      <c r="Q8216" s="243"/>
      <c r="R8216" s="243"/>
    </row>
    <row r="8217" spans="1:18">
      <c r="A8217" s="241"/>
      <c r="B8217" s="241"/>
      <c r="C8217" s="245"/>
      <c r="D8217" s="241"/>
      <c r="E8217" s="241"/>
      <c r="F8217" s="241"/>
      <c r="G8217" s="242"/>
      <c r="H8217" s="241"/>
      <c r="I8217" s="241"/>
      <c r="J8217" s="241"/>
      <c r="K8217" s="241"/>
      <c r="L8217" s="241"/>
      <c r="M8217" s="243"/>
      <c r="N8217" s="244"/>
      <c r="O8217" s="243"/>
      <c r="P8217" s="244"/>
      <c r="Q8217" s="243"/>
      <c r="R8217" s="243"/>
    </row>
    <row r="8218" spans="1:18">
      <c r="A8218" s="241"/>
      <c r="B8218" s="241"/>
      <c r="C8218" s="245"/>
      <c r="D8218" s="241"/>
      <c r="E8218" s="241"/>
      <c r="F8218" s="241"/>
      <c r="G8218" s="242"/>
      <c r="H8218" s="241"/>
      <c r="I8218" s="241"/>
      <c r="J8218" s="241"/>
      <c r="K8218" s="241"/>
      <c r="L8218" s="241"/>
      <c r="M8218" s="243"/>
      <c r="N8218" s="244"/>
      <c r="O8218" s="243"/>
      <c r="P8218" s="244"/>
      <c r="Q8218" s="243"/>
      <c r="R8218" s="243"/>
    </row>
    <row r="8219" spans="1:18">
      <c r="A8219" s="241"/>
      <c r="B8219" s="241"/>
      <c r="C8219" s="245"/>
      <c r="D8219" s="241"/>
      <c r="E8219" s="241"/>
      <c r="F8219" s="241"/>
      <c r="G8219" s="242"/>
      <c r="H8219" s="241"/>
      <c r="I8219" s="241"/>
      <c r="J8219" s="241"/>
      <c r="K8219" s="241"/>
      <c r="L8219" s="241"/>
      <c r="M8219" s="243"/>
      <c r="N8219" s="244"/>
      <c r="O8219" s="243"/>
      <c r="P8219" s="244"/>
      <c r="Q8219" s="243"/>
      <c r="R8219" s="243"/>
    </row>
    <row r="8220" spans="1:18">
      <c r="A8220" s="241"/>
      <c r="B8220" s="241"/>
      <c r="C8220" s="245"/>
      <c r="D8220" s="241"/>
      <c r="E8220" s="241"/>
      <c r="F8220" s="241"/>
      <c r="G8220" s="242"/>
      <c r="H8220" s="241"/>
      <c r="I8220" s="241"/>
      <c r="J8220" s="241"/>
      <c r="K8220" s="241"/>
      <c r="L8220" s="241"/>
      <c r="M8220" s="243"/>
      <c r="N8220" s="244"/>
      <c r="O8220" s="243"/>
      <c r="P8220" s="244"/>
      <c r="Q8220" s="243"/>
      <c r="R8220" s="243"/>
    </row>
    <row r="8221" spans="1:18">
      <c r="A8221" s="241"/>
      <c r="B8221" s="241"/>
      <c r="C8221" s="245"/>
      <c r="D8221" s="241"/>
      <c r="E8221" s="241"/>
      <c r="F8221" s="241"/>
      <c r="G8221" s="242"/>
      <c r="H8221" s="241"/>
      <c r="I8221" s="241"/>
      <c r="J8221" s="241"/>
      <c r="K8221" s="241"/>
      <c r="L8221" s="241"/>
      <c r="M8221" s="243"/>
      <c r="N8221" s="244"/>
      <c r="O8221" s="243"/>
      <c r="P8221" s="244"/>
      <c r="Q8221" s="243"/>
      <c r="R8221" s="243"/>
    </row>
    <row r="8222" spans="1:18">
      <c r="A8222" s="241"/>
      <c r="B8222" s="241"/>
      <c r="C8222" s="245"/>
      <c r="D8222" s="241"/>
      <c r="E8222" s="241"/>
      <c r="F8222" s="241"/>
      <c r="G8222" s="242"/>
      <c r="H8222" s="241"/>
      <c r="I8222" s="241"/>
      <c r="J8222" s="241"/>
      <c r="K8222" s="241"/>
      <c r="L8222" s="241"/>
      <c r="M8222" s="243"/>
      <c r="N8222" s="244"/>
      <c r="O8222" s="243"/>
      <c r="P8222" s="244"/>
      <c r="Q8222" s="243"/>
      <c r="R8222" s="243"/>
    </row>
    <row r="8223" spans="1:18">
      <c r="A8223" s="241"/>
      <c r="B8223" s="241"/>
      <c r="C8223" s="245"/>
      <c r="D8223" s="241"/>
      <c r="E8223" s="241"/>
      <c r="F8223" s="241"/>
      <c r="G8223" s="242"/>
      <c r="H8223" s="241"/>
      <c r="I8223" s="241"/>
      <c r="J8223" s="241"/>
      <c r="K8223" s="241"/>
      <c r="L8223" s="241"/>
      <c r="M8223" s="243"/>
      <c r="N8223" s="244"/>
      <c r="O8223" s="243"/>
      <c r="P8223" s="244"/>
      <c r="Q8223" s="243"/>
      <c r="R8223" s="243"/>
    </row>
    <row r="8224" spans="1:18">
      <c r="A8224" s="241"/>
      <c r="B8224" s="241"/>
      <c r="C8224" s="245"/>
      <c r="D8224" s="241"/>
      <c r="E8224" s="241"/>
      <c r="F8224" s="241"/>
      <c r="G8224" s="242"/>
      <c r="H8224" s="241"/>
      <c r="I8224" s="241"/>
      <c r="J8224" s="241"/>
      <c r="K8224" s="241"/>
      <c r="L8224" s="241"/>
      <c r="M8224" s="243"/>
      <c r="N8224" s="244"/>
      <c r="O8224" s="243"/>
      <c r="P8224" s="244"/>
      <c r="Q8224" s="243"/>
      <c r="R8224" s="243"/>
    </row>
    <row r="8225" spans="1:18">
      <c r="A8225" s="241"/>
      <c r="B8225" s="241"/>
      <c r="C8225" s="245"/>
      <c r="D8225" s="241"/>
      <c r="E8225" s="241"/>
      <c r="F8225" s="241"/>
      <c r="G8225" s="242"/>
      <c r="H8225" s="241"/>
      <c r="I8225" s="241"/>
      <c r="J8225" s="241"/>
      <c r="K8225" s="241"/>
      <c r="L8225" s="241"/>
      <c r="M8225" s="243"/>
      <c r="N8225" s="244"/>
      <c r="O8225" s="243"/>
      <c r="P8225" s="244"/>
      <c r="Q8225" s="243"/>
      <c r="R8225" s="243"/>
    </row>
    <row r="8226" spans="1:18">
      <c r="A8226" s="241"/>
      <c r="B8226" s="241"/>
      <c r="C8226" s="245"/>
      <c r="D8226" s="241"/>
      <c r="E8226" s="241"/>
      <c r="F8226" s="241"/>
      <c r="G8226" s="242"/>
      <c r="H8226" s="241"/>
      <c r="I8226" s="241"/>
      <c r="J8226" s="241"/>
      <c r="K8226" s="241"/>
      <c r="L8226" s="241"/>
      <c r="M8226" s="243"/>
      <c r="N8226" s="244"/>
      <c r="O8226" s="243"/>
      <c r="P8226" s="244"/>
      <c r="Q8226" s="243"/>
      <c r="R8226" s="243"/>
    </row>
    <row r="8227" spans="1:18">
      <c r="A8227" s="241"/>
      <c r="B8227" s="241"/>
      <c r="C8227" s="245"/>
      <c r="D8227" s="241"/>
      <c r="E8227" s="241"/>
      <c r="F8227" s="241"/>
      <c r="G8227" s="242"/>
      <c r="H8227" s="241"/>
      <c r="I8227" s="241"/>
      <c r="J8227" s="241"/>
      <c r="K8227" s="241"/>
      <c r="L8227" s="241"/>
      <c r="M8227" s="243"/>
      <c r="N8227" s="244"/>
      <c r="O8227" s="243"/>
      <c r="P8227" s="244"/>
      <c r="Q8227" s="243"/>
      <c r="R8227" s="243"/>
    </row>
    <row r="8228" spans="1:18">
      <c r="A8228" s="241"/>
      <c r="B8228" s="241"/>
      <c r="C8228" s="245"/>
      <c r="D8228" s="241"/>
      <c r="E8228" s="241"/>
      <c r="F8228" s="241"/>
      <c r="G8228" s="242"/>
      <c r="H8228" s="241"/>
      <c r="I8228" s="241"/>
      <c r="J8228" s="241"/>
      <c r="K8228" s="241"/>
      <c r="L8228" s="241"/>
      <c r="M8228" s="243"/>
      <c r="N8228" s="244"/>
      <c r="O8228" s="243"/>
      <c r="P8228" s="244"/>
      <c r="Q8228" s="243"/>
      <c r="R8228" s="243"/>
    </row>
    <row r="8229" spans="1:18">
      <c r="A8229" s="241"/>
      <c r="B8229" s="241"/>
      <c r="C8229" s="245"/>
      <c r="D8229" s="241"/>
      <c r="E8229" s="241"/>
      <c r="F8229" s="241"/>
      <c r="G8229" s="242"/>
      <c r="H8229" s="241"/>
      <c r="I8229" s="241"/>
      <c r="J8229" s="241"/>
      <c r="K8229" s="241"/>
      <c r="L8229" s="241"/>
      <c r="M8229" s="243"/>
      <c r="N8229" s="244"/>
      <c r="O8229" s="243"/>
      <c r="P8229" s="244"/>
      <c r="Q8229" s="243"/>
      <c r="R8229" s="243"/>
    </row>
    <row r="8230" spans="1:18">
      <c r="A8230" s="241"/>
      <c r="B8230" s="241"/>
      <c r="C8230" s="245"/>
      <c r="D8230" s="241"/>
      <c r="E8230" s="241"/>
      <c r="F8230" s="241"/>
      <c r="G8230" s="242"/>
      <c r="H8230" s="241"/>
      <c r="I8230" s="241"/>
      <c r="J8230" s="241"/>
      <c r="K8230" s="241"/>
      <c r="L8230" s="241"/>
      <c r="M8230" s="243"/>
      <c r="N8230" s="244"/>
      <c r="O8230" s="243"/>
      <c r="P8230" s="244"/>
      <c r="Q8230" s="243"/>
      <c r="R8230" s="243"/>
    </row>
    <row r="8231" spans="1:18">
      <c r="A8231" s="241"/>
      <c r="B8231" s="241"/>
      <c r="C8231" s="245"/>
      <c r="D8231" s="241"/>
      <c r="E8231" s="241"/>
      <c r="F8231" s="241"/>
      <c r="G8231" s="242"/>
      <c r="H8231" s="241"/>
      <c r="I8231" s="241"/>
      <c r="J8231" s="241"/>
      <c r="K8231" s="241"/>
      <c r="L8231" s="241"/>
      <c r="M8231" s="243"/>
      <c r="N8231" s="244"/>
      <c r="O8231" s="243"/>
      <c r="P8231" s="244"/>
      <c r="Q8231" s="243"/>
      <c r="R8231" s="243"/>
    </row>
    <row r="8232" spans="1:18">
      <c r="A8232" s="241"/>
      <c r="B8232" s="241"/>
      <c r="C8232" s="245"/>
      <c r="D8232" s="241"/>
      <c r="E8232" s="241"/>
      <c r="F8232" s="241"/>
      <c r="G8232" s="242"/>
      <c r="H8232" s="241"/>
      <c r="I8232" s="241"/>
      <c r="J8232" s="241"/>
      <c r="K8232" s="241"/>
      <c r="L8232" s="241"/>
      <c r="M8232" s="243"/>
      <c r="N8232" s="244"/>
      <c r="O8232" s="243"/>
      <c r="P8232" s="244"/>
      <c r="Q8232" s="243"/>
      <c r="R8232" s="243"/>
    </row>
    <row r="8233" spans="1:18">
      <c r="A8233" s="241"/>
      <c r="B8233" s="241"/>
      <c r="C8233" s="245"/>
      <c r="D8233" s="241"/>
      <c r="E8233" s="241"/>
      <c r="F8233" s="241"/>
      <c r="G8233" s="242"/>
      <c r="H8233" s="241"/>
      <c r="I8233" s="241"/>
      <c r="J8233" s="241"/>
      <c r="K8233" s="241"/>
      <c r="L8233" s="241"/>
      <c r="M8233" s="243"/>
      <c r="N8233" s="244"/>
      <c r="O8233" s="243"/>
      <c r="P8233" s="244"/>
      <c r="Q8233" s="243"/>
      <c r="R8233" s="243"/>
    </row>
    <row r="8234" spans="1:18">
      <c r="A8234" s="241"/>
      <c r="B8234" s="241"/>
      <c r="C8234" s="245"/>
      <c r="D8234" s="241"/>
      <c r="E8234" s="241"/>
      <c r="F8234" s="241"/>
      <c r="G8234" s="242"/>
      <c r="H8234" s="241"/>
      <c r="I8234" s="241"/>
      <c r="J8234" s="241"/>
      <c r="K8234" s="241"/>
      <c r="L8234" s="241"/>
      <c r="M8234" s="243"/>
      <c r="N8234" s="244"/>
      <c r="O8234" s="243"/>
      <c r="P8234" s="244"/>
      <c r="Q8234" s="243"/>
      <c r="R8234" s="243"/>
    </row>
    <row r="8235" spans="1:18">
      <c r="A8235" s="241"/>
      <c r="B8235" s="241"/>
      <c r="C8235" s="245"/>
      <c r="D8235" s="241"/>
      <c r="E8235" s="241"/>
      <c r="F8235" s="241"/>
      <c r="G8235" s="242"/>
      <c r="H8235" s="241"/>
      <c r="I8235" s="241"/>
      <c r="J8235" s="241"/>
      <c r="K8235" s="241"/>
      <c r="L8235" s="241"/>
      <c r="M8235" s="243"/>
      <c r="N8235" s="244"/>
      <c r="O8235" s="243"/>
      <c r="P8235" s="244"/>
      <c r="Q8235" s="243"/>
      <c r="R8235" s="243"/>
    </row>
    <row r="8236" spans="1:18">
      <c r="A8236" s="241"/>
      <c r="B8236" s="241"/>
      <c r="C8236" s="245"/>
      <c r="D8236" s="241"/>
      <c r="E8236" s="241"/>
      <c r="F8236" s="241"/>
      <c r="G8236" s="242"/>
      <c r="H8236" s="241"/>
      <c r="I8236" s="241"/>
      <c r="J8236" s="241"/>
      <c r="K8236" s="241"/>
      <c r="L8236" s="241"/>
      <c r="M8236" s="243"/>
      <c r="N8236" s="244"/>
      <c r="O8236" s="243"/>
      <c r="P8236" s="244"/>
      <c r="Q8236" s="243"/>
      <c r="R8236" s="243"/>
    </row>
    <row r="8237" spans="1:18">
      <c r="A8237" s="241"/>
      <c r="B8237" s="241"/>
      <c r="C8237" s="245"/>
      <c r="D8237" s="241"/>
      <c r="E8237" s="241"/>
      <c r="F8237" s="241"/>
      <c r="G8237" s="242"/>
      <c r="H8237" s="241"/>
      <c r="I8237" s="241"/>
      <c r="J8237" s="241"/>
      <c r="K8237" s="241"/>
      <c r="L8237" s="241"/>
      <c r="M8237" s="243"/>
      <c r="N8237" s="244"/>
      <c r="O8237" s="243"/>
      <c r="P8237" s="244"/>
      <c r="Q8237" s="243"/>
      <c r="R8237" s="243"/>
    </row>
    <row r="8238" spans="1:18">
      <c r="A8238" s="241"/>
      <c r="B8238" s="241"/>
      <c r="C8238" s="245"/>
      <c r="D8238" s="241"/>
      <c r="E8238" s="241"/>
      <c r="F8238" s="241"/>
      <c r="G8238" s="242"/>
      <c r="H8238" s="241"/>
      <c r="I8238" s="241"/>
      <c r="J8238" s="241"/>
      <c r="K8238" s="241"/>
      <c r="L8238" s="241"/>
      <c r="M8238" s="243"/>
      <c r="N8238" s="244"/>
      <c r="O8238" s="243"/>
      <c r="P8238" s="244"/>
      <c r="Q8238" s="243"/>
      <c r="R8238" s="243"/>
    </row>
    <row r="8239" spans="1:18">
      <c r="A8239" s="241"/>
      <c r="B8239" s="241"/>
      <c r="C8239" s="245"/>
      <c r="D8239" s="241"/>
      <c r="E8239" s="241"/>
      <c r="F8239" s="241"/>
      <c r="G8239" s="242"/>
      <c r="H8239" s="241"/>
      <c r="I8239" s="241"/>
      <c r="J8239" s="241"/>
      <c r="K8239" s="241"/>
      <c r="L8239" s="241"/>
      <c r="M8239" s="243"/>
      <c r="N8239" s="244"/>
      <c r="O8239" s="243"/>
      <c r="P8239" s="244"/>
      <c r="Q8239" s="243"/>
      <c r="R8239" s="243"/>
    </row>
    <row r="8240" spans="1:18">
      <c r="A8240" s="241"/>
      <c r="B8240" s="241"/>
      <c r="C8240" s="245"/>
      <c r="D8240" s="241"/>
      <c r="E8240" s="241"/>
      <c r="F8240" s="241"/>
      <c r="G8240" s="242"/>
      <c r="H8240" s="241"/>
      <c r="I8240" s="241"/>
      <c r="J8240" s="241"/>
      <c r="K8240" s="241"/>
      <c r="L8240" s="241"/>
      <c r="M8240" s="243"/>
      <c r="N8240" s="244"/>
      <c r="O8240" s="243"/>
      <c r="P8240" s="244"/>
      <c r="Q8240" s="243"/>
      <c r="R8240" s="243"/>
    </row>
    <row r="8241" spans="1:18">
      <c r="A8241" s="241"/>
      <c r="B8241" s="241"/>
      <c r="C8241" s="245"/>
      <c r="D8241" s="241"/>
      <c r="E8241" s="241"/>
      <c r="F8241" s="241"/>
      <c r="G8241" s="242"/>
      <c r="H8241" s="241"/>
      <c r="I8241" s="241"/>
      <c r="J8241" s="241"/>
      <c r="K8241" s="241"/>
      <c r="L8241" s="241"/>
      <c r="M8241" s="243"/>
      <c r="N8241" s="244"/>
      <c r="O8241" s="243"/>
      <c r="P8241" s="244"/>
      <c r="Q8241" s="243"/>
      <c r="R8241" s="243"/>
    </row>
    <row r="8242" spans="1:18">
      <c r="A8242" s="241"/>
      <c r="B8242" s="241"/>
      <c r="C8242" s="245"/>
      <c r="D8242" s="241"/>
      <c r="E8242" s="241"/>
      <c r="F8242" s="241"/>
      <c r="G8242" s="242"/>
      <c r="H8242" s="241"/>
      <c r="I8242" s="241"/>
      <c r="J8242" s="241"/>
      <c r="K8242" s="241"/>
      <c r="L8242" s="241"/>
      <c r="M8242" s="243"/>
      <c r="N8242" s="244"/>
      <c r="O8242" s="243"/>
      <c r="P8242" s="244"/>
      <c r="Q8242" s="243"/>
      <c r="R8242" s="243"/>
    </row>
    <row r="8243" spans="1:18">
      <c r="A8243" s="241"/>
      <c r="B8243" s="241"/>
      <c r="C8243" s="245"/>
      <c r="D8243" s="241"/>
      <c r="E8243" s="241"/>
      <c r="F8243" s="241"/>
      <c r="G8243" s="242"/>
      <c r="H8243" s="241"/>
      <c r="I8243" s="241"/>
      <c r="J8243" s="241"/>
      <c r="K8243" s="241"/>
      <c r="L8243" s="241"/>
      <c r="M8243" s="243"/>
      <c r="N8243" s="244"/>
      <c r="O8243" s="243"/>
      <c r="P8243" s="244"/>
      <c r="Q8243" s="243"/>
      <c r="R8243" s="243"/>
    </row>
    <row r="8244" spans="1:18">
      <c r="A8244" s="241"/>
      <c r="B8244" s="241"/>
      <c r="C8244" s="245"/>
      <c r="D8244" s="241"/>
      <c r="E8244" s="241"/>
      <c r="F8244" s="241"/>
      <c r="G8244" s="242"/>
      <c r="H8244" s="241"/>
      <c r="I8244" s="241"/>
      <c r="J8244" s="241"/>
      <c r="K8244" s="241"/>
      <c r="L8244" s="241"/>
      <c r="M8244" s="243"/>
      <c r="N8244" s="244"/>
      <c r="O8244" s="243"/>
      <c r="P8244" s="244"/>
      <c r="Q8244" s="243"/>
      <c r="R8244" s="243"/>
    </row>
    <row r="8245" spans="1:18">
      <c r="A8245" s="241"/>
      <c r="B8245" s="241"/>
      <c r="C8245" s="245"/>
      <c r="D8245" s="241"/>
      <c r="E8245" s="241"/>
      <c r="F8245" s="241"/>
      <c r="G8245" s="242"/>
      <c r="H8245" s="241"/>
      <c r="I8245" s="241"/>
      <c r="J8245" s="241"/>
      <c r="K8245" s="241"/>
      <c r="L8245" s="241"/>
      <c r="M8245" s="243"/>
      <c r="N8245" s="244"/>
      <c r="O8245" s="243"/>
      <c r="P8245" s="244"/>
      <c r="Q8245" s="243"/>
      <c r="R8245" s="243"/>
    </row>
    <row r="8246" spans="1:18">
      <c r="A8246" s="241"/>
      <c r="B8246" s="241"/>
      <c r="C8246" s="245"/>
      <c r="D8246" s="241"/>
      <c r="E8246" s="241"/>
      <c r="F8246" s="241"/>
      <c r="G8246" s="242"/>
      <c r="H8246" s="241"/>
      <c r="I8246" s="241"/>
      <c r="J8246" s="241"/>
      <c r="K8246" s="241"/>
      <c r="L8246" s="241"/>
      <c r="M8246" s="243"/>
      <c r="N8246" s="244"/>
      <c r="O8246" s="243"/>
      <c r="P8246" s="244"/>
      <c r="Q8246" s="243"/>
      <c r="R8246" s="243"/>
    </row>
    <row r="8247" spans="1:18">
      <c r="A8247" s="241"/>
      <c r="B8247" s="241"/>
      <c r="C8247" s="245"/>
      <c r="D8247" s="241"/>
      <c r="E8247" s="241"/>
      <c r="F8247" s="241"/>
      <c r="G8247" s="242"/>
      <c r="H8247" s="241"/>
      <c r="I8247" s="241"/>
      <c r="J8247" s="241"/>
      <c r="K8247" s="241"/>
      <c r="L8247" s="241"/>
      <c r="M8247" s="243"/>
      <c r="N8247" s="244"/>
      <c r="O8247" s="243"/>
      <c r="P8247" s="244"/>
      <c r="Q8247" s="243"/>
      <c r="R8247" s="243"/>
    </row>
    <row r="8248" spans="1:18">
      <c r="A8248" s="241"/>
      <c r="B8248" s="241"/>
      <c r="C8248" s="245"/>
      <c r="D8248" s="241"/>
      <c r="E8248" s="241"/>
      <c r="F8248" s="241"/>
      <c r="G8248" s="242"/>
      <c r="H8248" s="241"/>
      <c r="I8248" s="241"/>
      <c r="J8248" s="241"/>
      <c r="K8248" s="241"/>
      <c r="L8248" s="241"/>
      <c r="M8248" s="243"/>
      <c r="N8248" s="244"/>
      <c r="O8248" s="243"/>
      <c r="P8248" s="244"/>
      <c r="Q8248" s="243"/>
      <c r="R8248" s="243"/>
    </row>
    <row r="8249" spans="1:18">
      <c r="A8249" s="241"/>
      <c r="B8249" s="241"/>
      <c r="C8249" s="245"/>
      <c r="D8249" s="241"/>
      <c r="E8249" s="241"/>
      <c r="F8249" s="241"/>
      <c r="G8249" s="242"/>
      <c r="H8249" s="241"/>
      <c r="I8249" s="241"/>
      <c r="J8249" s="241"/>
      <c r="K8249" s="241"/>
      <c r="L8249" s="241"/>
      <c r="M8249" s="243"/>
      <c r="N8249" s="244"/>
      <c r="O8249" s="243"/>
      <c r="P8249" s="244"/>
      <c r="Q8249" s="243"/>
      <c r="R8249" s="243"/>
    </row>
    <row r="8250" spans="1:18">
      <c r="A8250" s="241"/>
      <c r="B8250" s="241"/>
      <c r="C8250" s="245"/>
      <c r="D8250" s="241"/>
      <c r="E8250" s="241"/>
      <c r="F8250" s="241"/>
      <c r="G8250" s="242"/>
      <c r="H8250" s="241"/>
      <c r="I8250" s="241"/>
      <c r="J8250" s="241"/>
      <c r="K8250" s="241"/>
      <c r="L8250" s="241"/>
      <c r="M8250" s="243"/>
      <c r="N8250" s="244"/>
      <c r="O8250" s="243"/>
      <c r="P8250" s="244"/>
      <c r="Q8250" s="243"/>
      <c r="R8250" s="243"/>
    </row>
    <row r="8251" spans="1:18">
      <c r="A8251" s="241"/>
      <c r="B8251" s="241"/>
      <c r="C8251" s="245"/>
      <c r="D8251" s="241"/>
      <c r="E8251" s="241"/>
      <c r="F8251" s="241"/>
      <c r="G8251" s="242"/>
      <c r="H8251" s="241"/>
      <c r="I8251" s="241"/>
      <c r="J8251" s="241"/>
      <c r="K8251" s="241"/>
      <c r="L8251" s="241"/>
      <c r="M8251" s="243"/>
      <c r="N8251" s="244"/>
      <c r="O8251" s="243"/>
      <c r="P8251" s="244"/>
      <c r="Q8251" s="243"/>
      <c r="R8251" s="243"/>
    </row>
    <row r="8252" spans="1:18">
      <c r="A8252" s="241"/>
      <c r="B8252" s="241"/>
      <c r="C8252" s="245"/>
      <c r="D8252" s="241"/>
      <c r="E8252" s="241"/>
      <c r="F8252" s="241"/>
      <c r="G8252" s="242"/>
      <c r="H8252" s="241"/>
      <c r="I8252" s="241"/>
      <c r="J8252" s="241"/>
      <c r="K8252" s="241"/>
      <c r="L8252" s="241"/>
      <c r="M8252" s="243"/>
      <c r="N8252" s="244"/>
      <c r="O8252" s="243"/>
      <c r="P8252" s="244"/>
      <c r="Q8252" s="243"/>
      <c r="R8252" s="243"/>
    </row>
    <row r="8253" spans="1:18">
      <c r="A8253" s="241"/>
      <c r="B8253" s="241"/>
      <c r="C8253" s="245"/>
      <c r="D8253" s="241"/>
      <c r="E8253" s="241"/>
      <c r="F8253" s="241"/>
      <c r="G8253" s="242"/>
      <c r="H8253" s="241"/>
      <c r="I8253" s="241"/>
      <c r="J8253" s="241"/>
      <c r="K8253" s="241"/>
      <c r="L8253" s="241"/>
      <c r="M8253" s="243"/>
      <c r="N8253" s="244"/>
      <c r="O8253" s="243"/>
      <c r="P8253" s="244"/>
      <c r="Q8253" s="243"/>
      <c r="R8253" s="243"/>
    </row>
    <row r="8254" spans="1:18">
      <c r="A8254" s="241"/>
      <c r="B8254" s="241"/>
      <c r="C8254" s="245"/>
      <c r="D8254" s="241"/>
      <c r="E8254" s="241"/>
      <c r="F8254" s="241"/>
      <c r="G8254" s="242"/>
      <c r="H8254" s="241"/>
      <c r="I8254" s="241"/>
      <c r="J8254" s="241"/>
      <c r="K8254" s="241"/>
      <c r="L8254" s="241"/>
      <c r="M8254" s="243"/>
      <c r="N8254" s="244"/>
      <c r="O8254" s="243"/>
      <c r="P8254" s="244"/>
      <c r="Q8254" s="243"/>
      <c r="R8254" s="243"/>
    </row>
    <row r="8255" spans="1:18">
      <c r="A8255" s="241"/>
      <c r="B8255" s="241"/>
      <c r="C8255" s="245"/>
      <c r="D8255" s="241"/>
      <c r="E8255" s="241"/>
      <c r="F8255" s="241"/>
      <c r="G8255" s="242"/>
      <c r="H8255" s="241"/>
      <c r="I8255" s="241"/>
      <c r="J8255" s="241"/>
      <c r="K8255" s="241"/>
      <c r="L8255" s="241"/>
      <c r="M8255" s="243"/>
      <c r="N8255" s="244"/>
      <c r="O8255" s="243"/>
      <c r="P8255" s="244"/>
      <c r="Q8255" s="243"/>
      <c r="R8255" s="243"/>
    </row>
    <row r="8256" spans="1:18">
      <c r="A8256" s="241"/>
      <c r="B8256" s="241"/>
      <c r="C8256" s="245"/>
      <c r="D8256" s="241"/>
      <c r="E8256" s="241"/>
      <c r="F8256" s="241"/>
      <c r="G8256" s="242"/>
      <c r="H8256" s="241"/>
      <c r="I8256" s="241"/>
      <c r="J8256" s="241"/>
      <c r="K8256" s="241"/>
      <c r="L8256" s="241"/>
      <c r="M8256" s="243"/>
      <c r="N8256" s="244"/>
      <c r="O8256" s="243"/>
      <c r="P8256" s="244"/>
      <c r="Q8256" s="243"/>
      <c r="R8256" s="243"/>
    </row>
    <row r="8257" spans="1:18">
      <c r="A8257" s="241"/>
      <c r="B8257" s="241"/>
      <c r="C8257" s="245"/>
      <c r="D8257" s="241"/>
      <c r="E8257" s="241"/>
      <c r="F8257" s="241"/>
      <c r="G8257" s="242"/>
      <c r="H8257" s="241"/>
      <c r="I8257" s="241"/>
      <c r="J8257" s="241"/>
      <c r="K8257" s="241"/>
      <c r="L8257" s="241"/>
      <c r="M8257" s="243"/>
      <c r="N8257" s="244"/>
      <c r="O8257" s="243"/>
      <c r="P8257" s="244"/>
      <c r="Q8257" s="243"/>
      <c r="R8257" s="243"/>
    </row>
    <row r="8258" spans="1:18">
      <c r="A8258" s="241"/>
      <c r="B8258" s="241"/>
      <c r="C8258" s="245"/>
      <c r="D8258" s="241"/>
      <c r="E8258" s="241"/>
      <c r="F8258" s="241"/>
      <c r="G8258" s="242"/>
      <c r="H8258" s="241"/>
      <c r="I8258" s="241"/>
      <c r="J8258" s="241"/>
      <c r="K8258" s="241"/>
      <c r="L8258" s="241"/>
      <c r="M8258" s="243"/>
      <c r="N8258" s="244"/>
      <c r="O8258" s="243"/>
      <c r="P8258" s="244"/>
      <c r="Q8258" s="243"/>
      <c r="R8258" s="243"/>
    </row>
    <row r="8259" spans="1:18">
      <c r="A8259" s="241"/>
      <c r="B8259" s="241"/>
      <c r="C8259" s="245"/>
      <c r="D8259" s="241"/>
      <c r="E8259" s="241"/>
      <c r="F8259" s="241"/>
      <c r="G8259" s="242"/>
      <c r="H8259" s="241"/>
      <c r="I8259" s="241"/>
      <c r="J8259" s="241"/>
      <c r="K8259" s="241"/>
      <c r="L8259" s="241"/>
      <c r="M8259" s="243"/>
      <c r="N8259" s="244"/>
      <c r="O8259" s="243"/>
      <c r="P8259" s="244"/>
      <c r="Q8259" s="243"/>
      <c r="R8259" s="243"/>
    </row>
    <row r="8260" spans="1:18">
      <c r="A8260" s="241"/>
      <c r="B8260" s="241"/>
      <c r="C8260" s="245"/>
      <c r="D8260" s="241"/>
      <c r="E8260" s="241"/>
      <c r="F8260" s="241"/>
      <c r="G8260" s="242"/>
      <c r="H8260" s="241"/>
      <c r="I8260" s="241"/>
      <c r="J8260" s="241"/>
      <c r="K8260" s="241"/>
      <c r="L8260" s="241"/>
      <c r="M8260" s="243"/>
      <c r="N8260" s="244"/>
      <c r="O8260" s="243"/>
      <c r="P8260" s="244"/>
      <c r="Q8260" s="243"/>
      <c r="R8260" s="243"/>
    </row>
    <row r="8261" spans="1:18">
      <c r="A8261" s="241"/>
      <c r="B8261" s="241"/>
      <c r="C8261" s="245"/>
      <c r="D8261" s="241"/>
      <c r="E8261" s="241"/>
      <c r="F8261" s="241"/>
      <c r="G8261" s="242"/>
      <c r="H8261" s="241"/>
      <c r="I8261" s="241"/>
      <c r="J8261" s="241"/>
      <c r="K8261" s="241"/>
      <c r="L8261" s="241"/>
      <c r="M8261" s="243"/>
      <c r="N8261" s="244"/>
      <c r="O8261" s="243"/>
      <c r="P8261" s="244"/>
      <c r="Q8261" s="243"/>
      <c r="R8261" s="243"/>
    </row>
    <row r="8262" spans="1:18">
      <c r="A8262" s="241"/>
      <c r="B8262" s="241"/>
      <c r="C8262" s="245"/>
      <c r="D8262" s="241"/>
      <c r="E8262" s="241"/>
      <c r="F8262" s="241"/>
      <c r="G8262" s="242"/>
      <c r="H8262" s="241"/>
      <c r="I8262" s="241"/>
      <c r="J8262" s="241"/>
      <c r="K8262" s="241"/>
      <c r="L8262" s="241"/>
      <c r="M8262" s="243"/>
      <c r="N8262" s="244"/>
      <c r="O8262" s="243"/>
      <c r="P8262" s="244"/>
      <c r="Q8262" s="243"/>
      <c r="R8262" s="243"/>
    </row>
    <row r="8263" spans="1:18">
      <c r="A8263" s="241"/>
      <c r="B8263" s="241"/>
      <c r="C8263" s="245"/>
      <c r="D8263" s="241"/>
      <c r="E8263" s="241"/>
      <c r="F8263" s="241"/>
      <c r="G8263" s="242"/>
      <c r="H8263" s="241"/>
      <c r="I8263" s="241"/>
      <c r="J8263" s="241"/>
      <c r="K8263" s="241"/>
      <c r="L8263" s="241"/>
      <c r="M8263" s="243"/>
      <c r="N8263" s="244"/>
      <c r="O8263" s="243"/>
      <c r="P8263" s="244"/>
      <c r="Q8263" s="243"/>
      <c r="R8263" s="243"/>
    </row>
    <row r="8264" spans="1:18">
      <c r="A8264" s="241"/>
      <c r="B8264" s="241"/>
      <c r="C8264" s="245"/>
      <c r="D8264" s="241"/>
      <c r="E8264" s="241"/>
      <c r="F8264" s="241"/>
      <c r="G8264" s="242"/>
      <c r="H8264" s="241"/>
      <c r="I8264" s="241"/>
      <c r="J8264" s="241"/>
      <c r="K8264" s="241"/>
      <c r="L8264" s="241"/>
      <c r="M8264" s="243"/>
      <c r="N8264" s="244"/>
      <c r="O8264" s="243"/>
      <c r="P8264" s="244"/>
      <c r="Q8264" s="243"/>
      <c r="R8264" s="243"/>
    </row>
    <row r="8265" spans="1:18">
      <c r="A8265" s="241"/>
      <c r="B8265" s="241"/>
      <c r="C8265" s="245"/>
      <c r="D8265" s="241"/>
      <c r="E8265" s="241"/>
      <c r="F8265" s="241"/>
      <c r="G8265" s="242"/>
      <c r="H8265" s="241"/>
      <c r="I8265" s="241"/>
      <c r="J8265" s="241"/>
      <c r="K8265" s="241"/>
      <c r="L8265" s="241"/>
      <c r="M8265" s="243"/>
      <c r="N8265" s="244"/>
      <c r="O8265" s="243"/>
      <c r="P8265" s="244"/>
      <c r="Q8265" s="243"/>
      <c r="R8265" s="243"/>
    </row>
    <row r="8266" spans="1:18">
      <c r="A8266" s="241"/>
      <c r="B8266" s="241"/>
      <c r="C8266" s="245"/>
      <c r="D8266" s="241"/>
      <c r="E8266" s="241"/>
      <c r="F8266" s="241"/>
      <c r="G8266" s="242"/>
      <c r="H8266" s="241"/>
      <c r="I8266" s="241"/>
      <c r="J8266" s="241"/>
      <c r="K8266" s="241"/>
      <c r="L8266" s="241"/>
      <c r="M8266" s="243"/>
      <c r="N8266" s="244"/>
      <c r="O8266" s="243"/>
      <c r="P8266" s="244"/>
      <c r="Q8266" s="243"/>
      <c r="R8266" s="243"/>
    </row>
    <row r="8267" spans="1:18">
      <c r="A8267" s="241"/>
      <c r="B8267" s="241"/>
      <c r="C8267" s="245"/>
      <c r="D8267" s="241"/>
      <c r="E8267" s="241"/>
      <c r="F8267" s="241"/>
      <c r="G8267" s="242"/>
      <c r="H8267" s="241"/>
      <c r="I8267" s="241"/>
      <c r="J8267" s="241"/>
      <c r="K8267" s="241"/>
      <c r="L8267" s="241"/>
      <c r="M8267" s="243"/>
      <c r="N8267" s="244"/>
      <c r="O8267" s="243"/>
      <c r="P8267" s="244"/>
      <c r="Q8267" s="243"/>
      <c r="R8267" s="243"/>
    </row>
    <row r="8268" spans="1:18">
      <c r="A8268" s="241"/>
      <c r="B8268" s="241"/>
      <c r="C8268" s="245"/>
      <c r="D8268" s="241"/>
      <c r="E8268" s="241"/>
      <c r="F8268" s="241"/>
      <c r="G8268" s="242"/>
      <c r="H8268" s="241"/>
      <c r="I8268" s="241"/>
      <c r="J8268" s="241"/>
      <c r="K8268" s="241"/>
      <c r="L8268" s="241"/>
      <c r="M8268" s="243"/>
      <c r="N8268" s="244"/>
      <c r="O8268" s="243"/>
      <c r="P8268" s="244"/>
      <c r="Q8268" s="243"/>
      <c r="R8268" s="243"/>
    </row>
    <row r="8269" spans="1:18">
      <c r="A8269" s="241"/>
      <c r="B8269" s="241"/>
      <c r="C8269" s="245"/>
      <c r="D8269" s="241"/>
      <c r="E8269" s="241"/>
      <c r="F8269" s="241"/>
      <c r="G8269" s="242"/>
      <c r="H8269" s="241"/>
      <c r="I8269" s="241"/>
      <c r="J8269" s="241"/>
      <c r="K8269" s="241"/>
      <c r="L8269" s="241"/>
      <c r="M8269" s="243"/>
      <c r="N8269" s="244"/>
      <c r="O8269" s="243"/>
      <c r="P8269" s="244"/>
      <c r="Q8269" s="243"/>
      <c r="R8269" s="243"/>
    </row>
    <row r="8270" spans="1:18">
      <c r="A8270" s="241"/>
      <c r="B8270" s="241"/>
      <c r="C8270" s="245"/>
      <c r="D8270" s="241"/>
      <c r="E8270" s="241"/>
      <c r="F8270" s="241"/>
      <c r="G8270" s="242"/>
      <c r="H8270" s="241"/>
      <c r="I8270" s="241"/>
      <c r="J8270" s="241"/>
      <c r="K8270" s="241"/>
      <c r="L8270" s="241"/>
      <c r="M8270" s="243"/>
      <c r="N8270" s="244"/>
      <c r="O8270" s="243"/>
      <c r="P8270" s="244"/>
      <c r="Q8270" s="243"/>
      <c r="R8270" s="243"/>
    </row>
    <row r="8271" spans="1:18">
      <c r="A8271" s="241"/>
      <c r="B8271" s="241"/>
      <c r="C8271" s="245"/>
      <c r="D8271" s="241"/>
      <c r="E8271" s="241"/>
      <c r="F8271" s="241"/>
      <c r="G8271" s="242"/>
      <c r="H8271" s="241"/>
      <c r="I8271" s="241"/>
      <c r="J8271" s="241"/>
      <c r="K8271" s="241"/>
      <c r="L8271" s="241"/>
      <c r="M8271" s="243"/>
      <c r="N8271" s="244"/>
      <c r="O8271" s="243"/>
      <c r="P8271" s="244"/>
      <c r="Q8271" s="243"/>
      <c r="R8271" s="243"/>
    </row>
    <row r="8272" spans="1:18">
      <c r="A8272" s="241"/>
      <c r="B8272" s="241"/>
      <c r="C8272" s="245"/>
      <c r="D8272" s="241"/>
      <c r="E8272" s="241"/>
      <c r="F8272" s="241"/>
      <c r="G8272" s="242"/>
      <c r="H8272" s="241"/>
      <c r="I8272" s="241"/>
      <c r="J8272" s="241"/>
      <c r="K8272" s="241"/>
      <c r="L8272" s="241"/>
      <c r="M8272" s="243"/>
      <c r="N8272" s="244"/>
      <c r="O8272" s="243"/>
      <c r="P8272" s="244"/>
      <c r="Q8272" s="243"/>
      <c r="R8272" s="243"/>
    </row>
    <row r="8273" spans="1:18">
      <c r="A8273" s="241"/>
      <c r="B8273" s="241"/>
      <c r="C8273" s="245"/>
      <c r="D8273" s="241"/>
      <c r="E8273" s="241"/>
      <c r="F8273" s="241"/>
      <c r="G8273" s="242"/>
      <c r="H8273" s="241"/>
      <c r="I8273" s="241"/>
      <c r="J8273" s="241"/>
      <c r="K8273" s="241"/>
      <c r="L8273" s="241"/>
      <c r="M8273" s="243"/>
      <c r="N8273" s="244"/>
      <c r="O8273" s="243"/>
      <c r="P8273" s="244"/>
      <c r="Q8273" s="243"/>
      <c r="R8273" s="243"/>
    </row>
    <row r="8274" spans="1:18">
      <c r="A8274" s="241"/>
      <c r="B8274" s="241"/>
      <c r="C8274" s="245"/>
      <c r="D8274" s="241"/>
      <c r="E8274" s="241"/>
      <c r="F8274" s="241"/>
      <c r="G8274" s="242"/>
      <c r="H8274" s="241"/>
      <c r="I8274" s="241"/>
      <c r="J8274" s="241"/>
      <c r="K8274" s="241"/>
      <c r="L8274" s="241"/>
      <c r="M8274" s="243"/>
      <c r="N8274" s="244"/>
      <c r="O8274" s="243"/>
      <c r="P8274" s="244"/>
      <c r="Q8274" s="243"/>
      <c r="R8274" s="243"/>
    </row>
    <row r="8275" spans="1:18">
      <c r="A8275" s="241"/>
      <c r="B8275" s="241"/>
      <c r="C8275" s="245"/>
      <c r="D8275" s="241"/>
      <c r="E8275" s="241"/>
      <c r="F8275" s="241"/>
      <c r="G8275" s="242"/>
      <c r="H8275" s="241"/>
      <c r="I8275" s="241"/>
      <c r="J8275" s="241"/>
      <c r="K8275" s="241"/>
      <c r="L8275" s="241"/>
      <c r="M8275" s="243"/>
      <c r="N8275" s="244"/>
      <c r="O8275" s="243"/>
      <c r="P8275" s="244"/>
      <c r="Q8275" s="243"/>
      <c r="R8275" s="243"/>
    </row>
    <row r="8276" spans="1:18">
      <c r="A8276" s="241"/>
      <c r="B8276" s="241"/>
      <c r="C8276" s="245"/>
      <c r="D8276" s="241"/>
      <c r="E8276" s="241"/>
      <c r="F8276" s="241"/>
      <c r="G8276" s="242"/>
      <c r="H8276" s="241"/>
      <c r="I8276" s="241"/>
      <c r="J8276" s="241"/>
      <c r="K8276" s="241"/>
      <c r="L8276" s="241"/>
      <c r="M8276" s="243"/>
      <c r="N8276" s="244"/>
      <c r="O8276" s="243"/>
      <c r="P8276" s="244"/>
      <c r="Q8276" s="243"/>
      <c r="R8276" s="243"/>
    </row>
    <row r="8277" spans="1:18">
      <c r="A8277" s="241"/>
      <c r="B8277" s="241"/>
      <c r="C8277" s="245"/>
      <c r="D8277" s="241"/>
      <c r="E8277" s="241"/>
      <c r="F8277" s="241"/>
      <c r="G8277" s="242"/>
      <c r="H8277" s="241"/>
      <c r="I8277" s="241"/>
      <c r="J8277" s="241"/>
      <c r="K8277" s="241"/>
      <c r="L8277" s="241"/>
      <c r="M8277" s="243"/>
      <c r="N8277" s="244"/>
      <c r="O8277" s="243"/>
      <c r="P8277" s="244"/>
      <c r="Q8277" s="243"/>
      <c r="R8277" s="243"/>
    </row>
    <row r="8278" spans="1:18">
      <c r="A8278" s="241"/>
      <c r="B8278" s="241"/>
      <c r="C8278" s="245"/>
      <c r="D8278" s="241"/>
      <c r="E8278" s="241"/>
      <c r="F8278" s="241"/>
      <c r="G8278" s="242"/>
      <c r="H8278" s="241"/>
      <c r="I8278" s="241"/>
      <c r="J8278" s="241"/>
      <c r="K8278" s="241"/>
      <c r="L8278" s="241"/>
      <c r="M8278" s="243"/>
      <c r="N8278" s="244"/>
      <c r="O8278" s="243"/>
      <c r="P8278" s="244"/>
      <c r="Q8278" s="243"/>
      <c r="R8278" s="243"/>
    </row>
    <row r="8279" spans="1:18">
      <c r="A8279" s="241"/>
      <c r="B8279" s="241"/>
      <c r="C8279" s="245"/>
      <c r="D8279" s="241"/>
      <c r="E8279" s="241"/>
      <c r="F8279" s="241"/>
      <c r="G8279" s="242"/>
      <c r="H8279" s="241"/>
      <c r="I8279" s="241"/>
      <c r="J8279" s="241"/>
      <c r="K8279" s="241"/>
      <c r="L8279" s="241"/>
      <c r="M8279" s="243"/>
      <c r="N8279" s="244"/>
      <c r="O8279" s="243"/>
      <c r="P8279" s="244"/>
      <c r="Q8279" s="243"/>
      <c r="R8279" s="243"/>
    </row>
    <row r="8280" spans="1:18">
      <c r="A8280" s="241"/>
      <c r="B8280" s="241"/>
      <c r="C8280" s="245"/>
      <c r="D8280" s="241"/>
      <c r="E8280" s="241"/>
      <c r="F8280" s="241"/>
      <c r="G8280" s="242"/>
      <c r="H8280" s="241"/>
      <c r="I8280" s="241"/>
      <c r="J8280" s="241"/>
      <c r="K8280" s="241"/>
      <c r="L8280" s="241"/>
      <c r="M8280" s="243"/>
      <c r="N8280" s="244"/>
      <c r="O8280" s="243"/>
      <c r="P8280" s="244"/>
      <c r="Q8280" s="243"/>
      <c r="R8280" s="243"/>
    </row>
    <row r="8281" spans="1:18">
      <c r="A8281" s="241"/>
      <c r="B8281" s="241"/>
      <c r="C8281" s="245"/>
      <c r="D8281" s="241"/>
      <c r="E8281" s="241"/>
      <c r="F8281" s="241"/>
      <c r="G8281" s="242"/>
      <c r="H8281" s="241"/>
      <c r="I8281" s="241"/>
      <c r="J8281" s="241"/>
      <c r="K8281" s="241"/>
      <c r="L8281" s="241"/>
      <c r="M8281" s="243"/>
      <c r="N8281" s="244"/>
      <c r="O8281" s="243"/>
      <c r="P8281" s="244"/>
      <c r="Q8281" s="243"/>
      <c r="R8281" s="243"/>
    </row>
    <row r="8282" spans="1:18">
      <c r="A8282" s="241"/>
      <c r="B8282" s="241"/>
      <c r="C8282" s="245"/>
      <c r="D8282" s="241"/>
      <c r="E8282" s="241"/>
      <c r="F8282" s="241"/>
      <c r="G8282" s="242"/>
      <c r="H8282" s="241"/>
      <c r="I8282" s="241"/>
      <c r="J8282" s="241"/>
      <c r="K8282" s="241"/>
      <c r="L8282" s="241"/>
      <c r="M8282" s="243"/>
      <c r="N8282" s="244"/>
      <c r="O8282" s="243"/>
      <c r="P8282" s="244"/>
      <c r="Q8282" s="243"/>
      <c r="R8282" s="243"/>
    </row>
    <row r="8283" spans="1:18">
      <c r="A8283" s="241"/>
      <c r="B8283" s="241"/>
      <c r="C8283" s="245"/>
      <c r="D8283" s="241"/>
      <c r="E8283" s="241"/>
      <c r="F8283" s="241"/>
      <c r="G8283" s="242"/>
      <c r="H8283" s="241"/>
      <c r="I8283" s="241"/>
      <c r="J8283" s="241"/>
      <c r="K8283" s="241"/>
      <c r="L8283" s="241"/>
      <c r="M8283" s="243"/>
      <c r="N8283" s="244"/>
      <c r="O8283" s="243"/>
      <c r="P8283" s="244"/>
      <c r="Q8283" s="243"/>
      <c r="R8283" s="243"/>
    </row>
    <row r="8284" spans="1:18">
      <c r="A8284" s="241"/>
      <c r="B8284" s="241"/>
      <c r="C8284" s="245"/>
      <c r="D8284" s="241"/>
      <c r="E8284" s="241"/>
      <c r="F8284" s="241"/>
      <c r="G8284" s="242"/>
      <c r="H8284" s="241"/>
      <c r="I8284" s="241"/>
      <c r="J8284" s="241"/>
      <c r="K8284" s="241"/>
      <c r="L8284" s="241"/>
      <c r="M8284" s="243"/>
      <c r="N8284" s="244"/>
      <c r="O8284" s="243"/>
      <c r="P8284" s="244"/>
      <c r="Q8284" s="243"/>
      <c r="R8284" s="243"/>
    </row>
    <row r="8285" spans="1:18">
      <c r="A8285" s="241"/>
      <c r="B8285" s="241"/>
      <c r="C8285" s="245"/>
      <c r="D8285" s="241"/>
      <c r="E8285" s="241"/>
      <c r="F8285" s="241"/>
      <c r="G8285" s="242"/>
      <c r="H8285" s="241"/>
      <c r="I8285" s="241"/>
      <c r="J8285" s="241"/>
      <c r="K8285" s="241"/>
      <c r="L8285" s="241"/>
      <c r="M8285" s="243"/>
      <c r="N8285" s="244"/>
      <c r="O8285" s="243"/>
      <c r="P8285" s="244"/>
      <c r="Q8285" s="243"/>
      <c r="R8285" s="243"/>
    </row>
    <row r="8286" spans="1:18">
      <c r="A8286" s="241"/>
      <c r="B8286" s="241"/>
      <c r="C8286" s="245"/>
      <c r="D8286" s="241"/>
      <c r="E8286" s="241"/>
      <c r="F8286" s="241"/>
      <c r="G8286" s="242"/>
      <c r="H8286" s="241"/>
      <c r="I8286" s="241"/>
      <c r="J8286" s="241"/>
      <c r="K8286" s="241"/>
      <c r="L8286" s="241"/>
      <c r="M8286" s="243"/>
      <c r="N8286" s="244"/>
      <c r="O8286" s="243"/>
      <c r="P8286" s="244"/>
      <c r="Q8286" s="243"/>
      <c r="R8286" s="243"/>
    </row>
    <row r="8287" spans="1:18">
      <c r="A8287" s="241"/>
      <c r="B8287" s="241"/>
      <c r="C8287" s="245"/>
      <c r="D8287" s="241"/>
      <c r="E8287" s="241"/>
      <c r="F8287" s="241"/>
      <c r="G8287" s="242"/>
      <c r="H8287" s="241"/>
      <c r="I8287" s="241"/>
      <c r="J8287" s="241"/>
      <c r="K8287" s="241"/>
      <c r="L8287" s="241"/>
      <c r="M8287" s="243"/>
      <c r="N8287" s="244"/>
      <c r="O8287" s="243"/>
      <c r="P8287" s="244"/>
      <c r="Q8287" s="243"/>
      <c r="R8287" s="243"/>
    </row>
    <row r="8288" spans="1:18">
      <c r="A8288" s="241"/>
      <c r="B8288" s="241"/>
      <c r="C8288" s="245"/>
      <c r="D8288" s="241"/>
      <c r="E8288" s="241"/>
      <c r="F8288" s="241"/>
      <c r="G8288" s="242"/>
      <c r="H8288" s="241"/>
      <c r="I8288" s="241"/>
      <c r="J8288" s="241"/>
      <c r="K8288" s="241"/>
      <c r="L8288" s="241"/>
      <c r="M8288" s="243"/>
      <c r="N8288" s="244"/>
      <c r="O8288" s="243"/>
      <c r="P8288" s="244"/>
      <c r="Q8288" s="243"/>
      <c r="R8288" s="243"/>
    </row>
    <row r="8289" spans="1:18">
      <c r="A8289" s="241"/>
      <c r="B8289" s="241"/>
      <c r="C8289" s="245"/>
      <c r="D8289" s="241"/>
      <c r="E8289" s="241"/>
      <c r="F8289" s="241"/>
      <c r="G8289" s="242"/>
      <c r="H8289" s="241"/>
      <c r="I8289" s="241"/>
      <c r="J8289" s="241"/>
      <c r="K8289" s="241"/>
      <c r="L8289" s="241"/>
      <c r="M8289" s="243"/>
      <c r="N8289" s="244"/>
      <c r="O8289" s="243"/>
      <c r="P8289" s="244"/>
      <c r="Q8289" s="243"/>
      <c r="R8289" s="243"/>
    </row>
    <row r="8290" spans="1:18">
      <c r="A8290" s="241"/>
      <c r="B8290" s="241"/>
      <c r="C8290" s="245"/>
      <c r="D8290" s="241"/>
      <c r="E8290" s="241"/>
      <c r="F8290" s="241"/>
      <c r="G8290" s="242"/>
      <c r="H8290" s="241"/>
      <c r="I8290" s="241"/>
      <c r="J8290" s="241"/>
      <c r="K8290" s="241"/>
      <c r="L8290" s="241"/>
      <c r="M8290" s="243"/>
      <c r="N8290" s="244"/>
      <c r="O8290" s="243"/>
      <c r="P8290" s="244"/>
      <c r="Q8290" s="243"/>
      <c r="R8290" s="243"/>
    </row>
    <row r="8291" spans="1:18">
      <c r="A8291" s="241"/>
      <c r="B8291" s="241"/>
      <c r="C8291" s="245"/>
      <c r="D8291" s="241"/>
      <c r="E8291" s="241"/>
      <c r="F8291" s="241"/>
      <c r="G8291" s="242"/>
      <c r="H8291" s="241"/>
      <c r="I8291" s="241"/>
      <c r="J8291" s="241"/>
      <c r="K8291" s="241"/>
      <c r="L8291" s="241"/>
      <c r="M8291" s="243"/>
      <c r="N8291" s="244"/>
      <c r="O8291" s="243"/>
      <c r="P8291" s="244"/>
      <c r="Q8291" s="243"/>
      <c r="R8291" s="243"/>
    </row>
    <row r="8292" spans="1:18">
      <c r="A8292" s="241"/>
      <c r="B8292" s="241"/>
      <c r="C8292" s="245"/>
      <c r="D8292" s="241"/>
      <c r="E8292" s="241"/>
      <c r="F8292" s="241"/>
      <c r="G8292" s="242"/>
      <c r="H8292" s="241"/>
      <c r="I8292" s="241"/>
      <c r="J8292" s="241"/>
      <c r="K8292" s="241"/>
      <c r="L8292" s="241"/>
      <c r="M8292" s="243"/>
      <c r="N8292" s="244"/>
      <c r="O8292" s="243"/>
      <c r="P8292" s="244"/>
      <c r="Q8292" s="243"/>
      <c r="R8292" s="243"/>
    </row>
    <row r="8293" spans="1:18">
      <c r="A8293" s="241"/>
      <c r="B8293" s="241"/>
      <c r="C8293" s="245"/>
      <c r="D8293" s="241"/>
      <c r="E8293" s="241"/>
      <c r="F8293" s="241"/>
      <c r="G8293" s="242"/>
      <c r="H8293" s="241"/>
      <c r="I8293" s="241"/>
      <c r="J8293" s="241"/>
      <c r="K8293" s="241"/>
      <c r="L8293" s="241"/>
      <c r="M8293" s="243"/>
      <c r="N8293" s="244"/>
      <c r="O8293" s="243"/>
      <c r="P8293" s="244"/>
      <c r="Q8293" s="243"/>
      <c r="R8293" s="243"/>
    </row>
    <row r="8294" spans="1:18">
      <c r="A8294" s="241"/>
      <c r="B8294" s="241"/>
      <c r="C8294" s="245"/>
      <c r="D8294" s="241"/>
      <c r="E8294" s="241"/>
      <c r="F8294" s="241"/>
      <c r="G8294" s="242"/>
      <c r="H8294" s="241"/>
      <c r="I8294" s="241"/>
      <c r="J8294" s="241"/>
      <c r="K8294" s="241"/>
      <c r="L8294" s="241"/>
      <c r="M8294" s="243"/>
      <c r="N8294" s="244"/>
      <c r="O8294" s="243"/>
      <c r="P8294" s="244"/>
      <c r="Q8294" s="243"/>
      <c r="R8294" s="243"/>
    </row>
    <row r="8295" spans="1:18">
      <c r="A8295" s="241"/>
      <c r="B8295" s="241"/>
      <c r="C8295" s="245"/>
      <c r="D8295" s="241"/>
      <c r="E8295" s="241"/>
      <c r="F8295" s="241"/>
      <c r="G8295" s="242"/>
      <c r="H8295" s="241"/>
      <c r="I8295" s="241"/>
      <c r="J8295" s="241"/>
      <c r="K8295" s="241"/>
      <c r="L8295" s="241"/>
      <c r="M8295" s="243"/>
      <c r="N8295" s="244"/>
      <c r="O8295" s="243"/>
      <c r="P8295" s="244"/>
      <c r="Q8295" s="243"/>
      <c r="R8295" s="243"/>
    </row>
    <row r="8296" spans="1:18">
      <c r="A8296" s="241"/>
      <c r="B8296" s="241"/>
      <c r="C8296" s="245"/>
      <c r="D8296" s="241"/>
      <c r="E8296" s="241"/>
      <c r="F8296" s="241"/>
      <c r="G8296" s="242"/>
      <c r="H8296" s="241"/>
      <c r="I8296" s="241"/>
      <c r="J8296" s="241"/>
      <c r="K8296" s="241"/>
      <c r="L8296" s="241"/>
      <c r="M8296" s="243"/>
      <c r="N8296" s="244"/>
      <c r="O8296" s="243"/>
      <c r="P8296" s="244"/>
      <c r="Q8296" s="243"/>
      <c r="R8296" s="243"/>
    </row>
    <row r="8297" spans="1:18">
      <c r="A8297" s="241"/>
      <c r="B8297" s="241"/>
      <c r="C8297" s="245"/>
      <c r="D8297" s="241"/>
      <c r="E8297" s="241"/>
      <c r="F8297" s="241"/>
      <c r="G8297" s="242"/>
      <c r="H8297" s="241"/>
      <c r="I8297" s="241"/>
      <c r="J8297" s="241"/>
      <c r="K8297" s="241"/>
      <c r="L8297" s="241"/>
      <c r="M8297" s="243"/>
      <c r="N8297" s="244"/>
      <c r="O8297" s="243"/>
      <c r="P8297" s="244"/>
      <c r="Q8297" s="243"/>
      <c r="R8297" s="243"/>
    </row>
    <row r="8298" spans="1:18">
      <c r="A8298" s="241"/>
      <c r="B8298" s="241"/>
      <c r="C8298" s="245"/>
      <c r="D8298" s="241"/>
      <c r="E8298" s="241"/>
      <c r="F8298" s="241"/>
      <c r="G8298" s="242"/>
      <c r="H8298" s="241"/>
      <c r="I8298" s="241"/>
      <c r="J8298" s="241"/>
      <c r="K8298" s="241"/>
      <c r="L8298" s="241"/>
      <c r="M8298" s="243"/>
      <c r="N8298" s="244"/>
      <c r="O8298" s="243"/>
      <c r="P8298" s="244"/>
      <c r="Q8298" s="243"/>
      <c r="R8298" s="243"/>
    </row>
    <row r="8299" spans="1:18">
      <c r="A8299" s="241"/>
      <c r="B8299" s="241"/>
      <c r="C8299" s="245"/>
      <c r="D8299" s="241"/>
      <c r="E8299" s="241"/>
      <c r="F8299" s="241"/>
      <c r="G8299" s="242"/>
      <c r="H8299" s="241"/>
      <c r="I8299" s="241"/>
      <c r="J8299" s="241"/>
      <c r="K8299" s="241"/>
      <c r="L8299" s="241"/>
      <c r="M8299" s="243"/>
      <c r="N8299" s="244"/>
      <c r="O8299" s="243"/>
      <c r="P8299" s="244"/>
      <c r="Q8299" s="243"/>
      <c r="R8299" s="243"/>
    </row>
    <row r="8300" spans="1:18">
      <c r="A8300" s="241"/>
      <c r="B8300" s="241"/>
      <c r="C8300" s="245"/>
      <c r="D8300" s="241"/>
      <c r="E8300" s="241"/>
      <c r="F8300" s="241"/>
      <c r="G8300" s="242"/>
      <c r="H8300" s="241"/>
      <c r="I8300" s="241"/>
      <c r="J8300" s="241"/>
      <c r="K8300" s="241"/>
      <c r="L8300" s="241"/>
      <c r="M8300" s="243"/>
      <c r="N8300" s="244"/>
      <c r="O8300" s="243"/>
      <c r="P8300" s="244"/>
      <c r="Q8300" s="243"/>
      <c r="R8300" s="243"/>
    </row>
    <row r="8301" spans="1:18">
      <c r="A8301" s="241"/>
      <c r="B8301" s="241"/>
      <c r="C8301" s="245"/>
      <c r="D8301" s="241"/>
      <c r="E8301" s="241"/>
      <c r="F8301" s="241"/>
      <c r="G8301" s="242"/>
      <c r="H8301" s="241"/>
      <c r="I8301" s="241"/>
      <c r="J8301" s="241"/>
      <c r="K8301" s="241"/>
      <c r="L8301" s="241"/>
      <c r="M8301" s="243"/>
      <c r="N8301" s="244"/>
      <c r="O8301" s="243"/>
      <c r="P8301" s="244"/>
      <c r="Q8301" s="243"/>
      <c r="R8301" s="243"/>
    </row>
    <row r="8302" spans="1:18">
      <c r="A8302" s="241"/>
      <c r="B8302" s="241"/>
      <c r="C8302" s="245"/>
      <c r="D8302" s="241"/>
      <c r="E8302" s="241"/>
      <c r="F8302" s="241"/>
      <c r="G8302" s="242"/>
      <c r="H8302" s="241"/>
      <c r="I8302" s="241"/>
      <c r="J8302" s="241"/>
      <c r="K8302" s="241"/>
      <c r="L8302" s="241"/>
      <c r="M8302" s="243"/>
      <c r="N8302" s="244"/>
      <c r="O8302" s="243"/>
      <c r="P8302" s="244"/>
      <c r="Q8302" s="243"/>
      <c r="R8302" s="243"/>
    </row>
    <row r="8303" spans="1:18">
      <c r="A8303" s="241"/>
      <c r="B8303" s="241"/>
      <c r="C8303" s="245"/>
      <c r="D8303" s="241"/>
      <c r="E8303" s="241"/>
      <c r="F8303" s="241"/>
      <c r="G8303" s="242"/>
      <c r="H8303" s="241"/>
      <c r="I8303" s="241"/>
      <c r="J8303" s="241"/>
      <c r="K8303" s="241"/>
      <c r="L8303" s="241"/>
      <c r="M8303" s="243"/>
      <c r="N8303" s="244"/>
      <c r="O8303" s="243"/>
      <c r="P8303" s="244"/>
      <c r="Q8303" s="243"/>
      <c r="R8303" s="243"/>
    </row>
    <row r="8304" spans="1:18">
      <c r="A8304" s="241"/>
      <c r="B8304" s="241"/>
      <c r="C8304" s="245"/>
      <c r="D8304" s="241"/>
      <c r="E8304" s="241"/>
      <c r="F8304" s="241"/>
      <c r="G8304" s="242"/>
      <c r="H8304" s="241"/>
      <c r="I8304" s="241"/>
      <c r="J8304" s="241"/>
      <c r="K8304" s="241"/>
      <c r="L8304" s="241"/>
      <c r="M8304" s="243"/>
      <c r="N8304" s="244"/>
      <c r="O8304" s="243"/>
      <c r="P8304" s="244"/>
      <c r="Q8304" s="243"/>
      <c r="R8304" s="243"/>
    </row>
    <row r="8305" spans="1:18">
      <c r="A8305" s="241"/>
      <c r="B8305" s="241"/>
      <c r="C8305" s="245"/>
      <c r="D8305" s="241"/>
      <c r="E8305" s="241"/>
      <c r="F8305" s="241"/>
      <c r="G8305" s="242"/>
      <c r="H8305" s="241"/>
      <c r="I8305" s="241"/>
      <c r="J8305" s="241"/>
      <c r="K8305" s="241"/>
      <c r="L8305" s="241"/>
      <c r="M8305" s="243"/>
      <c r="N8305" s="244"/>
      <c r="O8305" s="243"/>
      <c r="P8305" s="244"/>
      <c r="Q8305" s="243"/>
      <c r="R8305" s="243"/>
    </row>
    <row r="8306" spans="1:18">
      <c r="A8306" s="241"/>
      <c r="B8306" s="241"/>
      <c r="C8306" s="245"/>
      <c r="D8306" s="241"/>
      <c r="E8306" s="241"/>
      <c r="F8306" s="241"/>
      <c r="G8306" s="242"/>
      <c r="H8306" s="241"/>
      <c r="I8306" s="241"/>
      <c r="J8306" s="241"/>
      <c r="K8306" s="241"/>
      <c r="L8306" s="241"/>
      <c r="M8306" s="243"/>
      <c r="N8306" s="244"/>
      <c r="O8306" s="243"/>
      <c r="P8306" s="244"/>
      <c r="Q8306" s="243"/>
      <c r="R8306" s="243"/>
    </row>
    <row r="8307" spans="1:18">
      <c r="A8307" s="241"/>
      <c r="B8307" s="241"/>
      <c r="C8307" s="245"/>
      <c r="D8307" s="241"/>
      <c r="E8307" s="241"/>
      <c r="F8307" s="241"/>
      <c r="G8307" s="242"/>
      <c r="H8307" s="241"/>
      <c r="I8307" s="241"/>
      <c r="J8307" s="241"/>
      <c r="K8307" s="241"/>
      <c r="L8307" s="241"/>
      <c r="M8307" s="243"/>
      <c r="N8307" s="244"/>
      <c r="O8307" s="243"/>
      <c r="P8307" s="244"/>
      <c r="Q8307" s="243"/>
      <c r="R8307" s="243"/>
    </row>
    <row r="8308" spans="1:18">
      <c r="A8308" s="241"/>
      <c r="B8308" s="241"/>
      <c r="C8308" s="245"/>
      <c r="D8308" s="241"/>
      <c r="E8308" s="241"/>
      <c r="F8308" s="241"/>
      <c r="G8308" s="242"/>
      <c r="H8308" s="241"/>
      <c r="I8308" s="241"/>
      <c r="J8308" s="241"/>
      <c r="K8308" s="241"/>
      <c r="L8308" s="241"/>
      <c r="M8308" s="243"/>
      <c r="N8308" s="244"/>
      <c r="O8308" s="243"/>
      <c r="P8308" s="244"/>
      <c r="Q8308" s="243"/>
      <c r="R8308" s="243"/>
    </row>
    <row r="8309" spans="1:18">
      <c r="A8309" s="241"/>
      <c r="B8309" s="241"/>
      <c r="C8309" s="245"/>
      <c r="D8309" s="241"/>
      <c r="E8309" s="241"/>
      <c r="F8309" s="241"/>
      <c r="G8309" s="242"/>
      <c r="H8309" s="241"/>
      <c r="I8309" s="241"/>
      <c r="J8309" s="241"/>
      <c r="K8309" s="241"/>
      <c r="L8309" s="241"/>
      <c r="M8309" s="243"/>
      <c r="N8309" s="244"/>
      <c r="O8309" s="243"/>
      <c r="P8309" s="244"/>
      <c r="Q8309" s="243"/>
      <c r="R8309" s="243"/>
    </row>
    <row r="8310" spans="1:18">
      <c r="A8310" s="241"/>
      <c r="B8310" s="241"/>
      <c r="C8310" s="245"/>
      <c r="D8310" s="241"/>
      <c r="E8310" s="241"/>
      <c r="F8310" s="241"/>
      <c r="G8310" s="242"/>
      <c r="H8310" s="241"/>
      <c r="I8310" s="241"/>
      <c r="J8310" s="241"/>
      <c r="K8310" s="241"/>
      <c r="L8310" s="241"/>
      <c r="M8310" s="243"/>
      <c r="N8310" s="244"/>
      <c r="O8310" s="243"/>
      <c r="P8310" s="244"/>
      <c r="Q8310" s="243"/>
      <c r="R8310" s="243"/>
    </row>
    <row r="8311" spans="1:18">
      <c r="A8311" s="241"/>
      <c r="B8311" s="241"/>
      <c r="C8311" s="245"/>
      <c r="D8311" s="241"/>
      <c r="E8311" s="241"/>
      <c r="F8311" s="241"/>
      <c r="G8311" s="242"/>
      <c r="H8311" s="241"/>
      <c r="I8311" s="241"/>
      <c r="J8311" s="241"/>
      <c r="K8311" s="241"/>
      <c r="L8311" s="241"/>
      <c r="M8311" s="243"/>
      <c r="N8311" s="244"/>
      <c r="O8311" s="243"/>
      <c r="P8311" s="244"/>
      <c r="Q8311" s="243"/>
      <c r="R8311" s="243"/>
    </row>
    <row r="8312" spans="1:18">
      <c r="A8312" s="241"/>
      <c r="B8312" s="241"/>
      <c r="C8312" s="245"/>
      <c r="D8312" s="241"/>
      <c r="E8312" s="241"/>
      <c r="F8312" s="241"/>
      <c r="G8312" s="242"/>
      <c r="H8312" s="241"/>
      <c r="I8312" s="241"/>
      <c r="J8312" s="241"/>
      <c r="K8312" s="241"/>
      <c r="L8312" s="241"/>
      <c r="M8312" s="243"/>
      <c r="N8312" s="244"/>
      <c r="O8312" s="243"/>
      <c r="P8312" s="244"/>
      <c r="Q8312" s="243"/>
      <c r="R8312" s="243"/>
    </row>
    <row r="8313" spans="1:18">
      <c r="A8313" s="241"/>
      <c r="B8313" s="241"/>
      <c r="C8313" s="245"/>
      <c r="D8313" s="241"/>
      <c r="E8313" s="241"/>
      <c r="F8313" s="241"/>
      <c r="G8313" s="242"/>
      <c r="H8313" s="241"/>
      <c r="I8313" s="241"/>
      <c r="J8313" s="241"/>
      <c r="K8313" s="241"/>
      <c r="L8313" s="241"/>
      <c r="M8313" s="243"/>
      <c r="N8313" s="244"/>
      <c r="O8313" s="243"/>
      <c r="P8313" s="244"/>
      <c r="Q8313" s="243"/>
      <c r="R8313" s="243"/>
    </row>
    <row r="8314" spans="1:18">
      <c r="A8314" s="241"/>
      <c r="B8314" s="241"/>
      <c r="C8314" s="245"/>
      <c r="D8314" s="241"/>
      <c r="E8314" s="241"/>
      <c r="F8314" s="241"/>
      <c r="G8314" s="242"/>
      <c r="H8314" s="241"/>
      <c r="I8314" s="241"/>
      <c r="J8314" s="241"/>
      <c r="K8314" s="241"/>
      <c r="L8314" s="241"/>
      <c r="M8314" s="243"/>
      <c r="N8314" s="244"/>
      <c r="O8314" s="243"/>
      <c r="P8314" s="244"/>
      <c r="Q8314" s="243"/>
      <c r="R8314" s="243"/>
    </row>
    <row r="8315" spans="1:18">
      <c r="A8315" s="241"/>
      <c r="B8315" s="241"/>
      <c r="C8315" s="245"/>
      <c r="D8315" s="241"/>
      <c r="E8315" s="241"/>
      <c r="F8315" s="241"/>
      <c r="G8315" s="242"/>
      <c r="H8315" s="241"/>
      <c r="I8315" s="241"/>
      <c r="J8315" s="241"/>
      <c r="K8315" s="241"/>
      <c r="L8315" s="241"/>
      <c r="M8315" s="243"/>
      <c r="N8315" s="244"/>
      <c r="O8315" s="243"/>
      <c r="P8315" s="244"/>
      <c r="Q8315" s="243"/>
      <c r="R8315" s="243"/>
    </row>
    <row r="8316" spans="1:18">
      <c r="A8316" s="241"/>
      <c r="B8316" s="241"/>
      <c r="C8316" s="245"/>
      <c r="D8316" s="241"/>
      <c r="E8316" s="241"/>
      <c r="F8316" s="241"/>
      <c r="G8316" s="242"/>
      <c r="H8316" s="241"/>
      <c r="I8316" s="241"/>
      <c r="J8316" s="241"/>
      <c r="K8316" s="241"/>
      <c r="L8316" s="241"/>
      <c r="M8316" s="243"/>
      <c r="N8316" s="244"/>
      <c r="O8316" s="243"/>
      <c r="P8316" s="244"/>
      <c r="Q8316" s="243"/>
      <c r="R8316" s="243"/>
    </row>
    <row r="8317" spans="1:18">
      <c r="A8317" s="241"/>
      <c r="B8317" s="241"/>
      <c r="C8317" s="245"/>
      <c r="D8317" s="241"/>
      <c r="E8317" s="241"/>
      <c r="F8317" s="241"/>
      <c r="G8317" s="242"/>
      <c r="H8317" s="241"/>
      <c r="I8317" s="241"/>
      <c r="J8317" s="241"/>
      <c r="K8317" s="241"/>
      <c r="L8317" s="241"/>
      <c r="M8317" s="243"/>
      <c r="N8317" s="244"/>
      <c r="O8317" s="243"/>
      <c r="P8317" s="244"/>
      <c r="Q8317" s="243"/>
      <c r="R8317" s="243"/>
    </row>
    <row r="8318" spans="1:18">
      <c r="A8318" s="241"/>
      <c r="B8318" s="241"/>
      <c r="C8318" s="245"/>
      <c r="D8318" s="241"/>
      <c r="E8318" s="241"/>
      <c r="F8318" s="241"/>
      <c r="G8318" s="242"/>
      <c r="H8318" s="241"/>
      <c r="I8318" s="241"/>
      <c r="J8318" s="241"/>
      <c r="K8318" s="241"/>
      <c r="L8318" s="241"/>
      <c r="M8318" s="243"/>
      <c r="N8318" s="244"/>
      <c r="O8318" s="243"/>
      <c r="P8318" s="244"/>
      <c r="Q8318" s="243"/>
      <c r="R8318" s="243"/>
    </row>
    <row r="8319" spans="1:18">
      <c r="A8319" s="241"/>
      <c r="B8319" s="241"/>
      <c r="C8319" s="245"/>
      <c r="D8319" s="241"/>
      <c r="E8319" s="241"/>
      <c r="F8319" s="241"/>
      <c r="G8319" s="242"/>
      <c r="H8319" s="241"/>
      <c r="I8319" s="241"/>
      <c r="J8319" s="241"/>
      <c r="K8319" s="241"/>
      <c r="L8319" s="241"/>
      <c r="M8319" s="243"/>
      <c r="N8319" s="244"/>
      <c r="O8319" s="243"/>
      <c r="P8319" s="244"/>
      <c r="Q8319" s="243"/>
      <c r="R8319" s="243"/>
    </row>
    <row r="8320" spans="1:18">
      <c r="A8320" s="241"/>
      <c r="B8320" s="241"/>
      <c r="C8320" s="245"/>
      <c r="D8320" s="241"/>
      <c r="E8320" s="241"/>
      <c r="F8320" s="241"/>
      <c r="G8320" s="242"/>
      <c r="H8320" s="241"/>
      <c r="I8320" s="241"/>
      <c r="J8320" s="241"/>
      <c r="K8320" s="241"/>
      <c r="L8320" s="241"/>
      <c r="M8320" s="243"/>
      <c r="N8320" s="244"/>
      <c r="O8320" s="243"/>
      <c r="P8320" s="244"/>
      <c r="Q8320" s="243"/>
      <c r="R8320" s="243"/>
    </row>
    <row r="8321" spans="1:18">
      <c r="A8321" s="241"/>
      <c r="B8321" s="241"/>
      <c r="C8321" s="245"/>
      <c r="D8321" s="241"/>
      <c r="E8321" s="241"/>
      <c r="F8321" s="241"/>
      <c r="G8321" s="242"/>
      <c r="H8321" s="241"/>
      <c r="I8321" s="241"/>
      <c r="J8321" s="241"/>
      <c r="K8321" s="241"/>
      <c r="L8321" s="241"/>
      <c r="M8321" s="243"/>
      <c r="N8321" s="244"/>
      <c r="O8321" s="243"/>
      <c r="P8321" s="244"/>
      <c r="Q8321" s="243"/>
      <c r="R8321" s="243"/>
    </row>
    <row r="8322" spans="1:18">
      <c r="A8322" s="241"/>
      <c r="B8322" s="241"/>
      <c r="C8322" s="245"/>
      <c r="D8322" s="241"/>
      <c r="E8322" s="241"/>
      <c r="F8322" s="241"/>
      <c r="G8322" s="242"/>
      <c r="H8322" s="241"/>
      <c r="I8322" s="241"/>
      <c r="J8322" s="241"/>
      <c r="K8322" s="241"/>
      <c r="L8322" s="241"/>
      <c r="M8322" s="243"/>
      <c r="N8322" s="244"/>
      <c r="O8322" s="243"/>
      <c r="P8322" s="244"/>
      <c r="Q8322" s="243"/>
      <c r="R8322" s="243"/>
    </row>
    <row r="8323" spans="1:18">
      <c r="A8323" s="241"/>
      <c r="B8323" s="241"/>
      <c r="C8323" s="245"/>
      <c r="D8323" s="241"/>
      <c r="E8323" s="241"/>
      <c r="F8323" s="241"/>
      <c r="G8323" s="242"/>
      <c r="H8323" s="241"/>
      <c r="I8323" s="241"/>
      <c r="J8323" s="241"/>
      <c r="K8323" s="241"/>
      <c r="L8323" s="241"/>
      <c r="M8323" s="243"/>
      <c r="N8323" s="244"/>
      <c r="O8323" s="243"/>
      <c r="P8323" s="244"/>
      <c r="Q8323" s="243"/>
      <c r="R8323" s="243"/>
    </row>
    <row r="8324" spans="1:18">
      <c r="A8324" s="241"/>
      <c r="B8324" s="241"/>
      <c r="C8324" s="245"/>
      <c r="D8324" s="241"/>
      <c r="E8324" s="241"/>
      <c r="F8324" s="241"/>
      <c r="G8324" s="242"/>
      <c r="H8324" s="241"/>
      <c r="I8324" s="241"/>
      <c r="J8324" s="241"/>
      <c r="K8324" s="241"/>
      <c r="L8324" s="241"/>
      <c r="M8324" s="243"/>
      <c r="N8324" s="244"/>
      <c r="O8324" s="243"/>
      <c r="P8324" s="244"/>
      <c r="Q8324" s="243"/>
      <c r="R8324" s="243"/>
    </row>
    <row r="8325" spans="1:18">
      <c r="A8325" s="241"/>
      <c r="B8325" s="241"/>
      <c r="C8325" s="245"/>
      <c r="D8325" s="241"/>
      <c r="E8325" s="241"/>
      <c r="F8325" s="241"/>
      <c r="G8325" s="242"/>
      <c r="H8325" s="241"/>
      <c r="I8325" s="241"/>
      <c r="J8325" s="241"/>
      <c r="K8325" s="241"/>
      <c r="L8325" s="241"/>
      <c r="M8325" s="243"/>
      <c r="N8325" s="244"/>
      <c r="O8325" s="243"/>
      <c r="P8325" s="244"/>
      <c r="Q8325" s="243"/>
      <c r="R8325" s="243"/>
    </row>
    <row r="8326" spans="1:18">
      <c r="A8326" s="241"/>
      <c r="B8326" s="241"/>
      <c r="C8326" s="245"/>
      <c r="D8326" s="241"/>
      <c r="E8326" s="241"/>
      <c r="F8326" s="241"/>
      <c r="G8326" s="242"/>
      <c r="H8326" s="241"/>
      <c r="I8326" s="241"/>
      <c r="J8326" s="241"/>
      <c r="K8326" s="241"/>
      <c r="L8326" s="241"/>
      <c r="M8326" s="243"/>
      <c r="N8326" s="244"/>
      <c r="O8326" s="243"/>
      <c r="P8326" s="244"/>
      <c r="Q8326" s="243"/>
      <c r="R8326" s="243"/>
    </row>
    <row r="8327" spans="1:18">
      <c r="A8327" s="241"/>
      <c r="B8327" s="241"/>
      <c r="C8327" s="245"/>
      <c r="D8327" s="241"/>
      <c r="E8327" s="241"/>
      <c r="F8327" s="241"/>
      <c r="G8327" s="242"/>
      <c r="H8327" s="241"/>
      <c r="I8327" s="241"/>
      <c r="J8327" s="241"/>
      <c r="K8327" s="241"/>
      <c r="L8327" s="241"/>
      <c r="M8327" s="243"/>
      <c r="N8327" s="244"/>
      <c r="O8327" s="243"/>
      <c r="P8327" s="244"/>
      <c r="Q8327" s="243"/>
      <c r="R8327" s="243"/>
    </row>
    <row r="8328" spans="1:18">
      <c r="A8328" s="241"/>
      <c r="B8328" s="241"/>
      <c r="C8328" s="245"/>
      <c r="D8328" s="241"/>
      <c r="E8328" s="241"/>
      <c r="F8328" s="241"/>
      <c r="G8328" s="242"/>
      <c r="H8328" s="241"/>
      <c r="I8328" s="241"/>
      <c r="J8328" s="241"/>
      <c r="K8328" s="241"/>
      <c r="L8328" s="241"/>
      <c r="M8328" s="243"/>
      <c r="N8328" s="244"/>
      <c r="O8328" s="243"/>
      <c r="P8328" s="244"/>
      <c r="Q8328" s="243"/>
      <c r="R8328" s="243"/>
    </row>
    <row r="8329" spans="1:18">
      <c r="A8329" s="241"/>
      <c r="B8329" s="241"/>
      <c r="C8329" s="245"/>
      <c r="D8329" s="241"/>
      <c r="E8329" s="241"/>
      <c r="F8329" s="241"/>
      <c r="G8329" s="242"/>
      <c r="H8329" s="241"/>
      <c r="I8329" s="241"/>
      <c r="J8329" s="241"/>
      <c r="K8329" s="241"/>
      <c r="L8329" s="241"/>
      <c r="M8329" s="243"/>
      <c r="N8329" s="244"/>
      <c r="O8329" s="243"/>
      <c r="P8329" s="244"/>
      <c r="Q8329" s="243"/>
      <c r="R8329" s="243"/>
    </row>
    <row r="8330" spans="1:18">
      <c r="A8330" s="241"/>
      <c r="B8330" s="241"/>
      <c r="C8330" s="245"/>
      <c r="D8330" s="241"/>
      <c r="E8330" s="241"/>
      <c r="F8330" s="241"/>
      <c r="G8330" s="242"/>
      <c r="H8330" s="241"/>
      <c r="I8330" s="241"/>
      <c r="J8330" s="241"/>
      <c r="K8330" s="241"/>
      <c r="L8330" s="241"/>
      <c r="M8330" s="243"/>
      <c r="N8330" s="244"/>
      <c r="O8330" s="243"/>
      <c r="P8330" s="244"/>
      <c r="Q8330" s="243"/>
      <c r="R8330" s="243"/>
    </row>
    <row r="8331" spans="1:18">
      <c r="A8331" s="241"/>
      <c r="B8331" s="241"/>
      <c r="C8331" s="245"/>
      <c r="D8331" s="241"/>
      <c r="E8331" s="241"/>
      <c r="F8331" s="241"/>
      <c r="G8331" s="242"/>
      <c r="H8331" s="241"/>
      <c r="I8331" s="241"/>
      <c r="J8331" s="241"/>
      <c r="K8331" s="241"/>
      <c r="L8331" s="241"/>
      <c r="M8331" s="243"/>
      <c r="N8331" s="244"/>
      <c r="O8331" s="243"/>
      <c r="P8331" s="244"/>
      <c r="Q8331" s="243"/>
      <c r="R8331" s="243"/>
    </row>
    <row r="8332" spans="1:18">
      <c r="A8332" s="241"/>
      <c r="B8332" s="241"/>
      <c r="C8332" s="245"/>
      <c r="D8332" s="241"/>
      <c r="E8332" s="241"/>
      <c r="F8332" s="241"/>
      <c r="G8332" s="242"/>
      <c r="H8332" s="241"/>
      <c r="I8332" s="241"/>
      <c r="J8332" s="241"/>
      <c r="K8332" s="241"/>
      <c r="L8332" s="241"/>
      <c r="M8332" s="243"/>
      <c r="N8332" s="244"/>
      <c r="O8332" s="243"/>
      <c r="P8332" s="244"/>
      <c r="Q8332" s="243"/>
      <c r="R8332" s="243"/>
    </row>
    <row r="8333" spans="1:18">
      <c r="A8333" s="241"/>
      <c r="B8333" s="241"/>
      <c r="C8333" s="245"/>
      <c r="D8333" s="241"/>
      <c r="E8333" s="241"/>
      <c r="F8333" s="241"/>
      <c r="G8333" s="242"/>
      <c r="H8333" s="241"/>
      <c r="I8333" s="241"/>
      <c r="J8333" s="241"/>
      <c r="K8333" s="241"/>
      <c r="L8333" s="241"/>
      <c r="M8333" s="243"/>
      <c r="N8333" s="244"/>
      <c r="O8333" s="243"/>
      <c r="P8333" s="244"/>
      <c r="Q8333" s="243"/>
      <c r="R8333" s="243"/>
    </row>
    <row r="8334" spans="1:18">
      <c r="A8334" s="241"/>
      <c r="B8334" s="241"/>
      <c r="C8334" s="245"/>
      <c r="D8334" s="241"/>
      <c r="E8334" s="241"/>
      <c r="F8334" s="241"/>
      <c r="G8334" s="242"/>
      <c r="H8334" s="241"/>
      <c r="I8334" s="241"/>
      <c r="J8334" s="241"/>
      <c r="K8334" s="241"/>
      <c r="L8334" s="241"/>
      <c r="M8334" s="243"/>
      <c r="N8334" s="244"/>
      <c r="O8334" s="243"/>
      <c r="P8334" s="244"/>
      <c r="Q8334" s="243"/>
      <c r="R8334" s="243"/>
    </row>
    <row r="8335" spans="1:18">
      <c r="A8335" s="241"/>
      <c r="B8335" s="241"/>
      <c r="C8335" s="245"/>
      <c r="D8335" s="241"/>
      <c r="E8335" s="241"/>
      <c r="F8335" s="241"/>
      <c r="G8335" s="242"/>
      <c r="H8335" s="241"/>
      <c r="I8335" s="241"/>
      <c r="J8335" s="241"/>
      <c r="K8335" s="241"/>
      <c r="L8335" s="241"/>
      <c r="M8335" s="243"/>
      <c r="N8335" s="244"/>
      <c r="O8335" s="243"/>
      <c r="P8335" s="244"/>
      <c r="Q8335" s="243"/>
      <c r="R8335" s="243"/>
    </row>
    <row r="8336" spans="1:18">
      <c r="A8336" s="241"/>
      <c r="B8336" s="241"/>
      <c r="C8336" s="245"/>
      <c r="D8336" s="241"/>
      <c r="E8336" s="241"/>
      <c r="F8336" s="241"/>
      <c r="G8336" s="242"/>
      <c r="H8336" s="241"/>
      <c r="I8336" s="241"/>
      <c r="J8336" s="241"/>
      <c r="K8336" s="241"/>
      <c r="L8336" s="241"/>
      <c r="M8336" s="243"/>
      <c r="N8336" s="244"/>
      <c r="O8336" s="243"/>
      <c r="P8336" s="244"/>
      <c r="Q8336" s="243"/>
      <c r="R8336" s="243"/>
    </row>
    <row r="8337" spans="1:18">
      <c r="A8337" s="241"/>
      <c r="B8337" s="241"/>
      <c r="C8337" s="245"/>
      <c r="D8337" s="241"/>
      <c r="E8337" s="241"/>
      <c r="F8337" s="241"/>
      <c r="G8337" s="242"/>
      <c r="H8337" s="241"/>
      <c r="I8337" s="241"/>
      <c r="J8337" s="241"/>
      <c r="K8337" s="241"/>
      <c r="L8337" s="241"/>
      <c r="M8337" s="243"/>
      <c r="N8337" s="244"/>
      <c r="O8337" s="243"/>
      <c r="P8337" s="244"/>
      <c r="Q8337" s="243"/>
      <c r="R8337" s="243"/>
    </row>
    <row r="8338" spans="1:18">
      <c r="A8338" s="241"/>
      <c r="B8338" s="241"/>
      <c r="C8338" s="245"/>
      <c r="D8338" s="241"/>
      <c r="E8338" s="241"/>
      <c r="F8338" s="241"/>
      <c r="G8338" s="242"/>
      <c r="H8338" s="241"/>
      <c r="I8338" s="241"/>
      <c r="J8338" s="241"/>
      <c r="K8338" s="241"/>
      <c r="L8338" s="241"/>
      <c r="M8338" s="243"/>
      <c r="N8338" s="244"/>
      <c r="O8338" s="243"/>
      <c r="P8338" s="244"/>
      <c r="Q8338" s="243"/>
      <c r="R8338" s="243"/>
    </row>
    <row r="8339" spans="1:18">
      <c r="A8339" s="241"/>
      <c r="B8339" s="241"/>
      <c r="C8339" s="245"/>
      <c r="D8339" s="241"/>
      <c r="E8339" s="241"/>
      <c r="F8339" s="241"/>
      <c r="G8339" s="242"/>
      <c r="H8339" s="241"/>
      <c r="I8339" s="241"/>
      <c r="J8339" s="241"/>
      <c r="K8339" s="241"/>
      <c r="L8339" s="241"/>
      <c r="M8339" s="243"/>
      <c r="N8339" s="244"/>
      <c r="O8339" s="243"/>
      <c r="P8339" s="244"/>
      <c r="Q8339" s="243"/>
      <c r="R8339" s="243"/>
    </row>
    <row r="8340" spans="1:18">
      <c r="A8340" s="241"/>
      <c r="B8340" s="241"/>
      <c r="C8340" s="245"/>
      <c r="D8340" s="241"/>
      <c r="E8340" s="241"/>
      <c r="F8340" s="241"/>
      <c r="G8340" s="242"/>
      <c r="H8340" s="241"/>
      <c r="I8340" s="241"/>
      <c r="J8340" s="241"/>
      <c r="K8340" s="241"/>
      <c r="L8340" s="241"/>
      <c r="M8340" s="243"/>
      <c r="N8340" s="244"/>
      <c r="O8340" s="243"/>
      <c r="P8340" s="244"/>
      <c r="Q8340" s="243"/>
      <c r="R8340" s="243"/>
    </row>
    <row r="8341" spans="1:18">
      <c r="A8341" s="241"/>
      <c r="B8341" s="241"/>
      <c r="C8341" s="245"/>
      <c r="D8341" s="241"/>
      <c r="E8341" s="241"/>
      <c r="F8341" s="241"/>
      <c r="G8341" s="242"/>
      <c r="H8341" s="241"/>
      <c r="I8341" s="241"/>
      <c r="J8341" s="241"/>
      <c r="K8341" s="241"/>
      <c r="L8341" s="241"/>
      <c r="M8341" s="243"/>
      <c r="N8341" s="244"/>
      <c r="O8341" s="243"/>
      <c r="P8341" s="244"/>
      <c r="Q8341" s="243"/>
      <c r="R8341" s="243"/>
    </row>
    <row r="8342" spans="1:18">
      <c r="A8342" s="241"/>
      <c r="B8342" s="241"/>
      <c r="C8342" s="245"/>
      <c r="D8342" s="241"/>
      <c r="E8342" s="241"/>
      <c r="F8342" s="241"/>
      <c r="G8342" s="242"/>
      <c r="H8342" s="241"/>
      <c r="I8342" s="241"/>
      <c r="J8342" s="241"/>
      <c r="K8342" s="241"/>
      <c r="L8342" s="241"/>
      <c r="M8342" s="243"/>
      <c r="N8342" s="244"/>
      <c r="O8342" s="243"/>
      <c r="P8342" s="244"/>
      <c r="Q8342" s="243"/>
      <c r="R8342" s="243"/>
    </row>
    <row r="8343" spans="1:18">
      <c r="A8343" s="241"/>
      <c r="B8343" s="241"/>
      <c r="C8343" s="245"/>
      <c r="D8343" s="241"/>
      <c r="E8343" s="241"/>
      <c r="F8343" s="241"/>
      <c r="G8343" s="242"/>
      <c r="H8343" s="241"/>
      <c r="I8343" s="241"/>
      <c r="J8343" s="241"/>
      <c r="K8343" s="241"/>
      <c r="L8343" s="241"/>
      <c r="M8343" s="243"/>
      <c r="N8343" s="244"/>
      <c r="O8343" s="243"/>
      <c r="P8343" s="244"/>
      <c r="Q8343" s="243"/>
      <c r="R8343" s="243"/>
    </row>
    <row r="8344" spans="1:18">
      <c r="A8344" s="241"/>
      <c r="B8344" s="241"/>
      <c r="C8344" s="245"/>
      <c r="D8344" s="241"/>
      <c r="E8344" s="241"/>
      <c r="F8344" s="241"/>
      <c r="G8344" s="242"/>
      <c r="H8344" s="241"/>
      <c r="I8344" s="241"/>
      <c r="J8344" s="241"/>
      <c r="K8344" s="241"/>
      <c r="L8344" s="241"/>
      <c r="M8344" s="243"/>
      <c r="N8344" s="244"/>
      <c r="O8344" s="243"/>
      <c r="P8344" s="244"/>
      <c r="Q8344" s="243"/>
      <c r="R8344" s="243"/>
    </row>
    <row r="8345" spans="1:18">
      <c r="A8345" s="241"/>
      <c r="B8345" s="241"/>
      <c r="C8345" s="245"/>
      <c r="D8345" s="241"/>
      <c r="E8345" s="241"/>
      <c r="F8345" s="241"/>
      <c r="G8345" s="242"/>
      <c r="H8345" s="241"/>
      <c r="I8345" s="241"/>
      <c r="J8345" s="241"/>
      <c r="K8345" s="241"/>
      <c r="L8345" s="241"/>
      <c r="M8345" s="243"/>
      <c r="N8345" s="244"/>
      <c r="O8345" s="243"/>
      <c r="P8345" s="244"/>
      <c r="Q8345" s="243"/>
      <c r="R8345" s="243"/>
    </row>
    <row r="8346" spans="1:18">
      <c r="A8346" s="241"/>
      <c r="B8346" s="241"/>
      <c r="C8346" s="245"/>
      <c r="D8346" s="241"/>
      <c r="E8346" s="241"/>
      <c r="F8346" s="241"/>
      <c r="G8346" s="242"/>
      <c r="H8346" s="241"/>
      <c r="I8346" s="241"/>
      <c r="J8346" s="241"/>
      <c r="K8346" s="241"/>
      <c r="L8346" s="241"/>
      <c r="M8346" s="243"/>
      <c r="N8346" s="244"/>
      <c r="O8346" s="243"/>
      <c r="P8346" s="244"/>
      <c r="Q8346" s="243"/>
      <c r="R8346" s="243"/>
    </row>
    <row r="8347" spans="1:18">
      <c r="A8347" s="241"/>
      <c r="B8347" s="241"/>
      <c r="C8347" s="245"/>
      <c r="D8347" s="241"/>
      <c r="E8347" s="241"/>
      <c r="F8347" s="241"/>
      <c r="G8347" s="242"/>
      <c r="H8347" s="241"/>
      <c r="I8347" s="241"/>
      <c r="J8347" s="241"/>
      <c r="K8347" s="241"/>
      <c r="L8347" s="241"/>
      <c r="M8347" s="243"/>
      <c r="N8347" s="244"/>
      <c r="O8347" s="243"/>
      <c r="P8347" s="244"/>
      <c r="Q8347" s="243"/>
      <c r="R8347" s="243"/>
    </row>
    <row r="8348" spans="1:18">
      <c r="A8348" s="241"/>
      <c r="B8348" s="241"/>
      <c r="C8348" s="245"/>
      <c r="D8348" s="241"/>
      <c r="E8348" s="241"/>
      <c r="F8348" s="241"/>
      <c r="G8348" s="242"/>
      <c r="H8348" s="241"/>
      <c r="I8348" s="241"/>
      <c r="J8348" s="241"/>
      <c r="K8348" s="241"/>
      <c r="L8348" s="241"/>
      <c r="M8348" s="243"/>
      <c r="N8348" s="244"/>
      <c r="O8348" s="243"/>
      <c r="P8348" s="244"/>
      <c r="Q8348" s="243"/>
      <c r="R8348" s="243"/>
    </row>
    <row r="8349" spans="1:18">
      <c r="A8349" s="241"/>
      <c r="B8349" s="241"/>
      <c r="C8349" s="245"/>
      <c r="D8349" s="241"/>
      <c r="E8349" s="241"/>
      <c r="F8349" s="241"/>
      <c r="G8349" s="242"/>
      <c r="H8349" s="241"/>
      <c r="I8349" s="241"/>
      <c r="J8349" s="241"/>
      <c r="K8349" s="241"/>
      <c r="L8349" s="241"/>
      <c r="M8349" s="243"/>
      <c r="N8349" s="244"/>
      <c r="O8349" s="243"/>
      <c r="P8349" s="244"/>
      <c r="Q8349" s="243"/>
      <c r="R8349" s="243"/>
    </row>
    <row r="8350" spans="1:18">
      <c r="A8350" s="241"/>
      <c r="B8350" s="241"/>
      <c r="C8350" s="245"/>
      <c r="D8350" s="241"/>
      <c r="E8350" s="241"/>
      <c r="F8350" s="241"/>
      <c r="G8350" s="242"/>
      <c r="H8350" s="241"/>
      <c r="I8350" s="241"/>
      <c r="J8350" s="241"/>
      <c r="K8350" s="241"/>
      <c r="L8350" s="241"/>
      <c r="M8350" s="243"/>
      <c r="N8350" s="244"/>
      <c r="O8350" s="243"/>
      <c r="P8350" s="244"/>
      <c r="Q8350" s="243"/>
      <c r="R8350" s="243"/>
    </row>
    <row r="8351" spans="1:18">
      <c r="A8351" s="241"/>
      <c r="B8351" s="241"/>
      <c r="C8351" s="245"/>
      <c r="D8351" s="241"/>
      <c r="E8351" s="241"/>
      <c r="F8351" s="241"/>
      <c r="G8351" s="242"/>
      <c r="H8351" s="241"/>
      <c r="I8351" s="241"/>
      <c r="J8351" s="241"/>
      <c r="K8351" s="241"/>
      <c r="L8351" s="241"/>
      <c r="M8351" s="243"/>
      <c r="N8351" s="244"/>
      <c r="O8351" s="243"/>
      <c r="P8351" s="244"/>
      <c r="Q8351" s="243"/>
      <c r="R8351" s="243"/>
    </row>
    <row r="8352" spans="1:18">
      <c r="A8352" s="241"/>
      <c r="B8352" s="241"/>
      <c r="C8352" s="245"/>
      <c r="D8352" s="241"/>
      <c r="E8352" s="241"/>
      <c r="F8352" s="241"/>
      <c r="G8352" s="242"/>
      <c r="H8352" s="241"/>
      <c r="I8352" s="241"/>
      <c r="J8352" s="241"/>
      <c r="K8352" s="241"/>
      <c r="L8352" s="241"/>
      <c r="M8352" s="243"/>
      <c r="N8352" s="244"/>
      <c r="O8352" s="243"/>
      <c r="P8352" s="244"/>
      <c r="Q8352" s="243"/>
      <c r="R8352" s="243"/>
    </row>
    <row r="8353" spans="1:18">
      <c r="A8353" s="241"/>
      <c r="B8353" s="241"/>
      <c r="C8353" s="245"/>
      <c r="D8353" s="241"/>
      <c r="E8353" s="241"/>
      <c r="F8353" s="241"/>
      <c r="G8353" s="242"/>
      <c r="H8353" s="241"/>
      <c r="I8353" s="241"/>
      <c r="J8353" s="241"/>
      <c r="K8353" s="241"/>
      <c r="L8353" s="241"/>
      <c r="M8353" s="243"/>
      <c r="N8353" s="244"/>
      <c r="O8353" s="243"/>
      <c r="P8353" s="244"/>
      <c r="Q8353" s="243"/>
      <c r="R8353" s="243"/>
    </row>
    <row r="8354" spans="1:18">
      <c r="A8354" s="241"/>
      <c r="B8354" s="241"/>
      <c r="C8354" s="245"/>
      <c r="D8354" s="241"/>
      <c r="E8354" s="241"/>
      <c r="F8354" s="241"/>
      <c r="G8354" s="242"/>
      <c r="H8354" s="241"/>
      <c r="I8354" s="241"/>
      <c r="J8354" s="241"/>
      <c r="K8354" s="241"/>
      <c r="L8354" s="241"/>
      <c r="M8354" s="243"/>
      <c r="N8354" s="244"/>
      <c r="O8354" s="243"/>
      <c r="P8354" s="244"/>
      <c r="Q8354" s="243"/>
      <c r="R8354" s="243"/>
    </row>
    <row r="8355" spans="1:18">
      <c r="A8355" s="241"/>
      <c r="B8355" s="241"/>
      <c r="C8355" s="245"/>
      <c r="D8355" s="241"/>
      <c r="E8355" s="241"/>
      <c r="F8355" s="241"/>
      <c r="G8355" s="242"/>
      <c r="H8355" s="241"/>
      <c r="I8355" s="241"/>
      <c r="J8355" s="241"/>
      <c r="K8355" s="241"/>
      <c r="L8355" s="241"/>
      <c r="M8355" s="243"/>
      <c r="N8355" s="244"/>
      <c r="O8355" s="243"/>
      <c r="P8355" s="244"/>
      <c r="Q8355" s="243"/>
      <c r="R8355" s="243"/>
    </row>
    <row r="8356" spans="1:18">
      <c r="A8356" s="241"/>
      <c r="B8356" s="241"/>
      <c r="C8356" s="245"/>
      <c r="D8356" s="241"/>
      <c r="E8356" s="241"/>
      <c r="F8356" s="241"/>
      <c r="G8356" s="242"/>
      <c r="H8356" s="241"/>
      <c r="I8356" s="241"/>
      <c r="J8356" s="241"/>
      <c r="K8356" s="241"/>
      <c r="L8356" s="241"/>
      <c r="M8356" s="243"/>
      <c r="N8356" s="244"/>
      <c r="O8356" s="243"/>
      <c r="P8356" s="244"/>
      <c r="Q8356" s="243"/>
      <c r="R8356" s="243"/>
    </row>
    <row r="8357" spans="1:18">
      <c r="A8357" s="241"/>
      <c r="B8357" s="241"/>
      <c r="C8357" s="245"/>
      <c r="D8357" s="241"/>
      <c r="E8357" s="241"/>
      <c r="F8357" s="241"/>
      <c r="G8357" s="242"/>
      <c r="H8357" s="241"/>
      <c r="I8357" s="241"/>
      <c r="J8357" s="241"/>
      <c r="K8357" s="241"/>
      <c r="L8357" s="241"/>
      <c r="M8357" s="243"/>
      <c r="N8357" s="244"/>
      <c r="O8357" s="243"/>
      <c r="P8357" s="244"/>
      <c r="Q8357" s="243"/>
      <c r="R8357" s="243"/>
    </row>
    <row r="8358" spans="1:18">
      <c r="A8358" s="241"/>
      <c r="B8358" s="241"/>
      <c r="C8358" s="245"/>
      <c r="D8358" s="241"/>
      <c r="E8358" s="241"/>
      <c r="F8358" s="241"/>
      <c r="G8358" s="242"/>
      <c r="H8358" s="241"/>
      <c r="I8358" s="241"/>
      <c r="J8358" s="241"/>
      <c r="K8358" s="241"/>
      <c r="L8358" s="241"/>
      <c r="M8358" s="243"/>
      <c r="N8358" s="244"/>
      <c r="O8358" s="243"/>
      <c r="P8358" s="244"/>
      <c r="Q8358" s="243"/>
      <c r="R8358" s="243"/>
    </row>
    <row r="8359" spans="1:18">
      <c r="A8359" s="241"/>
      <c r="B8359" s="241"/>
      <c r="C8359" s="245"/>
      <c r="D8359" s="241"/>
      <c r="E8359" s="241"/>
      <c r="F8359" s="241"/>
      <c r="G8359" s="242"/>
      <c r="H8359" s="241"/>
      <c r="I8359" s="241"/>
      <c r="J8359" s="241"/>
      <c r="K8359" s="241"/>
      <c r="L8359" s="241"/>
      <c r="M8359" s="243"/>
      <c r="N8359" s="244"/>
      <c r="O8359" s="243"/>
      <c r="P8359" s="244"/>
      <c r="Q8359" s="243"/>
      <c r="R8359" s="243"/>
    </row>
    <row r="8360" spans="1:18">
      <c r="A8360" s="241"/>
      <c r="B8360" s="241"/>
      <c r="C8360" s="245"/>
      <c r="D8360" s="241"/>
      <c r="E8360" s="241"/>
      <c r="F8360" s="241"/>
      <c r="G8360" s="242"/>
      <c r="H8360" s="241"/>
      <c r="I8360" s="241"/>
      <c r="J8360" s="241"/>
      <c r="K8360" s="241"/>
      <c r="L8360" s="241"/>
      <c r="M8360" s="243"/>
      <c r="N8360" s="244"/>
      <c r="O8360" s="243"/>
      <c r="P8360" s="244"/>
      <c r="Q8360" s="243"/>
      <c r="R8360" s="243"/>
    </row>
    <row r="8361" spans="1:18">
      <c r="A8361" s="241"/>
      <c r="B8361" s="241"/>
      <c r="C8361" s="245"/>
      <c r="D8361" s="241"/>
      <c r="E8361" s="241"/>
      <c r="F8361" s="241"/>
      <c r="G8361" s="242"/>
      <c r="H8361" s="241"/>
      <c r="I8361" s="241"/>
      <c r="J8361" s="241"/>
      <c r="K8361" s="241"/>
      <c r="L8361" s="241"/>
      <c r="M8361" s="243"/>
      <c r="N8361" s="244"/>
      <c r="O8361" s="243"/>
      <c r="P8361" s="244"/>
      <c r="Q8361" s="243"/>
      <c r="R8361" s="243"/>
    </row>
    <row r="8362" spans="1:18">
      <c r="A8362" s="241"/>
      <c r="B8362" s="241"/>
      <c r="C8362" s="245"/>
      <c r="D8362" s="241"/>
      <c r="E8362" s="241"/>
      <c r="F8362" s="241"/>
      <c r="G8362" s="242"/>
      <c r="H8362" s="241"/>
      <c r="I8362" s="241"/>
      <c r="J8362" s="241"/>
      <c r="K8362" s="241"/>
      <c r="L8362" s="241"/>
      <c r="M8362" s="243"/>
      <c r="N8362" s="244"/>
      <c r="O8362" s="243"/>
      <c r="P8362" s="244"/>
      <c r="Q8362" s="243"/>
      <c r="R8362" s="243"/>
    </row>
    <row r="8363" spans="1:18">
      <c r="A8363" s="241"/>
      <c r="B8363" s="241"/>
      <c r="C8363" s="245"/>
      <c r="D8363" s="241"/>
      <c r="E8363" s="241"/>
      <c r="F8363" s="241"/>
      <c r="G8363" s="242"/>
      <c r="H8363" s="241"/>
      <c r="I8363" s="241"/>
      <c r="J8363" s="241"/>
      <c r="K8363" s="241"/>
      <c r="L8363" s="241"/>
      <c r="M8363" s="243"/>
      <c r="N8363" s="244"/>
      <c r="O8363" s="243"/>
      <c r="P8363" s="244"/>
      <c r="Q8363" s="243"/>
      <c r="R8363" s="243"/>
    </row>
    <row r="8364" spans="1:18">
      <c r="A8364" s="241"/>
      <c r="B8364" s="241"/>
      <c r="C8364" s="245"/>
      <c r="D8364" s="241"/>
      <c r="E8364" s="241"/>
      <c r="F8364" s="241"/>
      <c r="G8364" s="242"/>
      <c r="H8364" s="241"/>
      <c r="I8364" s="241"/>
      <c r="J8364" s="241"/>
      <c r="K8364" s="241"/>
      <c r="L8364" s="241"/>
      <c r="M8364" s="243"/>
      <c r="N8364" s="244"/>
      <c r="O8364" s="243"/>
      <c r="P8364" s="244"/>
      <c r="Q8364" s="243"/>
      <c r="R8364" s="243"/>
    </row>
    <row r="8365" spans="1:18">
      <c r="A8365" s="241"/>
      <c r="B8365" s="241"/>
      <c r="C8365" s="245"/>
      <c r="D8365" s="241"/>
      <c r="E8365" s="241"/>
      <c r="F8365" s="241"/>
      <c r="G8365" s="242"/>
      <c r="H8365" s="241"/>
      <c r="I8365" s="241"/>
      <c r="J8365" s="241"/>
      <c r="K8365" s="241"/>
      <c r="L8365" s="241"/>
      <c r="M8365" s="243"/>
      <c r="N8365" s="244"/>
      <c r="O8365" s="243"/>
      <c r="P8365" s="244"/>
      <c r="Q8365" s="243"/>
      <c r="R8365" s="243"/>
    </row>
    <row r="8366" spans="1:18">
      <c r="A8366" s="241"/>
      <c r="B8366" s="241"/>
      <c r="C8366" s="245"/>
      <c r="D8366" s="241"/>
      <c r="E8366" s="241"/>
      <c r="F8366" s="241"/>
      <c r="G8366" s="242"/>
      <c r="H8366" s="241"/>
      <c r="I8366" s="241"/>
      <c r="J8366" s="241"/>
      <c r="K8366" s="241"/>
      <c r="L8366" s="241"/>
      <c r="M8366" s="243"/>
      <c r="N8366" s="244"/>
      <c r="O8366" s="243"/>
      <c r="P8366" s="244"/>
      <c r="Q8366" s="243"/>
      <c r="R8366" s="243"/>
    </row>
    <row r="8367" spans="1:18">
      <c r="A8367" s="241"/>
      <c r="B8367" s="241"/>
      <c r="C8367" s="245"/>
      <c r="D8367" s="241"/>
      <c r="E8367" s="241"/>
      <c r="F8367" s="241"/>
      <c r="G8367" s="242"/>
      <c r="H8367" s="241"/>
      <c r="I8367" s="241"/>
      <c r="J8367" s="241"/>
      <c r="K8367" s="241"/>
      <c r="L8367" s="241"/>
      <c r="M8367" s="243"/>
      <c r="N8367" s="244"/>
      <c r="O8367" s="243"/>
      <c r="P8367" s="244"/>
      <c r="Q8367" s="243"/>
      <c r="R8367" s="243"/>
    </row>
    <row r="8368" spans="1:18">
      <c r="A8368" s="241"/>
      <c r="B8368" s="241"/>
      <c r="C8368" s="245"/>
      <c r="D8368" s="241"/>
      <c r="E8368" s="241"/>
      <c r="F8368" s="241"/>
      <c r="G8368" s="242"/>
      <c r="H8368" s="241"/>
      <c r="I8368" s="241"/>
      <c r="J8368" s="241"/>
      <c r="K8368" s="241"/>
      <c r="L8368" s="241"/>
      <c r="M8368" s="243"/>
      <c r="N8368" s="244"/>
      <c r="O8368" s="243"/>
      <c r="P8368" s="244"/>
      <c r="Q8368" s="243"/>
      <c r="R8368" s="243"/>
    </row>
    <row r="8369" spans="1:18">
      <c r="A8369" s="241"/>
      <c r="B8369" s="241"/>
      <c r="C8369" s="245"/>
      <c r="D8369" s="241"/>
      <c r="E8369" s="241"/>
      <c r="F8369" s="241"/>
      <c r="G8369" s="242"/>
      <c r="H8369" s="241"/>
      <c r="I8369" s="241"/>
      <c r="J8369" s="241"/>
      <c r="K8369" s="241"/>
      <c r="L8369" s="241"/>
      <c r="M8369" s="243"/>
      <c r="N8369" s="244"/>
      <c r="O8369" s="243"/>
      <c r="P8369" s="244"/>
      <c r="Q8369" s="243"/>
      <c r="R8369" s="243"/>
    </row>
    <row r="8370" spans="1:18">
      <c r="A8370" s="241"/>
      <c r="B8370" s="241"/>
      <c r="C8370" s="245"/>
      <c r="D8370" s="241"/>
      <c r="E8370" s="241"/>
      <c r="F8370" s="241"/>
      <c r="G8370" s="242"/>
      <c r="H8370" s="241"/>
      <c r="I8370" s="241"/>
      <c r="J8370" s="241"/>
      <c r="K8370" s="241"/>
      <c r="L8370" s="241"/>
      <c r="M8370" s="243"/>
      <c r="N8370" s="244"/>
      <c r="O8370" s="243"/>
      <c r="P8370" s="244"/>
      <c r="Q8370" s="243"/>
      <c r="R8370" s="243"/>
    </row>
    <row r="8371" spans="1:18">
      <c r="A8371" s="241"/>
      <c r="B8371" s="241"/>
      <c r="C8371" s="245"/>
      <c r="D8371" s="241"/>
      <c r="E8371" s="241"/>
      <c r="F8371" s="241"/>
      <c r="G8371" s="242"/>
      <c r="H8371" s="241"/>
      <c r="I8371" s="241"/>
      <c r="J8371" s="241"/>
      <c r="K8371" s="241"/>
      <c r="L8371" s="241"/>
      <c r="M8371" s="243"/>
      <c r="N8371" s="244"/>
      <c r="O8371" s="243"/>
      <c r="P8371" s="244"/>
      <c r="Q8371" s="243"/>
      <c r="R8371" s="243"/>
    </row>
    <row r="8372" spans="1:18">
      <c r="A8372" s="241"/>
      <c r="B8372" s="241"/>
      <c r="C8372" s="245"/>
      <c r="D8372" s="241"/>
      <c r="E8372" s="241"/>
      <c r="F8372" s="241"/>
      <c r="G8372" s="242"/>
      <c r="H8372" s="241"/>
      <c r="I8372" s="241"/>
      <c r="J8372" s="241"/>
      <c r="K8372" s="241"/>
      <c r="L8372" s="241"/>
      <c r="M8372" s="243"/>
      <c r="N8372" s="244"/>
      <c r="O8372" s="243"/>
      <c r="P8372" s="244"/>
      <c r="Q8372" s="243"/>
      <c r="R8372" s="243"/>
    </row>
    <row r="8373" spans="1:18">
      <c r="A8373" s="241"/>
      <c r="B8373" s="241"/>
      <c r="C8373" s="245"/>
      <c r="D8373" s="241"/>
      <c r="E8373" s="241"/>
      <c r="F8373" s="241"/>
      <c r="G8373" s="242"/>
      <c r="H8373" s="241"/>
      <c r="I8373" s="241"/>
      <c r="J8373" s="241"/>
      <c r="K8373" s="241"/>
      <c r="L8373" s="241"/>
      <c r="M8373" s="243"/>
      <c r="N8373" s="244"/>
      <c r="O8373" s="243"/>
      <c r="P8373" s="244"/>
      <c r="Q8373" s="243"/>
      <c r="R8373" s="243"/>
    </row>
    <row r="8374" spans="1:18">
      <c r="A8374" s="241"/>
      <c r="B8374" s="241"/>
      <c r="C8374" s="245"/>
      <c r="D8374" s="241"/>
      <c r="E8374" s="241"/>
      <c r="F8374" s="241"/>
      <c r="G8374" s="242"/>
      <c r="H8374" s="241"/>
      <c r="I8374" s="241"/>
      <c r="J8374" s="241"/>
      <c r="K8374" s="241"/>
      <c r="L8374" s="241"/>
      <c r="M8374" s="243"/>
      <c r="N8374" s="244"/>
      <c r="O8374" s="243"/>
      <c r="P8374" s="244"/>
      <c r="Q8374" s="243"/>
      <c r="R8374" s="243"/>
    </row>
    <row r="8375" spans="1:18">
      <c r="A8375" s="241"/>
      <c r="B8375" s="241"/>
      <c r="C8375" s="245"/>
      <c r="D8375" s="241"/>
      <c r="E8375" s="241"/>
      <c r="F8375" s="241"/>
      <c r="G8375" s="242"/>
      <c r="H8375" s="241"/>
      <c r="I8375" s="241"/>
      <c r="J8375" s="241"/>
      <c r="K8375" s="241"/>
      <c r="L8375" s="241"/>
      <c r="M8375" s="243"/>
      <c r="N8375" s="244"/>
      <c r="O8375" s="243"/>
      <c r="P8375" s="244"/>
      <c r="Q8375" s="243"/>
      <c r="R8375" s="243"/>
    </row>
    <row r="8376" spans="1:18">
      <c r="A8376" s="241"/>
      <c r="B8376" s="241"/>
      <c r="C8376" s="245"/>
      <c r="D8376" s="241"/>
      <c r="E8376" s="241"/>
      <c r="F8376" s="241"/>
      <c r="G8376" s="242"/>
      <c r="H8376" s="241"/>
      <c r="I8376" s="241"/>
      <c r="J8376" s="241"/>
      <c r="K8376" s="241"/>
      <c r="L8376" s="241"/>
      <c r="M8376" s="243"/>
      <c r="N8376" s="244"/>
      <c r="O8376" s="243"/>
      <c r="P8376" s="244"/>
      <c r="Q8376" s="243"/>
      <c r="R8376" s="243"/>
    </row>
    <row r="8377" spans="1:18">
      <c r="A8377" s="241"/>
      <c r="B8377" s="241"/>
      <c r="C8377" s="245"/>
      <c r="D8377" s="241"/>
      <c r="E8377" s="241"/>
      <c r="F8377" s="241"/>
      <c r="G8377" s="242"/>
      <c r="H8377" s="241"/>
      <c r="I8377" s="241"/>
      <c r="J8377" s="241"/>
      <c r="K8377" s="241"/>
      <c r="L8377" s="241"/>
      <c r="M8377" s="243"/>
      <c r="N8377" s="244"/>
      <c r="O8377" s="243"/>
      <c r="P8377" s="244"/>
      <c r="Q8377" s="243"/>
      <c r="R8377" s="243"/>
    </row>
    <row r="8378" spans="1:18">
      <c r="A8378" s="241"/>
      <c r="B8378" s="241"/>
      <c r="C8378" s="245"/>
      <c r="D8378" s="241"/>
      <c r="E8378" s="241"/>
      <c r="F8378" s="241"/>
      <c r="G8378" s="242"/>
      <c r="H8378" s="241"/>
      <c r="I8378" s="241"/>
      <c r="J8378" s="241"/>
      <c r="K8378" s="241"/>
      <c r="L8378" s="241"/>
      <c r="M8378" s="243"/>
      <c r="N8378" s="244"/>
      <c r="O8378" s="243"/>
      <c r="P8378" s="244"/>
      <c r="Q8378" s="243"/>
      <c r="R8378" s="243"/>
    </row>
    <row r="8379" spans="1:18">
      <c r="A8379" s="241"/>
      <c r="B8379" s="241"/>
      <c r="C8379" s="245"/>
      <c r="D8379" s="241"/>
      <c r="E8379" s="241"/>
      <c r="F8379" s="241"/>
      <c r="G8379" s="242"/>
      <c r="H8379" s="241"/>
      <c r="I8379" s="241"/>
      <c r="J8379" s="241"/>
      <c r="K8379" s="241"/>
      <c r="L8379" s="241"/>
      <c r="M8379" s="243"/>
      <c r="N8379" s="244"/>
      <c r="O8379" s="243"/>
      <c r="P8379" s="244"/>
      <c r="Q8379" s="243"/>
      <c r="R8379" s="243"/>
    </row>
    <row r="8380" spans="1:18">
      <c r="A8380" s="241"/>
      <c r="B8380" s="241"/>
      <c r="C8380" s="245"/>
      <c r="D8380" s="241"/>
      <c r="E8380" s="241"/>
      <c r="F8380" s="241"/>
      <c r="G8380" s="242"/>
      <c r="H8380" s="241"/>
      <c r="I8380" s="241"/>
      <c r="J8380" s="241"/>
      <c r="K8380" s="241"/>
      <c r="L8380" s="241"/>
      <c r="M8380" s="243"/>
      <c r="N8380" s="244"/>
      <c r="O8380" s="243"/>
      <c r="P8380" s="244"/>
      <c r="Q8380" s="243"/>
      <c r="R8380" s="243"/>
    </row>
    <row r="8381" spans="1:18">
      <c r="A8381" s="241"/>
      <c r="B8381" s="241"/>
      <c r="C8381" s="245"/>
      <c r="D8381" s="241"/>
      <c r="E8381" s="241"/>
      <c r="F8381" s="241"/>
      <c r="G8381" s="242"/>
      <c r="H8381" s="241"/>
      <c r="I8381" s="241"/>
      <c r="J8381" s="241"/>
      <c r="K8381" s="241"/>
      <c r="L8381" s="241"/>
      <c r="M8381" s="243"/>
      <c r="N8381" s="244"/>
      <c r="O8381" s="243"/>
      <c r="P8381" s="244"/>
      <c r="Q8381" s="243"/>
      <c r="R8381" s="243"/>
    </row>
    <row r="8382" spans="1:18">
      <c r="A8382" s="241"/>
      <c r="B8382" s="241"/>
      <c r="C8382" s="245"/>
      <c r="D8382" s="241"/>
      <c r="E8382" s="241"/>
      <c r="F8382" s="241"/>
      <c r="G8382" s="242"/>
      <c r="H8382" s="241"/>
      <c r="I8382" s="241"/>
      <c r="J8382" s="241"/>
      <c r="K8382" s="241"/>
      <c r="L8382" s="241"/>
      <c r="M8382" s="243"/>
      <c r="N8382" s="244"/>
      <c r="O8382" s="243"/>
      <c r="P8382" s="244"/>
      <c r="Q8382" s="243"/>
      <c r="R8382" s="243"/>
    </row>
    <row r="8383" spans="1:18">
      <c r="A8383" s="241"/>
      <c r="B8383" s="241"/>
      <c r="C8383" s="245"/>
      <c r="D8383" s="241"/>
      <c r="E8383" s="241"/>
      <c r="F8383" s="241"/>
      <c r="G8383" s="242"/>
      <c r="H8383" s="241"/>
      <c r="I8383" s="241"/>
      <c r="J8383" s="241"/>
      <c r="K8383" s="241"/>
      <c r="L8383" s="241"/>
      <c r="M8383" s="243"/>
      <c r="N8383" s="244"/>
      <c r="O8383" s="243"/>
      <c r="P8383" s="244"/>
      <c r="Q8383" s="243"/>
      <c r="R8383" s="243"/>
    </row>
    <row r="8384" spans="1:18">
      <c r="A8384" s="241"/>
      <c r="B8384" s="241"/>
      <c r="C8384" s="245"/>
      <c r="D8384" s="241"/>
      <c r="E8384" s="241"/>
      <c r="F8384" s="241"/>
      <c r="G8384" s="242"/>
      <c r="H8384" s="241"/>
      <c r="I8384" s="241"/>
      <c r="J8384" s="241"/>
      <c r="K8384" s="241"/>
      <c r="L8384" s="241"/>
      <c r="M8384" s="243"/>
      <c r="N8384" s="244"/>
      <c r="O8384" s="243"/>
      <c r="P8384" s="244"/>
      <c r="Q8384" s="243"/>
      <c r="R8384" s="243"/>
    </row>
    <row r="8385" spans="1:18">
      <c r="A8385" s="241"/>
      <c r="B8385" s="241"/>
      <c r="C8385" s="245"/>
      <c r="D8385" s="241"/>
      <c r="E8385" s="241"/>
      <c r="F8385" s="241"/>
      <c r="G8385" s="242"/>
      <c r="H8385" s="241"/>
      <c r="I8385" s="241"/>
      <c r="J8385" s="241"/>
      <c r="K8385" s="241"/>
      <c r="L8385" s="241"/>
      <c r="M8385" s="243"/>
      <c r="N8385" s="244"/>
      <c r="O8385" s="243"/>
      <c r="P8385" s="244"/>
      <c r="Q8385" s="243"/>
      <c r="R8385" s="243"/>
    </row>
    <row r="8386" spans="1:18">
      <c r="A8386" s="241"/>
      <c r="B8386" s="241"/>
      <c r="C8386" s="245"/>
      <c r="D8386" s="241"/>
      <c r="E8386" s="241"/>
      <c r="F8386" s="241"/>
      <c r="G8386" s="242"/>
      <c r="H8386" s="241"/>
      <c r="I8386" s="241"/>
      <c r="J8386" s="241"/>
      <c r="K8386" s="241"/>
      <c r="L8386" s="241"/>
      <c r="M8386" s="243"/>
      <c r="N8386" s="244"/>
      <c r="O8386" s="243"/>
      <c r="P8386" s="244"/>
      <c r="Q8386" s="243"/>
      <c r="R8386" s="243"/>
    </row>
    <row r="8387" spans="1:18">
      <c r="A8387" s="241"/>
      <c r="B8387" s="241"/>
      <c r="C8387" s="245"/>
      <c r="D8387" s="241"/>
      <c r="E8387" s="241"/>
      <c r="F8387" s="241"/>
      <c r="G8387" s="242"/>
      <c r="H8387" s="241"/>
      <c r="I8387" s="241"/>
      <c r="J8387" s="241"/>
      <c r="K8387" s="241"/>
      <c r="L8387" s="241"/>
      <c r="M8387" s="243"/>
      <c r="N8387" s="244"/>
      <c r="O8387" s="243"/>
      <c r="P8387" s="244"/>
      <c r="Q8387" s="243"/>
      <c r="R8387" s="243"/>
    </row>
    <row r="8388" spans="1:18">
      <c r="A8388" s="241"/>
      <c r="B8388" s="241"/>
      <c r="C8388" s="245"/>
      <c r="D8388" s="241"/>
      <c r="E8388" s="241"/>
      <c r="F8388" s="241"/>
      <c r="G8388" s="242"/>
      <c r="H8388" s="241"/>
      <c r="I8388" s="241"/>
      <c r="J8388" s="241"/>
      <c r="K8388" s="241"/>
      <c r="L8388" s="241"/>
      <c r="M8388" s="243"/>
      <c r="N8388" s="244"/>
      <c r="O8388" s="243"/>
      <c r="P8388" s="244"/>
      <c r="Q8388" s="243"/>
      <c r="R8388" s="243"/>
    </row>
    <row r="8389" spans="1:18">
      <c r="A8389" s="241"/>
      <c r="B8389" s="241"/>
      <c r="C8389" s="245"/>
      <c r="D8389" s="241"/>
      <c r="E8389" s="241"/>
      <c r="F8389" s="241"/>
      <c r="G8389" s="242"/>
      <c r="H8389" s="241"/>
      <c r="I8389" s="241"/>
      <c r="J8389" s="241"/>
      <c r="K8389" s="241"/>
      <c r="L8389" s="241"/>
      <c r="M8389" s="243"/>
      <c r="N8389" s="244"/>
      <c r="O8389" s="243"/>
      <c r="P8389" s="244"/>
      <c r="Q8389" s="243"/>
      <c r="R8389" s="243"/>
    </row>
    <row r="8390" spans="1:18">
      <c r="A8390" s="241"/>
      <c r="B8390" s="241"/>
      <c r="C8390" s="245"/>
      <c r="D8390" s="241"/>
      <c r="E8390" s="241"/>
      <c r="F8390" s="241"/>
      <c r="G8390" s="242"/>
      <c r="H8390" s="241"/>
      <c r="I8390" s="241"/>
      <c r="J8390" s="241"/>
      <c r="K8390" s="241"/>
      <c r="L8390" s="241"/>
      <c r="M8390" s="243"/>
      <c r="N8390" s="244"/>
      <c r="O8390" s="243"/>
      <c r="P8390" s="244"/>
      <c r="Q8390" s="243"/>
      <c r="R8390" s="243"/>
    </row>
    <row r="8391" spans="1:18">
      <c r="A8391" s="241"/>
      <c r="B8391" s="241"/>
      <c r="C8391" s="245"/>
      <c r="D8391" s="241"/>
      <c r="E8391" s="241"/>
      <c r="F8391" s="241"/>
      <c r="G8391" s="242"/>
      <c r="H8391" s="241"/>
      <c r="I8391" s="241"/>
      <c r="J8391" s="241"/>
      <c r="K8391" s="241"/>
      <c r="L8391" s="241"/>
      <c r="M8391" s="243"/>
      <c r="N8391" s="244"/>
      <c r="O8391" s="243"/>
      <c r="P8391" s="244"/>
      <c r="Q8391" s="243"/>
      <c r="R8391" s="243"/>
    </row>
    <row r="8392" spans="1:18">
      <c r="A8392" s="241"/>
      <c r="B8392" s="241"/>
      <c r="C8392" s="245"/>
      <c r="D8392" s="241"/>
      <c r="E8392" s="241"/>
      <c r="F8392" s="241"/>
      <c r="G8392" s="242"/>
      <c r="H8392" s="241"/>
      <c r="I8392" s="241"/>
      <c r="J8392" s="241"/>
      <c r="K8392" s="241"/>
      <c r="L8392" s="241"/>
      <c r="M8392" s="243"/>
      <c r="N8392" s="244"/>
      <c r="O8392" s="243"/>
      <c r="P8392" s="244"/>
      <c r="Q8392" s="243"/>
      <c r="R8392" s="243"/>
    </row>
    <row r="8393" spans="1:18">
      <c r="A8393" s="241"/>
      <c r="B8393" s="241"/>
      <c r="C8393" s="245"/>
      <c r="D8393" s="241"/>
      <c r="E8393" s="241"/>
      <c r="F8393" s="241"/>
      <c r="G8393" s="242"/>
      <c r="H8393" s="241"/>
      <c r="I8393" s="241"/>
      <c r="J8393" s="241"/>
      <c r="K8393" s="241"/>
      <c r="L8393" s="241"/>
      <c r="M8393" s="243"/>
      <c r="N8393" s="244"/>
      <c r="O8393" s="243"/>
      <c r="P8393" s="244"/>
      <c r="Q8393" s="243"/>
      <c r="R8393" s="243"/>
    </row>
    <row r="8394" spans="1:18">
      <c r="A8394" s="241"/>
      <c r="B8394" s="241"/>
      <c r="C8394" s="245"/>
      <c r="D8394" s="241"/>
      <c r="E8394" s="241"/>
      <c r="F8394" s="241"/>
      <c r="G8394" s="242"/>
      <c r="H8394" s="241"/>
      <c r="I8394" s="241"/>
      <c r="J8394" s="241"/>
      <c r="K8394" s="241"/>
      <c r="L8394" s="241"/>
      <c r="M8394" s="243"/>
      <c r="N8394" s="244"/>
      <c r="O8394" s="243"/>
      <c r="P8394" s="244"/>
      <c r="Q8394" s="243"/>
      <c r="R8394" s="243"/>
    </row>
    <row r="8395" spans="1:18">
      <c r="A8395" s="241"/>
      <c r="B8395" s="241"/>
      <c r="C8395" s="245"/>
      <c r="D8395" s="241"/>
      <c r="E8395" s="241"/>
      <c r="F8395" s="241"/>
      <c r="G8395" s="242"/>
      <c r="H8395" s="241"/>
      <c r="I8395" s="241"/>
      <c r="J8395" s="241"/>
      <c r="K8395" s="241"/>
      <c r="L8395" s="241"/>
      <c r="M8395" s="243"/>
      <c r="N8395" s="244"/>
      <c r="O8395" s="243"/>
      <c r="P8395" s="244"/>
      <c r="Q8395" s="243"/>
      <c r="R8395" s="243"/>
    </row>
    <row r="8396" spans="1:18">
      <c r="A8396" s="241"/>
      <c r="B8396" s="241"/>
      <c r="C8396" s="245"/>
      <c r="D8396" s="241"/>
      <c r="E8396" s="241"/>
      <c r="F8396" s="241"/>
      <c r="G8396" s="242"/>
      <c r="H8396" s="241"/>
      <c r="I8396" s="241"/>
      <c r="J8396" s="241"/>
      <c r="K8396" s="241"/>
      <c r="L8396" s="241"/>
      <c r="M8396" s="243"/>
      <c r="N8396" s="244"/>
      <c r="O8396" s="243"/>
      <c r="P8396" s="244"/>
      <c r="Q8396" s="243"/>
      <c r="R8396" s="243"/>
    </row>
    <row r="8397" spans="1:18">
      <c r="A8397" s="241"/>
      <c r="B8397" s="241"/>
      <c r="C8397" s="245"/>
      <c r="D8397" s="241"/>
      <c r="E8397" s="241"/>
      <c r="F8397" s="241"/>
      <c r="G8397" s="242"/>
      <c r="H8397" s="241"/>
      <c r="I8397" s="241"/>
      <c r="J8397" s="241"/>
      <c r="K8397" s="241"/>
      <c r="L8397" s="241"/>
      <c r="M8397" s="243"/>
      <c r="N8397" s="244"/>
      <c r="O8397" s="243"/>
      <c r="P8397" s="244"/>
      <c r="Q8397" s="243"/>
      <c r="R8397" s="243"/>
    </row>
    <row r="8398" spans="1:18">
      <c r="A8398" s="241"/>
      <c r="B8398" s="241"/>
      <c r="C8398" s="245"/>
      <c r="D8398" s="241"/>
      <c r="E8398" s="241"/>
      <c r="F8398" s="241"/>
      <c r="G8398" s="242"/>
      <c r="H8398" s="241"/>
      <c r="I8398" s="241"/>
      <c r="J8398" s="241"/>
      <c r="K8398" s="241"/>
      <c r="L8398" s="241"/>
      <c r="M8398" s="243"/>
      <c r="N8398" s="244"/>
      <c r="O8398" s="243"/>
      <c r="P8398" s="244"/>
      <c r="Q8398" s="243"/>
      <c r="R8398" s="243"/>
    </row>
    <row r="8399" spans="1:18">
      <c r="A8399" s="241"/>
      <c r="B8399" s="241"/>
      <c r="C8399" s="245"/>
      <c r="D8399" s="241"/>
      <c r="E8399" s="241"/>
      <c r="F8399" s="241"/>
      <c r="G8399" s="242"/>
      <c r="H8399" s="241"/>
      <c r="I8399" s="241"/>
      <c r="J8399" s="241"/>
      <c r="K8399" s="241"/>
      <c r="L8399" s="241"/>
      <c r="M8399" s="243"/>
      <c r="N8399" s="244"/>
      <c r="O8399" s="243"/>
      <c r="P8399" s="244"/>
      <c r="Q8399" s="243"/>
      <c r="R8399" s="243"/>
    </row>
    <row r="8400" spans="1:18">
      <c r="A8400" s="241"/>
      <c r="B8400" s="241"/>
      <c r="C8400" s="245"/>
      <c r="D8400" s="241"/>
      <c r="E8400" s="241"/>
      <c r="F8400" s="241"/>
      <c r="G8400" s="242"/>
      <c r="H8400" s="241"/>
      <c r="I8400" s="241"/>
      <c r="J8400" s="241"/>
      <c r="K8400" s="241"/>
      <c r="L8400" s="241"/>
      <c r="M8400" s="243"/>
      <c r="N8400" s="244"/>
      <c r="O8400" s="243"/>
      <c r="P8400" s="244"/>
      <c r="Q8400" s="243"/>
      <c r="R8400" s="243"/>
    </row>
    <row r="8401" spans="1:18">
      <c r="A8401" s="241"/>
      <c r="B8401" s="241"/>
      <c r="C8401" s="245"/>
      <c r="D8401" s="241"/>
      <c r="E8401" s="241"/>
      <c r="F8401" s="241"/>
      <c r="G8401" s="242"/>
      <c r="H8401" s="241"/>
      <c r="I8401" s="241"/>
      <c r="J8401" s="241"/>
      <c r="K8401" s="241"/>
      <c r="L8401" s="241"/>
      <c r="M8401" s="243"/>
      <c r="N8401" s="244"/>
      <c r="O8401" s="243"/>
      <c r="P8401" s="244"/>
      <c r="Q8401" s="243"/>
      <c r="R8401" s="243"/>
    </row>
    <row r="8402" spans="1:18">
      <c r="A8402" s="241"/>
      <c r="B8402" s="241"/>
      <c r="C8402" s="245"/>
      <c r="D8402" s="241"/>
      <c r="E8402" s="241"/>
      <c r="F8402" s="241"/>
      <c r="G8402" s="242"/>
      <c r="H8402" s="241"/>
      <c r="I8402" s="241"/>
      <c r="J8402" s="241"/>
      <c r="K8402" s="241"/>
      <c r="L8402" s="241"/>
      <c r="M8402" s="243"/>
      <c r="N8402" s="244"/>
      <c r="O8402" s="243"/>
      <c r="P8402" s="244"/>
      <c r="Q8402" s="243"/>
      <c r="R8402" s="243"/>
    </row>
    <row r="8403" spans="1:18">
      <c r="A8403" s="241"/>
      <c r="B8403" s="241"/>
      <c r="C8403" s="245"/>
      <c r="D8403" s="241"/>
      <c r="E8403" s="241"/>
      <c r="F8403" s="241"/>
      <c r="G8403" s="242"/>
      <c r="H8403" s="241"/>
      <c r="I8403" s="241"/>
      <c r="J8403" s="241"/>
      <c r="K8403" s="241"/>
      <c r="L8403" s="241"/>
      <c r="M8403" s="243"/>
      <c r="N8403" s="244"/>
      <c r="O8403" s="243"/>
      <c r="P8403" s="244"/>
      <c r="Q8403" s="243"/>
      <c r="R8403" s="243"/>
    </row>
    <row r="8404" spans="1:18">
      <c r="A8404" s="241"/>
      <c r="B8404" s="241"/>
      <c r="C8404" s="245"/>
      <c r="D8404" s="241"/>
      <c r="E8404" s="241"/>
      <c r="F8404" s="241"/>
      <c r="G8404" s="242"/>
      <c r="H8404" s="241"/>
      <c r="I8404" s="241"/>
      <c r="J8404" s="241"/>
      <c r="K8404" s="241"/>
      <c r="L8404" s="241"/>
      <c r="M8404" s="243"/>
      <c r="N8404" s="244"/>
      <c r="O8404" s="243"/>
      <c r="P8404" s="244"/>
      <c r="Q8404" s="243"/>
      <c r="R8404" s="243"/>
    </row>
    <row r="8405" spans="1:18">
      <c r="A8405" s="241"/>
      <c r="B8405" s="241"/>
      <c r="C8405" s="245"/>
      <c r="D8405" s="241"/>
      <c r="E8405" s="241"/>
      <c r="F8405" s="241"/>
      <c r="G8405" s="242"/>
      <c r="H8405" s="241"/>
      <c r="I8405" s="241"/>
      <c r="J8405" s="241"/>
      <c r="K8405" s="241"/>
      <c r="L8405" s="241"/>
      <c r="M8405" s="243"/>
      <c r="N8405" s="244"/>
      <c r="O8405" s="243"/>
      <c r="P8405" s="244"/>
      <c r="Q8405" s="243"/>
      <c r="R8405" s="243"/>
    </row>
    <row r="8406" spans="1:18">
      <c r="A8406" s="241"/>
      <c r="B8406" s="241"/>
      <c r="C8406" s="245"/>
      <c r="D8406" s="241"/>
      <c r="E8406" s="241"/>
      <c r="F8406" s="241"/>
      <c r="G8406" s="242"/>
      <c r="H8406" s="241"/>
      <c r="I8406" s="241"/>
      <c r="J8406" s="241"/>
      <c r="K8406" s="241"/>
      <c r="L8406" s="241"/>
      <c r="M8406" s="243"/>
      <c r="N8406" s="244"/>
      <c r="O8406" s="243"/>
      <c r="P8406" s="244"/>
      <c r="Q8406" s="243"/>
      <c r="R8406" s="243"/>
    </row>
    <row r="8407" spans="1:18">
      <c r="A8407" s="241"/>
      <c r="B8407" s="241"/>
      <c r="C8407" s="245"/>
      <c r="D8407" s="241"/>
      <c r="E8407" s="241"/>
      <c r="F8407" s="241"/>
      <c r="G8407" s="242"/>
      <c r="H8407" s="241"/>
      <c r="I8407" s="241"/>
      <c r="J8407" s="241"/>
      <c r="K8407" s="241"/>
      <c r="L8407" s="241"/>
      <c r="M8407" s="243"/>
      <c r="N8407" s="244"/>
      <c r="O8407" s="243"/>
      <c r="P8407" s="244"/>
      <c r="Q8407" s="243"/>
      <c r="R8407" s="243"/>
    </row>
    <row r="8408" spans="1:18">
      <c r="A8408" s="241"/>
      <c r="B8408" s="241"/>
      <c r="C8408" s="245"/>
      <c r="D8408" s="241"/>
      <c r="E8408" s="241"/>
      <c r="F8408" s="241"/>
      <c r="G8408" s="242"/>
      <c r="H8408" s="241"/>
      <c r="I8408" s="241"/>
      <c r="J8408" s="241"/>
      <c r="K8408" s="241"/>
      <c r="L8408" s="241"/>
      <c r="M8408" s="243"/>
      <c r="N8408" s="244"/>
      <c r="O8408" s="243"/>
      <c r="P8408" s="244"/>
      <c r="Q8408" s="243"/>
      <c r="R8408" s="243"/>
    </row>
    <row r="8409" spans="1:18">
      <c r="A8409" s="241"/>
      <c r="B8409" s="241"/>
      <c r="C8409" s="245"/>
      <c r="D8409" s="241"/>
      <c r="E8409" s="241"/>
      <c r="F8409" s="241"/>
      <c r="G8409" s="242"/>
      <c r="H8409" s="241"/>
      <c r="I8409" s="241"/>
      <c r="J8409" s="241"/>
      <c r="K8409" s="241"/>
      <c r="L8409" s="241"/>
      <c r="M8409" s="243"/>
      <c r="N8409" s="244"/>
      <c r="O8409" s="243"/>
      <c r="P8409" s="244"/>
      <c r="Q8409" s="243"/>
      <c r="R8409" s="243"/>
    </row>
    <row r="8410" spans="1:18">
      <c r="A8410" s="241"/>
      <c r="B8410" s="241"/>
      <c r="C8410" s="245"/>
      <c r="D8410" s="241"/>
      <c r="E8410" s="241"/>
      <c r="F8410" s="241"/>
      <c r="G8410" s="242"/>
      <c r="H8410" s="241"/>
      <c r="I8410" s="241"/>
      <c r="J8410" s="241"/>
      <c r="K8410" s="241"/>
      <c r="L8410" s="241"/>
      <c r="M8410" s="243"/>
      <c r="N8410" s="244"/>
      <c r="O8410" s="243"/>
      <c r="P8410" s="244"/>
      <c r="Q8410" s="243"/>
      <c r="R8410" s="243"/>
    </row>
    <row r="8411" spans="1:18">
      <c r="A8411" s="241"/>
      <c r="B8411" s="241"/>
      <c r="C8411" s="245"/>
      <c r="D8411" s="241"/>
      <c r="E8411" s="241"/>
      <c r="F8411" s="241"/>
      <c r="G8411" s="242"/>
      <c r="H8411" s="241"/>
      <c r="I8411" s="241"/>
      <c r="J8411" s="241"/>
      <c r="K8411" s="241"/>
      <c r="L8411" s="241"/>
      <c r="M8411" s="243"/>
      <c r="N8411" s="244"/>
      <c r="O8411" s="243"/>
      <c r="P8411" s="244"/>
      <c r="Q8411" s="243"/>
      <c r="R8411" s="243"/>
    </row>
    <row r="8412" spans="1:18">
      <c r="A8412" s="241"/>
      <c r="B8412" s="241"/>
      <c r="C8412" s="245"/>
      <c r="D8412" s="241"/>
      <c r="E8412" s="241"/>
      <c r="F8412" s="241"/>
      <c r="G8412" s="242"/>
      <c r="H8412" s="241"/>
      <c r="I8412" s="241"/>
      <c r="J8412" s="241"/>
      <c r="K8412" s="241"/>
      <c r="L8412" s="241"/>
      <c r="M8412" s="243"/>
      <c r="N8412" s="244"/>
      <c r="O8412" s="243"/>
      <c r="P8412" s="244"/>
      <c r="Q8412" s="243"/>
      <c r="R8412" s="243"/>
    </row>
    <row r="8413" spans="1:18">
      <c r="A8413" s="241"/>
      <c r="B8413" s="241"/>
      <c r="C8413" s="245"/>
      <c r="D8413" s="241"/>
      <c r="E8413" s="241"/>
      <c r="F8413" s="241"/>
      <c r="G8413" s="242"/>
      <c r="H8413" s="241"/>
      <c r="I8413" s="241"/>
      <c r="J8413" s="241"/>
      <c r="K8413" s="241"/>
      <c r="L8413" s="241"/>
      <c r="M8413" s="243"/>
      <c r="N8413" s="244"/>
      <c r="O8413" s="243"/>
      <c r="P8413" s="244"/>
      <c r="Q8413" s="243"/>
      <c r="R8413" s="243"/>
    </row>
    <row r="8414" spans="1:18">
      <c r="A8414" s="241"/>
      <c r="B8414" s="241"/>
      <c r="C8414" s="245"/>
      <c r="D8414" s="241"/>
      <c r="E8414" s="241"/>
      <c r="F8414" s="241"/>
      <c r="G8414" s="242"/>
      <c r="H8414" s="241"/>
      <c r="I8414" s="241"/>
      <c r="J8414" s="241"/>
      <c r="K8414" s="241"/>
      <c r="L8414" s="241"/>
      <c r="M8414" s="243"/>
      <c r="N8414" s="244"/>
      <c r="O8414" s="243"/>
      <c r="P8414" s="244"/>
      <c r="Q8414" s="243"/>
      <c r="R8414" s="243"/>
    </row>
    <row r="8415" spans="1:18">
      <c r="A8415" s="241"/>
      <c r="B8415" s="241"/>
      <c r="C8415" s="245"/>
      <c r="D8415" s="241"/>
      <c r="E8415" s="241"/>
      <c r="F8415" s="241"/>
      <c r="G8415" s="242"/>
      <c r="H8415" s="241"/>
      <c r="I8415" s="241"/>
      <c r="J8415" s="241"/>
      <c r="K8415" s="241"/>
      <c r="L8415" s="241"/>
      <c r="M8415" s="243"/>
      <c r="N8415" s="244"/>
      <c r="O8415" s="243"/>
      <c r="P8415" s="244"/>
      <c r="Q8415" s="243"/>
      <c r="R8415" s="243"/>
    </row>
    <row r="8416" spans="1:18">
      <c r="A8416" s="241"/>
      <c r="B8416" s="241"/>
      <c r="C8416" s="245"/>
      <c r="D8416" s="241"/>
      <c r="E8416" s="241"/>
      <c r="F8416" s="241"/>
      <c r="G8416" s="242"/>
      <c r="H8416" s="241"/>
      <c r="I8416" s="241"/>
      <c r="J8416" s="241"/>
      <c r="K8416" s="241"/>
      <c r="L8416" s="241"/>
      <c r="M8416" s="243"/>
      <c r="N8416" s="244"/>
      <c r="O8416" s="243"/>
      <c r="P8416" s="244"/>
      <c r="Q8416" s="243"/>
      <c r="R8416" s="243"/>
    </row>
    <row r="8417" spans="1:18">
      <c r="A8417" s="241"/>
      <c r="B8417" s="241"/>
      <c r="C8417" s="245"/>
      <c r="D8417" s="241"/>
      <c r="E8417" s="241"/>
      <c r="F8417" s="241"/>
      <c r="G8417" s="242"/>
      <c r="H8417" s="241"/>
      <c r="I8417" s="241"/>
      <c r="J8417" s="241"/>
      <c r="K8417" s="241"/>
      <c r="L8417" s="241"/>
      <c r="M8417" s="243"/>
      <c r="N8417" s="244"/>
      <c r="O8417" s="243"/>
      <c r="P8417" s="244"/>
      <c r="Q8417" s="243"/>
      <c r="R8417" s="243"/>
    </row>
    <row r="8418" spans="1:18">
      <c r="A8418" s="241"/>
      <c r="B8418" s="241"/>
      <c r="C8418" s="245"/>
      <c r="D8418" s="241"/>
      <c r="E8418" s="241"/>
      <c r="F8418" s="241"/>
      <c r="G8418" s="242"/>
      <c r="H8418" s="241"/>
      <c r="I8418" s="241"/>
      <c r="J8418" s="241"/>
      <c r="K8418" s="241"/>
      <c r="L8418" s="241"/>
      <c r="M8418" s="243"/>
      <c r="N8418" s="244"/>
      <c r="O8418" s="243"/>
      <c r="P8418" s="244"/>
      <c r="Q8418" s="243"/>
      <c r="R8418" s="243"/>
    </row>
    <row r="8419" spans="1:18">
      <c r="A8419" s="241"/>
      <c r="B8419" s="241"/>
      <c r="C8419" s="245"/>
      <c r="D8419" s="241"/>
      <c r="E8419" s="241"/>
      <c r="F8419" s="241"/>
      <c r="G8419" s="242"/>
      <c r="H8419" s="241"/>
      <c r="I8419" s="241"/>
      <c r="J8419" s="241"/>
      <c r="K8419" s="241"/>
      <c r="L8419" s="241"/>
      <c r="M8419" s="243"/>
      <c r="N8419" s="244"/>
      <c r="O8419" s="243"/>
      <c r="P8419" s="244"/>
      <c r="Q8419" s="243"/>
      <c r="R8419" s="243"/>
    </row>
    <row r="8420" spans="1:18">
      <c r="A8420" s="241"/>
      <c r="B8420" s="241"/>
      <c r="C8420" s="245"/>
      <c r="D8420" s="241"/>
      <c r="E8420" s="241"/>
      <c r="F8420" s="241"/>
      <c r="G8420" s="242"/>
      <c r="H8420" s="241"/>
      <c r="I8420" s="241"/>
      <c r="J8420" s="241"/>
      <c r="K8420" s="241"/>
      <c r="L8420" s="241"/>
      <c r="M8420" s="243"/>
      <c r="N8420" s="244"/>
      <c r="O8420" s="243"/>
      <c r="P8420" s="244"/>
      <c r="Q8420" s="243"/>
      <c r="R8420" s="243"/>
    </row>
    <row r="8421" spans="1:18">
      <c r="A8421" s="241"/>
      <c r="B8421" s="241"/>
      <c r="C8421" s="245"/>
      <c r="D8421" s="241"/>
      <c r="E8421" s="241"/>
      <c r="F8421" s="241"/>
      <c r="G8421" s="242"/>
      <c r="H8421" s="241"/>
      <c r="I8421" s="241"/>
      <c r="J8421" s="241"/>
      <c r="K8421" s="241"/>
      <c r="L8421" s="241"/>
      <c r="M8421" s="243"/>
      <c r="N8421" s="244"/>
      <c r="O8421" s="243"/>
      <c r="P8421" s="244"/>
      <c r="Q8421" s="243"/>
      <c r="R8421" s="243"/>
    </row>
    <row r="8422" spans="1:18">
      <c r="A8422" s="241"/>
      <c r="B8422" s="241"/>
      <c r="C8422" s="245"/>
      <c r="D8422" s="241"/>
      <c r="E8422" s="241"/>
      <c r="F8422" s="241"/>
      <c r="G8422" s="242"/>
      <c r="H8422" s="241"/>
      <c r="I8422" s="241"/>
      <c r="J8422" s="241"/>
      <c r="K8422" s="241"/>
      <c r="L8422" s="241"/>
      <c r="M8422" s="243"/>
      <c r="N8422" s="244"/>
      <c r="O8422" s="243"/>
      <c r="P8422" s="244"/>
      <c r="Q8422" s="243"/>
      <c r="R8422" s="243"/>
    </row>
    <row r="8423" spans="1:18">
      <c r="A8423" s="241"/>
      <c r="B8423" s="241"/>
      <c r="C8423" s="245"/>
      <c r="D8423" s="241"/>
      <c r="E8423" s="241"/>
      <c r="F8423" s="241"/>
      <c r="G8423" s="242"/>
      <c r="H8423" s="241"/>
      <c r="I8423" s="241"/>
      <c r="J8423" s="241"/>
      <c r="K8423" s="241"/>
      <c r="L8423" s="241"/>
      <c r="M8423" s="243"/>
      <c r="N8423" s="244"/>
      <c r="O8423" s="243"/>
      <c r="P8423" s="244"/>
      <c r="Q8423" s="243"/>
      <c r="R8423" s="243"/>
    </row>
    <row r="8424" spans="1:18">
      <c r="A8424" s="241"/>
      <c r="B8424" s="241"/>
      <c r="C8424" s="245"/>
      <c r="D8424" s="241"/>
      <c r="E8424" s="241"/>
      <c r="F8424" s="241"/>
      <c r="G8424" s="242"/>
      <c r="H8424" s="241"/>
      <c r="I8424" s="241"/>
      <c r="J8424" s="241"/>
      <c r="K8424" s="241"/>
      <c r="L8424" s="241"/>
      <c r="M8424" s="243"/>
      <c r="N8424" s="244"/>
      <c r="O8424" s="243"/>
      <c r="P8424" s="244"/>
      <c r="Q8424" s="243"/>
      <c r="R8424" s="243"/>
    </row>
    <row r="8425" spans="1:18">
      <c r="A8425" s="241"/>
      <c r="B8425" s="241"/>
      <c r="C8425" s="245"/>
      <c r="D8425" s="241"/>
      <c r="E8425" s="241"/>
      <c r="F8425" s="241"/>
      <c r="G8425" s="242"/>
      <c r="H8425" s="241"/>
      <c r="I8425" s="241"/>
      <c r="J8425" s="241"/>
      <c r="K8425" s="241"/>
      <c r="L8425" s="241"/>
      <c r="M8425" s="243"/>
      <c r="N8425" s="244"/>
      <c r="O8425" s="243"/>
      <c r="P8425" s="244"/>
      <c r="Q8425" s="243"/>
      <c r="R8425" s="243"/>
    </row>
    <row r="8426" spans="1:18">
      <c r="A8426" s="241"/>
      <c r="B8426" s="241"/>
      <c r="C8426" s="245"/>
      <c r="D8426" s="241"/>
      <c r="E8426" s="241"/>
      <c r="F8426" s="241"/>
      <c r="G8426" s="242"/>
      <c r="H8426" s="241"/>
      <c r="I8426" s="241"/>
      <c r="J8426" s="241"/>
      <c r="K8426" s="241"/>
      <c r="L8426" s="241"/>
      <c r="M8426" s="243"/>
      <c r="N8426" s="244"/>
      <c r="O8426" s="243"/>
      <c r="P8426" s="244"/>
      <c r="Q8426" s="243"/>
      <c r="R8426" s="243"/>
    </row>
    <row r="8427" spans="1:18">
      <c r="A8427" s="241"/>
      <c r="B8427" s="241"/>
      <c r="C8427" s="245"/>
      <c r="D8427" s="241"/>
      <c r="E8427" s="241"/>
      <c r="F8427" s="241"/>
      <c r="G8427" s="242"/>
      <c r="H8427" s="241"/>
      <c r="I8427" s="241"/>
      <c r="J8427" s="241"/>
      <c r="K8427" s="241"/>
      <c r="L8427" s="241"/>
      <c r="M8427" s="243"/>
      <c r="N8427" s="244"/>
      <c r="O8427" s="243"/>
      <c r="P8427" s="244"/>
      <c r="Q8427" s="243"/>
      <c r="R8427" s="243"/>
    </row>
    <row r="8428" spans="1:18">
      <c r="A8428" s="241"/>
      <c r="B8428" s="241"/>
      <c r="C8428" s="245"/>
      <c r="D8428" s="241"/>
      <c r="E8428" s="241"/>
      <c r="F8428" s="241"/>
      <c r="G8428" s="242"/>
      <c r="H8428" s="241"/>
      <c r="I8428" s="241"/>
      <c r="J8428" s="241"/>
      <c r="K8428" s="241"/>
      <c r="L8428" s="241"/>
      <c r="M8428" s="243"/>
      <c r="N8428" s="244"/>
      <c r="O8428" s="243"/>
      <c r="P8428" s="244"/>
      <c r="Q8428" s="243"/>
      <c r="R8428" s="243"/>
    </row>
    <row r="8429" spans="1:18">
      <c r="A8429" s="241"/>
      <c r="B8429" s="241"/>
      <c r="C8429" s="245"/>
      <c r="D8429" s="241"/>
      <c r="E8429" s="241"/>
      <c r="F8429" s="241"/>
      <c r="G8429" s="242"/>
      <c r="H8429" s="241"/>
      <c r="I8429" s="241"/>
      <c r="J8429" s="241"/>
      <c r="K8429" s="241"/>
      <c r="L8429" s="241"/>
      <c r="M8429" s="243"/>
      <c r="N8429" s="244"/>
      <c r="O8429" s="243"/>
      <c r="P8429" s="244"/>
      <c r="Q8429" s="243"/>
      <c r="R8429" s="243"/>
    </row>
    <row r="8430" spans="1:18">
      <c r="A8430" s="241"/>
      <c r="B8430" s="241"/>
      <c r="C8430" s="245"/>
      <c r="D8430" s="241"/>
      <c r="E8430" s="241"/>
      <c r="F8430" s="241"/>
      <c r="G8430" s="242"/>
      <c r="H8430" s="241"/>
      <c r="I8430" s="241"/>
      <c r="J8430" s="241"/>
      <c r="K8430" s="241"/>
      <c r="L8430" s="241"/>
      <c r="M8430" s="243"/>
      <c r="N8430" s="244"/>
      <c r="O8430" s="243"/>
      <c r="P8430" s="244"/>
      <c r="Q8430" s="243"/>
      <c r="R8430" s="243"/>
    </row>
    <row r="8431" spans="1:18">
      <c r="A8431" s="241"/>
      <c r="B8431" s="241"/>
      <c r="C8431" s="245"/>
      <c r="D8431" s="241"/>
      <c r="E8431" s="241"/>
      <c r="F8431" s="241"/>
      <c r="G8431" s="242"/>
      <c r="H8431" s="241"/>
      <c r="I8431" s="241"/>
      <c r="J8431" s="241"/>
      <c r="K8431" s="241"/>
      <c r="L8431" s="241"/>
      <c r="M8431" s="243"/>
      <c r="N8431" s="244"/>
      <c r="O8431" s="243"/>
      <c r="P8431" s="244"/>
      <c r="Q8431" s="243"/>
      <c r="R8431" s="243"/>
    </row>
    <row r="8432" spans="1:18">
      <c r="A8432" s="241"/>
      <c r="B8432" s="241"/>
      <c r="C8432" s="245"/>
      <c r="D8432" s="241"/>
      <c r="E8432" s="241"/>
      <c r="F8432" s="241"/>
      <c r="G8432" s="242"/>
      <c r="H8432" s="241"/>
      <c r="I8432" s="241"/>
      <c r="J8432" s="241"/>
      <c r="K8432" s="241"/>
      <c r="L8432" s="241"/>
      <c r="M8432" s="243"/>
      <c r="N8432" s="244"/>
      <c r="O8432" s="243"/>
      <c r="P8432" s="244"/>
      <c r="Q8432" s="243"/>
      <c r="R8432" s="243"/>
    </row>
    <row r="8433" spans="1:18">
      <c r="A8433" s="241"/>
      <c r="B8433" s="241"/>
      <c r="C8433" s="245"/>
      <c r="D8433" s="241"/>
      <c r="E8433" s="241"/>
      <c r="F8433" s="241"/>
      <c r="G8433" s="242"/>
      <c r="H8433" s="241"/>
      <c r="I8433" s="241"/>
      <c r="J8433" s="241"/>
      <c r="K8433" s="241"/>
      <c r="L8433" s="241"/>
      <c r="M8433" s="243"/>
      <c r="N8433" s="244"/>
      <c r="O8433" s="243"/>
      <c r="P8433" s="244"/>
      <c r="Q8433" s="243"/>
      <c r="R8433" s="243"/>
    </row>
    <row r="8434" spans="1:18">
      <c r="A8434" s="241"/>
      <c r="B8434" s="241"/>
      <c r="C8434" s="245"/>
      <c r="D8434" s="241"/>
      <c r="E8434" s="241"/>
      <c r="F8434" s="241"/>
      <c r="G8434" s="242"/>
      <c r="H8434" s="241"/>
      <c r="I8434" s="241"/>
      <c r="J8434" s="241"/>
      <c r="K8434" s="241"/>
      <c r="L8434" s="241"/>
      <c r="M8434" s="243"/>
      <c r="N8434" s="244"/>
      <c r="O8434" s="243"/>
      <c r="P8434" s="244"/>
      <c r="Q8434" s="243"/>
      <c r="R8434" s="243"/>
    </row>
    <row r="8435" spans="1:18">
      <c r="A8435" s="241"/>
      <c r="B8435" s="241"/>
      <c r="C8435" s="245"/>
      <c r="D8435" s="241"/>
      <c r="E8435" s="241"/>
      <c r="F8435" s="241"/>
      <c r="G8435" s="242"/>
      <c r="H8435" s="241"/>
      <c r="I8435" s="241"/>
      <c r="J8435" s="241"/>
      <c r="K8435" s="241"/>
      <c r="L8435" s="241"/>
      <c r="M8435" s="243"/>
      <c r="N8435" s="244"/>
      <c r="O8435" s="243"/>
      <c r="P8435" s="244"/>
      <c r="Q8435" s="243"/>
      <c r="R8435" s="243"/>
    </row>
    <row r="8436" spans="1:18">
      <c r="A8436" s="241"/>
      <c r="B8436" s="241"/>
      <c r="C8436" s="245"/>
      <c r="D8436" s="241"/>
      <c r="E8436" s="241"/>
      <c r="F8436" s="241"/>
      <c r="G8436" s="242"/>
      <c r="H8436" s="241"/>
      <c r="I8436" s="241"/>
      <c r="J8436" s="241"/>
      <c r="K8436" s="241"/>
      <c r="L8436" s="241"/>
      <c r="M8436" s="243"/>
      <c r="N8436" s="244"/>
      <c r="O8436" s="243"/>
      <c r="P8436" s="244"/>
      <c r="Q8436" s="243"/>
      <c r="R8436" s="243"/>
    </row>
    <row r="8437" spans="1:18">
      <c r="A8437" s="241"/>
      <c r="B8437" s="241"/>
      <c r="C8437" s="245"/>
      <c r="D8437" s="241"/>
      <c r="E8437" s="241"/>
      <c r="F8437" s="241"/>
      <c r="G8437" s="242"/>
      <c r="H8437" s="241"/>
      <c r="I8437" s="241"/>
      <c r="J8437" s="241"/>
      <c r="K8437" s="241"/>
      <c r="L8437" s="241"/>
      <c r="M8437" s="243"/>
      <c r="N8437" s="244"/>
      <c r="O8437" s="243"/>
      <c r="P8437" s="244"/>
      <c r="Q8437" s="243"/>
      <c r="R8437" s="243"/>
    </row>
    <row r="8438" spans="1:18">
      <c r="A8438" s="241"/>
      <c r="B8438" s="241"/>
      <c r="C8438" s="245"/>
      <c r="D8438" s="241"/>
      <c r="E8438" s="241"/>
      <c r="F8438" s="241"/>
      <c r="G8438" s="242"/>
      <c r="H8438" s="241"/>
      <c r="I8438" s="241"/>
      <c r="J8438" s="241"/>
      <c r="K8438" s="241"/>
      <c r="L8438" s="241"/>
      <c r="M8438" s="243"/>
      <c r="N8438" s="244"/>
      <c r="O8438" s="243"/>
      <c r="P8438" s="244"/>
      <c r="Q8438" s="243"/>
      <c r="R8438" s="243"/>
    </row>
    <row r="8439" spans="1:18">
      <c r="A8439" s="241"/>
      <c r="B8439" s="241"/>
      <c r="C8439" s="245"/>
      <c r="D8439" s="241"/>
      <c r="E8439" s="241"/>
      <c r="F8439" s="241"/>
      <c r="G8439" s="242"/>
      <c r="H8439" s="241"/>
      <c r="I8439" s="241"/>
      <c r="J8439" s="241"/>
      <c r="K8439" s="241"/>
      <c r="L8439" s="241"/>
      <c r="M8439" s="243"/>
      <c r="N8439" s="244"/>
      <c r="O8439" s="243"/>
      <c r="P8439" s="244"/>
      <c r="Q8439" s="243"/>
      <c r="R8439" s="243"/>
    </row>
    <row r="8440" spans="1:18">
      <c r="A8440" s="241"/>
      <c r="B8440" s="241"/>
      <c r="C8440" s="245"/>
      <c r="D8440" s="241"/>
      <c r="E8440" s="241"/>
      <c r="F8440" s="241"/>
      <c r="G8440" s="242"/>
      <c r="H8440" s="241"/>
      <c r="I8440" s="241"/>
      <c r="J8440" s="241"/>
      <c r="K8440" s="241"/>
      <c r="L8440" s="241"/>
      <c r="M8440" s="243"/>
      <c r="N8440" s="244"/>
      <c r="O8440" s="243"/>
      <c r="P8440" s="244"/>
      <c r="Q8440" s="243"/>
      <c r="R8440" s="243"/>
    </row>
    <row r="8441" spans="1:18">
      <c r="A8441" s="241"/>
      <c r="B8441" s="241"/>
      <c r="C8441" s="245"/>
      <c r="D8441" s="241"/>
      <c r="E8441" s="241"/>
      <c r="F8441" s="241"/>
      <c r="G8441" s="242"/>
      <c r="H8441" s="241"/>
      <c r="I8441" s="241"/>
      <c r="J8441" s="241"/>
      <c r="K8441" s="241"/>
      <c r="L8441" s="241"/>
      <c r="M8441" s="243"/>
      <c r="N8441" s="244"/>
      <c r="O8441" s="243"/>
      <c r="P8441" s="244"/>
      <c r="Q8441" s="243"/>
      <c r="R8441" s="243"/>
    </row>
    <row r="8442" spans="1:18">
      <c r="A8442" s="241"/>
      <c r="B8442" s="241"/>
      <c r="C8442" s="245"/>
      <c r="D8442" s="241"/>
      <c r="E8442" s="241"/>
      <c r="F8442" s="241"/>
      <c r="G8442" s="242"/>
      <c r="H8442" s="241"/>
      <c r="I8442" s="241"/>
      <c r="J8442" s="241"/>
      <c r="K8442" s="241"/>
      <c r="L8442" s="241"/>
      <c r="M8442" s="243"/>
      <c r="N8442" s="244"/>
      <c r="O8442" s="243"/>
      <c r="P8442" s="244"/>
      <c r="Q8442" s="243"/>
      <c r="R8442" s="243"/>
    </row>
    <row r="8443" spans="1:18">
      <c r="A8443" s="241"/>
      <c r="B8443" s="241"/>
      <c r="C8443" s="245"/>
      <c r="D8443" s="241"/>
      <c r="E8443" s="241"/>
      <c r="F8443" s="241"/>
      <c r="G8443" s="242"/>
      <c r="H8443" s="241"/>
      <c r="I8443" s="241"/>
      <c r="J8443" s="241"/>
      <c r="K8443" s="241"/>
      <c r="L8443" s="241"/>
      <c r="M8443" s="243"/>
      <c r="N8443" s="244"/>
      <c r="O8443" s="243"/>
      <c r="P8443" s="244"/>
      <c r="Q8443" s="243"/>
      <c r="R8443" s="243"/>
    </row>
    <row r="8444" spans="1:18">
      <c r="A8444" s="241"/>
      <c r="B8444" s="241"/>
      <c r="C8444" s="245"/>
      <c r="D8444" s="241"/>
      <c r="E8444" s="241"/>
      <c r="F8444" s="241"/>
      <c r="G8444" s="242"/>
      <c r="H8444" s="241"/>
      <c r="I8444" s="241"/>
      <c r="J8444" s="241"/>
      <c r="K8444" s="241"/>
      <c r="L8444" s="241"/>
      <c r="M8444" s="243"/>
      <c r="N8444" s="244"/>
      <c r="O8444" s="243"/>
      <c r="P8444" s="244"/>
      <c r="Q8444" s="243"/>
      <c r="R8444" s="243"/>
    </row>
    <row r="8445" spans="1:18">
      <c r="A8445" s="241"/>
      <c r="B8445" s="241"/>
      <c r="C8445" s="245"/>
      <c r="D8445" s="241"/>
      <c r="E8445" s="241"/>
      <c r="F8445" s="241"/>
      <c r="G8445" s="242"/>
      <c r="H8445" s="241"/>
      <c r="I8445" s="241"/>
      <c r="J8445" s="241"/>
      <c r="K8445" s="241"/>
      <c r="L8445" s="241"/>
      <c r="M8445" s="243"/>
      <c r="N8445" s="244"/>
      <c r="O8445" s="243"/>
      <c r="P8445" s="244"/>
      <c r="Q8445" s="243"/>
      <c r="R8445" s="243"/>
    </row>
    <row r="8446" spans="1:18">
      <c r="A8446" s="241"/>
      <c r="B8446" s="241"/>
      <c r="C8446" s="245"/>
      <c r="D8446" s="241"/>
      <c r="E8446" s="241"/>
      <c r="F8446" s="241"/>
      <c r="G8446" s="242"/>
      <c r="H8446" s="241"/>
      <c r="I8446" s="241"/>
      <c r="J8446" s="241"/>
      <c r="K8446" s="241"/>
      <c r="L8446" s="241"/>
      <c r="M8446" s="243"/>
      <c r="N8446" s="244"/>
      <c r="O8446" s="243"/>
      <c r="P8446" s="244"/>
      <c r="Q8446" s="243"/>
      <c r="R8446" s="243"/>
    </row>
    <row r="8447" spans="1:18">
      <c r="A8447" s="241"/>
      <c r="B8447" s="241"/>
      <c r="C8447" s="245"/>
      <c r="D8447" s="241"/>
      <c r="E8447" s="241"/>
      <c r="F8447" s="241"/>
      <c r="G8447" s="242"/>
      <c r="H8447" s="241"/>
      <c r="I8447" s="241"/>
      <c r="J8447" s="241"/>
      <c r="K8447" s="241"/>
      <c r="L8447" s="241"/>
      <c r="M8447" s="243"/>
      <c r="N8447" s="244"/>
      <c r="O8447" s="243"/>
      <c r="P8447" s="244"/>
      <c r="Q8447" s="243"/>
      <c r="R8447" s="243"/>
    </row>
    <row r="8448" spans="1:18">
      <c r="A8448" s="241"/>
      <c r="B8448" s="241"/>
      <c r="C8448" s="245"/>
      <c r="D8448" s="241"/>
      <c r="E8448" s="241"/>
      <c r="F8448" s="241"/>
      <c r="G8448" s="242"/>
      <c r="H8448" s="241"/>
      <c r="I8448" s="241"/>
      <c r="J8448" s="241"/>
      <c r="K8448" s="241"/>
      <c r="L8448" s="241"/>
      <c r="M8448" s="243"/>
      <c r="N8448" s="244"/>
      <c r="O8448" s="243"/>
      <c r="P8448" s="244"/>
      <c r="Q8448" s="243"/>
      <c r="R8448" s="243"/>
    </row>
    <row r="8449" spans="1:18">
      <c r="A8449" s="241"/>
      <c r="B8449" s="241"/>
      <c r="C8449" s="245"/>
      <c r="D8449" s="241"/>
      <c r="E8449" s="241"/>
      <c r="F8449" s="241"/>
      <c r="G8449" s="242"/>
      <c r="H8449" s="241"/>
      <c r="I8449" s="241"/>
      <c r="J8449" s="241"/>
      <c r="K8449" s="241"/>
      <c r="L8449" s="241"/>
      <c r="M8449" s="243"/>
      <c r="N8449" s="244"/>
      <c r="O8449" s="243"/>
      <c r="P8449" s="244"/>
      <c r="Q8449" s="243"/>
      <c r="R8449" s="243"/>
    </row>
    <row r="8450" spans="1:18">
      <c r="A8450" s="241"/>
      <c r="B8450" s="241"/>
      <c r="C8450" s="245"/>
      <c r="D8450" s="241"/>
      <c r="E8450" s="241"/>
      <c r="F8450" s="241"/>
      <c r="G8450" s="242"/>
      <c r="H8450" s="241"/>
      <c r="I8450" s="241"/>
      <c r="J8450" s="241"/>
      <c r="K8450" s="241"/>
      <c r="L8450" s="241"/>
      <c r="M8450" s="243"/>
      <c r="N8450" s="244"/>
      <c r="O8450" s="243"/>
      <c r="P8450" s="244"/>
      <c r="Q8450" s="243"/>
      <c r="R8450" s="243"/>
    </row>
    <row r="8451" spans="1:18">
      <c r="A8451" s="241"/>
      <c r="B8451" s="241"/>
      <c r="C8451" s="245"/>
      <c r="D8451" s="241"/>
      <c r="E8451" s="241"/>
      <c r="F8451" s="241"/>
      <c r="G8451" s="242"/>
      <c r="H8451" s="241"/>
      <c r="I8451" s="241"/>
      <c r="J8451" s="241"/>
      <c r="K8451" s="241"/>
      <c r="L8451" s="241"/>
      <c r="M8451" s="243"/>
      <c r="N8451" s="244"/>
      <c r="O8451" s="243"/>
      <c r="P8451" s="244"/>
      <c r="Q8451" s="243"/>
      <c r="R8451" s="243"/>
    </row>
    <row r="8452" spans="1:18">
      <c r="A8452" s="241"/>
      <c r="B8452" s="241"/>
      <c r="C8452" s="245"/>
      <c r="D8452" s="241"/>
      <c r="E8452" s="241"/>
      <c r="F8452" s="241"/>
      <c r="G8452" s="242"/>
      <c r="H8452" s="241"/>
      <c r="I8452" s="241"/>
      <c r="J8452" s="241"/>
      <c r="K8452" s="241"/>
      <c r="L8452" s="241"/>
      <c r="M8452" s="243"/>
      <c r="N8452" s="244"/>
      <c r="O8452" s="243"/>
      <c r="P8452" s="244"/>
      <c r="Q8452" s="243"/>
      <c r="R8452" s="243"/>
    </row>
    <row r="8453" spans="1:18">
      <c r="A8453" s="241"/>
      <c r="B8453" s="241"/>
      <c r="C8453" s="245"/>
      <c r="D8453" s="241"/>
      <c r="E8453" s="241"/>
      <c r="F8453" s="241"/>
      <c r="G8453" s="242"/>
      <c r="H8453" s="241"/>
      <c r="I8453" s="241"/>
      <c r="J8453" s="241"/>
      <c r="K8453" s="241"/>
      <c r="L8453" s="241"/>
      <c r="M8453" s="243"/>
      <c r="N8453" s="244"/>
      <c r="O8453" s="243"/>
      <c r="P8453" s="244"/>
      <c r="Q8453" s="243"/>
      <c r="R8453" s="243"/>
    </row>
    <row r="8454" spans="1:18">
      <c r="A8454" s="241"/>
      <c r="B8454" s="241"/>
      <c r="C8454" s="245"/>
      <c r="D8454" s="241"/>
      <c r="E8454" s="241"/>
      <c r="F8454" s="241"/>
      <c r="G8454" s="242"/>
      <c r="H8454" s="241"/>
      <c r="I8454" s="241"/>
      <c r="J8454" s="241"/>
      <c r="K8454" s="241"/>
      <c r="L8454" s="241"/>
      <c r="M8454" s="243"/>
      <c r="N8454" s="244"/>
      <c r="O8454" s="243"/>
      <c r="P8454" s="244"/>
      <c r="Q8454" s="243"/>
      <c r="R8454" s="243"/>
    </row>
    <row r="8455" spans="1:18">
      <c r="A8455" s="241"/>
      <c r="B8455" s="241"/>
      <c r="C8455" s="245"/>
      <c r="D8455" s="241"/>
      <c r="E8455" s="241"/>
      <c r="F8455" s="241"/>
      <c r="G8455" s="242"/>
      <c r="H8455" s="241"/>
      <c r="I8455" s="241"/>
      <c r="J8455" s="241"/>
      <c r="K8455" s="241"/>
      <c r="L8455" s="241"/>
      <c r="M8455" s="243"/>
      <c r="N8455" s="244"/>
      <c r="O8455" s="243"/>
      <c r="P8455" s="244"/>
      <c r="Q8455" s="243"/>
      <c r="R8455" s="243"/>
    </row>
    <row r="8456" spans="1:18">
      <c r="A8456" s="241"/>
      <c r="B8456" s="241"/>
      <c r="C8456" s="245"/>
      <c r="D8456" s="241"/>
      <c r="E8456" s="241"/>
      <c r="F8456" s="241"/>
      <c r="G8456" s="242"/>
      <c r="H8456" s="241"/>
      <c r="I8456" s="241"/>
      <c r="J8456" s="241"/>
      <c r="K8456" s="241"/>
      <c r="L8456" s="241"/>
      <c r="M8456" s="243"/>
      <c r="N8456" s="244"/>
      <c r="O8456" s="243"/>
      <c r="P8456" s="244"/>
      <c r="Q8456" s="243"/>
      <c r="R8456" s="243"/>
    </row>
    <row r="8457" spans="1:18">
      <c r="A8457" s="241"/>
      <c r="B8457" s="241"/>
      <c r="C8457" s="245"/>
      <c r="D8457" s="241"/>
      <c r="E8457" s="241"/>
      <c r="F8457" s="241"/>
      <c r="G8457" s="242"/>
      <c r="H8457" s="241"/>
      <c r="I8457" s="241"/>
      <c r="J8457" s="241"/>
      <c r="K8457" s="241"/>
      <c r="L8457" s="241"/>
      <c r="M8457" s="243"/>
      <c r="N8457" s="244"/>
      <c r="O8457" s="243"/>
      <c r="P8457" s="244"/>
      <c r="Q8457" s="243"/>
      <c r="R8457" s="243"/>
    </row>
    <row r="8458" spans="1:18">
      <c r="A8458" s="241"/>
      <c r="B8458" s="241"/>
      <c r="C8458" s="245"/>
      <c r="D8458" s="241"/>
      <c r="E8458" s="241"/>
      <c r="F8458" s="241"/>
      <c r="G8458" s="242"/>
      <c r="H8458" s="241"/>
      <c r="I8458" s="241"/>
      <c r="J8458" s="241"/>
      <c r="K8458" s="241"/>
      <c r="L8458" s="241"/>
      <c r="M8458" s="243"/>
      <c r="N8458" s="244"/>
      <c r="O8458" s="243"/>
      <c r="P8458" s="244"/>
      <c r="Q8458" s="243"/>
      <c r="R8458" s="243"/>
    </row>
    <row r="8459" spans="1:18">
      <c r="A8459" s="241"/>
      <c r="B8459" s="241"/>
      <c r="C8459" s="245"/>
      <c r="D8459" s="241"/>
      <c r="E8459" s="241"/>
      <c r="F8459" s="241"/>
      <c r="G8459" s="242"/>
      <c r="H8459" s="241"/>
      <c r="I8459" s="241"/>
      <c r="J8459" s="241"/>
      <c r="K8459" s="241"/>
      <c r="L8459" s="241"/>
      <c r="M8459" s="243"/>
      <c r="N8459" s="244"/>
      <c r="O8459" s="243"/>
      <c r="P8459" s="244"/>
      <c r="Q8459" s="243"/>
      <c r="R8459" s="243"/>
    </row>
    <row r="8460" spans="1:18">
      <c r="A8460" s="241"/>
      <c r="B8460" s="241"/>
      <c r="C8460" s="245"/>
      <c r="D8460" s="241"/>
      <c r="E8460" s="241"/>
      <c r="F8460" s="241"/>
      <c r="G8460" s="242"/>
      <c r="H8460" s="241"/>
      <c r="I8460" s="241"/>
      <c r="J8460" s="241"/>
      <c r="K8460" s="241"/>
      <c r="L8460" s="241"/>
      <c r="M8460" s="243"/>
      <c r="N8460" s="244"/>
      <c r="O8460" s="243"/>
      <c r="P8460" s="244"/>
      <c r="Q8460" s="243"/>
      <c r="R8460" s="243"/>
    </row>
    <row r="8461" spans="1:18">
      <c r="A8461" s="241"/>
      <c r="B8461" s="241"/>
      <c r="C8461" s="245"/>
      <c r="D8461" s="241"/>
      <c r="E8461" s="241"/>
      <c r="F8461" s="241"/>
      <c r="G8461" s="242"/>
      <c r="H8461" s="241"/>
      <c r="I8461" s="241"/>
      <c r="J8461" s="241"/>
      <c r="K8461" s="241"/>
      <c r="L8461" s="241"/>
      <c r="M8461" s="243"/>
      <c r="N8461" s="244"/>
      <c r="O8461" s="243"/>
      <c r="P8461" s="244"/>
      <c r="Q8461" s="243"/>
      <c r="R8461" s="243"/>
    </row>
    <row r="8462" spans="1:18">
      <c r="A8462" s="241"/>
      <c r="B8462" s="241"/>
      <c r="C8462" s="245"/>
      <c r="D8462" s="241"/>
      <c r="E8462" s="241"/>
      <c r="F8462" s="241"/>
      <c r="G8462" s="242"/>
      <c r="H8462" s="241"/>
      <c r="I8462" s="241"/>
      <c r="J8462" s="241"/>
      <c r="K8462" s="241"/>
      <c r="L8462" s="241"/>
      <c r="M8462" s="243"/>
      <c r="N8462" s="244"/>
      <c r="O8462" s="243"/>
      <c r="P8462" s="244"/>
      <c r="Q8462" s="243"/>
      <c r="R8462" s="243"/>
    </row>
    <row r="8463" spans="1:18">
      <c r="A8463" s="241"/>
      <c r="B8463" s="241"/>
      <c r="C8463" s="245"/>
      <c r="D8463" s="241"/>
      <c r="E8463" s="241"/>
      <c r="F8463" s="241"/>
      <c r="G8463" s="242"/>
      <c r="H8463" s="241"/>
      <c r="I8463" s="241"/>
      <c r="J8463" s="241"/>
      <c r="K8463" s="241"/>
      <c r="L8463" s="241"/>
      <c r="M8463" s="243"/>
      <c r="N8463" s="244"/>
      <c r="O8463" s="243"/>
      <c r="P8463" s="244"/>
      <c r="Q8463" s="243"/>
      <c r="R8463" s="243"/>
    </row>
    <row r="8464" spans="1:18">
      <c r="A8464" s="241"/>
      <c r="B8464" s="241"/>
      <c r="C8464" s="245"/>
      <c r="D8464" s="241"/>
      <c r="E8464" s="241"/>
      <c r="F8464" s="241"/>
      <c r="G8464" s="242"/>
      <c r="H8464" s="241"/>
      <c r="I8464" s="241"/>
      <c r="J8464" s="241"/>
      <c r="K8464" s="241"/>
      <c r="L8464" s="241"/>
      <c r="M8464" s="243"/>
      <c r="N8464" s="244"/>
      <c r="O8464" s="243"/>
      <c r="P8464" s="244"/>
      <c r="Q8464" s="243"/>
      <c r="R8464" s="243"/>
    </row>
    <row r="8465" spans="1:18">
      <c r="A8465" s="241"/>
      <c r="B8465" s="241"/>
      <c r="C8465" s="245"/>
      <c r="D8465" s="241"/>
      <c r="E8465" s="241"/>
      <c r="F8465" s="241"/>
      <c r="G8465" s="242"/>
      <c r="H8465" s="241"/>
      <c r="I8465" s="241"/>
      <c r="J8465" s="241"/>
      <c r="K8465" s="241"/>
      <c r="L8465" s="241"/>
      <c r="M8465" s="243"/>
      <c r="N8465" s="244"/>
      <c r="O8465" s="243"/>
      <c r="P8465" s="244"/>
      <c r="Q8465" s="243"/>
      <c r="R8465" s="243"/>
    </row>
    <row r="8466" spans="1:18">
      <c r="A8466" s="241"/>
      <c r="B8466" s="241"/>
      <c r="C8466" s="245"/>
      <c r="D8466" s="241"/>
      <c r="E8466" s="241"/>
      <c r="F8466" s="241"/>
      <c r="G8466" s="242"/>
      <c r="H8466" s="241"/>
      <c r="I8466" s="241"/>
      <c r="J8466" s="241"/>
      <c r="K8466" s="241"/>
      <c r="L8466" s="241"/>
      <c r="M8466" s="243"/>
      <c r="N8466" s="244"/>
      <c r="O8466" s="243"/>
      <c r="P8466" s="244"/>
      <c r="Q8466" s="243"/>
      <c r="R8466" s="243"/>
    </row>
    <row r="8467" spans="1:18">
      <c r="A8467" s="241"/>
      <c r="B8467" s="241"/>
      <c r="C8467" s="245"/>
      <c r="D8467" s="241"/>
      <c r="E8467" s="241"/>
      <c r="F8467" s="241"/>
      <c r="G8467" s="242"/>
      <c r="H8467" s="241"/>
      <c r="I8467" s="241"/>
      <c r="J8467" s="241"/>
      <c r="K8467" s="241"/>
      <c r="L8467" s="241"/>
      <c r="M8467" s="243"/>
      <c r="N8467" s="244"/>
      <c r="O8467" s="243"/>
      <c r="P8467" s="244"/>
      <c r="Q8467" s="243"/>
      <c r="R8467" s="243"/>
    </row>
    <row r="8468" spans="1:18">
      <c r="A8468" s="241"/>
      <c r="B8468" s="241"/>
      <c r="C8468" s="245"/>
      <c r="D8468" s="241"/>
      <c r="E8468" s="241"/>
      <c r="F8468" s="241"/>
      <c r="G8468" s="242"/>
      <c r="H8468" s="241"/>
      <c r="I8468" s="241"/>
      <c r="J8468" s="241"/>
      <c r="K8468" s="241"/>
      <c r="L8468" s="241"/>
      <c r="M8468" s="243"/>
      <c r="N8468" s="244"/>
      <c r="O8468" s="243"/>
      <c r="P8468" s="244"/>
      <c r="Q8468" s="243"/>
      <c r="R8468" s="243"/>
    </row>
    <row r="8469" spans="1:18">
      <c r="A8469" s="241"/>
      <c r="B8469" s="241"/>
      <c r="C8469" s="245"/>
      <c r="D8469" s="241"/>
      <c r="E8469" s="241"/>
      <c r="F8469" s="241"/>
      <c r="G8469" s="242"/>
      <c r="H8469" s="241"/>
      <c r="I8469" s="241"/>
      <c r="J8469" s="241"/>
      <c r="K8469" s="241"/>
      <c r="L8469" s="241"/>
      <c r="M8469" s="243"/>
      <c r="N8469" s="244"/>
      <c r="O8469" s="243"/>
      <c r="P8469" s="244"/>
      <c r="Q8469" s="243"/>
      <c r="R8469" s="243"/>
    </row>
    <row r="8470" spans="1:18">
      <c r="A8470" s="241"/>
      <c r="B8470" s="241"/>
      <c r="C8470" s="245"/>
      <c r="D8470" s="241"/>
      <c r="E8470" s="241"/>
      <c r="F8470" s="241"/>
      <c r="G8470" s="242"/>
      <c r="H8470" s="241"/>
      <c r="I8470" s="241"/>
      <c r="J8470" s="241"/>
      <c r="K8470" s="241"/>
      <c r="L8470" s="241"/>
      <c r="M8470" s="243"/>
      <c r="N8470" s="244"/>
      <c r="O8470" s="243"/>
      <c r="P8470" s="244"/>
      <c r="Q8470" s="243"/>
      <c r="R8470" s="243"/>
    </row>
    <row r="8471" spans="1:18">
      <c r="A8471" s="241"/>
      <c r="B8471" s="241"/>
      <c r="C8471" s="245"/>
      <c r="D8471" s="241"/>
      <c r="E8471" s="241"/>
      <c r="F8471" s="241"/>
      <c r="G8471" s="242"/>
      <c r="H8471" s="241"/>
      <c r="I8471" s="241"/>
      <c r="J8471" s="241"/>
      <c r="K8471" s="241"/>
      <c r="L8471" s="241"/>
      <c r="M8471" s="243"/>
      <c r="N8471" s="244"/>
      <c r="O8471" s="243"/>
      <c r="P8471" s="244"/>
      <c r="Q8471" s="243"/>
      <c r="R8471" s="243"/>
    </row>
    <row r="8472" spans="1:18">
      <c r="A8472" s="241"/>
      <c r="B8472" s="241"/>
      <c r="C8472" s="245"/>
      <c r="D8472" s="241"/>
      <c r="E8472" s="241"/>
      <c r="F8472" s="241"/>
      <c r="G8472" s="242"/>
      <c r="H8472" s="241"/>
      <c r="I8472" s="241"/>
      <c r="J8472" s="241"/>
      <c r="K8472" s="241"/>
      <c r="L8472" s="241"/>
      <c r="M8472" s="243"/>
      <c r="N8472" s="244"/>
      <c r="O8472" s="243"/>
      <c r="P8472" s="244"/>
      <c r="Q8472" s="243"/>
      <c r="R8472" s="243"/>
    </row>
    <row r="8473" spans="1:18">
      <c r="A8473" s="241"/>
      <c r="B8473" s="241"/>
      <c r="C8473" s="245"/>
      <c r="D8473" s="241"/>
      <c r="E8473" s="241"/>
      <c r="F8473" s="241"/>
      <c r="G8473" s="242"/>
      <c r="H8473" s="241"/>
      <c r="I8473" s="241"/>
      <c r="J8473" s="241"/>
      <c r="K8473" s="241"/>
      <c r="L8473" s="241"/>
      <c r="M8473" s="243"/>
      <c r="N8473" s="244"/>
      <c r="O8473" s="243"/>
      <c r="P8473" s="244"/>
      <c r="Q8473" s="243"/>
      <c r="R8473" s="243"/>
    </row>
    <row r="8474" spans="1:18">
      <c r="A8474" s="241"/>
      <c r="B8474" s="241"/>
      <c r="C8474" s="245"/>
      <c r="D8474" s="241"/>
      <c r="E8474" s="241"/>
      <c r="F8474" s="241"/>
      <c r="G8474" s="242"/>
      <c r="H8474" s="241"/>
      <c r="I8474" s="241"/>
      <c r="J8474" s="241"/>
      <c r="K8474" s="241"/>
      <c r="L8474" s="241"/>
      <c r="M8474" s="243"/>
      <c r="N8474" s="244"/>
      <c r="O8474" s="243"/>
      <c r="P8474" s="244"/>
      <c r="Q8474" s="243"/>
      <c r="R8474" s="243"/>
    </row>
    <row r="8475" spans="1:18">
      <c r="A8475" s="241"/>
      <c r="B8475" s="241"/>
      <c r="C8475" s="245"/>
      <c r="D8475" s="241"/>
      <c r="E8475" s="241"/>
      <c r="F8475" s="241"/>
      <c r="G8475" s="242"/>
      <c r="H8475" s="241"/>
      <c r="I8475" s="241"/>
      <c r="J8475" s="241"/>
      <c r="K8475" s="241"/>
      <c r="L8475" s="241"/>
      <c r="M8475" s="243"/>
      <c r="N8475" s="244"/>
      <c r="O8475" s="243"/>
      <c r="P8475" s="244"/>
      <c r="Q8475" s="243"/>
      <c r="R8475" s="243"/>
    </row>
    <row r="8476" spans="1:18">
      <c r="A8476" s="241"/>
      <c r="B8476" s="241"/>
      <c r="C8476" s="245"/>
      <c r="D8476" s="241"/>
      <c r="E8476" s="241"/>
      <c r="F8476" s="241"/>
      <c r="G8476" s="242"/>
      <c r="H8476" s="241"/>
      <c r="I8476" s="241"/>
      <c r="J8476" s="241"/>
      <c r="K8476" s="241"/>
      <c r="L8476" s="241"/>
      <c r="M8476" s="243"/>
      <c r="N8476" s="244"/>
      <c r="O8476" s="243"/>
      <c r="P8476" s="244"/>
      <c r="Q8476" s="243"/>
      <c r="R8476" s="243"/>
    </row>
    <row r="8477" spans="1:18">
      <c r="A8477" s="241"/>
      <c r="B8477" s="241"/>
      <c r="C8477" s="245"/>
      <c r="D8477" s="241"/>
      <c r="E8477" s="241"/>
      <c r="F8477" s="241"/>
      <c r="G8477" s="242"/>
      <c r="H8477" s="241"/>
      <c r="I8477" s="241"/>
      <c r="J8477" s="241"/>
      <c r="K8477" s="241"/>
      <c r="L8477" s="241"/>
      <c r="M8477" s="243"/>
      <c r="N8477" s="244"/>
      <c r="O8477" s="243"/>
      <c r="P8477" s="244"/>
      <c r="Q8477" s="243"/>
      <c r="R8477" s="243"/>
    </row>
    <row r="8478" spans="1:18">
      <c r="A8478" s="241"/>
      <c r="B8478" s="241"/>
      <c r="C8478" s="245"/>
      <c r="D8478" s="241"/>
      <c r="E8478" s="241"/>
      <c r="F8478" s="241"/>
      <c r="G8478" s="242"/>
      <c r="H8478" s="241"/>
      <c r="I8478" s="241"/>
      <c r="J8478" s="241"/>
      <c r="K8478" s="241"/>
      <c r="L8478" s="241"/>
      <c r="M8478" s="243"/>
      <c r="N8478" s="244"/>
      <c r="O8478" s="243"/>
      <c r="P8478" s="244"/>
      <c r="Q8478" s="243"/>
      <c r="R8478" s="243"/>
    </row>
    <row r="8479" spans="1:18">
      <c r="A8479" s="241"/>
      <c r="B8479" s="241"/>
      <c r="C8479" s="245"/>
      <c r="D8479" s="241"/>
      <c r="E8479" s="241"/>
      <c r="F8479" s="241"/>
      <c r="G8479" s="242"/>
      <c r="H8479" s="241"/>
      <c r="I8479" s="241"/>
      <c r="J8479" s="241"/>
      <c r="K8479" s="241"/>
      <c r="L8479" s="241"/>
      <c r="M8479" s="243"/>
      <c r="N8479" s="244"/>
      <c r="O8479" s="243"/>
      <c r="P8479" s="244"/>
      <c r="Q8479" s="243"/>
      <c r="R8479" s="243"/>
    </row>
    <row r="8480" spans="1:18">
      <c r="A8480" s="241"/>
      <c r="B8480" s="241"/>
      <c r="C8480" s="245"/>
      <c r="D8480" s="241"/>
      <c r="E8480" s="241"/>
      <c r="F8480" s="241"/>
      <c r="G8480" s="242"/>
      <c r="H8480" s="241"/>
      <c r="I8480" s="241"/>
      <c r="J8480" s="241"/>
      <c r="K8480" s="241"/>
      <c r="L8480" s="241"/>
      <c r="M8480" s="243"/>
      <c r="N8480" s="244"/>
      <c r="O8480" s="243"/>
      <c r="P8480" s="244"/>
      <c r="Q8480" s="243"/>
      <c r="R8480" s="243"/>
    </row>
    <row r="8481" spans="1:18">
      <c r="A8481" s="241"/>
      <c r="B8481" s="241"/>
      <c r="C8481" s="245"/>
      <c r="D8481" s="241"/>
      <c r="E8481" s="241"/>
      <c r="F8481" s="241"/>
      <c r="G8481" s="242"/>
      <c r="H8481" s="241"/>
      <c r="I8481" s="241"/>
      <c r="J8481" s="241"/>
      <c r="K8481" s="241"/>
      <c r="L8481" s="241"/>
      <c r="M8481" s="243"/>
      <c r="N8481" s="244"/>
      <c r="O8481" s="243"/>
      <c r="P8481" s="244"/>
      <c r="Q8481" s="243"/>
      <c r="R8481" s="243"/>
    </row>
    <row r="8482" spans="1:18">
      <c r="A8482" s="241"/>
      <c r="B8482" s="241"/>
      <c r="C8482" s="245"/>
      <c r="D8482" s="241"/>
      <c r="E8482" s="241"/>
      <c r="F8482" s="241"/>
      <c r="G8482" s="242"/>
      <c r="H8482" s="241"/>
      <c r="I8482" s="241"/>
      <c r="J8482" s="241"/>
      <c r="K8482" s="241"/>
      <c r="L8482" s="241"/>
      <c r="M8482" s="243"/>
      <c r="N8482" s="244"/>
      <c r="O8482" s="243"/>
      <c r="P8482" s="244"/>
      <c r="Q8482" s="243"/>
      <c r="R8482" s="243"/>
    </row>
    <row r="8483" spans="1:18">
      <c r="A8483" s="241"/>
      <c r="B8483" s="241"/>
      <c r="C8483" s="245"/>
      <c r="D8483" s="241"/>
      <c r="E8483" s="241"/>
      <c r="F8483" s="241"/>
      <c r="G8483" s="242"/>
      <c r="H8483" s="241"/>
      <c r="I8483" s="241"/>
      <c r="J8483" s="241"/>
      <c r="K8483" s="241"/>
      <c r="L8483" s="241"/>
      <c r="M8483" s="243"/>
      <c r="N8483" s="244"/>
      <c r="O8483" s="243"/>
      <c r="P8483" s="244"/>
      <c r="Q8483" s="243"/>
      <c r="R8483" s="243"/>
    </row>
    <row r="8484" spans="1:18">
      <c r="A8484" s="241"/>
      <c r="B8484" s="241"/>
      <c r="C8484" s="245"/>
      <c r="D8484" s="241"/>
      <c r="E8484" s="241"/>
      <c r="F8484" s="241"/>
      <c r="G8484" s="242"/>
      <c r="H8484" s="241"/>
      <c r="I8484" s="241"/>
      <c r="J8484" s="241"/>
      <c r="K8484" s="241"/>
      <c r="L8484" s="241"/>
      <c r="M8484" s="243"/>
      <c r="N8484" s="244"/>
      <c r="O8484" s="243"/>
      <c r="P8484" s="244"/>
      <c r="Q8484" s="243"/>
      <c r="R8484" s="243"/>
    </row>
    <row r="8485" spans="1:18">
      <c r="A8485" s="241"/>
      <c r="B8485" s="241"/>
      <c r="C8485" s="245"/>
      <c r="D8485" s="241"/>
      <c r="E8485" s="241"/>
      <c r="F8485" s="241"/>
      <c r="G8485" s="242"/>
      <c r="H8485" s="241"/>
      <c r="I8485" s="241"/>
      <c r="J8485" s="241"/>
      <c r="K8485" s="241"/>
      <c r="L8485" s="241"/>
      <c r="M8485" s="243"/>
      <c r="N8485" s="244"/>
      <c r="O8485" s="243"/>
      <c r="P8485" s="244"/>
      <c r="Q8485" s="243"/>
      <c r="R8485" s="243"/>
    </row>
    <row r="8486" spans="1:18">
      <c r="A8486" s="241"/>
      <c r="B8486" s="241"/>
      <c r="C8486" s="245"/>
      <c r="D8486" s="241"/>
      <c r="E8486" s="241"/>
      <c r="F8486" s="241"/>
      <c r="G8486" s="242"/>
      <c r="H8486" s="241"/>
      <c r="I8486" s="241"/>
      <c r="J8486" s="241"/>
      <c r="K8486" s="241"/>
      <c r="L8486" s="241"/>
      <c r="M8486" s="243"/>
      <c r="N8486" s="244"/>
      <c r="O8486" s="243"/>
      <c r="P8486" s="244"/>
      <c r="Q8486" s="243"/>
      <c r="R8486" s="243"/>
    </row>
    <row r="8487" spans="1:18">
      <c r="A8487" s="241"/>
      <c r="B8487" s="241"/>
      <c r="C8487" s="245"/>
      <c r="D8487" s="241"/>
      <c r="E8487" s="241"/>
      <c r="F8487" s="241"/>
      <c r="G8487" s="242"/>
      <c r="H8487" s="241"/>
      <c r="I8487" s="241"/>
      <c r="J8487" s="241"/>
      <c r="K8487" s="241"/>
      <c r="L8487" s="241"/>
      <c r="M8487" s="243"/>
      <c r="N8487" s="244"/>
      <c r="O8487" s="243"/>
      <c r="P8487" s="244"/>
      <c r="Q8487" s="243"/>
      <c r="R8487" s="243"/>
    </row>
    <row r="8488" spans="1:18">
      <c r="A8488" s="241"/>
      <c r="B8488" s="241"/>
      <c r="C8488" s="245"/>
      <c r="D8488" s="241"/>
      <c r="E8488" s="241"/>
      <c r="F8488" s="241"/>
      <c r="G8488" s="242"/>
      <c r="H8488" s="241"/>
      <c r="I8488" s="241"/>
      <c r="J8488" s="241"/>
      <c r="K8488" s="241"/>
      <c r="L8488" s="241"/>
      <c r="M8488" s="243"/>
      <c r="N8488" s="244"/>
      <c r="O8488" s="243"/>
      <c r="P8488" s="244"/>
      <c r="Q8488" s="243"/>
      <c r="R8488" s="243"/>
    </row>
    <row r="8489" spans="1:18">
      <c r="A8489" s="241"/>
      <c r="B8489" s="241"/>
      <c r="C8489" s="245"/>
      <c r="D8489" s="241"/>
      <c r="E8489" s="241"/>
      <c r="F8489" s="241"/>
      <c r="G8489" s="242"/>
      <c r="H8489" s="241"/>
      <c r="I8489" s="241"/>
      <c r="J8489" s="241"/>
      <c r="K8489" s="241"/>
      <c r="L8489" s="241"/>
      <c r="M8489" s="243"/>
      <c r="N8489" s="244"/>
      <c r="O8489" s="243"/>
      <c r="P8489" s="244"/>
      <c r="Q8489" s="243"/>
      <c r="R8489" s="243"/>
    </row>
    <row r="8490" spans="1:18">
      <c r="A8490" s="241"/>
      <c r="B8490" s="241"/>
      <c r="C8490" s="245"/>
      <c r="D8490" s="241"/>
      <c r="E8490" s="241"/>
      <c r="F8490" s="241"/>
      <c r="G8490" s="242"/>
      <c r="H8490" s="241"/>
      <c r="I8490" s="241"/>
      <c r="J8490" s="241"/>
      <c r="K8490" s="241"/>
      <c r="L8490" s="241"/>
      <c r="M8490" s="243"/>
      <c r="N8490" s="244"/>
      <c r="O8490" s="243"/>
      <c r="P8490" s="244"/>
      <c r="Q8490" s="243"/>
      <c r="R8490" s="243"/>
    </row>
    <row r="8491" spans="1:18">
      <c r="A8491" s="241"/>
      <c r="B8491" s="241"/>
      <c r="C8491" s="245"/>
      <c r="D8491" s="241"/>
      <c r="E8491" s="241"/>
      <c r="F8491" s="241"/>
      <c r="G8491" s="242"/>
      <c r="H8491" s="241"/>
      <c r="I8491" s="241"/>
      <c r="J8491" s="241"/>
      <c r="K8491" s="241"/>
      <c r="L8491" s="241"/>
      <c r="M8491" s="243"/>
      <c r="N8491" s="244"/>
      <c r="O8491" s="243"/>
      <c r="P8491" s="244"/>
      <c r="Q8491" s="243"/>
      <c r="R8491" s="243"/>
    </row>
    <row r="8492" spans="1:18">
      <c r="A8492" s="241"/>
      <c r="B8492" s="241"/>
      <c r="C8492" s="245"/>
      <c r="D8492" s="241"/>
      <c r="E8492" s="241"/>
      <c r="F8492" s="241"/>
      <c r="G8492" s="242"/>
      <c r="H8492" s="241"/>
      <c r="I8492" s="241"/>
      <c r="J8492" s="241"/>
      <c r="K8492" s="241"/>
      <c r="L8492" s="241"/>
      <c r="M8492" s="243"/>
      <c r="N8492" s="244"/>
      <c r="O8492" s="243"/>
      <c r="P8492" s="244"/>
      <c r="Q8492" s="243"/>
      <c r="R8492" s="243"/>
    </row>
    <row r="8493" spans="1:18">
      <c r="A8493" s="241"/>
      <c r="B8493" s="241"/>
      <c r="C8493" s="245"/>
      <c r="D8493" s="241"/>
      <c r="E8493" s="241"/>
      <c r="F8493" s="241"/>
      <c r="G8493" s="242"/>
      <c r="H8493" s="241"/>
      <c r="I8493" s="241"/>
      <c r="J8493" s="241"/>
      <c r="K8493" s="241"/>
      <c r="L8493" s="241"/>
      <c r="M8493" s="243"/>
      <c r="N8493" s="244"/>
      <c r="O8493" s="243"/>
      <c r="P8493" s="244"/>
      <c r="Q8493" s="243"/>
      <c r="R8493" s="243"/>
    </row>
    <row r="8494" spans="1:18">
      <c r="A8494" s="241"/>
      <c r="B8494" s="241"/>
      <c r="C8494" s="245"/>
      <c r="D8494" s="241"/>
      <c r="E8494" s="241"/>
      <c r="F8494" s="241"/>
      <c r="G8494" s="242"/>
      <c r="H8494" s="241"/>
      <c r="I8494" s="241"/>
      <c r="J8494" s="241"/>
      <c r="K8494" s="241"/>
      <c r="L8494" s="241"/>
      <c r="M8494" s="243"/>
      <c r="N8494" s="244"/>
      <c r="O8494" s="243"/>
      <c r="P8494" s="244"/>
      <c r="Q8494" s="243"/>
      <c r="R8494" s="243"/>
    </row>
    <row r="8495" spans="1:18">
      <c r="A8495" s="241"/>
      <c r="B8495" s="241"/>
      <c r="C8495" s="245"/>
      <c r="D8495" s="241"/>
      <c r="E8495" s="241"/>
      <c r="F8495" s="241"/>
      <c r="G8495" s="242"/>
      <c r="H8495" s="241"/>
      <c r="I8495" s="241"/>
      <c r="J8495" s="241"/>
      <c r="K8495" s="241"/>
      <c r="L8495" s="241"/>
      <c r="M8495" s="243"/>
      <c r="N8495" s="244"/>
      <c r="O8495" s="243"/>
      <c r="P8495" s="244"/>
      <c r="Q8495" s="243"/>
      <c r="R8495" s="243"/>
    </row>
    <row r="8496" spans="1:18">
      <c r="A8496" s="241"/>
      <c r="B8496" s="241"/>
      <c r="C8496" s="245"/>
      <c r="D8496" s="241"/>
      <c r="E8496" s="241"/>
      <c r="F8496" s="241"/>
      <c r="G8496" s="242"/>
      <c r="H8496" s="241"/>
      <c r="I8496" s="241"/>
      <c r="J8496" s="241"/>
      <c r="K8496" s="241"/>
      <c r="L8496" s="241"/>
      <c r="M8496" s="243"/>
      <c r="N8496" s="244"/>
      <c r="O8496" s="243"/>
      <c r="P8496" s="244"/>
      <c r="Q8496" s="243"/>
      <c r="R8496" s="243"/>
    </row>
    <row r="8497" spans="1:18">
      <c r="A8497" s="241"/>
      <c r="B8497" s="241"/>
      <c r="C8497" s="245"/>
      <c r="D8497" s="241"/>
      <c r="E8497" s="241"/>
      <c r="F8497" s="241"/>
      <c r="G8497" s="242"/>
      <c r="H8497" s="241"/>
      <c r="I8497" s="241"/>
      <c r="J8497" s="241"/>
      <c r="K8497" s="241"/>
      <c r="L8497" s="241"/>
      <c r="M8497" s="243"/>
      <c r="N8497" s="244"/>
      <c r="O8497" s="243"/>
      <c r="P8497" s="244"/>
      <c r="Q8497" s="243"/>
      <c r="R8497" s="243"/>
    </row>
    <row r="8498" spans="1:18">
      <c r="A8498" s="241"/>
      <c r="B8498" s="241"/>
      <c r="C8498" s="245"/>
      <c r="D8498" s="241"/>
      <c r="E8498" s="241"/>
      <c r="F8498" s="241"/>
      <c r="G8498" s="242"/>
      <c r="H8498" s="241"/>
      <c r="I8498" s="241"/>
      <c r="J8498" s="241"/>
      <c r="K8498" s="241"/>
      <c r="L8498" s="241"/>
      <c r="M8498" s="243"/>
      <c r="N8498" s="244"/>
      <c r="O8498" s="243"/>
      <c r="P8498" s="244"/>
      <c r="Q8498" s="243"/>
      <c r="R8498" s="243"/>
    </row>
    <row r="8499" spans="1:18">
      <c r="A8499" s="241"/>
      <c r="B8499" s="241"/>
      <c r="C8499" s="245"/>
      <c r="D8499" s="241"/>
      <c r="E8499" s="241"/>
      <c r="F8499" s="241"/>
      <c r="G8499" s="242"/>
      <c r="H8499" s="241"/>
      <c r="I8499" s="241"/>
      <c r="J8499" s="241"/>
      <c r="K8499" s="241"/>
      <c r="L8499" s="241"/>
      <c r="M8499" s="243"/>
      <c r="N8499" s="244"/>
      <c r="O8499" s="243"/>
      <c r="P8499" s="244"/>
      <c r="Q8499" s="243"/>
      <c r="R8499" s="243"/>
    </row>
    <row r="8500" spans="1:18">
      <c r="A8500" s="241"/>
      <c r="B8500" s="241"/>
      <c r="C8500" s="245"/>
      <c r="D8500" s="241"/>
      <c r="E8500" s="241"/>
      <c r="F8500" s="241"/>
      <c r="G8500" s="242"/>
      <c r="H8500" s="241"/>
      <c r="I8500" s="241"/>
      <c r="J8500" s="241"/>
      <c r="K8500" s="241"/>
      <c r="L8500" s="241"/>
      <c r="M8500" s="243"/>
      <c r="N8500" s="244"/>
      <c r="O8500" s="243"/>
      <c r="P8500" s="244"/>
      <c r="Q8500" s="243"/>
      <c r="R8500" s="243"/>
    </row>
    <row r="8501" spans="1:18">
      <c r="A8501" s="241"/>
      <c r="B8501" s="241"/>
      <c r="C8501" s="245"/>
      <c r="D8501" s="241"/>
      <c r="E8501" s="241"/>
      <c r="F8501" s="241"/>
      <c r="G8501" s="242"/>
      <c r="H8501" s="241"/>
      <c r="I8501" s="241"/>
      <c r="J8501" s="241"/>
      <c r="K8501" s="241"/>
      <c r="L8501" s="241"/>
      <c r="M8501" s="243"/>
      <c r="N8501" s="244"/>
      <c r="O8501" s="243"/>
      <c r="P8501" s="244"/>
      <c r="Q8501" s="243"/>
      <c r="R8501" s="243"/>
    </row>
    <row r="8502" spans="1:18">
      <c r="A8502" s="241"/>
      <c r="B8502" s="241"/>
      <c r="C8502" s="245"/>
      <c r="D8502" s="241"/>
      <c r="E8502" s="241"/>
      <c r="F8502" s="241"/>
      <c r="G8502" s="242"/>
      <c r="H8502" s="241"/>
      <c r="I8502" s="241"/>
      <c r="J8502" s="241"/>
      <c r="K8502" s="241"/>
      <c r="L8502" s="241"/>
      <c r="M8502" s="243"/>
      <c r="N8502" s="244"/>
      <c r="O8502" s="243"/>
      <c r="P8502" s="244"/>
      <c r="Q8502" s="243"/>
      <c r="R8502" s="243"/>
    </row>
    <row r="8503" spans="1:18">
      <c r="A8503" s="241"/>
      <c r="B8503" s="241"/>
      <c r="C8503" s="245"/>
      <c r="D8503" s="241"/>
      <c r="E8503" s="241"/>
      <c r="F8503" s="241"/>
      <c r="G8503" s="242"/>
      <c r="H8503" s="241"/>
      <c r="I8503" s="241"/>
      <c r="J8503" s="241"/>
      <c r="K8503" s="241"/>
      <c r="L8503" s="241"/>
      <c r="M8503" s="243"/>
      <c r="N8503" s="244"/>
      <c r="O8503" s="243"/>
      <c r="P8503" s="244"/>
      <c r="Q8503" s="243"/>
      <c r="R8503" s="243"/>
    </row>
    <row r="8504" spans="1:18">
      <c r="A8504" s="241"/>
      <c r="B8504" s="241"/>
      <c r="C8504" s="245"/>
      <c r="D8504" s="241"/>
      <c r="E8504" s="241"/>
      <c r="F8504" s="241"/>
      <c r="G8504" s="242"/>
      <c r="H8504" s="241"/>
      <c r="I8504" s="241"/>
      <c r="J8504" s="241"/>
      <c r="K8504" s="241"/>
      <c r="L8504" s="241"/>
      <c r="M8504" s="243"/>
      <c r="N8504" s="244"/>
      <c r="O8504" s="243"/>
      <c r="P8504" s="244"/>
      <c r="Q8504" s="243"/>
      <c r="R8504" s="243"/>
    </row>
    <row r="8505" spans="1:18">
      <c r="A8505" s="241"/>
      <c r="B8505" s="241"/>
      <c r="C8505" s="245"/>
      <c r="D8505" s="241"/>
      <c r="E8505" s="241"/>
      <c r="F8505" s="241"/>
      <c r="G8505" s="242"/>
      <c r="H8505" s="241"/>
      <c r="I8505" s="241"/>
      <c r="J8505" s="241"/>
      <c r="K8505" s="241"/>
      <c r="L8505" s="241"/>
      <c r="M8505" s="243"/>
      <c r="N8505" s="244"/>
      <c r="O8505" s="243"/>
      <c r="P8505" s="244"/>
      <c r="Q8505" s="243"/>
      <c r="R8505" s="243"/>
    </row>
    <row r="8506" spans="1:18">
      <c r="A8506" s="241"/>
      <c r="B8506" s="241"/>
      <c r="C8506" s="245"/>
      <c r="D8506" s="241"/>
      <c r="E8506" s="241"/>
      <c r="F8506" s="241"/>
      <c r="G8506" s="242"/>
      <c r="H8506" s="241"/>
      <c r="I8506" s="241"/>
      <c r="J8506" s="241"/>
      <c r="K8506" s="241"/>
      <c r="L8506" s="241"/>
      <c r="M8506" s="243"/>
      <c r="N8506" s="244"/>
      <c r="O8506" s="243"/>
      <c r="P8506" s="244"/>
      <c r="Q8506" s="243"/>
      <c r="R8506" s="243"/>
    </row>
    <row r="8507" spans="1:18">
      <c r="A8507" s="241"/>
      <c r="B8507" s="241"/>
      <c r="C8507" s="245"/>
      <c r="D8507" s="241"/>
      <c r="E8507" s="241"/>
      <c r="F8507" s="241"/>
      <c r="G8507" s="242"/>
      <c r="H8507" s="241"/>
      <c r="I8507" s="241"/>
      <c r="J8507" s="241"/>
      <c r="K8507" s="241"/>
      <c r="L8507" s="241"/>
      <c r="M8507" s="243"/>
      <c r="N8507" s="244"/>
      <c r="O8507" s="243"/>
      <c r="P8507" s="244"/>
      <c r="Q8507" s="243"/>
      <c r="R8507" s="243"/>
    </row>
    <row r="8508" spans="1:18">
      <c r="A8508" s="241"/>
      <c r="B8508" s="241"/>
      <c r="C8508" s="245"/>
      <c r="D8508" s="241"/>
      <c r="E8508" s="241"/>
      <c r="F8508" s="241"/>
      <c r="G8508" s="242"/>
      <c r="H8508" s="241"/>
      <c r="I8508" s="241"/>
      <c r="J8508" s="241"/>
      <c r="K8508" s="241"/>
      <c r="L8508" s="241"/>
      <c r="M8508" s="243"/>
      <c r="N8508" s="244"/>
      <c r="O8508" s="243"/>
      <c r="P8508" s="244"/>
      <c r="Q8508" s="243"/>
      <c r="R8508" s="243"/>
    </row>
    <row r="8509" spans="1:18">
      <c r="A8509" s="241"/>
      <c r="B8509" s="241"/>
      <c r="C8509" s="245"/>
      <c r="D8509" s="241"/>
      <c r="E8509" s="241"/>
      <c r="F8509" s="241"/>
      <c r="G8509" s="242"/>
      <c r="H8509" s="241"/>
      <c r="I8509" s="241"/>
      <c r="J8509" s="241"/>
      <c r="K8509" s="241"/>
      <c r="L8509" s="241"/>
      <c r="M8509" s="243"/>
      <c r="N8509" s="244"/>
      <c r="O8509" s="243"/>
      <c r="P8509" s="244"/>
      <c r="Q8509" s="243"/>
      <c r="R8509" s="243"/>
    </row>
    <row r="8510" spans="1:18">
      <c r="A8510" s="241"/>
      <c r="B8510" s="241"/>
      <c r="C8510" s="245"/>
      <c r="D8510" s="241"/>
      <c r="E8510" s="241"/>
      <c r="F8510" s="241"/>
      <c r="G8510" s="242"/>
      <c r="H8510" s="241"/>
      <c r="I8510" s="241"/>
      <c r="J8510" s="241"/>
      <c r="K8510" s="241"/>
      <c r="L8510" s="241"/>
      <c r="M8510" s="243"/>
      <c r="N8510" s="244"/>
      <c r="O8510" s="243"/>
      <c r="P8510" s="244"/>
      <c r="Q8510" s="243"/>
      <c r="R8510" s="243"/>
    </row>
    <row r="8511" spans="1:18">
      <c r="A8511" s="241"/>
      <c r="B8511" s="241"/>
      <c r="C8511" s="245"/>
      <c r="D8511" s="241"/>
      <c r="E8511" s="241"/>
      <c r="F8511" s="241"/>
      <c r="G8511" s="242"/>
      <c r="H8511" s="241"/>
      <c r="I8511" s="241"/>
      <c r="J8511" s="241"/>
      <c r="K8511" s="241"/>
      <c r="L8511" s="241"/>
      <c r="M8511" s="243"/>
      <c r="N8511" s="244"/>
      <c r="O8511" s="243"/>
      <c r="P8511" s="244"/>
      <c r="Q8511" s="243"/>
      <c r="R8511" s="243"/>
    </row>
    <row r="8512" spans="1:18">
      <c r="A8512" s="241"/>
      <c r="B8512" s="241"/>
      <c r="C8512" s="245"/>
      <c r="D8512" s="241"/>
      <c r="E8512" s="241"/>
      <c r="F8512" s="241"/>
      <c r="G8512" s="242"/>
      <c r="H8512" s="241"/>
      <c r="I8512" s="241"/>
      <c r="J8512" s="241"/>
      <c r="K8512" s="241"/>
      <c r="L8512" s="241"/>
      <c r="M8512" s="243"/>
      <c r="N8512" s="244"/>
      <c r="O8512" s="243"/>
      <c r="P8512" s="244"/>
      <c r="Q8512" s="243"/>
      <c r="R8512" s="243"/>
    </row>
    <row r="8513" spans="1:18">
      <c r="A8513" s="241"/>
      <c r="B8513" s="241"/>
      <c r="C8513" s="245"/>
      <c r="D8513" s="241"/>
      <c r="E8513" s="241"/>
      <c r="F8513" s="241"/>
      <c r="G8513" s="242"/>
      <c r="H8513" s="241"/>
      <c r="I8513" s="241"/>
      <c r="J8513" s="241"/>
      <c r="K8513" s="241"/>
      <c r="L8513" s="241"/>
      <c r="M8513" s="243"/>
      <c r="N8513" s="244"/>
      <c r="O8513" s="243"/>
      <c r="P8513" s="244"/>
      <c r="Q8513" s="243"/>
      <c r="R8513" s="243"/>
    </row>
    <row r="8514" spans="1:18">
      <c r="A8514" s="241"/>
      <c r="B8514" s="241"/>
      <c r="C8514" s="245"/>
      <c r="D8514" s="241"/>
      <c r="E8514" s="241"/>
      <c r="F8514" s="241"/>
      <c r="G8514" s="242"/>
      <c r="H8514" s="241"/>
      <c r="I8514" s="241"/>
      <c r="J8514" s="241"/>
      <c r="K8514" s="241"/>
      <c r="L8514" s="241"/>
      <c r="M8514" s="243"/>
      <c r="N8514" s="244"/>
      <c r="O8514" s="243"/>
      <c r="P8514" s="244"/>
      <c r="Q8514" s="243"/>
      <c r="R8514" s="243"/>
    </row>
    <row r="8515" spans="1:18">
      <c r="A8515" s="241"/>
      <c r="B8515" s="241"/>
      <c r="C8515" s="245"/>
      <c r="D8515" s="241"/>
      <c r="E8515" s="241"/>
      <c r="F8515" s="241"/>
      <c r="G8515" s="242"/>
      <c r="H8515" s="241"/>
      <c r="I8515" s="241"/>
      <c r="J8515" s="241"/>
      <c r="K8515" s="241"/>
      <c r="L8515" s="241"/>
      <c r="M8515" s="243"/>
      <c r="N8515" s="244"/>
      <c r="O8515" s="243"/>
      <c r="P8515" s="244"/>
      <c r="Q8515" s="243"/>
      <c r="R8515" s="243"/>
    </row>
    <row r="8516" spans="1:18">
      <c r="A8516" s="241"/>
      <c r="B8516" s="241"/>
      <c r="C8516" s="245"/>
      <c r="D8516" s="241"/>
      <c r="E8516" s="241"/>
      <c r="F8516" s="241"/>
      <c r="G8516" s="242"/>
      <c r="H8516" s="241"/>
      <c r="I8516" s="241"/>
      <c r="J8516" s="241"/>
      <c r="K8516" s="241"/>
      <c r="L8516" s="241"/>
      <c r="M8516" s="243"/>
      <c r="N8516" s="244"/>
      <c r="O8516" s="243"/>
      <c r="P8516" s="244"/>
      <c r="Q8516" s="243"/>
      <c r="R8516" s="243"/>
    </row>
    <row r="8517" spans="1:18">
      <c r="A8517" s="241"/>
      <c r="B8517" s="241"/>
      <c r="C8517" s="245"/>
      <c r="D8517" s="241"/>
      <c r="E8517" s="241"/>
      <c r="F8517" s="241"/>
      <c r="G8517" s="242"/>
      <c r="H8517" s="241"/>
      <c r="I8517" s="241"/>
      <c r="J8517" s="241"/>
      <c r="K8517" s="241"/>
      <c r="L8517" s="241"/>
      <c r="M8517" s="243"/>
      <c r="N8517" s="244"/>
      <c r="O8517" s="243"/>
      <c r="P8517" s="244"/>
      <c r="Q8517" s="243"/>
      <c r="R8517" s="243"/>
    </row>
    <row r="8518" spans="1:18">
      <c r="A8518" s="241"/>
      <c r="B8518" s="241"/>
      <c r="C8518" s="245"/>
      <c r="D8518" s="241"/>
      <c r="E8518" s="241"/>
      <c r="F8518" s="241"/>
      <c r="G8518" s="242"/>
      <c r="H8518" s="241"/>
      <c r="I8518" s="241"/>
      <c r="J8518" s="241"/>
      <c r="K8518" s="241"/>
      <c r="L8518" s="241"/>
      <c r="M8518" s="243"/>
      <c r="N8518" s="244"/>
      <c r="O8518" s="243"/>
      <c r="P8518" s="244"/>
      <c r="Q8518" s="243"/>
      <c r="R8518" s="243"/>
    </row>
    <row r="8519" spans="1:18">
      <c r="A8519" s="241"/>
      <c r="B8519" s="241"/>
      <c r="C8519" s="245"/>
      <c r="D8519" s="241"/>
      <c r="E8519" s="241"/>
      <c r="F8519" s="241"/>
      <c r="G8519" s="242"/>
      <c r="H8519" s="241"/>
      <c r="I8519" s="241"/>
      <c r="J8519" s="241"/>
      <c r="K8519" s="241"/>
      <c r="L8519" s="241"/>
      <c r="M8519" s="243"/>
      <c r="N8519" s="244"/>
      <c r="O8519" s="243"/>
      <c r="P8519" s="244"/>
      <c r="Q8519" s="243"/>
      <c r="R8519" s="243"/>
    </row>
    <row r="8520" spans="1:18">
      <c r="A8520" s="241"/>
      <c r="B8520" s="241"/>
      <c r="C8520" s="245"/>
      <c r="D8520" s="241"/>
      <c r="E8520" s="241"/>
      <c r="F8520" s="241"/>
      <c r="G8520" s="242"/>
      <c r="H8520" s="241"/>
      <c r="I8520" s="241"/>
      <c r="J8520" s="241"/>
      <c r="K8520" s="241"/>
      <c r="L8520" s="241"/>
      <c r="M8520" s="243"/>
      <c r="N8520" s="244"/>
      <c r="O8520" s="243"/>
      <c r="P8520" s="244"/>
      <c r="Q8520" s="243"/>
      <c r="R8520" s="243"/>
    </row>
    <row r="8521" spans="1:18">
      <c r="A8521" s="241"/>
      <c r="B8521" s="241"/>
      <c r="C8521" s="245"/>
      <c r="D8521" s="241"/>
      <c r="E8521" s="241"/>
      <c r="F8521" s="241"/>
      <c r="G8521" s="242"/>
      <c r="H8521" s="241"/>
      <c r="I8521" s="241"/>
      <c r="J8521" s="241"/>
      <c r="K8521" s="241"/>
      <c r="L8521" s="241"/>
      <c r="M8521" s="243"/>
      <c r="N8521" s="244"/>
      <c r="O8521" s="243"/>
      <c r="P8521" s="244"/>
      <c r="Q8521" s="243"/>
      <c r="R8521" s="243"/>
    </row>
    <row r="8522" spans="1:18">
      <c r="A8522" s="241"/>
      <c r="B8522" s="241"/>
      <c r="C8522" s="245"/>
      <c r="D8522" s="241"/>
      <c r="E8522" s="241"/>
      <c r="F8522" s="241"/>
      <c r="G8522" s="242"/>
      <c r="H8522" s="241"/>
      <c r="I8522" s="241"/>
      <c r="J8522" s="241"/>
      <c r="K8522" s="241"/>
      <c r="L8522" s="241"/>
      <c r="M8522" s="243"/>
      <c r="N8522" s="244"/>
      <c r="O8522" s="243"/>
      <c r="P8522" s="244"/>
      <c r="Q8522" s="243"/>
      <c r="R8522" s="243"/>
    </row>
    <row r="8523" spans="1:18">
      <c r="A8523" s="241"/>
      <c r="B8523" s="241"/>
      <c r="C8523" s="245"/>
      <c r="D8523" s="241"/>
      <c r="E8523" s="241"/>
      <c r="F8523" s="241"/>
      <c r="G8523" s="242"/>
      <c r="H8523" s="241"/>
      <c r="I8523" s="241"/>
      <c r="J8523" s="241"/>
      <c r="K8523" s="241"/>
      <c r="L8523" s="241"/>
      <c r="M8523" s="243"/>
      <c r="N8523" s="244"/>
      <c r="O8523" s="243"/>
      <c r="P8523" s="244"/>
      <c r="Q8523" s="243"/>
      <c r="R8523" s="243"/>
    </row>
    <row r="8524" spans="1:18">
      <c r="A8524" s="241"/>
      <c r="B8524" s="241"/>
      <c r="C8524" s="245"/>
      <c r="D8524" s="241"/>
      <c r="E8524" s="241"/>
      <c r="F8524" s="241"/>
      <c r="G8524" s="242"/>
      <c r="H8524" s="241"/>
      <c r="I8524" s="241"/>
      <c r="J8524" s="241"/>
      <c r="K8524" s="241"/>
      <c r="L8524" s="241"/>
      <c r="M8524" s="243"/>
      <c r="N8524" s="244"/>
      <c r="O8524" s="243"/>
      <c r="P8524" s="244"/>
      <c r="Q8524" s="243"/>
      <c r="R8524" s="243"/>
    </row>
    <row r="8525" spans="1:18">
      <c r="A8525" s="241"/>
      <c r="B8525" s="241"/>
      <c r="C8525" s="245"/>
      <c r="D8525" s="241"/>
      <c r="E8525" s="241"/>
      <c r="F8525" s="241"/>
      <c r="G8525" s="242"/>
      <c r="H8525" s="241"/>
      <c r="I8525" s="241"/>
      <c r="J8525" s="241"/>
      <c r="K8525" s="241"/>
      <c r="L8525" s="241"/>
      <c r="M8525" s="243"/>
      <c r="N8525" s="244"/>
      <c r="O8525" s="243"/>
      <c r="P8525" s="244"/>
      <c r="Q8525" s="243"/>
      <c r="R8525" s="243"/>
    </row>
    <row r="8526" spans="1:18">
      <c r="A8526" s="241"/>
      <c r="B8526" s="241"/>
      <c r="C8526" s="245"/>
      <c r="D8526" s="241"/>
      <c r="E8526" s="241"/>
      <c r="F8526" s="241"/>
      <c r="G8526" s="242"/>
      <c r="H8526" s="241"/>
      <c r="I8526" s="241"/>
      <c r="J8526" s="241"/>
      <c r="K8526" s="241"/>
      <c r="L8526" s="241"/>
      <c r="M8526" s="243"/>
      <c r="N8526" s="244"/>
      <c r="O8526" s="243"/>
      <c r="P8526" s="244"/>
      <c r="Q8526" s="243"/>
      <c r="R8526" s="243"/>
    </row>
    <row r="8527" spans="1:18">
      <c r="A8527" s="241"/>
      <c r="B8527" s="241"/>
      <c r="C8527" s="245"/>
      <c r="D8527" s="241"/>
      <c r="E8527" s="241"/>
      <c r="F8527" s="241"/>
      <c r="G8527" s="242"/>
      <c r="H8527" s="241"/>
      <c r="I8527" s="241"/>
      <c r="J8527" s="241"/>
      <c r="K8527" s="241"/>
      <c r="L8527" s="241"/>
      <c r="M8527" s="243"/>
      <c r="N8527" s="244"/>
      <c r="O8527" s="243"/>
      <c r="P8527" s="244"/>
      <c r="Q8527" s="243"/>
      <c r="R8527" s="243"/>
    </row>
    <row r="8528" spans="1:18">
      <c r="A8528" s="241"/>
      <c r="B8528" s="241"/>
      <c r="C8528" s="245"/>
      <c r="D8528" s="241"/>
      <c r="E8528" s="241"/>
      <c r="F8528" s="241"/>
      <c r="G8528" s="242"/>
      <c r="H8528" s="241"/>
      <c r="I8528" s="241"/>
      <c r="J8528" s="241"/>
      <c r="K8528" s="241"/>
      <c r="L8528" s="241"/>
      <c r="M8528" s="243"/>
      <c r="N8528" s="244"/>
      <c r="O8528" s="243"/>
      <c r="P8528" s="244"/>
      <c r="Q8528" s="243"/>
      <c r="R8528" s="243"/>
    </row>
    <row r="8529" spans="1:18">
      <c r="A8529" s="241"/>
      <c r="B8529" s="241"/>
      <c r="C8529" s="245"/>
      <c r="D8529" s="241"/>
      <c r="E8529" s="241"/>
      <c r="F8529" s="241"/>
      <c r="G8529" s="242"/>
      <c r="H8529" s="241"/>
      <c r="I8529" s="241"/>
      <c r="J8529" s="241"/>
      <c r="K8529" s="241"/>
      <c r="L8529" s="241"/>
      <c r="M8529" s="243"/>
      <c r="N8529" s="244"/>
      <c r="O8529" s="243"/>
      <c r="P8529" s="244"/>
      <c r="Q8529" s="243"/>
      <c r="R8529" s="243"/>
    </row>
    <row r="8530" spans="1:18">
      <c r="A8530" s="241"/>
      <c r="B8530" s="241"/>
      <c r="C8530" s="245"/>
      <c r="D8530" s="241"/>
      <c r="E8530" s="241"/>
      <c r="F8530" s="241"/>
      <c r="G8530" s="242"/>
      <c r="H8530" s="241"/>
      <c r="I8530" s="241"/>
      <c r="J8530" s="241"/>
      <c r="K8530" s="241"/>
      <c r="L8530" s="241"/>
      <c r="M8530" s="243"/>
      <c r="N8530" s="244"/>
      <c r="O8530" s="243"/>
      <c r="P8530" s="244"/>
      <c r="Q8530" s="243"/>
      <c r="R8530" s="243"/>
    </row>
    <row r="8531" spans="1:18">
      <c r="A8531" s="241"/>
      <c r="B8531" s="241"/>
      <c r="C8531" s="245"/>
      <c r="D8531" s="241"/>
      <c r="E8531" s="241"/>
      <c r="F8531" s="241"/>
      <c r="G8531" s="242"/>
      <c r="H8531" s="241"/>
      <c r="I8531" s="241"/>
      <c r="J8531" s="241"/>
      <c r="K8531" s="241"/>
      <c r="L8531" s="241"/>
      <c r="M8531" s="243"/>
      <c r="N8531" s="244"/>
      <c r="O8531" s="243"/>
      <c r="P8531" s="244"/>
      <c r="Q8531" s="243"/>
      <c r="R8531" s="243"/>
    </row>
    <row r="8532" spans="1:18">
      <c r="A8532" s="241"/>
      <c r="B8532" s="241"/>
      <c r="C8532" s="245"/>
      <c r="D8532" s="241"/>
      <c r="E8532" s="241"/>
      <c r="F8532" s="241"/>
      <c r="G8532" s="242"/>
      <c r="H8532" s="241"/>
      <c r="I8532" s="241"/>
      <c r="J8532" s="241"/>
      <c r="K8532" s="241"/>
      <c r="L8532" s="241"/>
      <c r="M8532" s="243"/>
      <c r="N8532" s="244"/>
      <c r="O8532" s="243"/>
      <c r="P8532" s="244"/>
      <c r="Q8532" s="243"/>
      <c r="R8532" s="243"/>
    </row>
    <row r="8533" spans="1:18">
      <c r="A8533" s="241"/>
      <c r="B8533" s="241"/>
      <c r="C8533" s="245"/>
      <c r="D8533" s="241"/>
      <c r="E8533" s="241"/>
      <c r="F8533" s="241"/>
      <c r="G8533" s="242"/>
      <c r="H8533" s="241"/>
      <c r="I8533" s="241"/>
      <c r="J8533" s="241"/>
      <c r="K8533" s="241"/>
      <c r="L8533" s="241"/>
      <c r="M8533" s="243"/>
      <c r="N8533" s="244"/>
      <c r="O8533" s="243"/>
      <c r="P8533" s="244"/>
      <c r="Q8533" s="243"/>
      <c r="R8533" s="243"/>
    </row>
    <row r="8534" spans="1:18">
      <c r="A8534" s="241"/>
      <c r="B8534" s="241"/>
      <c r="C8534" s="245"/>
      <c r="D8534" s="241"/>
      <c r="E8534" s="241"/>
      <c r="F8534" s="241"/>
      <c r="G8534" s="242"/>
      <c r="H8534" s="241"/>
      <c r="I8534" s="241"/>
      <c r="J8534" s="241"/>
      <c r="K8534" s="241"/>
      <c r="L8534" s="241"/>
      <c r="M8534" s="243"/>
      <c r="N8534" s="244"/>
      <c r="O8534" s="243"/>
      <c r="P8534" s="244"/>
      <c r="Q8534" s="243"/>
      <c r="R8534" s="243"/>
    </row>
    <row r="8535" spans="1:18">
      <c r="A8535" s="241"/>
      <c r="B8535" s="241"/>
      <c r="C8535" s="245"/>
      <c r="D8535" s="241"/>
      <c r="E8535" s="241"/>
      <c r="F8535" s="241"/>
      <c r="G8535" s="242"/>
      <c r="H8535" s="241"/>
      <c r="I8535" s="241"/>
      <c r="J8535" s="241"/>
      <c r="K8535" s="241"/>
      <c r="L8535" s="241"/>
      <c r="M8535" s="243"/>
      <c r="N8535" s="244"/>
      <c r="O8535" s="243"/>
      <c r="P8535" s="244"/>
      <c r="Q8535" s="243"/>
      <c r="R8535" s="243"/>
    </row>
    <row r="8536" spans="1:18">
      <c r="A8536" s="241"/>
      <c r="B8536" s="241"/>
      <c r="C8536" s="245"/>
      <c r="D8536" s="241"/>
      <c r="E8536" s="241"/>
      <c r="F8536" s="241"/>
      <c r="G8536" s="242"/>
      <c r="H8536" s="241"/>
      <c r="I8536" s="241"/>
      <c r="J8536" s="241"/>
      <c r="K8536" s="241"/>
      <c r="L8536" s="241"/>
      <c r="M8536" s="243"/>
      <c r="N8536" s="244"/>
      <c r="O8536" s="243"/>
      <c r="P8536" s="244"/>
      <c r="Q8536" s="243"/>
      <c r="R8536" s="243"/>
    </row>
    <row r="8537" spans="1:18">
      <c r="A8537" s="241"/>
      <c r="B8537" s="241"/>
      <c r="C8537" s="245"/>
      <c r="D8537" s="241"/>
      <c r="E8537" s="241"/>
      <c r="F8537" s="241"/>
      <c r="G8537" s="242"/>
      <c r="H8537" s="241"/>
      <c r="I8537" s="241"/>
      <c r="J8537" s="241"/>
      <c r="K8537" s="241"/>
      <c r="L8537" s="241"/>
      <c r="M8537" s="243"/>
      <c r="N8537" s="244"/>
      <c r="O8537" s="243"/>
      <c r="P8537" s="244"/>
      <c r="Q8537" s="243"/>
      <c r="R8537" s="243"/>
    </row>
    <row r="8538" spans="1:18">
      <c r="A8538" s="241"/>
      <c r="B8538" s="241"/>
      <c r="C8538" s="245"/>
      <c r="D8538" s="241"/>
      <c r="E8538" s="241"/>
      <c r="F8538" s="241"/>
      <c r="G8538" s="242"/>
      <c r="H8538" s="241"/>
      <c r="I8538" s="241"/>
      <c r="J8538" s="241"/>
      <c r="K8538" s="241"/>
      <c r="L8538" s="241"/>
      <c r="M8538" s="243"/>
      <c r="N8538" s="244"/>
      <c r="O8538" s="243"/>
      <c r="P8538" s="244"/>
      <c r="Q8538" s="243"/>
      <c r="R8538" s="243"/>
    </row>
    <row r="8539" spans="1:18">
      <c r="A8539" s="241"/>
      <c r="B8539" s="241"/>
      <c r="C8539" s="245"/>
      <c r="D8539" s="241"/>
      <c r="E8539" s="241"/>
      <c r="F8539" s="241"/>
      <c r="G8539" s="242"/>
      <c r="H8539" s="241"/>
      <c r="I8539" s="241"/>
      <c r="J8539" s="241"/>
      <c r="K8539" s="241"/>
      <c r="L8539" s="241"/>
      <c r="M8539" s="243"/>
      <c r="N8539" s="244"/>
      <c r="O8539" s="243"/>
      <c r="P8539" s="244"/>
      <c r="Q8539" s="243"/>
      <c r="R8539" s="243"/>
    </row>
    <row r="8540" spans="1:18">
      <c r="A8540" s="241"/>
      <c r="B8540" s="241"/>
      <c r="C8540" s="245"/>
      <c r="D8540" s="241"/>
      <c r="E8540" s="241"/>
      <c r="F8540" s="241"/>
      <c r="G8540" s="242"/>
      <c r="H8540" s="241"/>
      <c r="I8540" s="241"/>
      <c r="J8540" s="241"/>
      <c r="K8540" s="241"/>
      <c r="L8540" s="241"/>
      <c r="M8540" s="243"/>
      <c r="N8540" s="244"/>
      <c r="O8540" s="243"/>
      <c r="P8540" s="244"/>
      <c r="Q8540" s="243"/>
      <c r="R8540" s="243"/>
    </row>
    <row r="8541" spans="1:18">
      <c r="A8541" s="241"/>
      <c r="B8541" s="241"/>
      <c r="C8541" s="245"/>
      <c r="D8541" s="241"/>
      <c r="E8541" s="241"/>
      <c r="F8541" s="241"/>
      <c r="G8541" s="242"/>
      <c r="H8541" s="241"/>
      <c r="I8541" s="241"/>
      <c r="J8541" s="241"/>
      <c r="K8541" s="241"/>
      <c r="L8541" s="241"/>
      <c r="M8541" s="243"/>
      <c r="N8541" s="244"/>
      <c r="O8541" s="243"/>
      <c r="P8541" s="244"/>
      <c r="Q8541" s="243"/>
      <c r="R8541" s="243"/>
    </row>
    <row r="8542" spans="1:18">
      <c r="A8542" s="241"/>
      <c r="B8542" s="241"/>
      <c r="C8542" s="245"/>
      <c r="D8542" s="241"/>
      <c r="E8542" s="241"/>
      <c r="F8542" s="241"/>
      <c r="G8542" s="242"/>
      <c r="H8542" s="241"/>
      <c r="I8542" s="241"/>
      <c r="J8542" s="241"/>
      <c r="K8542" s="241"/>
      <c r="L8542" s="241"/>
      <c r="M8542" s="243"/>
      <c r="N8542" s="244"/>
      <c r="O8542" s="243"/>
      <c r="P8542" s="244"/>
      <c r="Q8542" s="243"/>
      <c r="R8542" s="243"/>
    </row>
    <row r="8543" spans="1:18">
      <c r="A8543" s="241"/>
      <c r="B8543" s="241"/>
      <c r="C8543" s="245"/>
      <c r="D8543" s="241"/>
      <c r="E8543" s="241"/>
      <c r="F8543" s="241"/>
      <c r="G8543" s="242"/>
      <c r="H8543" s="241"/>
      <c r="I8543" s="241"/>
      <c r="J8543" s="241"/>
      <c r="K8543" s="241"/>
      <c r="L8543" s="241"/>
      <c r="M8543" s="243"/>
      <c r="N8543" s="244"/>
      <c r="O8543" s="243"/>
      <c r="P8543" s="244"/>
      <c r="Q8543" s="243"/>
      <c r="R8543" s="243"/>
    </row>
    <row r="8544" spans="1:18">
      <c r="A8544" s="241"/>
      <c r="B8544" s="241"/>
      <c r="C8544" s="245"/>
      <c r="D8544" s="241"/>
      <c r="E8544" s="241"/>
      <c r="F8544" s="241"/>
      <c r="G8544" s="242"/>
      <c r="H8544" s="241"/>
      <c r="I8544" s="241"/>
      <c r="J8544" s="241"/>
      <c r="K8544" s="241"/>
      <c r="L8544" s="241"/>
      <c r="M8544" s="243"/>
      <c r="N8544" s="244"/>
      <c r="O8544" s="243"/>
      <c r="P8544" s="244"/>
      <c r="Q8544" s="243"/>
      <c r="R8544" s="243"/>
    </row>
    <row r="8545" spans="1:18">
      <c r="A8545" s="241"/>
      <c r="B8545" s="241"/>
      <c r="C8545" s="245"/>
      <c r="D8545" s="241"/>
      <c r="E8545" s="241"/>
      <c r="F8545" s="241"/>
      <c r="G8545" s="242"/>
      <c r="H8545" s="241"/>
      <c r="I8545" s="241"/>
      <c r="J8545" s="241"/>
      <c r="K8545" s="241"/>
      <c r="L8545" s="241"/>
      <c r="M8545" s="243"/>
      <c r="N8545" s="244"/>
      <c r="O8545" s="243"/>
      <c r="P8545" s="244"/>
      <c r="Q8545" s="243"/>
      <c r="R8545" s="243"/>
    </row>
    <row r="8546" spans="1:18">
      <c r="A8546" s="241"/>
      <c r="B8546" s="241"/>
      <c r="C8546" s="245"/>
      <c r="D8546" s="241"/>
      <c r="E8546" s="241"/>
      <c r="F8546" s="241"/>
      <c r="G8546" s="242"/>
      <c r="H8546" s="241"/>
      <c r="I8546" s="241"/>
      <c r="J8546" s="241"/>
      <c r="K8546" s="241"/>
      <c r="L8546" s="241"/>
      <c r="M8546" s="243"/>
      <c r="N8546" s="244"/>
      <c r="O8546" s="243"/>
      <c r="P8546" s="244"/>
      <c r="Q8546" s="243"/>
      <c r="R8546" s="243"/>
    </row>
    <row r="8547" spans="1:18">
      <c r="A8547" s="241"/>
      <c r="B8547" s="241"/>
      <c r="C8547" s="245"/>
      <c r="D8547" s="241"/>
      <c r="E8547" s="241"/>
      <c r="F8547" s="241"/>
      <c r="G8547" s="242"/>
      <c r="H8547" s="241"/>
      <c r="I8547" s="241"/>
      <c r="J8547" s="241"/>
      <c r="K8547" s="241"/>
      <c r="L8547" s="241"/>
      <c r="M8547" s="243"/>
      <c r="N8547" s="244"/>
      <c r="O8547" s="243"/>
      <c r="P8547" s="244"/>
      <c r="Q8547" s="243"/>
      <c r="R8547" s="243"/>
    </row>
    <row r="8548" spans="1:18">
      <c r="A8548" s="241"/>
      <c r="B8548" s="241"/>
      <c r="C8548" s="245"/>
      <c r="D8548" s="241"/>
      <c r="E8548" s="241"/>
      <c r="F8548" s="241"/>
      <c r="G8548" s="242"/>
      <c r="H8548" s="241"/>
      <c r="I8548" s="241"/>
      <c r="J8548" s="241"/>
      <c r="K8548" s="241"/>
      <c r="L8548" s="241"/>
      <c r="M8548" s="243"/>
      <c r="N8548" s="244"/>
      <c r="O8548" s="243"/>
      <c r="P8548" s="244"/>
      <c r="Q8548" s="243"/>
      <c r="R8548" s="243"/>
    </row>
    <row r="8549" spans="1:18">
      <c r="A8549" s="241"/>
      <c r="B8549" s="241"/>
      <c r="C8549" s="245"/>
      <c r="D8549" s="241"/>
      <c r="E8549" s="241"/>
      <c r="F8549" s="241"/>
      <c r="G8549" s="242"/>
      <c r="H8549" s="241"/>
      <c r="I8549" s="241"/>
      <c r="J8549" s="241"/>
      <c r="K8549" s="241"/>
      <c r="L8549" s="241"/>
      <c r="M8549" s="243"/>
      <c r="N8549" s="244"/>
      <c r="O8549" s="243"/>
      <c r="P8549" s="244"/>
      <c r="Q8549" s="243"/>
      <c r="R8549" s="243"/>
    </row>
    <row r="8550" spans="1:18">
      <c r="A8550" s="241"/>
      <c r="B8550" s="241"/>
      <c r="C8550" s="245"/>
      <c r="D8550" s="241"/>
      <c r="E8550" s="241"/>
      <c r="F8550" s="241"/>
      <c r="G8550" s="242"/>
      <c r="H8550" s="241"/>
      <c r="I8550" s="241"/>
      <c r="J8550" s="241"/>
      <c r="K8550" s="241"/>
      <c r="L8550" s="241"/>
      <c r="M8550" s="243"/>
      <c r="N8550" s="244"/>
      <c r="O8550" s="243"/>
      <c r="P8550" s="244"/>
      <c r="Q8550" s="243"/>
      <c r="R8550" s="243"/>
    </row>
    <row r="8551" spans="1:18">
      <c r="A8551" s="241"/>
      <c r="B8551" s="241"/>
      <c r="C8551" s="245"/>
      <c r="D8551" s="241"/>
      <c r="E8551" s="241"/>
      <c r="F8551" s="241"/>
      <c r="G8551" s="242"/>
      <c r="H8551" s="241"/>
      <c r="I8551" s="241"/>
      <c r="J8551" s="241"/>
      <c r="K8551" s="241"/>
      <c r="L8551" s="241"/>
      <c r="M8551" s="243"/>
      <c r="N8551" s="244"/>
      <c r="O8551" s="243"/>
      <c r="P8551" s="244"/>
      <c r="Q8551" s="243"/>
      <c r="R8551" s="243"/>
    </row>
    <row r="8552" spans="1:18">
      <c r="A8552" s="241"/>
      <c r="B8552" s="241"/>
      <c r="C8552" s="245"/>
      <c r="D8552" s="241"/>
      <c r="E8552" s="241"/>
      <c r="F8552" s="241"/>
      <c r="G8552" s="242"/>
      <c r="H8552" s="241"/>
      <c r="I8552" s="241"/>
      <c r="J8552" s="241"/>
      <c r="K8552" s="241"/>
      <c r="L8552" s="241"/>
      <c r="M8552" s="243"/>
      <c r="N8552" s="244"/>
      <c r="O8552" s="243"/>
      <c r="P8552" s="244"/>
      <c r="Q8552" s="243"/>
      <c r="R8552" s="243"/>
    </row>
    <row r="8553" spans="1:18">
      <c r="A8553" s="241"/>
      <c r="B8553" s="241"/>
      <c r="C8553" s="245"/>
      <c r="D8553" s="241"/>
      <c r="E8553" s="241"/>
      <c r="F8553" s="241"/>
      <c r="G8553" s="242"/>
      <c r="H8553" s="241"/>
      <c r="I8553" s="241"/>
      <c r="J8553" s="241"/>
      <c r="K8553" s="241"/>
      <c r="L8553" s="241"/>
      <c r="M8553" s="243"/>
      <c r="N8553" s="244"/>
      <c r="O8553" s="243"/>
      <c r="P8553" s="244"/>
      <c r="Q8553" s="243"/>
      <c r="R8553" s="243"/>
    </row>
    <row r="8554" spans="1:18">
      <c r="A8554" s="241"/>
      <c r="B8554" s="241"/>
      <c r="C8554" s="245"/>
      <c r="D8554" s="241"/>
      <c r="E8554" s="241"/>
      <c r="F8554" s="241"/>
      <c r="G8554" s="242"/>
      <c r="H8554" s="241"/>
      <c r="I8554" s="241"/>
      <c r="J8554" s="241"/>
      <c r="K8554" s="241"/>
      <c r="L8554" s="241"/>
      <c r="M8554" s="243"/>
      <c r="N8554" s="244"/>
      <c r="O8554" s="243"/>
      <c r="P8554" s="244"/>
      <c r="Q8554" s="243"/>
      <c r="R8554" s="243"/>
    </row>
    <row r="8555" spans="1:18">
      <c r="A8555" s="241"/>
      <c r="B8555" s="241"/>
      <c r="C8555" s="245"/>
      <c r="D8555" s="241"/>
      <c r="E8555" s="241"/>
      <c r="F8555" s="241"/>
      <c r="G8555" s="242"/>
      <c r="H8555" s="241"/>
      <c r="I8555" s="241"/>
      <c r="J8555" s="241"/>
      <c r="K8555" s="241"/>
      <c r="L8555" s="241"/>
      <c r="M8555" s="243"/>
      <c r="N8555" s="244"/>
      <c r="O8555" s="243"/>
      <c r="P8555" s="244"/>
      <c r="Q8555" s="243"/>
      <c r="R8555" s="243"/>
    </row>
    <row r="8556" spans="1:18">
      <c r="A8556" s="241"/>
      <c r="B8556" s="241"/>
      <c r="C8556" s="245"/>
      <c r="D8556" s="241"/>
      <c r="E8556" s="241"/>
      <c r="F8556" s="241"/>
      <c r="G8556" s="242"/>
      <c r="H8556" s="241"/>
      <c r="I8556" s="241"/>
      <c r="J8556" s="241"/>
      <c r="K8556" s="241"/>
      <c r="L8556" s="241"/>
      <c r="M8556" s="243"/>
      <c r="N8556" s="244"/>
      <c r="O8556" s="243"/>
      <c r="P8556" s="244"/>
      <c r="Q8556" s="243"/>
      <c r="R8556" s="243"/>
    </row>
    <row r="8557" spans="1:18">
      <c r="A8557" s="241"/>
      <c r="B8557" s="241"/>
      <c r="C8557" s="245"/>
      <c r="D8557" s="241"/>
      <c r="E8557" s="241"/>
      <c r="F8557" s="241"/>
      <c r="G8557" s="242"/>
      <c r="H8557" s="241"/>
      <c r="I8557" s="241"/>
      <c r="J8557" s="241"/>
      <c r="K8557" s="241"/>
      <c r="L8557" s="241"/>
      <c r="M8557" s="243"/>
      <c r="N8557" s="244"/>
      <c r="O8557" s="243"/>
      <c r="P8557" s="244"/>
      <c r="Q8557" s="243"/>
      <c r="R8557" s="243"/>
    </row>
    <row r="8558" spans="1:18">
      <c r="A8558" s="241"/>
      <c r="B8558" s="241"/>
      <c r="C8558" s="245"/>
      <c r="D8558" s="241"/>
      <c r="E8558" s="241"/>
      <c r="F8558" s="241"/>
      <c r="G8558" s="242"/>
      <c r="H8558" s="241"/>
      <c r="I8558" s="241"/>
      <c r="J8558" s="241"/>
      <c r="K8558" s="241"/>
      <c r="L8558" s="241"/>
      <c r="M8558" s="243"/>
      <c r="N8558" s="244"/>
      <c r="O8558" s="243"/>
      <c r="P8558" s="244"/>
      <c r="Q8558" s="243"/>
      <c r="R8558" s="243"/>
    </row>
    <row r="8559" spans="1:18">
      <c r="A8559" s="241"/>
      <c r="B8559" s="241"/>
      <c r="C8559" s="245"/>
      <c r="D8559" s="241"/>
      <c r="E8559" s="241"/>
      <c r="F8559" s="241"/>
      <c r="G8559" s="242"/>
      <c r="H8559" s="241"/>
      <c r="I8559" s="241"/>
      <c r="J8559" s="241"/>
      <c r="K8559" s="241"/>
      <c r="L8559" s="241"/>
      <c r="M8559" s="243"/>
      <c r="N8559" s="244"/>
      <c r="O8559" s="243"/>
      <c r="P8559" s="244"/>
      <c r="Q8559" s="243"/>
      <c r="R8559" s="243"/>
    </row>
    <row r="8560" spans="1:18">
      <c r="A8560" s="241"/>
      <c r="B8560" s="241"/>
      <c r="C8560" s="245"/>
      <c r="D8560" s="241"/>
      <c r="E8560" s="241"/>
      <c r="F8560" s="241"/>
      <c r="G8560" s="242"/>
      <c r="H8560" s="241"/>
      <c r="I8560" s="241"/>
      <c r="J8560" s="241"/>
      <c r="K8560" s="241"/>
      <c r="L8560" s="241"/>
      <c r="M8560" s="243"/>
      <c r="N8560" s="244"/>
      <c r="O8560" s="243"/>
      <c r="P8560" s="244"/>
      <c r="Q8560" s="243"/>
      <c r="R8560" s="243"/>
    </row>
    <row r="8561" spans="1:18">
      <c r="A8561" s="241"/>
      <c r="B8561" s="241"/>
      <c r="C8561" s="245"/>
      <c r="D8561" s="241"/>
      <c r="E8561" s="241"/>
      <c r="F8561" s="241"/>
      <c r="G8561" s="242"/>
      <c r="H8561" s="241"/>
      <c r="I8561" s="241"/>
      <c r="J8561" s="241"/>
      <c r="K8561" s="241"/>
      <c r="L8561" s="241"/>
      <c r="M8561" s="243"/>
      <c r="N8561" s="244"/>
      <c r="O8561" s="243"/>
      <c r="P8561" s="244"/>
      <c r="Q8561" s="243"/>
      <c r="R8561" s="243"/>
    </row>
    <row r="8562" spans="1:18">
      <c r="A8562" s="241"/>
      <c r="B8562" s="241"/>
      <c r="C8562" s="245"/>
      <c r="D8562" s="241"/>
      <c r="E8562" s="241"/>
      <c r="F8562" s="241"/>
      <c r="G8562" s="242"/>
      <c r="H8562" s="241"/>
      <c r="I8562" s="241"/>
      <c r="J8562" s="241"/>
      <c r="K8562" s="241"/>
      <c r="L8562" s="241"/>
      <c r="M8562" s="243"/>
      <c r="N8562" s="244"/>
      <c r="O8562" s="243"/>
      <c r="P8562" s="244"/>
      <c r="Q8562" s="243"/>
      <c r="R8562" s="243"/>
    </row>
    <row r="8563" spans="1:18">
      <c r="A8563" s="241"/>
      <c r="B8563" s="241"/>
      <c r="C8563" s="245"/>
      <c r="D8563" s="241"/>
      <c r="E8563" s="241"/>
      <c r="F8563" s="241"/>
      <c r="G8563" s="242"/>
      <c r="H8563" s="241"/>
      <c r="I8563" s="241"/>
      <c r="J8563" s="241"/>
      <c r="K8563" s="241"/>
      <c r="L8563" s="241"/>
      <c r="M8563" s="243"/>
      <c r="N8563" s="244"/>
      <c r="O8563" s="243"/>
      <c r="P8563" s="244"/>
      <c r="Q8563" s="243"/>
      <c r="R8563" s="243"/>
    </row>
    <row r="8564" spans="1:18">
      <c r="A8564" s="241"/>
      <c r="B8564" s="241"/>
      <c r="C8564" s="245"/>
      <c r="D8564" s="241"/>
      <c r="E8564" s="241"/>
      <c r="F8564" s="241"/>
      <c r="G8564" s="242"/>
      <c r="H8564" s="241"/>
      <c r="I8564" s="241"/>
      <c r="J8564" s="241"/>
      <c r="K8564" s="241"/>
      <c r="L8564" s="241"/>
      <c r="M8564" s="243"/>
      <c r="N8564" s="244"/>
      <c r="O8564" s="243"/>
      <c r="P8564" s="244"/>
      <c r="Q8564" s="243"/>
      <c r="R8564" s="243"/>
    </row>
    <row r="8565" spans="1:18">
      <c r="A8565" s="241"/>
      <c r="B8565" s="241"/>
      <c r="C8565" s="245"/>
      <c r="D8565" s="241"/>
      <c r="E8565" s="241"/>
      <c r="F8565" s="241"/>
      <c r="G8565" s="242"/>
      <c r="H8565" s="241"/>
      <c r="I8565" s="241"/>
      <c r="J8565" s="241"/>
      <c r="K8565" s="241"/>
      <c r="L8565" s="241"/>
      <c r="M8565" s="243"/>
      <c r="N8565" s="244"/>
      <c r="O8565" s="243"/>
      <c r="P8565" s="244"/>
      <c r="Q8565" s="243"/>
      <c r="R8565" s="243"/>
    </row>
    <row r="8566" spans="1:18">
      <c r="A8566" s="241"/>
      <c r="B8566" s="241"/>
      <c r="C8566" s="245"/>
      <c r="D8566" s="241"/>
      <c r="E8566" s="241"/>
      <c r="F8566" s="241"/>
      <c r="G8566" s="242"/>
      <c r="H8566" s="241"/>
      <c r="I8566" s="241"/>
      <c r="J8566" s="241"/>
      <c r="K8566" s="241"/>
      <c r="L8566" s="241"/>
      <c r="M8566" s="243"/>
      <c r="N8566" s="244"/>
      <c r="O8566" s="243"/>
      <c r="P8566" s="244"/>
      <c r="Q8566" s="243"/>
      <c r="R8566" s="243"/>
    </row>
    <row r="8567" spans="1:18">
      <c r="A8567" s="241"/>
      <c r="B8567" s="241"/>
      <c r="C8567" s="245"/>
      <c r="D8567" s="241"/>
      <c r="E8567" s="241"/>
      <c r="F8567" s="241"/>
      <c r="G8567" s="242"/>
      <c r="H8567" s="241"/>
      <c r="I8567" s="241"/>
      <c r="J8567" s="241"/>
      <c r="K8567" s="241"/>
      <c r="L8567" s="241"/>
      <c r="M8567" s="243"/>
      <c r="N8567" s="244"/>
      <c r="O8567" s="243"/>
      <c r="P8567" s="244"/>
      <c r="Q8567" s="243"/>
      <c r="R8567" s="243"/>
    </row>
    <row r="8568" spans="1:18">
      <c r="A8568" s="241"/>
      <c r="B8568" s="241"/>
      <c r="C8568" s="245"/>
      <c r="D8568" s="241"/>
      <c r="E8568" s="241"/>
      <c r="F8568" s="241"/>
      <c r="G8568" s="242"/>
      <c r="H8568" s="241"/>
      <c r="I8568" s="241"/>
      <c r="J8568" s="241"/>
      <c r="K8568" s="241"/>
      <c r="L8568" s="241"/>
      <c r="M8568" s="243"/>
      <c r="N8568" s="244"/>
      <c r="O8568" s="243"/>
      <c r="P8568" s="244"/>
      <c r="Q8568" s="243"/>
      <c r="R8568" s="243"/>
    </row>
    <row r="8569" spans="1:18">
      <c r="A8569" s="241"/>
      <c r="B8569" s="241"/>
      <c r="C8569" s="245"/>
      <c r="D8569" s="241"/>
      <c r="E8569" s="241"/>
      <c r="F8569" s="241"/>
      <c r="G8569" s="242"/>
      <c r="H8569" s="241"/>
      <c r="I8569" s="241"/>
      <c r="J8569" s="241"/>
      <c r="K8569" s="241"/>
      <c r="L8569" s="241"/>
      <c r="M8569" s="243"/>
      <c r="N8569" s="244"/>
      <c r="O8569" s="243"/>
      <c r="P8569" s="244"/>
      <c r="Q8569" s="243"/>
      <c r="R8569" s="243"/>
    </row>
    <row r="8570" spans="1:18">
      <c r="A8570" s="241"/>
      <c r="B8570" s="241"/>
      <c r="C8570" s="245"/>
      <c r="D8570" s="241"/>
      <c r="E8570" s="241"/>
      <c r="F8570" s="241"/>
      <c r="G8570" s="242"/>
      <c r="H8570" s="241"/>
      <c r="I8570" s="241"/>
      <c r="J8570" s="241"/>
      <c r="K8570" s="241"/>
      <c r="L8570" s="241"/>
      <c r="M8570" s="243"/>
      <c r="N8570" s="244"/>
      <c r="O8570" s="243"/>
      <c r="P8570" s="244"/>
      <c r="Q8570" s="243"/>
      <c r="R8570" s="243"/>
    </row>
    <row r="8571" spans="1:18">
      <c r="A8571" s="241"/>
      <c r="B8571" s="241"/>
      <c r="C8571" s="245"/>
      <c r="D8571" s="241"/>
      <c r="E8571" s="241"/>
      <c r="F8571" s="241"/>
      <c r="G8571" s="242"/>
      <c r="H8571" s="241"/>
      <c r="I8571" s="241"/>
      <c r="J8571" s="241"/>
      <c r="K8571" s="241"/>
      <c r="L8571" s="241"/>
      <c r="M8571" s="243"/>
      <c r="N8571" s="244"/>
      <c r="O8571" s="243"/>
      <c r="P8571" s="244"/>
      <c r="Q8571" s="243"/>
      <c r="R8571" s="243"/>
    </row>
    <row r="8572" spans="1:18">
      <c r="A8572" s="241"/>
      <c r="B8572" s="241"/>
      <c r="C8572" s="245"/>
      <c r="D8572" s="241"/>
      <c r="E8572" s="241"/>
      <c r="F8572" s="241"/>
      <c r="G8572" s="242"/>
      <c r="H8572" s="241"/>
      <c r="I8572" s="241"/>
      <c r="J8572" s="241"/>
      <c r="K8572" s="241"/>
      <c r="L8572" s="241"/>
      <c r="M8572" s="243"/>
      <c r="N8572" s="244"/>
      <c r="O8572" s="243"/>
      <c r="P8572" s="244"/>
      <c r="Q8572" s="243"/>
      <c r="R8572" s="243"/>
    </row>
    <row r="8573" spans="1:18">
      <c r="A8573" s="241"/>
      <c r="B8573" s="241"/>
      <c r="C8573" s="245"/>
      <c r="D8573" s="241"/>
      <c r="E8573" s="241"/>
      <c r="F8573" s="241"/>
      <c r="G8573" s="242"/>
      <c r="H8573" s="241"/>
      <c r="I8573" s="241"/>
      <c r="J8573" s="241"/>
      <c r="K8573" s="241"/>
      <c r="L8573" s="241"/>
      <c r="M8573" s="243"/>
      <c r="N8573" s="244"/>
      <c r="O8573" s="243"/>
      <c r="P8573" s="244"/>
      <c r="Q8573" s="243"/>
      <c r="R8573" s="243"/>
    </row>
    <row r="8574" spans="1:18">
      <c r="A8574" s="241"/>
      <c r="B8574" s="241"/>
      <c r="C8574" s="245"/>
      <c r="D8574" s="241"/>
      <c r="E8574" s="241"/>
      <c r="F8574" s="241"/>
      <c r="G8574" s="242"/>
      <c r="H8574" s="241"/>
      <c r="I8574" s="241"/>
      <c r="J8574" s="241"/>
      <c r="K8574" s="241"/>
      <c r="L8574" s="241"/>
      <c r="M8574" s="243"/>
      <c r="N8574" s="244"/>
      <c r="O8574" s="243"/>
      <c r="P8574" s="244"/>
      <c r="Q8574" s="243"/>
      <c r="R8574" s="243"/>
    </row>
    <row r="8575" spans="1:18">
      <c r="A8575" s="241"/>
      <c r="B8575" s="241"/>
      <c r="C8575" s="245"/>
      <c r="D8575" s="241"/>
      <c r="E8575" s="241"/>
      <c r="F8575" s="241"/>
      <c r="G8575" s="242"/>
      <c r="H8575" s="241"/>
      <c r="I8575" s="241"/>
      <c r="J8575" s="241"/>
      <c r="K8575" s="241"/>
      <c r="L8575" s="241"/>
      <c r="M8575" s="243"/>
      <c r="N8575" s="244"/>
      <c r="O8575" s="243"/>
      <c r="P8575" s="244"/>
      <c r="Q8575" s="243"/>
      <c r="R8575" s="243"/>
    </row>
    <row r="8576" spans="1:18">
      <c r="A8576" s="241"/>
      <c r="B8576" s="241"/>
      <c r="C8576" s="245"/>
      <c r="D8576" s="241"/>
      <c r="E8576" s="241"/>
      <c r="F8576" s="241"/>
      <c r="G8576" s="242"/>
      <c r="H8576" s="241"/>
      <c r="I8576" s="241"/>
      <c r="J8576" s="241"/>
      <c r="K8576" s="241"/>
      <c r="L8576" s="241"/>
      <c r="M8576" s="243"/>
      <c r="N8576" s="244"/>
      <c r="O8576" s="243"/>
      <c r="P8576" s="244"/>
      <c r="Q8576" s="243"/>
      <c r="R8576" s="243"/>
    </row>
    <row r="8577" spans="1:18">
      <c r="A8577" s="241"/>
      <c r="B8577" s="241"/>
      <c r="C8577" s="245"/>
      <c r="D8577" s="241"/>
      <c r="E8577" s="241"/>
      <c r="F8577" s="241"/>
      <c r="G8577" s="242"/>
      <c r="H8577" s="241"/>
      <c r="I8577" s="241"/>
      <c r="J8577" s="241"/>
      <c r="K8577" s="241"/>
      <c r="L8577" s="241"/>
      <c r="M8577" s="243"/>
      <c r="N8577" s="244"/>
      <c r="O8577" s="243"/>
      <c r="P8577" s="244"/>
      <c r="Q8577" s="243"/>
      <c r="R8577" s="243"/>
    </row>
    <row r="8578" spans="1:18">
      <c r="A8578" s="241"/>
      <c r="B8578" s="241"/>
      <c r="C8578" s="245"/>
      <c r="D8578" s="241"/>
      <c r="E8578" s="241"/>
      <c r="F8578" s="241"/>
      <c r="G8578" s="242"/>
      <c r="H8578" s="241"/>
      <c r="I8578" s="241"/>
      <c r="J8578" s="241"/>
      <c r="K8578" s="241"/>
      <c r="L8578" s="241"/>
      <c r="M8578" s="243"/>
      <c r="N8578" s="244"/>
      <c r="O8578" s="243"/>
      <c r="P8578" s="244"/>
      <c r="Q8578" s="243"/>
      <c r="R8578" s="243"/>
    </row>
    <row r="8579" spans="1:18">
      <c r="A8579" s="241"/>
      <c r="B8579" s="241"/>
      <c r="C8579" s="245"/>
      <c r="D8579" s="241"/>
      <c r="E8579" s="241"/>
      <c r="F8579" s="241"/>
      <c r="G8579" s="242"/>
      <c r="H8579" s="241"/>
      <c r="I8579" s="241"/>
      <c r="J8579" s="241"/>
      <c r="K8579" s="241"/>
      <c r="L8579" s="241"/>
      <c r="M8579" s="243"/>
      <c r="N8579" s="244"/>
      <c r="O8579" s="243"/>
      <c r="P8579" s="244"/>
      <c r="Q8579" s="243"/>
      <c r="R8579" s="243"/>
    </row>
    <row r="8580" spans="1:18">
      <c r="A8580" s="241"/>
      <c r="B8580" s="241"/>
      <c r="C8580" s="245"/>
      <c r="D8580" s="241"/>
      <c r="E8580" s="241"/>
      <c r="F8580" s="241"/>
      <c r="G8580" s="242"/>
      <c r="H8580" s="241"/>
      <c r="I8580" s="241"/>
      <c r="J8580" s="241"/>
      <c r="K8580" s="241"/>
      <c r="L8580" s="241"/>
      <c r="M8580" s="243"/>
      <c r="N8580" s="244"/>
      <c r="O8580" s="243"/>
      <c r="P8580" s="244"/>
      <c r="Q8580" s="243"/>
      <c r="R8580" s="243"/>
    </row>
    <row r="8581" spans="1:18">
      <c r="A8581" s="241"/>
      <c r="B8581" s="241"/>
      <c r="C8581" s="245"/>
      <c r="D8581" s="241"/>
      <c r="E8581" s="241"/>
      <c r="F8581" s="241"/>
      <c r="G8581" s="242"/>
      <c r="H8581" s="241"/>
      <c r="I8581" s="241"/>
      <c r="J8581" s="241"/>
      <c r="K8581" s="241"/>
      <c r="L8581" s="241"/>
      <c r="M8581" s="243"/>
      <c r="N8581" s="244"/>
      <c r="O8581" s="243"/>
      <c r="P8581" s="244"/>
      <c r="Q8581" s="243"/>
      <c r="R8581" s="243"/>
    </row>
    <row r="8582" spans="1:18">
      <c r="A8582" s="241"/>
      <c r="B8582" s="241"/>
      <c r="C8582" s="245"/>
      <c r="D8582" s="241"/>
      <c r="E8582" s="241"/>
      <c r="F8582" s="241"/>
      <c r="G8582" s="242"/>
      <c r="H8582" s="241"/>
      <c r="I8582" s="241"/>
      <c r="J8582" s="241"/>
      <c r="K8582" s="241"/>
      <c r="L8582" s="241"/>
      <c r="M8582" s="243"/>
      <c r="N8582" s="244"/>
      <c r="O8582" s="243"/>
      <c r="P8582" s="244"/>
      <c r="Q8582" s="243"/>
      <c r="R8582" s="243"/>
    </row>
    <row r="8583" spans="1:18">
      <c r="A8583" s="241"/>
      <c r="B8583" s="241"/>
      <c r="C8583" s="245"/>
      <c r="D8583" s="241"/>
      <c r="E8583" s="241"/>
      <c r="F8583" s="241"/>
      <c r="G8583" s="242"/>
      <c r="H8583" s="241"/>
      <c r="I8583" s="241"/>
      <c r="J8583" s="241"/>
      <c r="K8583" s="241"/>
      <c r="L8583" s="241"/>
      <c r="M8583" s="243"/>
      <c r="N8583" s="244"/>
      <c r="O8583" s="243"/>
      <c r="P8583" s="244"/>
      <c r="Q8583" s="243"/>
      <c r="R8583" s="243"/>
    </row>
    <row r="8584" spans="1:18">
      <c r="A8584" s="241"/>
      <c r="B8584" s="241"/>
      <c r="C8584" s="245"/>
      <c r="D8584" s="241"/>
      <c r="E8584" s="241"/>
      <c r="F8584" s="241"/>
      <c r="G8584" s="242"/>
      <c r="H8584" s="241"/>
      <c r="I8584" s="241"/>
      <c r="J8584" s="241"/>
      <c r="K8584" s="241"/>
      <c r="L8584" s="241"/>
      <c r="M8584" s="243"/>
      <c r="N8584" s="244"/>
      <c r="O8584" s="243"/>
      <c r="P8584" s="244"/>
      <c r="Q8584" s="243"/>
      <c r="R8584" s="243"/>
    </row>
    <row r="8585" spans="1:18">
      <c r="A8585" s="241"/>
      <c r="B8585" s="241"/>
      <c r="C8585" s="245"/>
      <c r="D8585" s="241"/>
      <c r="E8585" s="241"/>
      <c r="F8585" s="241"/>
      <c r="G8585" s="242"/>
      <c r="H8585" s="241"/>
      <c r="I8585" s="241"/>
      <c r="J8585" s="241"/>
      <c r="K8585" s="241"/>
      <c r="L8585" s="241"/>
      <c r="M8585" s="243"/>
      <c r="N8585" s="244"/>
      <c r="O8585" s="243"/>
      <c r="P8585" s="244"/>
      <c r="Q8585" s="243"/>
      <c r="R8585" s="243"/>
    </row>
    <row r="8586" spans="1:18">
      <c r="A8586" s="241"/>
      <c r="B8586" s="241"/>
      <c r="C8586" s="245"/>
      <c r="D8586" s="241"/>
      <c r="E8586" s="241"/>
      <c r="F8586" s="241"/>
      <c r="G8586" s="242"/>
      <c r="H8586" s="241"/>
      <c r="I8586" s="241"/>
      <c r="J8586" s="241"/>
      <c r="K8586" s="241"/>
      <c r="L8586" s="241"/>
      <c r="M8586" s="243"/>
      <c r="N8586" s="244"/>
      <c r="O8586" s="243"/>
      <c r="P8586" s="244"/>
      <c r="Q8586" s="243"/>
      <c r="R8586" s="243"/>
    </row>
    <row r="8587" spans="1:18">
      <c r="A8587" s="241"/>
      <c r="B8587" s="241"/>
      <c r="C8587" s="245"/>
      <c r="D8587" s="241"/>
      <c r="E8587" s="241"/>
      <c r="F8587" s="241"/>
      <c r="G8587" s="242"/>
      <c r="H8587" s="241"/>
      <c r="I8587" s="241"/>
      <c r="J8587" s="241"/>
      <c r="K8587" s="241"/>
      <c r="L8587" s="241"/>
      <c r="M8587" s="243"/>
      <c r="N8587" s="244"/>
      <c r="O8587" s="243"/>
      <c r="P8587" s="244"/>
      <c r="Q8587" s="243"/>
      <c r="R8587" s="243"/>
    </row>
    <row r="8588" spans="1:18">
      <c r="A8588" s="241"/>
      <c r="B8588" s="241"/>
      <c r="C8588" s="245"/>
      <c r="D8588" s="241"/>
      <c r="E8588" s="241"/>
      <c r="F8588" s="241"/>
      <c r="G8588" s="242"/>
      <c r="H8588" s="241"/>
      <c r="I8588" s="241"/>
      <c r="J8588" s="241"/>
      <c r="K8588" s="241"/>
      <c r="L8588" s="241"/>
      <c r="M8588" s="243"/>
      <c r="N8588" s="244"/>
      <c r="O8588" s="243"/>
      <c r="P8588" s="244"/>
      <c r="Q8588" s="243"/>
      <c r="R8588" s="243"/>
    </row>
    <row r="8589" spans="1:18">
      <c r="A8589" s="241"/>
      <c r="B8589" s="241"/>
      <c r="C8589" s="245"/>
      <c r="D8589" s="241"/>
      <c r="E8589" s="241"/>
      <c r="F8589" s="241"/>
      <c r="G8589" s="242"/>
      <c r="H8589" s="241"/>
      <c r="I8589" s="241"/>
      <c r="J8589" s="241"/>
      <c r="K8589" s="241"/>
      <c r="L8589" s="241"/>
      <c r="M8589" s="243"/>
      <c r="N8589" s="244"/>
      <c r="O8589" s="243"/>
      <c r="P8589" s="244"/>
      <c r="Q8589" s="243"/>
      <c r="R8589" s="243"/>
    </row>
    <row r="8590" spans="1:18">
      <c r="A8590" s="241"/>
      <c r="B8590" s="241"/>
      <c r="C8590" s="245"/>
      <c r="D8590" s="241"/>
      <c r="E8590" s="241"/>
      <c r="F8590" s="241"/>
      <c r="G8590" s="242"/>
      <c r="H8590" s="241"/>
      <c r="I8590" s="241"/>
      <c r="J8590" s="241"/>
      <c r="K8590" s="241"/>
      <c r="L8590" s="241"/>
      <c r="M8590" s="243"/>
      <c r="N8590" s="244"/>
      <c r="O8590" s="243"/>
      <c r="P8590" s="244"/>
      <c r="Q8590" s="243"/>
      <c r="R8590" s="243"/>
    </row>
    <row r="8591" spans="1:18">
      <c r="A8591" s="241"/>
      <c r="B8591" s="241"/>
      <c r="C8591" s="245"/>
      <c r="D8591" s="241"/>
      <c r="E8591" s="241"/>
      <c r="F8591" s="241"/>
      <c r="G8591" s="242"/>
      <c r="H8591" s="241"/>
      <c r="I8591" s="241"/>
      <c r="J8591" s="241"/>
      <c r="K8591" s="241"/>
      <c r="L8591" s="241"/>
      <c r="M8591" s="243"/>
      <c r="N8591" s="244"/>
      <c r="O8591" s="243"/>
      <c r="P8591" s="244"/>
      <c r="Q8591" s="243"/>
      <c r="R8591" s="243"/>
    </row>
    <row r="8592" spans="1:18">
      <c r="A8592" s="241"/>
      <c r="B8592" s="241"/>
      <c r="C8592" s="245"/>
      <c r="D8592" s="241"/>
      <c r="E8592" s="241"/>
      <c r="F8592" s="241"/>
      <c r="G8592" s="242"/>
      <c r="H8592" s="241"/>
      <c r="I8592" s="241"/>
      <c r="J8592" s="241"/>
      <c r="K8592" s="241"/>
      <c r="L8592" s="241"/>
      <c r="M8592" s="243"/>
      <c r="N8592" s="244"/>
      <c r="O8592" s="243"/>
      <c r="P8592" s="244"/>
      <c r="Q8592" s="243"/>
      <c r="R8592" s="243"/>
    </row>
    <row r="8593" spans="1:18">
      <c r="A8593" s="241"/>
      <c r="B8593" s="241"/>
      <c r="C8593" s="245"/>
      <c r="D8593" s="241"/>
      <c r="E8593" s="241"/>
      <c r="F8593" s="241"/>
      <c r="G8593" s="242"/>
      <c r="H8593" s="241"/>
      <c r="I8593" s="241"/>
      <c r="J8593" s="241"/>
      <c r="K8593" s="241"/>
      <c r="L8593" s="241"/>
      <c r="M8593" s="243"/>
      <c r="N8593" s="244"/>
      <c r="O8593" s="243"/>
      <c r="P8593" s="244"/>
      <c r="Q8593" s="243"/>
      <c r="R8593" s="243"/>
    </row>
    <row r="8594" spans="1:18">
      <c r="A8594" s="241"/>
      <c r="B8594" s="241"/>
      <c r="C8594" s="245"/>
      <c r="D8594" s="241"/>
      <c r="E8594" s="241"/>
      <c r="F8594" s="241"/>
      <c r="G8594" s="242"/>
      <c r="H8594" s="241"/>
      <c r="I8594" s="241"/>
      <c r="J8594" s="241"/>
      <c r="K8594" s="241"/>
      <c r="L8594" s="241"/>
      <c r="M8594" s="243"/>
      <c r="N8594" s="244"/>
      <c r="O8594" s="243"/>
      <c r="P8594" s="244"/>
      <c r="Q8594" s="243"/>
      <c r="R8594" s="243"/>
    </row>
    <row r="8595" spans="1:18">
      <c r="A8595" s="241"/>
      <c r="B8595" s="241"/>
      <c r="C8595" s="245"/>
      <c r="D8595" s="241"/>
      <c r="E8595" s="241"/>
      <c r="F8595" s="241"/>
      <c r="G8595" s="242"/>
      <c r="H8595" s="241"/>
      <c r="I8595" s="241"/>
      <c r="J8595" s="241"/>
      <c r="K8595" s="241"/>
      <c r="L8595" s="241"/>
      <c r="M8595" s="243"/>
      <c r="N8595" s="244"/>
      <c r="O8595" s="243"/>
      <c r="P8595" s="244"/>
      <c r="Q8595" s="243"/>
      <c r="R8595" s="243"/>
    </row>
    <row r="8596" spans="1:18">
      <c r="A8596" s="241"/>
      <c r="B8596" s="241"/>
      <c r="C8596" s="245"/>
      <c r="D8596" s="241"/>
      <c r="E8596" s="241"/>
      <c r="F8596" s="241"/>
      <c r="G8596" s="242"/>
      <c r="H8596" s="241"/>
      <c r="I8596" s="241"/>
      <c r="J8596" s="241"/>
      <c r="K8596" s="241"/>
      <c r="L8596" s="241"/>
      <c r="M8596" s="243"/>
      <c r="N8596" s="244"/>
      <c r="O8596" s="243"/>
      <c r="P8596" s="244"/>
      <c r="Q8596" s="243"/>
      <c r="R8596" s="243"/>
    </row>
    <row r="8597" spans="1:18">
      <c r="A8597" s="241"/>
      <c r="B8597" s="241"/>
      <c r="C8597" s="245"/>
      <c r="D8597" s="241"/>
      <c r="E8597" s="241"/>
      <c r="F8597" s="241"/>
      <c r="G8597" s="242"/>
      <c r="H8597" s="241"/>
      <c r="I8597" s="241"/>
      <c r="J8597" s="241"/>
      <c r="K8597" s="241"/>
      <c r="L8597" s="241"/>
      <c r="M8597" s="243"/>
      <c r="N8597" s="244"/>
      <c r="O8597" s="243"/>
      <c r="P8597" s="244"/>
      <c r="Q8597" s="243"/>
      <c r="R8597" s="243"/>
    </row>
    <row r="8598" spans="1:18">
      <c r="A8598" s="241"/>
      <c r="B8598" s="241"/>
      <c r="C8598" s="245"/>
      <c r="D8598" s="241"/>
      <c r="E8598" s="241"/>
      <c r="F8598" s="241"/>
      <c r="G8598" s="242"/>
      <c r="H8598" s="241"/>
      <c r="I8598" s="241"/>
      <c r="J8598" s="241"/>
      <c r="K8598" s="241"/>
      <c r="L8598" s="241"/>
      <c r="M8598" s="243"/>
      <c r="N8598" s="244"/>
      <c r="O8598" s="243"/>
      <c r="P8598" s="244"/>
      <c r="Q8598" s="243"/>
      <c r="R8598" s="243"/>
    </row>
    <row r="8599" spans="1:18">
      <c r="A8599" s="241"/>
      <c r="B8599" s="241"/>
      <c r="C8599" s="245"/>
      <c r="D8599" s="241"/>
      <c r="E8599" s="241"/>
      <c r="F8599" s="241"/>
      <c r="G8599" s="242"/>
      <c r="H8599" s="241"/>
      <c r="I8599" s="241"/>
      <c r="J8599" s="241"/>
      <c r="K8599" s="241"/>
      <c r="L8599" s="241"/>
      <c r="M8599" s="243"/>
      <c r="N8599" s="244"/>
      <c r="O8599" s="243"/>
      <c r="P8599" s="244"/>
      <c r="Q8599" s="243"/>
      <c r="R8599" s="243"/>
    </row>
    <row r="8600" spans="1:18">
      <c r="A8600" s="241"/>
      <c r="B8600" s="241"/>
      <c r="C8600" s="245"/>
      <c r="D8600" s="241"/>
      <c r="E8600" s="241"/>
      <c r="F8600" s="241"/>
      <c r="G8600" s="242"/>
      <c r="H8600" s="241"/>
      <c r="I8600" s="241"/>
      <c r="J8600" s="241"/>
      <c r="K8600" s="241"/>
      <c r="L8600" s="241"/>
      <c r="M8600" s="243"/>
      <c r="N8600" s="244"/>
      <c r="O8600" s="243"/>
      <c r="P8600" s="244"/>
      <c r="Q8600" s="243"/>
      <c r="R8600" s="243"/>
    </row>
    <row r="8601" spans="1:18">
      <c r="A8601" s="241"/>
      <c r="B8601" s="241"/>
      <c r="C8601" s="245"/>
      <c r="D8601" s="241"/>
      <c r="E8601" s="241"/>
      <c r="F8601" s="241"/>
      <c r="G8601" s="242"/>
      <c r="H8601" s="241"/>
      <c r="I8601" s="241"/>
      <c r="J8601" s="241"/>
      <c r="K8601" s="241"/>
      <c r="L8601" s="241"/>
      <c r="M8601" s="243"/>
      <c r="N8601" s="244"/>
      <c r="O8601" s="243"/>
      <c r="P8601" s="244"/>
      <c r="Q8601" s="243"/>
      <c r="R8601" s="243"/>
    </row>
    <row r="8602" spans="1:18">
      <c r="A8602" s="241"/>
      <c r="B8602" s="241"/>
      <c r="C8602" s="245"/>
      <c r="D8602" s="241"/>
      <c r="E8602" s="241"/>
      <c r="F8602" s="241"/>
      <c r="G8602" s="242"/>
      <c r="H8602" s="241"/>
      <c r="I8602" s="241"/>
      <c r="J8602" s="241"/>
      <c r="K8602" s="241"/>
      <c r="L8602" s="241"/>
      <c r="M8602" s="243"/>
      <c r="N8602" s="244"/>
      <c r="O8602" s="243"/>
      <c r="P8602" s="244"/>
      <c r="Q8602" s="243"/>
      <c r="R8602" s="243"/>
    </row>
    <row r="8603" spans="1:18">
      <c r="A8603" s="241"/>
      <c r="B8603" s="241"/>
      <c r="C8603" s="245"/>
      <c r="D8603" s="241"/>
      <c r="E8603" s="241"/>
      <c r="F8603" s="241"/>
      <c r="G8603" s="242"/>
      <c r="H8603" s="241"/>
      <c r="I8603" s="241"/>
      <c r="J8603" s="241"/>
      <c r="K8603" s="241"/>
      <c r="L8603" s="241"/>
      <c r="M8603" s="243"/>
      <c r="N8603" s="244"/>
      <c r="O8603" s="243"/>
      <c r="P8603" s="244"/>
      <c r="Q8603" s="243"/>
      <c r="R8603" s="243"/>
    </row>
    <row r="8604" spans="1:18">
      <c r="A8604" s="241"/>
      <c r="B8604" s="241"/>
      <c r="C8604" s="245"/>
      <c r="D8604" s="241"/>
      <c r="E8604" s="241"/>
      <c r="F8604" s="241"/>
      <c r="G8604" s="242"/>
      <c r="H8604" s="241"/>
      <c r="I8604" s="241"/>
      <c r="J8604" s="241"/>
      <c r="K8604" s="241"/>
      <c r="L8604" s="241"/>
      <c r="M8604" s="243"/>
      <c r="N8604" s="244"/>
      <c r="O8604" s="243"/>
      <c r="P8604" s="244"/>
      <c r="Q8604" s="243"/>
      <c r="R8604" s="243"/>
    </row>
    <row r="8605" spans="1:18">
      <c r="A8605" s="241"/>
      <c r="B8605" s="241"/>
      <c r="C8605" s="245"/>
      <c r="D8605" s="241"/>
      <c r="E8605" s="241"/>
      <c r="F8605" s="241"/>
      <c r="G8605" s="242"/>
      <c r="H8605" s="241"/>
      <c r="I8605" s="241"/>
      <c r="J8605" s="241"/>
      <c r="K8605" s="241"/>
      <c r="L8605" s="241"/>
      <c r="M8605" s="243"/>
      <c r="N8605" s="244"/>
      <c r="O8605" s="243"/>
      <c r="P8605" s="244"/>
      <c r="Q8605" s="243"/>
      <c r="R8605" s="243"/>
    </row>
    <row r="8606" spans="1:18">
      <c r="A8606" s="241"/>
      <c r="B8606" s="241"/>
      <c r="C8606" s="245"/>
      <c r="D8606" s="241"/>
      <c r="E8606" s="241"/>
      <c r="F8606" s="241"/>
      <c r="G8606" s="242"/>
      <c r="H8606" s="241"/>
      <c r="I8606" s="241"/>
      <c r="J8606" s="241"/>
      <c r="K8606" s="241"/>
      <c r="L8606" s="241"/>
      <c r="M8606" s="243"/>
      <c r="N8606" s="244"/>
      <c r="O8606" s="243"/>
      <c r="P8606" s="244"/>
      <c r="Q8606" s="243"/>
      <c r="R8606" s="243"/>
    </row>
    <row r="8607" spans="1:18">
      <c r="A8607" s="241"/>
      <c r="B8607" s="241"/>
      <c r="C8607" s="245"/>
      <c r="D8607" s="241"/>
      <c r="E8607" s="241"/>
      <c r="F8607" s="241"/>
      <c r="G8607" s="242"/>
      <c r="H8607" s="241"/>
      <c r="I8607" s="241"/>
      <c r="J8607" s="241"/>
      <c r="K8607" s="241"/>
      <c r="L8607" s="241"/>
      <c r="M8607" s="243"/>
      <c r="N8607" s="244"/>
      <c r="O8607" s="243"/>
      <c r="P8607" s="244"/>
      <c r="Q8607" s="243"/>
      <c r="R8607" s="243"/>
    </row>
    <row r="8608" spans="1:18">
      <c r="A8608" s="241"/>
      <c r="B8608" s="241"/>
      <c r="C8608" s="245"/>
      <c r="D8608" s="241"/>
      <c r="E8608" s="241"/>
      <c r="F8608" s="241"/>
      <c r="G8608" s="242"/>
      <c r="H8608" s="241"/>
      <c r="I8608" s="241"/>
      <c r="J8608" s="241"/>
      <c r="K8608" s="241"/>
      <c r="L8608" s="241"/>
      <c r="M8608" s="243"/>
      <c r="N8608" s="244"/>
      <c r="O8608" s="243"/>
      <c r="P8608" s="244"/>
      <c r="Q8608" s="243"/>
      <c r="R8608" s="243"/>
    </row>
    <row r="8609" spans="1:18">
      <c r="A8609" s="241"/>
      <c r="B8609" s="241"/>
      <c r="C8609" s="245"/>
      <c r="D8609" s="241"/>
      <c r="E8609" s="241"/>
      <c r="F8609" s="241"/>
      <c r="G8609" s="242"/>
      <c r="H8609" s="241"/>
      <c r="I8609" s="241"/>
      <c r="J8609" s="241"/>
      <c r="K8609" s="241"/>
      <c r="L8609" s="241"/>
      <c r="M8609" s="243"/>
      <c r="N8609" s="244"/>
      <c r="O8609" s="243"/>
      <c r="P8609" s="244"/>
      <c r="Q8609" s="243"/>
      <c r="R8609" s="243"/>
    </row>
    <row r="8610" spans="1:18">
      <c r="A8610" s="241"/>
      <c r="B8610" s="241"/>
      <c r="C8610" s="245"/>
      <c r="D8610" s="241"/>
      <c r="E8610" s="241"/>
      <c r="F8610" s="241"/>
      <c r="G8610" s="242"/>
      <c r="H8610" s="241"/>
      <c r="I8610" s="241"/>
      <c r="J8610" s="241"/>
      <c r="K8610" s="241"/>
      <c r="L8610" s="241"/>
      <c r="M8610" s="243"/>
      <c r="N8610" s="244"/>
      <c r="O8610" s="243"/>
      <c r="P8610" s="244"/>
      <c r="Q8610" s="243"/>
      <c r="R8610" s="243"/>
    </row>
    <row r="8611" spans="1:18">
      <c r="A8611" s="241"/>
      <c r="B8611" s="241"/>
      <c r="C8611" s="245"/>
      <c r="D8611" s="241"/>
      <c r="E8611" s="241"/>
      <c r="F8611" s="241"/>
      <c r="G8611" s="242"/>
      <c r="H8611" s="241"/>
      <c r="I8611" s="241"/>
      <c r="J8611" s="241"/>
      <c r="K8611" s="241"/>
      <c r="L8611" s="241"/>
      <c r="M8611" s="243"/>
      <c r="N8611" s="244"/>
      <c r="O8611" s="243"/>
      <c r="P8611" s="244"/>
      <c r="Q8611" s="243"/>
      <c r="R8611" s="243"/>
    </row>
    <row r="8612" spans="1:18">
      <c r="A8612" s="241"/>
      <c r="B8612" s="241"/>
      <c r="C8612" s="245"/>
      <c r="D8612" s="241"/>
      <c r="E8612" s="241"/>
      <c r="F8612" s="241"/>
      <c r="G8612" s="242"/>
      <c r="H8612" s="241"/>
      <c r="I8612" s="241"/>
      <c r="J8612" s="241"/>
      <c r="K8612" s="241"/>
      <c r="L8612" s="241"/>
      <c r="M8612" s="243"/>
      <c r="N8612" s="244"/>
      <c r="O8612" s="243"/>
      <c r="P8612" s="244"/>
      <c r="Q8612" s="243"/>
      <c r="R8612" s="243"/>
    </row>
    <row r="8613" spans="1:18">
      <c r="A8613" s="241"/>
      <c r="B8613" s="241"/>
      <c r="C8613" s="245"/>
      <c r="D8613" s="241"/>
      <c r="E8613" s="241"/>
      <c r="F8613" s="241"/>
      <c r="G8613" s="242"/>
      <c r="H8613" s="241"/>
      <c r="I8613" s="241"/>
      <c r="J8613" s="241"/>
      <c r="K8613" s="241"/>
      <c r="L8613" s="241"/>
      <c r="M8613" s="243"/>
      <c r="N8613" s="244"/>
      <c r="O8613" s="243"/>
      <c r="P8613" s="244"/>
      <c r="Q8613" s="243"/>
      <c r="R8613" s="243"/>
    </row>
    <row r="8614" spans="1:18">
      <c r="A8614" s="241"/>
      <c r="B8614" s="241"/>
      <c r="C8614" s="245"/>
      <c r="D8614" s="241"/>
      <c r="E8614" s="241"/>
      <c r="F8614" s="241"/>
      <c r="G8614" s="242"/>
      <c r="H8614" s="241"/>
      <c r="I8614" s="241"/>
      <c r="J8614" s="241"/>
      <c r="K8614" s="241"/>
      <c r="L8614" s="241"/>
      <c r="M8614" s="243"/>
      <c r="N8614" s="244"/>
      <c r="O8614" s="243"/>
      <c r="P8614" s="244"/>
      <c r="Q8614" s="243"/>
      <c r="R8614" s="243"/>
    </row>
    <row r="8615" spans="1:18">
      <c r="A8615" s="241"/>
      <c r="B8615" s="241"/>
      <c r="C8615" s="245"/>
      <c r="D8615" s="241"/>
      <c r="E8615" s="241"/>
      <c r="F8615" s="241"/>
      <c r="G8615" s="242"/>
      <c r="H8615" s="241"/>
      <c r="I8615" s="241"/>
      <c r="J8615" s="241"/>
      <c r="K8615" s="241"/>
      <c r="L8615" s="241"/>
      <c r="M8615" s="243"/>
      <c r="N8615" s="244"/>
      <c r="O8615" s="243"/>
      <c r="P8615" s="244"/>
      <c r="Q8615" s="243"/>
      <c r="R8615" s="243"/>
    </row>
    <row r="8616" spans="1:18">
      <c r="A8616" s="241"/>
      <c r="B8616" s="241"/>
      <c r="C8616" s="245"/>
      <c r="D8616" s="241"/>
      <c r="E8616" s="241"/>
      <c r="F8616" s="241"/>
      <c r="G8616" s="242"/>
      <c r="H8616" s="241"/>
      <c r="I8616" s="241"/>
      <c r="J8616" s="241"/>
      <c r="K8616" s="241"/>
      <c r="L8616" s="241"/>
      <c r="M8616" s="243"/>
      <c r="N8616" s="244"/>
      <c r="O8616" s="243"/>
      <c r="P8616" s="244"/>
      <c r="Q8616" s="243"/>
      <c r="R8616" s="243"/>
    </row>
    <row r="8617" spans="1:18">
      <c r="A8617" s="241"/>
      <c r="B8617" s="241"/>
      <c r="C8617" s="245"/>
      <c r="D8617" s="241"/>
      <c r="E8617" s="241"/>
      <c r="F8617" s="241"/>
      <c r="G8617" s="242"/>
      <c r="H8617" s="241"/>
      <c r="I8617" s="241"/>
      <c r="J8617" s="241"/>
      <c r="K8617" s="241"/>
      <c r="L8617" s="241"/>
      <c r="M8617" s="243"/>
      <c r="N8617" s="244"/>
      <c r="O8617" s="243"/>
      <c r="P8617" s="244"/>
      <c r="Q8617" s="243"/>
      <c r="R8617" s="243"/>
    </row>
    <row r="8618" spans="1:18">
      <c r="A8618" s="241"/>
      <c r="B8618" s="241"/>
      <c r="C8618" s="245"/>
      <c r="D8618" s="241"/>
      <c r="E8618" s="241"/>
      <c r="F8618" s="241"/>
      <c r="G8618" s="242"/>
      <c r="H8618" s="241"/>
      <c r="I8618" s="241"/>
      <c r="J8618" s="241"/>
      <c r="K8618" s="241"/>
      <c r="L8618" s="241"/>
      <c r="M8618" s="243"/>
      <c r="N8618" s="244"/>
      <c r="O8618" s="243"/>
      <c r="P8618" s="244"/>
      <c r="Q8618" s="243"/>
      <c r="R8618" s="243"/>
    </row>
    <row r="8619" spans="1:18">
      <c r="A8619" s="241"/>
      <c r="B8619" s="241"/>
      <c r="C8619" s="245"/>
      <c r="D8619" s="241"/>
      <c r="E8619" s="241"/>
      <c r="F8619" s="241"/>
      <c r="G8619" s="242"/>
      <c r="H8619" s="241"/>
      <c r="I8619" s="241"/>
      <c r="J8619" s="241"/>
      <c r="K8619" s="241"/>
      <c r="L8619" s="241"/>
      <c r="M8619" s="243"/>
      <c r="N8619" s="244"/>
      <c r="O8619" s="243"/>
      <c r="P8619" s="244"/>
      <c r="Q8619" s="243"/>
      <c r="R8619" s="243"/>
    </row>
    <row r="8620" spans="1:18">
      <c r="A8620" s="241"/>
      <c r="B8620" s="241"/>
      <c r="C8620" s="245"/>
      <c r="D8620" s="241"/>
      <c r="E8620" s="241"/>
      <c r="F8620" s="241"/>
      <c r="G8620" s="242"/>
      <c r="H8620" s="241"/>
      <c r="I8620" s="241"/>
      <c r="J8620" s="241"/>
      <c r="K8620" s="241"/>
      <c r="L8620" s="241"/>
      <c r="M8620" s="243"/>
      <c r="N8620" s="244"/>
      <c r="O8620" s="243"/>
      <c r="P8620" s="244"/>
      <c r="Q8620" s="243"/>
      <c r="R8620" s="243"/>
    </row>
    <row r="8621" spans="1:18">
      <c r="A8621" s="241"/>
      <c r="B8621" s="241"/>
      <c r="C8621" s="245"/>
      <c r="D8621" s="241"/>
      <c r="E8621" s="241"/>
      <c r="F8621" s="241"/>
      <c r="G8621" s="242"/>
      <c r="H8621" s="241"/>
      <c r="I8621" s="241"/>
      <c r="J8621" s="241"/>
      <c r="K8621" s="241"/>
      <c r="L8621" s="241"/>
      <c r="M8621" s="243"/>
      <c r="N8621" s="244"/>
      <c r="O8621" s="243"/>
      <c r="P8621" s="244"/>
      <c r="Q8621" s="243"/>
      <c r="R8621" s="243"/>
    </row>
    <row r="8622" spans="1:18">
      <c r="A8622" s="241"/>
      <c r="B8622" s="241"/>
      <c r="C8622" s="245"/>
      <c r="D8622" s="241"/>
      <c r="E8622" s="241"/>
      <c r="F8622" s="241"/>
      <c r="G8622" s="242"/>
      <c r="H8622" s="241"/>
      <c r="I8622" s="241"/>
      <c r="J8622" s="241"/>
      <c r="K8622" s="241"/>
      <c r="L8622" s="241"/>
      <c r="M8622" s="243"/>
      <c r="N8622" s="244"/>
      <c r="O8622" s="243"/>
      <c r="P8622" s="244"/>
      <c r="Q8622" s="243"/>
      <c r="R8622" s="243"/>
    </row>
    <row r="8623" spans="1:18">
      <c r="A8623" s="241"/>
      <c r="B8623" s="241"/>
      <c r="C8623" s="245"/>
      <c r="D8623" s="241"/>
      <c r="E8623" s="241"/>
      <c r="F8623" s="241"/>
      <c r="G8623" s="242"/>
      <c r="H8623" s="241"/>
      <c r="I8623" s="241"/>
      <c r="J8623" s="241"/>
      <c r="K8623" s="241"/>
      <c r="L8623" s="241"/>
      <c r="M8623" s="243"/>
      <c r="N8623" s="244"/>
      <c r="O8623" s="243"/>
      <c r="P8623" s="244"/>
      <c r="Q8623" s="243"/>
      <c r="R8623" s="243"/>
    </row>
    <row r="8624" spans="1:18">
      <c r="A8624" s="241"/>
      <c r="B8624" s="241"/>
      <c r="C8624" s="245"/>
      <c r="D8624" s="241"/>
      <c r="E8624" s="241"/>
      <c r="F8624" s="241"/>
      <c r="G8624" s="242"/>
      <c r="H8624" s="241"/>
      <c r="I8624" s="241"/>
      <c r="J8624" s="241"/>
      <c r="K8624" s="241"/>
      <c r="L8624" s="241"/>
      <c r="M8624" s="243"/>
      <c r="N8624" s="244"/>
      <c r="O8624" s="243"/>
      <c r="P8624" s="244"/>
      <c r="Q8624" s="243"/>
      <c r="R8624" s="243"/>
    </row>
    <row r="8625" spans="1:18">
      <c r="A8625" s="241"/>
      <c r="B8625" s="241"/>
      <c r="C8625" s="245"/>
      <c r="D8625" s="241"/>
      <c r="E8625" s="241"/>
      <c r="F8625" s="241"/>
      <c r="G8625" s="242"/>
      <c r="H8625" s="241"/>
      <c r="I8625" s="241"/>
      <c r="J8625" s="241"/>
      <c r="K8625" s="241"/>
      <c r="L8625" s="241"/>
      <c r="M8625" s="243"/>
      <c r="N8625" s="244"/>
      <c r="O8625" s="243"/>
      <c r="P8625" s="244"/>
      <c r="Q8625" s="243"/>
      <c r="R8625" s="243"/>
    </row>
    <row r="8626" spans="1:18">
      <c r="A8626" s="241"/>
      <c r="B8626" s="241"/>
      <c r="C8626" s="245"/>
      <c r="D8626" s="241"/>
      <c r="E8626" s="241"/>
      <c r="F8626" s="241"/>
      <c r="G8626" s="242"/>
      <c r="H8626" s="241"/>
      <c r="I8626" s="241"/>
      <c r="J8626" s="241"/>
      <c r="K8626" s="241"/>
      <c r="L8626" s="241"/>
      <c r="M8626" s="243"/>
      <c r="N8626" s="244"/>
      <c r="O8626" s="243"/>
      <c r="P8626" s="244"/>
      <c r="Q8626" s="243"/>
      <c r="R8626" s="243"/>
    </row>
    <row r="8627" spans="1:18">
      <c r="A8627" s="241"/>
      <c r="B8627" s="241"/>
      <c r="C8627" s="245"/>
      <c r="D8627" s="241"/>
      <c r="E8627" s="241"/>
      <c r="F8627" s="241"/>
      <c r="G8627" s="242"/>
      <c r="H8627" s="241"/>
      <c r="I8627" s="241"/>
      <c r="J8627" s="241"/>
      <c r="K8627" s="241"/>
      <c r="L8627" s="241"/>
      <c r="M8627" s="243"/>
      <c r="N8627" s="244"/>
      <c r="O8627" s="243"/>
      <c r="P8627" s="244"/>
      <c r="Q8627" s="243"/>
      <c r="R8627" s="243"/>
    </row>
    <row r="8628" spans="1:18">
      <c r="A8628" s="241"/>
      <c r="B8628" s="241"/>
      <c r="C8628" s="245"/>
      <c r="D8628" s="241"/>
      <c r="E8628" s="241"/>
      <c r="F8628" s="241"/>
      <c r="G8628" s="242"/>
      <c r="H8628" s="241"/>
      <c r="I8628" s="241"/>
      <c r="J8628" s="241"/>
      <c r="K8628" s="241"/>
      <c r="L8628" s="241"/>
      <c r="M8628" s="243"/>
      <c r="N8628" s="244"/>
      <c r="O8628" s="243"/>
      <c r="P8628" s="244"/>
      <c r="Q8628" s="243"/>
      <c r="R8628" s="243"/>
    </row>
    <row r="8629" spans="1:18">
      <c r="A8629" s="241"/>
      <c r="B8629" s="241"/>
      <c r="C8629" s="245"/>
      <c r="D8629" s="241"/>
      <c r="E8629" s="241"/>
      <c r="F8629" s="241"/>
      <c r="G8629" s="242"/>
      <c r="H8629" s="241"/>
      <c r="I8629" s="241"/>
      <c r="J8629" s="241"/>
      <c r="K8629" s="241"/>
      <c r="L8629" s="241"/>
      <c r="M8629" s="243"/>
      <c r="N8629" s="244"/>
      <c r="O8629" s="243"/>
      <c r="P8629" s="244"/>
      <c r="Q8629" s="243"/>
      <c r="R8629" s="243"/>
    </row>
    <row r="8630" spans="1:18">
      <c r="A8630" s="241"/>
      <c r="B8630" s="241"/>
      <c r="C8630" s="245"/>
      <c r="D8630" s="241"/>
      <c r="E8630" s="241"/>
      <c r="F8630" s="241"/>
      <c r="G8630" s="242"/>
      <c r="H8630" s="241"/>
      <c r="I8630" s="241"/>
      <c r="J8630" s="241"/>
      <c r="K8630" s="241"/>
      <c r="L8630" s="241"/>
      <c r="M8630" s="243"/>
      <c r="N8630" s="244"/>
      <c r="O8630" s="243"/>
      <c r="P8630" s="244"/>
      <c r="Q8630" s="243"/>
      <c r="R8630" s="243"/>
    </row>
    <row r="8631" spans="1:18">
      <c r="A8631" s="241"/>
      <c r="B8631" s="241"/>
      <c r="C8631" s="245"/>
      <c r="D8631" s="241"/>
      <c r="E8631" s="241"/>
      <c r="F8631" s="241"/>
      <c r="G8631" s="242"/>
      <c r="H8631" s="241"/>
      <c r="I8631" s="241"/>
      <c r="J8631" s="241"/>
      <c r="K8631" s="241"/>
      <c r="L8631" s="241"/>
      <c r="M8631" s="243"/>
      <c r="N8631" s="244"/>
      <c r="O8631" s="243"/>
      <c r="P8631" s="244"/>
      <c r="Q8631" s="243"/>
      <c r="R8631" s="243"/>
    </row>
    <row r="8632" spans="1:18">
      <c r="A8632" s="241"/>
      <c r="B8632" s="241"/>
      <c r="C8632" s="245"/>
      <c r="D8632" s="241"/>
      <c r="E8632" s="241"/>
      <c r="F8632" s="241"/>
      <c r="G8632" s="242"/>
      <c r="H8632" s="241"/>
      <c r="I8632" s="241"/>
      <c r="J8632" s="241"/>
      <c r="K8632" s="241"/>
      <c r="L8632" s="241"/>
      <c r="M8632" s="243"/>
      <c r="N8632" s="244"/>
      <c r="O8632" s="243"/>
      <c r="P8632" s="244"/>
      <c r="Q8632" s="243"/>
      <c r="R8632" s="243"/>
    </row>
    <row r="8633" spans="1:18">
      <c r="A8633" s="241"/>
      <c r="B8633" s="241"/>
      <c r="C8633" s="245"/>
      <c r="D8633" s="241"/>
      <c r="E8633" s="241"/>
      <c r="F8633" s="241"/>
      <c r="G8633" s="242"/>
      <c r="H8633" s="241"/>
      <c r="I8633" s="241"/>
      <c r="J8633" s="241"/>
      <c r="K8633" s="241"/>
      <c r="L8633" s="241"/>
      <c r="M8633" s="243"/>
      <c r="N8633" s="244"/>
      <c r="O8633" s="243"/>
      <c r="P8633" s="244"/>
      <c r="Q8633" s="243"/>
      <c r="R8633" s="243"/>
    </row>
    <row r="8634" spans="1:18">
      <c r="A8634" s="241"/>
      <c r="B8634" s="241"/>
      <c r="C8634" s="245"/>
      <c r="D8634" s="241"/>
      <c r="E8634" s="241"/>
      <c r="F8634" s="241"/>
      <c r="G8634" s="242"/>
      <c r="H8634" s="241"/>
      <c r="I8634" s="241"/>
      <c r="J8634" s="241"/>
      <c r="K8634" s="241"/>
      <c r="L8634" s="241"/>
      <c r="M8634" s="243"/>
      <c r="N8634" s="244"/>
      <c r="O8634" s="243"/>
      <c r="P8634" s="244"/>
      <c r="Q8634" s="243"/>
      <c r="R8634" s="243"/>
    </row>
    <row r="8635" spans="1:18">
      <c r="A8635" s="241"/>
      <c r="B8635" s="241"/>
      <c r="C8635" s="245"/>
      <c r="D8635" s="241"/>
      <c r="E8635" s="241"/>
      <c r="F8635" s="241"/>
      <c r="G8635" s="242"/>
      <c r="H8635" s="241"/>
      <c r="I8635" s="241"/>
      <c r="J8635" s="241"/>
      <c r="K8635" s="241"/>
      <c r="L8635" s="241"/>
      <c r="M8635" s="243"/>
      <c r="N8635" s="244"/>
      <c r="O8635" s="243"/>
      <c r="P8635" s="244"/>
      <c r="Q8635" s="243"/>
      <c r="R8635" s="243"/>
    </row>
    <row r="8636" spans="1:18">
      <c r="A8636" s="241"/>
      <c r="B8636" s="241"/>
      <c r="C8636" s="245"/>
      <c r="D8636" s="241"/>
      <c r="E8636" s="241"/>
      <c r="F8636" s="241"/>
      <c r="G8636" s="242"/>
      <c r="H8636" s="241"/>
      <c r="I8636" s="241"/>
      <c r="J8636" s="241"/>
      <c r="K8636" s="241"/>
      <c r="L8636" s="241"/>
      <c r="M8636" s="243"/>
      <c r="N8636" s="244"/>
      <c r="O8636" s="243"/>
      <c r="P8636" s="244"/>
      <c r="Q8636" s="243"/>
      <c r="R8636" s="243"/>
    </row>
    <row r="8637" spans="1:18">
      <c r="A8637" s="241"/>
      <c r="B8637" s="241"/>
      <c r="C8637" s="245"/>
      <c r="D8637" s="241"/>
      <c r="E8637" s="241"/>
      <c r="F8637" s="241"/>
      <c r="G8637" s="242"/>
      <c r="H8637" s="241"/>
      <c r="I8637" s="241"/>
      <c r="J8637" s="241"/>
      <c r="K8637" s="241"/>
      <c r="L8637" s="241"/>
      <c r="M8637" s="243"/>
      <c r="N8637" s="244"/>
      <c r="O8637" s="243"/>
      <c r="P8637" s="244"/>
      <c r="Q8637" s="243"/>
      <c r="R8637" s="243"/>
    </row>
    <row r="8638" spans="1:18">
      <c r="A8638" s="241"/>
      <c r="B8638" s="241"/>
      <c r="C8638" s="245"/>
      <c r="D8638" s="241"/>
      <c r="E8638" s="241"/>
      <c r="F8638" s="241"/>
      <c r="G8638" s="242"/>
      <c r="H8638" s="241"/>
      <c r="I8638" s="241"/>
      <c r="J8638" s="241"/>
      <c r="K8638" s="241"/>
      <c r="L8638" s="241"/>
      <c r="M8638" s="243"/>
      <c r="N8638" s="244"/>
      <c r="O8638" s="243"/>
      <c r="P8638" s="244"/>
      <c r="Q8638" s="243"/>
      <c r="R8638" s="243"/>
    </row>
    <row r="8639" spans="1:18">
      <c r="A8639" s="241"/>
      <c r="B8639" s="241"/>
      <c r="C8639" s="245"/>
      <c r="D8639" s="241"/>
      <c r="E8639" s="241"/>
      <c r="F8639" s="241"/>
      <c r="G8639" s="242"/>
      <c r="H8639" s="241"/>
      <c r="I8639" s="241"/>
      <c r="J8639" s="241"/>
      <c r="K8639" s="241"/>
      <c r="L8639" s="241"/>
      <c r="M8639" s="243"/>
      <c r="N8639" s="244"/>
      <c r="O8639" s="243"/>
      <c r="P8639" s="244"/>
      <c r="Q8639" s="243"/>
      <c r="R8639" s="243"/>
    </row>
    <row r="8640" spans="1:18">
      <c r="A8640" s="241"/>
      <c r="B8640" s="241"/>
      <c r="C8640" s="245"/>
      <c r="D8640" s="241"/>
      <c r="E8640" s="241"/>
      <c r="F8640" s="241"/>
      <c r="G8640" s="242"/>
      <c r="H8640" s="241"/>
      <c r="I8640" s="241"/>
      <c r="J8640" s="241"/>
      <c r="K8640" s="241"/>
      <c r="L8640" s="241"/>
      <c r="M8640" s="243"/>
      <c r="N8640" s="244"/>
      <c r="O8640" s="243"/>
      <c r="P8640" s="244"/>
      <c r="Q8640" s="243"/>
      <c r="R8640" s="243"/>
    </row>
    <row r="8641" spans="1:18">
      <c r="A8641" s="241"/>
      <c r="B8641" s="241"/>
      <c r="C8641" s="245"/>
      <c r="D8641" s="241"/>
      <c r="E8641" s="241"/>
      <c r="F8641" s="241"/>
      <c r="G8641" s="242"/>
      <c r="H8641" s="241"/>
      <c r="I8641" s="241"/>
      <c r="J8641" s="241"/>
      <c r="K8641" s="241"/>
      <c r="L8641" s="241"/>
      <c r="M8641" s="243"/>
      <c r="N8641" s="244"/>
      <c r="O8641" s="243"/>
      <c r="P8641" s="244"/>
      <c r="Q8641" s="243"/>
      <c r="R8641" s="243"/>
    </row>
    <row r="8642" spans="1:18">
      <c r="A8642" s="241"/>
      <c r="B8642" s="241"/>
      <c r="C8642" s="245"/>
      <c r="D8642" s="241"/>
      <c r="E8642" s="241"/>
      <c r="F8642" s="241"/>
      <c r="G8642" s="242"/>
      <c r="H8642" s="241"/>
      <c r="I8642" s="241"/>
      <c r="J8642" s="241"/>
      <c r="K8642" s="241"/>
      <c r="L8642" s="241"/>
      <c r="M8642" s="243"/>
      <c r="N8642" s="244"/>
      <c r="O8642" s="243"/>
      <c r="P8642" s="244"/>
      <c r="Q8642" s="243"/>
      <c r="R8642" s="243"/>
    </row>
    <row r="8643" spans="1:18">
      <c r="A8643" s="241"/>
      <c r="B8643" s="241"/>
      <c r="C8643" s="245"/>
      <c r="D8643" s="241"/>
      <c r="E8643" s="241"/>
      <c r="F8643" s="241"/>
      <c r="G8643" s="242"/>
      <c r="H8643" s="241"/>
      <c r="I8643" s="241"/>
      <c r="J8643" s="241"/>
      <c r="K8643" s="241"/>
      <c r="L8643" s="241"/>
      <c r="M8643" s="243"/>
      <c r="N8643" s="244"/>
      <c r="O8643" s="243"/>
      <c r="P8643" s="244"/>
      <c r="Q8643" s="243"/>
      <c r="R8643" s="243"/>
    </row>
    <row r="8644" spans="1:18">
      <c r="A8644" s="241"/>
      <c r="B8644" s="241"/>
      <c r="C8644" s="245"/>
      <c r="D8644" s="241"/>
      <c r="E8644" s="241"/>
      <c r="F8644" s="241"/>
      <c r="G8644" s="242"/>
      <c r="H8644" s="241"/>
      <c r="I8644" s="241"/>
      <c r="J8644" s="241"/>
      <c r="K8644" s="241"/>
      <c r="L8644" s="241"/>
      <c r="M8644" s="243"/>
      <c r="N8644" s="244"/>
      <c r="O8644" s="243"/>
      <c r="P8644" s="244"/>
      <c r="Q8644" s="243"/>
      <c r="R8644" s="243"/>
    </row>
    <row r="8645" spans="1:18">
      <c r="A8645" s="241"/>
      <c r="B8645" s="241"/>
      <c r="C8645" s="245"/>
      <c r="D8645" s="241"/>
      <c r="E8645" s="241"/>
      <c r="F8645" s="241"/>
      <c r="G8645" s="242"/>
      <c r="H8645" s="241"/>
      <c r="I8645" s="241"/>
      <c r="J8645" s="241"/>
      <c r="K8645" s="241"/>
      <c r="L8645" s="241"/>
      <c r="M8645" s="243"/>
      <c r="N8645" s="244"/>
      <c r="O8645" s="243"/>
      <c r="P8645" s="244"/>
      <c r="Q8645" s="243"/>
      <c r="R8645" s="243"/>
    </row>
    <row r="8646" spans="1:18">
      <c r="A8646" s="241"/>
      <c r="B8646" s="241"/>
      <c r="C8646" s="245"/>
      <c r="D8646" s="241"/>
      <c r="E8646" s="241"/>
      <c r="F8646" s="241"/>
      <c r="G8646" s="242"/>
      <c r="H8646" s="241"/>
      <c r="I8646" s="241"/>
      <c r="J8646" s="241"/>
      <c r="K8646" s="241"/>
      <c r="L8646" s="241"/>
      <c r="M8646" s="243"/>
      <c r="N8646" s="244"/>
      <c r="O8646" s="243"/>
      <c r="P8646" s="244"/>
      <c r="Q8646" s="243"/>
      <c r="R8646" s="243"/>
    </row>
    <row r="8647" spans="1:18">
      <c r="A8647" s="241"/>
      <c r="B8647" s="241"/>
      <c r="C8647" s="245"/>
      <c r="D8647" s="241"/>
      <c r="E8647" s="241"/>
      <c r="F8647" s="241"/>
      <c r="G8647" s="242"/>
      <c r="H8647" s="241"/>
      <c r="I8647" s="241"/>
      <c r="J8647" s="241"/>
      <c r="K8647" s="241"/>
      <c r="L8647" s="241"/>
      <c r="M8647" s="243"/>
      <c r="N8647" s="244"/>
      <c r="O8647" s="243"/>
      <c r="P8647" s="244"/>
      <c r="Q8647" s="243"/>
      <c r="R8647" s="243"/>
    </row>
    <row r="8648" spans="1:18">
      <c r="A8648" s="241"/>
      <c r="B8648" s="241"/>
      <c r="C8648" s="245"/>
      <c r="D8648" s="241"/>
      <c r="E8648" s="241"/>
      <c r="F8648" s="241"/>
      <c r="G8648" s="242"/>
      <c r="H8648" s="241"/>
      <c r="I8648" s="241"/>
      <c r="J8648" s="241"/>
      <c r="K8648" s="241"/>
      <c r="L8648" s="241"/>
      <c r="M8648" s="243"/>
      <c r="N8648" s="244"/>
      <c r="O8648" s="243"/>
      <c r="P8648" s="244"/>
      <c r="Q8648" s="243"/>
      <c r="R8648" s="243"/>
    </row>
    <row r="8649" spans="1:18">
      <c r="A8649" s="241"/>
      <c r="B8649" s="241"/>
      <c r="C8649" s="245"/>
      <c r="D8649" s="241"/>
      <c r="E8649" s="241"/>
      <c r="F8649" s="241"/>
      <c r="G8649" s="242"/>
      <c r="H8649" s="241"/>
      <c r="I8649" s="241"/>
      <c r="J8649" s="241"/>
      <c r="K8649" s="241"/>
      <c r="L8649" s="241"/>
      <c r="M8649" s="243"/>
      <c r="N8649" s="244"/>
      <c r="O8649" s="243"/>
      <c r="P8649" s="244"/>
      <c r="Q8649" s="243"/>
      <c r="R8649" s="243"/>
    </row>
    <row r="8650" spans="1:18">
      <c r="A8650" s="241"/>
      <c r="B8650" s="241"/>
      <c r="C8650" s="245"/>
      <c r="D8650" s="241"/>
      <c r="E8650" s="241"/>
      <c r="F8650" s="241"/>
      <c r="G8650" s="242"/>
      <c r="H8650" s="241"/>
      <c r="I8650" s="241"/>
      <c r="J8650" s="241"/>
      <c r="K8650" s="241"/>
      <c r="L8650" s="241"/>
      <c r="M8650" s="243"/>
      <c r="N8650" s="244"/>
      <c r="O8650" s="243"/>
      <c r="P8650" s="244"/>
      <c r="Q8650" s="243"/>
      <c r="R8650" s="243"/>
    </row>
    <row r="8651" spans="1:18">
      <c r="A8651" s="241"/>
      <c r="B8651" s="241"/>
      <c r="C8651" s="245"/>
      <c r="D8651" s="241"/>
      <c r="E8651" s="241"/>
      <c r="F8651" s="241"/>
      <c r="G8651" s="242"/>
      <c r="H8651" s="241"/>
      <c r="I8651" s="241"/>
      <c r="J8651" s="241"/>
      <c r="K8651" s="241"/>
      <c r="L8651" s="241"/>
      <c r="M8651" s="243"/>
      <c r="N8651" s="244"/>
      <c r="O8651" s="243"/>
      <c r="P8651" s="244"/>
      <c r="Q8651" s="243"/>
      <c r="R8651" s="243"/>
    </row>
    <row r="8652" spans="1:18">
      <c r="A8652" s="241"/>
      <c r="B8652" s="241"/>
      <c r="C8652" s="245"/>
      <c r="D8652" s="241"/>
      <c r="E8652" s="241"/>
      <c r="F8652" s="241"/>
      <c r="G8652" s="242"/>
      <c r="H8652" s="241"/>
      <c r="I8652" s="241"/>
      <c r="J8652" s="241"/>
      <c r="K8652" s="241"/>
      <c r="L8652" s="241"/>
      <c r="M8652" s="243"/>
      <c r="N8652" s="244"/>
      <c r="O8652" s="243"/>
      <c r="P8652" s="244"/>
      <c r="Q8652" s="243"/>
      <c r="R8652" s="243"/>
    </row>
    <row r="8653" spans="1:18">
      <c r="A8653" s="241"/>
      <c r="B8653" s="241"/>
      <c r="C8653" s="245"/>
      <c r="D8653" s="241"/>
      <c r="E8653" s="241"/>
      <c r="F8653" s="241"/>
      <c r="G8653" s="242"/>
      <c r="H8653" s="241"/>
      <c r="I8653" s="241"/>
      <c r="J8653" s="241"/>
      <c r="K8653" s="241"/>
      <c r="L8653" s="241"/>
      <c r="M8653" s="243"/>
      <c r="N8653" s="244"/>
      <c r="O8653" s="243"/>
      <c r="P8653" s="244"/>
      <c r="Q8653" s="243"/>
      <c r="R8653" s="243"/>
    </row>
    <row r="8654" spans="1:18">
      <c r="A8654" s="241"/>
      <c r="B8654" s="241"/>
      <c r="C8654" s="245"/>
      <c r="D8654" s="241"/>
      <c r="E8654" s="241"/>
      <c r="F8654" s="241"/>
      <c r="G8654" s="242"/>
      <c r="H8654" s="241"/>
      <c r="I8654" s="241"/>
      <c r="J8654" s="241"/>
      <c r="K8654" s="241"/>
      <c r="L8654" s="241"/>
      <c r="M8654" s="243"/>
      <c r="N8654" s="244"/>
      <c r="O8654" s="243"/>
      <c r="P8654" s="244"/>
      <c r="Q8654" s="243"/>
      <c r="R8654" s="243"/>
    </row>
    <row r="8655" spans="1:18">
      <c r="A8655" s="241"/>
      <c r="B8655" s="241"/>
      <c r="C8655" s="245"/>
      <c r="D8655" s="241"/>
      <c r="E8655" s="241"/>
      <c r="F8655" s="241"/>
      <c r="G8655" s="242"/>
      <c r="H8655" s="241"/>
      <c r="I8655" s="241"/>
      <c r="J8655" s="241"/>
      <c r="K8655" s="241"/>
      <c r="L8655" s="241"/>
      <c r="M8655" s="243"/>
      <c r="N8655" s="244"/>
      <c r="O8655" s="243"/>
      <c r="P8655" s="244"/>
      <c r="Q8655" s="243"/>
      <c r="R8655" s="243"/>
    </row>
    <row r="8656" spans="1:18">
      <c r="A8656" s="241"/>
      <c r="B8656" s="241"/>
      <c r="C8656" s="245"/>
      <c r="D8656" s="241"/>
      <c r="E8656" s="241"/>
      <c r="F8656" s="241"/>
      <c r="G8656" s="242"/>
      <c r="H8656" s="241"/>
      <c r="I8656" s="241"/>
      <c r="J8656" s="241"/>
      <c r="K8656" s="241"/>
      <c r="L8656" s="241"/>
      <c r="M8656" s="243"/>
      <c r="N8656" s="244"/>
      <c r="O8656" s="243"/>
      <c r="P8656" s="244"/>
      <c r="Q8656" s="243"/>
      <c r="R8656" s="243"/>
    </row>
    <row r="8657" spans="1:18">
      <c r="A8657" s="241"/>
      <c r="B8657" s="241"/>
      <c r="C8657" s="245"/>
      <c r="D8657" s="241"/>
      <c r="E8657" s="241"/>
      <c r="F8657" s="241"/>
      <c r="G8657" s="242"/>
      <c r="H8657" s="241"/>
      <c r="I8657" s="241"/>
      <c r="J8657" s="241"/>
      <c r="K8657" s="241"/>
      <c r="L8657" s="241"/>
      <c r="M8657" s="243"/>
      <c r="N8657" s="244"/>
      <c r="O8657" s="243"/>
      <c r="P8657" s="244"/>
      <c r="Q8657" s="243"/>
      <c r="R8657" s="243"/>
    </row>
    <row r="8658" spans="1:18">
      <c r="A8658" s="241"/>
      <c r="B8658" s="241"/>
      <c r="C8658" s="245"/>
      <c r="D8658" s="241"/>
      <c r="E8658" s="241"/>
      <c r="F8658" s="241"/>
      <c r="G8658" s="242"/>
      <c r="H8658" s="241"/>
      <c r="I8658" s="241"/>
      <c r="J8658" s="241"/>
      <c r="K8658" s="241"/>
      <c r="L8658" s="241"/>
      <c r="M8658" s="243"/>
      <c r="N8658" s="244"/>
      <c r="O8658" s="243"/>
      <c r="P8658" s="244"/>
      <c r="Q8658" s="243"/>
      <c r="R8658" s="243"/>
    </row>
    <row r="8659" spans="1:18">
      <c r="A8659" s="241"/>
      <c r="B8659" s="241"/>
      <c r="C8659" s="245"/>
      <c r="D8659" s="241"/>
      <c r="E8659" s="241"/>
      <c r="F8659" s="241"/>
      <c r="G8659" s="242"/>
      <c r="H8659" s="241"/>
      <c r="I8659" s="241"/>
      <c r="J8659" s="241"/>
      <c r="K8659" s="241"/>
      <c r="L8659" s="241"/>
      <c r="M8659" s="243"/>
      <c r="N8659" s="244"/>
      <c r="O8659" s="243"/>
      <c r="P8659" s="244"/>
      <c r="Q8659" s="243"/>
      <c r="R8659" s="243"/>
    </row>
    <row r="8660" spans="1:18">
      <c r="A8660" s="241"/>
      <c r="B8660" s="241"/>
      <c r="C8660" s="245"/>
      <c r="D8660" s="241"/>
      <c r="E8660" s="241"/>
      <c r="F8660" s="241"/>
      <c r="G8660" s="242"/>
      <c r="H8660" s="241"/>
      <c r="I8660" s="241"/>
      <c r="J8660" s="241"/>
      <c r="K8660" s="241"/>
      <c r="L8660" s="241"/>
      <c r="M8660" s="243"/>
      <c r="N8660" s="244"/>
      <c r="O8660" s="243"/>
      <c r="P8660" s="244"/>
      <c r="Q8660" s="243"/>
      <c r="R8660" s="243"/>
    </row>
    <row r="8661" spans="1:18">
      <c r="A8661" s="241"/>
      <c r="B8661" s="241"/>
      <c r="C8661" s="245"/>
      <c r="D8661" s="241"/>
      <c r="E8661" s="241"/>
      <c r="F8661" s="241"/>
      <c r="G8661" s="242"/>
      <c r="H8661" s="241"/>
      <c r="I8661" s="241"/>
      <c r="J8661" s="241"/>
      <c r="K8661" s="241"/>
      <c r="L8661" s="241"/>
      <c r="M8661" s="243"/>
      <c r="N8661" s="244"/>
      <c r="O8661" s="243"/>
      <c r="P8661" s="244"/>
      <c r="Q8661" s="243"/>
      <c r="R8661" s="243"/>
    </row>
    <row r="8662" spans="1:18">
      <c r="A8662" s="241"/>
      <c r="B8662" s="241"/>
      <c r="C8662" s="245"/>
      <c r="D8662" s="241"/>
      <c r="E8662" s="241"/>
      <c r="F8662" s="241"/>
      <c r="G8662" s="242"/>
      <c r="H8662" s="241"/>
      <c r="I8662" s="241"/>
      <c r="J8662" s="241"/>
      <c r="K8662" s="241"/>
      <c r="L8662" s="241"/>
      <c r="M8662" s="243"/>
      <c r="N8662" s="244"/>
      <c r="O8662" s="243"/>
      <c r="P8662" s="244"/>
      <c r="Q8662" s="243"/>
      <c r="R8662" s="243"/>
    </row>
    <row r="8663" spans="1:18">
      <c r="A8663" s="241"/>
      <c r="B8663" s="241"/>
      <c r="C8663" s="245"/>
      <c r="D8663" s="241"/>
      <c r="E8663" s="241"/>
      <c r="F8663" s="241"/>
      <c r="G8663" s="242"/>
      <c r="H8663" s="241"/>
      <c r="I8663" s="241"/>
      <c r="J8663" s="241"/>
      <c r="K8663" s="241"/>
      <c r="L8663" s="241"/>
      <c r="M8663" s="243"/>
      <c r="N8663" s="244"/>
      <c r="O8663" s="243"/>
      <c r="P8663" s="244"/>
      <c r="Q8663" s="243"/>
      <c r="R8663" s="243"/>
    </row>
    <row r="8664" spans="1:18">
      <c r="A8664" s="241"/>
      <c r="B8664" s="241"/>
      <c r="C8664" s="245"/>
      <c r="D8664" s="241"/>
      <c r="E8664" s="241"/>
      <c r="F8664" s="241"/>
      <c r="G8664" s="242"/>
      <c r="H8664" s="241"/>
      <c r="I8664" s="241"/>
      <c r="J8664" s="241"/>
      <c r="K8664" s="241"/>
      <c r="L8664" s="241"/>
      <c r="M8664" s="243"/>
      <c r="N8664" s="244"/>
      <c r="O8664" s="243"/>
      <c r="P8664" s="244"/>
      <c r="Q8664" s="243"/>
      <c r="R8664" s="243"/>
    </row>
    <row r="8665" spans="1:18">
      <c r="A8665" s="241"/>
      <c r="B8665" s="241"/>
      <c r="C8665" s="245"/>
      <c r="D8665" s="241"/>
      <c r="E8665" s="241"/>
      <c r="F8665" s="241"/>
      <c r="G8665" s="242"/>
      <c r="H8665" s="241"/>
      <c r="I8665" s="241"/>
      <c r="J8665" s="241"/>
      <c r="K8665" s="241"/>
      <c r="L8665" s="241"/>
      <c r="M8665" s="243"/>
      <c r="N8665" s="244"/>
      <c r="O8665" s="243"/>
      <c r="P8665" s="244"/>
      <c r="Q8665" s="243"/>
      <c r="R8665" s="243"/>
    </row>
    <row r="8666" spans="1:18">
      <c r="A8666" s="241"/>
      <c r="B8666" s="241"/>
      <c r="C8666" s="245"/>
      <c r="D8666" s="241"/>
      <c r="E8666" s="241"/>
      <c r="F8666" s="241"/>
      <c r="G8666" s="242"/>
      <c r="H8666" s="241"/>
      <c r="I8666" s="241"/>
      <c r="J8666" s="241"/>
      <c r="K8666" s="241"/>
      <c r="L8666" s="241"/>
      <c r="M8666" s="243"/>
      <c r="N8666" s="244"/>
      <c r="O8666" s="243"/>
      <c r="P8666" s="244"/>
      <c r="Q8666" s="243"/>
      <c r="R8666" s="243"/>
    </row>
    <row r="8667" spans="1:18">
      <c r="A8667" s="241"/>
      <c r="B8667" s="241"/>
      <c r="C8667" s="245"/>
      <c r="D8667" s="241"/>
      <c r="E8667" s="241"/>
      <c r="F8667" s="241"/>
      <c r="G8667" s="242"/>
      <c r="H8667" s="241"/>
      <c r="I8667" s="241"/>
      <c r="J8667" s="241"/>
      <c r="K8667" s="241"/>
      <c r="L8667" s="241"/>
      <c r="M8667" s="243"/>
      <c r="N8667" s="244"/>
      <c r="O8667" s="243"/>
      <c r="P8667" s="244"/>
      <c r="Q8667" s="243"/>
      <c r="R8667" s="243"/>
    </row>
    <row r="8668" spans="1:18">
      <c r="A8668" s="241"/>
      <c r="B8668" s="241"/>
      <c r="C8668" s="245"/>
      <c r="D8668" s="241"/>
      <c r="E8668" s="241"/>
      <c r="F8668" s="241"/>
      <c r="G8668" s="242"/>
      <c r="H8668" s="241"/>
      <c r="I8668" s="241"/>
      <c r="J8668" s="241"/>
      <c r="K8668" s="241"/>
      <c r="L8668" s="241"/>
      <c r="M8668" s="243"/>
      <c r="N8668" s="244"/>
      <c r="O8668" s="243"/>
      <c r="P8668" s="244"/>
      <c r="Q8668" s="243"/>
      <c r="R8668" s="243"/>
    </row>
    <row r="8669" spans="1:18">
      <c r="A8669" s="241"/>
      <c r="B8669" s="241"/>
      <c r="C8669" s="245"/>
      <c r="D8669" s="241"/>
      <c r="E8669" s="241"/>
      <c r="F8669" s="241"/>
      <c r="G8669" s="242"/>
      <c r="H8669" s="241"/>
      <c r="I8669" s="241"/>
      <c r="J8669" s="241"/>
      <c r="K8669" s="241"/>
      <c r="L8669" s="241"/>
      <c r="M8669" s="243"/>
      <c r="N8669" s="244"/>
      <c r="O8669" s="243"/>
      <c r="P8669" s="244"/>
      <c r="Q8669" s="243"/>
      <c r="R8669" s="243"/>
    </row>
    <row r="8670" spans="1:18">
      <c r="A8670" s="241"/>
      <c r="B8670" s="241"/>
      <c r="C8670" s="245"/>
      <c r="D8670" s="241"/>
      <c r="E8670" s="241"/>
      <c r="F8670" s="241"/>
      <c r="G8670" s="242"/>
      <c r="H8670" s="241"/>
      <c r="I8670" s="241"/>
      <c r="J8670" s="241"/>
      <c r="K8670" s="241"/>
      <c r="L8670" s="241"/>
      <c r="M8670" s="243"/>
      <c r="N8670" s="244"/>
      <c r="O8670" s="243"/>
      <c r="P8670" s="244"/>
      <c r="Q8670" s="243"/>
      <c r="R8670" s="243"/>
    </row>
    <row r="8671" spans="1:18">
      <c r="A8671" s="241"/>
      <c r="B8671" s="241"/>
      <c r="C8671" s="245"/>
      <c r="D8671" s="241"/>
      <c r="E8671" s="241"/>
      <c r="F8671" s="241"/>
      <c r="G8671" s="242"/>
      <c r="H8671" s="241"/>
      <c r="I8671" s="241"/>
      <c r="J8671" s="241"/>
      <c r="K8671" s="241"/>
      <c r="L8671" s="241"/>
      <c r="M8671" s="243"/>
      <c r="N8671" s="244"/>
      <c r="O8671" s="243"/>
      <c r="P8671" s="244"/>
      <c r="Q8671" s="243"/>
      <c r="R8671" s="243"/>
    </row>
    <row r="8672" spans="1:18">
      <c r="A8672" s="241"/>
      <c r="B8672" s="241"/>
      <c r="C8672" s="245"/>
      <c r="D8672" s="241"/>
      <c r="E8672" s="241"/>
      <c r="F8672" s="241"/>
      <c r="G8672" s="242"/>
      <c r="H8672" s="241"/>
      <c r="I8672" s="241"/>
      <c r="J8672" s="241"/>
      <c r="K8672" s="241"/>
      <c r="L8672" s="241"/>
      <c r="M8672" s="243"/>
      <c r="N8672" s="244"/>
      <c r="O8672" s="243"/>
      <c r="P8672" s="244"/>
      <c r="Q8672" s="243"/>
      <c r="R8672" s="243"/>
    </row>
    <row r="8673" spans="1:18">
      <c r="A8673" s="241"/>
      <c r="B8673" s="241"/>
      <c r="C8673" s="245"/>
      <c r="D8673" s="241"/>
      <c r="E8673" s="241"/>
      <c r="F8673" s="241"/>
      <c r="G8673" s="242"/>
      <c r="H8673" s="241"/>
      <c r="I8673" s="241"/>
      <c r="J8673" s="241"/>
      <c r="K8673" s="241"/>
      <c r="L8673" s="241"/>
      <c r="M8673" s="243"/>
      <c r="N8673" s="244"/>
      <c r="O8673" s="243"/>
      <c r="P8673" s="244"/>
      <c r="Q8673" s="243"/>
      <c r="R8673" s="243"/>
    </row>
    <row r="8674" spans="1:18">
      <c r="A8674" s="241"/>
      <c r="B8674" s="241"/>
      <c r="C8674" s="245"/>
      <c r="D8674" s="241"/>
      <c r="E8674" s="241"/>
      <c r="F8674" s="241"/>
      <c r="G8674" s="242"/>
      <c r="H8674" s="241"/>
      <c r="I8674" s="241"/>
      <c r="J8674" s="241"/>
      <c r="K8674" s="241"/>
      <c r="L8674" s="241"/>
      <c r="M8674" s="243"/>
      <c r="N8674" s="244"/>
      <c r="O8674" s="243"/>
      <c r="P8674" s="244"/>
      <c r="Q8674" s="243"/>
      <c r="R8674" s="243"/>
    </row>
    <row r="8675" spans="1:18">
      <c r="A8675" s="241"/>
      <c r="B8675" s="241"/>
      <c r="C8675" s="245"/>
      <c r="D8675" s="241"/>
      <c r="E8675" s="241"/>
      <c r="F8675" s="241"/>
      <c r="G8675" s="242"/>
      <c r="H8675" s="241"/>
      <c r="I8675" s="241"/>
      <c r="J8675" s="241"/>
      <c r="K8675" s="241"/>
      <c r="L8675" s="241"/>
      <c r="M8675" s="243"/>
      <c r="N8675" s="244"/>
      <c r="O8675" s="243"/>
      <c r="P8675" s="244"/>
      <c r="Q8675" s="243"/>
      <c r="R8675" s="243"/>
    </row>
    <row r="8676" spans="1:18">
      <c r="A8676" s="241"/>
      <c r="B8676" s="241"/>
      <c r="C8676" s="245"/>
      <c r="D8676" s="241"/>
      <c r="E8676" s="241"/>
      <c r="F8676" s="241"/>
      <c r="G8676" s="242"/>
      <c r="H8676" s="241"/>
      <c r="I8676" s="241"/>
      <c r="J8676" s="241"/>
      <c r="K8676" s="241"/>
      <c r="L8676" s="241"/>
      <c r="M8676" s="243"/>
      <c r="N8676" s="244"/>
      <c r="O8676" s="243"/>
      <c r="P8676" s="244"/>
      <c r="Q8676" s="243"/>
      <c r="R8676" s="243"/>
    </row>
    <row r="8677" spans="1:18">
      <c r="A8677" s="241"/>
      <c r="B8677" s="241"/>
      <c r="C8677" s="245"/>
      <c r="D8677" s="241"/>
      <c r="E8677" s="241"/>
      <c r="F8677" s="241"/>
      <c r="G8677" s="242"/>
      <c r="H8677" s="241"/>
      <c r="I8677" s="241"/>
      <c r="J8677" s="241"/>
      <c r="K8677" s="241"/>
      <c r="L8677" s="241"/>
      <c r="M8677" s="243"/>
      <c r="N8677" s="244"/>
      <c r="O8677" s="243"/>
      <c r="P8677" s="244"/>
      <c r="Q8677" s="243"/>
      <c r="R8677" s="243"/>
    </row>
    <row r="8678" spans="1:18">
      <c r="A8678" s="241"/>
      <c r="B8678" s="241"/>
      <c r="C8678" s="245"/>
      <c r="D8678" s="241"/>
      <c r="E8678" s="241"/>
      <c r="F8678" s="241"/>
      <c r="G8678" s="242"/>
      <c r="H8678" s="241"/>
      <c r="I8678" s="241"/>
      <c r="J8678" s="241"/>
      <c r="K8678" s="241"/>
      <c r="L8678" s="241"/>
      <c r="M8678" s="243"/>
      <c r="N8678" s="244"/>
      <c r="O8678" s="243"/>
      <c r="P8678" s="244"/>
      <c r="Q8678" s="243"/>
      <c r="R8678" s="243"/>
    </row>
    <row r="8679" spans="1:18">
      <c r="A8679" s="241"/>
      <c r="B8679" s="241"/>
      <c r="C8679" s="245"/>
      <c r="D8679" s="241"/>
      <c r="E8679" s="241"/>
      <c r="F8679" s="241"/>
      <c r="G8679" s="242"/>
      <c r="H8679" s="241"/>
      <c r="I8679" s="241"/>
      <c r="J8679" s="241"/>
      <c r="K8679" s="241"/>
      <c r="L8679" s="241"/>
      <c r="M8679" s="243"/>
      <c r="N8679" s="244"/>
      <c r="O8679" s="243"/>
      <c r="P8679" s="244"/>
      <c r="Q8679" s="243"/>
      <c r="R8679" s="243"/>
    </row>
    <row r="8680" spans="1:18">
      <c r="A8680" s="241"/>
      <c r="B8680" s="241"/>
      <c r="C8680" s="245"/>
      <c r="D8680" s="241"/>
      <c r="E8680" s="241"/>
      <c r="F8680" s="241"/>
      <c r="G8680" s="242"/>
      <c r="H8680" s="241"/>
      <c r="I8680" s="241"/>
      <c r="J8680" s="241"/>
      <c r="K8680" s="241"/>
      <c r="L8680" s="241"/>
      <c r="M8680" s="243"/>
      <c r="N8680" s="244"/>
      <c r="O8680" s="243"/>
      <c r="P8680" s="244"/>
      <c r="Q8680" s="243"/>
      <c r="R8680" s="243"/>
    </row>
    <row r="8681" spans="1:18">
      <c r="A8681" s="241"/>
      <c r="B8681" s="241"/>
      <c r="C8681" s="245"/>
      <c r="D8681" s="241"/>
      <c r="E8681" s="241"/>
      <c r="F8681" s="241"/>
      <c r="G8681" s="242"/>
      <c r="H8681" s="241"/>
      <c r="I8681" s="241"/>
      <c r="J8681" s="241"/>
      <c r="K8681" s="241"/>
      <c r="L8681" s="241"/>
      <c r="M8681" s="243"/>
      <c r="N8681" s="244"/>
      <c r="O8681" s="243"/>
      <c r="P8681" s="244"/>
      <c r="Q8681" s="243"/>
      <c r="R8681" s="243"/>
    </row>
    <row r="8682" spans="1:18">
      <c r="A8682" s="241"/>
      <c r="B8682" s="241"/>
      <c r="C8682" s="245"/>
      <c r="D8682" s="241"/>
      <c r="E8682" s="241"/>
      <c r="F8682" s="241"/>
      <c r="G8682" s="242"/>
      <c r="H8682" s="241"/>
      <c r="I8682" s="241"/>
      <c r="J8682" s="241"/>
      <c r="K8682" s="241"/>
      <c r="L8682" s="241"/>
      <c r="M8682" s="243"/>
      <c r="N8682" s="244"/>
      <c r="O8682" s="243"/>
      <c r="P8682" s="244"/>
      <c r="Q8682" s="243"/>
      <c r="R8682" s="243"/>
    </row>
    <row r="8683" spans="1:18">
      <c r="A8683" s="241"/>
      <c r="B8683" s="241"/>
      <c r="C8683" s="245"/>
      <c r="D8683" s="241"/>
      <c r="E8683" s="241"/>
      <c r="F8683" s="241"/>
      <c r="G8683" s="242"/>
      <c r="H8683" s="241"/>
      <c r="I8683" s="241"/>
      <c r="J8683" s="241"/>
      <c r="K8683" s="241"/>
      <c r="L8683" s="241"/>
      <c r="M8683" s="243"/>
      <c r="N8683" s="244"/>
      <c r="O8683" s="243"/>
      <c r="P8683" s="244"/>
      <c r="Q8683" s="243"/>
      <c r="R8683" s="243"/>
    </row>
    <row r="8684" spans="1:18">
      <c r="A8684" s="241"/>
      <c r="B8684" s="241"/>
      <c r="C8684" s="245"/>
      <c r="D8684" s="241"/>
      <c r="E8684" s="241"/>
      <c r="F8684" s="241"/>
      <c r="G8684" s="242"/>
      <c r="H8684" s="241"/>
      <c r="I8684" s="241"/>
      <c r="J8684" s="241"/>
      <c r="K8684" s="241"/>
      <c r="L8684" s="241"/>
      <c r="M8684" s="243"/>
      <c r="N8684" s="244"/>
      <c r="O8684" s="243"/>
      <c r="P8684" s="244"/>
      <c r="Q8684" s="243"/>
      <c r="R8684" s="243"/>
    </row>
    <row r="8685" spans="1:18">
      <c r="A8685" s="241"/>
      <c r="B8685" s="241"/>
      <c r="C8685" s="245"/>
      <c r="D8685" s="241"/>
      <c r="E8685" s="241"/>
      <c r="F8685" s="241"/>
      <c r="G8685" s="242"/>
      <c r="H8685" s="241"/>
      <c r="I8685" s="241"/>
      <c r="J8685" s="241"/>
      <c r="K8685" s="241"/>
      <c r="L8685" s="241"/>
      <c r="M8685" s="243"/>
      <c r="N8685" s="244"/>
      <c r="O8685" s="243"/>
      <c r="P8685" s="244"/>
      <c r="Q8685" s="243"/>
      <c r="R8685" s="243"/>
    </row>
    <row r="8686" spans="1:18">
      <c r="A8686" s="241"/>
      <c r="B8686" s="241"/>
      <c r="C8686" s="245"/>
      <c r="D8686" s="241"/>
      <c r="E8686" s="241"/>
      <c r="F8686" s="241"/>
      <c r="G8686" s="242"/>
      <c r="H8686" s="241"/>
      <c r="I8686" s="241"/>
      <c r="J8686" s="241"/>
      <c r="K8686" s="241"/>
      <c r="L8686" s="241"/>
      <c r="M8686" s="243"/>
      <c r="N8686" s="244"/>
      <c r="O8686" s="243"/>
      <c r="P8686" s="244"/>
      <c r="Q8686" s="243"/>
      <c r="R8686" s="243"/>
    </row>
    <row r="8687" spans="1:18">
      <c r="A8687" s="241"/>
      <c r="B8687" s="241"/>
      <c r="C8687" s="245"/>
      <c r="D8687" s="241"/>
      <c r="E8687" s="241"/>
      <c r="F8687" s="241"/>
      <c r="G8687" s="242"/>
      <c r="H8687" s="241"/>
      <c r="I8687" s="241"/>
      <c r="J8687" s="241"/>
      <c r="K8687" s="241"/>
      <c r="L8687" s="241"/>
      <c r="M8687" s="243"/>
      <c r="N8687" s="244"/>
      <c r="O8687" s="243"/>
      <c r="P8687" s="244"/>
      <c r="Q8687" s="243"/>
      <c r="R8687" s="243"/>
    </row>
    <row r="8688" spans="1:18">
      <c r="A8688" s="241"/>
      <c r="B8688" s="241"/>
      <c r="C8688" s="245"/>
      <c r="D8688" s="241"/>
      <c r="E8688" s="241"/>
      <c r="F8688" s="241"/>
      <c r="G8688" s="242"/>
      <c r="H8688" s="241"/>
      <c r="I8688" s="241"/>
      <c r="J8688" s="241"/>
      <c r="K8688" s="241"/>
      <c r="L8688" s="241"/>
      <c r="M8688" s="243"/>
      <c r="N8688" s="244"/>
      <c r="O8688" s="243"/>
      <c r="P8688" s="244"/>
      <c r="Q8688" s="243"/>
      <c r="R8688" s="243"/>
    </row>
    <row r="8689" spans="1:18">
      <c r="A8689" s="241"/>
      <c r="B8689" s="241"/>
      <c r="C8689" s="245"/>
      <c r="D8689" s="241"/>
      <c r="E8689" s="241"/>
      <c r="F8689" s="241"/>
      <c r="G8689" s="242"/>
      <c r="H8689" s="241"/>
      <c r="I8689" s="241"/>
      <c r="J8689" s="241"/>
      <c r="K8689" s="241"/>
      <c r="L8689" s="241"/>
      <c r="M8689" s="243"/>
      <c r="N8689" s="244"/>
      <c r="O8689" s="243"/>
      <c r="P8689" s="244"/>
      <c r="Q8689" s="243"/>
      <c r="R8689" s="243"/>
    </row>
    <row r="8690" spans="1:18">
      <c r="A8690" s="241"/>
      <c r="B8690" s="241"/>
      <c r="C8690" s="245"/>
      <c r="D8690" s="241"/>
      <c r="E8690" s="241"/>
      <c r="F8690" s="241"/>
      <c r="G8690" s="242"/>
      <c r="H8690" s="241"/>
      <c r="I8690" s="241"/>
      <c r="J8690" s="241"/>
      <c r="K8690" s="241"/>
      <c r="L8690" s="241"/>
      <c r="M8690" s="243"/>
      <c r="N8690" s="244"/>
      <c r="O8690" s="243"/>
      <c r="P8690" s="244"/>
      <c r="Q8690" s="243"/>
      <c r="R8690" s="243"/>
    </row>
    <row r="8691" spans="1:18">
      <c r="A8691" s="241"/>
      <c r="B8691" s="241"/>
      <c r="C8691" s="245"/>
      <c r="D8691" s="241"/>
      <c r="E8691" s="241"/>
      <c r="F8691" s="241"/>
      <c r="G8691" s="242"/>
      <c r="H8691" s="241"/>
      <c r="I8691" s="241"/>
      <c r="J8691" s="241"/>
      <c r="K8691" s="241"/>
      <c r="L8691" s="241"/>
      <c r="M8691" s="243"/>
      <c r="N8691" s="244"/>
      <c r="O8691" s="243"/>
      <c r="P8691" s="244"/>
      <c r="Q8691" s="243"/>
      <c r="R8691" s="243"/>
    </row>
    <row r="8692" spans="1:18">
      <c r="A8692" s="241"/>
      <c r="B8692" s="241"/>
      <c r="C8692" s="245"/>
      <c r="D8692" s="241"/>
      <c r="E8692" s="241"/>
      <c r="F8692" s="241"/>
      <c r="G8692" s="242"/>
      <c r="H8692" s="241"/>
      <c r="I8692" s="241"/>
      <c r="J8692" s="241"/>
      <c r="K8692" s="241"/>
      <c r="L8692" s="241"/>
      <c r="M8692" s="243"/>
      <c r="N8692" s="244"/>
      <c r="O8692" s="243"/>
      <c r="P8692" s="244"/>
      <c r="Q8692" s="243"/>
      <c r="R8692" s="243"/>
    </row>
    <row r="8693" spans="1:18">
      <c r="A8693" s="241"/>
      <c r="B8693" s="241"/>
      <c r="C8693" s="245"/>
      <c r="D8693" s="241"/>
      <c r="E8693" s="241"/>
      <c r="F8693" s="241"/>
      <c r="G8693" s="242"/>
      <c r="H8693" s="241"/>
      <c r="I8693" s="241"/>
      <c r="J8693" s="241"/>
      <c r="K8693" s="241"/>
      <c r="L8693" s="241"/>
      <c r="M8693" s="243"/>
      <c r="N8693" s="244"/>
      <c r="O8693" s="243"/>
      <c r="P8693" s="244"/>
      <c r="Q8693" s="243"/>
      <c r="R8693" s="243"/>
    </row>
    <row r="8694" spans="1:18">
      <c r="A8694" s="241"/>
      <c r="B8694" s="241"/>
      <c r="C8694" s="245"/>
      <c r="D8694" s="241"/>
      <c r="E8694" s="241"/>
      <c r="F8694" s="241"/>
      <c r="G8694" s="242"/>
      <c r="H8694" s="241"/>
      <c r="I8694" s="241"/>
      <c r="J8694" s="241"/>
      <c r="K8694" s="241"/>
      <c r="L8694" s="241"/>
      <c r="M8694" s="243"/>
      <c r="N8694" s="244"/>
      <c r="O8694" s="243"/>
      <c r="P8694" s="244"/>
      <c r="Q8694" s="243"/>
      <c r="R8694" s="243"/>
    </row>
    <row r="8695" spans="1:18">
      <c r="A8695" s="241"/>
      <c r="B8695" s="241"/>
      <c r="C8695" s="245"/>
      <c r="D8695" s="241"/>
      <c r="E8695" s="241"/>
      <c r="F8695" s="241"/>
      <c r="G8695" s="242"/>
      <c r="H8695" s="241"/>
      <c r="I8695" s="241"/>
      <c r="J8695" s="241"/>
      <c r="K8695" s="241"/>
      <c r="L8695" s="241"/>
      <c r="M8695" s="243"/>
      <c r="N8695" s="244"/>
      <c r="O8695" s="243"/>
      <c r="P8695" s="244"/>
      <c r="Q8695" s="243"/>
      <c r="R8695" s="243"/>
    </row>
    <row r="8696" spans="1:18">
      <c r="A8696" s="241"/>
      <c r="B8696" s="241"/>
      <c r="C8696" s="245"/>
      <c r="D8696" s="241"/>
      <c r="E8696" s="241"/>
      <c r="F8696" s="241"/>
      <c r="G8696" s="242"/>
      <c r="H8696" s="241"/>
      <c r="I8696" s="241"/>
      <c r="J8696" s="241"/>
      <c r="K8696" s="241"/>
      <c r="L8696" s="241"/>
      <c r="M8696" s="243"/>
      <c r="N8696" s="244"/>
      <c r="O8696" s="243"/>
      <c r="P8696" s="244"/>
      <c r="Q8696" s="243"/>
      <c r="R8696" s="243"/>
    </row>
    <row r="8697" spans="1:18">
      <c r="A8697" s="241"/>
      <c r="B8697" s="241"/>
      <c r="C8697" s="245"/>
      <c r="D8697" s="241"/>
      <c r="E8697" s="241"/>
      <c r="F8697" s="241"/>
      <c r="G8697" s="242"/>
      <c r="H8697" s="241"/>
      <c r="I8697" s="241"/>
      <c r="J8697" s="241"/>
      <c r="K8697" s="241"/>
      <c r="L8697" s="241"/>
      <c r="M8697" s="243"/>
      <c r="N8697" s="244"/>
      <c r="O8697" s="243"/>
      <c r="P8697" s="244"/>
      <c r="Q8697" s="243"/>
      <c r="R8697" s="243"/>
    </row>
    <row r="8698" spans="1:18">
      <c r="A8698" s="241"/>
      <c r="B8698" s="241"/>
      <c r="C8698" s="245"/>
      <c r="D8698" s="241"/>
      <c r="E8698" s="241"/>
      <c r="F8698" s="241"/>
      <c r="G8698" s="242"/>
      <c r="H8698" s="241"/>
      <c r="I8698" s="241"/>
      <c r="J8698" s="241"/>
      <c r="K8698" s="241"/>
      <c r="L8698" s="241"/>
      <c r="M8698" s="243"/>
      <c r="N8698" s="244"/>
      <c r="O8698" s="243"/>
      <c r="P8698" s="244"/>
      <c r="Q8698" s="243"/>
      <c r="R8698" s="243"/>
    </row>
    <row r="8699" spans="1:18">
      <c r="A8699" s="241"/>
      <c r="B8699" s="241"/>
      <c r="C8699" s="245"/>
      <c r="D8699" s="241"/>
      <c r="E8699" s="241"/>
      <c r="F8699" s="241"/>
      <c r="G8699" s="242"/>
      <c r="H8699" s="241"/>
      <c r="I8699" s="241"/>
      <c r="J8699" s="241"/>
      <c r="K8699" s="241"/>
      <c r="L8699" s="241"/>
      <c r="M8699" s="243"/>
      <c r="N8699" s="244"/>
      <c r="O8699" s="243"/>
      <c r="P8699" s="244"/>
      <c r="Q8699" s="243"/>
      <c r="R8699" s="243"/>
    </row>
    <row r="8700" spans="1:18">
      <c r="A8700" s="241"/>
      <c r="B8700" s="241"/>
      <c r="C8700" s="245"/>
      <c r="D8700" s="241"/>
      <c r="E8700" s="241"/>
      <c r="F8700" s="241"/>
      <c r="G8700" s="242"/>
      <c r="H8700" s="241"/>
      <c r="I8700" s="241"/>
      <c r="J8700" s="241"/>
      <c r="K8700" s="241"/>
      <c r="L8700" s="241"/>
      <c r="M8700" s="243"/>
      <c r="N8700" s="244"/>
      <c r="O8700" s="243"/>
      <c r="P8700" s="244"/>
      <c r="Q8700" s="243"/>
      <c r="R8700" s="243"/>
    </row>
    <row r="8701" spans="1:18">
      <c r="A8701" s="241"/>
      <c r="B8701" s="241"/>
      <c r="C8701" s="245"/>
      <c r="D8701" s="241"/>
      <c r="E8701" s="241"/>
      <c r="F8701" s="241"/>
      <c r="G8701" s="242"/>
      <c r="H8701" s="241"/>
      <c r="I8701" s="241"/>
      <c r="J8701" s="241"/>
      <c r="K8701" s="241"/>
      <c r="L8701" s="241"/>
      <c r="M8701" s="243"/>
      <c r="N8701" s="244"/>
      <c r="O8701" s="243"/>
      <c r="P8701" s="244"/>
      <c r="Q8701" s="243"/>
      <c r="R8701" s="243"/>
    </row>
    <row r="8702" spans="1:18">
      <c r="A8702" s="241"/>
      <c r="B8702" s="241"/>
      <c r="C8702" s="245"/>
      <c r="D8702" s="241"/>
      <c r="E8702" s="241"/>
      <c r="F8702" s="241"/>
      <c r="G8702" s="242"/>
      <c r="H8702" s="241"/>
      <c r="I8702" s="241"/>
      <c r="J8702" s="241"/>
      <c r="K8702" s="241"/>
      <c r="L8702" s="241"/>
      <c r="M8702" s="243"/>
      <c r="N8702" s="244"/>
      <c r="O8702" s="243"/>
      <c r="P8702" s="244"/>
      <c r="Q8702" s="243"/>
      <c r="R8702" s="243"/>
    </row>
    <row r="8703" spans="1:18">
      <c r="A8703" s="241"/>
      <c r="B8703" s="241"/>
      <c r="C8703" s="245"/>
      <c r="D8703" s="241"/>
      <c r="E8703" s="241"/>
      <c r="F8703" s="241"/>
      <c r="G8703" s="242"/>
      <c r="H8703" s="241"/>
      <c r="I8703" s="241"/>
      <c r="J8703" s="241"/>
      <c r="K8703" s="241"/>
      <c r="L8703" s="241"/>
      <c r="M8703" s="243"/>
      <c r="N8703" s="244"/>
      <c r="O8703" s="243"/>
      <c r="P8703" s="244"/>
      <c r="Q8703" s="243"/>
      <c r="R8703" s="243"/>
    </row>
    <row r="8704" spans="1:18">
      <c r="A8704" s="241"/>
      <c r="B8704" s="241"/>
      <c r="C8704" s="245"/>
      <c r="D8704" s="241"/>
      <c r="E8704" s="241"/>
      <c r="F8704" s="241"/>
      <c r="G8704" s="242"/>
      <c r="H8704" s="241"/>
      <c r="I8704" s="241"/>
      <c r="J8704" s="241"/>
      <c r="K8704" s="241"/>
      <c r="L8704" s="241"/>
      <c r="M8704" s="243"/>
      <c r="N8704" s="244"/>
      <c r="O8704" s="243"/>
      <c r="P8704" s="244"/>
      <c r="Q8704" s="243"/>
      <c r="R8704" s="243"/>
    </row>
    <row r="8705" spans="1:18">
      <c r="A8705" s="241"/>
      <c r="B8705" s="241"/>
      <c r="C8705" s="245"/>
      <c r="D8705" s="241"/>
      <c r="E8705" s="241"/>
      <c r="F8705" s="241"/>
      <c r="G8705" s="242"/>
      <c r="H8705" s="241"/>
      <c r="I8705" s="241"/>
      <c r="J8705" s="241"/>
      <c r="K8705" s="241"/>
      <c r="L8705" s="241"/>
      <c r="M8705" s="243"/>
      <c r="N8705" s="244"/>
      <c r="O8705" s="243"/>
      <c r="P8705" s="244"/>
      <c r="Q8705" s="243"/>
      <c r="R8705" s="243"/>
    </row>
    <row r="8706" spans="1:18">
      <c r="A8706" s="241"/>
      <c r="B8706" s="241"/>
      <c r="C8706" s="245"/>
      <c r="D8706" s="241"/>
      <c r="E8706" s="241"/>
      <c r="F8706" s="241"/>
      <c r="G8706" s="242"/>
      <c r="H8706" s="241"/>
      <c r="I8706" s="241"/>
      <c r="J8706" s="241"/>
      <c r="K8706" s="241"/>
      <c r="L8706" s="241"/>
      <c r="M8706" s="243"/>
      <c r="N8706" s="244"/>
      <c r="O8706" s="243"/>
      <c r="P8706" s="244"/>
      <c r="Q8706" s="243"/>
      <c r="R8706" s="243"/>
    </row>
    <row r="8707" spans="1:18">
      <c r="A8707" s="241"/>
      <c r="B8707" s="241"/>
      <c r="C8707" s="245"/>
      <c r="D8707" s="241"/>
      <c r="E8707" s="241"/>
      <c r="F8707" s="241"/>
      <c r="G8707" s="242"/>
      <c r="H8707" s="241"/>
      <c r="I8707" s="241"/>
      <c r="J8707" s="241"/>
      <c r="K8707" s="241"/>
      <c r="L8707" s="241"/>
      <c r="M8707" s="243"/>
      <c r="N8707" s="244"/>
      <c r="O8707" s="243"/>
      <c r="P8707" s="244"/>
      <c r="Q8707" s="243"/>
      <c r="R8707" s="243"/>
    </row>
    <row r="8708" spans="1:18">
      <c r="A8708" s="241"/>
      <c r="B8708" s="241"/>
      <c r="C8708" s="245"/>
      <c r="D8708" s="241"/>
      <c r="E8708" s="241"/>
      <c r="F8708" s="241"/>
      <c r="G8708" s="242"/>
      <c r="H8708" s="241"/>
      <c r="I8708" s="241"/>
      <c r="J8708" s="241"/>
      <c r="K8708" s="241"/>
      <c r="L8708" s="241"/>
      <c r="M8708" s="243"/>
      <c r="N8708" s="244"/>
      <c r="O8708" s="243"/>
      <c r="P8708" s="244"/>
      <c r="Q8708" s="243"/>
      <c r="R8708" s="243"/>
    </row>
    <row r="8709" spans="1:18">
      <c r="A8709" s="241"/>
      <c r="B8709" s="241"/>
      <c r="C8709" s="245"/>
      <c r="D8709" s="241"/>
      <c r="E8709" s="241"/>
      <c r="F8709" s="241"/>
      <c r="G8709" s="242"/>
      <c r="H8709" s="241"/>
      <c r="I8709" s="241"/>
      <c r="J8709" s="241"/>
      <c r="K8709" s="241"/>
      <c r="L8709" s="241"/>
      <c r="M8709" s="243"/>
      <c r="N8709" s="244"/>
      <c r="O8709" s="243"/>
      <c r="P8709" s="244"/>
      <c r="Q8709" s="243"/>
      <c r="R8709" s="243"/>
    </row>
    <row r="8710" spans="1:18">
      <c r="A8710" s="241"/>
      <c r="B8710" s="241"/>
      <c r="C8710" s="245"/>
      <c r="D8710" s="241"/>
      <c r="E8710" s="241"/>
      <c r="F8710" s="241"/>
      <c r="G8710" s="242"/>
      <c r="H8710" s="241"/>
      <c r="I8710" s="241"/>
      <c r="J8710" s="241"/>
      <c r="K8710" s="241"/>
      <c r="L8710" s="241"/>
      <c r="M8710" s="243"/>
      <c r="N8710" s="244"/>
      <c r="O8710" s="243"/>
      <c r="P8710" s="244"/>
      <c r="Q8710" s="243"/>
      <c r="R8710" s="243"/>
    </row>
    <row r="8711" spans="1:18">
      <c r="A8711" s="241"/>
      <c r="B8711" s="241"/>
      <c r="C8711" s="245"/>
      <c r="D8711" s="241"/>
      <c r="E8711" s="241"/>
      <c r="F8711" s="241"/>
      <c r="G8711" s="242"/>
      <c r="H8711" s="241"/>
      <c r="I8711" s="241"/>
      <c r="J8711" s="241"/>
      <c r="K8711" s="241"/>
      <c r="L8711" s="241"/>
      <c r="M8711" s="243"/>
      <c r="N8711" s="244"/>
      <c r="O8711" s="243"/>
      <c r="P8711" s="244"/>
      <c r="Q8711" s="243"/>
      <c r="R8711" s="243"/>
    </row>
    <row r="8712" spans="1:18">
      <c r="A8712" s="241"/>
      <c r="B8712" s="241"/>
      <c r="C8712" s="245"/>
      <c r="D8712" s="241"/>
      <c r="E8712" s="241"/>
      <c r="F8712" s="241"/>
      <c r="G8712" s="242"/>
      <c r="H8712" s="241"/>
      <c r="I8712" s="241"/>
      <c r="J8712" s="241"/>
      <c r="K8712" s="241"/>
      <c r="L8712" s="241"/>
      <c r="M8712" s="243"/>
      <c r="N8712" s="244"/>
      <c r="O8712" s="243"/>
      <c r="P8712" s="244"/>
      <c r="Q8712" s="243"/>
      <c r="R8712" s="243"/>
    </row>
    <row r="8713" spans="1:18">
      <c r="A8713" s="241"/>
      <c r="B8713" s="241"/>
      <c r="C8713" s="245"/>
      <c r="D8713" s="241"/>
      <c r="E8713" s="241"/>
      <c r="F8713" s="241"/>
      <c r="G8713" s="242"/>
      <c r="H8713" s="241"/>
      <c r="I8713" s="241"/>
      <c r="J8713" s="241"/>
      <c r="K8713" s="241"/>
      <c r="L8713" s="241"/>
      <c r="M8713" s="243"/>
      <c r="N8713" s="244"/>
      <c r="O8713" s="243"/>
      <c r="P8713" s="244"/>
      <c r="Q8713" s="243"/>
      <c r="R8713" s="243"/>
    </row>
    <row r="8714" spans="1:18">
      <c r="A8714" s="241"/>
      <c r="B8714" s="241"/>
      <c r="C8714" s="245"/>
      <c r="D8714" s="241"/>
      <c r="E8714" s="241"/>
      <c r="F8714" s="241"/>
      <c r="G8714" s="242"/>
      <c r="H8714" s="241"/>
      <c r="I8714" s="241"/>
      <c r="J8714" s="241"/>
      <c r="K8714" s="241"/>
      <c r="L8714" s="241"/>
      <c r="M8714" s="243"/>
      <c r="N8714" s="244"/>
      <c r="O8714" s="243"/>
      <c r="P8714" s="244"/>
      <c r="Q8714" s="243"/>
      <c r="R8714" s="243"/>
    </row>
    <row r="8715" spans="1:18">
      <c r="A8715" s="241"/>
      <c r="B8715" s="241"/>
      <c r="C8715" s="245"/>
      <c r="D8715" s="241"/>
      <c r="E8715" s="241"/>
      <c r="F8715" s="241"/>
      <c r="G8715" s="242"/>
      <c r="H8715" s="241"/>
      <c r="I8715" s="241"/>
      <c r="J8715" s="241"/>
      <c r="K8715" s="241"/>
      <c r="L8715" s="241"/>
      <c r="M8715" s="243"/>
      <c r="N8715" s="244"/>
      <c r="O8715" s="243"/>
      <c r="P8715" s="244"/>
      <c r="Q8715" s="243"/>
      <c r="R8715" s="243"/>
    </row>
    <row r="8716" spans="1:18">
      <c r="A8716" s="241"/>
      <c r="B8716" s="241"/>
      <c r="C8716" s="245"/>
      <c r="D8716" s="241"/>
      <c r="E8716" s="241"/>
      <c r="F8716" s="241"/>
      <c r="G8716" s="242"/>
      <c r="H8716" s="241"/>
      <c r="I8716" s="241"/>
      <c r="J8716" s="241"/>
      <c r="K8716" s="241"/>
      <c r="L8716" s="241"/>
      <c r="M8716" s="243"/>
      <c r="N8716" s="244"/>
      <c r="O8716" s="243"/>
      <c r="P8716" s="244"/>
      <c r="Q8716" s="243"/>
      <c r="R8716" s="243"/>
    </row>
    <row r="8717" spans="1:18">
      <c r="A8717" s="241"/>
      <c r="B8717" s="241"/>
      <c r="C8717" s="245"/>
      <c r="D8717" s="241"/>
      <c r="E8717" s="241"/>
      <c r="F8717" s="241"/>
      <c r="G8717" s="242"/>
      <c r="H8717" s="241"/>
      <c r="I8717" s="241"/>
      <c r="J8717" s="241"/>
      <c r="K8717" s="241"/>
      <c r="L8717" s="241"/>
      <c r="M8717" s="243"/>
      <c r="N8717" s="244"/>
      <c r="O8717" s="243"/>
      <c r="P8717" s="244"/>
      <c r="Q8717" s="243"/>
      <c r="R8717" s="243"/>
    </row>
    <row r="8718" spans="1:18">
      <c r="A8718" s="241"/>
      <c r="B8718" s="241"/>
      <c r="C8718" s="245"/>
      <c r="D8718" s="241"/>
      <c r="E8718" s="241"/>
      <c r="F8718" s="241"/>
      <c r="G8718" s="242"/>
      <c r="H8718" s="241"/>
      <c r="I8718" s="241"/>
      <c r="J8718" s="241"/>
      <c r="K8718" s="241"/>
      <c r="L8718" s="241"/>
      <c r="M8718" s="243"/>
      <c r="N8718" s="244"/>
      <c r="O8718" s="243"/>
      <c r="P8718" s="244"/>
      <c r="Q8718" s="243"/>
      <c r="R8718" s="243"/>
    </row>
    <row r="8719" spans="1:18">
      <c r="A8719" s="241"/>
      <c r="B8719" s="241"/>
      <c r="C8719" s="245"/>
      <c r="D8719" s="241"/>
      <c r="E8719" s="241"/>
      <c r="F8719" s="241"/>
      <c r="G8719" s="242"/>
      <c r="H8719" s="241"/>
      <c r="I8719" s="241"/>
      <c r="J8719" s="241"/>
      <c r="K8719" s="241"/>
      <c r="L8719" s="241"/>
      <c r="M8719" s="243"/>
      <c r="N8719" s="244"/>
      <c r="O8719" s="243"/>
      <c r="P8719" s="244"/>
      <c r="Q8719" s="243"/>
      <c r="R8719" s="243"/>
    </row>
    <row r="8720" spans="1:18">
      <c r="A8720" s="241"/>
      <c r="B8720" s="241"/>
      <c r="C8720" s="245"/>
      <c r="D8720" s="241"/>
      <c r="E8720" s="241"/>
      <c r="F8720" s="241"/>
      <c r="G8720" s="242"/>
      <c r="H8720" s="241"/>
      <c r="I8720" s="241"/>
      <c r="J8720" s="241"/>
      <c r="K8720" s="241"/>
      <c r="L8720" s="241"/>
      <c r="M8720" s="243"/>
      <c r="N8720" s="244"/>
      <c r="O8720" s="243"/>
      <c r="P8720" s="244"/>
      <c r="Q8720" s="243"/>
      <c r="R8720" s="243"/>
    </row>
    <row r="8721" spans="1:18">
      <c r="A8721" s="241"/>
      <c r="B8721" s="241"/>
      <c r="C8721" s="245"/>
      <c r="D8721" s="241"/>
      <c r="E8721" s="241"/>
      <c r="F8721" s="241"/>
      <c r="G8721" s="242"/>
      <c r="H8721" s="241"/>
      <c r="I8721" s="241"/>
      <c r="J8721" s="241"/>
      <c r="K8721" s="241"/>
      <c r="L8721" s="241"/>
      <c r="M8721" s="243"/>
      <c r="N8721" s="244"/>
      <c r="O8721" s="243"/>
      <c r="P8721" s="244"/>
      <c r="Q8721" s="243"/>
      <c r="R8721" s="243"/>
    </row>
    <row r="8722" spans="1:18">
      <c r="A8722" s="241"/>
      <c r="B8722" s="241"/>
      <c r="C8722" s="245"/>
      <c r="D8722" s="241"/>
      <c r="E8722" s="241"/>
      <c r="F8722" s="241"/>
      <c r="G8722" s="242"/>
      <c r="H8722" s="241"/>
      <c r="I8722" s="241"/>
      <c r="J8722" s="241"/>
      <c r="K8722" s="241"/>
      <c r="L8722" s="241"/>
      <c r="M8722" s="243"/>
      <c r="N8722" s="244"/>
      <c r="O8722" s="243"/>
      <c r="P8722" s="244"/>
      <c r="Q8722" s="243"/>
      <c r="R8722" s="243"/>
    </row>
    <row r="8723" spans="1:18">
      <c r="A8723" s="241"/>
      <c r="B8723" s="241"/>
      <c r="C8723" s="245"/>
      <c r="D8723" s="241"/>
      <c r="E8723" s="241"/>
      <c r="F8723" s="241"/>
      <c r="G8723" s="242"/>
      <c r="H8723" s="241"/>
      <c r="I8723" s="241"/>
      <c r="J8723" s="241"/>
      <c r="K8723" s="241"/>
      <c r="L8723" s="241"/>
      <c r="M8723" s="243"/>
      <c r="N8723" s="244"/>
      <c r="O8723" s="243"/>
      <c r="P8723" s="244"/>
      <c r="Q8723" s="243"/>
      <c r="R8723" s="243"/>
    </row>
    <row r="8724" spans="1:18">
      <c r="A8724" s="241"/>
      <c r="B8724" s="241"/>
      <c r="C8724" s="245"/>
      <c r="D8724" s="241"/>
      <c r="E8724" s="241"/>
      <c r="F8724" s="241"/>
      <c r="G8724" s="242"/>
      <c r="H8724" s="241"/>
      <c r="I8724" s="241"/>
      <c r="J8724" s="241"/>
      <c r="K8724" s="241"/>
      <c r="L8724" s="241"/>
      <c r="M8724" s="243"/>
      <c r="N8724" s="244"/>
      <c r="O8724" s="243"/>
      <c r="P8724" s="244"/>
      <c r="Q8724" s="243"/>
      <c r="R8724" s="243"/>
    </row>
    <row r="8725" spans="1:18">
      <c r="A8725" s="241"/>
      <c r="B8725" s="241"/>
      <c r="C8725" s="245"/>
      <c r="D8725" s="241"/>
      <c r="E8725" s="241"/>
      <c r="F8725" s="241"/>
      <c r="G8725" s="242"/>
      <c r="H8725" s="241"/>
      <c r="I8725" s="241"/>
      <c r="J8725" s="241"/>
      <c r="K8725" s="241"/>
      <c r="L8725" s="241"/>
      <c r="M8725" s="243"/>
      <c r="N8725" s="244"/>
      <c r="O8725" s="243"/>
      <c r="P8725" s="244"/>
      <c r="Q8725" s="243"/>
      <c r="R8725" s="243"/>
    </row>
    <row r="8726" spans="1:18">
      <c r="A8726" s="241"/>
      <c r="B8726" s="241"/>
      <c r="C8726" s="245"/>
      <c r="D8726" s="241"/>
      <c r="E8726" s="241"/>
      <c r="F8726" s="241"/>
      <c r="G8726" s="242"/>
      <c r="H8726" s="241"/>
      <c r="I8726" s="241"/>
      <c r="J8726" s="241"/>
      <c r="K8726" s="241"/>
      <c r="L8726" s="241"/>
      <c r="M8726" s="243"/>
      <c r="N8726" s="244"/>
      <c r="O8726" s="243"/>
      <c r="P8726" s="244"/>
      <c r="Q8726" s="243"/>
      <c r="R8726" s="243"/>
    </row>
    <row r="8727" spans="1:18">
      <c r="A8727" s="241"/>
      <c r="B8727" s="241"/>
      <c r="C8727" s="245"/>
      <c r="D8727" s="241"/>
      <c r="E8727" s="241"/>
      <c r="F8727" s="241"/>
      <c r="G8727" s="242"/>
      <c r="H8727" s="241"/>
      <c r="I8727" s="241"/>
      <c r="J8727" s="241"/>
      <c r="K8727" s="241"/>
      <c r="L8727" s="241"/>
      <c r="M8727" s="243"/>
      <c r="N8727" s="244"/>
      <c r="O8727" s="243"/>
      <c r="P8727" s="244"/>
      <c r="Q8727" s="243"/>
      <c r="R8727" s="243"/>
    </row>
    <row r="8728" spans="1:18">
      <c r="A8728" s="241"/>
      <c r="B8728" s="241"/>
      <c r="C8728" s="245"/>
      <c r="D8728" s="241"/>
      <c r="E8728" s="241"/>
      <c r="F8728" s="241"/>
      <c r="G8728" s="242"/>
      <c r="H8728" s="241"/>
      <c r="I8728" s="241"/>
      <c r="J8728" s="241"/>
      <c r="K8728" s="241"/>
      <c r="L8728" s="241"/>
      <c r="M8728" s="243"/>
      <c r="N8728" s="244"/>
      <c r="O8728" s="243"/>
      <c r="P8728" s="244"/>
      <c r="Q8728" s="243"/>
      <c r="R8728" s="243"/>
    </row>
    <row r="8729" spans="1:18">
      <c r="A8729" s="241"/>
      <c r="B8729" s="241"/>
      <c r="C8729" s="245"/>
      <c r="D8729" s="241"/>
      <c r="E8729" s="241"/>
      <c r="F8729" s="241"/>
      <c r="G8729" s="242"/>
      <c r="H8729" s="241"/>
      <c r="I8729" s="241"/>
      <c r="J8729" s="241"/>
      <c r="K8729" s="241"/>
      <c r="L8729" s="241"/>
      <c r="M8729" s="243"/>
      <c r="N8729" s="244"/>
      <c r="O8729" s="243"/>
      <c r="P8729" s="244"/>
      <c r="Q8729" s="243"/>
      <c r="R8729" s="243"/>
    </row>
    <row r="8730" spans="1:18">
      <c r="A8730" s="241"/>
      <c r="B8730" s="241"/>
      <c r="C8730" s="245"/>
      <c r="D8730" s="241"/>
      <c r="E8730" s="241"/>
      <c r="F8730" s="241"/>
      <c r="G8730" s="242"/>
      <c r="H8730" s="241"/>
      <c r="I8730" s="241"/>
      <c r="J8730" s="241"/>
      <c r="K8730" s="241"/>
      <c r="L8730" s="241"/>
      <c r="M8730" s="243"/>
      <c r="N8730" s="244"/>
      <c r="O8730" s="243"/>
      <c r="P8730" s="244"/>
      <c r="Q8730" s="243"/>
      <c r="R8730" s="243"/>
    </row>
    <row r="8731" spans="1:18">
      <c r="A8731" s="241"/>
      <c r="B8731" s="241"/>
      <c r="C8731" s="245"/>
      <c r="D8731" s="241"/>
      <c r="E8731" s="241"/>
      <c r="F8731" s="241"/>
      <c r="G8731" s="242"/>
      <c r="H8731" s="241"/>
      <c r="I8731" s="241"/>
      <c r="J8731" s="241"/>
      <c r="K8731" s="241"/>
      <c r="L8731" s="241"/>
      <c r="M8731" s="243"/>
      <c r="N8731" s="244"/>
      <c r="O8731" s="243"/>
      <c r="P8731" s="244"/>
      <c r="Q8731" s="243"/>
      <c r="R8731" s="243"/>
    </row>
    <row r="8732" spans="1:18">
      <c r="A8732" s="241"/>
      <c r="B8732" s="241"/>
      <c r="C8732" s="245"/>
      <c r="D8732" s="241"/>
      <c r="E8732" s="241"/>
      <c r="F8732" s="241"/>
      <c r="G8732" s="242"/>
      <c r="H8732" s="241"/>
      <c r="I8732" s="241"/>
      <c r="J8732" s="241"/>
      <c r="K8732" s="241"/>
      <c r="L8732" s="241"/>
      <c r="M8732" s="243"/>
      <c r="N8732" s="244"/>
      <c r="O8732" s="243"/>
      <c r="P8732" s="244"/>
      <c r="Q8732" s="243"/>
      <c r="R8732" s="243"/>
    </row>
    <row r="8733" spans="1:18">
      <c r="A8733" s="241"/>
      <c r="B8733" s="241"/>
      <c r="C8733" s="245"/>
      <c r="D8733" s="241"/>
      <c r="E8733" s="241"/>
      <c r="F8733" s="241"/>
      <c r="G8733" s="242"/>
      <c r="H8733" s="241"/>
      <c r="I8733" s="241"/>
      <c r="J8733" s="241"/>
      <c r="K8733" s="241"/>
      <c r="L8733" s="241"/>
      <c r="M8733" s="243"/>
      <c r="N8733" s="244"/>
      <c r="O8733" s="243"/>
      <c r="P8733" s="244"/>
      <c r="Q8733" s="243"/>
      <c r="R8733" s="243"/>
    </row>
    <row r="8734" spans="1:18">
      <c r="A8734" s="241"/>
      <c r="B8734" s="241"/>
      <c r="C8734" s="245"/>
      <c r="D8734" s="241"/>
      <c r="E8734" s="241"/>
      <c r="F8734" s="241"/>
      <c r="G8734" s="242"/>
      <c r="H8734" s="241"/>
      <c r="I8734" s="241"/>
      <c r="J8734" s="241"/>
      <c r="K8734" s="241"/>
      <c r="L8734" s="241"/>
      <c r="M8734" s="243"/>
      <c r="N8734" s="244"/>
      <c r="O8734" s="243"/>
      <c r="P8734" s="244"/>
      <c r="Q8734" s="243"/>
      <c r="R8734" s="243"/>
    </row>
    <row r="8735" spans="1:18">
      <c r="A8735" s="241"/>
      <c r="B8735" s="241"/>
      <c r="C8735" s="245"/>
      <c r="D8735" s="241"/>
      <c r="E8735" s="241"/>
      <c r="F8735" s="241"/>
      <c r="G8735" s="242"/>
      <c r="H8735" s="241"/>
      <c r="I8735" s="241"/>
      <c r="J8735" s="241"/>
      <c r="K8735" s="241"/>
      <c r="L8735" s="241"/>
      <c r="M8735" s="243"/>
      <c r="N8735" s="244"/>
      <c r="O8735" s="243"/>
      <c r="P8735" s="244"/>
      <c r="Q8735" s="243"/>
      <c r="R8735" s="243"/>
    </row>
    <row r="8736" spans="1:18">
      <c r="A8736" s="241"/>
      <c r="B8736" s="241"/>
      <c r="C8736" s="245"/>
      <c r="D8736" s="241"/>
      <c r="E8736" s="241"/>
      <c r="F8736" s="241"/>
      <c r="G8736" s="242"/>
      <c r="H8736" s="241"/>
      <c r="I8736" s="241"/>
      <c r="J8736" s="241"/>
      <c r="K8736" s="241"/>
      <c r="L8736" s="241"/>
      <c r="M8736" s="243"/>
      <c r="N8736" s="244"/>
      <c r="O8736" s="243"/>
      <c r="P8736" s="244"/>
      <c r="Q8736" s="243"/>
      <c r="R8736" s="243"/>
    </row>
    <row r="8737" spans="1:18">
      <c r="A8737" s="241"/>
      <c r="B8737" s="241"/>
      <c r="C8737" s="245"/>
      <c r="D8737" s="241"/>
      <c r="E8737" s="241"/>
      <c r="F8737" s="241"/>
      <c r="G8737" s="242"/>
      <c r="H8737" s="241"/>
      <c r="I8737" s="241"/>
      <c r="J8737" s="241"/>
      <c r="K8737" s="241"/>
      <c r="L8737" s="241"/>
      <c r="M8737" s="243"/>
      <c r="N8737" s="244"/>
      <c r="O8737" s="243"/>
      <c r="P8737" s="244"/>
      <c r="Q8737" s="243"/>
      <c r="R8737" s="243"/>
    </row>
    <row r="8738" spans="1:18">
      <c r="A8738" s="241"/>
      <c r="B8738" s="241"/>
      <c r="C8738" s="245"/>
      <c r="D8738" s="241"/>
      <c r="E8738" s="241"/>
      <c r="F8738" s="241"/>
      <c r="G8738" s="242"/>
      <c r="H8738" s="241"/>
      <c r="I8738" s="241"/>
      <c r="J8738" s="241"/>
      <c r="K8738" s="241"/>
      <c r="L8738" s="241"/>
      <c r="M8738" s="243"/>
      <c r="N8738" s="244"/>
      <c r="O8738" s="243"/>
      <c r="P8738" s="244"/>
      <c r="Q8738" s="243"/>
      <c r="R8738" s="243"/>
    </row>
    <row r="8739" spans="1:18">
      <c r="A8739" s="241"/>
      <c r="B8739" s="241"/>
      <c r="C8739" s="245"/>
      <c r="D8739" s="241"/>
      <c r="E8739" s="241"/>
      <c r="F8739" s="241"/>
      <c r="G8739" s="242"/>
      <c r="H8739" s="241"/>
      <c r="I8739" s="241"/>
      <c r="J8739" s="241"/>
      <c r="K8739" s="241"/>
      <c r="L8739" s="241"/>
      <c r="M8739" s="243"/>
      <c r="N8739" s="244"/>
      <c r="O8739" s="243"/>
      <c r="P8739" s="244"/>
      <c r="Q8739" s="243"/>
      <c r="R8739" s="243"/>
    </row>
    <row r="8740" spans="1:18">
      <c r="A8740" s="241"/>
      <c r="B8740" s="241"/>
      <c r="C8740" s="245"/>
      <c r="D8740" s="241"/>
      <c r="E8740" s="241"/>
      <c r="F8740" s="241"/>
      <c r="G8740" s="242"/>
      <c r="H8740" s="241"/>
      <c r="I8740" s="241"/>
      <c r="J8740" s="241"/>
      <c r="K8740" s="241"/>
      <c r="L8740" s="241"/>
      <c r="M8740" s="243"/>
      <c r="N8740" s="244"/>
      <c r="O8740" s="243"/>
      <c r="P8740" s="244"/>
      <c r="Q8740" s="243"/>
      <c r="R8740" s="243"/>
    </row>
    <row r="8741" spans="1:18">
      <c r="A8741" s="241"/>
      <c r="B8741" s="241"/>
      <c r="C8741" s="245"/>
      <c r="D8741" s="241"/>
      <c r="E8741" s="241"/>
      <c r="F8741" s="241"/>
      <c r="G8741" s="242"/>
      <c r="H8741" s="241"/>
      <c r="I8741" s="241"/>
      <c r="J8741" s="241"/>
      <c r="K8741" s="241"/>
      <c r="L8741" s="241"/>
      <c r="M8741" s="243"/>
      <c r="N8741" s="244"/>
      <c r="O8741" s="243"/>
      <c r="P8741" s="244"/>
      <c r="Q8741" s="243"/>
      <c r="R8741" s="243"/>
    </row>
    <row r="8742" spans="1:18">
      <c r="A8742" s="241"/>
      <c r="B8742" s="241"/>
      <c r="C8742" s="245"/>
      <c r="D8742" s="241"/>
      <c r="E8742" s="241"/>
      <c r="F8742" s="241"/>
      <c r="G8742" s="242"/>
      <c r="H8742" s="241"/>
      <c r="I8742" s="241"/>
      <c r="J8742" s="241"/>
      <c r="K8742" s="241"/>
      <c r="L8742" s="241"/>
      <c r="M8742" s="243"/>
      <c r="N8742" s="244"/>
      <c r="O8742" s="243"/>
      <c r="P8742" s="244"/>
      <c r="Q8742" s="243"/>
      <c r="R8742" s="243"/>
    </row>
    <row r="8743" spans="1:18">
      <c r="A8743" s="241"/>
      <c r="B8743" s="241"/>
      <c r="C8743" s="245"/>
      <c r="D8743" s="241"/>
      <c r="E8743" s="241"/>
      <c r="F8743" s="241"/>
      <c r="G8743" s="242"/>
      <c r="H8743" s="241"/>
      <c r="I8743" s="241"/>
      <c r="J8743" s="241"/>
      <c r="K8743" s="241"/>
      <c r="L8743" s="241"/>
      <c r="M8743" s="243"/>
      <c r="N8743" s="244"/>
      <c r="O8743" s="243"/>
      <c r="P8743" s="244"/>
      <c r="Q8743" s="243"/>
      <c r="R8743" s="243"/>
    </row>
    <row r="8744" spans="1:18">
      <c r="A8744" s="241"/>
      <c r="B8744" s="241"/>
      <c r="C8744" s="245"/>
      <c r="D8744" s="241"/>
      <c r="E8744" s="241"/>
      <c r="F8744" s="241"/>
      <c r="G8744" s="242"/>
      <c r="H8744" s="241"/>
      <c r="I8744" s="241"/>
      <c r="J8744" s="241"/>
      <c r="K8744" s="241"/>
      <c r="L8744" s="241"/>
      <c r="M8744" s="243"/>
      <c r="N8744" s="244"/>
      <c r="O8744" s="243"/>
      <c r="P8744" s="244"/>
      <c r="Q8744" s="243"/>
      <c r="R8744" s="243"/>
    </row>
    <row r="8745" spans="1:18">
      <c r="A8745" s="241"/>
      <c r="B8745" s="241"/>
      <c r="C8745" s="245"/>
      <c r="D8745" s="241"/>
      <c r="E8745" s="241"/>
      <c r="F8745" s="241"/>
      <c r="G8745" s="242"/>
      <c r="H8745" s="241"/>
      <c r="I8745" s="241"/>
      <c r="J8745" s="241"/>
      <c r="K8745" s="241"/>
      <c r="L8745" s="241"/>
      <c r="M8745" s="243"/>
      <c r="N8745" s="244"/>
      <c r="O8745" s="243"/>
      <c r="P8745" s="244"/>
      <c r="Q8745" s="243"/>
      <c r="R8745" s="243"/>
    </row>
    <row r="8746" spans="1:18">
      <c r="A8746" s="241"/>
      <c r="B8746" s="241"/>
      <c r="C8746" s="245"/>
      <c r="D8746" s="241"/>
      <c r="E8746" s="241"/>
      <c r="F8746" s="241"/>
      <c r="G8746" s="242"/>
      <c r="H8746" s="241"/>
      <c r="I8746" s="241"/>
      <c r="J8746" s="241"/>
      <c r="K8746" s="241"/>
      <c r="L8746" s="241"/>
      <c r="M8746" s="243"/>
      <c r="N8746" s="244"/>
      <c r="O8746" s="243"/>
      <c r="P8746" s="244"/>
      <c r="Q8746" s="243"/>
      <c r="R8746" s="243"/>
    </row>
    <row r="8747" spans="1:18">
      <c r="A8747" s="241"/>
      <c r="B8747" s="241"/>
      <c r="C8747" s="245"/>
      <c r="D8747" s="241"/>
      <c r="E8747" s="241"/>
      <c r="F8747" s="241"/>
      <c r="G8747" s="242"/>
      <c r="H8747" s="241"/>
      <c r="I8747" s="241"/>
      <c r="J8747" s="241"/>
      <c r="K8747" s="241"/>
      <c r="L8747" s="241"/>
      <c r="M8747" s="243"/>
      <c r="N8747" s="244"/>
      <c r="O8747" s="243"/>
      <c r="P8747" s="244"/>
      <c r="Q8747" s="243"/>
      <c r="R8747" s="243"/>
    </row>
    <row r="8748" spans="1:18">
      <c r="A8748" s="241"/>
      <c r="B8748" s="241"/>
      <c r="C8748" s="245"/>
      <c r="D8748" s="241"/>
      <c r="E8748" s="241"/>
      <c r="F8748" s="241"/>
      <c r="G8748" s="242"/>
      <c r="H8748" s="241"/>
      <c r="I8748" s="241"/>
      <c r="J8748" s="241"/>
      <c r="K8748" s="241"/>
      <c r="L8748" s="241"/>
      <c r="M8748" s="243"/>
      <c r="N8748" s="244"/>
      <c r="O8748" s="243"/>
      <c r="P8748" s="244"/>
      <c r="Q8748" s="243"/>
      <c r="R8748" s="243"/>
    </row>
    <row r="8749" spans="1:18">
      <c r="A8749" s="241"/>
      <c r="B8749" s="241"/>
      <c r="C8749" s="245"/>
      <c r="D8749" s="241"/>
      <c r="E8749" s="241"/>
      <c r="F8749" s="241"/>
      <c r="G8749" s="242"/>
      <c r="H8749" s="241"/>
      <c r="I8749" s="241"/>
      <c r="J8749" s="241"/>
      <c r="K8749" s="241"/>
      <c r="L8749" s="241"/>
      <c r="M8749" s="243"/>
      <c r="N8749" s="244"/>
      <c r="O8749" s="243"/>
      <c r="P8749" s="244"/>
      <c r="Q8749" s="243"/>
      <c r="R8749" s="243"/>
    </row>
    <row r="8750" spans="1:18">
      <c r="A8750" s="241"/>
      <c r="B8750" s="241"/>
      <c r="C8750" s="245"/>
      <c r="D8750" s="241"/>
      <c r="E8750" s="241"/>
      <c r="F8750" s="241"/>
      <c r="G8750" s="242"/>
      <c r="H8750" s="241"/>
      <c r="I8750" s="241"/>
      <c r="J8750" s="241"/>
      <c r="K8750" s="241"/>
      <c r="L8750" s="241"/>
      <c r="M8750" s="243"/>
      <c r="N8750" s="244"/>
      <c r="O8750" s="243"/>
      <c r="P8750" s="244"/>
      <c r="Q8750" s="243"/>
      <c r="R8750" s="243"/>
    </row>
    <row r="8751" spans="1:18">
      <c r="A8751" s="241"/>
      <c r="B8751" s="241"/>
      <c r="C8751" s="245"/>
      <c r="D8751" s="241"/>
      <c r="E8751" s="241"/>
      <c r="F8751" s="241"/>
      <c r="G8751" s="242"/>
      <c r="H8751" s="241"/>
      <c r="I8751" s="241"/>
      <c r="J8751" s="241"/>
      <c r="K8751" s="241"/>
      <c r="L8751" s="241"/>
      <c r="M8751" s="243"/>
      <c r="N8751" s="244"/>
      <c r="O8751" s="243"/>
      <c r="P8751" s="244"/>
      <c r="Q8751" s="243"/>
      <c r="R8751" s="243"/>
    </row>
    <row r="8752" spans="1:18">
      <c r="A8752" s="241"/>
      <c r="B8752" s="241"/>
      <c r="C8752" s="245"/>
      <c r="D8752" s="241"/>
      <c r="E8752" s="241"/>
      <c r="F8752" s="241"/>
      <c r="G8752" s="242"/>
      <c r="H8752" s="241"/>
      <c r="I8752" s="241"/>
      <c r="J8752" s="241"/>
      <c r="K8752" s="241"/>
      <c r="L8752" s="241"/>
      <c r="M8752" s="243"/>
      <c r="N8752" s="244"/>
      <c r="O8752" s="243"/>
      <c r="P8752" s="244"/>
      <c r="Q8752" s="243"/>
      <c r="R8752" s="243"/>
    </row>
    <row r="8753" spans="1:18">
      <c r="A8753" s="241"/>
      <c r="B8753" s="241"/>
      <c r="C8753" s="245"/>
      <c r="D8753" s="241"/>
      <c r="E8753" s="241"/>
      <c r="F8753" s="241"/>
      <c r="G8753" s="242"/>
      <c r="H8753" s="241"/>
      <c r="I8753" s="241"/>
      <c r="J8753" s="241"/>
      <c r="K8753" s="241"/>
      <c r="L8753" s="241"/>
      <c r="M8753" s="243"/>
      <c r="N8753" s="244"/>
      <c r="O8753" s="243"/>
      <c r="P8753" s="244"/>
      <c r="Q8753" s="243"/>
      <c r="R8753" s="243"/>
    </row>
    <row r="8754" spans="1:18">
      <c r="A8754" s="241"/>
      <c r="B8754" s="241"/>
      <c r="C8754" s="245"/>
      <c r="D8754" s="241"/>
      <c r="E8754" s="241"/>
      <c r="F8754" s="241"/>
      <c r="G8754" s="242"/>
      <c r="H8754" s="241"/>
      <c r="I8754" s="241"/>
      <c r="J8754" s="241"/>
      <c r="K8754" s="241"/>
      <c r="L8754" s="241"/>
      <c r="M8754" s="243"/>
      <c r="N8754" s="244"/>
      <c r="O8754" s="243"/>
      <c r="P8754" s="244"/>
      <c r="Q8754" s="243"/>
      <c r="R8754" s="243"/>
    </row>
    <row r="8755" spans="1:18">
      <c r="A8755" s="241"/>
      <c r="B8755" s="241"/>
      <c r="C8755" s="245"/>
      <c r="D8755" s="241"/>
      <c r="E8755" s="241"/>
      <c r="F8755" s="241"/>
      <c r="G8755" s="242"/>
      <c r="H8755" s="241"/>
      <c r="I8755" s="241"/>
      <c r="J8755" s="241"/>
      <c r="K8755" s="241"/>
      <c r="L8755" s="241"/>
      <c r="M8755" s="243"/>
      <c r="N8755" s="244"/>
      <c r="O8755" s="243"/>
      <c r="P8755" s="244"/>
      <c r="Q8755" s="243"/>
      <c r="R8755" s="243"/>
    </row>
    <row r="8756" spans="1:18">
      <c r="A8756" s="241"/>
      <c r="B8756" s="241"/>
      <c r="C8756" s="245"/>
      <c r="D8756" s="241"/>
      <c r="E8756" s="241"/>
      <c r="F8756" s="241"/>
      <c r="G8756" s="242"/>
      <c r="H8756" s="241"/>
      <c r="I8756" s="241"/>
      <c r="J8756" s="241"/>
      <c r="K8756" s="241"/>
      <c r="L8756" s="241"/>
      <c r="M8756" s="243"/>
      <c r="N8756" s="244"/>
      <c r="O8756" s="243"/>
      <c r="P8756" s="244"/>
      <c r="Q8756" s="243"/>
      <c r="R8756" s="243"/>
    </row>
    <row r="8757" spans="1:18">
      <c r="A8757" s="241"/>
      <c r="B8757" s="241"/>
      <c r="C8757" s="245"/>
      <c r="D8757" s="241"/>
      <c r="E8757" s="241"/>
      <c r="F8757" s="241"/>
      <c r="G8757" s="242"/>
      <c r="H8757" s="241"/>
      <c r="I8757" s="241"/>
      <c r="J8757" s="241"/>
      <c r="K8757" s="241"/>
      <c r="L8757" s="241"/>
      <c r="M8757" s="243"/>
      <c r="N8757" s="244"/>
      <c r="O8757" s="243"/>
      <c r="P8757" s="244"/>
      <c r="Q8757" s="243"/>
      <c r="R8757" s="243"/>
    </row>
    <row r="8758" spans="1:18">
      <c r="A8758" s="241"/>
      <c r="B8758" s="241"/>
      <c r="C8758" s="245"/>
      <c r="D8758" s="241"/>
      <c r="E8758" s="241"/>
      <c r="F8758" s="241"/>
      <c r="G8758" s="242"/>
      <c r="H8758" s="241"/>
      <c r="I8758" s="241"/>
      <c r="J8758" s="241"/>
      <c r="K8758" s="241"/>
      <c r="L8758" s="241"/>
      <c r="M8758" s="243"/>
      <c r="N8758" s="244"/>
      <c r="O8758" s="243"/>
      <c r="P8758" s="244"/>
      <c r="Q8758" s="243"/>
      <c r="R8758" s="243"/>
    </row>
    <row r="8759" spans="1:18">
      <c r="A8759" s="241"/>
      <c r="B8759" s="241"/>
      <c r="C8759" s="245"/>
      <c r="D8759" s="241"/>
      <c r="E8759" s="241"/>
      <c r="F8759" s="241"/>
      <c r="G8759" s="242"/>
      <c r="H8759" s="241"/>
      <c r="I8759" s="241"/>
      <c r="J8759" s="241"/>
      <c r="K8759" s="241"/>
      <c r="L8759" s="241"/>
      <c r="M8759" s="243"/>
      <c r="N8759" s="244"/>
      <c r="O8759" s="243"/>
      <c r="P8759" s="244"/>
      <c r="Q8759" s="243"/>
      <c r="R8759" s="243"/>
    </row>
    <row r="8760" spans="1:18">
      <c r="A8760" s="241"/>
      <c r="B8760" s="241"/>
      <c r="C8760" s="245"/>
      <c r="D8760" s="241"/>
      <c r="E8760" s="241"/>
      <c r="F8760" s="241"/>
      <c r="G8760" s="242"/>
      <c r="H8760" s="241"/>
      <c r="I8760" s="241"/>
      <c r="J8760" s="241"/>
      <c r="K8760" s="241"/>
      <c r="L8760" s="241"/>
      <c r="M8760" s="243"/>
      <c r="N8760" s="244"/>
      <c r="O8760" s="243"/>
      <c r="P8760" s="244"/>
      <c r="Q8760" s="243"/>
      <c r="R8760" s="243"/>
    </row>
    <row r="8761" spans="1:18">
      <c r="A8761" s="241"/>
      <c r="B8761" s="241"/>
      <c r="C8761" s="245"/>
      <c r="D8761" s="241"/>
      <c r="E8761" s="241"/>
      <c r="F8761" s="241"/>
      <c r="G8761" s="242"/>
      <c r="H8761" s="241"/>
      <c r="I8761" s="241"/>
      <c r="J8761" s="241"/>
      <c r="K8761" s="241"/>
      <c r="L8761" s="241"/>
      <c r="M8761" s="243"/>
      <c r="N8761" s="244"/>
      <c r="O8761" s="243"/>
      <c r="P8761" s="244"/>
      <c r="Q8761" s="243"/>
      <c r="R8761" s="243"/>
    </row>
    <row r="8762" spans="1:18">
      <c r="A8762" s="241"/>
      <c r="B8762" s="241"/>
      <c r="C8762" s="245"/>
      <c r="D8762" s="241"/>
      <c r="E8762" s="241"/>
      <c r="F8762" s="241"/>
      <c r="G8762" s="242"/>
      <c r="H8762" s="241"/>
      <c r="I8762" s="241"/>
      <c r="J8762" s="241"/>
      <c r="K8762" s="241"/>
      <c r="L8762" s="241"/>
      <c r="M8762" s="243"/>
      <c r="N8762" s="244"/>
      <c r="O8762" s="243"/>
      <c r="P8762" s="244"/>
      <c r="Q8762" s="243"/>
      <c r="R8762" s="243"/>
    </row>
    <row r="8763" spans="1:18">
      <c r="A8763" s="241"/>
      <c r="B8763" s="241"/>
      <c r="C8763" s="245"/>
      <c r="D8763" s="241"/>
      <c r="E8763" s="241"/>
      <c r="F8763" s="241"/>
      <c r="G8763" s="242"/>
      <c r="H8763" s="241"/>
      <c r="I8763" s="241"/>
      <c r="J8763" s="241"/>
      <c r="K8763" s="241"/>
      <c r="L8763" s="241"/>
      <c r="M8763" s="243"/>
      <c r="N8763" s="244"/>
      <c r="O8763" s="243"/>
      <c r="P8763" s="244"/>
      <c r="Q8763" s="243"/>
      <c r="R8763" s="243"/>
    </row>
    <row r="8764" spans="1:18">
      <c r="A8764" s="241"/>
      <c r="B8764" s="241"/>
      <c r="C8764" s="245"/>
      <c r="D8764" s="241"/>
      <c r="E8764" s="241"/>
      <c r="F8764" s="241"/>
      <c r="G8764" s="242"/>
      <c r="H8764" s="241"/>
      <c r="I8764" s="241"/>
      <c r="J8764" s="241"/>
      <c r="K8764" s="241"/>
      <c r="L8764" s="241"/>
      <c r="M8764" s="243"/>
      <c r="N8764" s="244"/>
      <c r="O8764" s="243"/>
      <c r="P8764" s="244"/>
      <c r="Q8764" s="243"/>
      <c r="R8764" s="243"/>
    </row>
    <row r="8765" spans="1:18">
      <c r="A8765" s="241"/>
      <c r="B8765" s="241"/>
      <c r="C8765" s="245"/>
      <c r="D8765" s="241"/>
      <c r="E8765" s="241"/>
      <c r="F8765" s="241"/>
      <c r="G8765" s="242"/>
      <c r="H8765" s="241"/>
      <c r="I8765" s="241"/>
      <c r="J8765" s="241"/>
      <c r="K8765" s="241"/>
      <c r="L8765" s="241"/>
      <c r="M8765" s="243"/>
      <c r="N8765" s="244"/>
      <c r="O8765" s="243"/>
      <c r="P8765" s="244"/>
      <c r="Q8765" s="243"/>
      <c r="R8765" s="243"/>
    </row>
    <row r="8766" spans="1:18">
      <c r="A8766" s="241"/>
      <c r="B8766" s="241"/>
      <c r="C8766" s="245"/>
      <c r="D8766" s="241"/>
      <c r="E8766" s="241"/>
      <c r="F8766" s="241"/>
      <c r="G8766" s="242"/>
      <c r="H8766" s="241"/>
      <c r="I8766" s="241"/>
      <c r="J8766" s="241"/>
      <c r="K8766" s="241"/>
      <c r="L8766" s="241"/>
      <c r="M8766" s="243"/>
      <c r="N8766" s="244"/>
      <c r="O8766" s="243"/>
      <c r="P8766" s="244"/>
      <c r="Q8766" s="243"/>
      <c r="R8766" s="243"/>
    </row>
    <row r="8767" spans="1:18">
      <c r="A8767" s="241"/>
      <c r="B8767" s="241"/>
      <c r="C8767" s="245"/>
      <c r="D8767" s="241"/>
      <c r="E8767" s="241"/>
      <c r="F8767" s="241"/>
      <c r="G8767" s="242"/>
      <c r="H8767" s="241"/>
      <c r="I8767" s="241"/>
      <c r="J8767" s="241"/>
      <c r="K8767" s="241"/>
      <c r="L8767" s="241"/>
      <c r="M8767" s="243"/>
      <c r="N8767" s="244"/>
      <c r="O8767" s="243"/>
      <c r="P8767" s="244"/>
      <c r="Q8767" s="243"/>
      <c r="R8767" s="243"/>
    </row>
    <row r="8768" spans="1:18">
      <c r="A8768" s="241"/>
      <c r="B8768" s="241"/>
      <c r="C8768" s="245"/>
      <c r="D8768" s="241"/>
      <c r="E8768" s="241"/>
      <c r="F8768" s="241"/>
      <c r="G8768" s="242"/>
      <c r="H8768" s="241"/>
      <c r="I8768" s="241"/>
      <c r="J8768" s="241"/>
      <c r="K8768" s="241"/>
      <c r="L8768" s="241"/>
      <c r="M8768" s="243"/>
      <c r="N8768" s="244"/>
      <c r="O8768" s="243"/>
      <c r="P8768" s="244"/>
      <c r="Q8768" s="243"/>
      <c r="R8768" s="243"/>
    </row>
    <row r="8769" spans="1:18">
      <c r="A8769" s="241"/>
      <c r="B8769" s="241"/>
      <c r="C8769" s="245"/>
      <c r="D8769" s="241"/>
      <c r="E8769" s="241"/>
      <c r="F8769" s="241"/>
      <c r="G8769" s="242"/>
      <c r="H8769" s="241"/>
      <c r="I8769" s="241"/>
      <c r="J8769" s="241"/>
      <c r="K8769" s="241"/>
      <c r="L8769" s="241"/>
      <c r="M8769" s="243"/>
      <c r="N8769" s="244"/>
      <c r="O8769" s="243"/>
      <c r="P8769" s="244"/>
      <c r="Q8769" s="243"/>
      <c r="R8769" s="243"/>
    </row>
    <row r="8770" spans="1:18">
      <c r="A8770" s="241"/>
      <c r="B8770" s="241"/>
      <c r="C8770" s="245"/>
      <c r="D8770" s="241"/>
      <c r="E8770" s="241"/>
      <c r="F8770" s="241"/>
      <c r="G8770" s="242"/>
      <c r="H8770" s="241"/>
      <c r="I8770" s="241"/>
      <c r="J8770" s="241"/>
      <c r="K8770" s="241"/>
      <c r="L8770" s="241"/>
      <c r="M8770" s="243"/>
      <c r="N8770" s="244"/>
      <c r="O8770" s="243"/>
      <c r="P8770" s="244"/>
      <c r="Q8770" s="243"/>
      <c r="R8770" s="243"/>
    </row>
    <row r="8771" spans="1:18">
      <c r="A8771" s="241"/>
      <c r="B8771" s="241"/>
      <c r="C8771" s="245"/>
      <c r="D8771" s="241"/>
      <c r="E8771" s="241"/>
      <c r="F8771" s="241"/>
      <c r="G8771" s="242"/>
      <c r="H8771" s="241"/>
      <c r="I8771" s="241"/>
      <c r="J8771" s="241"/>
      <c r="K8771" s="241"/>
      <c r="L8771" s="241"/>
      <c r="M8771" s="243"/>
      <c r="N8771" s="244"/>
      <c r="O8771" s="243"/>
      <c r="P8771" s="244"/>
      <c r="Q8771" s="243"/>
      <c r="R8771" s="243"/>
    </row>
    <row r="8772" spans="1:18">
      <c r="A8772" s="241"/>
      <c r="B8772" s="241"/>
      <c r="C8772" s="245"/>
      <c r="D8772" s="241"/>
      <c r="E8772" s="241"/>
      <c r="F8772" s="241"/>
      <c r="G8772" s="242"/>
      <c r="H8772" s="241"/>
      <c r="I8772" s="241"/>
      <c r="J8772" s="241"/>
      <c r="K8772" s="241"/>
      <c r="L8772" s="241"/>
      <c r="M8772" s="243"/>
      <c r="N8772" s="244"/>
      <c r="O8772" s="243"/>
      <c r="P8772" s="244"/>
      <c r="Q8772" s="243"/>
      <c r="R8772" s="243"/>
    </row>
    <row r="8773" spans="1:18">
      <c r="A8773" s="241"/>
      <c r="B8773" s="241"/>
      <c r="C8773" s="245"/>
      <c r="D8773" s="241"/>
      <c r="E8773" s="241"/>
      <c r="F8773" s="241"/>
      <c r="G8773" s="242"/>
      <c r="H8773" s="241"/>
      <c r="I8773" s="241"/>
      <c r="J8773" s="241"/>
      <c r="K8773" s="241"/>
      <c r="L8773" s="241"/>
      <c r="M8773" s="243"/>
      <c r="N8773" s="244"/>
      <c r="O8773" s="243"/>
      <c r="P8773" s="244"/>
      <c r="Q8773" s="243"/>
      <c r="R8773" s="243"/>
    </row>
    <row r="8774" spans="1:18">
      <c r="A8774" s="241"/>
      <c r="B8774" s="241"/>
      <c r="C8774" s="245"/>
      <c r="D8774" s="241"/>
      <c r="E8774" s="241"/>
      <c r="F8774" s="241"/>
      <c r="G8774" s="242"/>
      <c r="H8774" s="241"/>
      <c r="I8774" s="241"/>
      <c r="J8774" s="241"/>
      <c r="K8774" s="241"/>
      <c r="L8774" s="241"/>
      <c r="M8774" s="243"/>
      <c r="N8774" s="244"/>
      <c r="O8774" s="243"/>
      <c r="P8774" s="244"/>
      <c r="Q8774" s="243"/>
      <c r="R8774" s="243"/>
    </row>
    <row r="8775" spans="1:18">
      <c r="A8775" s="241"/>
      <c r="B8775" s="241"/>
      <c r="C8775" s="245"/>
      <c r="D8775" s="241"/>
      <c r="E8775" s="241"/>
      <c r="F8775" s="241"/>
      <c r="G8775" s="242"/>
      <c r="H8775" s="241"/>
      <c r="I8775" s="241"/>
      <c r="J8775" s="241"/>
      <c r="K8775" s="241"/>
      <c r="L8775" s="241"/>
      <c r="M8775" s="243"/>
      <c r="N8775" s="244"/>
      <c r="O8775" s="243"/>
      <c r="P8775" s="244"/>
      <c r="Q8775" s="243"/>
      <c r="R8775" s="243"/>
    </row>
    <row r="8776" spans="1:18">
      <c r="A8776" s="241"/>
      <c r="B8776" s="241"/>
      <c r="C8776" s="245"/>
      <c r="D8776" s="241"/>
      <c r="E8776" s="241"/>
      <c r="F8776" s="241"/>
      <c r="G8776" s="242"/>
      <c r="H8776" s="241"/>
      <c r="I8776" s="241"/>
      <c r="J8776" s="241"/>
      <c r="K8776" s="241"/>
      <c r="L8776" s="241"/>
      <c r="M8776" s="243"/>
      <c r="N8776" s="244"/>
      <c r="O8776" s="243"/>
      <c r="P8776" s="244"/>
      <c r="Q8776" s="243"/>
      <c r="R8776" s="243"/>
    </row>
    <row r="8777" spans="1:18">
      <c r="A8777" s="241"/>
      <c r="B8777" s="241"/>
      <c r="C8777" s="245"/>
      <c r="D8777" s="241"/>
      <c r="E8777" s="241"/>
      <c r="F8777" s="241"/>
      <c r="G8777" s="242"/>
      <c r="H8777" s="241"/>
      <c r="I8777" s="241"/>
      <c r="J8777" s="241"/>
      <c r="K8777" s="241"/>
      <c r="L8777" s="241"/>
      <c r="M8777" s="243"/>
      <c r="N8777" s="244"/>
      <c r="O8777" s="243"/>
      <c r="P8777" s="244"/>
      <c r="Q8777" s="243"/>
      <c r="R8777" s="243"/>
    </row>
    <row r="8778" spans="1:18">
      <c r="A8778" s="241"/>
      <c r="B8778" s="241"/>
      <c r="C8778" s="245"/>
      <c r="D8778" s="241"/>
      <c r="E8778" s="241"/>
      <c r="F8778" s="241"/>
      <c r="G8778" s="242"/>
      <c r="H8778" s="241"/>
      <c r="I8778" s="241"/>
      <c r="J8778" s="241"/>
      <c r="K8778" s="241"/>
      <c r="L8778" s="241"/>
      <c r="M8778" s="243"/>
      <c r="N8778" s="244"/>
      <c r="O8778" s="243"/>
      <c r="P8778" s="244"/>
      <c r="Q8778" s="243"/>
      <c r="R8778" s="243"/>
    </row>
    <row r="8779" spans="1:18">
      <c r="A8779" s="241"/>
      <c r="B8779" s="241"/>
      <c r="C8779" s="245"/>
      <c r="D8779" s="241"/>
      <c r="E8779" s="241"/>
      <c r="F8779" s="241"/>
      <c r="G8779" s="242"/>
      <c r="H8779" s="241"/>
      <c r="I8779" s="241"/>
      <c r="J8779" s="241"/>
      <c r="K8779" s="241"/>
      <c r="L8779" s="241"/>
      <c r="M8779" s="243"/>
      <c r="N8779" s="244"/>
      <c r="O8779" s="243"/>
      <c r="P8779" s="244"/>
      <c r="Q8779" s="243"/>
      <c r="R8779" s="243"/>
    </row>
    <row r="8780" spans="1:18">
      <c r="A8780" s="241"/>
      <c r="B8780" s="241"/>
      <c r="C8780" s="245"/>
      <c r="D8780" s="241"/>
      <c r="E8780" s="241"/>
      <c r="F8780" s="241"/>
      <c r="G8780" s="242"/>
      <c r="H8780" s="241"/>
      <c r="I8780" s="241"/>
      <c r="J8780" s="241"/>
      <c r="K8780" s="241"/>
      <c r="L8780" s="241"/>
      <c r="M8780" s="243"/>
      <c r="N8780" s="244"/>
      <c r="O8780" s="243"/>
      <c r="P8780" s="244"/>
      <c r="Q8780" s="243"/>
      <c r="R8780" s="243"/>
    </row>
    <row r="8781" spans="1:18">
      <c r="A8781" s="241"/>
      <c r="B8781" s="241"/>
      <c r="C8781" s="245"/>
      <c r="D8781" s="241"/>
      <c r="E8781" s="241"/>
      <c r="F8781" s="241"/>
      <c r="G8781" s="242"/>
      <c r="H8781" s="241"/>
      <c r="I8781" s="241"/>
      <c r="J8781" s="241"/>
      <c r="K8781" s="241"/>
      <c r="L8781" s="241"/>
      <c r="M8781" s="243"/>
      <c r="N8781" s="244"/>
      <c r="O8781" s="243"/>
      <c r="P8781" s="244"/>
      <c r="Q8781" s="243"/>
      <c r="R8781" s="243"/>
    </row>
    <row r="8782" spans="1:18">
      <c r="A8782" s="241"/>
      <c r="B8782" s="241"/>
      <c r="C8782" s="245"/>
      <c r="D8782" s="241"/>
      <c r="E8782" s="241"/>
      <c r="F8782" s="241"/>
      <c r="G8782" s="242"/>
      <c r="H8782" s="241"/>
      <c r="I8782" s="241"/>
      <c r="J8782" s="241"/>
      <c r="K8782" s="241"/>
      <c r="L8782" s="241"/>
      <c r="M8782" s="243"/>
      <c r="N8782" s="244"/>
      <c r="O8782" s="243"/>
      <c r="P8782" s="244"/>
      <c r="Q8782" s="243"/>
      <c r="R8782" s="243"/>
    </row>
    <row r="8783" spans="1:18">
      <c r="A8783" s="241"/>
      <c r="B8783" s="241"/>
      <c r="C8783" s="245"/>
      <c r="D8783" s="241"/>
      <c r="E8783" s="241"/>
      <c r="F8783" s="241"/>
      <c r="G8783" s="242"/>
      <c r="H8783" s="241"/>
      <c r="I8783" s="241"/>
      <c r="J8783" s="241"/>
      <c r="K8783" s="241"/>
      <c r="L8783" s="241"/>
      <c r="M8783" s="243"/>
      <c r="N8783" s="244"/>
      <c r="O8783" s="243"/>
      <c r="P8783" s="244"/>
      <c r="Q8783" s="243"/>
      <c r="R8783" s="243"/>
    </row>
    <row r="8784" spans="1:18">
      <c r="A8784" s="241"/>
      <c r="B8784" s="241"/>
      <c r="C8784" s="245"/>
      <c r="D8784" s="241"/>
      <c r="E8784" s="241"/>
      <c r="F8784" s="241"/>
      <c r="G8784" s="242"/>
      <c r="H8784" s="241"/>
      <c r="I8784" s="241"/>
      <c r="J8784" s="241"/>
      <c r="K8784" s="241"/>
      <c r="L8784" s="241"/>
      <c r="M8784" s="243"/>
      <c r="N8784" s="244"/>
      <c r="O8784" s="243"/>
      <c r="P8784" s="244"/>
      <c r="Q8784" s="243"/>
      <c r="R8784" s="243"/>
    </row>
    <row r="8785" spans="1:18">
      <c r="A8785" s="241"/>
      <c r="B8785" s="241"/>
      <c r="C8785" s="245"/>
      <c r="D8785" s="241"/>
      <c r="E8785" s="241"/>
      <c r="F8785" s="241"/>
      <c r="G8785" s="242"/>
      <c r="H8785" s="241"/>
      <c r="I8785" s="241"/>
      <c r="J8785" s="241"/>
      <c r="K8785" s="241"/>
      <c r="L8785" s="241"/>
      <c r="M8785" s="243"/>
      <c r="N8785" s="244"/>
      <c r="O8785" s="243"/>
      <c r="P8785" s="244"/>
      <c r="Q8785" s="243"/>
      <c r="R8785" s="243"/>
    </row>
    <row r="8786" spans="1:18">
      <c r="A8786" s="241"/>
      <c r="B8786" s="241"/>
      <c r="C8786" s="245"/>
      <c r="D8786" s="241"/>
      <c r="E8786" s="241"/>
      <c r="F8786" s="241"/>
      <c r="G8786" s="242"/>
      <c r="H8786" s="241"/>
      <c r="I8786" s="241"/>
      <c r="J8786" s="241"/>
      <c r="K8786" s="241"/>
      <c r="L8786" s="241"/>
      <c r="M8786" s="243"/>
      <c r="N8786" s="244"/>
      <c r="O8786" s="243"/>
      <c r="P8786" s="244"/>
      <c r="Q8786" s="243"/>
      <c r="R8786" s="243"/>
    </row>
    <row r="8787" spans="1:18">
      <c r="A8787" s="241"/>
      <c r="B8787" s="241"/>
      <c r="C8787" s="245"/>
      <c r="D8787" s="241"/>
      <c r="E8787" s="241"/>
      <c r="F8787" s="241"/>
      <c r="G8787" s="242"/>
      <c r="H8787" s="241"/>
      <c r="I8787" s="241"/>
      <c r="J8787" s="241"/>
      <c r="K8787" s="241"/>
      <c r="L8787" s="241"/>
      <c r="M8787" s="243"/>
      <c r="N8787" s="244"/>
      <c r="O8787" s="243"/>
      <c r="P8787" s="244"/>
      <c r="Q8787" s="243"/>
      <c r="R8787" s="243"/>
    </row>
    <row r="8788" spans="1:18">
      <c r="A8788" s="241"/>
      <c r="B8788" s="241"/>
      <c r="C8788" s="245"/>
      <c r="D8788" s="241"/>
      <c r="E8788" s="241"/>
      <c r="F8788" s="241"/>
      <c r="G8788" s="242"/>
      <c r="H8788" s="241"/>
      <c r="I8788" s="241"/>
      <c r="J8788" s="241"/>
      <c r="K8788" s="241"/>
      <c r="L8788" s="241"/>
      <c r="M8788" s="243"/>
      <c r="N8788" s="244"/>
      <c r="O8788" s="243"/>
      <c r="P8788" s="244"/>
      <c r="Q8788" s="243"/>
      <c r="R8788" s="243"/>
    </row>
    <row r="8789" spans="1:18">
      <c r="A8789" s="241"/>
      <c r="B8789" s="241"/>
      <c r="C8789" s="245"/>
      <c r="D8789" s="241"/>
      <c r="E8789" s="241"/>
      <c r="F8789" s="241"/>
      <c r="G8789" s="242"/>
      <c r="H8789" s="241"/>
      <c r="I8789" s="241"/>
      <c r="J8789" s="241"/>
      <c r="K8789" s="241"/>
      <c r="L8789" s="241"/>
      <c r="M8789" s="243"/>
      <c r="N8789" s="244"/>
      <c r="O8789" s="243"/>
      <c r="P8789" s="244"/>
      <c r="Q8789" s="243"/>
      <c r="R8789" s="243"/>
    </row>
    <row r="8790" spans="1:18">
      <c r="A8790" s="241"/>
      <c r="B8790" s="241"/>
      <c r="C8790" s="245"/>
      <c r="D8790" s="241"/>
      <c r="E8790" s="241"/>
      <c r="F8790" s="241"/>
      <c r="G8790" s="242"/>
      <c r="H8790" s="241"/>
      <c r="I8790" s="241"/>
      <c r="J8790" s="241"/>
      <c r="K8790" s="241"/>
      <c r="L8790" s="241"/>
      <c r="M8790" s="243"/>
      <c r="N8790" s="244"/>
      <c r="O8790" s="243"/>
      <c r="P8790" s="244"/>
      <c r="Q8790" s="243"/>
      <c r="R8790" s="243"/>
    </row>
    <row r="8791" spans="1:18">
      <c r="A8791" s="241"/>
      <c r="B8791" s="241"/>
      <c r="C8791" s="245"/>
      <c r="D8791" s="241"/>
      <c r="E8791" s="241"/>
      <c r="F8791" s="241"/>
      <c r="G8791" s="242"/>
      <c r="H8791" s="241"/>
      <c r="I8791" s="241"/>
      <c r="J8791" s="241"/>
      <c r="K8791" s="241"/>
      <c r="L8791" s="241"/>
      <c r="M8791" s="243"/>
      <c r="N8791" s="244"/>
      <c r="O8791" s="243"/>
      <c r="P8791" s="244"/>
      <c r="Q8791" s="243"/>
      <c r="R8791" s="243"/>
    </row>
    <row r="8792" spans="1:18">
      <c r="A8792" s="241"/>
      <c r="B8792" s="241"/>
      <c r="C8792" s="245"/>
      <c r="D8792" s="241"/>
      <c r="E8792" s="241"/>
      <c r="F8792" s="241"/>
      <c r="G8792" s="242"/>
      <c r="H8792" s="241"/>
      <c r="I8792" s="241"/>
      <c r="J8792" s="241"/>
      <c r="K8792" s="241"/>
      <c r="L8792" s="241"/>
      <c r="M8792" s="243"/>
      <c r="N8792" s="244"/>
      <c r="O8792" s="243"/>
      <c r="P8792" s="244"/>
      <c r="Q8792" s="243"/>
      <c r="R8792" s="243"/>
    </row>
    <row r="8793" spans="1:18">
      <c r="A8793" s="241"/>
      <c r="B8793" s="241"/>
      <c r="C8793" s="245"/>
      <c r="D8793" s="241"/>
      <c r="E8793" s="241"/>
      <c r="F8793" s="241"/>
      <c r="G8793" s="242"/>
      <c r="H8793" s="241"/>
      <c r="I8793" s="241"/>
      <c r="J8793" s="241"/>
      <c r="K8793" s="241"/>
      <c r="L8793" s="241"/>
      <c r="M8793" s="243"/>
      <c r="N8793" s="244"/>
      <c r="O8793" s="243"/>
      <c r="P8793" s="244"/>
      <c r="Q8793" s="243"/>
      <c r="R8793" s="243"/>
    </row>
    <row r="8794" spans="1:18">
      <c r="A8794" s="241"/>
      <c r="B8794" s="241"/>
      <c r="C8794" s="245"/>
      <c r="D8794" s="241"/>
      <c r="E8794" s="241"/>
      <c r="F8794" s="241"/>
      <c r="G8794" s="242"/>
      <c r="H8794" s="241"/>
      <c r="I8794" s="241"/>
      <c r="J8794" s="241"/>
      <c r="K8794" s="241"/>
      <c r="L8794" s="241"/>
      <c r="M8794" s="243"/>
      <c r="N8794" s="244"/>
      <c r="O8794" s="243"/>
      <c r="P8794" s="244"/>
      <c r="Q8794" s="243"/>
      <c r="R8794" s="243"/>
    </row>
    <row r="8795" spans="1:18">
      <c r="A8795" s="241"/>
      <c r="B8795" s="241"/>
      <c r="C8795" s="245"/>
      <c r="D8795" s="241"/>
      <c r="E8795" s="241"/>
      <c r="F8795" s="241"/>
      <c r="G8795" s="242"/>
      <c r="H8795" s="241"/>
      <c r="I8795" s="241"/>
      <c r="J8795" s="241"/>
      <c r="K8795" s="241"/>
      <c r="L8795" s="241"/>
      <c r="M8795" s="243"/>
      <c r="N8795" s="244"/>
      <c r="O8795" s="243"/>
      <c r="P8795" s="244"/>
      <c r="Q8795" s="243"/>
      <c r="R8795" s="243"/>
    </row>
    <row r="8796" spans="1:18">
      <c r="A8796" s="241"/>
      <c r="B8796" s="241"/>
      <c r="C8796" s="245"/>
      <c r="D8796" s="241"/>
      <c r="E8796" s="241"/>
      <c r="F8796" s="241"/>
      <c r="G8796" s="242"/>
      <c r="H8796" s="241"/>
      <c r="I8796" s="241"/>
      <c r="J8796" s="241"/>
      <c r="K8796" s="241"/>
      <c r="L8796" s="241"/>
      <c r="M8796" s="243"/>
      <c r="N8796" s="244"/>
      <c r="O8796" s="243"/>
      <c r="P8796" s="244"/>
      <c r="Q8796" s="243"/>
      <c r="R8796" s="243"/>
    </row>
    <row r="8797" spans="1:18">
      <c r="A8797" s="241"/>
      <c r="B8797" s="241"/>
      <c r="C8797" s="245"/>
      <c r="D8797" s="241"/>
      <c r="E8797" s="241"/>
      <c r="F8797" s="241"/>
      <c r="G8797" s="242"/>
      <c r="H8797" s="241"/>
      <c r="I8797" s="241"/>
      <c r="J8797" s="241"/>
      <c r="K8797" s="241"/>
      <c r="L8797" s="241"/>
      <c r="M8797" s="243"/>
      <c r="N8797" s="244"/>
      <c r="O8797" s="243"/>
      <c r="P8797" s="244"/>
      <c r="Q8797" s="243"/>
      <c r="R8797" s="243"/>
    </row>
    <row r="8798" spans="1:18">
      <c r="A8798" s="241"/>
      <c r="B8798" s="241"/>
      <c r="C8798" s="245"/>
      <c r="D8798" s="241"/>
      <c r="E8798" s="241"/>
      <c r="F8798" s="241"/>
      <c r="G8798" s="242"/>
      <c r="H8798" s="241"/>
      <c r="I8798" s="241"/>
      <c r="J8798" s="241"/>
      <c r="K8798" s="241"/>
      <c r="L8798" s="241"/>
      <c r="M8798" s="243"/>
      <c r="N8798" s="244"/>
      <c r="O8798" s="243"/>
      <c r="P8798" s="244"/>
      <c r="Q8798" s="243"/>
      <c r="R8798" s="243"/>
    </row>
    <row r="8799" spans="1:18">
      <c r="A8799" s="241"/>
      <c r="B8799" s="241"/>
      <c r="C8799" s="245"/>
      <c r="D8799" s="241"/>
      <c r="E8799" s="241"/>
      <c r="F8799" s="241"/>
      <c r="G8799" s="242"/>
      <c r="H8799" s="241"/>
      <c r="I8799" s="241"/>
      <c r="J8799" s="241"/>
      <c r="K8799" s="241"/>
      <c r="L8799" s="241"/>
      <c r="M8799" s="243"/>
      <c r="N8799" s="244"/>
      <c r="O8799" s="243"/>
      <c r="P8799" s="244"/>
      <c r="Q8799" s="243"/>
      <c r="R8799" s="243"/>
    </row>
    <row r="8800" spans="1:18">
      <c r="A8800" s="241"/>
      <c r="B8800" s="241"/>
      <c r="C8800" s="245"/>
      <c r="D8800" s="241"/>
      <c r="E8800" s="241"/>
      <c r="F8800" s="241"/>
      <c r="G8800" s="242"/>
      <c r="H8800" s="241"/>
      <c r="I8800" s="241"/>
      <c r="J8800" s="241"/>
      <c r="K8800" s="241"/>
      <c r="L8800" s="241"/>
      <c r="M8800" s="243"/>
      <c r="N8800" s="244"/>
      <c r="O8800" s="243"/>
      <c r="P8800" s="244"/>
      <c r="Q8800" s="243"/>
      <c r="R8800" s="243"/>
    </row>
    <row r="8801" spans="1:18">
      <c r="A8801" s="241"/>
      <c r="B8801" s="241"/>
      <c r="C8801" s="245"/>
      <c r="D8801" s="241"/>
      <c r="E8801" s="241"/>
      <c r="F8801" s="241"/>
      <c r="G8801" s="242"/>
      <c r="H8801" s="241"/>
      <c r="I8801" s="241"/>
      <c r="J8801" s="241"/>
      <c r="K8801" s="241"/>
      <c r="L8801" s="241"/>
      <c r="M8801" s="243"/>
      <c r="N8801" s="244"/>
      <c r="O8801" s="243"/>
      <c r="P8801" s="244"/>
      <c r="Q8801" s="243"/>
      <c r="R8801" s="243"/>
    </row>
    <row r="8802" spans="1:18">
      <c r="A8802" s="241"/>
      <c r="B8802" s="241"/>
      <c r="C8802" s="245"/>
      <c r="D8802" s="241"/>
      <c r="E8802" s="241"/>
      <c r="F8802" s="241"/>
      <c r="G8802" s="242"/>
      <c r="H8802" s="241"/>
      <c r="I8802" s="241"/>
      <c r="J8802" s="241"/>
      <c r="K8802" s="241"/>
      <c r="L8802" s="241"/>
      <c r="M8802" s="243"/>
      <c r="N8802" s="244"/>
      <c r="O8802" s="243"/>
      <c r="P8802" s="244"/>
      <c r="Q8802" s="243"/>
      <c r="R8802" s="243"/>
    </row>
    <row r="8803" spans="1:18">
      <c r="A8803" s="241"/>
      <c r="B8803" s="241"/>
      <c r="C8803" s="245"/>
      <c r="D8803" s="241"/>
      <c r="E8803" s="241"/>
      <c r="F8803" s="241"/>
      <c r="G8803" s="242"/>
      <c r="H8803" s="241"/>
      <c r="I8803" s="241"/>
      <c r="J8803" s="241"/>
      <c r="K8803" s="241"/>
      <c r="L8803" s="241"/>
      <c r="M8803" s="243"/>
      <c r="N8803" s="244"/>
      <c r="O8803" s="243"/>
      <c r="P8803" s="244"/>
      <c r="Q8803" s="243"/>
      <c r="R8803" s="243"/>
    </row>
    <row r="8804" spans="1:18">
      <c r="A8804" s="241"/>
      <c r="B8804" s="241"/>
      <c r="C8804" s="245"/>
      <c r="D8804" s="241"/>
      <c r="E8804" s="241"/>
      <c r="F8804" s="241"/>
      <c r="G8804" s="242"/>
      <c r="H8804" s="241"/>
      <c r="I8804" s="241"/>
      <c r="J8804" s="241"/>
      <c r="K8804" s="241"/>
      <c r="L8804" s="241"/>
      <c r="M8804" s="243"/>
      <c r="N8804" s="244"/>
      <c r="O8804" s="243"/>
      <c r="P8804" s="244"/>
      <c r="Q8804" s="243"/>
      <c r="R8804" s="243"/>
    </row>
    <row r="8805" spans="1:18">
      <c r="A8805" s="241"/>
      <c r="B8805" s="241"/>
      <c r="C8805" s="245"/>
      <c r="D8805" s="241"/>
      <c r="E8805" s="241"/>
      <c r="F8805" s="241"/>
      <c r="G8805" s="242"/>
      <c r="H8805" s="241"/>
      <c r="I8805" s="241"/>
      <c r="J8805" s="241"/>
      <c r="K8805" s="241"/>
      <c r="L8805" s="241"/>
      <c r="M8805" s="243"/>
      <c r="N8805" s="244"/>
      <c r="O8805" s="243"/>
      <c r="P8805" s="244"/>
      <c r="Q8805" s="243"/>
      <c r="R8805" s="243"/>
    </row>
    <row r="8806" spans="1:18">
      <c r="A8806" s="241"/>
      <c r="B8806" s="241"/>
      <c r="C8806" s="245"/>
      <c r="D8806" s="241"/>
      <c r="E8806" s="241"/>
      <c r="F8806" s="241"/>
      <c r="G8806" s="242"/>
      <c r="H8806" s="241"/>
      <c r="I8806" s="241"/>
      <c r="J8806" s="241"/>
      <c r="K8806" s="241"/>
      <c r="L8806" s="241"/>
      <c r="M8806" s="243"/>
      <c r="N8806" s="244"/>
      <c r="O8806" s="243"/>
      <c r="P8806" s="244"/>
      <c r="Q8806" s="243"/>
      <c r="R8806" s="243"/>
    </row>
    <row r="12391" spans="16:16">
      <c r="P12391" s="229"/>
    </row>
    <row r="12469" spans="16:16">
      <c r="P12469" s="229"/>
    </row>
    <row r="12553" spans="16:16">
      <c r="P12553" s="229"/>
    </row>
    <row r="12781" spans="16:16">
      <c r="P12781" s="229"/>
    </row>
    <row r="12906" spans="16:16">
      <c r="P12906" s="229"/>
    </row>
    <row r="12988" spans="16:16">
      <c r="P12988" s="229"/>
    </row>
    <row r="13029" spans="16:16">
      <c r="P13029" s="229"/>
    </row>
    <row r="13114" spans="16:16">
      <c r="P13114" s="229"/>
    </row>
    <row r="13183" spans="16:16">
      <c r="P13183" s="229"/>
    </row>
    <row r="13250" spans="16:16">
      <c r="P13250" s="229"/>
    </row>
    <row r="13558" spans="16:16">
      <c r="P13558" s="229"/>
    </row>
    <row r="13653" spans="16:16">
      <c r="P13653" s="229"/>
    </row>
    <row r="13799" spans="16:16">
      <c r="P13799" s="229"/>
    </row>
    <row r="13867" spans="16:16">
      <c r="P13867" s="229"/>
    </row>
    <row r="13933" spans="16:16">
      <c r="P13933" s="229"/>
    </row>
    <row r="14010" spans="16:16">
      <c r="P14010" s="229"/>
    </row>
    <row r="14084" spans="16:16">
      <c r="P14084" s="229"/>
    </row>
    <row r="14134" spans="16:16">
      <c r="P14134" s="229"/>
    </row>
    <row r="14200" spans="16:16">
      <c r="P14200" s="229"/>
    </row>
    <row r="14354" spans="16:16">
      <c r="P14354" s="229"/>
    </row>
    <row r="14405" spans="16:16">
      <c r="P14405" s="229"/>
    </row>
    <row r="14594" spans="16:16">
      <c r="P14594" s="229"/>
    </row>
    <row r="14661" spans="16:16">
      <c r="P14661" s="229"/>
    </row>
    <row r="14731" spans="16:16">
      <c r="P14731" s="229"/>
    </row>
    <row r="14800" spans="16:16">
      <c r="P14800" s="229"/>
    </row>
    <row r="14882" spans="16:16">
      <c r="P14882" s="229"/>
    </row>
    <row r="14957" spans="16:16">
      <c r="P14957" s="229"/>
    </row>
    <row r="15018" spans="16:16">
      <c r="P15018" s="229"/>
    </row>
    <row r="15082" spans="16:16">
      <c r="P15082" s="229"/>
    </row>
    <row r="15153" spans="16:16">
      <c r="P15153" s="229"/>
    </row>
    <row r="15229" spans="16:16">
      <c r="P15229" s="229"/>
    </row>
    <row r="15361" spans="16:16">
      <c r="P15361" s="229"/>
    </row>
    <row r="15495" spans="16:16">
      <c r="P15495" s="229"/>
    </row>
    <row r="15569" spans="16:16">
      <c r="P15569" s="229"/>
    </row>
    <row r="15713" spans="16:16">
      <c r="P15713" s="229"/>
    </row>
    <row r="15788" spans="16:16">
      <c r="P15788" s="229"/>
    </row>
    <row r="15870" spans="16:16">
      <c r="P15870" s="229"/>
    </row>
    <row r="15945" spans="16:16">
      <c r="P15945" s="229"/>
    </row>
    <row r="16014" spans="16:16">
      <c r="P16014" s="229"/>
    </row>
    <row r="16073" spans="16:16">
      <c r="P16073" s="229"/>
    </row>
    <row r="16147" spans="16:16">
      <c r="P16147" s="229"/>
    </row>
    <row r="16314" spans="15:18">
      <c r="O16314" s="240"/>
      <c r="P16314" s="240"/>
      <c r="Q16314" s="240"/>
      <c r="R16314" s="240"/>
    </row>
    <row r="16315" spans="16:18">
      <c r="P16315" s="240"/>
      <c r="Q16315" s="240"/>
      <c r="R16315" s="240"/>
    </row>
  </sheetData>
  <autoFilter ref="A1:AD15823">
    <extLst/>
  </autoFilter>
  <pageMargins left="0.7" right="0.7" top="0.75" bottom="0.75" header="0.3" footer="0.3"/>
  <pageSetup paperSize="1" orientation="portrait" useFirstPageNumber="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02"/>
  <sheetViews>
    <sheetView workbookViewId="0">
      <selection activeCell="H7" sqref="H7"/>
    </sheetView>
  </sheetViews>
  <sheetFormatPr defaultColWidth="9.14" defaultRowHeight="15.75" customHeight="1" outlineLevelCol="3"/>
  <cols>
    <col min="1" max="1" width="10.8533333333333" style="223" customWidth="1"/>
    <col min="2" max="2" width="11" style="220" customWidth="1"/>
    <col min="3" max="3" width="11.4266666666667" style="224" customWidth="1"/>
    <col min="4" max="16384" width="9.14" style="216" customWidth="1"/>
  </cols>
  <sheetData>
    <row r="1" spans="1:3">
      <c r="A1" s="225" t="s">
        <v>4</v>
      </c>
      <c r="B1" s="226" t="s">
        <v>978</v>
      </c>
      <c r="C1" s="227" t="s">
        <v>979</v>
      </c>
    </row>
    <row r="2" ht="15" customHeight="1" spans="1:4">
      <c r="A2" s="216">
        <v>7398</v>
      </c>
      <c r="B2" s="228">
        <v>45167</v>
      </c>
      <c r="C2" s="216">
        <v>4208.95</v>
      </c>
      <c r="D2" s="216">
        <f>COUNTIF(A:A,A2)</f>
        <v>7</v>
      </c>
    </row>
    <row r="3" ht="15" customHeight="1" spans="1:4">
      <c r="A3" s="216">
        <v>7400</v>
      </c>
      <c r="B3" s="228">
        <v>45167</v>
      </c>
      <c r="C3" s="216">
        <v>2915.22</v>
      </c>
      <c r="D3" s="216">
        <f>COUNTIF(A:A,A3)</f>
        <v>7</v>
      </c>
    </row>
    <row r="4" ht="15" customHeight="1" spans="1:4">
      <c r="A4" s="216">
        <v>7402</v>
      </c>
      <c r="B4" s="228">
        <v>45167</v>
      </c>
      <c r="C4" s="216">
        <v>3856.25</v>
      </c>
      <c r="D4" s="216">
        <f>COUNTIF(A:A,A4)</f>
        <v>7</v>
      </c>
    </row>
    <row r="5" ht="15" customHeight="1" spans="1:4">
      <c r="A5" s="216">
        <v>7359</v>
      </c>
      <c r="B5" s="228">
        <v>45167</v>
      </c>
      <c r="C5" s="216">
        <v>3494.99</v>
      </c>
      <c r="D5" s="216">
        <f>COUNTIF(A:A,A5)</f>
        <v>7</v>
      </c>
    </row>
    <row r="6" ht="15" customHeight="1" spans="1:4">
      <c r="A6" s="216">
        <v>7403</v>
      </c>
      <c r="B6" s="228">
        <v>45167</v>
      </c>
      <c r="C6" s="216">
        <v>3661.37</v>
      </c>
      <c r="D6" s="216">
        <f>COUNTIF(A:A,A6)</f>
        <v>7</v>
      </c>
    </row>
    <row r="7" ht="15" customHeight="1" spans="1:4">
      <c r="A7" s="216">
        <v>7625</v>
      </c>
      <c r="B7" s="228">
        <v>45167</v>
      </c>
      <c r="C7" s="216">
        <v>4556.51</v>
      </c>
      <c r="D7" s="216">
        <f>COUNTIF(A:A,A7)</f>
        <v>7</v>
      </c>
    </row>
    <row r="8" ht="15" customHeight="1" spans="1:4">
      <c r="A8" s="216">
        <v>7355</v>
      </c>
      <c r="B8" s="228">
        <v>45167</v>
      </c>
      <c r="C8" s="216">
        <v>3365.35</v>
      </c>
      <c r="D8" s="216">
        <f>COUNTIF(A:A,A8)</f>
        <v>7</v>
      </c>
    </row>
    <row r="9" ht="15" customHeight="1" spans="1:4">
      <c r="A9" s="216">
        <v>7389</v>
      </c>
      <c r="B9" s="228">
        <v>45167</v>
      </c>
      <c r="C9" s="216">
        <v>5790.19</v>
      </c>
      <c r="D9" s="216">
        <f>COUNTIF(A:A,A9)</f>
        <v>7</v>
      </c>
    </row>
    <row r="10" ht="15" customHeight="1" spans="1:4">
      <c r="A10" s="216">
        <v>7493</v>
      </c>
      <c r="B10" s="228">
        <v>45167</v>
      </c>
      <c r="C10" s="216">
        <v>4369.01</v>
      </c>
      <c r="D10" s="216">
        <f>COUNTIF(A:A,A10)</f>
        <v>7</v>
      </c>
    </row>
    <row r="11" ht="15" customHeight="1" spans="1:4">
      <c r="A11" s="216">
        <v>7365</v>
      </c>
      <c r="B11" s="228">
        <v>45167</v>
      </c>
      <c r="C11" s="216">
        <v>2143.05</v>
      </c>
      <c r="D11" s="216">
        <f>COUNTIF(A:A,A11)</f>
        <v>7</v>
      </c>
    </row>
    <row r="12" ht="15" customHeight="1" spans="1:4">
      <c r="A12" s="216">
        <v>7375</v>
      </c>
      <c r="B12" s="228">
        <v>45167</v>
      </c>
      <c r="C12" s="216">
        <v>3238.52</v>
      </c>
      <c r="D12" s="216">
        <f>COUNTIF(A:A,A12)</f>
        <v>7</v>
      </c>
    </row>
    <row r="13" ht="15" customHeight="1" spans="1:4">
      <c r="A13" s="216">
        <v>7378</v>
      </c>
      <c r="B13" s="228">
        <v>45167</v>
      </c>
      <c r="C13" s="216">
        <v>5158.15</v>
      </c>
      <c r="D13" s="216">
        <f>COUNTIF(A:A,A13)</f>
        <v>7</v>
      </c>
    </row>
    <row r="14" ht="15" customHeight="1" spans="1:4">
      <c r="A14" s="216">
        <v>7360</v>
      </c>
      <c r="B14" s="228">
        <v>45167</v>
      </c>
      <c r="C14" s="216">
        <v>5148.4</v>
      </c>
      <c r="D14" s="216">
        <f>COUNTIF(A:A,A14)</f>
        <v>7</v>
      </c>
    </row>
    <row r="15" ht="15" customHeight="1" spans="1:4">
      <c r="A15" s="216">
        <v>7371</v>
      </c>
      <c r="B15" s="228">
        <v>45167</v>
      </c>
      <c r="C15" s="216">
        <v>3406.85</v>
      </c>
      <c r="D15" s="216">
        <f>COUNTIF(A:A,A15)</f>
        <v>7</v>
      </c>
    </row>
    <row r="16" ht="15" customHeight="1" spans="1:4">
      <c r="A16" s="216">
        <v>7367</v>
      </c>
      <c r="B16" s="228">
        <v>45167</v>
      </c>
      <c r="C16" s="216">
        <v>3708.64</v>
      </c>
      <c r="D16" s="216">
        <f>COUNTIF(A:A,A16)</f>
        <v>7</v>
      </c>
    </row>
    <row r="17" ht="15" customHeight="1" spans="1:4">
      <c r="A17" s="216">
        <v>7383</v>
      </c>
      <c r="B17" s="228">
        <v>45167</v>
      </c>
      <c r="C17" s="216">
        <v>3644.54</v>
      </c>
      <c r="D17" s="216">
        <f>COUNTIF(A:A,A17)</f>
        <v>7</v>
      </c>
    </row>
    <row r="18" ht="15" customHeight="1" spans="1:4">
      <c r="A18" s="216">
        <v>7363</v>
      </c>
      <c r="B18" s="228">
        <v>45167</v>
      </c>
      <c r="C18" s="216">
        <v>2528.3</v>
      </c>
      <c r="D18" s="216">
        <f>COUNTIF(A:A,A18)</f>
        <v>7</v>
      </c>
    </row>
    <row r="19" ht="15" customHeight="1" spans="1:4">
      <c r="A19" s="216">
        <v>7374</v>
      </c>
      <c r="B19" s="228">
        <v>45167</v>
      </c>
      <c r="C19" s="216">
        <v>3717.01</v>
      </c>
      <c r="D19" s="216">
        <f>COUNTIF(A:A,A19)</f>
        <v>7</v>
      </c>
    </row>
    <row r="20" ht="15" customHeight="1" spans="1:4">
      <c r="A20" s="216">
        <v>7385</v>
      </c>
      <c r="B20" s="228">
        <v>45167</v>
      </c>
      <c r="C20" s="216">
        <v>2736.75</v>
      </c>
      <c r="D20" s="216">
        <f>COUNTIF(A:A,A20)</f>
        <v>7</v>
      </c>
    </row>
    <row r="21" ht="15" customHeight="1" spans="1:4">
      <c r="A21" s="216">
        <v>7393</v>
      </c>
      <c r="B21" s="228">
        <v>45167</v>
      </c>
      <c r="C21" s="216">
        <v>3188.88</v>
      </c>
      <c r="D21" s="216">
        <f>COUNTIF(A:A,A21)</f>
        <v>7</v>
      </c>
    </row>
    <row r="22" ht="15" customHeight="1" spans="1:4">
      <c r="A22" s="216">
        <v>7372</v>
      </c>
      <c r="B22" s="228">
        <v>45167</v>
      </c>
      <c r="C22" s="216">
        <v>2441.4</v>
      </c>
      <c r="D22" s="216">
        <f>COUNTIF(A:A,A22)</f>
        <v>7</v>
      </c>
    </row>
    <row r="23" ht="15" customHeight="1" spans="1:4">
      <c r="A23" s="216">
        <v>7380</v>
      </c>
      <c r="B23" s="228">
        <v>45167</v>
      </c>
      <c r="C23" s="216">
        <v>2900.35</v>
      </c>
      <c r="D23" s="216">
        <f>COUNTIF(A:A,A23)</f>
        <v>7</v>
      </c>
    </row>
    <row r="24" ht="15" customHeight="1" spans="1:4">
      <c r="A24" s="216">
        <v>7369</v>
      </c>
      <c r="B24" s="228">
        <v>45167</v>
      </c>
      <c r="C24" s="216">
        <v>2528.92</v>
      </c>
      <c r="D24" s="216">
        <f>COUNTIF(A:A,A24)</f>
        <v>7</v>
      </c>
    </row>
    <row r="25" ht="15" customHeight="1" spans="1:4">
      <c r="A25" s="216">
        <v>7377</v>
      </c>
      <c r="B25" s="228">
        <v>45167</v>
      </c>
      <c r="C25" s="216">
        <v>4011.56</v>
      </c>
      <c r="D25" s="216">
        <f>COUNTIF(A:A,A25)</f>
        <v>7</v>
      </c>
    </row>
    <row r="26" ht="15" customHeight="1" spans="1:4">
      <c r="A26" s="216">
        <v>7381</v>
      </c>
      <c r="B26" s="228">
        <v>45167</v>
      </c>
      <c r="C26" s="216">
        <v>3842.4</v>
      </c>
      <c r="D26" s="216">
        <f>COUNTIF(A:A,A26)</f>
        <v>7</v>
      </c>
    </row>
    <row r="27" ht="15" customHeight="1" spans="1:4">
      <c r="A27" s="216">
        <v>7494</v>
      </c>
      <c r="B27" s="228">
        <v>45167</v>
      </c>
      <c r="C27" s="216">
        <v>3249.89</v>
      </c>
      <c r="D27" s="216">
        <f>COUNTIF(A:A,A27)</f>
        <v>7</v>
      </c>
    </row>
    <row r="28" ht="15" customHeight="1" spans="1:4">
      <c r="A28" s="216">
        <v>8150</v>
      </c>
      <c r="B28" s="228">
        <v>45167</v>
      </c>
      <c r="C28" s="216">
        <v>3591.65</v>
      </c>
      <c r="D28" s="216">
        <f>COUNTIF(A:A,A28)</f>
        <v>7</v>
      </c>
    </row>
    <row r="29" ht="15" customHeight="1" spans="1:4">
      <c r="A29" s="216">
        <v>7492</v>
      </c>
      <c r="B29" s="228">
        <v>45167</v>
      </c>
      <c r="C29" s="216">
        <v>2924.22</v>
      </c>
      <c r="D29" s="216">
        <f>COUNTIF(A:A,A29)</f>
        <v>7</v>
      </c>
    </row>
    <row r="30" ht="15" customHeight="1" spans="1:4">
      <c r="A30" s="216">
        <v>7351</v>
      </c>
      <c r="B30" s="228">
        <v>45167</v>
      </c>
      <c r="C30" s="216">
        <v>3225.03</v>
      </c>
      <c r="D30" s="216">
        <f>COUNTIF(A:A,A30)</f>
        <v>7</v>
      </c>
    </row>
    <row r="31" ht="15" customHeight="1" spans="1:4">
      <c r="A31" s="216">
        <v>7401</v>
      </c>
      <c r="B31" s="228">
        <v>45167</v>
      </c>
      <c r="C31" s="216">
        <v>3817.78</v>
      </c>
      <c r="D31" s="216">
        <f>COUNTIF(A:A,A31)</f>
        <v>7</v>
      </c>
    </row>
    <row r="32" ht="15" customHeight="1" spans="1:4">
      <c r="A32" s="216">
        <v>7392</v>
      </c>
      <c r="B32" s="228">
        <v>45167</v>
      </c>
      <c r="C32" s="216">
        <v>5445.02</v>
      </c>
      <c r="D32" s="216">
        <f>COUNTIF(A:A,A32)</f>
        <v>7</v>
      </c>
    </row>
    <row r="33" ht="15" customHeight="1" spans="1:4">
      <c r="A33" s="216">
        <v>7495</v>
      </c>
      <c r="B33" s="228">
        <v>45167</v>
      </c>
      <c r="C33" s="216">
        <v>2465.28</v>
      </c>
      <c r="D33" s="216">
        <f>COUNTIF(A:A,A33)</f>
        <v>7</v>
      </c>
    </row>
    <row r="34" ht="15" customHeight="1" spans="1:4">
      <c r="A34" s="216">
        <v>7362</v>
      </c>
      <c r="B34" s="228">
        <v>45167</v>
      </c>
      <c r="C34" s="216">
        <v>2401.89</v>
      </c>
      <c r="D34" s="216">
        <f>COUNTIF(A:A,A34)</f>
        <v>7</v>
      </c>
    </row>
    <row r="35" ht="15" customHeight="1" spans="1:4">
      <c r="A35" s="216">
        <v>7387</v>
      </c>
      <c r="B35" s="228">
        <v>45167</v>
      </c>
      <c r="C35" s="216">
        <v>4498.21</v>
      </c>
      <c r="D35" s="216">
        <f>COUNTIF(A:A,A35)</f>
        <v>7</v>
      </c>
    </row>
    <row r="36" ht="15" customHeight="1" spans="1:4">
      <c r="A36" s="216">
        <v>7396</v>
      </c>
      <c r="B36" s="228">
        <v>45167</v>
      </c>
      <c r="C36" s="216">
        <v>3506.67</v>
      </c>
      <c r="D36" s="216">
        <f>COUNTIF(A:A,A36)</f>
        <v>7</v>
      </c>
    </row>
    <row r="37" ht="15" customHeight="1" spans="1:4">
      <c r="A37" s="216">
        <v>7373</v>
      </c>
      <c r="B37" s="228">
        <v>45167</v>
      </c>
      <c r="C37" s="216">
        <v>3410.75</v>
      </c>
      <c r="D37" s="216">
        <f>COUNTIF(A:A,A37)</f>
        <v>7</v>
      </c>
    </row>
    <row r="38" ht="15" customHeight="1" spans="1:4">
      <c r="A38" s="216">
        <v>7364</v>
      </c>
      <c r="B38" s="228">
        <v>45167</v>
      </c>
      <c r="C38" s="216">
        <v>1781.13</v>
      </c>
      <c r="D38" s="216">
        <f>COUNTIF(A:A,A38)</f>
        <v>7</v>
      </c>
    </row>
    <row r="39" ht="15" customHeight="1" spans="1:4">
      <c r="A39" s="216">
        <v>7358</v>
      </c>
      <c r="B39" s="228">
        <v>45167</v>
      </c>
      <c r="C39" s="216">
        <v>3157.66</v>
      </c>
      <c r="D39" s="216">
        <f>COUNTIF(A:A,A39)</f>
        <v>7</v>
      </c>
    </row>
    <row r="40" ht="15" customHeight="1" spans="1:4">
      <c r="A40" s="216">
        <v>7384</v>
      </c>
      <c r="B40" s="228">
        <v>45167</v>
      </c>
      <c r="C40" s="216">
        <v>2669.51</v>
      </c>
      <c r="D40" s="216">
        <f>COUNTIF(A:A,A40)</f>
        <v>7</v>
      </c>
    </row>
    <row r="41" ht="15" customHeight="1" spans="1:4">
      <c r="A41" s="216">
        <v>7366</v>
      </c>
      <c r="B41" s="228">
        <v>45167</v>
      </c>
      <c r="C41" s="216">
        <v>4940.59</v>
      </c>
      <c r="D41" s="216">
        <f>COUNTIF(A:A,A41)</f>
        <v>7</v>
      </c>
    </row>
    <row r="42" ht="15" customHeight="1" spans="1:4">
      <c r="A42" s="216">
        <v>7382</v>
      </c>
      <c r="B42" s="228">
        <v>45167</v>
      </c>
      <c r="C42" s="216">
        <v>3654.55</v>
      </c>
      <c r="D42" s="216">
        <f>COUNTIF(A:A,A42)</f>
        <v>7</v>
      </c>
    </row>
    <row r="43" ht="15" customHeight="1" spans="1:4">
      <c r="A43" s="216">
        <v>7379</v>
      </c>
      <c r="B43" s="228">
        <v>45167</v>
      </c>
      <c r="C43" s="216">
        <v>4520.5</v>
      </c>
      <c r="D43" s="216">
        <f>COUNTIF(A:A,A43)</f>
        <v>7</v>
      </c>
    </row>
    <row r="44" ht="15" customHeight="1" spans="1:4">
      <c r="A44" s="216">
        <v>7489</v>
      </c>
      <c r="B44" s="228">
        <v>45167</v>
      </c>
      <c r="C44" s="216">
        <v>5865.09</v>
      </c>
      <c r="D44" s="216">
        <f>COUNTIF(A:A,A44)</f>
        <v>7</v>
      </c>
    </row>
    <row r="45" ht="15" customHeight="1" spans="1:4">
      <c r="A45" s="216">
        <v>7368</v>
      </c>
      <c r="B45" s="228">
        <v>45167</v>
      </c>
      <c r="C45" s="216">
        <v>6287.08</v>
      </c>
      <c r="D45" s="216">
        <f>COUNTIF(A:A,A45)</f>
        <v>7</v>
      </c>
    </row>
    <row r="46" ht="15" customHeight="1" spans="1:4">
      <c r="A46" s="216">
        <v>7397</v>
      </c>
      <c r="B46" s="228">
        <v>45167</v>
      </c>
      <c r="C46" s="216">
        <v>4065.67</v>
      </c>
      <c r="D46" s="216">
        <f>COUNTIF(A:A,A46)</f>
        <v>7</v>
      </c>
    </row>
    <row r="47" ht="15" customHeight="1" spans="1:4">
      <c r="A47" s="216">
        <v>7352</v>
      </c>
      <c r="B47" s="228">
        <v>45167</v>
      </c>
      <c r="C47" s="216">
        <v>3241.46</v>
      </c>
      <c r="D47" s="216">
        <f>COUNTIF(A:A,A47)</f>
        <v>7</v>
      </c>
    </row>
    <row r="48" ht="15" customHeight="1" spans="1:4">
      <c r="A48" s="216">
        <v>7386</v>
      </c>
      <c r="B48" s="228">
        <v>45167</v>
      </c>
      <c r="C48" s="216">
        <v>3238.06</v>
      </c>
      <c r="D48" s="216">
        <f>COUNTIF(A:A,A48)</f>
        <v>7</v>
      </c>
    </row>
    <row r="49" ht="15" customHeight="1" spans="1:4">
      <c r="A49" s="216">
        <v>7488</v>
      </c>
      <c r="B49" s="228">
        <v>45167</v>
      </c>
      <c r="C49" s="216">
        <v>3033.26</v>
      </c>
      <c r="D49" s="216">
        <f>COUNTIF(A:A,A49)</f>
        <v>7</v>
      </c>
    </row>
    <row r="50" ht="15" customHeight="1" spans="1:4">
      <c r="A50" s="216">
        <v>7491</v>
      </c>
      <c r="B50" s="228">
        <v>45167</v>
      </c>
      <c r="C50" s="216">
        <v>3180.71</v>
      </c>
      <c r="D50" s="216">
        <f>COUNTIF(A:A,A50)</f>
        <v>7</v>
      </c>
    </row>
    <row r="51" ht="15" customHeight="1" spans="1:4">
      <c r="A51" s="216">
        <v>7391</v>
      </c>
      <c r="B51" s="228">
        <v>45167</v>
      </c>
      <c r="C51" s="216">
        <v>3738.53</v>
      </c>
      <c r="D51" s="216">
        <f>COUNTIF(A:A,A51)</f>
        <v>7</v>
      </c>
    </row>
    <row r="52" ht="15" customHeight="1" spans="1:4">
      <c r="A52" s="216">
        <v>7394</v>
      </c>
      <c r="B52" s="228">
        <v>45167</v>
      </c>
      <c r="C52" s="216">
        <v>2429.75</v>
      </c>
      <c r="D52" s="216">
        <f>COUNTIF(A:A,A52)</f>
        <v>7</v>
      </c>
    </row>
    <row r="53" ht="15" customHeight="1" spans="1:4">
      <c r="A53" s="216">
        <v>7487</v>
      </c>
      <c r="B53" s="228">
        <v>45167</v>
      </c>
      <c r="C53" s="216">
        <v>3063.83</v>
      </c>
      <c r="D53" s="216">
        <f>COUNTIF(A:A,A53)</f>
        <v>7</v>
      </c>
    </row>
    <row r="54" ht="15" customHeight="1" spans="1:4">
      <c r="A54" s="216">
        <v>7361</v>
      </c>
      <c r="B54" s="228">
        <v>45167</v>
      </c>
      <c r="C54" s="216">
        <v>3532.78</v>
      </c>
      <c r="D54" s="216">
        <f>COUNTIF(A:A,A54)</f>
        <v>7</v>
      </c>
    </row>
    <row r="55" ht="15" customHeight="1" spans="1:4">
      <c r="A55" s="216">
        <v>7376</v>
      </c>
      <c r="B55" s="228">
        <v>45167</v>
      </c>
      <c r="C55" s="216">
        <v>8640.52</v>
      </c>
      <c r="D55" s="216">
        <f>COUNTIF(A:A,A55)</f>
        <v>7</v>
      </c>
    </row>
    <row r="56" ht="15" customHeight="1" spans="1:4">
      <c r="A56" s="216">
        <v>7398</v>
      </c>
      <c r="B56" s="228">
        <v>45168</v>
      </c>
      <c r="C56" s="216">
        <v>4319.43</v>
      </c>
      <c r="D56" s="216">
        <f>COUNTIF(A:A,A56)</f>
        <v>7</v>
      </c>
    </row>
    <row r="57" ht="15" customHeight="1" spans="1:4">
      <c r="A57" s="216">
        <v>7400</v>
      </c>
      <c r="B57" s="228">
        <v>45168</v>
      </c>
      <c r="C57" s="216">
        <v>2745.13</v>
      </c>
      <c r="D57" s="216">
        <f>COUNTIF(A:A,A57)</f>
        <v>7</v>
      </c>
    </row>
    <row r="58" ht="15" customHeight="1" spans="1:4">
      <c r="A58" s="216">
        <v>7402</v>
      </c>
      <c r="B58" s="228">
        <v>45168</v>
      </c>
      <c r="C58" s="216">
        <v>4134.36</v>
      </c>
      <c r="D58" s="216">
        <f>COUNTIF(A:A,A58)</f>
        <v>7</v>
      </c>
    </row>
    <row r="59" ht="15" customHeight="1" spans="1:4">
      <c r="A59" s="216">
        <v>7359</v>
      </c>
      <c r="B59" s="228">
        <v>45168</v>
      </c>
      <c r="C59" s="216">
        <v>2645.13</v>
      </c>
      <c r="D59" s="216">
        <f>COUNTIF(A:A,A59)</f>
        <v>7</v>
      </c>
    </row>
    <row r="60" ht="15" customHeight="1" spans="1:4">
      <c r="A60" s="216">
        <v>7403</v>
      </c>
      <c r="B60" s="228">
        <v>45168</v>
      </c>
      <c r="C60" s="216">
        <v>4364.74</v>
      </c>
      <c r="D60" s="216">
        <f>COUNTIF(A:A,A60)</f>
        <v>7</v>
      </c>
    </row>
    <row r="61" ht="15" customHeight="1" spans="1:4">
      <c r="A61" s="216">
        <v>7625</v>
      </c>
      <c r="B61" s="228">
        <v>45168</v>
      </c>
      <c r="C61" s="216">
        <v>4734.42</v>
      </c>
      <c r="D61" s="216">
        <f>COUNTIF(A:A,A61)</f>
        <v>7</v>
      </c>
    </row>
    <row r="62" ht="15" customHeight="1" spans="1:4">
      <c r="A62" s="216">
        <v>7355</v>
      </c>
      <c r="B62" s="228">
        <v>45168</v>
      </c>
      <c r="C62" s="216">
        <v>4243.43</v>
      </c>
      <c r="D62" s="216">
        <f>COUNTIF(A:A,A62)</f>
        <v>7</v>
      </c>
    </row>
    <row r="63" ht="15" customHeight="1" spans="1:4">
      <c r="A63" s="216">
        <v>7389</v>
      </c>
      <c r="B63" s="228">
        <v>45168</v>
      </c>
      <c r="C63" s="216">
        <v>6073.77</v>
      </c>
      <c r="D63" s="216">
        <f>COUNTIF(A:A,A63)</f>
        <v>7</v>
      </c>
    </row>
    <row r="64" ht="15" customHeight="1" spans="1:4">
      <c r="A64" s="216">
        <v>7493</v>
      </c>
      <c r="B64" s="228">
        <v>45168</v>
      </c>
      <c r="C64" s="216">
        <v>4777.67</v>
      </c>
      <c r="D64" s="216">
        <f>COUNTIF(A:A,A64)</f>
        <v>7</v>
      </c>
    </row>
    <row r="65" ht="15" customHeight="1" spans="1:4">
      <c r="A65" s="216">
        <v>7365</v>
      </c>
      <c r="B65" s="228">
        <v>45168</v>
      </c>
      <c r="C65" s="216">
        <v>2398.26</v>
      </c>
      <c r="D65" s="216">
        <f>COUNTIF(A:A,A65)</f>
        <v>7</v>
      </c>
    </row>
    <row r="66" ht="15" customHeight="1" spans="1:4">
      <c r="A66" s="216">
        <v>7375</v>
      </c>
      <c r="B66" s="228">
        <v>45168</v>
      </c>
      <c r="C66" s="216">
        <v>3516.42</v>
      </c>
      <c r="D66" s="216">
        <f>COUNTIF(A:A,A66)</f>
        <v>7</v>
      </c>
    </row>
    <row r="67" ht="15" customHeight="1" spans="1:4">
      <c r="A67" s="216">
        <v>7378</v>
      </c>
      <c r="B67" s="228">
        <v>45168</v>
      </c>
      <c r="C67" s="216">
        <v>4759.19</v>
      </c>
      <c r="D67" s="216">
        <f>COUNTIF(A:A,A67)</f>
        <v>7</v>
      </c>
    </row>
    <row r="68" ht="15" customHeight="1" spans="1:4">
      <c r="A68" s="216">
        <v>7360</v>
      </c>
      <c r="B68" s="228">
        <v>45168</v>
      </c>
      <c r="C68" s="216">
        <v>5158.89</v>
      </c>
      <c r="D68" s="216">
        <f>COUNTIF(A:A,A68)</f>
        <v>7</v>
      </c>
    </row>
    <row r="69" ht="15" customHeight="1" spans="1:4">
      <c r="A69" s="216">
        <v>7371</v>
      </c>
      <c r="B69" s="228">
        <v>45168</v>
      </c>
      <c r="C69" s="216">
        <v>3018.95</v>
      </c>
      <c r="D69" s="216">
        <f>COUNTIF(A:A,A69)</f>
        <v>7</v>
      </c>
    </row>
    <row r="70" ht="15" customHeight="1" spans="1:4">
      <c r="A70" s="216">
        <v>7367</v>
      </c>
      <c r="B70" s="228">
        <v>45168</v>
      </c>
      <c r="C70" s="216">
        <v>4118.47</v>
      </c>
      <c r="D70" s="216">
        <f>COUNTIF(A:A,A70)</f>
        <v>7</v>
      </c>
    </row>
    <row r="71" ht="15" customHeight="1" spans="1:4">
      <c r="A71" s="216">
        <v>7383</v>
      </c>
      <c r="B71" s="228">
        <v>45168</v>
      </c>
      <c r="C71" s="216">
        <v>4195.25</v>
      </c>
      <c r="D71" s="216">
        <f>COUNTIF(A:A,A71)</f>
        <v>7</v>
      </c>
    </row>
    <row r="72" ht="15" customHeight="1" spans="1:4">
      <c r="A72" s="216">
        <v>7363</v>
      </c>
      <c r="B72" s="228">
        <v>45168</v>
      </c>
      <c r="C72" s="216">
        <v>3200.98</v>
      </c>
      <c r="D72" s="216">
        <f>COUNTIF(A:A,A72)</f>
        <v>7</v>
      </c>
    </row>
    <row r="73" ht="15" customHeight="1" spans="1:4">
      <c r="A73" s="216">
        <v>7374</v>
      </c>
      <c r="B73" s="228">
        <v>45168</v>
      </c>
      <c r="C73" s="216">
        <v>4201.57</v>
      </c>
      <c r="D73" s="216">
        <f>COUNTIF(A:A,A73)</f>
        <v>7</v>
      </c>
    </row>
    <row r="74" ht="15" customHeight="1" spans="1:4">
      <c r="A74" s="216">
        <v>7385</v>
      </c>
      <c r="B74" s="228">
        <v>45168</v>
      </c>
      <c r="C74" s="216">
        <v>3629.66</v>
      </c>
      <c r="D74" s="216">
        <f>COUNTIF(A:A,A74)</f>
        <v>7</v>
      </c>
    </row>
    <row r="75" ht="15" customHeight="1" spans="1:4">
      <c r="A75" s="216">
        <v>7393</v>
      </c>
      <c r="B75" s="228">
        <v>45168</v>
      </c>
      <c r="C75" s="216">
        <v>4043.69</v>
      </c>
      <c r="D75" s="216">
        <f>COUNTIF(A:A,A75)</f>
        <v>7</v>
      </c>
    </row>
    <row r="76" ht="15" customHeight="1" spans="1:4">
      <c r="A76" s="216">
        <v>7372</v>
      </c>
      <c r="B76" s="228">
        <v>45168</v>
      </c>
      <c r="C76" s="216">
        <v>2758.81</v>
      </c>
      <c r="D76" s="216">
        <f>COUNTIF(A:A,A76)</f>
        <v>7</v>
      </c>
    </row>
    <row r="77" ht="15" customHeight="1" spans="1:4">
      <c r="A77" s="216">
        <v>7380</v>
      </c>
      <c r="B77" s="228">
        <v>45168</v>
      </c>
      <c r="C77" s="216">
        <v>2544.27</v>
      </c>
      <c r="D77" s="216">
        <f>COUNTIF(A:A,A77)</f>
        <v>7</v>
      </c>
    </row>
    <row r="78" ht="15" customHeight="1" spans="1:4">
      <c r="A78" s="216">
        <v>7369</v>
      </c>
      <c r="B78" s="228">
        <v>45168</v>
      </c>
      <c r="C78" s="216">
        <v>3349.32</v>
      </c>
      <c r="D78" s="216">
        <f>COUNTIF(A:A,A78)</f>
        <v>7</v>
      </c>
    </row>
    <row r="79" ht="15" customHeight="1" spans="1:4">
      <c r="A79" s="216">
        <v>7377</v>
      </c>
      <c r="B79" s="228">
        <v>45168</v>
      </c>
      <c r="C79" s="216">
        <v>4253.86</v>
      </c>
      <c r="D79" s="216">
        <f>COUNTIF(A:A,A79)</f>
        <v>7</v>
      </c>
    </row>
    <row r="80" ht="15" customHeight="1" spans="1:4">
      <c r="A80" s="216">
        <v>7381</v>
      </c>
      <c r="B80" s="228">
        <v>45168</v>
      </c>
      <c r="C80" s="216">
        <v>4181.99</v>
      </c>
      <c r="D80" s="216">
        <f>COUNTIF(A:A,A80)</f>
        <v>7</v>
      </c>
    </row>
    <row r="81" ht="15" customHeight="1" spans="1:4">
      <c r="A81" s="216">
        <v>7494</v>
      </c>
      <c r="B81" s="228">
        <v>45168</v>
      </c>
      <c r="C81" s="216">
        <v>3729.79</v>
      </c>
      <c r="D81" s="216">
        <f>COUNTIF(A:A,A81)</f>
        <v>7</v>
      </c>
    </row>
    <row r="82" ht="15" customHeight="1" spans="1:4">
      <c r="A82" s="216">
        <v>8150</v>
      </c>
      <c r="B82" s="228">
        <v>45168</v>
      </c>
      <c r="C82" s="216">
        <v>4267.59</v>
      </c>
      <c r="D82" s="216">
        <f>COUNTIF(A:A,A82)</f>
        <v>7</v>
      </c>
    </row>
    <row r="83" ht="15" customHeight="1" spans="1:4">
      <c r="A83" s="216">
        <v>7492</v>
      </c>
      <c r="B83" s="228">
        <v>45168</v>
      </c>
      <c r="C83" s="216">
        <v>2897.09</v>
      </c>
      <c r="D83" s="216">
        <f>COUNTIF(A:A,A83)</f>
        <v>7</v>
      </c>
    </row>
    <row r="84" ht="15" customHeight="1" spans="1:4">
      <c r="A84" s="216">
        <v>7351</v>
      </c>
      <c r="B84" s="228">
        <v>45168</v>
      </c>
      <c r="C84" s="216">
        <v>4554.9</v>
      </c>
      <c r="D84" s="216">
        <f>COUNTIF(A:A,A84)</f>
        <v>7</v>
      </c>
    </row>
    <row r="85" ht="15" customHeight="1" spans="1:4">
      <c r="A85" s="216">
        <v>7401</v>
      </c>
      <c r="B85" s="228">
        <v>45168</v>
      </c>
      <c r="C85" s="216">
        <v>4303.26</v>
      </c>
      <c r="D85" s="216">
        <f>COUNTIF(A:A,A85)</f>
        <v>7</v>
      </c>
    </row>
    <row r="86" ht="15" customHeight="1" spans="1:4">
      <c r="A86" s="216">
        <v>7392</v>
      </c>
      <c r="B86" s="228">
        <v>45168</v>
      </c>
      <c r="C86" s="216">
        <v>5549.49</v>
      </c>
      <c r="D86" s="216">
        <f>COUNTIF(A:A,A86)</f>
        <v>7</v>
      </c>
    </row>
    <row r="87" ht="15" customHeight="1" spans="1:4">
      <c r="A87" s="216">
        <v>7495</v>
      </c>
      <c r="B87" s="228">
        <v>45168</v>
      </c>
      <c r="C87" s="216">
        <v>2858.46</v>
      </c>
      <c r="D87" s="216">
        <f>COUNTIF(A:A,A87)</f>
        <v>7</v>
      </c>
    </row>
    <row r="88" ht="15" customHeight="1" spans="1:4">
      <c r="A88" s="216">
        <v>7362</v>
      </c>
      <c r="B88" s="228">
        <v>45168</v>
      </c>
      <c r="C88" s="216">
        <v>2473.25</v>
      </c>
      <c r="D88" s="216">
        <f>COUNTIF(A:A,A88)</f>
        <v>7</v>
      </c>
    </row>
    <row r="89" ht="15" customHeight="1" spans="1:4">
      <c r="A89" s="216">
        <v>7387</v>
      </c>
      <c r="B89" s="228">
        <v>45168</v>
      </c>
      <c r="C89" s="216">
        <v>4059.51</v>
      </c>
      <c r="D89" s="216">
        <f>COUNTIF(A:A,A89)</f>
        <v>7</v>
      </c>
    </row>
    <row r="90" ht="15" customHeight="1" spans="1:4">
      <c r="A90" s="216">
        <v>7396</v>
      </c>
      <c r="B90" s="228">
        <v>45168</v>
      </c>
      <c r="C90" s="216">
        <v>3710.69</v>
      </c>
      <c r="D90" s="216">
        <f>COUNTIF(A:A,A90)</f>
        <v>7</v>
      </c>
    </row>
    <row r="91" ht="15" customHeight="1" spans="1:4">
      <c r="A91" s="216">
        <v>7373</v>
      </c>
      <c r="B91" s="228">
        <v>45168</v>
      </c>
      <c r="C91" s="216">
        <v>3972.19</v>
      </c>
      <c r="D91" s="216">
        <f>COUNTIF(A:A,A91)</f>
        <v>7</v>
      </c>
    </row>
    <row r="92" ht="15" customHeight="1" spans="1:4">
      <c r="A92" s="216">
        <v>7364</v>
      </c>
      <c r="B92" s="228">
        <v>45168</v>
      </c>
      <c r="C92" s="216">
        <v>1206.14</v>
      </c>
      <c r="D92" s="216">
        <f>COUNTIF(A:A,A92)</f>
        <v>7</v>
      </c>
    </row>
    <row r="93" ht="15" customHeight="1" spans="1:4">
      <c r="A93" s="216">
        <v>7358</v>
      </c>
      <c r="B93" s="228">
        <v>45168</v>
      </c>
      <c r="C93" s="216">
        <v>2815.19</v>
      </c>
      <c r="D93" s="216">
        <f>COUNTIF(A:A,A93)</f>
        <v>7</v>
      </c>
    </row>
    <row r="94" ht="15" customHeight="1" spans="1:4">
      <c r="A94" s="216">
        <v>7384</v>
      </c>
      <c r="B94" s="228">
        <v>45168</v>
      </c>
      <c r="C94" s="216">
        <v>2747.28</v>
      </c>
      <c r="D94" s="216">
        <f>COUNTIF(A:A,A94)</f>
        <v>7</v>
      </c>
    </row>
    <row r="95" ht="15" customHeight="1" spans="1:4">
      <c r="A95" s="216">
        <v>7366</v>
      </c>
      <c r="B95" s="228">
        <v>45168</v>
      </c>
      <c r="C95" s="216">
        <v>5243.06</v>
      </c>
      <c r="D95" s="216">
        <f>COUNTIF(A:A,A95)</f>
        <v>7</v>
      </c>
    </row>
    <row r="96" ht="15" customHeight="1" spans="1:4">
      <c r="A96" s="216">
        <v>7382</v>
      </c>
      <c r="B96" s="228">
        <v>45168</v>
      </c>
      <c r="C96" s="216">
        <v>4135.61</v>
      </c>
      <c r="D96" s="216">
        <f>COUNTIF(A:A,A96)</f>
        <v>7</v>
      </c>
    </row>
    <row r="97" ht="15" customHeight="1" spans="1:4">
      <c r="A97" s="216">
        <v>7379</v>
      </c>
      <c r="B97" s="228">
        <v>45168</v>
      </c>
      <c r="C97" s="216">
        <v>4805.71</v>
      </c>
      <c r="D97" s="216">
        <f>COUNTIF(A:A,A97)</f>
        <v>7</v>
      </c>
    </row>
    <row r="98" ht="15" customHeight="1" spans="1:4">
      <c r="A98" s="216">
        <v>7489</v>
      </c>
      <c r="B98" s="228">
        <v>45168</v>
      </c>
      <c r="C98" s="216">
        <v>6321.4</v>
      </c>
      <c r="D98" s="216">
        <f>COUNTIF(A:A,A98)</f>
        <v>7</v>
      </c>
    </row>
    <row r="99" ht="15" customHeight="1" spans="1:4">
      <c r="A99" s="216">
        <v>7368</v>
      </c>
      <c r="B99" s="228">
        <v>45168</v>
      </c>
      <c r="C99" s="216">
        <v>5805.75</v>
      </c>
      <c r="D99" s="216">
        <f>COUNTIF(A:A,A99)</f>
        <v>7</v>
      </c>
    </row>
    <row r="100" ht="15" customHeight="1" spans="1:4">
      <c r="A100" s="216">
        <v>7397</v>
      </c>
      <c r="B100" s="228">
        <v>45168</v>
      </c>
      <c r="C100" s="216">
        <v>4301.95</v>
      </c>
      <c r="D100" s="216">
        <f>COUNTIF(A:A,A100)</f>
        <v>7</v>
      </c>
    </row>
    <row r="101" ht="15" customHeight="1" spans="1:4">
      <c r="A101" s="216">
        <v>7352</v>
      </c>
      <c r="B101" s="228">
        <v>45168</v>
      </c>
      <c r="C101" s="216">
        <v>3262.48</v>
      </c>
      <c r="D101" s="216">
        <f>COUNTIF(A:A,A101)</f>
        <v>7</v>
      </c>
    </row>
    <row r="102" ht="15" customHeight="1" spans="1:4">
      <c r="A102" s="216">
        <v>7386</v>
      </c>
      <c r="B102" s="228">
        <v>45168</v>
      </c>
      <c r="C102" s="216">
        <v>2815.59</v>
      </c>
      <c r="D102" s="216">
        <f>COUNTIF(A:A,A102)</f>
        <v>7</v>
      </c>
    </row>
    <row r="103" ht="15" customHeight="1" spans="1:4">
      <c r="A103" s="216">
        <v>7488</v>
      </c>
      <c r="B103" s="228">
        <v>45168</v>
      </c>
      <c r="C103" s="216">
        <v>2672.48</v>
      </c>
      <c r="D103" s="216">
        <f>COUNTIF(A:A,A103)</f>
        <v>7</v>
      </c>
    </row>
    <row r="104" ht="15" customHeight="1" spans="1:4">
      <c r="A104" s="216">
        <v>7491</v>
      </c>
      <c r="B104" s="228">
        <v>45168</v>
      </c>
      <c r="C104" s="216">
        <v>3022.68</v>
      </c>
      <c r="D104" s="216">
        <f>COUNTIF(A:A,A104)</f>
        <v>7</v>
      </c>
    </row>
    <row r="105" ht="15" customHeight="1" spans="1:4">
      <c r="A105" s="216">
        <v>7391</v>
      </c>
      <c r="B105" s="228">
        <v>45168</v>
      </c>
      <c r="C105" s="216">
        <v>3707.9</v>
      </c>
      <c r="D105" s="216">
        <f>COUNTIF(A:A,A105)</f>
        <v>7</v>
      </c>
    </row>
    <row r="106" ht="15" customHeight="1" spans="1:4">
      <c r="A106" s="216">
        <v>7394</v>
      </c>
      <c r="B106" s="228">
        <v>45168</v>
      </c>
      <c r="C106" s="216">
        <v>2883.19</v>
      </c>
      <c r="D106" s="216">
        <f>COUNTIF(A:A,A106)</f>
        <v>7</v>
      </c>
    </row>
    <row r="107" ht="15" customHeight="1" spans="1:4">
      <c r="A107" s="216">
        <v>7487</v>
      </c>
      <c r="B107" s="228">
        <v>45168</v>
      </c>
      <c r="C107" s="216">
        <v>2778.11</v>
      </c>
      <c r="D107" s="216">
        <f>COUNTIF(A:A,A107)</f>
        <v>7</v>
      </c>
    </row>
    <row r="108" ht="15" customHeight="1" spans="1:4">
      <c r="A108" s="216">
        <v>7361</v>
      </c>
      <c r="B108" s="228">
        <v>45168</v>
      </c>
      <c r="C108" s="216">
        <v>3395.06</v>
      </c>
      <c r="D108" s="216">
        <f>COUNTIF(A:A,A108)</f>
        <v>7</v>
      </c>
    </row>
    <row r="109" ht="15" customHeight="1" spans="1:4">
      <c r="A109" s="216">
        <v>7376</v>
      </c>
      <c r="B109" s="228">
        <v>45168</v>
      </c>
      <c r="C109" s="216">
        <v>7911.59</v>
      </c>
      <c r="D109" s="216">
        <f>COUNTIF(A:A,A109)</f>
        <v>7</v>
      </c>
    </row>
    <row r="110" ht="15" customHeight="1" spans="1:4">
      <c r="A110" s="216">
        <v>7398</v>
      </c>
      <c r="B110" s="228">
        <v>45169</v>
      </c>
      <c r="C110" s="216">
        <v>5138.07</v>
      </c>
      <c r="D110" s="216">
        <f>COUNTIF(A:A,A110)</f>
        <v>7</v>
      </c>
    </row>
    <row r="111" ht="15" customHeight="1" spans="1:4">
      <c r="A111" s="216">
        <v>7400</v>
      </c>
      <c r="B111" s="228">
        <v>45169</v>
      </c>
      <c r="C111" s="216">
        <v>3002.76</v>
      </c>
      <c r="D111" s="216">
        <f>COUNTIF(A:A,A111)</f>
        <v>7</v>
      </c>
    </row>
    <row r="112" ht="15" customHeight="1" spans="1:4">
      <c r="A112" s="216">
        <v>7402</v>
      </c>
      <c r="B112" s="228">
        <v>45169</v>
      </c>
      <c r="C112" s="216">
        <v>3810.69</v>
      </c>
      <c r="D112" s="216">
        <f>COUNTIF(A:A,A112)</f>
        <v>7</v>
      </c>
    </row>
    <row r="113" ht="15" customHeight="1" spans="1:4">
      <c r="A113" s="216">
        <v>7359</v>
      </c>
      <c r="B113" s="228">
        <v>45169</v>
      </c>
      <c r="C113" s="216">
        <v>3482.24</v>
      </c>
      <c r="D113" s="216">
        <f>COUNTIF(A:A,A113)</f>
        <v>7</v>
      </c>
    </row>
    <row r="114" ht="15" customHeight="1" spans="1:4">
      <c r="A114" s="216">
        <v>7403</v>
      </c>
      <c r="B114" s="228">
        <v>45169</v>
      </c>
      <c r="C114" s="216">
        <v>4205.7</v>
      </c>
      <c r="D114" s="216">
        <f>COUNTIF(A:A,A114)</f>
        <v>7</v>
      </c>
    </row>
    <row r="115" ht="15" customHeight="1" spans="1:4">
      <c r="A115" s="216">
        <v>7625</v>
      </c>
      <c r="B115" s="228">
        <v>45169</v>
      </c>
      <c r="C115" s="216">
        <v>5996.3</v>
      </c>
      <c r="D115" s="216">
        <f>COUNTIF(A:A,A115)</f>
        <v>7</v>
      </c>
    </row>
    <row r="116" ht="15" customHeight="1" spans="1:4">
      <c r="A116" s="216">
        <v>7355</v>
      </c>
      <c r="B116" s="228">
        <v>45169</v>
      </c>
      <c r="C116" s="216">
        <v>4232.89</v>
      </c>
      <c r="D116" s="216">
        <f>COUNTIF(A:A,A116)</f>
        <v>7</v>
      </c>
    </row>
    <row r="117" ht="15" customHeight="1" spans="1:4">
      <c r="A117" s="216">
        <v>7389</v>
      </c>
      <c r="B117" s="228">
        <v>45169</v>
      </c>
      <c r="C117" s="216">
        <v>6822.1</v>
      </c>
      <c r="D117" s="216">
        <f>COUNTIF(A:A,A117)</f>
        <v>7</v>
      </c>
    </row>
    <row r="118" ht="15" customHeight="1" spans="1:4">
      <c r="A118" s="216">
        <v>7493</v>
      </c>
      <c r="B118" s="228">
        <v>45169</v>
      </c>
      <c r="C118" s="216">
        <v>4550.36</v>
      </c>
      <c r="D118" s="216">
        <f>COUNTIF(A:A,A118)</f>
        <v>7</v>
      </c>
    </row>
    <row r="119" ht="15" customHeight="1" spans="1:4">
      <c r="A119" s="216">
        <v>7365</v>
      </c>
      <c r="B119" s="228">
        <v>45169</v>
      </c>
      <c r="C119" s="216">
        <v>3019.42</v>
      </c>
      <c r="D119" s="216">
        <f>COUNTIF(A:A,A119)</f>
        <v>7</v>
      </c>
    </row>
    <row r="120" ht="15" customHeight="1" spans="1:4">
      <c r="A120" s="216">
        <v>7375</v>
      </c>
      <c r="B120" s="228">
        <v>45169</v>
      </c>
      <c r="C120" s="216">
        <v>3760.57</v>
      </c>
      <c r="D120" s="216">
        <f>COUNTIF(A:A,A120)</f>
        <v>7</v>
      </c>
    </row>
    <row r="121" ht="15" customHeight="1" spans="1:4">
      <c r="A121" s="216">
        <v>7378</v>
      </c>
      <c r="B121" s="228">
        <v>45169</v>
      </c>
      <c r="C121" s="216">
        <v>5610.45</v>
      </c>
      <c r="D121" s="216">
        <f>COUNTIF(A:A,A121)</f>
        <v>7</v>
      </c>
    </row>
    <row r="122" ht="15" customHeight="1" spans="1:4">
      <c r="A122" s="216">
        <v>7360</v>
      </c>
      <c r="B122" s="228">
        <v>45169</v>
      </c>
      <c r="C122" s="216">
        <v>5684.67</v>
      </c>
      <c r="D122" s="216">
        <f>COUNTIF(A:A,A122)</f>
        <v>7</v>
      </c>
    </row>
    <row r="123" ht="15" customHeight="1" spans="1:4">
      <c r="A123" s="216">
        <v>7371</v>
      </c>
      <c r="B123" s="228">
        <v>45169</v>
      </c>
      <c r="C123" s="216">
        <v>4521.06</v>
      </c>
      <c r="D123" s="216">
        <f>COUNTIF(A:A,A123)</f>
        <v>7</v>
      </c>
    </row>
    <row r="124" ht="15" customHeight="1" spans="1:4">
      <c r="A124" s="216">
        <v>7367</v>
      </c>
      <c r="B124" s="228">
        <v>45169</v>
      </c>
      <c r="C124" s="216">
        <v>3631.66</v>
      </c>
      <c r="D124" s="216">
        <f>COUNTIF(A:A,A124)</f>
        <v>7</v>
      </c>
    </row>
    <row r="125" ht="15" customHeight="1" spans="1:4">
      <c r="A125" s="216">
        <v>7383</v>
      </c>
      <c r="B125" s="228">
        <v>45169</v>
      </c>
      <c r="C125" s="216">
        <v>4717.99</v>
      </c>
      <c r="D125" s="216">
        <f>COUNTIF(A:A,A125)</f>
        <v>7</v>
      </c>
    </row>
    <row r="126" ht="15" customHeight="1" spans="1:4">
      <c r="A126" s="216">
        <v>7363</v>
      </c>
      <c r="B126" s="228">
        <v>45169</v>
      </c>
      <c r="C126" s="216">
        <v>3025.7</v>
      </c>
      <c r="D126" s="216">
        <f>COUNTIF(A:A,A126)</f>
        <v>7</v>
      </c>
    </row>
    <row r="127" ht="15" customHeight="1" spans="1:4">
      <c r="A127" s="216">
        <v>7374</v>
      </c>
      <c r="B127" s="228">
        <v>45169</v>
      </c>
      <c r="C127" s="216">
        <v>4434.98</v>
      </c>
      <c r="D127" s="216">
        <f>COUNTIF(A:A,A127)</f>
        <v>7</v>
      </c>
    </row>
    <row r="128" ht="15" customHeight="1" spans="1:4">
      <c r="A128" s="216">
        <v>7385</v>
      </c>
      <c r="B128" s="228">
        <v>45169</v>
      </c>
      <c r="C128" s="216">
        <v>3499.15</v>
      </c>
      <c r="D128" s="216">
        <f>COUNTIF(A:A,A128)</f>
        <v>7</v>
      </c>
    </row>
    <row r="129" ht="15" customHeight="1" spans="1:4">
      <c r="A129" s="216">
        <v>7393</v>
      </c>
      <c r="B129" s="228">
        <v>45169</v>
      </c>
      <c r="C129" s="216">
        <v>3859.66</v>
      </c>
      <c r="D129" s="216">
        <f>COUNTIF(A:A,A129)</f>
        <v>7</v>
      </c>
    </row>
    <row r="130" ht="15" customHeight="1" spans="1:4">
      <c r="A130" s="216">
        <v>7372</v>
      </c>
      <c r="B130" s="228">
        <v>45169</v>
      </c>
      <c r="C130" s="216">
        <v>2898.71</v>
      </c>
      <c r="D130" s="216">
        <f>COUNTIF(A:A,A130)</f>
        <v>7</v>
      </c>
    </row>
    <row r="131" ht="15" customHeight="1" spans="1:4">
      <c r="A131" s="216">
        <v>7380</v>
      </c>
      <c r="B131" s="228">
        <v>45169</v>
      </c>
      <c r="C131" s="216">
        <v>2972.63</v>
      </c>
      <c r="D131" s="216">
        <f>COUNTIF(A:A,A131)</f>
        <v>7</v>
      </c>
    </row>
    <row r="132" ht="15" customHeight="1" spans="1:4">
      <c r="A132" s="216">
        <v>7369</v>
      </c>
      <c r="B132" s="228">
        <v>45169</v>
      </c>
      <c r="C132" s="216">
        <v>3063.41</v>
      </c>
      <c r="D132" s="216">
        <f>COUNTIF(A:A,A132)</f>
        <v>7</v>
      </c>
    </row>
    <row r="133" ht="15" customHeight="1" spans="1:4">
      <c r="A133" s="216">
        <v>7377</v>
      </c>
      <c r="B133" s="228">
        <v>45169</v>
      </c>
      <c r="C133" s="216">
        <v>4237.64</v>
      </c>
      <c r="D133" s="216">
        <f>COUNTIF(A:A,A133)</f>
        <v>7</v>
      </c>
    </row>
    <row r="134" ht="15" customHeight="1" spans="1:4">
      <c r="A134" s="216">
        <v>7381</v>
      </c>
      <c r="B134" s="228">
        <v>45169</v>
      </c>
      <c r="C134" s="216">
        <v>4706.54</v>
      </c>
      <c r="D134" s="216">
        <f>COUNTIF(A:A,A134)</f>
        <v>7</v>
      </c>
    </row>
    <row r="135" ht="15" customHeight="1" spans="1:4">
      <c r="A135" s="216">
        <v>7494</v>
      </c>
      <c r="B135" s="228">
        <v>45169</v>
      </c>
      <c r="C135" s="216">
        <v>3452.76</v>
      </c>
      <c r="D135" s="216">
        <f>COUNTIF(A:A,A135)</f>
        <v>7</v>
      </c>
    </row>
    <row r="136" ht="15" customHeight="1" spans="1:4">
      <c r="A136" s="216">
        <v>8150</v>
      </c>
      <c r="B136" s="228">
        <v>45169</v>
      </c>
      <c r="C136" s="216">
        <v>4154.87</v>
      </c>
      <c r="D136" s="216">
        <f>COUNTIF(A:A,A136)</f>
        <v>7</v>
      </c>
    </row>
    <row r="137" ht="15" customHeight="1" spans="1:4">
      <c r="A137" s="216">
        <v>7492</v>
      </c>
      <c r="B137" s="228">
        <v>45169</v>
      </c>
      <c r="C137" s="216">
        <v>3541.98</v>
      </c>
      <c r="D137" s="216">
        <f>COUNTIF(A:A,A137)</f>
        <v>7</v>
      </c>
    </row>
    <row r="138" ht="15" customHeight="1" spans="1:4">
      <c r="A138" s="216">
        <v>7351</v>
      </c>
      <c r="B138" s="228">
        <v>45169</v>
      </c>
      <c r="C138" s="216">
        <v>4247.54</v>
      </c>
      <c r="D138" s="216">
        <f>COUNTIF(A:A,A138)</f>
        <v>7</v>
      </c>
    </row>
    <row r="139" ht="15" customHeight="1" spans="1:4">
      <c r="A139" s="216">
        <v>7401</v>
      </c>
      <c r="B139" s="228">
        <v>45169</v>
      </c>
      <c r="C139" s="216">
        <v>3518.97</v>
      </c>
      <c r="D139" s="216">
        <f>COUNTIF(A:A,A139)</f>
        <v>7</v>
      </c>
    </row>
    <row r="140" ht="15" customHeight="1" spans="1:4">
      <c r="A140" s="216">
        <v>7392</v>
      </c>
      <c r="B140" s="228">
        <v>45169</v>
      </c>
      <c r="C140" s="216">
        <v>6664.07</v>
      </c>
      <c r="D140" s="216">
        <f>COUNTIF(A:A,A140)</f>
        <v>7</v>
      </c>
    </row>
    <row r="141" ht="15" customHeight="1" spans="1:4">
      <c r="A141" s="216">
        <v>7495</v>
      </c>
      <c r="B141" s="228">
        <v>45169</v>
      </c>
      <c r="C141" s="216">
        <v>3775.44</v>
      </c>
      <c r="D141" s="216">
        <f>COUNTIF(A:A,A141)</f>
        <v>7</v>
      </c>
    </row>
    <row r="142" ht="15" customHeight="1" spans="1:4">
      <c r="A142" s="216">
        <v>7362</v>
      </c>
      <c r="B142" s="228">
        <v>45169</v>
      </c>
      <c r="C142" s="216">
        <v>2410.97</v>
      </c>
      <c r="D142" s="216">
        <f>COUNTIF(A:A,A142)</f>
        <v>7</v>
      </c>
    </row>
    <row r="143" ht="15" customHeight="1" spans="1:4">
      <c r="A143" s="216">
        <v>7387</v>
      </c>
      <c r="B143" s="228">
        <v>45169</v>
      </c>
      <c r="C143" s="216">
        <v>5046.32</v>
      </c>
      <c r="D143" s="216">
        <f>COUNTIF(A:A,A143)</f>
        <v>7</v>
      </c>
    </row>
    <row r="144" ht="15" customHeight="1" spans="1:4">
      <c r="A144" s="216">
        <v>7396</v>
      </c>
      <c r="B144" s="228">
        <v>45169</v>
      </c>
      <c r="C144" s="216">
        <v>3580.73</v>
      </c>
      <c r="D144" s="216">
        <f>COUNTIF(A:A,A144)</f>
        <v>7</v>
      </c>
    </row>
    <row r="145" ht="15" customHeight="1" spans="1:4">
      <c r="A145" s="216">
        <v>7373</v>
      </c>
      <c r="B145" s="228">
        <v>45169</v>
      </c>
      <c r="C145" s="216">
        <v>3746.89</v>
      </c>
      <c r="D145" s="216">
        <f>COUNTIF(A:A,A145)</f>
        <v>7</v>
      </c>
    </row>
    <row r="146" ht="15" customHeight="1" spans="1:4">
      <c r="A146" s="216">
        <v>7364</v>
      </c>
      <c r="B146" s="228">
        <v>45169</v>
      </c>
      <c r="C146" s="216">
        <v>1593.27</v>
      </c>
      <c r="D146" s="216">
        <f>COUNTIF(A:A,A146)</f>
        <v>7</v>
      </c>
    </row>
    <row r="147" ht="15" customHeight="1" spans="1:4">
      <c r="A147" s="216">
        <v>7358</v>
      </c>
      <c r="B147" s="228">
        <v>45169</v>
      </c>
      <c r="C147" s="216">
        <v>2987.69</v>
      </c>
      <c r="D147" s="216">
        <f>COUNTIF(A:A,A147)</f>
        <v>7</v>
      </c>
    </row>
    <row r="148" ht="15" customHeight="1" spans="1:4">
      <c r="A148" s="216">
        <v>7384</v>
      </c>
      <c r="B148" s="228">
        <v>45169</v>
      </c>
      <c r="C148" s="216">
        <v>2791.65</v>
      </c>
      <c r="D148" s="216">
        <f>COUNTIF(A:A,A148)</f>
        <v>7</v>
      </c>
    </row>
    <row r="149" ht="15" customHeight="1" spans="1:4">
      <c r="A149" s="216">
        <v>7366</v>
      </c>
      <c r="B149" s="228">
        <v>45169</v>
      </c>
      <c r="C149" s="216">
        <v>6084.47</v>
      </c>
      <c r="D149" s="216">
        <f>COUNTIF(A:A,A149)</f>
        <v>7</v>
      </c>
    </row>
    <row r="150" ht="15" customHeight="1" spans="1:4">
      <c r="A150" s="216">
        <v>7382</v>
      </c>
      <c r="B150" s="228">
        <v>45169</v>
      </c>
      <c r="C150" s="216">
        <v>4231.51</v>
      </c>
      <c r="D150" s="216">
        <f>COUNTIF(A:A,A150)</f>
        <v>7</v>
      </c>
    </row>
    <row r="151" ht="15" customHeight="1" spans="1:4">
      <c r="A151" s="216">
        <v>7379</v>
      </c>
      <c r="B151" s="228">
        <v>45169</v>
      </c>
      <c r="C151" s="216">
        <v>4629.51</v>
      </c>
      <c r="D151" s="216">
        <f>COUNTIF(A:A,A151)</f>
        <v>7</v>
      </c>
    </row>
    <row r="152" ht="15" customHeight="1" spans="1:4">
      <c r="A152" s="216">
        <v>7489</v>
      </c>
      <c r="B152" s="228">
        <v>45169</v>
      </c>
      <c r="C152" s="216">
        <v>7053.55</v>
      </c>
      <c r="D152" s="216">
        <f>COUNTIF(A:A,A152)</f>
        <v>7</v>
      </c>
    </row>
    <row r="153" ht="15" customHeight="1" spans="1:4">
      <c r="A153" s="216">
        <v>7368</v>
      </c>
      <c r="B153" s="228">
        <v>45169</v>
      </c>
      <c r="C153" s="216">
        <v>7336.99</v>
      </c>
      <c r="D153" s="216">
        <f>COUNTIF(A:A,A153)</f>
        <v>7</v>
      </c>
    </row>
    <row r="154" ht="15" customHeight="1" spans="1:4">
      <c r="A154" s="216">
        <v>7397</v>
      </c>
      <c r="B154" s="228">
        <v>45169</v>
      </c>
      <c r="C154" s="216">
        <v>4376.54</v>
      </c>
      <c r="D154" s="216">
        <f>COUNTIF(A:A,A154)</f>
        <v>7</v>
      </c>
    </row>
    <row r="155" ht="15" customHeight="1" spans="1:4">
      <c r="A155" s="216">
        <v>7352</v>
      </c>
      <c r="B155" s="228">
        <v>45169</v>
      </c>
      <c r="C155" s="216">
        <v>3476.15</v>
      </c>
      <c r="D155" s="216">
        <f>COUNTIF(A:A,A155)</f>
        <v>7</v>
      </c>
    </row>
    <row r="156" ht="15" customHeight="1" spans="1:4">
      <c r="A156" s="216">
        <v>7386</v>
      </c>
      <c r="B156" s="228">
        <v>45169</v>
      </c>
      <c r="C156" s="216">
        <v>3355.28</v>
      </c>
      <c r="D156" s="216">
        <f>COUNTIF(A:A,A156)</f>
        <v>7</v>
      </c>
    </row>
    <row r="157" ht="15" customHeight="1" spans="1:4">
      <c r="A157" s="216">
        <v>7488</v>
      </c>
      <c r="B157" s="228">
        <v>45169</v>
      </c>
      <c r="C157" s="216">
        <v>3251.47</v>
      </c>
      <c r="D157" s="216">
        <f>COUNTIF(A:A,A157)</f>
        <v>7</v>
      </c>
    </row>
    <row r="158" ht="15" customHeight="1" spans="1:4">
      <c r="A158" s="216">
        <v>7491</v>
      </c>
      <c r="B158" s="228">
        <v>45169</v>
      </c>
      <c r="C158" s="216">
        <v>3121.55</v>
      </c>
      <c r="D158" s="216">
        <f>COUNTIF(A:A,A158)</f>
        <v>7</v>
      </c>
    </row>
    <row r="159" ht="15" customHeight="1" spans="1:4">
      <c r="A159" s="216">
        <v>7391</v>
      </c>
      <c r="B159" s="228">
        <v>45169</v>
      </c>
      <c r="C159" s="216">
        <v>4582.05</v>
      </c>
      <c r="D159" s="216">
        <f>COUNTIF(A:A,A159)</f>
        <v>7</v>
      </c>
    </row>
    <row r="160" ht="15" customHeight="1" spans="1:4">
      <c r="A160" s="216">
        <v>7394</v>
      </c>
      <c r="B160" s="228">
        <v>45169</v>
      </c>
      <c r="C160" s="216">
        <v>2914.36</v>
      </c>
      <c r="D160" s="216">
        <f>COUNTIF(A:A,A160)</f>
        <v>7</v>
      </c>
    </row>
    <row r="161" ht="15" customHeight="1" spans="1:4">
      <c r="A161" s="216">
        <v>7487</v>
      </c>
      <c r="B161" s="228">
        <v>45169</v>
      </c>
      <c r="C161" s="216">
        <v>3626.51</v>
      </c>
      <c r="D161" s="216">
        <f>COUNTIF(A:A,A161)</f>
        <v>7</v>
      </c>
    </row>
    <row r="162" ht="15" customHeight="1" spans="1:4">
      <c r="A162" s="216">
        <v>7361</v>
      </c>
      <c r="B162" s="228">
        <v>45169</v>
      </c>
      <c r="C162" s="216">
        <v>3966.28</v>
      </c>
      <c r="D162" s="216">
        <f>COUNTIF(A:A,A162)</f>
        <v>7</v>
      </c>
    </row>
    <row r="163" ht="15" customHeight="1" spans="1:4">
      <c r="A163" s="216">
        <v>7376</v>
      </c>
      <c r="B163" s="228">
        <v>45169</v>
      </c>
      <c r="C163" s="216">
        <v>9823.18</v>
      </c>
      <c r="D163" s="216">
        <f>COUNTIF(A:A,A163)</f>
        <v>7</v>
      </c>
    </row>
    <row r="164" ht="15" customHeight="1" spans="1:4">
      <c r="A164" s="216">
        <v>7398</v>
      </c>
      <c r="B164" s="228">
        <v>45170</v>
      </c>
      <c r="C164" s="216">
        <v>5472.52</v>
      </c>
      <c r="D164" s="216">
        <f>COUNTIF(A:A,A164)</f>
        <v>7</v>
      </c>
    </row>
    <row r="165" ht="15" customHeight="1" spans="1:4">
      <c r="A165" s="216">
        <v>7400</v>
      </c>
      <c r="B165" s="228">
        <v>45170</v>
      </c>
      <c r="C165" s="216">
        <v>3219.12</v>
      </c>
      <c r="D165" s="216">
        <f>COUNTIF(A:A,A165)</f>
        <v>7</v>
      </c>
    </row>
    <row r="166" ht="15" customHeight="1" spans="1:4">
      <c r="A166" s="216">
        <v>7402</v>
      </c>
      <c r="B166" s="228">
        <v>45170</v>
      </c>
      <c r="C166" s="216">
        <v>3999.61</v>
      </c>
      <c r="D166" s="216">
        <f>COUNTIF(A:A,A166)</f>
        <v>7</v>
      </c>
    </row>
    <row r="167" ht="15" customHeight="1" spans="1:4">
      <c r="A167" s="216">
        <v>7359</v>
      </c>
      <c r="B167" s="228">
        <v>45170</v>
      </c>
      <c r="C167" s="216">
        <v>3720.99</v>
      </c>
      <c r="D167" s="216">
        <f>COUNTIF(A:A,A167)</f>
        <v>7</v>
      </c>
    </row>
    <row r="168" ht="15" customHeight="1" spans="1:4">
      <c r="A168" s="216">
        <v>7403</v>
      </c>
      <c r="B168" s="228">
        <v>45170</v>
      </c>
      <c r="C168" s="216">
        <v>4564.29</v>
      </c>
      <c r="D168" s="216">
        <f>COUNTIF(A:A,A168)</f>
        <v>7</v>
      </c>
    </row>
    <row r="169" ht="15" customHeight="1" spans="1:4">
      <c r="A169" s="216">
        <v>7625</v>
      </c>
      <c r="B169" s="228">
        <v>45170</v>
      </c>
      <c r="C169" s="216">
        <v>5730.95</v>
      </c>
      <c r="D169" s="216">
        <f>COUNTIF(A:A,A169)</f>
        <v>7</v>
      </c>
    </row>
    <row r="170" ht="15" customHeight="1" spans="1:4">
      <c r="A170" s="216">
        <v>7355</v>
      </c>
      <c r="B170" s="228">
        <v>45170</v>
      </c>
      <c r="C170" s="216">
        <v>4348.93</v>
      </c>
      <c r="D170" s="216">
        <f>COUNTIF(A:A,A170)</f>
        <v>7</v>
      </c>
    </row>
    <row r="171" ht="15" customHeight="1" spans="1:4">
      <c r="A171" s="216">
        <v>7389</v>
      </c>
      <c r="B171" s="228">
        <v>45170</v>
      </c>
      <c r="C171" s="216">
        <v>7291.52</v>
      </c>
      <c r="D171" s="216">
        <f>COUNTIF(A:A,A171)</f>
        <v>7</v>
      </c>
    </row>
    <row r="172" ht="15" customHeight="1" spans="1:4">
      <c r="A172" s="216">
        <v>7493</v>
      </c>
      <c r="B172" s="228">
        <v>45170</v>
      </c>
      <c r="C172" s="216">
        <v>5473.19</v>
      </c>
      <c r="D172" s="216">
        <f>COUNTIF(A:A,A172)</f>
        <v>7</v>
      </c>
    </row>
    <row r="173" ht="15" customHeight="1" spans="1:4">
      <c r="A173" s="216">
        <v>7365</v>
      </c>
      <c r="B173" s="228">
        <v>45170</v>
      </c>
      <c r="C173" s="216">
        <v>3219.65</v>
      </c>
      <c r="D173" s="216">
        <f>COUNTIF(A:A,A173)</f>
        <v>7</v>
      </c>
    </row>
    <row r="174" ht="15" customHeight="1" spans="1:4">
      <c r="A174" s="216">
        <v>7375</v>
      </c>
      <c r="B174" s="228">
        <v>45170</v>
      </c>
      <c r="C174" s="216">
        <v>4354.72</v>
      </c>
      <c r="D174" s="216">
        <f>COUNTIF(A:A,A174)</f>
        <v>7</v>
      </c>
    </row>
    <row r="175" ht="15" customHeight="1" spans="1:4">
      <c r="A175" s="216">
        <v>7378</v>
      </c>
      <c r="B175" s="228">
        <v>45170</v>
      </c>
      <c r="C175" s="216">
        <v>6299.18</v>
      </c>
      <c r="D175" s="216">
        <f>COUNTIF(A:A,A175)</f>
        <v>7</v>
      </c>
    </row>
    <row r="176" ht="15" customHeight="1" spans="1:4">
      <c r="A176" s="216">
        <v>7360</v>
      </c>
      <c r="B176" s="228">
        <v>45170</v>
      </c>
      <c r="C176" s="216">
        <v>5263.31</v>
      </c>
      <c r="D176" s="216">
        <f>COUNTIF(A:A,A176)</f>
        <v>7</v>
      </c>
    </row>
    <row r="177" ht="15" customHeight="1" spans="1:4">
      <c r="A177" s="216">
        <v>7371</v>
      </c>
      <c r="B177" s="228">
        <v>45170</v>
      </c>
      <c r="C177" s="216">
        <v>3894.89</v>
      </c>
      <c r="D177" s="216">
        <f>COUNTIF(A:A,A177)</f>
        <v>7</v>
      </c>
    </row>
    <row r="178" ht="15" customHeight="1" spans="1:4">
      <c r="A178" s="216">
        <v>7367</v>
      </c>
      <c r="B178" s="228">
        <v>45170</v>
      </c>
      <c r="C178" s="216">
        <v>4662.74</v>
      </c>
      <c r="D178" s="216">
        <f>COUNTIF(A:A,A178)</f>
        <v>7</v>
      </c>
    </row>
    <row r="179" ht="15" customHeight="1" spans="1:4">
      <c r="A179" s="216">
        <v>7383</v>
      </c>
      <c r="B179" s="228">
        <v>45170</v>
      </c>
      <c r="C179" s="216">
        <v>4739.01</v>
      </c>
      <c r="D179" s="216">
        <f>COUNTIF(A:A,A179)</f>
        <v>7</v>
      </c>
    </row>
    <row r="180" ht="15" customHeight="1" spans="1:4">
      <c r="A180" s="216">
        <v>7363</v>
      </c>
      <c r="B180" s="228">
        <v>45170</v>
      </c>
      <c r="C180" s="216">
        <v>3466.18</v>
      </c>
      <c r="D180" s="216">
        <f>COUNTIF(A:A,A180)</f>
        <v>7</v>
      </c>
    </row>
    <row r="181" ht="15" customHeight="1" spans="1:4">
      <c r="A181" s="216">
        <v>7374</v>
      </c>
      <c r="B181" s="228">
        <v>45170</v>
      </c>
      <c r="C181" s="216">
        <v>4564.75</v>
      </c>
      <c r="D181" s="216">
        <f>COUNTIF(A:A,A181)</f>
        <v>7</v>
      </c>
    </row>
    <row r="182" ht="15" customHeight="1" spans="1:4">
      <c r="A182" s="216">
        <v>7385</v>
      </c>
      <c r="B182" s="228">
        <v>45170</v>
      </c>
      <c r="C182" s="216">
        <v>3381.63</v>
      </c>
      <c r="D182" s="216">
        <f>COUNTIF(A:A,A182)</f>
        <v>7</v>
      </c>
    </row>
    <row r="183" ht="15" customHeight="1" spans="1:4">
      <c r="A183" s="216">
        <v>7393</v>
      </c>
      <c r="B183" s="228">
        <v>45170</v>
      </c>
      <c r="C183" s="216">
        <v>3979.08</v>
      </c>
      <c r="D183" s="216">
        <f>COUNTIF(A:A,A183)</f>
        <v>7</v>
      </c>
    </row>
    <row r="184" ht="15" customHeight="1" spans="1:4">
      <c r="A184" s="216">
        <v>7372</v>
      </c>
      <c r="B184" s="228">
        <v>45170</v>
      </c>
      <c r="C184" s="216">
        <v>3616.72</v>
      </c>
      <c r="D184" s="216">
        <f>COUNTIF(A:A,A184)</f>
        <v>7</v>
      </c>
    </row>
    <row r="185" ht="15" customHeight="1" spans="1:4">
      <c r="A185" s="216">
        <v>7380</v>
      </c>
      <c r="B185" s="228">
        <v>45170</v>
      </c>
      <c r="C185" s="216">
        <v>3719.47</v>
      </c>
      <c r="D185" s="216">
        <f>COUNTIF(A:A,A185)</f>
        <v>7</v>
      </c>
    </row>
    <row r="186" ht="15" customHeight="1" spans="1:4">
      <c r="A186" s="216">
        <v>7369</v>
      </c>
      <c r="B186" s="228">
        <v>45170</v>
      </c>
      <c r="C186" s="216">
        <v>3532.69</v>
      </c>
      <c r="D186" s="216">
        <f>COUNTIF(A:A,A186)</f>
        <v>7</v>
      </c>
    </row>
    <row r="187" ht="15" customHeight="1" spans="1:4">
      <c r="A187" s="216">
        <v>7377</v>
      </c>
      <c r="B187" s="228">
        <v>45170</v>
      </c>
      <c r="C187" s="216">
        <v>4847.14</v>
      </c>
      <c r="D187" s="216">
        <f>COUNTIF(A:A,A187)</f>
        <v>7</v>
      </c>
    </row>
    <row r="188" ht="15" customHeight="1" spans="1:4">
      <c r="A188" s="216">
        <v>7381</v>
      </c>
      <c r="B188" s="228">
        <v>45170</v>
      </c>
      <c r="C188" s="216">
        <v>6054.78</v>
      </c>
      <c r="D188" s="216">
        <f>COUNTIF(A:A,A188)</f>
        <v>7</v>
      </c>
    </row>
    <row r="189" ht="15" customHeight="1" spans="1:4">
      <c r="A189" s="216">
        <v>7494</v>
      </c>
      <c r="B189" s="228">
        <v>45170</v>
      </c>
      <c r="C189" s="216">
        <v>3822.46</v>
      </c>
      <c r="D189" s="216">
        <f>COUNTIF(A:A,A189)</f>
        <v>7</v>
      </c>
    </row>
    <row r="190" ht="15" customHeight="1" spans="1:4">
      <c r="A190" s="216">
        <v>8150</v>
      </c>
      <c r="B190" s="228">
        <v>45170</v>
      </c>
      <c r="C190" s="216">
        <v>4620.87</v>
      </c>
      <c r="D190" s="216">
        <f>COUNTIF(A:A,A190)</f>
        <v>7</v>
      </c>
    </row>
    <row r="191" ht="15" customHeight="1" spans="1:4">
      <c r="A191" s="216">
        <v>7492</v>
      </c>
      <c r="B191" s="228">
        <v>45170</v>
      </c>
      <c r="C191" s="216">
        <v>4926.88</v>
      </c>
      <c r="D191" s="216">
        <f>COUNTIF(A:A,A191)</f>
        <v>7</v>
      </c>
    </row>
    <row r="192" ht="15" customHeight="1" spans="1:4">
      <c r="A192" s="216">
        <v>7351</v>
      </c>
      <c r="B192" s="228">
        <v>45170</v>
      </c>
      <c r="C192" s="216">
        <v>4017.39</v>
      </c>
      <c r="D192" s="216">
        <f>COUNTIF(A:A,A192)</f>
        <v>7</v>
      </c>
    </row>
    <row r="193" ht="15" customHeight="1" spans="1:4">
      <c r="A193" s="216">
        <v>7401</v>
      </c>
      <c r="B193" s="228">
        <v>45170</v>
      </c>
      <c r="C193" s="216">
        <v>4446.12</v>
      </c>
      <c r="D193" s="216">
        <f>COUNTIF(A:A,A193)</f>
        <v>7</v>
      </c>
    </row>
    <row r="194" ht="15" customHeight="1" spans="1:4">
      <c r="A194" s="216">
        <v>7392</v>
      </c>
      <c r="B194" s="228">
        <v>45170</v>
      </c>
      <c r="C194" s="216">
        <v>6662.86</v>
      </c>
      <c r="D194" s="216">
        <f>COUNTIF(A:A,A194)</f>
        <v>7</v>
      </c>
    </row>
    <row r="195" ht="15" customHeight="1" spans="1:4">
      <c r="A195" s="216">
        <v>7495</v>
      </c>
      <c r="B195" s="228">
        <v>45170</v>
      </c>
      <c r="C195" s="216">
        <v>3669.96</v>
      </c>
      <c r="D195" s="216">
        <f>COUNTIF(A:A,A195)</f>
        <v>7</v>
      </c>
    </row>
    <row r="196" ht="15" customHeight="1" spans="1:4">
      <c r="A196" s="216">
        <v>7362</v>
      </c>
      <c r="B196" s="228">
        <v>45170</v>
      </c>
      <c r="C196" s="216">
        <v>2946.4</v>
      </c>
      <c r="D196" s="216">
        <f>COUNTIF(A:A,A196)</f>
        <v>7</v>
      </c>
    </row>
    <row r="197" ht="15" customHeight="1" spans="1:4">
      <c r="A197" s="216">
        <v>7387</v>
      </c>
      <c r="B197" s="228">
        <v>45170</v>
      </c>
      <c r="C197" s="216">
        <v>5121.47</v>
      </c>
      <c r="D197" s="216">
        <f>COUNTIF(A:A,A197)</f>
        <v>7</v>
      </c>
    </row>
    <row r="198" ht="15" customHeight="1" spans="1:4">
      <c r="A198" s="216">
        <v>7396</v>
      </c>
      <c r="B198" s="228">
        <v>45170</v>
      </c>
      <c r="C198" s="216">
        <v>4615.21</v>
      </c>
      <c r="D198" s="216">
        <f>COUNTIF(A:A,A198)</f>
        <v>7</v>
      </c>
    </row>
    <row r="199" ht="15" customHeight="1" spans="1:4">
      <c r="A199" s="216">
        <v>7373</v>
      </c>
      <c r="B199" s="228">
        <v>45170</v>
      </c>
      <c r="C199" s="216">
        <v>4165.42</v>
      </c>
      <c r="D199" s="216">
        <f>COUNTIF(A:A,A199)</f>
        <v>7</v>
      </c>
    </row>
    <row r="200" ht="15" customHeight="1" spans="1:4">
      <c r="A200" s="216">
        <v>7364</v>
      </c>
      <c r="B200" s="228">
        <v>45170</v>
      </c>
      <c r="C200" s="216">
        <v>1859.49</v>
      </c>
      <c r="D200" s="216">
        <f>COUNTIF(A:A,A200)</f>
        <v>7</v>
      </c>
    </row>
    <row r="201" ht="15" customHeight="1" spans="1:4">
      <c r="A201" s="216">
        <v>7358</v>
      </c>
      <c r="B201" s="228">
        <v>45170</v>
      </c>
      <c r="C201" s="216">
        <v>3834.04</v>
      </c>
      <c r="D201" s="216">
        <f>COUNTIF(A:A,A201)</f>
        <v>7</v>
      </c>
    </row>
    <row r="202" ht="15" customHeight="1" spans="1:4">
      <c r="A202" s="216">
        <v>7384</v>
      </c>
      <c r="B202" s="228">
        <v>45170</v>
      </c>
      <c r="C202" s="216">
        <v>3143.28</v>
      </c>
      <c r="D202" s="216">
        <f>COUNTIF(A:A,A202)</f>
        <v>7</v>
      </c>
    </row>
    <row r="203" ht="15" customHeight="1" spans="1:4">
      <c r="A203" s="216">
        <v>7366</v>
      </c>
      <c r="B203" s="228">
        <v>45170</v>
      </c>
      <c r="C203" s="216">
        <v>6044.48</v>
      </c>
      <c r="D203" s="216">
        <f>COUNTIF(A:A,A203)</f>
        <v>7</v>
      </c>
    </row>
    <row r="204" ht="15" customHeight="1" spans="1:4">
      <c r="A204" s="216">
        <v>7382</v>
      </c>
      <c r="B204" s="228">
        <v>45170</v>
      </c>
      <c r="C204" s="216">
        <v>4531.2</v>
      </c>
      <c r="D204" s="216">
        <f>COUNTIF(A:A,A204)</f>
        <v>7</v>
      </c>
    </row>
    <row r="205" ht="15" customHeight="1" spans="1:4">
      <c r="A205" s="216">
        <v>7379</v>
      </c>
      <c r="B205" s="228">
        <v>45170</v>
      </c>
      <c r="C205" s="216">
        <v>5392.61</v>
      </c>
      <c r="D205" s="216">
        <f>COUNTIF(A:A,A205)</f>
        <v>7</v>
      </c>
    </row>
    <row r="206" ht="15" customHeight="1" spans="1:4">
      <c r="A206" s="216">
        <v>7489</v>
      </c>
      <c r="B206" s="228">
        <v>45170</v>
      </c>
      <c r="C206" s="216">
        <v>6648.99</v>
      </c>
      <c r="D206" s="216">
        <f>COUNTIF(A:A,A206)</f>
        <v>7</v>
      </c>
    </row>
    <row r="207" ht="15" customHeight="1" spans="1:4">
      <c r="A207" s="216">
        <v>7368</v>
      </c>
      <c r="B207" s="228">
        <v>45170</v>
      </c>
      <c r="C207" s="216">
        <v>6854.45</v>
      </c>
      <c r="D207" s="216">
        <f>COUNTIF(A:A,A207)</f>
        <v>7</v>
      </c>
    </row>
    <row r="208" ht="15" customHeight="1" spans="1:4">
      <c r="A208" s="216">
        <v>7397</v>
      </c>
      <c r="B208" s="228">
        <v>45170</v>
      </c>
      <c r="C208" s="216">
        <v>4800.26</v>
      </c>
      <c r="D208" s="216">
        <f>COUNTIF(A:A,A208)</f>
        <v>7</v>
      </c>
    </row>
    <row r="209" ht="15" customHeight="1" spans="1:4">
      <c r="A209" s="216">
        <v>7352</v>
      </c>
      <c r="B209" s="228">
        <v>45170</v>
      </c>
      <c r="C209" s="216">
        <v>3604.83</v>
      </c>
      <c r="D209" s="216">
        <f>COUNTIF(A:A,A209)</f>
        <v>7</v>
      </c>
    </row>
    <row r="210" ht="15" customHeight="1" spans="1:4">
      <c r="A210" s="216">
        <v>7386</v>
      </c>
      <c r="B210" s="228">
        <v>45170</v>
      </c>
      <c r="C210" s="216">
        <v>4077.98</v>
      </c>
      <c r="D210" s="216">
        <f>COUNTIF(A:A,A210)</f>
        <v>7</v>
      </c>
    </row>
    <row r="211" ht="15" customHeight="1" spans="1:4">
      <c r="A211" s="216">
        <v>7488</v>
      </c>
      <c r="B211" s="228">
        <v>45170</v>
      </c>
      <c r="C211" s="216">
        <v>3551.61</v>
      </c>
      <c r="D211" s="216">
        <f>COUNTIF(A:A,A211)</f>
        <v>7</v>
      </c>
    </row>
    <row r="212" ht="15" customHeight="1" spans="1:4">
      <c r="A212" s="216">
        <v>7491</v>
      </c>
      <c r="B212" s="228">
        <v>45170</v>
      </c>
      <c r="C212" s="216">
        <v>3620.07</v>
      </c>
      <c r="D212" s="216">
        <f>COUNTIF(A:A,A212)</f>
        <v>7</v>
      </c>
    </row>
    <row r="213" ht="15" customHeight="1" spans="1:4">
      <c r="A213" s="216">
        <v>7391</v>
      </c>
      <c r="B213" s="228">
        <v>45170</v>
      </c>
      <c r="C213" s="216">
        <v>4699.18</v>
      </c>
      <c r="D213" s="216">
        <f>COUNTIF(A:A,A213)</f>
        <v>7</v>
      </c>
    </row>
    <row r="214" ht="15" customHeight="1" spans="1:4">
      <c r="A214" s="216">
        <v>7394</v>
      </c>
      <c r="B214" s="228">
        <v>45170</v>
      </c>
      <c r="C214" s="216">
        <v>3608.19</v>
      </c>
      <c r="D214" s="216">
        <f>COUNTIF(A:A,A214)</f>
        <v>7</v>
      </c>
    </row>
    <row r="215" ht="15" customHeight="1" spans="1:4">
      <c r="A215" s="216">
        <v>7487</v>
      </c>
      <c r="B215" s="228">
        <v>45170</v>
      </c>
      <c r="C215" s="216">
        <v>4028.65</v>
      </c>
      <c r="D215" s="216">
        <f>COUNTIF(A:A,A215)</f>
        <v>7</v>
      </c>
    </row>
    <row r="216" ht="15" customHeight="1" spans="1:4">
      <c r="A216" s="216">
        <v>7361</v>
      </c>
      <c r="B216" s="228">
        <v>45170</v>
      </c>
      <c r="C216" s="216">
        <v>4295.14</v>
      </c>
      <c r="D216" s="216">
        <f>COUNTIF(A:A,A216)</f>
        <v>7</v>
      </c>
    </row>
    <row r="217" ht="15" customHeight="1" spans="1:4">
      <c r="A217" s="216">
        <v>7376</v>
      </c>
      <c r="B217" s="228">
        <v>45170</v>
      </c>
      <c r="C217" s="216">
        <v>10593.55</v>
      </c>
      <c r="D217" s="216">
        <f>COUNTIF(A:A,A217)</f>
        <v>7</v>
      </c>
    </row>
    <row r="218" ht="15" customHeight="1" spans="1:4">
      <c r="A218" s="216">
        <v>7398</v>
      </c>
      <c r="B218" s="228">
        <v>45171</v>
      </c>
      <c r="C218" s="216">
        <v>4495.24</v>
      </c>
      <c r="D218" s="216">
        <f>COUNTIF(A:A,A218)</f>
        <v>7</v>
      </c>
    </row>
    <row r="219" ht="15" customHeight="1" spans="1:4">
      <c r="A219" s="216">
        <v>7400</v>
      </c>
      <c r="B219" s="228">
        <v>45171</v>
      </c>
      <c r="C219" s="216">
        <v>3560.77</v>
      </c>
      <c r="D219" s="216">
        <f>COUNTIF(A:A,A219)</f>
        <v>7</v>
      </c>
    </row>
    <row r="220" ht="15" customHeight="1" spans="1:4">
      <c r="A220" s="216">
        <v>7402</v>
      </c>
      <c r="B220" s="228">
        <v>45171</v>
      </c>
      <c r="C220" s="216">
        <v>3660.09</v>
      </c>
      <c r="D220" s="216">
        <f>COUNTIF(A:A,A220)</f>
        <v>7</v>
      </c>
    </row>
    <row r="221" ht="15" customHeight="1" spans="1:4">
      <c r="A221" s="216">
        <v>7359</v>
      </c>
      <c r="B221" s="228">
        <v>45171</v>
      </c>
      <c r="C221" s="216">
        <v>3177.22</v>
      </c>
      <c r="D221" s="216">
        <f>COUNTIF(A:A,A221)</f>
        <v>7</v>
      </c>
    </row>
    <row r="222" ht="15" customHeight="1" spans="1:4">
      <c r="A222" s="216">
        <v>7403</v>
      </c>
      <c r="B222" s="228">
        <v>45171</v>
      </c>
      <c r="C222" s="216">
        <v>3764.03</v>
      </c>
      <c r="D222" s="216">
        <f>COUNTIF(A:A,A222)</f>
        <v>7</v>
      </c>
    </row>
    <row r="223" ht="15" customHeight="1" spans="1:4">
      <c r="A223" s="216">
        <v>7625</v>
      </c>
      <c r="B223" s="228">
        <v>45171</v>
      </c>
      <c r="C223" s="216">
        <v>4932.73</v>
      </c>
      <c r="D223" s="216">
        <f>COUNTIF(A:A,A223)</f>
        <v>7</v>
      </c>
    </row>
    <row r="224" ht="15" customHeight="1" spans="1:4">
      <c r="A224" s="216">
        <v>7355</v>
      </c>
      <c r="B224" s="228">
        <v>45171</v>
      </c>
      <c r="C224" s="216">
        <v>4674.4</v>
      </c>
      <c r="D224" s="216">
        <f>COUNTIF(A:A,A224)</f>
        <v>7</v>
      </c>
    </row>
    <row r="225" ht="15" customHeight="1" spans="1:4">
      <c r="A225" s="216">
        <v>7389</v>
      </c>
      <c r="B225" s="228">
        <v>45171</v>
      </c>
      <c r="C225" s="216">
        <v>6236.64</v>
      </c>
      <c r="D225" s="216">
        <f>COUNTIF(A:A,A225)</f>
        <v>7</v>
      </c>
    </row>
    <row r="226" ht="15" customHeight="1" spans="1:4">
      <c r="A226" s="216">
        <v>7493</v>
      </c>
      <c r="B226" s="228">
        <v>45171</v>
      </c>
      <c r="C226" s="216">
        <v>5414.7</v>
      </c>
      <c r="D226" s="216">
        <f>COUNTIF(A:A,A226)</f>
        <v>7</v>
      </c>
    </row>
    <row r="227" ht="15" customHeight="1" spans="1:4">
      <c r="A227" s="216">
        <v>7365</v>
      </c>
      <c r="B227" s="228">
        <v>45171</v>
      </c>
      <c r="C227" s="216">
        <v>2318.27</v>
      </c>
      <c r="D227" s="216">
        <f>COUNTIF(A:A,A227)</f>
        <v>7</v>
      </c>
    </row>
    <row r="228" ht="15" customHeight="1" spans="1:4">
      <c r="A228" s="216">
        <v>7375</v>
      </c>
      <c r="B228" s="228">
        <v>45171</v>
      </c>
      <c r="C228" s="216">
        <v>4224.31</v>
      </c>
      <c r="D228" s="216">
        <f>COUNTIF(A:A,A228)</f>
        <v>7</v>
      </c>
    </row>
    <row r="229" ht="15" customHeight="1" spans="1:4">
      <c r="A229" s="216">
        <v>7378</v>
      </c>
      <c r="B229" s="228">
        <v>45171</v>
      </c>
      <c r="C229" s="216">
        <v>4680.48</v>
      </c>
      <c r="D229" s="216">
        <f>COUNTIF(A:A,A229)</f>
        <v>7</v>
      </c>
    </row>
    <row r="230" ht="15" customHeight="1" spans="1:4">
      <c r="A230" s="216">
        <v>7360</v>
      </c>
      <c r="B230" s="228">
        <v>45171</v>
      </c>
      <c r="C230" s="216">
        <v>4119.93</v>
      </c>
      <c r="D230" s="216">
        <f>COUNTIF(A:A,A230)</f>
        <v>7</v>
      </c>
    </row>
    <row r="231" ht="15" customHeight="1" spans="1:4">
      <c r="A231" s="216">
        <v>7371</v>
      </c>
      <c r="B231" s="228">
        <v>45171</v>
      </c>
      <c r="C231" s="216">
        <v>3212.63</v>
      </c>
      <c r="D231" s="216">
        <f>COUNTIF(A:A,A231)</f>
        <v>7</v>
      </c>
    </row>
    <row r="232" ht="15" customHeight="1" spans="1:4">
      <c r="A232" s="216">
        <v>7367</v>
      </c>
      <c r="B232" s="228">
        <v>45171</v>
      </c>
      <c r="C232" s="216">
        <v>4225.79</v>
      </c>
      <c r="D232" s="216">
        <f>COUNTIF(A:A,A232)</f>
        <v>7</v>
      </c>
    </row>
    <row r="233" ht="15" customHeight="1" spans="1:4">
      <c r="A233" s="216">
        <v>7383</v>
      </c>
      <c r="B233" s="228">
        <v>45171</v>
      </c>
      <c r="C233" s="216">
        <v>3617.16</v>
      </c>
      <c r="D233" s="216">
        <f>COUNTIF(A:A,A233)</f>
        <v>7</v>
      </c>
    </row>
    <row r="234" ht="15" customHeight="1" spans="1:4">
      <c r="A234" s="216">
        <v>7363</v>
      </c>
      <c r="B234" s="228">
        <v>45171</v>
      </c>
      <c r="C234" s="216">
        <v>3664.31</v>
      </c>
      <c r="D234" s="216">
        <f>COUNTIF(A:A,A234)</f>
        <v>7</v>
      </c>
    </row>
    <row r="235" ht="15" customHeight="1" spans="1:4">
      <c r="A235" s="216">
        <v>7374</v>
      </c>
      <c r="B235" s="228">
        <v>45171</v>
      </c>
      <c r="C235" s="216">
        <v>4184.17</v>
      </c>
      <c r="D235" s="216">
        <f>COUNTIF(A:A,A235)</f>
        <v>7</v>
      </c>
    </row>
    <row r="236" ht="15" customHeight="1" spans="1:4">
      <c r="A236" s="216">
        <v>7385</v>
      </c>
      <c r="B236" s="228">
        <v>45171</v>
      </c>
      <c r="C236" s="216">
        <v>2441.85</v>
      </c>
      <c r="D236" s="216">
        <f>COUNTIF(A:A,A236)</f>
        <v>7</v>
      </c>
    </row>
    <row r="237" ht="15" customHeight="1" spans="1:4">
      <c r="A237" s="216">
        <v>7393</v>
      </c>
      <c r="B237" s="228">
        <v>45171</v>
      </c>
      <c r="C237" s="216">
        <v>3787.83</v>
      </c>
      <c r="D237" s="216">
        <f>COUNTIF(A:A,A237)</f>
        <v>7</v>
      </c>
    </row>
    <row r="238" ht="15" customHeight="1" spans="1:4">
      <c r="A238" s="216">
        <v>7372</v>
      </c>
      <c r="B238" s="228">
        <v>45171</v>
      </c>
      <c r="C238" s="216">
        <v>3507.41</v>
      </c>
      <c r="D238" s="216">
        <f>COUNTIF(A:A,A238)</f>
        <v>7</v>
      </c>
    </row>
    <row r="239" ht="15" customHeight="1" spans="1:4">
      <c r="A239" s="216">
        <v>7380</v>
      </c>
      <c r="B239" s="228">
        <v>45171</v>
      </c>
      <c r="C239" s="216">
        <v>2834.6</v>
      </c>
      <c r="D239" s="216">
        <f>COUNTIF(A:A,A239)</f>
        <v>7</v>
      </c>
    </row>
    <row r="240" ht="15" customHeight="1" spans="1:4">
      <c r="A240" s="216">
        <v>7369</v>
      </c>
      <c r="B240" s="228">
        <v>45171</v>
      </c>
      <c r="C240" s="216">
        <v>2632.5</v>
      </c>
      <c r="D240" s="216">
        <f>COUNTIF(A:A,A240)</f>
        <v>7</v>
      </c>
    </row>
    <row r="241" ht="15" customHeight="1" spans="1:4">
      <c r="A241" s="216">
        <v>7377</v>
      </c>
      <c r="B241" s="228">
        <v>45171</v>
      </c>
      <c r="C241" s="216">
        <v>4195.2</v>
      </c>
      <c r="D241" s="216">
        <f>COUNTIF(A:A,A241)</f>
        <v>7</v>
      </c>
    </row>
    <row r="242" ht="15" customHeight="1" spans="1:4">
      <c r="A242" s="216">
        <v>7381</v>
      </c>
      <c r="B242" s="228">
        <v>45171</v>
      </c>
      <c r="C242" s="216">
        <v>5461.83</v>
      </c>
      <c r="D242" s="216">
        <f>COUNTIF(A:A,A242)</f>
        <v>7</v>
      </c>
    </row>
    <row r="243" ht="15" customHeight="1" spans="1:4">
      <c r="A243" s="216">
        <v>7494</v>
      </c>
      <c r="B243" s="228">
        <v>45171</v>
      </c>
      <c r="C243" s="216">
        <v>4171.38</v>
      </c>
      <c r="D243" s="216">
        <f>COUNTIF(A:A,A243)</f>
        <v>7</v>
      </c>
    </row>
    <row r="244" ht="15" customHeight="1" spans="1:4">
      <c r="A244" s="216">
        <v>8150</v>
      </c>
      <c r="B244" s="228">
        <v>45171</v>
      </c>
      <c r="C244" s="216">
        <v>4191.46</v>
      </c>
      <c r="D244" s="216">
        <f>COUNTIF(A:A,A244)</f>
        <v>7</v>
      </c>
    </row>
    <row r="245" ht="15" customHeight="1" spans="1:4">
      <c r="A245" s="216">
        <v>7492</v>
      </c>
      <c r="B245" s="228">
        <v>45171</v>
      </c>
      <c r="C245" s="216">
        <v>4917.87</v>
      </c>
      <c r="D245" s="216">
        <f>COUNTIF(A:A,A245)</f>
        <v>7</v>
      </c>
    </row>
    <row r="246" ht="15" customHeight="1" spans="1:4">
      <c r="A246" s="216">
        <v>7351</v>
      </c>
      <c r="B246" s="228">
        <v>45171</v>
      </c>
      <c r="C246" s="216">
        <v>3460.48</v>
      </c>
      <c r="D246" s="216">
        <f>COUNTIF(A:A,A246)</f>
        <v>7</v>
      </c>
    </row>
    <row r="247" ht="15" customHeight="1" spans="1:4">
      <c r="A247" s="216">
        <v>7401</v>
      </c>
      <c r="B247" s="228">
        <v>45171</v>
      </c>
      <c r="C247" s="216">
        <v>3728.81</v>
      </c>
      <c r="D247" s="216">
        <f>COUNTIF(A:A,A247)</f>
        <v>7</v>
      </c>
    </row>
    <row r="248" ht="15" customHeight="1" spans="1:4">
      <c r="A248" s="216">
        <v>7392</v>
      </c>
      <c r="B248" s="228">
        <v>45171</v>
      </c>
      <c r="C248" s="216">
        <v>5606.91</v>
      </c>
      <c r="D248" s="216">
        <f>COUNTIF(A:A,A248)</f>
        <v>7</v>
      </c>
    </row>
    <row r="249" ht="15" customHeight="1" spans="1:4">
      <c r="A249" s="216">
        <v>7495</v>
      </c>
      <c r="B249" s="228">
        <v>45171</v>
      </c>
      <c r="C249" s="216">
        <v>2525.27</v>
      </c>
      <c r="D249" s="216">
        <f>COUNTIF(A:A,A249)</f>
        <v>7</v>
      </c>
    </row>
    <row r="250" ht="15" customHeight="1" spans="1:4">
      <c r="A250" s="216">
        <v>7362</v>
      </c>
      <c r="B250" s="228">
        <v>45171</v>
      </c>
      <c r="C250" s="216">
        <v>2168.89</v>
      </c>
      <c r="D250" s="216">
        <f>COUNTIF(A:A,A250)</f>
        <v>7</v>
      </c>
    </row>
    <row r="251" ht="15" customHeight="1" spans="1:4">
      <c r="A251" s="216">
        <v>7387</v>
      </c>
      <c r="B251" s="228">
        <v>45171</v>
      </c>
      <c r="C251" s="216">
        <v>4622.14</v>
      </c>
      <c r="D251" s="216">
        <f>COUNTIF(A:A,A251)</f>
        <v>7</v>
      </c>
    </row>
    <row r="252" ht="15" customHeight="1" spans="1:4">
      <c r="A252" s="216">
        <v>7396</v>
      </c>
      <c r="B252" s="228">
        <v>45171</v>
      </c>
      <c r="C252" s="216">
        <v>3074.61</v>
      </c>
      <c r="D252" s="216">
        <f>COUNTIF(A:A,A252)</f>
        <v>7</v>
      </c>
    </row>
    <row r="253" ht="15" customHeight="1" spans="1:4">
      <c r="A253" s="216">
        <v>7373</v>
      </c>
      <c r="B253" s="228">
        <v>45171</v>
      </c>
      <c r="C253" s="216">
        <v>4562.9</v>
      </c>
      <c r="D253" s="216">
        <f>COUNTIF(A:A,A253)</f>
        <v>7</v>
      </c>
    </row>
    <row r="254" ht="15" customHeight="1" spans="1:4">
      <c r="A254" s="216">
        <v>7364</v>
      </c>
      <c r="B254" s="228">
        <v>45171</v>
      </c>
      <c r="C254" s="216">
        <v>1066.19</v>
      </c>
      <c r="D254" s="216">
        <f>COUNTIF(A:A,A254)</f>
        <v>7</v>
      </c>
    </row>
    <row r="255" ht="15" customHeight="1" spans="1:4">
      <c r="A255" s="216">
        <v>7358</v>
      </c>
      <c r="B255" s="228">
        <v>45171</v>
      </c>
      <c r="C255" s="216">
        <v>4064.96</v>
      </c>
      <c r="D255" s="216">
        <f>COUNTIF(A:A,A255)</f>
        <v>7</v>
      </c>
    </row>
    <row r="256" ht="15" customHeight="1" spans="1:4">
      <c r="A256" s="216">
        <v>7384</v>
      </c>
      <c r="B256" s="228">
        <v>45171</v>
      </c>
      <c r="C256" s="216">
        <v>2504.85</v>
      </c>
      <c r="D256" s="216">
        <f>COUNTIF(A:A,A256)</f>
        <v>7</v>
      </c>
    </row>
    <row r="257" ht="15" customHeight="1" spans="1:4">
      <c r="A257" s="216">
        <v>7366</v>
      </c>
      <c r="B257" s="228">
        <v>45171</v>
      </c>
      <c r="C257" s="216">
        <v>4898.31</v>
      </c>
      <c r="D257" s="216">
        <f>COUNTIF(A:A,A257)</f>
        <v>7</v>
      </c>
    </row>
    <row r="258" ht="15" customHeight="1" spans="1:4">
      <c r="A258" s="216">
        <v>7382</v>
      </c>
      <c r="B258" s="228">
        <v>45171</v>
      </c>
      <c r="C258" s="216">
        <v>4300.09</v>
      </c>
      <c r="D258" s="216">
        <f>COUNTIF(A:A,A258)</f>
        <v>7</v>
      </c>
    </row>
    <row r="259" ht="15" customHeight="1" spans="1:4">
      <c r="A259" s="216">
        <v>7379</v>
      </c>
      <c r="B259" s="228">
        <v>45171</v>
      </c>
      <c r="C259" s="216">
        <v>3403.99</v>
      </c>
      <c r="D259" s="216">
        <f>COUNTIF(A:A,A259)</f>
        <v>7</v>
      </c>
    </row>
    <row r="260" ht="15" customHeight="1" spans="1:4">
      <c r="A260" s="216">
        <v>7489</v>
      </c>
      <c r="B260" s="228">
        <v>45171</v>
      </c>
      <c r="C260" s="216">
        <v>6244.28</v>
      </c>
      <c r="D260" s="216">
        <f>COUNTIF(A:A,A260)</f>
        <v>7</v>
      </c>
    </row>
    <row r="261" ht="15" customHeight="1" spans="1:4">
      <c r="A261" s="216">
        <v>7368</v>
      </c>
      <c r="B261" s="228">
        <v>45171</v>
      </c>
      <c r="C261" s="216">
        <v>6391.72</v>
      </c>
      <c r="D261" s="216">
        <f>COUNTIF(A:A,A261)</f>
        <v>7</v>
      </c>
    </row>
    <row r="262" ht="15" customHeight="1" spans="1:4">
      <c r="A262" s="216">
        <v>7397</v>
      </c>
      <c r="B262" s="228">
        <v>45171</v>
      </c>
      <c r="C262" s="216">
        <v>3757.15</v>
      </c>
      <c r="D262" s="216">
        <f>COUNTIF(A:A,A262)</f>
        <v>7</v>
      </c>
    </row>
    <row r="263" ht="15" customHeight="1" spans="1:4">
      <c r="A263" s="216">
        <v>7352</v>
      </c>
      <c r="B263" s="228">
        <v>45171</v>
      </c>
      <c r="C263" s="216">
        <v>2986.13</v>
      </c>
      <c r="D263" s="216">
        <f>COUNTIF(A:A,A263)</f>
        <v>7</v>
      </c>
    </row>
    <row r="264" ht="15" customHeight="1" spans="1:4">
      <c r="A264" s="216">
        <v>7386</v>
      </c>
      <c r="B264" s="228">
        <v>45171</v>
      </c>
      <c r="C264" s="216">
        <v>3766.54</v>
      </c>
      <c r="D264" s="216">
        <f>COUNTIF(A:A,A264)</f>
        <v>7</v>
      </c>
    </row>
    <row r="265" ht="15" customHeight="1" spans="1:4">
      <c r="A265" s="216">
        <v>7488</v>
      </c>
      <c r="B265" s="228">
        <v>45171</v>
      </c>
      <c r="C265" s="216">
        <v>1900.13</v>
      </c>
      <c r="D265" s="216">
        <f>COUNTIF(A:A,A265)</f>
        <v>7</v>
      </c>
    </row>
    <row r="266" ht="15" customHeight="1" spans="1:4">
      <c r="A266" s="216">
        <v>7491</v>
      </c>
      <c r="B266" s="228">
        <v>45171</v>
      </c>
      <c r="C266" s="216">
        <v>2645.47</v>
      </c>
      <c r="D266" s="216">
        <f>COUNTIF(A:A,A266)</f>
        <v>7</v>
      </c>
    </row>
    <row r="267" ht="15" customHeight="1" spans="1:4">
      <c r="A267" s="216">
        <v>7391</v>
      </c>
      <c r="B267" s="228">
        <v>45171</v>
      </c>
      <c r="C267" s="216">
        <v>3688.52</v>
      </c>
      <c r="D267" s="216">
        <f>COUNTIF(A:A,A267)</f>
        <v>7</v>
      </c>
    </row>
    <row r="268" ht="15" customHeight="1" spans="1:4">
      <c r="A268" s="216">
        <v>7394</v>
      </c>
      <c r="B268" s="228">
        <v>45171</v>
      </c>
      <c r="C268" s="216">
        <v>2861.81</v>
      </c>
      <c r="D268" s="216">
        <f>COUNTIF(A:A,A268)</f>
        <v>7</v>
      </c>
    </row>
    <row r="269" ht="15" customHeight="1" spans="1:4">
      <c r="A269" s="216">
        <v>7487</v>
      </c>
      <c r="B269" s="228">
        <v>45171</v>
      </c>
      <c r="C269" s="216">
        <v>2821.12</v>
      </c>
      <c r="D269" s="216">
        <f>COUNTIF(A:A,A269)</f>
        <v>7</v>
      </c>
    </row>
    <row r="270" ht="15" customHeight="1" spans="1:4">
      <c r="A270" s="216">
        <v>7361</v>
      </c>
      <c r="B270" s="228">
        <v>45171</v>
      </c>
      <c r="C270" s="216">
        <v>4219.52</v>
      </c>
      <c r="D270" s="216">
        <f>COUNTIF(A:A,A270)</f>
        <v>7</v>
      </c>
    </row>
    <row r="271" ht="15" customHeight="1" spans="1:4">
      <c r="A271" s="216">
        <v>7376</v>
      </c>
      <c r="B271" s="228">
        <v>45171</v>
      </c>
      <c r="C271" s="216">
        <v>9722.86</v>
      </c>
      <c r="D271" s="216">
        <f>COUNTIF(A:A,A271)</f>
        <v>7</v>
      </c>
    </row>
    <row r="272" ht="15" customHeight="1" spans="1:4">
      <c r="A272" s="216">
        <v>7398</v>
      </c>
      <c r="B272" s="228">
        <v>45172</v>
      </c>
      <c r="C272" s="216">
        <v>3619.89</v>
      </c>
      <c r="D272" s="216">
        <f>COUNTIF(A:A,A272)</f>
        <v>7</v>
      </c>
    </row>
    <row r="273" ht="15" customHeight="1" spans="1:4">
      <c r="A273" s="216">
        <v>7400</v>
      </c>
      <c r="B273" s="228">
        <v>45172</v>
      </c>
      <c r="C273" s="216">
        <v>2493.6</v>
      </c>
      <c r="D273" s="216">
        <f>COUNTIF(A:A,A273)</f>
        <v>7</v>
      </c>
    </row>
    <row r="274" ht="15" customHeight="1" spans="1:4">
      <c r="A274" s="216">
        <v>7402</v>
      </c>
      <c r="B274" s="228">
        <v>45172</v>
      </c>
      <c r="C274" s="216">
        <v>3110.18</v>
      </c>
      <c r="D274" s="216">
        <f>COUNTIF(A:A,A274)</f>
        <v>7</v>
      </c>
    </row>
    <row r="275" ht="15" customHeight="1" spans="1:4">
      <c r="A275" s="216">
        <v>7359</v>
      </c>
      <c r="B275" s="228">
        <v>45172</v>
      </c>
      <c r="C275" s="216">
        <v>2652.3</v>
      </c>
      <c r="D275" s="216">
        <f>COUNTIF(A:A,A275)</f>
        <v>7</v>
      </c>
    </row>
    <row r="276" ht="15" customHeight="1" spans="1:4">
      <c r="A276" s="216">
        <v>7403</v>
      </c>
      <c r="B276" s="228">
        <v>45172</v>
      </c>
      <c r="C276" s="216">
        <v>3464.64</v>
      </c>
      <c r="D276" s="216">
        <f>COUNTIF(A:A,A276)</f>
        <v>7</v>
      </c>
    </row>
    <row r="277" ht="15" customHeight="1" spans="1:4">
      <c r="A277" s="216">
        <v>7625</v>
      </c>
      <c r="B277" s="228">
        <v>45172</v>
      </c>
      <c r="C277" s="216">
        <v>4677.3</v>
      </c>
      <c r="D277" s="216">
        <f>COUNTIF(A:A,A277)</f>
        <v>7</v>
      </c>
    </row>
    <row r="278" ht="15" customHeight="1" spans="1:4">
      <c r="A278" s="216">
        <v>7355</v>
      </c>
      <c r="B278" s="228">
        <v>45172</v>
      </c>
      <c r="C278" s="216">
        <v>4244.08</v>
      </c>
      <c r="D278" s="216">
        <f>COUNTIF(A:A,A278)</f>
        <v>7</v>
      </c>
    </row>
    <row r="279" ht="15" customHeight="1" spans="1:4">
      <c r="A279" s="216">
        <v>7389</v>
      </c>
      <c r="B279" s="228">
        <v>45172</v>
      </c>
      <c r="C279" s="216">
        <v>5610.54</v>
      </c>
      <c r="D279" s="216">
        <f>COUNTIF(A:A,A279)</f>
        <v>7</v>
      </c>
    </row>
    <row r="280" ht="15" customHeight="1" spans="1:4">
      <c r="A280" s="216">
        <v>7493</v>
      </c>
      <c r="B280" s="228">
        <v>45172</v>
      </c>
      <c r="C280" s="216">
        <v>4353.81</v>
      </c>
      <c r="D280" s="216">
        <f>COUNTIF(A:A,A280)</f>
        <v>7</v>
      </c>
    </row>
    <row r="281" ht="15" customHeight="1" spans="1:4">
      <c r="A281" s="216">
        <v>7365</v>
      </c>
      <c r="B281" s="228">
        <v>45172</v>
      </c>
      <c r="C281" s="216">
        <v>2427.4</v>
      </c>
      <c r="D281" s="216">
        <f>COUNTIF(A:A,A281)</f>
        <v>7</v>
      </c>
    </row>
    <row r="282" ht="15" customHeight="1" spans="1:4">
      <c r="A282" s="216">
        <v>7375</v>
      </c>
      <c r="B282" s="228">
        <v>45172</v>
      </c>
      <c r="C282" s="216">
        <v>3654.47</v>
      </c>
      <c r="D282" s="216">
        <f>COUNTIF(A:A,A282)</f>
        <v>7</v>
      </c>
    </row>
    <row r="283" ht="15" customHeight="1" spans="1:4">
      <c r="A283" s="216">
        <v>7378</v>
      </c>
      <c r="B283" s="228">
        <v>45172</v>
      </c>
      <c r="C283" s="216">
        <v>5084.07</v>
      </c>
      <c r="D283" s="216">
        <f>COUNTIF(A:A,A283)</f>
        <v>7</v>
      </c>
    </row>
    <row r="284" ht="15" customHeight="1" spans="1:4">
      <c r="A284" s="216">
        <v>7360</v>
      </c>
      <c r="B284" s="228">
        <v>45172</v>
      </c>
      <c r="C284" s="216">
        <v>4339.18</v>
      </c>
      <c r="D284" s="216">
        <f>COUNTIF(A:A,A284)</f>
        <v>7</v>
      </c>
    </row>
    <row r="285" ht="15" customHeight="1" spans="1:4">
      <c r="A285" s="216">
        <v>7371</v>
      </c>
      <c r="B285" s="228">
        <v>45172</v>
      </c>
      <c r="C285" s="216">
        <v>3372.56</v>
      </c>
      <c r="D285" s="216">
        <f>COUNTIF(A:A,A285)</f>
        <v>7</v>
      </c>
    </row>
    <row r="286" ht="15" customHeight="1" spans="1:4">
      <c r="A286" s="216">
        <v>7367</v>
      </c>
      <c r="B286" s="228">
        <v>45172</v>
      </c>
      <c r="C286" s="216">
        <v>4107.32</v>
      </c>
      <c r="D286" s="216">
        <f>COUNTIF(A:A,A286)</f>
        <v>7</v>
      </c>
    </row>
    <row r="287" ht="15" customHeight="1" spans="1:4">
      <c r="A287" s="216">
        <v>7383</v>
      </c>
      <c r="B287" s="228">
        <v>45172</v>
      </c>
      <c r="C287" s="216">
        <v>4036.92</v>
      </c>
      <c r="D287" s="216">
        <f>COUNTIF(A:A,A287)</f>
        <v>7</v>
      </c>
    </row>
    <row r="288" ht="15" customHeight="1" spans="1:4">
      <c r="A288" s="216">
        <v>7363</v>
      </c>
      <c r="B288" s="228">
        <v>45172</v>
      </c>
      <c r="C288" s="216">
        <v>2961.99</v>
      </c>
      <c r="D288" s="216">
        <f>COUNTIF(A:A,A288)</f>
        <v>7</v>
      </c>
    </row>
    <row r="289" ht="15" customHeight="1" spans="1:4">
      <c r="A289" s="216">
        <v>7374</v>
      </c>
      <c r="B289" s="228">
        <v>45172</v>
      </c>
      <c r="C289" s="216">
        <v>3110.18</v>
      </c>
      <c r="D289" s="216">
        <f>COUNTIF(A:A,A289)</f>
        <v>7</v>
      </c>
    </row>
    <row r="290" ht="15" customHeight="1" spans="1:4">
      <c r="A290" s="216">
        <v>7385</v>
      </c>
      <c r="B290" s="228">
        <v>45172</v>
      </c>
      <c r="C290" s="216">
        <v>1770.52</v>
      </c>
      <c r="D290" s="216">
        <f>COUNTIF(A:A,A290)</f>
        <v>7</v>
      </c>
    </row>
    <row r="291" ht="15" customHeight="1" spans="1:4">
      <c r="A291" s="216">
        <v>7393</v>
      </c>
      <c r="B291" s="228">
        <v>45172</v>
      </c>
      <c r="C291" s="216">
        <v>3699.01</v>
      </c>
      <c r="D291" s="216">
        <f>COUNTIF(A:A,A291)</f>
        <v>7</v>
      </c>
    </row>
    <row r="292" ht="15" customHeight="1" spans="1:4">
      <c r="A292" s="216">
        <v>7372</v>
      </c>
      <c r="B292" s="228">
        <v>45172</v>
      </c>
      <c r="C292" s="216">
        <v>3099.99</v>
      </c>
      <c r="D292" s="216">
        <f>COUNTIF(A:A,A292)</f>
        <v>7</v>
      </c>
    </row>
    <row r="293" ht="15" customHeight="1" spans="1:4">
      <c r="A293" s="216">
        <v>7380</v>
      </c>
      <c r="B293" s="228">
        <v>45172</v>
      </c>
      <c r="C293" s="216">
        <v>2184.54</v>
      </c>
      <c r="D293" s="216">
        <f>COUNTIF(A:A,A293)</f>
        <v>7</v>
      </c>
    </row>
    <row r="294" ht="15" customHeight="1" spans="1:4">
      <c r="A294" s="216">
        <v>7369</v>
      </c>
      <c r="B294" s="228">
        <v>45172</v>
      </c>
      <c r="C294" s="216">
        <v>2202.27</v>
      </c>
      <c r="D294" s="216">
        <f>COUNTIF(A:A,A294)</f>
        <v>7</v>
      </c>
    </row>
    <row r="295" ht="15" customHeight="1" spans="1:4">
      <c r="A295" s="216">
        <v>7377</v>
      </c>
      <c r="B295" s="228">
        <v>45172</v>
      </c>
      <c r="C295" s="216">
        <v>3875.13</v>
      </c>
      <c r="D295" s="216">
        <f>COUNTIF(A:A,A295)</f>
        <v>7</v>
      </c>
    </row>
    <row r="296" ht="15" customHeight="1" spans="1:4">
      <c r="A296" s="216">
        <v>7381</v>
      </c>
      <c r="B296" s="228">
        <v>45172</v>
      </c>
      <c r="C296" s="216">
        <v>5299.81</v>
      </c>
      <c r="D296" s="216">
        <f>COUNTIF(A:A,A296)</f>
        <v>7</v>
      </c>
    </row>
    <row r="297" ht="15" customHeight="1" spans="1:4">
      <c r="A297" s="216">
        <v>7494</v>
      </c>
      <c r="B297" s="228">
        <v>45172</v>
      </c>
      <c r="C297" s="216">
        <v>4112.29</v>
      </c>
      <c r="D297" s="216">
        <f>COUNTIF(A:A,A297)</f>
        <v>7</v>
      </c>
    </row>
    <row r="298" ht="15" customHeight="1" spans="1:4">
      <c r="A298" s="216">
        <v>8150</v>
      </c>
      <c r="B298" s="228">
        <v>45172</v>
      </c>
      <c r="C298" s="216">
        <v>3933.42</v>
      </c>
      <c r="D298" s="216">
        <f>COUNTIF(A:A,A298)</f>
        <v>7</v>
      </c>
    </row>
    <row r="299" ht="15" customHeight="1" spans="1:4">
      <c r="A299" s="216">
        <v>7492</v>
      </c>
      <c r="B299" s="228">
        <v>45172</v>
      </c>
      <c r="C299" s="216">
        <v>4664.1</v>
      </c>
      <c r="D299" s="216">
        <f>COUNTIF(A:A,A299)</f>
        <v>7</v>
      </c>
    </row>
    <row r="300" ht="15" customHeight="1" spans="1:4">
      <c r="A300" s="216">
        <v>7351</v>
      </c>
      <c r="B300" s="228">
        <v>45172</v>
      </c>
      <c r="C300" s="216">
        <v>3631.52</v>
      </c>
      <c r="D300" s="216">
        <f>COUNTIF(A:A,A300)</f>
        <v>7</v>
      </c>
    </row>
    <row r="301" ht="15" customHeight="1" spans="1:4">
      <c r="A301" s="216">
        <v>7401</v>
      </c>
      <c r="B301" s="228">
        <v>45172</v>
      </c>
      <c r="C301" s="216">
        <v>2640.02</v>
      </c>
      <c r="D301" s="216">
        <f>COUNTIF(A:A,A301)</f>
        <v>7</v>
      </c>
    </row>
    <row r="302" ht="15" customHeight="1" spans="1:4">
      <c r="A302" s="216">
        <v>7392</v>
      </c>
      <c r="B302" s="228">
        <v>45172</v>
      </c>
      <c r="C302" s="216">
        <v>5431.27</v>
      </c>
      <c r="D302" s="216">
        <f>COUNTIF(A:A,A302)</f>
        <v>7</v>
      </c>
    </row>
    <row r="303" ht="15" customHeight="1" spans="1:4">
      <c r="A303" s="216">
        <v>7495</v>
      </c>
      <c r="B303" s="228">
        <v>45172</v>
      </c>
      <c r="C303" s="216">
        <v>2918.24</v>
      </c>
      <c r="D303" s="216">
        <f>COUNTIF(A:A,A303)</f>
        <v>7</v>
      </c>
    </row>
    <row r="304" ht="15" customHeight="1" spans="1:4">
      <c r="A304" s="216">
        <v>7362</v>
      </c>
      <c r="B304" s="228">
        <v>45172</v>
      </c>
      <c r="C304" s="216">
        <v>2076.91</v>
      </c>
      <c r="D304" s="216">
        <f>COUNTIF(A:A,A304)</f>
        <v>7</v>
      </c>
    </row>
    <row r="305" ht="15" customHeight="1" spans="1:4">
      <c r="A305" s="216">
        <v>7387</v>
      </c>
      <c r="B305" s="228">
        <v>45172</v>
      </c>
      <c r="C305" s="216">
        <v>3470.4</v>
      </c>
      <c r="D305" s="216">
        <f>COUNTIF(A:A,A305)</f>
        <v>7</v>
      </c>
    </row>
    <row r="306" ht="15" customHeight="1" spans="1:4">
      <c r="A306" s="216">
        <v>7396</v>
      </c>
      <c r="B306" s="228">
        <v>45172</v>
      </c>
      <c r="C306" s="216">
        <v>3190.71</v>
      </c>
      <c r="D306" s="216">
        <f>COUNTIF(A:A,A306)</f>
        <v>7</v>
      </c>
    </row>
    <row r="307" ht="15" customHeight="1" spans="1:4">
      <c r="A307" s="216">
        <v>7373</v>
      </c>
      <c r="B307" s="228">
        <v>45172</v>
      </c>
      <c r="C307" s="216">
        <v>3732.62</v>
      </c>
      <c r="D307" s="216">
        <f>COUNTIF(A:A,A307)</f>
        <v>7</v>
      </c>
    </row>
    <row r="308" ht="15" customHeight="1" spans="1:4">
      <c r="A308" s="216">
        <v>7364</v>
      </c>
      <c r="B308" s="228">
        <v>45172</v>
      </c>
      <c r="C308" s="216">
        <v>980.11</v>
      </c>
      <c r="D308" s="216">
        <f>COUNTIF(A:A,A308)</f>
        <v>7</v>
      </c>
    </row>
    <row r="309" ht="15" customHeight="1" spans="1:4">
      <c r="A309" s="216">
        <v>7358</v>
      </c>
      <c r="B309" s="228">
        <v>45172</v>
      </c>
      <c r="C309" s="216">
        <v>2708.86</v>
      </c>
      <c r="D309" s="216">
        <f>COUNTIF(A:A,A309)</f>
        <v>7</v>
      </c>
    </row>
    <row r="310" ht="15" customHeight="1" spans="1:4">
      <c r="A310" s="216">
        <v>7384</v>
      </c>
      <c r="B310" s="228">
        <v>45172</v>
      </c>
      <c r="C310" s="216">
        <v>2475.06</v>
      </c>
      <c r="D310" s="216">
        <f>COUNTIF(A:A,A310)</f>
        <v>7</v>
      </c>
    </row>
    <row r="311" ht="15" customHeight="1" spans="1:4">
      <c r="A311" s="216">
        <v>7366</v>
      </c>
      <c r="B311" s="228">
        <v>45172</v>
      </c>
      <c r="C311" s="216">
        <v>4110.43</v>
      </c>
      <c r="D311" s="216">
        <f>COUNTIF(A:A,A311)</f>
        <v>7</v>
      </c>
    </row>
    <row r="312" ht="15" customHeight="1" spans="1:4">
      <c r="A312" s="216">
        <v>7382</v>
      </c>
      <c r="B312" s="228">
        <v>45172</v>
      </c>
      <c r="C312" s="216">
        <v>3459.22</v>
      </c>
      <c r="D312" s="216">
        <f>COUNTIF(A:A,A312)</f>
        <v>7</v>
      </c>
    </row>
    <row r="313" ht="15" customHeight="1" spans="1:4">
      <c r="A313" s="216">
        <v>7379</v>
      </c>
      <c r="B313" s="228">
        <v>45172</v>
      </c>
      <c r="C313" s="216">
        <v>2854.14</v>
      </c>
      <c r="D313" s="216">
        <f>COUNTIF(A:A,A313)</f>
        <v>7</v>
      </c>
    </row>
    <row r="314" ht="15" customHeight="1" spans="1:4">
      <c r="A314" s="216">
        <v>7489</v>
      </c>
      <c r="B314" s="228">
        <v>45172</v>
      </c>
      <c r="C314" s="216">
        <v>5564.31</v>
      </c>
      <c r="D314" s="216">
        <f>COUNTIF(A:A,A314)</f>
        <v>7</v>
      </c>
    </row>
    <row r="315" ht="15" customHeight="1" spans="1:4">
      <c r="A315" s="216">
        <v>7368</v>
      </c>
      <c r="B315" s="228">
        <v>45172</v>
      </c>
      <c r="C315" s="216">
        <v>4681.71</v>
      </c>
      <c r="D315" s="216">
        <f>COUNTIF(A:A,A315)</f>
        <v>7</v>
      </c>
    </row>
    <row r="316" ht="15" customHeight="1" spans="1:4">
      <c r="A316" s="216">
        <v>7397</v>
      </c>
      <c r="B316" s="228">
        <v>45172</v>
      </c>
      <c r="C316" s="216">
        <v>2763.06</v>
      </c>
      <c r="D316" s="216">
        <f>COUNTIF(A:A,A316)</f>
        <v>7</v>
      </c>
    </row>
    <row r="317" ht="15" customHeight="1" spans="1:4">
      <c r="A317" s="216">
        <v>7352</v>
      </c>
      <c r="B317" s="228">
        <v>45172</v>
      </c>
      <c r="C317" s="216">
        <v>2947.71</v>
      </c>
      <c r="D317" s="216">
        <f>COUNTIF(A:A,A317)</f>
        <v>7</v>
      </c>
    </row>
    <row r="318" ht="15" customHeight="1" spans="1:4">
      <c r="A318" s="216">
        <v>7386</v>
      </c>
      <c r="B318" s="228">
        <v>45172</v>
      </c>
      <c r="C318" s="216">
        <v>3791.89</v>
      </c>
      <c r="D318" s="216">
        <f>COUNTIF(A:A,A318)</f>
        <v>7</v>
      </c>
    </row>
    <row r="319" ht="15" customHeight="1" spans="1:4">
      <c r="A319" s="216">
        <v>7488</v>
      </c>
      <c r="B319" s="228">
        <v>45172</v>
      </c>
      <c r="C319" s="216">
        <v>2161.16</v>
      </c>
      <c r="D319" s="216">
        <f>COUNTIF(A:A,A319)</f>
        <v>7</v>
      </c>
    </row>
    <row r="320" ht="15" customHeight="1" spans="1:4">
      <c r="A320" s="216">
        <v>7491</v>
      </c>
      <c r="B320" s="228">
        <v>45172</v>
      </c>
      <c r="C320" s="216">
        <v>2529.77</v>
      </c>
      <c r="D320" s="216">
        <f>COUNTIF(A:A,A320)</f>
        <v>7</v>
      </c>
    </row>
    <row r="321" ht="15" customHeight="1" spans="1:4">
      <c r="A321" s="216">
        <v>7391</v>
      </c>
      <c r="B321" s="228">
        <v>45172</v>
      </c>
      <c r="C321" s="216">
        <v>3917.29</v>
      </c>
      <c r="D321" s="216">
        <f>COUNTIF(A:A,A321)</f>
        <v>7</v>
      </c>
    </row>
    <row r="322" ht="15" customHeight="1" spans="1:4">
      <c r="A322" s="216">
        <v>7394</v>
      </c>
      <c r="B322" s="228">
        <v>45172</v>
      </c>
      <c r="C322" s="216">
        <v>2714.89</v>
      </c>
      <c r="D322" s="216">
        <f>COUNTIF(A:A,A322)</f>
        <v>7</v>
      </c>
    </row>
    <row r="323" ht="15" customHeight="1" spans="1:4">
      <c r="A323" s="216">
        <v>7487</v>
      </c>
      <c r="B323" s="228">
        <v>45172</v>
      </c>
      <c r="C323" s="216">
        <v>2742.5</v>
      </c>
      <c r="D323" s="216">
        <f>COUNTIF(A:A,A323)</f>
        <v>7</v>
      </c>
    </row>
    <row r="324" ht="15" customHeight="1" spans="1:4">
      <c r="A324" s="216">
        <v>7361</v>
      </c>
      <c r="B324" s="228">
        <v>45172</v>
      </c>
      <c r="C324" s="216">
        <v>3512.52</v>
      </c>
      <c r="D324" s="216">
        <f>COUNTIF(A:A,A324)</f>
        <v>7</v>
      </c>
    </row>
    <row r="325" ht="15" customHeight="1" spans="1:4">
      <c r="A325" s="216">
        <v>7376</v>
      </c>
      <c r="B325" s="228">
        <v>45172</v>
      </c>
      <c r="C325" s="216">
        <v>9312.79</v>
      </c>
      <c r="D325" s="216">
        <f>COUNTIF(A:A,A325)</f>
        <v>7</v>
      </c>
    </row>
    <row r="326" ht="15" customHeight="1" spans="1:4">
      <c r="A326" s="216">
        <v>7398</v>
      </c>
      <c r="B326" s="228">
        <v>45173</v>
      </c>
      <c r="C326" s="216">
        <v>3571.33</v>
      </c>
      <c r="D326" s="216">
        <f>COUNTIF(A:A,A326)</f>
        <v>7</v>
      </c>
    </row>
    <row r="327" ht="15" customHeight="1" spans="1:4">
      <c r="A327" s="216">
        <v>7400</v>
      </c>
      <c r="B327" s="228">
        <v>45173</v>
      </c>
      <c r="C327" s="216">
        <v>2963.94</v>
      </c>
      <c r="D327" s="216">
        <f>COUNTIF(A:A,A327)</f>
        <v>7</v>
      </c>
    </row>
    <row r="328" ht="15" customHeight="1" spans="1:4">
      <c r="A328" s="216">
        <v>7402</v>
      </c>
      <c r="B328" s="228">
        <v>45173</v>
      </c>
      <c r="C328" s="216">
        <v>3166.44</v>
      </c>
      <c r="D328" s="216">
        <f>COUNTIF(A:A,A328)</f>
        <v>7</v>
      </c>
    </row>
    <row r="329" ht="15" customHeight="1" spans="1:4">
      <c r="A329" s="216">
        <v>7359</v>
      </c>
      <c r="B329" s="228">
        <v>45173</v>
      </c>
      <c r="C329" s="216">
        <v>2799.12</v>
      </c>
      <c r="D329" s="216">
        <f>COUNTIF(A:A,A329)</f>
        <v>7</v>
      </c>
    </row>
    <row r="330" ht="15" customHeight="1" spans="1:4">
      <c r="A330" s="216">
        <v>7403</v>
      </c>
      <c r="B330" s="228">
        <v>45173</v>
      </c>
      <c r="C330" s="216">
        <v>2988.35</v>
      </c>
      <c r="D330" s="216">
        <f>COUNTIF(A:A,A330)</f>
        <v>7</v>
      </c>
    </row>
    <row r="331" ht="15" customHeight="1" spans="1:4">
      <c r="A331" s="216">
        <v>7625</v>
      </c>
      <c r="B331" s="228">
        <v>45173</v>
      </c>
      <c r="C331" s="216">
        <v>4896.12</v>
      </c>
      <c r="D331" s="216">
        <f>COUNTIF(A:A,A331)</f>
        <v>7</v>
      </c>
    </row>
    <row r="332" ht="15" customHeight="1" spans="1:4">
      <c r="A332" s="216">
        <v>7355</v>
      </c>
      <c r="B332" s="228">
        <v>45173</v>
      </c>
      <c r="C332" s="216">
        <v>3134.01</v>
      </c>
      <c r="D332" s="216">
        <f>COUNTIF(A:A,A332)</f>
        <v>7</v>
      </c>
    </row>
    <row r="333" ht="15" customHeight="1" spans="1:4">
      <c r="A333" s="216">
        <v>7389</v>
      </c>
      <c r="B333" s="228">
        <v>45173</v>
      </c>
      <c r="C333" s="216">
        <v>5332.67</v>
      </c>
      <c r="D333" s="216">
        <f>COUNTIF(A:A,A333)</f>
        <v>7</v>
      </c>
    </row>
    <row r="334" ht="15" customHeight="1" spans="1:4">
      <c r="A334" s="216">
        <v>7493</v>
      </c>
      <c r="B334" s="228">
        <v>45173</v>
      </c>
      <c r="C334" s="216">
        <v>4099.25</v>
      </c>
      <c r="D334" s="216">
        <f>COUNTIF(A:A,A334)</f>
        <v>7</v>
      </c>
    </row>
    <row r="335" ht="15" customHeight="1" spans="1:4">
      <c r="A335" s="216">
        <v>7365</v>
      </c>
      <c r="B335" s="228">
        <v>45173</v>
      </c>
      <c r="C335" s="216">
        <v>2538.6</v>
      </c>
      <c r="D335" s="216">
        <f>COUNTIF(A:A,A335)</f>
        <v>7</v>
      </c>
    </row>
    <row r="336" ht="15" customHeight="1" spans="1:4">
      <c r="A336" s="216">
        <v>7375</v>
      </c>
      <c r="B336" s="228">
        <v>45173</v>
      </c>
      <c r="C336" s="216">
        <v>3264.34</v>
      </c>
      <c r="D336" s="216">
        <f>COUNTIF(A:A,A336)</f>
        <v>7</v>
      </c>
    </row>
    <row r="337" ht="15" customHeight="1" spans="1:4">
      <c r="A337" s="216">
        <v>7378</v>
      </c>
      <c r="B337" s="228">
        <v>45173</v>
      </c>
      <c r="C337" s="216">
        <v>5072.27</v>
      </c>
      <c r="D337" s="216">
        <f>COUNTIF(A:A,A337)</f>
        <v>7</v>
      </c>
    </row>
    <row r="338" ht="15" customHeight="1" spans="1:4">
      <c r="A338" s="216">
        <v>7360</v>
      </c>
      <c r="B338" s="228">
        <v>45173</v>
      </c>
      <c r="C338" s="216">
        <v>2991.3</v>
      </c>
      <c r="D338" s="216">
        <f>COUNTIF(A:A,A338)</f>
        <v>7</v>
      </c>
    </row>
    <row r="339" ht="15" customHeight="1" spans="1:4">
      <c r="A339" s="216">
        <v>7371</v>
      </c>
      <c r="B339" s="228">
        <v>45173</v>
      </c>
      <c r="C339" s="216">
        <v>2849.37</v>
      </c>
      <c r="D339" s="216">
        <f>COUNTIF(A:A,A339)</f>
        <v>7</v>
      </c>
    </row>
    <row r="340" ht="15" customHeight="1" spans="1:4">
      <c r="A340" s="216">
        <v>7367</v>
      </c>
      <c r="B340" s="228">
        <v>45173</v>
      </c>
      <c r="C340" s="216">
        <v>4166.97</v>
      </c>
      <c r="D340" s="216">
        <f>COUNTIF(A:A,A340)</f>
        <v>7</v>
      </c>
    </row>
    <row r="341" ht="15" customHeight="1" spans="1:4">
      <c r="A341" s="216">
        <v>7383</v>
      </c>
      <c r="B341" s="228">
        <v>45173</v>
      </c>
      <c r="C341" s="216">
        <v>4020.67</v>
      </c>
      <c r="D341" s="216">
        <f>COUNTIF(A:A,A341)</f>
        <v>7</v>
      </c>
    </row>
    <row r="342" ht="15" customHeight="1" spans="1:4">
      <c r="A342" s="216">
        <v>7363</v>
      </c>
      <c r="B342" s="228">
        <v>45173</v>
      </c>
      <c r="C342" s="216">
        <v>2929.68</v>
      </c>
      <c r="D342" s="216">
        <f>COUNTIF(A:A,A342)</f>
        <v>7</v>
      </c>
    </row>
    <row r="343" ht="15" customHeight="1" spans="1:4">
      <c r="A343" s="216">
        <v>7374</v>
      </c>
      <c r="B343" s="228">
        <v>45173</v>
      </c>
      <c r="C343" s="216">
        <v>3413.96</v>
      </c>
      <c r="D343" s="216">
        <f>COUNTIF(A:A,A343)</f>
        <v>7</v>
      </c>
    </row>
    <row r="344" ht="15" customHeight="1" spans="1:4">
      <c r="A344" s="216">
        <v>7385</v>
      </c>
      <c r="B344" s="228">
        <v>45173</v>
      </c>
      <c r="C344" s="216">
        <v>1838.75</v>
      </c>
      <c r="D344" s="216">
        <f>COUNTIF(A:A,A344)</f>
        <v>7</v>
      </c>
    </row>
    <row r="345" ht="15" customHeight="1" spans="1:4">
      <c r="A345" s="216">
        <v>7393</v>
      </c>
      <c r="B345" s="228">
        <v>45173</v>
      </c>
      <c r="C345" s="216">
        <v>3514.86</v>
      </c>
      <c r="D345" s="216">
        <f>COUNTIF(A:A,A345)</f>
        <v>7</v>
      </c>
    </row>
    <row r="346" ht="15" customHeight="1" spans="1:4">
      <c r="A346" s="216">
        <v>7372</v>
      </c>
      <c r="B346" s="228">
        <v>45173</v>
      </c>
      <c r="C346" s="216">
        <v>3125.38</v>
      </c>
      <c r="D346" s="216">
        <f>COUNTIF(A:A,A346)</f>
        <v>7</v>
      </c>
    </row>
    <row r="347" ht="15" customHeight="1" spans="1:4">
      <c r="A347" s="216">
        <v>7380</v>
      </c>
      <c r="B347" s="228">
        <v>45173</v>
      </c>
      <c r="C347" s="216">
        <v>2345.99</v>
      </c>
      <c r="D347" s="216">
        <f>COUNTIF(A:A,A347)</f>
        <v>7</v>
      </c>
    </row>
    <row r="348" ht="15" customHeight="1" spans="1:4">
      <c r="A348" s="216">
        <v>7369</v>
      </c>
      <c r="B348" s="228">
        <v>45173</v>
      </c>
      <c r="C348" s="216">
        <v>2356.71</v>
      </c>
      <c r="D348" s="216">
        <f>COUNTIF(A:A,A348)</f>
        <v>7</v>
      </c>
    </row>
    <row r="349" ht="15" customHeight="1" spans="1:4">
      <c r="A349" s="216">
        <v>7377</v>
      </c>
      <c r="B349" s="228">
        <v>45173</v>
      </c>
      <c r="C349" s="216">
        <v>3327.75</v>
      </c>
      <c r="D349" s="216">
        <f>COUNTIF(A:A,A349)</f>
        <v>7</v>
      </c>
    </row>
    <row r="350" ht="15" customHeight="1" spans="1:4">
      <c r="A350" s="216">
        <v>7381</v>
      </c>
      <c r="B350" s="228">
        <v>45173</v>
      </c>
      <c r="C350" s="216">
        <v>4589.92</v>
      </c>
      <c r="D350" s="216">
        <f>COUNTIF(A:A,A350)</f>
        <v>7</v>
      </c>
    </row>
    <row r="351" ht="15" customHeight="1" spans="1:4">
      <c r="A351" s="216">
        <v>7494</v>
      </c>
      <c r="B351" s="228">
        <v>45173</v>
      </c>
      <c r="C351" s="216">
        <v>3503.22</v>
      </c>
      <c r="D351" s="216">
        <f>COUNTIF(A:A,A351)</f>
        <v>7</v>
      </c>
    </row>
    <row r="352" ht="15" customHeight="1" spans="1:4">
      <c r="A352" s="216">
        <v>8150</v>
      </c>
      <c r="B352" s="228">
        <v>45173</v>
      </c>
      <c r="C352" s="216">
        <v>3456.72</v>
      </c>
      <c r="D352" s="216">
        <f>COUNTIF(A:A,A352)</f>
        <v>7</v>
      </c>
    </row>
    <row r="353" ht="15" customHeight="1" spans="1:4">
      <c r="A353" s="216">
        <v>7492</v>
      </c>
      <c r="B353" s="228">
        <v>45173</v>
      </c>
      <c r="C353" s="216">
        <v>4005.71</v>
      </c>
      <c r="D353" s="216">
        <f>COUNTIF(A:A,A353)</f>
        <v>7</v>
      </c>
    </row>
    <row r="354" ht="15" customHeight="1" spans="1:4">
      <c r="A354" s="216">
        <v>7351</v>
      </c>
      <c r="B354" s="228">
        <v>45173</v>
      </c>
      <c r="C354" s="216">
        <v>3203.04</v>
      </c>
      <c r="D354" s="216">
        <f>COUNTIF(A:A,A354)</f>
        <v>7</v>
      </c>
    </row>
    <row r="355" ht="15" customHeight="1" spans="1:4">
      <c r="A355" s="216">
        <v>7401</v>
      </c>
      <c r="B355" s="228">
        <v>45173</v>
      </c>
      <c r="C355" s="216">
        <v>3227.55</v>
      </c>
      <c r="D355" s="216">
        <f>COUNTIF(A:A,A355)</f>
        <v>7</v>
      </c>
    </row>
    <row r="356" ht="15" customHeight="1" spans="1:4">
      <c r="A356" s="216">
        <v>7392</v>
      </c>
      <c r="B356" s="228">
        <v>45173</v>
      </c>
      <c r="C356" s="216">
        <v>5360.24</v>
      </c>
      <c r="D356" s="216">
        <f>COUNTIF(A:A,A356)</f>
        <v>7</v>
      </c>
    </row>
    <row r="357" ht="15" customHeight="1" spans="1:4">
      <c r="A357" s="216">
        <v>7495</v>
      </c>
      <c r="B357" s="228">
        <v>45173</v>
      </c>
      <c r="C357" s="216">
        <v>2222.61</v>
      </c>
      <c r="D357" s="216">
        <f>COUNTIF(A:A,A357)</f>
        <v>7</v>
      </c>
    </row>
    <row r="358" ht="15" customHeight="1" spans="1:4">
      <c r="A358" s="216">
        <v>7362</v>
      </c>
      <c r="B358" s="228">
        <v>45173</v>
      </c>
      <c r="C358" s="216">
        <v>2028.62</v>
      </c>
      <c r="D358" s="216">
        <f>COUNTIF(A:A,A358)</f>
        <v>7</v>
      </c>
    </row>
    <row r="359" ht="15" customHeight="1" spans="1:4">
      <c r="A359" s="216">
        <v>7387</v>
      </c>
      <c r="B359" s="228">
        <v>45173</v>
      </c>
      <c r="C359" s="216">
        <v>4410.52</v>
      </c>
      <c r="D359" s="216">
        <f>COUNTIF(A:A,A359)</f>
        <v>7</v>
      </c>
    </row>
    <row r="360" ht="15" customHeight="1" spans="1:4">
      <c r="A360" s="216">
        <v>7396</v>
      </c>
      <c r="B360" s="228">
        <v>45173</v>
      </c>
      <c r="C360" s="216">
        <v>2963.37</v>
      </c>
      <c r="D360" s="216">
        <f>COUNTIF(A:A,A360)</f>
        <v>7</v>
      </c>
    </row>
    <row r="361" ht="15" customHeight="1" spans="1:4">
      <c r="A361" s="216">
        <v>7373</v>
      </c>
      <c r="B361" s="228">
        <v>45173</v>
      </c>
      <c r="C361" s="216">
        <v>3553.31</v>
      </c>
      <c r="D361" s="216">
        <f>COUNTIF(A:A,A361)</f>
        <v>7</v>
      </c>
    </row>
    <row r="362" ht="15" customHeight="1" spans="1:4">
      <c r="A362" s="216">
        <v>7364</v>
      </c>
      <c r="B362" s="228">
        <v>45173</v>
      </c>
      <c r="C362" s="216">
        <v>1343.35</v>
      </c>
      <c r="D362" s="216">
        <f>COUNTIF(A:A,A362)</f>
        <v>7</v>
      </c>
    </row>
    <row r="363" ht="15" customHeight="1" spans="1:4">
      <c r="A363" s="216">
        <v>7358</v>
      </c>
      <c r="B363" s="228">
        <v>45173</v>
      </c>
      <c r="C363" s="216">
        <v>2813.82</v>
      </c>
      <c r="D363" s="216">
        <f>COUNTIF(A:A,A363)</f>
        <v>7</v>
      </c>
    </row>
    <row r="364" ht="15" customHeight="1" spans="1:4">
      <c r="A364" s="216">
        <v>7384</v>
      </c>
      <c r="B364" s="228">
        <v>45173</v>
      </c>
      <c r="C364" s="216">
        <v>2338.09</v>
      </c>
      <c r="D364" s="216">
        <f>COUNTIF(A:A,A364)</f>
        <v>7</v>
      </c>
    </row>
    <row r="365" ht="15" customHeight="1" spans="1:4">
      <c r="A365" s="216">
        <v>7366</v>
      </c>
      <c r="B365" s="228">
        <v>45173</v>
      </c>
      <c r="C365" s="216">
        <v>4131.5</v>
      </c>
      <c r="D365" s="216">
        <f>COUNTIF(A:A,A365)</f>
        <v>7</v>
      </c>
    </row>
    <row r="366" ht="15" customHeight="1" spans="1:4">
      <c r="A366" s="216">
        <v>7382</v>
      </c>
      <c r="B366" s="228">
        <v>45173</v>
      </c>
      <c r="C366" s="216">
        <v>3490.02</v>
      </c>
      <c r="D366" s="216">
        <f>COUNTIF(A:A,A366)</f>
        <v>7</v>
      </c>
    </row>
    <row r="367" ht="15" customHeight="1" spans="1:4">
      <c r="A367" s="216">
        <v>7379</v>
      </c>
      <c r="B367" s="228">
        <v>45173</v>
      </c>
      <c r="C367" s="216">
        <v>3378.36</v>
      </c>
      <c r="D367" s="216">
        <f>COUNTIF(A:A,A367)</f>
        <v>7</v>
      </c>
    </row>
    <row r="368" ht="15" customHeight="1" spans="1:4">
      <c r="A368" s="216">
        <v>7489</v>
      </c>
      <c r="B368" s="228">
        <v>45173</v>
      </c>
      <c r="C368" s="216">
        <v>4848.94</v>
      </c>
      <c r="D368" s="216">
        <f>COUNTIF(A:A,A368)</f>
        <v>7</v>
      </c>
    </row>
    <row r="369" ht="15" customHeight="1" spans="1:4">
      <c r="A369" s="216">
        <v>7368</v>
      </c>
      <c r="B369" s="228">
        <v>45173</v>
      </c>
      <c r="C369" s="216">
        <v>5057.73</v>
      </c>
      <c r="D369" s="216">
        <f>COUNTIF(A:A,A369)</f>
        <v>7</v>
      </c>
    </row>
    <row r="370" ht="15" customHeight="1" spans="1:4">
      <c r="A370" s="216">
        <v>7397</v>
      </c>
      <c r="B370" s="228">
        <v>45173</v>
      </c>
      <c r="C370" s="216">
        <v>2874.57</v>
      </c>
      <c r="D370" s="216">
        <f>COUNTIF(A:A,A370)</f>
        <v>7</v>
      </c>
    </row>
    <row r="371" ht="15" customHeight="1" spans="1:4">
      <c r="A371" s="216">
        <v>7352</v>
      </c>
      <c r="B371" s="228">
        <v>45173</v>
      </c>
      <c r="C371" s="216">
        <v>2557.99</v>
      </c>
      <c r="D371" s="216">
        <f>COUNTIF(A:A,A371)</f>
        <v>7</v>
      </c>
    </row>
    <row r="372" ht="15" customHeight="1" spans="1:4">
      <c r="A372" s="216">
        <v>7386</v>
      </c>
      <c r="B372" s="228">
        <v>45173</v>
      </c>
      <c r="C372" s="216">
        <v>3757</v>
      </c>
      <c r="D372" s="216">
        <f>COUNTIF(A:A,A372)</f>
        <v>7</v>
      </c>
    </row>
    <row r="373" ht="15" customHeight="1" spans="1:4">
      <c r="A373" s="216">
        <v>7488</v>
      </c>
      <c r="B373" s="228">
        <v>45173</v>
      </c>
      <c r="C373" s="216">
        <v>1612.86</v>
      </c>
      <c r="D373" s="216">
        <f>COUNTIF(A:A,A373)</f>
        <v>7</v>
      </c>
    </row>
    <row r="374" ht="15" customHeight="1" spans="1:4">
      <c r="A374" s="216">
        <v>7491</v>
      </c>
      <c r="B374" s="228">
        <v>45173</v>
      </c>
      <c r="C374" s="216">
        <v>2184.46</v>
      </c>
      <c r="D374" s="216">
        <f>COUNTIF(A:A,A374)</f>
        <v>7</v>
      </c>
    </row>
    <row r="375" ht="15" customHeight="1" spans="1:4">
      <c r="A375" s="216">
        <v>7391</v>
      </c>
      <c r="B375" s="228">
        <v>45173</v>
      </c>
      <c r="C375" s="216">
        <v>3674.21</v>
      </c>
      <c r="D375" s="216">
        <f>COUNTIF(A:A,A375)</f>
        <v>7</v>
      </c>
    </row>
    <row r="376" ht="15" customHeight="1" spans="1:4">
      <c r="A376" s="216">
        <v>7394</v>
      </c>
      <c r="B376" s="228">
        <v>45173</v>
      </c>
      <c r="C376" s="216">
        <v>2501.12</v>
      </c>
      <c r="D376" s="216">
        <f>COUNTIF(A:A,A376)</f>
        <v>7</v>
      </c>
    </row>
    <row r="377" ht="15" customHeight="1" spans="1:4">
      <c r="A377" s="216">
        <v>7487</v>
      </c>
      <c r="B377" s="228">
        <v>45173</v>
      </c>
      <c r="C377" s="216">
        <v>2606.75</v>
      </c>
      <c r="D377" s="216">
        <f>COUNTIF(A:A,A377)</f>
        <v>7</v>
      </c>
    </row>
    <row r="378" ht="15" customHeight="1" spans="1:4">
      <c r="A378" s="216">
        <v>7361</v>
      </c>
      <c r="B378" s="228">
        <v>45173</v>
      </c>
      <c r="C378" s="216">
        <v>4407.35</v>
      </c>
      <c r="D378" s="216">
        <f>COUNTIF(A:A,A378)</f>
        <v>7</v>
      </c>
    </row>
    <row r="379" ht="15" customHeight="1" spans="1:4">
      <c r="A379" s="216">
        <v>7376</v>
      </c>
      <c r="B379" s="228">
        <v>45173</v>
      </c>
      <c r="C379" s="216">
        <v>7792.25</v>
      </c>
      <c r="D379" s="216">
        <f>COUNTIF(A:A,A379)</f>
        <v>7</v>
      </c>
    </row>
    <row r="380" ht="15" customHeight="1" spans="1:4">
      <c r="A380" s="216"/>
      <c r="B380" s="228"/>
      <c r="C380" s="216"/>
      <c r="D380" s="216">
        <f>COUNTIF(A:A,A380)</f>
        <v>0</v>
      </c>
    </row>
    <row r="381" ht="15" customHeight="1" spans="1:4">
      <c r="A381" s="216"/>
      <c r="B381" s="228"/>
      <c r="C381" s="216"/>
      <c r="D381" s="216">
        <f>COUNTIF(A:A,A381)</f>
        <v>0</v>
      </c>
    </row>
    <row r="382" ht="15" customHeight="1" spans="1:4">
      <c r="A382" s="216"/>
      <c r="B382" s="228"/>
      <c r="C382" s="216"/>
      <c r="D382" s="216">
        <f>COUNTIF(A:A,A382)</f>
        <v>0</v>
      </c>
    </row>
    <row r="383" ht="15" customHeight="1" spans="1:4">
      <c r="A383" s="216"/>
      <c r="B383" s="228"/>
      <c r="C383" s="216"/>
      <c r="D383" s="216">
        <f>COUNTIF(A:A,A383)</f>
        <v>0</v>
      </c>
    </row>
    <row r="384" ht="15" customHeight="1" spans="1:4">
      <c r="A384" s="216"/>
      <c r="B384" s="228"/>
      <c r="C384" s="216"/>
      <c r="D384" s="216">
        <f>COUNTIF(A:A,A384)</f>
        <v>0</v>
      </c>
    </row>
    <row r="385" ht="15" customHeight="1" spans="1:4">
      <c r="A385" s="216"/>
      <c r="B385" s="228"/>
      <c r="C385" s="216"/>
      <c r="D385" s="216">
        <f>COUNTIF(A:A,A385)</f>
        <v>0</v>
      </c>
    </row>
    <row r="386" ht="15" customHeight="1" spans="1:4">
      <c r="A386" s="216"/>
      <c r="B386" s="228"/>
      <c r="C386" s="216"/>
      <c r="D386" s="216">
        <f>COUNTIF(A:A,A386)</f>
        <v>0</v>
      </c>
    </row>
    <row r="387" ht="15" customHeight="1" spans="1:4">
      <c r="A387" s="216"/>
      <c r="B387" s="228"/>
      <c r="C387" s="216"/>
      <c r="D387" s="216">
        <f t="shared" ref="D387:D450" si="0">COUNTIF(A:A,A387)</f>
        <v>0</v>
      </c>
    </row>
    <row r="388" ht="15" customHeight="1" spans="1:4">
      <c r="A388" s="216"/>
      <c r="B388" s="228"/>
      <c r="C388" s="216"/>
      <c r="D388" s="216">
        <f t="shared" si="0"/>
        <v>0</v>
      </c>
    </row>
    <row r="389" ht="15" customHeight="1" spans="1:4">
      <c r="A389" s="216"/>
      <c r="B389" s="228"/>
      <c r="C389" s="216"/>
      <c r="D389" s="216">
        <f t="shared" si="0"/>
        <v>0</v>
      </c>
    </row>
    <row r="390" ht="15" customHeight="1" spans="1:4">
      <c r="A390" s="216"/>
      <c r="B390" s="228"/>
      <c r="C390" s="216"/>
      <c r="D390" s="216">
        <f t="shared" si="0"/>
        <v>0</v>
      </c>
    </row>
    <row r="391" ht="15" customHeight="1" spans="1:4">
      <c r="A391" s="216"/>
      <c r="B391" s="228"/>
      <c r="C391" s="216"/>
      <c r="D391" s="216">
        <f t="shared" si="0"/>
        <v>0</v>
      </c>
    </row>
    <row r="392" ht="15" customHeight="1" spans="1:4">
      <c r="A392" s="216"/>
      <c r="B392" s="228"/>
      <c r="C392" s="216"/>
      <c r="D392" s="216">
        <f t="shared" si="0"/>
        <v>0</v>
      </c>
    </row>
    <row r="393" ht="15" customHeight="1" spans="1:4">
      <c r="A393" s="216"/>
      <c r="B393" s="228"/>
      <c r="C393" s="216"/>
      <c r="D393" s="216">
        <f t="shared" si="0"/>
        <v>0</v>
      </c>
    </row>
    <row r="394" ht="15" customHeight="1" spans="1:4">
      <c r="A394" s="216"/>
      <c r="B394" s="228"/>
      <c r="C394" s="216"/>
      <c r="D394" s="216">
        <f t="shared" si="0"/>
        <v>0</v>
      </c>
    </row>
    <row r="395" ht="15" customHeight="1" spans="1:4">
      <c r="A395" s="216"/>
      <c r="B395" s="228"/>
      <c r="C395" s="216"/>
      <c r="D395" s="216">
        <f t="shared" si="0"/>
        <v>0</v>
      </c>
    </row>
    <row r="396" ht="15" customHeight="1" spans="1:4">
      <c r="A396" s="216"/>
      <c r="B396" s="228"/>
      <c r="C396" s="216"/>
      <c r="D396" s="216">
        <f t="shared" si="0"/>
        <v>0</v>
      </c>
    </row>
    <row r="397" ht="15" customHeight="1" spans="1:4">
      <c r="A397" s="216"/>
      <c r="B397" s="228"/>
      <c r="C397" s="216"/>
      <c r="D397" s="216">
        <f t="shared" si="0"/>
        <v>0</v>
      </c>
    </row>
    <row r="398" ht="15" customHeight="1" spans="1:4">
      <c r="A398" s="216"/>
      <c r="B398" s="228"/>
      <c r="C398" s="216"/>
      <c r="D398" s="216">
        <f t="shared" si="0"/>
        <v>0</v>
      </c>
    </row>
    <row r="399" ht="15" customHeight="1" spans="1:4">
      <c r="A399" s="216"/>
      <c r="B399" s="228"/>
      <c r="C399" s="216"/>
      <c r="D399" s="216">
        <f t="shared" si="0"/>
        <v>0</v>
      </c>
    </row>
    <row r="400" ht="15" customHeight="1" spans="1:4">
      <c r="A400" s="216"/>
      <c r="B400" s="228"/>
      <c r="C400" s="216"/>
      <c r="D400" s="216">
        <f t="shared" si="0"/>
        <v>0</v>
      </c>
    </row>
    <row r="401" ht="15" customHeight="1" spans="1:4">
      <c r="A401" s="216"/>
      <c r="B401" s="228"/>
      <c r="C401" s="216"/>
      <c r="D401" s="216">
        <f t="shared" si="0"/>
        <v>0</v>
      </c>
    </row>
    <row r="402" ht="15" customHeight="1" spans="1:4">
      <c r="A402" s="216"/>
      <c r="B402" s="228"/>
      <c r="C402" s="216"/>
      <c r="D402" s="216">
        <f t="shared" si="0"/>
        <v>0</v>
      </c>
    </row>
    <row r="403" ht="15" customHeight="1" spans="1:4">
      <c r="A403" s="216"/>
      <c r="B403" s="228"/>
      <c r="C403" s="216"/>
      <c r="D403" s="216">
        <f t="shared" si="0"/>
        <v>0</v>
      </c>
    </row>
    <row r="404" ht="15" customHeight="1" spans="1:4">
      <c r="A404" s="216"/>
      <c r="B404" s="228"/>
      <c r="C404" s="216"/>
      <c r="D404" s="216">
        <f t="shared" si="0"/>
        <v>0</v>
      </c>
    </row>
    <row r="405" ht="15" customHeight="1" spans="1:4">
      <c r="A405" s="216"/>
      <c r="B405" s="228"/>
      <c r="C405" s="216"/>
      <c r="D405" s="216">
        <f t="shared" si="0"/>
        <v>0</v>
      </c>
    </row>
    <row r="406" ht="15" customHeight="1" spans="1:4">
      <c r="A406" s="216"/>
      <c r="B406" s="228"/>
      <c r="C406" s="216"/>
      <c r="D406" s="216">
        <f t="shared" si="0"/>
        <v>0</v>
      </c>
    </row>
    <row r="407" ht="15" customHeight="1" spans="1:4">
      <c r="A407" s="216"/>
      <c r="B407" s="228"/>
      <c r="C407" s="216"/>
      <c r="D407" s="216">
        <f t="shared" si="0"/>
        <v>0</v>
      </c>
    </row>
    <row r="408" ht="15" customHeight="1" spans="1:4">
      <c r="A408" s="216"/>
      <c r="B408" s="228"/>
      <c r="C408" s="216"/>
      <c r="D408" s="216">
        <f t="shared" si="0"/>
        <v>0</v>
      </c>
    </row>
    <row r="409" ht="15" customHeight="1" spans="1:4">
      <c r="A409" s="216"/>
      <c r="B409" s="228"/>
      <c r="C409" s="216"/>
      <c r="D409" s="216">
        <f t="shared" si="0"/>
        <v>0</v>
      </c>
    </row>
    <row r="410" ht="15" customHeight="1" spans="1:4">
      <c r="A410" s="216"/>
      <c r="B410" s="228"/>
      <c r="C410" s="216"/>
      <c r="D410" s="216">
        <f t="shared" si="0"/>
        <v>0</v>
      </c>
    </row>
    <row r="411" ht="15" customHeight="1" spans="1:4">
      <c r="A411" s="216"/>
      <c r="B411" s="228"/>
      <c r="C411" s="216"/>
      <c r="D411" s="216">
        <f t="shared" si="0"/>
        <v>0</v>
      </c>
    </row>
    <row r="412" ht="15" customHeight="1" spans="1:4">
      <c r="A412" s="216"/>
      <c r="B412" s="228"/>
      <c r="C412" s="216"/>
      <c r="D412" s="216">
        <f t="shared" si="0"/>
        <v>0</v>
      </c>
    </row>
    <row r="413" ht="15" customHeight="1" spans="1:4">
      <c r="A413" s="216"/>
      <c r="B413" s="228"/>
      <c r="C413" s="216"/>
      <c r="D413" s="216">
        <f t="shared" si="0"/>
        <v>0</v>
      </c>
    </row>
    <row r="414" ht="15" customHeight="1" spans="1:4">
      <c r="A414" s="216"/>
      <c r="B414" s="228"/>
      <c r="C414" s="216"/>
      <c r="D414" s="216">
        <f t="shared" si="0"/>
        <v>0</v>
      </c>
    </row>
    <row r="415" ht="15" customHeight="1" spans="1:4">
      <c r="A415" s="216"/>
      <c r="B415" s="228"/>
      <c r="C415" s="216"/>
      <c r="D415" s="216">
        <f t="shared" si="0"/>
        <v>0</v>
      </c>
    </row>
    <row r="416" ht="15" customHeight="1" spans="1:4">
      <c r="A416" s="216"/>
      <c r="B416" s="228"/>
      <c r="C416" s="216"/>
      <c r="D416" s="216">
        <f t="shared" si="0"/>
        <v>0</v>
      </c>
    </row>
    <row r="417" ht="15" customHeight="1" spans="1:4">
      <c r="A417" s="216"/>
      <c r="B417" s="228"/>
      <c r="C417" s="216"/>
      <c r="D417" s="216">
        <f t="shared" si="0"/>
        <v>0</v>
      </c>
    </row>
    <row r="418" ht="15" customHeight="1" spans="1:4">
      <c r="A418" s="216"/>
      <c r="B418" s="228"/>
      <c r="C418" s="216"/>
      <c r="D418" s="216">
        <f t="shared" si="0"/>
        <v>0</v>
      </c>
    </row>
    <row r="419" ht="15" customHeight="1" spans="1:4">
      <c r="A419" s="216"/>
      <c r="B419" s="228"/>
      <c r="C419" s="216"/>
      <c r="D419" s="216">
        <f t="shared" si="0"/>
        <v>0</v>
      </c>
    </row>
    <row r="420" ht="15" customHeight="1" spans="1:4">
      <c r="A420" s="216"/>
      <c r="B420" s="228"/>
      <c r="C420" s="216"/>
      <c r="D420" s="216">
        <f t="shared" si="0"/>
        <v>0</v>
      </c>
    </row>
    <row r="421" ht="15" customHeight="1" spans="1:4">
      <c r="A421" s="216"/>
      <c r="B421" s="228"/>
      <c r="C421" s="216"/>
      <c r="D421" s="216">
        <f t="shared" si="0"/>
        <v>0</v>
      </c>
    </row>
    <row r="422" ht="15" customHeight="1" spans="1:4">
      <c r="A422" s="216"/>
      <c r="B422" s="228"/>
      <c r="C422" s="216"/>
      <c r="D422" s="216">
        <f t="shared" si="0"/>
        <v>0</v>
      </c>
    </row>
    <row r="423" ht="15" customHeight="1" spans="1:4">
      <c r="A423" s="216"/>
      <c r="B423" s="228"/>
      <c r="C423" s="216"/>
      <c r="D423" s="216">
        <f t="shared" si="0"/>
        <v>0</v>
      </c>
    </row>
    <row r="424" ht="15" customHeight="1" spans="1:4">
      <c r="A424" s="216"/>
      <c r="B424" s="228"/>
      <c r="C424" s="216"/>
      <c r="D424" s="216">
        <f t="shared" si="0"/>
        <v>0</v>
      </c>
    </row>
    <row r="425" ht="15" customHeight="1" spans="1:4">
      <c r="A425" s="216"/>
      <c r="B425" s="228"/>
      <c r="C425" s="216"/>
      <c r="D425" s="216">
        <f t="shared" si="0"/>
        <v>0</v>
      </c>
    </row>
    <row r="426" ht="15" customHeight="1" spans="1:4">
      <c r="A426" s="216"/>
      <c r="B426" s="228"/>
      <c r="C426" s="216"/>
      <c r="D426" s="216">
        <f t="shared" si="0"/>
        <v>0</v>
      </c>
    </row>
    <row r="427" ht="15" customHeight="1" spans="1:4">
      <c r="A427" s="216"/>
      <c r="B427" s="228"/>
      <c r="C427" s="216"/>
      <c r="D427" s="216">
        <f t="shared" si="0"/>
        <v>0</v>
      </c>
    </row>
    <row r="428" ht="15" customHeight="1" spans="1:4">
      <c r="A428" s="216"/>
      <c r="B428" s="228"/>
      <c r="C428" s="216"/>
      <c r="D428" s="216">
        <f t="shared" si="0"/>
        <v>0</v>
      </c>
    </row>
    <row r="429" ht="15" customHeight="1" spans="1:4">
      <c r="A429" s="216"/>
      <c r="B429" s="228"/>
      <c r="C429" s="216"/>
      <c r="D429" s="216">
        <f t="shared" si="0"/>
        <v>0</v>
      </c>
    </row>
    <row r="430" ht="15" customHeight="1" spans="1:4">
      <c r="A430" s="216"/>
      <c r="B430" s="228"/>
      <c r="C430" s="216"/>
      <c r="D430" s="216">
        <f t="shared" si="0"/>
        <v>0</v>
      </c>
    </row>
    <row r="431" ht="15" customHeight="1" spans="1:4">
      <c r="A431" s="216"/>
      <c r="B431" s="228"/>
      <c r="C431" s="216"/>
      <c r="D431" s="216">
        <f t="shared" si="0"/>
        <v>0</v>
      </c>
    </row>
    <row r="432" ht="15" customHeight="1" spans="1:4">
      <c r="A432" s="216"/>
      <c r="B432" s="228"/>
      <c r="C432" s="216"/>
      <c r="D432" s="216">
        <f t="shared" si="0"/>
        <v>0</v>
      </c>
    </row>
    <row r="433" ht="15" customHeight="1" spans="1:4">
      <c r="A433" s="216"/>
      <c r="B433" s="228"/>
      <c r="C433" s="216"/>
      <c r="D433" s="216">
        <f t="shared" si="0"/>
        <v>0</v>
      </c>
    </row>
    <row r="434" ht="15" customHeight="1" spans="1:4">
      <c r="A434" s="216"/>
      <c r="B434" s="228"/>
      <c r="C434" s="216"/>
      <c r="D434" s="216">
        <f t="shared" si="0"/>
        <v>0</v>
      </c>
    </row>
    <row r="435" ht="15" customHeight="1" spans="1:4">
      <c r="A435" s="216"/>
      <c r="B435" s="228"/>
      <c r="C435" s="216"/>
      <c r="D435" s="216">
        <f t="shared" si="0"/>
        <v>0</v>
      </c>
    </row>
    <row r="436" ht="15" customHeight="1" spans="1:4">
      <c r="A436" s="216"/>
      <c r="B436" s="228"/>
      <c r="C436" s="216"/>
      <c r="D436" s="216">
        <f t="shared" si="0"/>
        <v>0</v>
      </c>
    </row>
    <row r="437" ht="15" customHeight="1" spans="1:4">
      <c r="A437" s="216"/>
      <c r="B437" s="228"/>
      <c r="C437" s="216"/>
      <c r="D437" s="216">
        <f t="shared" si="0"/>
        <v>0</v>
      </c>
    </row>
    <row r="438" ht="15" customHeight="1" spans="1:4">
      <c r="A438" s="216"/>
      <c r="B438" s="228"/>
      <c r="C438" s="216"/>
      <c r="D438" s="216">
        <f t="shared" si="0"/>
        <v>0</v>
      </c>
    </row>
    <row r="439" ht="15" customHeight="1" spans="1:4">
      <c r="A439" s="216"/>
      <c r="B439" s="228"/>
      <c r="C439" s="216"/>
      <c r="D439" s="216">
        <f t="shared" si="0"/>
        <v>0</v>
      </c>
    </row>
    <row r="440" ht="15" customHeight="1" spans="1:4">
      <c r="A440" s="216"/>
      <c r="B440" s="228"/>
      <c r="C440" s="216"/>
      <c r="D440" s="216">
        <f t="shared" si="0"/>
        <v>0</v>
      </c>
    </row>
    <row r="441" ht="15" customHeight="1" spans="1:4">
      <c r="A441" s="216"/>
      <c r="B441" s="228"/>
      <c r="C441" s="216"/>
      <c r="D441" s="216">
        <f t="shared" si="0"/>
        <v>0</v>
      </c>
    </row>
    <row r="442" ht="15" customHeight="1" spans="1:4">
      <c r="A442" s="216"/>
      <c r="B442" s="228"/>
      <c r="C442" s="216"/>
      <c r="D442" s="216">
        <f t="shared" si="0"/>
        <v>0</v>
      </c>
    </row>
    <row r="443" ht="15" customHeight="1" spans="1:4">
      <c r="A443" s="216"/>
      <c r="B443" s="228"/>
      <c r="C443" s="216"/>
      <c r="D443" s="216">
        <f t="shared" si="0"/>
        <v>0</v>
      </c>
    </row>
    <row r="444" ht="15" customHeight="1" spans="1:4">
      <c r="A444" s="216"/>
      <c r="B444" s="228"/>
      <c r="C444" s="216"/>
      <c r="D444" s="216">
        <f t="shared" si="0"/>
        <v>0</v>
      </c>
    </row>
    <row r="445" ht="15" customHeight="1" spans="1:4">
      <c r="A445" s="216"/>
      <c r="B445" s="228"/>
      <c r="C445" s="216"/>
      <c r="D445" s="216">
        <f t="shared" si="0"/>
        <v>0</v>
      </c>
    </row>
    <row r="446" ht="15" customHeight="1" spans="1:4">
      <c r="A446" s="216"/>
      <c r="B446" s="228"/>
      <c r="C446" s="216"/>
      <c r="D446" s="216">
        <f t="shared" si="0"/>
        <v>0</v>
      </c>
    </row>
    <row r="447" ht="15" customHeight="1" spans="1:4">
      <c r="A447" s="216"/>
      <c r="B447" s="228"/>
      <c r="C447" s="216"/>
      <c r="D447" s="216">
        <f t="shared" si="0"/>
        <v>0</v>
      </c>
    </row>
    <row r="448" ht="15" customHeight="1" spans="1:4">
      <c r="A448" s="216"/>
      <c r="B448" s="228"/>
      <c r="C448" s="216"/>
      <c r="D448" s="216">
        <f t="shared" si="0"/>
        <v>0</v>
      </c>
    </row>
    <row r="449" ht="15" customHeight="1" spans="1:4">
      <c r="A449" s="216"/>
      <c r="B449" s="228"/>
      <c r="C449" s="216"/>
      <c r="D449" s="216">
        <f t="shared" si="0"/>
        <v>0</v>
      </c>
    </row>
    <row r="450" ht="15" customHeight="1" spans="1:4">
      <c r="A450" s="216"/>
      <c r="B450" s="228"/>
      <c r="C450" s="216"/>
      <c r="D450" s="216">
        <f t="shared" si="0"/>
        <v>0</v>
      </c>
    </row>
    <row r="451" ht="15" customHeight="1" spans="1:4">
      <c r="A451" s="216"/>
      <c r="B451" s="228"/>
      <c r="C451" s="216"/>
      <c r="D451" s="216">
        <f t="shared" ref="D451:D514" si="1">COUNTIF(A:A,A451)</f>
        <v>0</v>
      </c>
    </row>
    <row r="452" ht="15" customHeight="1" spans="1:4">
      <c r="A452" s="216"/>
      <c r="B452" s="228"/>
      <c r="C452" s="216"/>
      <c r="D452" s="216">
        <f t="shared" si="1"/>
        <v>0</v>
      </c>
    </row>
    <row r="453" ht="15" customHeight="1" spans="1:4">
      <c r="A453" s="216"/>
      <c r="B453" s="228"/>
      <c r="C453" s="216"/>
      <c r="D453" s="216">
        <f t="shared" si="1"/>
        <v>0</v>
      </c>
    </row>
    <row r="454" ht="15" customHeight="1" spans="1:4">
      <c r="A454" s="216"/>
      <c r="B454" s="228"/>
      <c r="C454" s="216"/>
      <c r="D454" s="216">
        <f t="shared" si="1"/>
        <v>0</v>
      </c>
    </row>
    <row r="455" ht="15" customHeight="1" spans="1:4">
      <c r="A455" s="216"/>
      <c r="B455" s="228"/>
      <c r="C455" s="216"/>
      <c r="D455" s="216">
        <f t="shared" si="1"/>
        <v>0</v>
      </c>
    </row>
    <row r="456" ht="15" customHeight="1" spans="1:4">
      <c r="A456" s="216"/>
      <c r="B456" s="228"/>
      <c r="C456" s="216"/>
      <c r="D456" s="216">
        <f t="shared" si="1"/>
        <v>0</v>
      </c>
    </row>
    <row r="457" ht="15" customHeight="1" spans="1:4">
      <c r="A457" s="216"/>
      <c r="B457" s="228"/>
      <c r="C457" s="216"/>
      <c r="D457" s="216">
        <f t="shared" si="1"/>
        <v>0</v>
      </c>
    </row>
    <row r="458" ht="15" customHeight="1" spans="1:4">
      <c r="A458" s="216"/>
      <c r="B458" s="228"/>
      <c r="C458" s="216"/>
      <c r="D458" s="216">
        <f t="shared" si="1"/>
        <v>0</v>
      </c>
    </row>
    <row r="459" ht="15" customHeight="1" spans="1:4">
      <c r="A459" s="216"/>
      <c r="B459" s="228"/>
      <c r="C459" s="216"/>
      <c r="D459" s="216">
        <f t="shared" si="1"/>
        <v>0</v>
      </c>
    </row>
    <row r="460" ht="15" customHeight="1" spans="1:4">
      <c r="A460" s="216"/>
      <c r="B460" s="228"/>
      <c r="C460" s="216"/>
      <c r="D460" s="216">
        <f t="shared" si="1"/>
        <v>0</v>
      </c>
    </row>
    <row r="461" ht="15" customHeight="1" spans="1:4">
      <c r="A461" s="216"/>
      <c r="B461" s="228"/>
      <c r="C461" s="216"/>
      <c r="D461" s="216">
        <f t="shared" si="1"/>
        <v>0</v>
      </c>
    </row>
    <row r="462" ht="15" customHeight="1" spans="1:4">
      <c r="A462" s="216"/>
      <c r="B462" s="228"/>
      <c r="C462" s="216"/>
      <c r="D462" s="216">
        <f t="shared" si="1"/>
        <v>0</v>
      </c>
    </row>
    <row r="463" ht="15" customHeight="1" spans="1:4">
      <c r="A463" s="216"/>
      <c r="B463" s="228"/>
      <c r="C463" s="216"/>
      <c r="D463" s="216">
        <f t="shared" si="1"/>
        <v>0</v>
      </c>
    </row>
    <row r="464" ht="15" customHeight="1" spans="1:4">
      <c r="A464" s="216"/>
      <c r="B464" s="228"/>
      <c r="C464" s="216"/>
      <c r="D464" s="216">
        <f t="shared" si="1"/>
        <v>0</v>
      </c>
    </row>
    <row r="465" ht="15" customHeight="1" spans="1:4">
      <c r="A465" s="216"/>
      <c r="B465" s="228"/>
      <c r="C465" s="216"/>
      <c r="D465" s="216">
        <f t="shared" si="1"/>
        <v>0</v>
      </c>
    </row>
    <row r="466" ht="15" customHeight="1" spans="1:4">
      <c r="A466" s="216"/>
      <c r="B466" s="228"/>
      <c r="C466" s="216"/>
      <c r="D466" s="216">
        <f t="shared" si="1"/>
        <v>0</v>
      </c>
    </row>
    <row r="467" ht="15" customHeight="1" spans="1:4">
      <c r="A467" s="216"/>
      <c r="B467" s="228"/>
      <c r="C467" s="216"/>
      <c r="D467" s="216">
        <f t="shared" si="1"/>
        <v>0</v>
      </c>
    </row>
    <row r="468" ht="15" customHeight="1" spans="1:4">
      <c r="A468" s="216"/>
      <c r="B468" s="228"/>
      <c r="C468" s="216"/>
      <c r="D468" s="216">
        <f t="shared" si="1"/>
        <v>0</v>
      </c>
    </row>
    <row r="469" ht="15" customHeight="1" spans="1:4">
      <c r="A469" s="216"/>
      <c r="B469" s="228"/>
      <c r="C469" s="216"/>
      <c r="D469" s="216">
        <f t="shared" si="1"/>
        <v>0</v>
      </c>
    </row>
    <row r="470" ht="15" customHeight="1" spans="1:4">
      <c r="A470" s="216"/>
      <c r="B470" s="228"/>
      <c r="C470" s="216"/>
      <c r="D470" s="216">
        <f t="shared" si="1"/>
        <v>0</v>
      </c>
    </row>
    <row r="471" ht="15" customHeight="1" spans="1:4">
      <c r="A471" s="216"/>
      <c r="B471" s="228"/>
      <c r="C471" s="216"/>
      <c r="D471" s="216">
        <f t="shared" si="1"/>
        <v>0</v>
      </c>
    </row>
    <row r="472" ht="15" customHeight="1" spans="1:4">
      <c r="A472" s="216"/>
      <c r="B472" s="228"/>
      <c r="C472" s="216"/>
      <c r="D472" s="216">
        <f t="shared" si="1"/>
        <v>0</v>
      </c>
    </row>
    <row r="473" ht="15" customHeight="1" spans="1:4">
      <c r="A473" s="216"/>
      <c r="B473" s="228"/>
      <c r="C473" s="216"/>
      <c r="D473" s="216">
        <f t="shared" si="1"/>
        <v>0</v>
      </c>
    </row>
    <row r="474" ht="15" customHeight="1" spans="1:4">
      <c r="A474" s="216"/>
      <c r="B474" s="228"/>
      <c r="C474" s="216"/>
      <c r="D474" s="216">
        <f t="shared" si="1"/>
        <v>0</v>
      </c>
    </row>
    <row r="475" ht="15" customHeight="1" spans="1:4">
      <c r="A475" s="216"/>
      <c r="B475" s="228"/>
      <c r="C475" s="216"/>
      <c r="D475" s="216">
        <f t="shared" si="1"/>
        <v>0</v>
      </c>
    </row>
    <row r="476" ht="15" customHeight="1" spans="1:4">
      <c r="A476" s="216"/>
      <c r="B476" s="228"/>
      <c r="C476" s="216"/>
      <c r="D476" s="216">
        <f t="shared" si="1"/>
        <v>0</v>
      </c>
    </row>
    <row r="477" ht="15" customHeight="1" spans="1:4">
      <c r="A477" s="216"/>
      <c r="B477" s="228"/>
      <c r="C477" s="216"/>
      <c r="D477" s="216">
        <f t="shared" si="1"/>
        <v>0</v>
      </c>
    </row>
    <row r="478" ht="15" customHeight="1" spans="1:4">
      <c r="A478" s="216"/>
      <c r="B478" s="228"/>
      <c r="C478" s="216"/>
      <c r="D478" s="216">
        <f t="shared" si="1"/>
        <v>0</v>
      </c>
    </row>
    <row r="479" ht="15" customHeight="1" spans="1:4">
      <c r="A479" s="216"/>
      <c r="B479" s="228"/>
      <c r="C479" s="216"/>
      <c r="D479" s="216">
        <f t="shared" si="1"/>
        <v>0</v>
      </c>
    </row>
    <row r="480" ht="15" customHeight="1" spans="1:4">
      <c r="A480" s="216"/>
      <c r="B480" s="228"/>
      <c r="C480" s="216"/>
      <c r="D480" s="216">
        <f t="shared" si="1"/>
        <v>0</v>
      </c>
    </row>
    <row r="481" ht="15" customHeight="1" spans="1:4">
      <c r="A481" s="216"/>
      <c r="B481" s="228"/>
      <c r="C481" s="216"/>
      <c r="D481" s="216">
        <f t="shared" si="1"/>
        <v>0</v>
      </c>
    </row>
    <row r="482" ht="15" customHeight="1" spans="1:4">
      <c r="A482" s="216"/>
      <c r="B482" s="228"/>
      <c r="C482" s="216"/>
      <c r="D482" s="216">
        <f t="shared" si="1"/>
        <v>0</v>
      </c>
    </row>
    <row r="483" ht="15" customHeight="1" spans="1:4">
      <c r="A483" s="216"/>
      <c r="B483" s="228"/>
      <c r="C483" s="216"/>
      <c r="D483" s="216">
        <f t="shared" si="1"/>
        <v>0</v>
      </c>
    </row>
    <row r="484" ht="15" customHeight="1" spans="1:4">
      <c r="A484" s="216"/>
      <c r="B484" s="228"/>
      <c r="C484" s="216"/>
      <c r="D484" s="216">
        <f t="shared" si="1"/>
        <v>0</v>
      </c>
    </row>
    <row r="485" ht="15" customHeight="1" spans="1:4">
      <c r="A485" s="216"/>
      <c r="B485" s="228"/>
      <c r="C485" s="216"/>
      <c r="D485" s="216">
        <f t="shared" si="1"/>
        <v>0</v>
      </c>
    </row>
    <row r="486" ht="15" customHeight="1" spans="1:4">
      <c r="A486" s="216"/>
      <c r="B486" s="228"/>
      <c r="C486" s="216"/>
      <c r="D486" s="216">
        <f t="shared" si="1"/>
        <v>0</v>
      </c>
    </row>
    <row r="487" ht="15" customHeight="1" spans="1:4">
      <c r="A487" s="216"/>
      <c r="B487" s="228"/>
      <c r="C487" s="216"/>
      <c r="D487" s="216">
        <f t="shared" si="1"/>
        <v>0</v>
      </c>
    </row>
    <row r="488" ht="15" customHeight="1" spans="1:4">
      <c r="A488" s="216"/>
      <c r="B488" s="228"/>
      <c r="C488" s="229"/>
      <c r="D488" s="216">
        <f t="shared" si="1"/>
        <v>0</v>
      </c>
    </row>
    <row r="489" ht="15" customHeight="1" spans="1:4">
      <c r="A489" s="216"/>
      <c r="B489" s="228"/>
      <c r="C489" s="229"/>
      <c r="D489" s="216">
        <f t="shared" si="1"/>
        <v>0</v>
      </c>
    </row>
    <row r="490" ht="15" customHeight="1" spans="1:4">
      <c r="A490" s="216"/>
      <c r="B490" s="228"/>
      <c r="C490" s="229"/>
      <c r="D490" s="216">
        <f t="shared" si="1"/>
        <v>0</v>
      </c>
    </row>
    <row r="491" ht="15" customHeight="1" spans="1:4">
      <c r="A491" s="216"/>
      <c r="B491" s="228"/>
      <c r="C491" s="229"/>
      <c r="D491" s="216">
        <f t="shared" si="1"/>
        <v>0</v>
      </c>
    </row>
    <row r="492" ht="15" customHeight="1" spans="1:4">
      <c r="A492" s="216"/>
      <c r="B492" s="228"/>
      <c r="C492" s="229"/>
      <c r="D492" s="216">
        <f t="shared" si="1"/>
        <v>0</v>
      </c>
    </row>
    <row r="493" ht="15" customHeight="1" spans="1:4">
      <c r="A493" s="216"/>
      <c r="B493" s="228"/>
      <c r="C493" s="229"/>
      <c r="D493" s="216">
        <f t="shared" si="1"/>
        <v>0</v>
      </c>
    </row>
    <row r="494" ht="15" customHeight="1" spans="1:4">
      <c r="A494" s="216"/>
      <c r="B494" s="228"/>
      <c r="C494" s="229"/>
      <c r="D494" s="216">
        <f t="shared" si="1"/>
        <v>0</v>
      </c>
    </row>
    <row r="495" ht="15" customHeight="1" spans="1:4">
      <c r="A495" s="216"/>
      <c r="B495" s="228"/>
      <c r="C495" s="229"/>
      <c r="D495" s="216">
        <f t="shared" si="1"/>
        <v>0</v>
      </c>
    </row>
    <row r="496" ht="15" customHeight="1" spans="1:4">
      <c r="A496" s="216"/>
      <c r="B496" s="228"/>
      <c r="C496" s="229"/>
      <c r="D496" s="216">
        <f t="shared" si="1"/>
        <v>0</v>
      </c>
    </row>
    <row r="497" ht="15" customHeight="1" spans="1:4">
      <c r="A497" s="216"/>
      <c r="B497" s="228"/>
      <c r="C497" s="229"/>
      <c r="D497" s="216">
        <f t="shared" si="1"/>
        <v>0</v>
      </c>
    </row>
    <row r="498" ht="15" customHeight="1" spans="1:4">
      <c r="A498" s="216"/>
      <c r="B498" s="228"/>
      <c r="C498" s="229"/>
      <c r="D498" s="216">
        <f t="shared" si="1"/>
        <v>0</v>
      </c>
    </row>
    <row r="499" ht="15" customHeight="1" spans="1:4">
      <c r="A499" s="216"/>
      <c r="B499" s="228"/>
      <c r="C499" s="229"/>
      <c r="D499" s="216">
        <f t="shared" si="1"/>
        <v>0</v>
      </c>
    </row>
    <row r="500" ht="15" customHeight="1" spans="1:4">
      <c r="A500" s="216"/>
      <c r="B500" s="228"/>
      <c r="C500" s="229"/>
      <c r="D500" s="216">
        <f t="shared" si="1"/>
        <v>0</v>
      </c>
    </row>
    <row r="501" ht="15" customHeight="1" spans="1:4">
      <c r="A501" s="216"/>
      <c r="B501" s="228"/>
      <c r="C501" s="229"/>
      <c r="D501" s="216">
        <f t="shared" si="1"/>
        <v>0</v>
      </c>
    </row>
    <row r="502" ht="15" customHeight="1" spans="1:4">
      <c r="A502" s="216"/>
      <c r="B502" s="228"/>
      <c r="C502" s="229"/>
      <c r="D502" s="216">
        <f t="shared" si="1"/>
        <v>0</v>
      </c>
    </row>
    <row r="503" ht="15" customHeight="1" spans="1:4">
      <c r="A503" s="216"/>
      <c r="B503" s="228"/>
      <c r="C503" s="229"/>
      <c r="D503" s="216">
        <f t="shared" si="1"/>
        <v>0</v>
      </c>
    </row>
    <row r="504" ht="15" customHeight="1" spans="1:4">
      <c r="A504" s="216"/>
      <c r="B504" s="228"/>
      <c r="C504" s="229"/>
      <c r="D504" s="216">
        <f t="shared" si="1"/>
        <v>0</v>
      </c>
    </row>
    <row r="505" ht="15" customHeight="1" spans="1:4">
      <c r="A505" s="216"/>
      <c r="B505" s="228"/>
      <c r="C505" s="229"/>
      <c r="D505" s="216">
        <f t="shared" si="1"/>
        <v>0</v>
      </c>
    </row>
    <row r="506" ht="15" customHeight="1" spans="1:4">
      <c r="A506" s="216"/>
      <c r="B506" s="228"/>
      <c r="C506" s="229"/>
      <c r="D506" s="216">
        <f t="shared" si="1"/>
        <v>0</v>
      </c>
    </row>
    <row r="507" ht="15" customHeight="1" spans="1:4">
      <c r="A507" s="216"/>
      <c r="B507" s="228"/>
      <c r="C507" s="229"/>
      <c r="D507" s="216">
        <f t="shared" si="1"/>
        <v>0</v>
      </c>
    </row>
    <row r="508" ht="15" customHeight="1" spans="1:4">
      <c r="A508" s="216"/>
      <c r="B508" s="228"/>
      <c r="C508" s="229"/>
      <c r="D508" s="216">
        <f t="shared" si="1"/>
        <v>0</v>
      </c>
    </row>
    <row r="509" ht="15" customHeight="1" spans="1:4">
      <c r="A509" s="216"/>
      <c r="B509" s="228"/>
      <c r="C509" s="229"/>
      <c r="D509" s="216">
        <f t="shared" si="1"/>
        <v>0</v>
      </c>
    </row>
    <row r="510" ht="15" customHeight="1" spans="1:4">
      <c r="A510" s="216"/>
      <c r="B510" s="228"/>
      <c r="C510" s="229"/>
      <c r="D510" s="216">
        <f t="shared" si="1"/>
        <v>0</v>
      </c>
    </row>
    <row r="511" ht="15" customHeight="1" spans="1:4">
      <c r="A511" s="216"/>
      <c r="B511" s="228"/>
      <c r="C511" s="229"/>
      <c r="D511" s="216">
        <f t="shared" si="1"/>
        <v>0</v>
      </c>
    </row>
    <row r="512" ht="15" customHeight="1" spans="1:4">
      <c r="A512" s="216"/>
      <c r="B512" s="228"/>
      <c r="C512" s="229"/>
      <c r="D512" s="216">
        <f t="shared" si="1"/>
        <v>0</v>
      </c>
    </row>
    <row r="513" ht="15" customHeight="1" spans="1:4">
      <c r="A513" s="216"/>
      <c r="B513" s="228"/>
      <c r="C513" s="229"/>
      <c r="D513" s="216">
        <f t="shared" si="1"/>
        <v>0</v>
      </c>
    </row>
    <row r="514" ht="15" customHeight="1" spans="1:4">
      <c r="A514" s="216"/>
      <c r="B514" s="228"/>
      <c r="C514" s="229"/>
      <c r="D514" s="216">
        <f t="shared" si="1"/>
        <v>0</v>
      </c>
    </row>
    <row r="515" ht="15" customHeight="1" spans="1:4">
      <c r="A515" s="216"/>
      <c r="B515" s="228"/>
      <c r="C515" s="229"/>
      <c r="D515" s="216">
        <f t="shared" ref="D515:D578" si="2">COUNTIF(A:A,A515)</f>
        <v>0</v>
      </c>
    </row>
    <row r="516" ht="15" customHeight="1" spans="1:4">
      <c r="A516" s="216"/>
      <c r="B516" s="228"/>
      <c r="C516" s="229"/>
      <c r="D516" s="216">
        <f t="shared" si="2"/>
        <v>0</v>
      </c>
    </row>
    <row r="517" ht="15" customHeight="1" spans="1:4">
      <c r="A517" s="216"/>
      <c r="B517" s="228"/>
      <c r="C517" s="229"/>
      <c r="D517" s="216">
        <f t="shared" si="2"/>
        <v>0</v>
      </c>
    </row>
    <row r="518" ht="15" customHeight="1" spans="1:4">
      <c r="A518" s="216"/>
      <c r="B518" s="228"/>
      <c r="C518" s="229"/>
      <c r="D518" s="216">
        <f t="shared" si="2"/>
        <v>0</v>
      </c>
    </row>
    <row r="519" ht="15" customHeight="1" spans="1:4">
      <c r="A519" s="216"/>
      <c r="B519" s="228"/>
      <c r="C519" s="229"/>
      <c r="D519" s="216">
        <f t="shared" si="2"/>
        <v>0</v>
      </c>
    </row>
    <row r="520" ht="15" customHeight="1" spans="1:4">
      <c r="A520" s="216"/>
      <c r="B520" s="228"/>
      <c r="C520" s="229"/>
      <c r="D520" s="216">
        <f t="shared" si="2"/>
        <v>0</v>
      </c>
    </row>
    <row r="521" ht="15" customHeight="1" spans="1:4">
      <c r="A521" s="216"/>
      <c r="B521" s="228"/>
      <c r="C521" s="229"/>
      <c r="D521" s="216">
        <f t="shared" si="2"/>
        <v>0</v>
      </c>
    </row>
    <row r="522" ht="15" customHeight="1" spans="1:4">
      <c r="A522" s="216"/>
      <c r="B522" s="228"/>
      <c r="C522" s="229"/>
      <c r="D522" s="216">
        <f t="shared" si="2"/>
        <v>0</v>
      </c>
    </row>
    <row r="523" ht="15" customHeight="1" spans="1:4">
      <c r="A523" s="216"/>
      <c r="B523" s="228"/>
      <c r="C523" s="229"/>
      <c r="D523" s="216">
        <f t="shared" si="2"/>
        <v>0</v>
      </c>
    </row>
    <row r="524" ht="15" customHeight="1" spans="1:4">
      <c r="A524" s="216"/>
      <c r="B524" s="228"/>
      <c r="C524" s="229"/>
      <c r="D524" s="216">
        <f t="shared" si="2"/>
        <v>0</v>
      </c>
    </row>
    <row r="525" ht="15" customHeight="1" spans="1:4">
      <c r="A525" s="216"/>
      <c r="B525" s="228"/>
      <c r="C525" s="229"/>
      <c r="D525" s="216">
        <f t="shared" si="2"/>
        <v>0</v>
      </c>
    </row>
    <row r="526" ht="15" customHeight="1" spans="1:4">
      <c r="A526" s="216"/>
      <c r="B526" s="228"/>
      <c r="C526" s="229"/>
      <c r="D526" s="216">
        <f t="shared" si="2"/>
        <v>0</v>
      </c>
    </row>
    <row r="527" ht="15" customHeight="1" spans="1:4">
      <c r="A527" s="216"/>
      <c r="B527" s="228"/>
      <c r="C527" s="229"/>
      <c r="D527" s="216">
        <f t="shared" si="2"/>
        <v>0</v>
      </c>
    </row>
    <row r="528" ht="15" customHeight="1" spans="1:4">
      <c r="A528" s="216"/>
      <c r="B528" s="228"/>
      <c r="C528" s="229"/>
      <c r="D528" s="216">
        <f t="shared" si="2"/>
        <v>0</v>
      </c>
    </row>
    <row r="529" ht="15" customHeight="1" spans="1:4">
      <c r="A529" s="216"/>
      <c r="B529" s="228"/>
      <c r="C529" s="229"/>
      <c r="D529" s="216">
        <f t="shared" si="2"/>
        <v>0</v>
      </c>
    </row>
    <row r="530" ht="15" customHeight="1" spans="1:4">
      <c r="A530" s="216"/>
      <c r="B530" s="228"/>
      <c r="C530" s="229"/>
      <c r="D530" s="216">
        <f t="shared" si="2"/>
        <v>0</v>
      </c>
    </row>
    <row r="531" ht="15" customHeight="1" spans="1:4">
      <c r="A531" s="216"/>
      <c r="B531" s="228"/>
      <c r="C531" s="229"/>
      <c r="D531" s="216">
        <f t="shared" si="2"/>
        <v>0</v>
      </c>
    </row>
    <row r="532" ht="15" customHeight="1" spans="1:4">
      <c r="A532" s="216"/>
      <c r="B532" s="228"/>
      <c r="C532" s="229"/>
      <c r="D532" s="216">
        <f t="shared" si="2"/>
        <v>0</v>
      </c>
    </row>
    <row r="533" ht="15" customHeight="1" spans="1:4">
      <c r="A533" s="216"/>
      <c r="B533" s="228"/>
      <c r="C533" s="229"/>
      <c r="D533" s="216">
        <f t="shared" si="2"/>
        <v>0</v>
      </c>
    </row>
    <row r="534" ht="15" customHeight="1" spans="1:4">
      <c r="A534" s="216"/>
      <c r="B534" s="228"/>
      <c r="C534" s="229"/>
      <c r="D534" s="216">
        <f t="shared" si="2"/>
        <v>0</v>
      </c>
    </row>
    <row r="535" ht="15" customHeight="1" spans="1:4">
      <c r="A535" s="216"/>
      <c r="B535" s="228"/>
      <c r="C535" s="229"/>
      <c r="D535" s="216">
        <f t="shared" si="2"/>
        <v>0</v>
      </c>
    </row>
    <row r="536" ht="15" customHeight="1" spans="1:4">
      <c r="A536" s="216"/>
      <c r="B536" s="228"/>
      <c r="C536" s="229"/>
      <c r="D536" s="216">
        <f t="shared" si="2"/>
        <v>0</v>
      </c>
    </row>
    <row r="537" ht="15" customHeight="1" spans="1:4">
      <c r="A537" s="216"/>
      <c r="B537" s="228"/>
      <c r="C537" s="229"/>
      <c r="D537" s="216">
        <f t="shared" si="2"/>
        <v>0</v>
      </c>
    </row>
    <row r="538" ht="15" customHeight="1" spans="1:4">
      <c r="A538" s="216"/>
      <c r="B538" s="228"/>
      <c r="C538" s="229"/>
      <c r="D538" s="216">
        <f t="shared" si="2"/>
        <v>0</v>
      </c>
    </row>
    <row r="539" ht="15" customHeight="1" spans="1:4">
      <c r="A539" s="216"/>
      <c r="B539" s="228"/>
      <c r="C539" s="229"/>
      <c r="D539" s="216">
        <f t="shared" si="2"/>
        <v>0</v>
      </c>
    </row>
    <row r="540" ht="15" customHeight="1" spans="1:4">
      <c r="A540" s="216"/>
      <c r="B540" s="228"/>
      <c r="C540" s="229"/>
      <c r="D540" s="216">
        <f t="shared" si="2"/>
        <v>0</v>
      </c>
    </row>
    <row r="541" ht="15" customHeight="1" spans="1:4">
      <c r="A541" s="216"/>
      <c r="B541" s="228"/>
      <c r="C541" s="229"/>
      <c r="D541" s="216">
        <f t="shared" si="2"/>
        <v>0</v>
      </c>
    </row>
    <row r="542" ht="15" customHeight="1" spans="1:4">
      <c r="A542" s="216"/>
      <c r="B542" s="228"/>
      <c r="C542" s="216"/>
      <c r="D542" s="216">
        <f t="shared" si="2"/>
        <v>0</v>
      </c>
    </row>
    <row r="543" ht="15" customHeight="1" spans="1:4">
      <c r="A543" s="216"/>
      <c r="B543" s="228"/>
      <c r="C543" s="216"/>
      <c r="D543" s="216">
        <f t="shared" si="2"/>
        <v>0</v>
      </c>
    </row>
    <row r="544" ht="15" customHeight="1" spans="1:4">
      <c r="A544" s="216"/>
      <c r="B544" s="228"/>
      <c r="C544" s="216"/>
      <c r="D544" s="216">
        <f t="shared" si="2"/>
        <v>0</v>
      </c>
    </row>
    <row r="545" ht="15" customHeight="1" spans="1:4">
      <c r="A545" s="216"/>
      <c r="B545" s="228"/>
      <c r="C545" s="216"/>
      <c r="D545" s="216">
        <f t="shared" si="2"/>
        <v>0</v>
      </c>
    </row>
    <row r="546" ht="15" customHeight="1" spans="1:4">
      <c r="A546" s="216"/>
      <c r="B546" s="228"/>
      <c r="C546" s="216"/>
      <c r="D546" s="216">
        <f t="shared" si="2"/>
        <v>0</v>
      </c>
    </row>
    <row r="547" ht="15" customHeight="1" spans="1:4">
      <c r="A547" s="216"/>
      <c r="B547" s="228"/>
      <c r="C547" s="216"/>
      <c r="D547" s="216">
        <f t="shared" si="2"/>
        <v>0</v>
      </c>
    </row>
    <row r="548" ht="15" customHeight="1" spans="1:4">
      <c r="A548" s="216"/>
      <c r="B548" s="228"/>
      <c r="C548" s="216"/>
      <c r="D548" s="216">
        <f t="shared" si="2"/>
        <v>0</v>
      </c>
    </row>
    <row r="549" ht="15" customHeight="1" spans="1:4">
      <c r="A549" s="216"/>
      <c r="B549" s="228"/>
      <c r="C549" s="216"/>
      <c r="D549" s="216">
        <f t="shared" si="2"/>
        <v>0</v>
      </c>
    </row>
    <row r="550" ht="15" customHeight="1" spans="1:4">
      <c r="A550" s="216"/>
      <c r="B550" s="228"/>
      <c r="C550" s="216"/>
      <c r="D550" s="216">
        <f t="shared" si="2"/>
        <v>0</v>
      </c>
    </row>
    <row r="551" ht="15" customHeight="1" spans="1:4">
      <c r="A551" s="216"/>
      <c r="B551" s="228"/>
      <c r="C551" s="216"/>
      <c r="D551" s="216">
        <f t="shared" si="2"/>
        <v>0</v>
      </c>
    </row>
    <row r="552" ht="15" customHeight="1" spans="1:4">
      <c r="A552" s="216"/>
      <c r="B552" s="228"/>
      <c r="C552" s="216"/>
      <c r="D552" s="216">
        <f t="shared" si="2"/>
        <v>0</v>
      </c>
    </row>
    <row r="553" ht="15" customHeight="1" spans="1:4">
      <c r="A553" s="216"/>
      <c r="B553" s="228"/>
      <c r="C553" s="216"/>
      <c r="D553" s="216">
        <f t="shared" si="2"/>
        <v>0</v>
      </c>
    </row>
    <row r="554" ht="15" customHeight="1" spans="1:4">
      <c r="A554" s="216"/>
      <c r="B554" s="228"/>
      <c r="C554" s="216"/>
      <c r="D554" s="216">
        <f t="shared" si="2"/>
        <v>0</v>
      </c>
    </row>
    <row r="555" ht="15" customHeight="1" spans="1:4">
      <c r="A555" s="216"/>
      <c r="B555" s="228"/>
      <c r="C555" s="216"/>
      <c r="D555" s="216">
        <f t="shared" si="2"/>
        <v>0</v>
      </c>
    </row>
    <row r="556" ht="15" customHeight="1" spans="1:4">
      <c r="A556" s="216"/>
      <c r="B556" s="228"/>
      <c r="C556" s="216"/>
      <c r="D556" s="216">
        <f t="shared" si="2"/>
        <v>0</v>
      </c>
    </row>
    <row r="557" ht="15" customHeight="1" spans="1:4">
      <c r="A557" s="216"/>
      <c r="B557" s="228"/>
      <c r="C557" s="216"/>
      <c r="D557" s="216">
        <f t="shared" si="2"/>
        <v>0</v>
      </c>
    </row>
    <row r="558" ht="15" customHeight="1" spans="1:4">
      <c r="A558" s="216"/>
      <c r="B558" s="228"/>
      <c r="C558" s="216"/>
      <c r="D558" s="216">
        <f t="shared" si="2"/>
        <v>0</v>
      </c>
    </row>
    <row r="559" ht="15" customHeight="1" spans="1:4">
      <c r="A559" s="216"/>
      <c r="B559" s="228"/>
      <c r="C559" s="216"/>
      <c r="D559" s="216">
        <f t="shared" si="2"/>
        <v>0</v>
      </c>
    </row>
    <row r="560" ht="15" customHeight="1" spans="1:4">
      <c r="A560" s="216"/>
      <c r="B560" s="228"/>
      <c r="C560" s="216"/>
      <c r="D560" s="216">
        <f t="shared" si="2"/>
        <v>0</v>
      </c>
    </row>
    <row r="561" ht="15" customHeight="1" spans="1:4">
      <c r="A561" s="216"/>
      <c r="B561" s="228"/>
      <c r="C561" s="216"/>
      <c r="D561" s="216">
        <f t="shared" si="2"/>
        <v>0</v>
      </c>
    </row>
    <row r="562" ht="15" customHeight="1" spans="1:4">
      <c r="A562" s="216"/>
      <c r="B562" s="228"/>
      <c r="C562" s="216"/>
      <c r="D562" s="216">
        <f t="shared" si="2"/>
        <v>0</v>
      </c>
    </row>
    <row r="563" ht="15" customHeight="1" spans="1:4">
      <c r="A563" s="216"/>
      <c r="B563" s="228"/>
      <c r="C563" s="216"/>
      <c r="D563" s="216">
        <f t="shared" si="2"/>
        <v>0</v>
      </c>
    </row>
    <row r="564" ht="15" customHeight="1" spans="1:4">
      <c r="A564" s="216"/>
      <c r="B564" s="228"/>
      <c r="C564" s="216"/>
      <c r="D564" s="216">
        <f t="shared" si="2"/>
        <v>0</v>
      </c>
    </row>
    <row r="565" ht="15" customHeight="1" spans="1:4">
      <c r="A565" s="216"/>
      <c r="B565" s="228"/>
      <c r="C565" s="216"/>
      <c r="D565" s="216">
        <f t="shared" si="2"/>
        <v>0</v>
      </c>
    </row>
    <row r="566" ht="15" customHeight="1" spans="1:4">
      <c r="A566" s="216"/>
      <c r="B566" s="228"/>
      <c r="C566" s="216"/>
      <c r="D566" s="216">
        <f t="shared" si="2"/>
        <v>0</v>
      </c>
    </row>
    <row r="567" ht="15" customHeight="1" spans="1:4">
      <c r="A567" s="216"/>
      <c r="B567" s="228"/>
      <c r="C567" s="216"/>
      <c r="D567" s="216">
        <f t="shared" si="2"/>
        <v>0</v>
      </c>
    </row>
    <row r="568" ht="15" customHeight="1" spans="1:4">
      <c r="A568" s="216"/>
      <c r="B568" s="228"/>
      <c r="C568" s="216"/>
      <c r="D568" s="216">
        <f t="shared" si="2"/>
        <v>0</v>
      </c>
    </row>
    <row r="569" ht="15" customHeight="1" spans="1:4">
      <c r="A569" s="216"/>
      <c r="B569" s="228"/>
      <c r="C569" s="216"/>
      <c r="D569" s="216">
        <f t="shared" si="2"/>
        <v>0</v>
      </c>
    </row>
    <row r="570" ht="15" customHeight="1" spans="1:4">
      <c r="A570" s="216"/>
      <c r="B570" s="228"/>
      <c r="C570" s="216"/>
      <c r="D570" s="216">
        <f t="shared" si="2"/>
        <v>0</v>
      </c>
    </row>
    <row r="571" ht="15" customHeight="1" spans="1:4">
      <c r="A571" s="216"/>
      <c r="B571" s="228"/>
      <c r="C571" s="216"/>
      <c r="D571" s="216">
        <f t="shared" si="2"/>
        <v>0</v>
      </c>
    </row>
    <row r="572" ht="15" customHeight="1" spans="1:4">
      <c r="A572" s="216"/>
      <c r="B572" s="228"/>
      <c r="C572" s="216"/>
      <c r="D572" s="216">
        <f t="shared" si="2"/>
        <v>0</v>
      </c>
    </row>
    <row r="573" ht="15" customHeight="1" spans="1:4">
      <c r="A573" s="216"/>
      <c r="B573" s="228"/>
      <c r="C573" s="216"/>
      <c r="D573" s="216">
        <f t="shared" si="2"/>
        <v>0</v>
      </c>
    </row>
    <row r="574" ht="15" customHeight="1" spans="1:4">
      <c r="A574" s="216"/>
      <c r="B574" s="228"/>
      <c r="C574" s="216"/>
      <c r="D574" s="216">
        <f t="shared" si="2"/>
        <v>0</v>
      </c>
    </row>
    <row r="575" ht="15" customHeight="1" spans="1:4">
      <c r="A575" s="216"/>
      <c r="B575" s="228"/>
      <c r="C575" s="216"/>
      <c r="D575" s="216">
        <f t="shared" si="2"/>
        <v>0</v>
      </c>
    </row>
    <row r="576" ht="15" customHeight="1" spans="1:4">
      <c r="A576" s="216"/>
      <c r="B576" s="228"/>
      <c r="C576" s="216"/>
      <c r="D576" s="216">
        <f t="shared" si="2"/>
        <v>0</v>
      </c>
    </row>
    <row r="577" ht="15" customHeight="1" spans="1:4">
      <c r="A577" s="216"/>
      <c r="B577" s="228"/>
      <c r="C577" s="216"/>
      <c r="D577" s="216">
        <f t="shared" si="2"/>
        <v>0</v>
      </c>
    </row>
    <row r="578" ht="15" customHeight="1" spans="1:4">
      <c r="A578" s="216"/>
      <c r="B578" s="228"/>
      <c r="C578" s="216"/>
      <c r="D578" s="216">
        <f t="shared" si="2"/>
        <v>0</v>
      </c>
    </row>
    <row r="579" ht="15" customHeight="1" spans="1:4">
      <c r="A579" s="216"/>
      <c r="B579" s="228"/>
      <c r="C579" s="216"/>
      <c r="D579" s="216">
        <f t="shared" ref="D579:D642" si="3">COUNTIF(A:A,A579)</f>
        <v>0</v>
      </c>
    </row>
    <row r="580" ht="15" customHeight="1" spans="1:4">
      <c r="A580" s="216"/>
      <c r="B580" s="228"/>
      <c r="C580" s="216"/>
      <c r="D580" s="216">
        <f t="shared" si="3"/>
        <v>0</v>
      </c>
    </row>
    <row r="581" ht="15" customHeight="1" spans="1:4">
      <c r="A581" s="216"/>
      <c r="B581" s="228"/>
      <c r="C581" s="216"/>
      <c r="D581" s="216">
        <f t="shared" si="3"/>
        <v>0</v>
      </c>
    </row>
    <row r="582" ht="15" customHeight="1" spans="1:4">
      <c r="A582" s="216"/>
      <c r="B582" s="228"/>
      <c r="C582" s="216"/>
      <c r="D582" s="216">
        <f t="shared" si="3"/>
        <v>0</v>
      </c>
    </row>
    <row r="583" ht="15" customHeight="1" spans="1:4">
      <c r="A583" s="216"/>
      <c r="B583" s="228"/>
      <c r="C583" s="216"/>
      <c r="D583" s="216">
        <f t="shared" si="3"/>
        <v>0</v>
      </c>
    </row>
    <row r="584" ht="15" customHeight="1" spans="1:4">
      <c r="A584" s="216"/>
      <c r="B584" s="228"/>
      <c r="C584" s="216"/>
      <c r="D584" s="216">
        <f t="shared" si="3"/>
        <v>0</v>
      </c>
    </row>
    <row r="585" ht="15" customHeight="1" spans="1:4">
      <c r="A585" s="216"/>
      <c r="B585" s="228"/>
      <c r="C585" s="216"/>
      <c r="D585" s="216">
        <f t="shared" si="3"/>
        <v>0</v>
      </c>
    </row>
    <row r="586" ht="15" customHeight="1" spans="1:4">
      <c r="A586" s="216"/>
      <c r="B586" s="228"/>
      <c r="C586" s="216"/>
      <c r="D586" s="216">
        <f t="shared" si="3"/>
        <v>0</v>
      </c>
    </row>
    <row r="587" ht="15" customHeight="1" spans="1:4">
      <c r="A587" s="216"/>
      <c r="B587" s="228"/>
      <c r="C587" s="216"/>
      <c r="D587" s="216">
        <f t="shared" si="3"/>
        <v>0</v>
      </c>
    </row>
    <row r="588" ht="15" customHeight="1" spans="1:4">
      <c r="A588" s="216"/>
      <c r="B588" s="228"/>
      <c r="C588" s="216"/>
      <c r="D588" s="216">
        <f t="shared" si="3"/>
        <v>0</v>
      </c>
    </row>
    <row r="589" ht="15" customHeight="1" spans="1:4">
      <c r="A589" s="216"/>
      <c r="B589" s="228"/>
      <c r="C589" s="216"/>
      <c r="D589" s="216">
        <f t="shared" si="3"/>
        <v>0</v>
      </c>
    </row>
    <row r="590" ht="15" customHeight="1" spans="1:4">
      <c r="A590" s="216"/>
      <c r="B590" s="228"/>
      <c r="C590" s="216"/>
      <c r="D590" s="216">
        <f t="shared" si="3"/>
        <v>0</v>
      </c>
    </row>
    <row r="591" ht="15" customHeight="1" spans="1:4">
      <c r="A591" s="216"/>
      <c r="B591" s="228"/>
      <c r="C591" s="216"/>
      <c r="D591" s="216">
        <f t="shared" si="3"/>
        <v>0</v>
      </c>
    </row>
    <row r="592" ht="15" customHeight="1" spans="1:4">
      <c r="A592" s="216"/>
      <c r="B592" s="228"/>
      <c r="C592" s="216"/>
      <c r="D592" s="216">
        <f t="shared" si="3"/>
        <v>0</v>
      </c>
    </row>
    <row r="593" ht="15" customHeight="1" spans="1:4">
      <c r="A593" s="216"/>
      <c r="B593" s="228"/>
      <c r="C593" s="216"/>
      <c r="D593" s="216">
        <f t="shared" si="3"/>
        <v>0</v>
      </c>
    </row>
    <row r="594" ht="15" customHeight="1" spans="1:4">
      <c r="A594" s="216"/>
      <c r="B594" s="228"/>
      <c r="C594" s="216"/>
      <c r="D594" s="216">
        <f t="shared" si="3"/>
        <v>0</v>
      </c>
    </row>
    <row r="595" ht="15" customHeight="1" spans="1:4">
      <c r="A595" s="216"/>
      <c r="B595" s="228"/>
      <c r="C595" s="216"/>
      <c r="D595" s="216">
        <f t="shared" si="3"/>
        <v>0</v>
      </c>
    </row>
    <row r="596" ht="15" customHeight="1" spans="1:4">
      <c r="A596" s="216"/>
      <c r="B596" s="228"/>
      <c r="C596" s="216"/>
      <c r="D596" s="216">
        <f t="shared" si="3"/>
        <v>0</v>
      </c>
    </row>
    <row r="597" ht="15" customHeight="1" spans="1:4">
      <c r="A597" s="216"/>
      <c r="B597" s="228"/>
      <c r="C597" s="216"/>
      <c r="D597" s="216">
        <f t="shared" si="3"/>
        <v>0</v>
      </c>
    </row>
    <row r="598" ht="15" customHeight="1" spans="1:4">
      <c r="A598" s="216"/>
      <c r="B598" s="228"/>
      <c r="C598" s="216"/>
      <c r="D598" s="216">
        <f t="shared" si="3"/>
        <v>0</v>
      </c>
    </row>
    <row r="599" ht="15" customHeight="1" spans="1:4">
      <c r="A599" s="216"/>
      <c r="B599" s="228"/>
      <c r="C599" s="216"/>
      <c r="D599" s="216">
        <f t="shared" si="3"/>
        <v>0</v>
      </c>
    </row>
    <row r="600" ht="15" customHeight="1" spans="1:4">
      <c r="A600" s="216"/>
      <c r="B600" s="228"/>
      <c r="C600" s="216"/>
      <c r="D600" s="216">
        <f t="shared" si="3"/>
        <v>0</v>
      </c>
    </row>
    <row r="601" ht="15" customHeight="1" spans="1:4">
      <c r="A601" s="216"/>
      <c r="B601" s="228"/>
      <c r="C601" s="216"/>
      <c r="D601" s="216">
        <f t="shared" si="3"/>
        <v>0</v>
      </c>
    </row>
    <row r="602" ht="15" customHeight="1" spans="1:4">
      <c r="A602" s="216"/>
      <c r="B602" s="228"/>
      <c r="C602" s="216"/>
      <c r="D602" s="216">
        <f t="shared" si="3"/>
        <v>0</v>
      </c>
    </row>
    <row r="603" ht="15" customHeight="1" spans="1:4">
      <c r="A603" s="216"/>
      <c r="B603" s="228"/>
      <c r="C603" s="216"/>
      <c r="D603" s="216">
        <f t="shared" si="3"/>
        <v>0</v>
      </c>
    </row>
    <row r="604" ht="15" customHeight="1" spans="1:4">
      <c r="A604" s="216"/>
      <c r="B604" s="228"/>
      <c r="C604" s="216"/>
      <c r="D604" s="216">
        <f t="shared" si="3"/>
        <v>0</v>
      </c>
    </row>
    <row r="605" ht="15" customHeight="1" spans="1:4">
      <c r="A605" s="216"/>
      <c r="B605" s="228"/>
      <c r="C605" s="216"/>
      <c r="D605" s="216">
        <f t="shared" si="3"/>
        <v>0</v>
      </c>
    </row>
    <row r="606" ht="15" customHeight="1" spans="1:4">
      <c r="A606" s="216"/>
      <c r="B606" s="228"/>
      <c r="C606" s="216"/>
      <c r="D606" s="216">
        <f t="shared" si="3"/>
        <v>0</v>
      </c>
    </row>
    <row r="607" ht="15" customHeight="1" spans="1:4">
      <c r="A607" s="216"/>
      <c r="B607" s="228"/>
      <c r="C607" s="216"/>
      <c r="D607" s="216">
        <f t="shared" si="3"/>
        <v>0</v>
      </c>
    </row>
    <row r="608" ht="15" customHeight="1" spans="1:4">
      <c r="A608" s="216"/>
      <c r="B608" s="228"/>
      <c r="C608" s="216"/>
      <c r="D608" s="216">
        <f t="shared" si="3"/>
        <v>0</v>
      </c>
    </row>
    <row r="609" ht="15" customHeight="1" spans="1:4">
      <c r="A609" s="216"/>
      <c r="B609" s="228"/>
      <c r="C609" s="216"/>
      <c r="D609" s="216">
        <f t="shared" si="3"/>
        <v>0</v>
      </c>
    </row>
    <row r="610" ht="15" customHeight="1" spans="1:4">
      <c r="A610" s="216"/>
      <c r="B610" s="228"/>
      <c r="C610" s="216"/>
      <c r="D610" s="216">
        <f t="shared" si="3"/>
        <v>0</v>
      </c>
    </row>
    <row r="611" ht="15" customHeight="1" spans="1:4">
      <c r="A611" s="216"/>
      <c r="B611" s="228"/>
      <c r="C611" s="216"/>
      <c r="D611" s="216">
        <f t="shared" si="3"/>
        <v>0</v>
      </c>
    </row>
    <row r="612" ht="15" customHeight="1" spans="1:4">
      <c r="A612" s="216"/>
      <c r="B612" s="228"/>
      <c r="C612" s="216"/>
      <c r="D612" s="216">
        <f t="shared" si="3"/>
        <v>0</v>
      </c>
    </row>
    <row r="613" ht="15" customHeight="1" spans="1:4">
      <c r="A613" s="216"/>
      <c r="B613" s="228"/>
      <c r="C613" s="216"/>
      <c r="D613" s="216">
        <f t="shared" si="3"/>
        <v>0</v>
      </c>
    </row>
    <row r="614" ht="15" customHeight="1" spans="1:4">
      <c r="A614" s="216"/>
      <c r="B614" s="228"/>
      <c r="C614" s="216"/>
      <c r="D614" s="216">
        <f t="shared" si="3"/>
        <v>0</v>
      </c>
    </row>
    <row r="615" ht="15" customHeight="1" spans="1:4">
      <c r="A615" s="216"/>
      <c r="B615" s="228"/>
      <c r="C615" s="216"/>
      <c r="D615" s="216">
        <f t="shared" si="3"/>
        <v>0</v>
      </c>
    </row>
    <row r="616" ht="15" customHeight="1" spans="1:4">
      <c r="A616" s="216"/>
      <c r="B616" s="228"/>
      <c r="C616" s="216"/>
      <c r="D616" s="216">
        <f t="shared" si="3"/>
        <v>0</v>
      </c>
    </row>
    <row r="617" ht="15" customHeight="1" spans="1:4">
      <c r="A617" s="216"/>
      <c r="B617" s="228"/>
      <c r="C617" s="216"/>
      <c r="D617" s="216">
        <f t="shared" si="3"/>
        <v>0</v>
      </c>
    </row>
    <row r="618" ht="15" customHeight="1" spans="1:4">
      <c r="A618" s="216"/>
      <c r="B618" s="228"/>
      <c r="C618" s="216"/>
      <c r="D618" s="216">
        <f t="shared" si="3"/>
        <v>0</v>
      </c>
    </row>
    <row r="619" ht="15" customHeight="1" spans="1:4">
      <c r="A619" s="216"/>
      <c r="B619" s="228"/>
      <c r="C619" s="216"/>
      <c r="D619" s="216">
        <f t="shared" si="3"/>
        <v>0</v>
      </c>
    </row>
    <row r="620" ht="15" customHeight="1" spans="1:4">
      <c r="A620" s="216"/>
      <c r="B620" s="228"/>
      <c r="C620" s="216"/>
      <c r="D620" s="216">
        <f t="shared" si="3"/>
        <v>0</v>
      </c>
    </row>
    <row r="621" ht="15" customHeight="1" spans="1:4">
      <c r="A621" s="216"/>
      <c r="B621" s="228"/>
      <c r="C621" s="216"/>
      <c r="D621" s="216">
        <f t="shared" si="3"/>
        <v>0</v>
      </c>
    </row>
    <row r="622" ht="15" customHeight="1" spans="1:4">
      <c r="A622" s="216"/>
      <c r="B622" s="228"/>
      <c r="C622" s="216"/>
      <c r="D622" s="216">
        <f t="shared" si="3"/>
        <v>0</v>
      </c>
    </row>
    <row r="623" ht="15" customHeight="1" spans="1:4">
      <c r="A623" s="216"/>
      <c r="B623" s="228"/>
      <c r="C623" s="216"/>
      <c r="D623" s="216">
        <f t="shared" si="3"/>
        <v>0</v>
      </c>
    </row>
    <row r="624" ht="15" customHeight="1" spans="1:4">
      <c r="A624" s="216"/>
      <c r="B624" s="228"/>
      <c r="C624" s="216"/>
      <c r="D624" s="216">
        <f t="shared" si="3"/>
        <v>0</v>
      </c>
    </row>
    <row r="625" ht="15" customHeight="1" spans="1:4">
      <c r="A625" s="216"/>
      <c r="B625" s="228"/>
      <c r="C625" s="216"/>
      <c r="D625" s="216">
        <f t="shared" si="3"/>
        <v>0</v>
      </c>
    </row>
    <row r="626" ht="15" customHeight="1" spans="1:4">
      <c r="A626" s="216"/>
      <c r="B626" s="228"/>
      <c r="C626" s="216"/>
      <c r="D626" s="216">
        <f t="shared" si="3"/>
        <v>0</v>
      </c>
    </row>
    <row r="627" ht="15" customHeight="1" spans="1:4">
      <c r="A627" s="216"/>
      <c r="B627" s="228"/>
      <c r="C627" s="216"/>
      <c r="D627" s="216">
        <f t="shared" si="3"/>
        <v>0</v>
      </c>
    </row>
    <row r="628" ht="15" customHeight="1" spans="1:4">
      <c r="A628" s="216"/>
      <c r="B628" s="228"/>
      <c r="C628" s="216"/>
      <c r="D628" s="216">
        <f t="shared" si="3"/>
        <v>0</v>
      </c>
    </row>
    <row r="629" ht="15" customHeight="1" spans="1:4">
      <c r="A629" s="216"/>
      <c r="B629" s="228"/>
      <c r="C629" s="216"/>
      <c r="D629" s="216">
        <f t="shared" si="3"/>
        <v>0</v>
      </c>
    </row>
    <row r="630" ht="15" customHeight="1" spans="1:4">
      <c r="A630" s="216"/>
      <c r="B630" s="228"/>
      <c r="C630" s="216"/>
      <c r="D630" s="216">
        <f t="shared" si="3"/>
        <v>0</v>
      </c>
    </row>
    <row r="631" ht="15" customHeight="1" spans="1:4">
      <c r="A631" s="216"/>
      <c r="B631" s="228"/>
      <c r="C631" s="216"/>
      <c r="D631" s="216">
        <f t="shared" si="3"/>
        <v>0</v>
      </c>
    </row>
    <row r="632" ht="15" customHeight="1" spans="1:4">
      <c r="A632" s="216"/>
      <c r="B632" s="228"/>
      <c r="C632" s="216"/>
      <c r="D632" s="216">
        <f t="shared" si="3"/>
        <v>0</v>
      </c>
    </row>
    <row r="633" ht="15" customHeight="1" spans="1:4">
      <c r="A633" s="216"/>
      <c r="B633" s="228"/>
      <c r="C633" s="216"/>
      <c r="D633" s="216">
        <f t="shared" si="3"/>
        <v>0</v>
      </c>
    </row>
    <row r="634" ht="15" customHeight="1" spans="1:4">
      <c r="A634" s="216"/>
      <c r="B634" s="228"/>
      <c r="C634" s="216"/>
      <c r="D634" s="216">
        <f t="shared" si="3"/>
        <v>0</v>
      </c>
    </row>
    <row r="635" ht="15" customHeight="1" spans="1:4">
      <c r="A635" s="216"/>
      <c r="B635" s="228"/>
      <c r="C635" s="216"/>
      <c r="D635" s="216">
        <f t="shared" si="3"/>
        <v>0</v>
      </c>
    </row>
    <row r="636" ht="15" customHeight="1" spans="1:4">
      <c r="A636" s="216"/>
      <c r="B636" s="228"/>
      <c r="C636" s="216"/>
      <c r="D636" s="216">
        <f t="shared" si="3"/>
        <v>0</v>
      </c>
    </row>
    <row r="637" ht="15" customHeight="1" spans="1:4">
      <c r="A637" s="216"/>
      <c r="B637" s="228"/>
      <c r="C637" s="216"/>
      <c r="D637" s="216">
        <f t="shared" si="3"/>
        <v>0</v>
      </c>
    </row>
    <row r="638" ht="15" customHeight="1" spans="1:4">
      <c r="A638" s="216"/>
      <c r="B638" s="228"/>
      <c r="C638" s="216"/>
      <c r="D638" s="216">
        <f t="shared" si="3"/>
        <v>0</v>
      </c>
    </row>
    <row r="639" ht="15" customHeight="1" spans="1:4">
      <c r="A639" s="216"/>
      <c r="B639" s="228"/>
      <c r="C639" s="216"/>
      <c r="D639" s="216">
        <f t="shared" si="3"/>
        <v>0</v>
      </c>
    </row>
    <row r="640" ht="15" customHeight="1" spans="1:4">
      <c r="A640" s="216"/>
      <c r="B640" s="228"/>
      <c r="C640" s="216"/>
      <c r="D640" s="216">
        <f t="shared" si="3"/>
        <v>0</v>
      </c>
    </row>
    <row r="641" ht="15" customHeight="1" spans="1:4">
      <c r="A641" s="216"/>
      <c r="B641" s="228"/>
      <c r="C641" s="216"/>
      <c r="D641" s="216">
        <f t="shared" si="3"/>
        <v>0</v>
      </c>
    </row>
    <row r="642" ht="15" customHeight="1" spans="1:4">
      <c r="A642" s="216"/>
      <c r="B642" s="228"/>
      <c r="C642" s="216"/>
      <c r="D642" s="216">
        <f t="shared" si="3"/>
        <v>0</v>
      </c>
    </row>
    <row r="643" ht="15" customHeight="1" spans="1:4">
      <c r="A643" s="216"/>
      <c r="B643" s="228"/>
      <c r="C643" s="216"/>
      <c r="D643" s="216">
        <f t="shared" ref="D643:D706" si="4">COUNTIF(A:A,A643)</f>
        <v>0</v>
      </c>
    </row>
    <row r="644" ht="15" customHeight="1" spans="1:4">
      <c r="A644" s="216"/>
      <c r="B644" s="228"/>
      <c r="C644" s="216"/>
      <c r="D644" s="216">
        <f t="shared" si="4"/>
        <v>0</v>
      </c>
    </row>
    <row r="645" ht="15" customHeight="1" spans="1:4">
      <c r="A645" s="216"/>
      <c r="B645" s="228"/>
      <c r="C645" s="216"/>
      <c r="D645" s="216">
        <f t="shared" si="4"/>
        <v>0</v>
      </c>
    </row>
    <row r="646" ht="15" customHeight="1" spans="1:4">
      <c r="A646" s="216"/>
      <c r="B646" s="228"/>
      <c r="C646" s="216"/>
      <c r="D646" s="216">
        <f t="shared" si="4"/>
        <v>0</v>
      </c>
    </row>
    <row r="647" ht="15" customHeight="1" spans="1:4">
      <c r="A647" s="216"/>
      <c r="B647" s="228"/>
      <c r="C647" s="216"/>
      <c r="D647" s="216">
        <f t="shared" si="4"/>
        <v>0</v>
      </c>
    </row>
    <row r="648" ht="15" customHeight="1" spans="1:4">
      <c r="A648" s="216"/>
      <c r="B648" s="228"/>
      <c r="C648" s="216"/>
      <c r="D648" s="216">
        <f t="shared" si="4"/>
        <v>0</v>
      </c>
    </row>
    <row r="649" ht="15" customHeight="1" spans="1:4">
      <c r="A649" s="216"/>
      <c r="B649" s="228"/>
      <c r="C649" s="216"/>
      <c r="D649" s="216">
        <f t="shared" si="4"/>
        <v>0</v>
      </c>
    </row>
    <row r="650" ht="15" customHeight="1" spans="1:4">
      <c r="A650" s="216"/>
      <c r="B650" s="228"/>
      <c r="C650" s="216"/>
      <c r="D650" s="216">
        <f t="shared" si="4"/>
        <v>0</v>
      </c>
    </row>
    <row r="651" ht="15" customHeight="1" spans="1:4">
      <c r="A651" s="216"/>
      <c r="B651" s="228"/>
      <c r="C651" s="216"/>
      <c r="D651" s="216">
        <f t="shared" si="4"/>
        <v>0</v>
      </c>
    </row>
    <row r="652" ht="15" customHeight="1" spans="1:4">
      <c r="A652" s="216"/>
      <c r="B652" s="228"/>
      <c r="C652" s="216"/>
      <c r="D652" s="216">
        <f t="shared" si="4"/>
        <v>0</v>
      </c>
    </row>
    <row r="653" ht="15" customHeight="1" spans="1:4">
      <c r="A653" s="216"/>
      <c r="B653" s="228"/>
      <c r="C653" s="216"/>
      <c r="D653" s="216">
        <f t="shared" si="4"/>
        <v>0</v>
      </c>
    </row>
    <row r="654" ht="15" customHeight="1" spans="1:4">
      <c r="A654" s="216"/>
      <c r="B654" s="228"/>
      <c r="C654" s="216"/>
      <c r="D654" s="216">
        <f t="shared" si="4"/>
        <v>0</v>
      </c>
    </row>
    <row r="655" ht="15" customHeight="1" spans="1:4">
      <c r="A655" s="216"/>
      <c r="B655" s="228"/>
      <c r="C655" s="216"/>
      <c r="D655" s="216">
        <f t="shared" si="4"/>
        <v>0</v>
      </c>
    </row>
    <row r="656" ht="15" customHeight="1" spans="1:4">
      <c r="A656" s="216"/>
      <c r="B656" s="228"/>
      <c r="C656" s="216"/>
      <c r="D656" s="216">
        <f t="shared" si="4"/>
        <v>0</v>
      </c>
    </row>
    <row r="657" ht="15" customHeight="1" spans="1:4">
      <c r="A657" s="216"/>
      <c r="B657" s="228"/>
      <c r="C657" s="216"/>
      <c r="D657" s="216">
        <f t="shared" si="4"/>
        <v>0</v>
      </c>
    </row>
    <row r="658" ht="15" customHeight="1" spans="1:4">
      <c r="A658" s="216"/>
      <c r="B658" s="228"/>
      <c r="C658" s="216"/>
      <c r="D658" s="216">
        <f t="shared" si="4"/>
        <v>0</v>
      </c>
    </row>
    <row r="659" ht="15" customHeight="1" spans="1:4">
      <c r="A659" s="216"/>
      <c r="B659" s="228"/>
      <c r="C659" s="216"/>
      <c r="D659" s="216">
        <f t="shared" si="4"/>
        <v>0</v>
      </c>
    </row>
    <row r="660" ht="15" customHeight="1" spans="1:4">
      <c r="A660" s="216"/>
      <c r="B660" s="228"/>
      <c r="C660" s="216"/>
      <c r="D660" s="216">
        <f t="shared" si="4"/>
        <v>0</v>
      </c>
    </row>
    <row r="661" ht="15" customHeight="1" spans="1:4">
      <c r="A661" s="216"/>
      <c r="B661" s="228"/>
      <c r="C661" s="216"/>
      <c r="D661" s="216">
        <f t="shared" si="4"/>
        <v>0</v>
      </c>
    </row>
    <row r="662" ht="15" customHeight="1" spans="1:4">
      <c r="A662" s="216"/>
      <c r="B662" s="228"/>
      <c r="C662" s="216"/>
      <c r="D662" s="216">
        <f t="shared" si="4"/>
        <v>0</v>
      </c>
    </row>
    <row r="663" ht="15" customHeight="1" spans="1:4">
      <c r="A663" s="216"/>
      <c r="B663" s="228"/>
      <c r="C663" s="216"/>
      <c r="D663" s="216">
        <f t="shared" si="4"/>
        <v>0</v>
      </c>
    </row>
    <row r="664" ht="15" customHeight="1" spans="1:4">
      <c r="A664" s="216"/>
      <c r="B664" s="228"/>
      <c r="C664" s="216"/>
      <c r="D664" s="216">
        <f t="shared" si="4"/>
        <v>0</v>
      </c>
    </row>
    <row r="665" ht="15" customHeight="1" spans="1:4">
      <c r="A665" s="216"/>
      <c r="B665" s="228"/>
      <c r="C665" s="216"/>
      <c r="D665" s="216">
        <f t="shared" si="4"/>
        <v>0</v>
      </c>
    </row>
    <row r="666" ht="15" customHeight="1" spans="1:4">
      <c r="A666" s="216"/>
      <c r="B666" s="228"/>
      <c r="C666" s="216"/>
      <c r="D666" s="216">
        <f t="shared" si="4"/>
        <v>0</v>
      </c>
    </row>
    <row r="667" ht="15" customHeight="1" spans="1:4">
      <c r="A667" s="216"/>
      <c r="B667" s="228"/>
      <c r="C667" s="216"/>
      <c r="D667" s="216">
        <f t="shared" si="4"/>
        <v>0</v>
      </c>
    </row>
    <row r="668" ht="15" customHeight="1" spans="1:4">
      <c r="A668" s="216"/>
      <c r="B668" s="228"/>
      <c r="C668" s="216"/>
      <c r="D668" s="216">
        <f t="shared" si="4"/>
        <v>0</v>
      </c>
    </row>
    <row r="669" ht="15" customHeight="1" spans="1:4">
      <c r="A669" s="216"/>
      <c r="B669" s="228"/>
      <c r="C669" s="216"/>
      <c r="D669" s="216">
        <f t="shared" si="4"/>
        <v>0</v>
      </c>
    </row>
    <row r="670" ht="15" customHeight="1" spans="1:4">
      <c r="A670" s="216"/>
      <c r="B670" s="228"/>
      <c r="C670" s="216"/>
      <c r="D670" s="216">
        <f t="shared" si="4"/>
        <v>0</v>
      </c>
    </row>
    <row r="671" ht="15" customHeight="1" spans="1:4">
      <c r="A671" s="216"/>
      <c r="B671" s="228"/>
      <c r="C671" s="216"/>
      <c r="D671" s="216">
        <f t="shared" si="4"/>
        <v>0</v>
      </c>
    </row>
    <row r="672" ht="15" customHeight="1" spans="1:4">
      <c r="A672" s="216"/>
      <c r="B672" s="228"/>
      <c r="C672" s="216"/>
      <c r="D672" s="216">
        <f t="shared" si="4"/>
        <v>0</v>
      </c>
    </row>
    <row r="673" ht="15" customHeight="1" spans="1:4">
      <c r="A673" s="216"/>
      <c r="B673" s="228"/>
      <c r="C673" s="216"/>
      <c r="D673" s="216">
        <f t="shared" si="4"/>
        <v>0</v>
      </c>
    </row>
    <row r="674" ht="15" customHeight="1" spans="1:4">
      <c r="A674" s="216"/>
      <c r="B674" s="228"/>
      <c r="C674" s="216"/>
      <c r="D674" s="216">
        <f t="shared" si="4"/>
        <v>0</v>
      </c>
    </row>
    <row r="675" ht="15" customHeight="1" spans="1:4">
      <c r="A675" s="216"/>
      <c r="B675" s="228"/>
      <c r="C675" s="216"/>
      <c r="D675" s="216">
        <f t="shared" si="4"/>
        <v>0</v>
      </c>
    </row>
    <row r="676" ht="15" customHeight="1" spans="1:4">
      <c r="A676" s="216"/>
      <c r="B676" s="228"/>
      <c r="C676" s="216"/>
      <c r="D676" s="216">
        <f t="shared" si="4"/>
        <v>0</v>
      </c>
    </row>
    <row r="677" ht="15" customHeight="1" spans="1:4">
      <c r="A677" s="216"/>
      <c r="B677" s="228"/>
      <c r="C677" s="216"/>
      <c r="D677" s="216">
        <f t="shared" si="4"/>
        <v>0</v>
      </c>
    </row>
    <row r="678" ht="15" customHeight="1" spans="1:4">
      <c r="A678" s="216"/>
      <c r="B678" s="228"/>
      <c r="C678" s="216"/>
      <c r="D678" s="216">
        <f t="shared" si="4"/>
        <v>0</v>
      </c>
    </row>
    <row r="679" ht="15" customHeight="1" spans="1:4">
      <c r="A679" s="216"/>
      <c r="B679" s="228"/>
      <c r="C679" s="216"/>
      <c r="D679" s="216">
        <f t="shared" si="4"/>
        <v>0</v>
      </c>
    </row>
    <row r="680" ht="15" customHeight="1" spans="1:4">
      <c r="A680" s="216"/>
      <c r="B680" s="228"/>
      <c r="C680" s="216"/>
      <c r="D680" s="216">
        <f t="shared" si="4"/>
        <v>0</v>
      </c>
    </row>
    <row r="681" ht="15" customHeight="1" spans="1:4">
      <c r="A681" s="216"/>
      <c r="B681" s="228"/>
      <c r="C681" s="216"/>
      <c r="D681" s="216">
        <f t="shared" si="4"/>
        <v>0</v>
      </c>
    </row>
    <row r="682" ht="15" customHeight="1" spans="1:4">
      <c r="A682" s="216"/>
      <c r="B682" s="228"/>
      <c r="C682" s="216"/>
      <c r="D682" s="216">
        <f t="shared" si="4"/>
        <v>0</v>
      </c>
    </row>
    <row r="683" ht="15" customHeight="1" spans="1:4">
      <c r="A683" s="216"/>
      <c r="B683" s="228"/>
      <c r="C683" s="216"/>
      <c r="D683" s="216">
        <f t="shared" si="4"/>
        <v>0</v>
      </c>
    </row>
    <row r="684" ht="15" customHeight="1" spans="1:4">
      <c r="A684" s="216"/>
      <c r="B684" s="228"/>
      <c r="C684" s="216"/>
      <c r="D684" s="216">
        <f t="shared" si="4"/>
        <v>0</v>
      </c>
    </row>
    <row r="685" ht="15" customHeight="1" spans="1:4">
      <c r="A685" s="216"/>
      <c r="B685" s="228"/>
      <c r="C685" s="216"/>
      <c r="D685" s="216">
        <f t="shared" si="4"/>
        <v>0</v>
      </c>
    </row>
    <row r="686" ht="15" customHeight="1" spans="1:4">
      <c r="A686" s="216"/>
      <c r="B686" s="228"/>
      <c r="C686" s="216"/>
      <c r="D686" s="216">
        <f t="shared" si="4"/>
        <v>0</v>
      </c>
    </row>
    <row r="687" ht="15" customHeight="1" spans="1:4">
      <c r="A687" s="216"/>
      <c r="B687" s="228"/>
      <c r="C687" s="216"/>
      <c r="D687" s="216">
        <f t="shared" si="4"/>
        <v>0</v>
      </c>
    </row>
    <row r="688" ht="15" customHeight="1" spans="1:4">
      <c r="A688" s="216"/>
      <c r="B688" s="228"/>
      <c r="C688" s="216"/>
      <c r="D688" s="216">
        <f t="shared" si="4"/>
        <v>0</v>
      </c>
    </row>
    <row r="689" ht="15" customHeight="1" spans="1:4">
      <c r="A689" s="216"/>
      <c r="B689" s="228"/>
      <c r="C689" s="216"/>
      <c r="D689" s="216">
        <f t="shared" si="4"/>
        <v>0</v>
      </c>
    </row>
    <row r="690" ht="15" customHeight="1" spans="1:4">
      <c r="A690" s="216"/>
      <c r="B690" s="228"/>
      <c r="C690" s="216"/>
      <c r="D690" s="216">
        <f t="shared" si="4"/>
        <v>0</v>
      </c>
    </row>
    <row r="691" ht="15" customHeight="1" spans="1:4">
      <c r="A691" s="216"/>
      <c r="B691" s="228"/>
      <c r="C691" s="216"/>
      <c r="D691" s="216">
        <f t="shared" si="4"/>
        <v>0</v>
      </c>
    </row>
    <row r="692" ht="15" customHeight="1" spans="1:4">
      <c r="A692" s="216"/>
      <c r="B692" s="228"/>
      <c r="C692" s="216"/>
      <c r="D692" s="216">
        <f t="shared" si="4"/>
        <v>0</v>
      </c>
    </row>
    <row r="693" ht="15" customHeight="1" spans="1:4">
      <c r="A693" s="216"/>
      <c r="B693" s="228"/>
      <c r="C693" s="216"/>
      <c r="D693" s="216">
        <f t="shared" si="4"/>
        <v>0</v>
      </c>
    </row>
    <row r="694" ht="15" customHeight="1" spans="1:4">
      <c r="A694" s="216"/>
      <c r="B694" s="228"/>
      <c r="C694" s="216"/>
      <c r="D694" s="216">
        <f t="shared" si="4"/>
        <v>0</v>
      </c>
    </row>
    <row r="695" ht="15" customHeight="1" spans="1:4">
      <c r="A695" s="216"/>
      <c r="B695" s="228"/>
      <c r="C695" s="216"/>
      <c r="D695" s="216">
        <f t="shared" si="4"/>
        <v>0</v>
      </c>
    </row>
    <row r="696" ht="15" customHeight="1" spans="1:4">
      <c r="A696" s="216"/>
      <c r="B696" s="228"/>
      <c r="C696" s="216"/>
      <c r="D696" s="216">
        <f t="shared" si="4"/>
        <v>0</v>
      </c>
    </row>
    <row r="697" ht="15" customHeight="1" spans="1:4">
      <c r="A697" s="216"/>
      <c r="B697" s="228"/>
      <c r="C697" s="216"/>
      <c r="D697" s="216">
        <f t="shared" si="4"/>
        <v>0</v>
      </c>
    </row>
    <row r="698" ht="15" customHeight="1" spans="1:4">
      <c r="A698" s="216"/>
      <c r="B698" s="228"/>
      <c r="C698" s="216"/>
      <c r="D698" s="216">
        <f t="shared" si="4"/>
        <v>0</v>
      </c>
    </row>
    <row r="699" ht="15" customHeight="1" spans="1:4">
      <c r="A699" s="216"/>
      <c r="B699" s="228"/>
      <c r="C699" s="216"/>
      <c r="D699" s="216">
        <f t="shared" si="4"/>
        <v>0</v>
      </c>
    </row>
    <row r="700" ht="15" customHeight="1" spans="1:4">
      <c r="A700" s="216"/>
      <c r="B700" s="228"/>
      <c r="C700" s="216"/>
      <c r="D700" s="216">
        <f t="shared" si="4"/>
        <v>0</v>
      </c>
    </row>
    <row r="701" ht="15" customHeight="1" spans="1:4">
      <c r="A701" s="216"/>
      <c r="B701" s="228"/>
      <c r="C701" s="216"/>
      <c r="D701" s="216">
        <f t="shared" si="4"/>
        <v>0</v>
      </c>
    </row>
    <row r="702" ht="15" customHeight="1" spans="1:4">
      <c r="A702" s="216"/>
      <c r="B702" s="228"/>
      <c r="C702" s="216"/>
      <c r="D702" s="216">
        <f t="shared" si="4"/>
        <v>0</v>
      </c>
    </row>
    <row r="703" ht="15" customHeight="1" spans="1:4">
      <c r="A703" s="216"/>
      <c r="B703" s="228"/>
      <c r="C703" s="216"/>
      <c r="D703" s="216">
        <f t="shared" si="4"/>
        <v>0</v>
      </c>
    </row>
    <row r="704" ht="15" customHeight="1" spans="1:4">
      <c r="A704" s="216"/>
      <c r="B704" s="228"/>
      <c r="C704" s="216"/>
      <c r="D704" s="216">
        <f t="shared" si="4"/>
        <v>0</v>
      </c>
    </row>
    <row r="705" ht="15" customHeight="1" spans="1:4">
      <c r="A705" s="216"/>
      <c r="B705" s="228"/>
      <c r="C705" s="216"/>
      <c r="D705" s="216">
        <f t="shared" si="4"/>
        <v>0</v>
      </c>
    </row>
    <row r="706" ht="15" customHeight="1" spans="1:4">
      <c r="A706" s="216"/>
      <c r="B706" s="228"/>
      <c r="C706" s="216"/>
      <c r="D706" s="216">
        <f t="shared" si="4"/>
        <v>0</v>
      </c>
    </row>
    <row r="707" ht="15" customHeight="1" spans="1:4">
      <c r="A707" s="216"/>
      <c r="B707" s="228"/>
      <c r="C707" s="216"/>
      <c r="D707" s="216">
        <f t="shared" ref="D707:D770" si="5">COUNTIF(A:A,A707)</f>
        <v>0</v>
      </c>
    </row>
    <row r="708" ht="15" customHeight="1" spans="1:4">
      <c r="A708" s="216"/>
      <c r="B708" s="228"/>
      <c r="C708" s="216"/>
      <c r="D708" s="216">
        <f t="shared" si="5"/>
        <v>0</v>
      </c>
    </row>
    <row r="709" ht="15" customHeight="1" spans="1:4">
      <c r="A709" s="216"/>
      <c r="B709" s="228"/>
      <c r="C709" s="216"/>
      <c r="D709" s="216">
        <f t="shared" si="5"/>
        <v>0</v>
      </c>
    </row>
    <row r="710" ht="15" customHeight="1" spans="1:4">
      <c r="A710" s="216"/>
      <c r="B710" s="228"/>
      <c r="C710" s="216"/>
      <c r="D710" s="216">
        <f t="shared" si="5"/>
        <v>0</v>
      </c>
    </row>
    <row r="711" ht="15" customHeight="1" spans="1:4">
      <c r="A711" s="216"/>
      <c r="B711" s="228"/>
      <c r="C711" s="216"/>
      <c r="D711" s="216">
        <f t="shared" si="5"/>
        <v>0</v>
      </c>
    </row>
    <row r="712" ht="15" customHeight="1" spans="1:4">
      <c r="A712" s="216"/>
      <c r="B712" s="228"/>
      <c r="C712" s="216"/>
      <c r="D712" s="216">
        <f t="shared" si="5"/>
        <v>0</v>
      </c>
    </row>
    <row r="713" ht="15" customHeight="1" spans="1:4">
      <c r="A713" s="216"/>
      <c r="B713" s="228"/>
      <c r="C713" s="216"/>
      <c r="D713" s="216">
        <f t="shared" si="5"/>
        <v>0</v>
      </c>
    </row>
    <row r="714" ht="15" customHeight="1" spans="1:4">
      <c r="A714" s="216"/>
      <c r="B714" s="228"/>
      <c r="C714" s="216"/>
      <c r="D714" s="216">
        <f t="shared" si="5"/>
        <v>0</v>
      </c>
    </row>
    <row r="715" ht="15" customHeight="1" spans="1:4">
      <c r="A715" s="216"/>
      <c r="B715" s="228"/>
      <c r="C715" s="216"/>
      <c r="D715" s="216">
        <f t="shared" si="5"/>
        <v>0</v>
      </c>
    </row>
    <row r="716" ht="15" customHeight="1" spans="1:4">
      <c r="A716" s="216"/>
      <c r="B716" s="228"/>
      <c r="C716" s="216"/>
      <c r="D716" s="216">
        <f t="shared" si="5"/>
        <v>0</v>
      </c>
    </row>
    <row r="717" ht="15" customHeight="1" spans="1:4">
      <c r="A717" s="216"/>
      <c r="B717" s="228"/>
      <c r="C717" s="216"/>
      <c r="D717" s="216">
        <f t="shared" si="5"/>
        <v>0</v>
      </c>
    </row>
    <row r="718" ht="15" customHeight="1" spans="1:4">
      <c r="A718" s="216"/>
      <c r="B718" s="228"/>
      <c r="C718" s="216"/>
      <c r="D718" s="216">
        <f t="shared" si="5"/>
        <v>0</v>
      </c>
    </row>
    <row r="719" ht="15" customHeight="1" spans="1:4">
      <c r="A719" s="216"/>
      <c r="B719" s="228"/>
      <c r="C719" s="216"/>
      <c r="D719" s="216">
        <f t="shared" si="5"/>
        <v>0</v>
      </c>
    </row>
    <row r="720" ht="15" customHeight="1" spans="1:4">
      <c r="A720" s="216"/>
      <c r="B720" s="228"/>
      <c r="C720" s="216"/>
      <c r="D720" s="216">
        <f t="shared" si="5"/>
        <v>0</v>
      </c>
    </row>
    <row r="721" ht="15" customHeight="1" spans="1:4">
      <c r="A721" s="216"/>
      <c r="B721" s="228"/>
      <c r="C721" s="216"/>
      <c r="D721" s="216">
        <f t="shared" si="5"/>
        <v>0</v>
      </c>
    </row>
    <row r="722" ht="15" customHeight="1" spans="1:4">
      <c r="A722" s="216"/>
      <c r="B722" s="228"/>
      <c r="C722" s="216"/>
      <c r="D722" s="216">
        <f t="shared" si="5"/>
        <v>0</v>
      </c>
    </row>
    <row r="723" ht="15" customHeight="1" spans="1:4">
      <c r="A723" s="216"/>
      <c r="B723" s="228"/>
      <c r="C723" s="216"/>
      <c r="D723" s="216">
        <f t="shared" si="5"/>
        <v>0</v>
      </c>
    </row>
    <row r="724" ht="15" customHeight="1" spans="1:4">
      <c r="A724" s="216"/>
      <c r="B724" s="228"/>
      <c r="C724" s="216"/>
      <c r="D724" s="216">
        <f t="shared" si="5"/>
        <v>0</v>
      </c>
    </row>
    <row r="725" ht="15" customHeight="1" spans="1:4">
      <c r="A725" s="216"/>
      <c r="B725" s="228"/>
      <c r="C725" s="216"/>
      <c r="D725" s="216">
        <f t="shared" si="5"/>
        <v>0</v>
      </c>
    </row>
    <row r="726" ht="15" customHeight="1" spans="1:4">
      <c r="A726" s="216"/>
      <c r="B726" s="228"/>
      <c r="C726" s="216"/>
      <c r="D726" s="216">
        <f t="shared" si="5"/>
        <v>0</v>
      </c>
    </row>
    <row r="727" ht="15" customHeight="1" spans="1:4">
      <c r="A727" s="216"/>
      <c r="B727" s="228"/>
      <c r="C727" s="216"/>
      <c r="D727" s="216">
        <f t="shared" si="5"/>
        <v>0</v>
      </c>
    </row>
    <row r="728" ht="15" customHeight="1" spans="1:4">
      <c r="A728" s="216"/>
      <c r="B728" s="228"/>
      <c r="C728" s="216"/>
      <c r="D728" s="216">
        <f t="shared" si="5"/>
        <v>0</v>
      </c>
    </row>
    <row r="729" ht="15" customHeight="1" spans="1:4">
      <c r="A729" s="216"/>
      <c r="B729" s="228"/>
      <c r="C729" s="216"/>
      <c r="D729" s="216">
        <f t="shared" si="5"/>
        <v>0</v>
      </c>
    </row>
    <row r="730" ht="15" customHeight="1" spans="1:4">
      <c r="A730" s="216"/>
      <c r="B730" s="228"/>
      <c r="C730" s="216"/>
      <c r="D730" s="216">
        <f t="shared" si="5"/>
        <v>0</v>
      </c>
    </row>
    <row r="731" ht="15" customHeight="1" spans="1:4">
      <c r="A731" s="216"/>
      <c r="B731" s="228"/>
      <c r="C731" s="216"/>
      <c r="D731" s="216">
        <f t="shared" si="5"/>
        <v>0</v>
      </c>
    </row>
    <row r="732" ht="15" customHeight="1" spans="1:4">
      <c r="A732" s="216"/>
      <c r="B732" s="228"/>
      <c r="C732" s="216"/>
      <c r="D732" s="216">
        <f t="shared" si="5"/>
        <v>0</v>
      </c>
    </row>
    <row r="733" ht="15" customHeight="1" spans="1:4">
      <c r="A733" s="216"/>
      <c r="B733" s="228"/>
      <c r="C733" s="216"/>
      <c r="D733" s="216">
        <f t="shared" si="5"/>
        <v>0</v>
      </c>
    </row>
    <row r="734" ht="15" customHeight="1" spans="1:4">
      <c r="A734" s="216"/>
      <c r="B734" s="228"/>
      <c r="C734" s="216"/>
      <c r="D734" s="216">
        <f t="shared" si="5"/>
        <v>0</v>
      </c>
    </row>
    <row r="735" ht="15" customHeight="1" spans="1:4">
      <c r="A735" s="216"/>
      <c r="B735" s="228"/>
      <c r="C735" s="216"/>
      <c r="D735" s="216">
        <f t="shared" si="5"/>
        <v>0</v>
      </c>
    </row>
    <row r="736" ht="15" customHeight="1" spans="1:4">
      <c r="A736" s="216"/>
      <c r="B736" s="228"/>
      <c r="C736" s="216"/>
      <c r="D736" s="216">
        <f t="shared" si="5"/>
        <v>0</v>
      </c>
    </row>
    <row r="737" ht="15" customHeight="1" spans="1:4">
      <c r="A737" s="216"/>
      <c r="B737" s="228"/>
      <c r="C737" s="216"/>
      <c r="D737" s="216">
        <f t="shared" si="5"/>
        <v>0</v>
      </c>
    </row>
    <row r="738" ht="15" customHeight="1" spans="1:4">
      <c r="A738" s="216"/>
      <c r="B738" s="228"/>
      <c r="C738" s="216"/>
      <c r="D738" s="216">
        <f t="shared" si="5"/>
        <v>0</v>
      </c>
    </row>
    <row r="739" ht="15" customHeight="1" spans="1:4">
      <c r="A739" s="216"/>
      <c r="B739" s="228"/>
      <c r="C739" s="216"/>
      <c r="D739" s="216">
        <f t="shared" si="5"/>
        <v>0</v>
      </c>
    </row>
    <row r="740" ht="15" customHeight="1" spans="1:4">
      <c r="A740" s="216"/>
      <c r="B740" s="228"/>
      <c r="C740" s="216"/>
      <c r="D740" s="216">
        <f t="shared" si="5"/>
        <v>0</v>
      </c>
    </row>
    <row r="741" ht="15" customHeight="1" spans="1:4">
      <c r="A741" s="216"/>
      <c r="B741" s="228"/>
      <c r="C741" s="216"/>
      <c r="D741" s="216">
        <f t="shared" si="5"/>
        <v>0</v>
      </c>
    </row>
    <row r="742" ht="15" customHeight="1" spans="1:4">
      <c r="A742" s="216"/>
      <c r="B742" s="228"/>
      <c r="C742" s="216"/>
      <c r="D742" s="216">
        <f t="shared" si="5"/>
        <v>0</v>
      </c>
    </row>
    <row r="743" ht="15" customHeight="1" spans="1:4">
      <c r="A743" s="216"/>
      <c r="B743" s="228"/>
      <c r="C743" s="216"/>
      <c r="D743" s="216">
        <f t="shared" si="5"/>
        <v>0</v>
      </c>
    </row>
    <row r="744" ht="15" customHeight="1" spans="1:4">
      <c r="A744" s="216"/>
      <c r="B744" s="228"/>
      <c r="C744" s="216"/>
      <c r="D744" s="216">
        <f t="shared" si="5"/>
        <v>0</v>
      </c>
    </row>
    <row r="745" ht="15" customHeight="1" spans="1:4">
      <c r="A745" s="216"/>
      <c r="B745" s="228"/>
      <c r="C745" s="216"/>
      <c r="D745" s="216">
        <f t="shared" si="5"/>
        <v>0</v>
      </c>
    </row>
    <row r="746" ht="15" customHeight="1" spans="1:4">
      <c r="A746" s="216"/>
      <c r="B746" s="228"/>
      <c r="C746" s="216"/>
      <c r="D746" s="216">
        <f t="shared" si="5"/>
        <v>0</v>
      </c>
    </row>
    <row r="747" ht="15" customHeight="1" spans="1:4">
      <c r="A747" s="216"/>
      <c r="B747" s="228"/>
      <c r="C747" s="216"/>
      <c r="D747" s="216">
        <f t="shared" si="5"/>
        <v>0</v>
      </c>
    </row>
    <row r="748" ht="15" customHeight="1" spans="1:4">
      <c r="A748" s="216"/>
      <c r="B748" s="228"/>
      <c r="C748" s="216"/>
      <c r="D748" s="216">
        <f t="shared" si="5"/>
        <v>0</v>
      </c>
    </row>
    <row r="749" ht="15" customHeight="1" spans="1:4">
      <c r="A749" s="216"/>
      <c r="B749" s="228"/>
      <c r="C749" s="216"/>
      <c r="D749" s="216">
        <f t="shared" si="5"/>
        <v>0</v>
      </c>
    </row>
    <row r="750" ht="15" customHeight="1" spans="1:4">
      <c r="A750" s="216"/>
      <c r="B750" s="228"/>
      <c r="C750" s="216"/>
      <c r="D750" s="216">
        <f t="shared" si="5"/>
        <v>0</v>
      </c>
    </row>
    <row r="751" ht="15" customHeight="1" spans="1:4">
      <c r="A751" s="216"/>
      <c r="B751" s="228"/>
      <c r="C751" s="216"/>
      <c r="D751" s="216">
        <f t="shared" si="5"/>
        <v>0</v>
      </c>
    </row>
    <row r="752" ht="15" customHeight="1" spans="1:4">
      <c r="A752" s="216"/>
      <c r="B752" s="228"/>
      <c r="C752" s="216"/>
      <c r="D752" s="216">
        <f t="shared" si="5"/>
        <v>0</v>
      </c>
    </row>
    <row r="753" ht="15" customHeight="1" spans="1:4">
      <c r="A753" s="216"/>
      <c r="B753" s="228"/>
      <c r="C753" s="216"/>
      <c r="D753" s="216">
        <f t="shared" si="5"/>
        <v>0</v>
      </c>
    </row>
    <row r="754" ht="15" customHeight="1" spans="1:4">
      <c r="A754" s="216"/>
      <c r="B754" s="228"/>
      <c r="C754" s="216"/>
      <c r="D754" s="216">
        <f t="shared" si="5"/>
        <v>0</v>
      </c>
    </row>
    <row r="755" ht="15" customHeight="1" spans="1:4">
      <c r="A755" s="216"/>
      <c r="B755" s="228"/>
      <c r="C755" s="216"/>
      <c r="D755" s="216">
        <f t="shared" si="5"/>
        <v>0</v>
      </c>
    </row>
    <row r="756" ht="15" customHeight="1" spans="1:4">
      <c r="A756" s="216"/>
      <c r="B756" s="228"/>
      <c r="C756" s="216"/>
      <c r="D756" s="216">
        <f t="shared" si="5"/>
        <v>0</v>
      </c>
    </row>
    <row r="757" ht="15" customHeight="1" spans="1:4">
      <c r="A757" s="216"/>
      <c r="B757" s="228"/>
      <c r="C757" s="216"/>
      <c r="D757" s="216">
        <f t="shared" si="5"/>
        <v>0</v>
      </c>
    </row>
    <row r="758" ht="15" customHeight="1" spans="1:4">
      <c r="A758" s="216"/>
      <c r="B758" s="228"/>
      <c r="C758" s="216"/>
      <c r="D758" s="216">
        <f t="shared" si="5"/>
        <v>0</v>
      </c>
    </row>
    <row r="759" ht="15" customHeight="1" spans="1:4">
      <c r="A759" s="216"/>
      <c r="B759" s="228"/>
      <c r="C759" s="216"/>
      <c r="D759" s="216">
        <f t="shared" si="5"/>
        <v>0</v>
      </c>
    </row>
    <row r="760" ht="15" customHeight="1" spans="1:4">
      <c r="A760" s="216"/>
      <c r="B760" s="228"/>
      <c r="C760" s="216"/>
      <c r="D760" s="216">
        <f t="shared" si="5"/>
        <v>0</v>
      </c>
    </row>
    <row r="761" ht="15" customHeight="1" spans="1:4">
      <c r="A761" s="216"/>
      <c r="B761" s="228"/>
      <c r="C761" s="216"/>
      <c r="D761" s="216">
        <f t="shared" si="5"/>
        <v>0</v>
      </c>
    </row>
    <row r="762" ht="15" customHeight="1" spans="1:4">
      <c r="A762" s="216"/>
      <c r="B762" s="228"/>
      <c r="C762" s="216"/>
      <c r="D762" s="216">
        <f t="shared" si="5"/>
        <v>0</v>
      </c>
    </row>
    <row r="763" ht="15" customHeight="1" spans="1:4">
      <c r="A763" s="216"/>
      <c r="B763" s="228"/>
      <c r="C763" s="216"/>
      <c r="D763" s="216">
        <f t="shared" si="5"/>
        <v>0</v>
      </c>
    </row>
    <row r="764" ht="15" customHeight="1" spans="1:4">
      <c r="A764" s="216"/>
      <c r="B764" s="228"/>
      <c r="C764" s="216"/>
      <c r="D764" s="216">
        <f t="shared" si="5"/>
        <v>0</v>
      </c>
    </row>
    <row r="765" ht="15" customHeight="1" spans="1:4">
      <c r="A765" s="216"/>
      <c r="B765" s="228"/>
      <c r="C765" s="216"/>
      <c r="D765" s="216">
        <f t="shared" si="5"/>
        <v>0</v>
      </c>
    </row>
    <row r="766" ht="15" customHeight="1" spans="1:4">
      <c r="A766" s="216"/>
      <c r="B766" s="228"/>
      <c r="C766" s="216"/>
      <c r="D766" s="216">
        <f t="shared" si="5"/>
        <v>0</v>
      </c>
    </row>
    <row r="767" ht="15" customHeight="1" spans="1:4">
      <c r="A767" s="216"/>
      <c r="B767" s="228"/>
      <c r="C767" s="216"/>
      <c r="D767" s="216">
        <f t="shared" si="5"/>
        <v>0</v>
      </c>
    </row>
    <row r="768" ht="15" customHeight="1" spans="1:4">
      <c r="A768" s="216"/>
      <c r="B768" s="228"/>
      <c r="C768" s="216"/>
      <c r="D768" s="216">
        <f t="shared" si="5"/>
        <v>0</v>
      </c>
    </row>
    <row r="769" ht="15" customHeight="1" spans="1:4">
      <c r="A769" s="216"/>
      <c r="B769" s="228"/>
      <c r="C769" s="216"/>
      <c r="D769" s="216">
        <f t="shared" si="5"/>
        <v>0</v>
      </c>
    </row>
    <row r="770" ht="15" customHeight="1" spans="1:4">
      <c r="A770" s="216"/>
      <c r="B770" s="228"/>
      <c r="C770" s="216"/>
      <c r="D770" s="216">
        <f t="shared" si="5"/>
        <v>0</v>
      </c>
    </row>
    <row r="771" ht="15" customHeight="1" spans="1:4">
      <c r="A771" s="216"/>
      <c r="B771" s="228"/>
      <c r="C771" s="216"/>
      <c r="D771" s="216">
        <f t="shared" ref="D771:D834" si="6">COUNTIF(A:A,A771)</f>
        <v>0</v>
      </c>
    </row>
    <row r="772" ht="15" customHeight="1" spans="1:4">
      <c r="A772" s="216"/>
      <c r="B772" s="228"/>
      <c r="C772" s="216"/>
      <c r="D772" s="216">
        <f t="shared" si="6"/>
        <v>0</v>
      </c>
    </row>
    <row r="773" ht="15" customHeight="1" spans="1:4">
      <c r="A773" s="216"/>
      <c r="B773" s="228"/>
      <c r="C773" s="216"/>
      <c r="D773" s="216">
        <f t="shared" si="6"/>
        <v>0</v>
      </c>
    </row>
    <row r="774" ht="15" customHeight="1" spans="1:4">
      <c r="A774" s="216"/>
      <c r="B774" s="228"/>
      <c r="C774" s="216"/>
      <c r="D774" s="216">
        <f t="shared" si="6"/>
        <v>0</v>
      </c>
    </row>
    <row r="775" ht="15" customHeight="1" spans="1:4">
      <c r="A775" s="216"/>
      <c r="B775" s="228"/>
      <c r="C775" s="216"/>
      <c r="D775" s="216">
        <f t="shared" si="6"/>
        <v>0</v>
      </c>
    </row>
    <row r="776" ht="15" customHeight="1" spans="1:4">
      <c r="A776" s="216"/>
      <c r="B776" s="228"/>
      <c r="C776" s="216"/>
      <c r="D776" s="216">
        <f t="shared" si="6"/>
        <v>0</v>
      </c>
    </row>
    <row r="777" ht="15" customHeight="1" spans="1:4">
      <c r="A777" s="216"/>
      <c r="B777" s="228"/>
      <c r="C777" s="216"/>
      <c r="D777" s="216">
        <f t="shared" si="6"/>
        <v>0</v>
      </c>
    </row>
    <row r="778" ht="15" customHeight="1" spans="1:4">
      <c r="A778" s="216"/>
      <c r="B778" s="228"/>
      <c r="C778" s="216"/>
      <c r="D778" s="216">
        <f t="shared" si="6"/>
        <v>0</v>
      </c>
    </row>
    <row r="779" ht="15" customHeight="1" spans="1:4">
      <c r="A779" s="216"/>
      <c r="B779" s="228"/>
      <c r="C779" s="216"/>
      <c r="D779" s="216">
        <f t="shared" si="6"/>
        <v>0</v>
      </c>
    </row>
    <row r="780" ht="15" customHeight="1" spans="1:4">
      <c r="A780" s="216"/>
      <c r="B780" s="228"/>
      <c r="C780" s="216"/>
      <c r="D780" s="216">
        <f t="shared" si="6"/>
        <v>0</v>
      </c>
    </row>
    <row r="781" ht="15" customHeight="1" spans="1:4">
      <c r="A781" s="216"/>
      <c r="B781" s="228"/>
      <c r="C781" s="216"/>
      <c r="D781" s="216">
        <f t="shared" si="6"/>
        <v>0</v>
      </c>
    </row>
    <row r="782" ht="15" customHeight="1" spans="1:4">
      <c r="A782" s="216"/>
      <c r="B782" s="228"/>
      <c r="C782" s="216"/>
      <c r="D782" s="216">
        <f t="shared" si="6"/>
        <v>0</v>
      </c>
    </row>
    <row r="783" ht="15" customHeight="1" spans="1:4">
      <c r="A783" s="216"/>
      <c r="B783" s="228"/>
      <c r="C783" s="216"/>
      <c r="D783" s="216">
        <f t="shared" si="6"/>
        <v>0</v>
      </c>
    </row>
    <row r="784" ht="15" customHeight="1" spans="1:4">
      <c r="A784" s="216"/>
      <c r="B784" s="228"/>
      <c r="C784" s="216"/>
      <c r="D784" s="216">
        <f t="shared" si="6"/>
        <v>0</v>
      </c>
    </row>
    <row r="785" ht="15" customHeight="1" spans="1:4">
      <c r="A785" s="216"/>
      <c r="B785" s="228"/>
      <c r="C785" s="216"/>
      <c r="D785" s="216">
        <f t="shared" si="6"/>
        <v>0</v>
      </c>
    </row>
    <row r="786" ht="15" customHeight="1" spans="1:4">
      <c r="A786" s="216"/>
      <c r="B786" s="228"/>
      <c r="C786" s="216"/>
      <c r="D786" s="216">
        <f t="shared" si="6"/>
        <v>0</v>
      </c>
    </row>
    <row r="787" ht="15" customHeight="1" spans="1:4">
      <c r="A787" s="216"/>
      <c r="B787" s="228"/>
      <c r="C787" s="216"/>
      <c r="D787" s="216">
        <f t="shared" si="6"/>
        <v>0</v>
      </c>
    </row>
    <row r="788" ht="15" customHeight="1" spans="1:4">
      <c r="A788" s="216"/>
      <c r="B788" s="228"/>
      <c r="C788" s="216"/>
      <c r="D788" s="216">
        <f t="shared" si="6"/>
        <v>0</v>
      </c>
    </row>
    <row r="789" ht="15" customHeight="1" spans="1:4">
      <c r="A789" s="216"/>
      <c r="B789" s="228"/>
      <c r="C789" s="216"/>
      <c r="D789" s="216">
        <f t="shared" si="6"/>
        <v>0</v>
      </c>
    </row>
    <row r="790" ht="15" customHeight="1" spans="1:4">
      <c r="A790" s="216"/>
      <c r="B790" s="228"/>
      <c r="C790" s="216"/>
      <c r="D790" s="216">
        <f t="shared" si="6"/>
        <v>0</v>
      </c>
    </row>
    <row r="791" ht="15" customHeight="1" spans="1:4">
      <c r="A791" s="216"/>
      <c r="B791" s="228"/>
      <c r="C791" s="216"/>
      <c r="D791" s="216">
        <f t="shared" si="6"/>
        <v>0</v>
      </c>
    </row>
    <row r="792" ht="15" customHeight="1" spans="1:4">
      <c r="A792" s="216"/>
      <c r="B792" s="228"/>
      <c r="C792" s="216"/>
      <c r="D792" s="216">
        <f t="shared" si="6"/>
        <v>0</v>
      </c>
    </row>
    <row r="793" ht="15" customHeight="1" spans="1:4">
      <c r="A793" s="216"/>
      <c r="B793" s="228"/>
      <c r="C793" s="216"/>
      <c r="D793" s="216">
        <f t="shared" si="6"/>
        <v>0</v>
      </c>
    </row>
    <row r="794" ht="15" customHeight="1" spans="1:4">
      <c r="A794" s="216"/>
      <c r="B794" s="228"/>
      <c r="C794" s="216"/>
      <c r="D794" s="216">
        <f t="shared" si="6"/>
        <v>0</v>
      </c>
    </row>
    <row r="795" ht="15" customHeight="1" spans="1:4">
      <c r="A795" s="216"/>
      <c r="B795" s="228"/>
      <c r="C795" s="216"/>
      <c r="D795" s="216">
        <f t="shared" si="6"/>
        <v>0</v>
      </c>
    </row>
    <row r="796" ht="15" customHeight="1" spans="1:4">
      <c r="A796" s="216"/>
      <c r="B796" s="228"/>
      <c r="C796" s="216"/>
      <c r="D796" s="216">
        <f t="shared" si="6"/>
        <v>0</v>
      </c>
    </row>
    <row r="797" ht="15" customHeight="1" spans="1:4">
      <c r="A797" s="216"/>
      <c r="B797" s="228"/>
      <c r="C797" s="216"/>
      <c r="D797" s="216">
        <f t="shared" si="6"/>
        <v>0</v>
      </c>
    </row>
    <row r="798" ht="15" customHeight="1" spans="1:4">
      <c r="A798" s="216"/>
      <c r="B798" s="228"/>
      <c r="C798" s="216"/>
      <c r="D798" s="216">
        <f t="shared" si="6"/>
        <v>0</v>
      </c>
    </row>
    <row r="799" ht="15" customHeight="1" spans="1:4">
      <c r="A799" s="216"/>
      <c r="B799" s="228"/>
      <c r="C799" s="216"/>
      <c r="D799" s="216">
        <f t="shared" si="6"/>
        <v>0</v>
      </c>
    </row>
    <row r="800" ht="15" customHeight="1" spans="1:4">
      <c r="A800" s="216"/>
      <c r="B800" s="228"/>
      <c r="C800" s="216"/>
      <c r="D800" s="216">
        <f t="shared" si="6"/>
        <v>0</v>
      </c>
    </row>
    <row r="801" ht="15" customHeight="1" spans="1:4">
      <c r="A801" s="216"/>
      <c r="B801" s="228"/>
      <c r="C801" s="216"/>
      <c r="D801" s="216">
        <f t="shared" si="6"/>
        <v>0</v>
      </c>
    </row>
    <row r="802" ht="15" customHeight="1" spans="1:4">
      <c r="A802" s="216"/>
      <c r="B802" s="228"/>
      <c r="C802" s="216"/>
      <c r="D802" s="216">
        <f t="shared" si="6"/>
        <v>0</v>
      </c>
    </row>
    <row r="803" ht="15" customHeight="1" spans="1:4">
      <c r="A803" s="216"/>
      <c r="B803" s="228"/>
      <c r="C803" s="216"/>
      <c r="D803" s="216">
        <f t="shared" si="6"/>
        <v>0</v>
      </c>
    </row>
    <row r="804" ht="15" customHeight="1" spans="1:4">
      <c r="A804" s="216"/>
      <c r="B804" s="228"/>
      <c r="C804" s="216"/>
      <c r="D804" s="216">
        <f t="shared" si="6"/>
        <v>0</v>
      </c>
    </row>
    <row r="805" ht="15" customHeight="1" spans="1:4">
      <c r="A805" s="216"/>
      <c r="B805" s="228"/>
      <c r="C805" s="216"/>
      <c r="D805" s="216">
        <f t="shared" si="6"/>
        <v>0</v>
      </c>
    </row>
    <row r="806" ht="15" customHeight="1" spans="1:4">
      <c r="A806" s="216"/>
      <c r="B806" s="228"/>
      <c r="C806" s="216"/>
      <c r="D806" s="216">
        <f t="shared" si="6"/>
        <v>0</v>
      </c>
    </row>
    <row r="807" ht="15" customHeight="1" spans="1:4">
      <c r="A807" s="216"/>
      <c r="B807" s="228"/>
      <c r="C807" s="216"/>
      <c r="D807" s="216">
        <f t="shared" si="6"/>
        <v>0</v>
      </c>
    </row>
    <row r="808" ht="15" customHeight="1" spans="1:4">
      <c r="A808" s="216"/>
      <c r="B808" s="228"/>
      <c r="C808" s="216"/>
      <c r="D808" s="216">
        <f t="shared" si="6"/>
        <v>0</v>
      </c>
    </row>
    <row r="809" ht="15" customHeight="1" spans="1:4">
      <c r="A809" s="216"/>
      <c r="B809" s="228"/>
      <c r="C809" s="216"/>
      <c r="D809" s="216">
        <f t="shared" si="6"/>
        <v>0</v>
      </c>
    </row>
    <row r="810" ht="15" customHeight="1" spans="1:4">
      <c r="A810" s="216"/>
      <c r="B810" s="228"/>
      <c r="C810" s="216"/>
      <c r="D810" s="216">
        <f t="shared" si="6"/>
        <v>0</v>
      </c>
    </row>
    <row r="811" ht="15" customHeight="1" spans="1:4">
      <c r="A811" s="216"/>
      <c r="B811" s="228"/>
      <c r="C811" s="216"/>
      <c r="D811" s="216">
        <f t="shared" si="6"/>
        <v>0</v>
      </c>
    </row>
    <row r="812" ht="15" customHeight="1" spans="1:4">
      <c r="A812" s="216"/>
      <c r="B812" s="228"/>
      <c r="C812" s="216"/>
      <c r="D812" s="216">
        <f t="shared" si="6"/>
        <v>0</v>
      </c>
    </row>
    <row r="813" ht="15" customHeight="1" spans="1:4">
      <c r="A813" s="216"/>
      <c r="B813" s="228"/>
      <c r="C813" s="216"/>
      <c r="D813" s="216">
        <f t="shared" si="6"/>
        <v>0</v>
      </c>
    </row>
    <row r="814" ht="15" customHeight="1" spans="1:4">
      <c r="A814" s="216"/>
      <c r="B814" s="228"/>
      <c r="C814" s="216"/>
      <c r="D814" s="216">
        <f t="shared" si="6"/>
        <v>0</v>
      </c>
    </row>
    <row r="815" ht="15" customHeight="1" spans="1:4">
      <c r="A815" s="216"/>
      <c r="B815" s="228"/>
      <c r="C815" s="216"/>
      <c r="D815" s="216">
        <f t="shared" si="6"/>
        <v>0</v>
      </c>
    </row>
    <row r="816" ht="15" customHeight="1" spans="1:4">
      <c r="A816" s="216"/>
      <c r="B816" s="228"/>
      <c r="C816" s="216"/>
      <c r="D816" s="216">
        <f t="shared" si="6"/>
        <v>0</v>
      </c>
    </row>
    <row r="817" ht="15" customHeight="1" spans="1:4">
      <c r="A817" s="216"/>
      <c r="B817" s="228"/>
      <c r="C817" s="216"/>
      <c r="D817" s="216">
        <f t="shared" si="6"/>
        <v>0</v>
      </c>
    </row>
    <row r="818" ht="15" customHeight="1" spans="1:4">
      <c r="A818" s="216"/>
      <c r="B818" s="228"/>
      <c r="C818" s="216"/>
      <c r="D818" s="216">
        <f t="shared" si="6"/>
        <v>0</v>
      </c>
    </row>
    <row r="819" ht="15" customHeight="1" spans="1:4">
      <c r="A819" s="216"/>
      <c r="B819" s="228"/>
      <c r="C819" s="216"/>
      <c r="D819" s="216">
        <f t="shared" si="6"/>
        <v>0</v>
      </c>
    </row>
    <row r="820" ht="15" customHeight="1" spans="1:4">
      <c r="A820" s="216"/>
      <c r="B820" s="228"/>
      <c r="C820" s="216"/>
      <c r="D820" s="216">
        <f t="shared" si="6"/>
        <v>0</v>
      </c>
    </row>
    <row r="821" ht="15" customHeight="1" spans="1:4">
      <c r="A821" s="216"/>
      <c r="B821" s="228"/>
      <c r="C821" s="216"/>
      <c r="D821" s="216">
        <f t="shared" si="6"/>
        <v>0</v>
      </c>
    </row>
    <row r="822" ht="15" customHeight="1" spans="1:4">
      <c r="A822" s="216"/>
      <c r="B822" s="228"/>
      <c r="C822" s="216"/>
      <c r="D822" s="216">
        <f t="shared" si="6"/>
        <v>0</v>
      </c>
    </row>
    <row r="823" ht="15" customHeight="1" spans="1:4">
      <c r="A823" s="216"/>
      <c r="B823" s="228"/>
      <c r="C823" s="216"/>
      <c r="D823" s="216">
        <f t="shared" si="6"/>
        <v>0</v>
      </c>
    </row>
    <row r="824" ht="15" customHeight="1" spans="1:4">
      <c r="A824" s="216"/>
      <c r="B824" s="228"/>
      <c r="C824" s="216"/>
      <c r="D824" s="216">
        <f t="shared" si="6"/>
        <v>0</v>
      </c>
    </row>
    <row r="825" ht="15" customHeight="1" spans="1:4">
      <c r="A825" s="216"/>
      <c r="B825" s="228"/>
      <c r="C825" s="216"/>
      <c r="D825" s="216">
        <f t="shared" si="6"/>
        <v>0</v>
      </c>
    </row>
    <row r="826" ht="15" customHeight="1" spans="1:4">
      <c r="A826" s="216"/>
      <c r="B826" s="228"/>
      <c r="C826" s="216"/>
      <c r="D826" s="216">
        <f t="shared" si="6"/>
        <v>0</v>
      </c>
    </row>
    <row r="827" ht="15" customHeight="1" spans="1:4">
      <c r="A827" s="216"/>
      <c r="B827" s="228"/>
      <c r="C827" s="216"/>
      <c r="D827" s="216">
        <f t="shared" si="6"/>
        <v>0</v>
      </c>
    </row>
    <row r="828" ht="15" customHeight="1" spans="1:4">
      <c r="A828" s="216"/>
      <c r="B828" s="228"/>
      <c r="C828" s="216"/>
      <c r="D828" s="216">
        <f t="shared" si="6"/>
        <v>0</v>
      </c>
    </row>
    <row r="829" ht="15" customHeight="1" spans="1:4">
      <c r="A829" s="216"/>
      <c r="B829" s="228"/>
      <c r="C829" s="216"/>
      <c r="D829" s="216">
        <f t="shared" si="6"/>
        <v>0</v>
      </c>
    </row>
    <row r="830" ht="15" customHeight="1" spans="1:4">
      <c r="A830" s="216"/>
      <c r="B830" s="228"/>
      <c r="C830" s="216"/>
      <c r="D830" s="216">
        <f t="shared" si="6"/>
        <v>0</v>
      </c>
    </row>
    <row r="831" ht="15" customHeight="1" spans="1:4">
      <c r="A831" s="216"/>
      <c r="B831" s="228"/>
      <c r="C831" s="216"/>
      <c r="D831" s="216">
        <f t="shared" si="6"/>
        <v>0</v>
      </c>
    </row>
    <row r="832" ht="15" customHeight="1" spans="1:4">
      <c r="A832" s="216"/>
      <c r="B832" s="228"/>
      <c r="C832" s="216"/>
      <c r="D832" s="216">
        <f t="shared" si="6"/>
        <v>0</v>
      </c>
    </row>
    <row r="833" ht="15" customHeight="1" spans="1:4">
      <c r="A833" s="216"/>
      <c r="B833" s="228"/>
      <c r="C833" s="216"/>
      <c r="D833" s="216">
        <f t="shared" si="6"/>
        <v>0</v>
      </c>
    </row>
    <row r="834" ht="15" customHeight="1" spans="1:4">
      <c r="A834" s="216"/>
      <c r="B834" s="228"/>
      <c r="C834" s="216"/>
      <c r="D834" s="216">
        <f t="shared" si="6"/>
        <v>0</v>
      </c>
    </row>
    <row r="835" ht="15" customHeight="1" spans="1:4">
      <c r="A835" s="216"/>
      <c r="B835" s="228"/>
      <c r="C835" s="216"/>
      <c r="D835" s="216">
        <f t="shared" ref="D835:D898" si="7">COUNTIF(A:A,A835)</f>
        <v>0</v>
      </c>
    </row>
    <row r="836" ht="15" customHeight="1" spans="1:4">
      <c r="A836" s="216"/>
      <c r="B836" s="228"/>
      <c r="C836" s="216"/>
      <c r="D836" s="216">
        <f t="shared" si="7"/>
        <v>0</v>
      </c>
    </row>
    <row r="837" ht="15" customHeight="1" spans="1:4">
      <c r="A837" s="216"/>
      <c r="B837" s="228"/>
      <c r="C837" s="216"/>
      <c r="D837" s="216">
        <f t="shared" si="7"/>
        <v>0</v>
      </c>
    </row>
    <row r="838" ht="15" customHeight="1" spans="1:4">
      <c r="A838" s="216"/>
      <c r="B838" s="228"/>
      <c r="C838" s="216"/>
      <c r="D838" s="216">
        <f t="shared" si="7"/>
        <v>0</v>
      </c>
    </row>
    <row r="839" ht="15" customHeight="1" spans="1:4">
      <c r="A839" s="216"/>
      <c r="B839" s="228"/>
      <c r="C839" s="216"/>
      <c r="D839" s="216">
        <f t="shared" si="7"/>
        <v>0</v>
      </c>
    </row>
    <row r="840" ht="15" customHeight="1" spans="1:4">
      <c r="A840" s="216"/>
      <c r="B840" s="228"/>
      <c r="C840" s="216"/>
      <c r="D840" s="216">
        <f t="shared" si="7"/>
        <v>0</v>
      </c>
    </row>
    <row r="841" ht="15" customHeight="1" spans="1:4">
      <c r="A841" s="216"/>
      <c r="B841" s="228"/>
      <c r="C841" s="216"/>
      <c r="D841" s="216">
        <f t="shared" si="7"/>
        <v>0</v>
      </c>
    </row>
    <row r="842" ht="15" customHeight="1" spans="1:4">
      <c r="A842" s="216"/>
      <c r="B842" s="228"/>
      <c r="C842" s="216"/>
      <c r="D842" s="216">
        <f t="shared" si="7"/>
        <v>0</v>
      </c>
    </row>
    <row r="843" ht="15" customHeight="1" spans="1:4">
      <c r="A843" s="216"/>
      <c r="B843" s="228"/>
      <c r="C843" s="216"/>
      <c r="D843" s="216">
        <f t="shared" si="7"/>
        <v>0</v>
      </c>
    </row>
    <row r="844" ht="15" customHeight="1" spans="1:4">
      <c r="A844" s="216"/>
      <c r="B844" s="228"/>
      <c r="C844" s="216"/>
      <c r="D844" s="216">
        <f t="shared" si="7"/>
        <v>0</v>
      </c>
    </row>
    <row r="845" ht="15" customHeight="1" spans="1:4">
      <c r="A845" s="216"/>
      <c r="B845" s="228"/>
      <c r="C845" s="216"/>
      <c r="D845" s="216">
        <f t="shared" si="7"/>
        <v>0</v>
      </c>
    </row>
    <row r="846" ht="15" customHeight="1" spans="1:4">
      <c r="A846" s="216"/>
      <c r="B846" s="228"/>
      <c r="C846" s="216"/>
      <c r="D846" s="216">
        <f t="shared" si="7"/>
        <v>0</v>
      </c>
    </row>
    <row r="847" ht="15" customHeight="1" spans="1:4">
      <c r="A847" s="216"/>
      <c r="B847" s="228"/>
      <c r="C847" s="216"/>
      <c r="D847" s="216">
        <f t="shared" si="7"/>
        <v>0</v>
      </c>
    </row>
    <row r="848" ht="15" customHeight="1" spans="1:4">
      <c r="A848" s="216"/>
      <c r="B848" s="228"/>
      <c r="C848" s="216"/>
      <c r="D848" s="216">
        <f t="shared" si="7"/>
        <v>0</v>
      </c>
    </row>
    <row r="849" ht="15" customHeight="1" spans="1:4">
      <c r="A849" s="216"/>
      <c r="B849" s="228"/>
      <c r="C849" s="216"/>
      <c r="D849" s="216">
        <f t="shared" si="7"/>
        <v>0</v>
      </c>
    </row>
    <row r="850" ht="15" customHeight="1" spans="1:4">
      <c r="A850" s="216"/>
      <c r="B850" s="228"/>
      <c r="C850" s="216"/>
      <c r="D850" s="216">
        <f t="shared" si="7"/>
        <v>0</v>
      </c>
    </row>
    <row r="851" ht="15" customHeight="1" spans="1:4">
      <c r="A851" s="216"/>
      <c r="B851" s="228"/>
      <c r="C851" s="216"/>
      <c r="D851" s="216">
        <f t="shared" si="7"/>
        <v>0</v>
      </c>
    </row>
    <row r="852" ht="15" customHeight="1" spans="1:4">
      <c r="A852" s="216"/>
      <c r="B852" s="228"/>
      <c r="C852" s="216"/>
      <c r="D852" s="216">
        <f t="shared" si="7"/>
        <v>0</v>
      </c>
    </row>
    <row r="853" ht="15" customHeight="1" spans="1:4">
      <c r="A853" s="216"/>
      <c r="B853" s="228"/>
      <c r="C853" s="216"/>
      <c r="D853" s="216">
        <f t="shared" si="7"/>
        <v>0</v>
      </c>
    </row>
    <row r="854" ht="15" customHeight="1" spans="1:4">
      <c r="A854" s="216"/>
      <c r="B854" s="228"/>
      <c r="C854" s="216"/>
      <c r="D854" s="216">
        <f t="shared" si="7"/>
        <v>0</v>
      </c>
    </row>
    <row r="855" ht="15" customHeight="1" spans="1:4">
      <c r="A855" s="216"/>
      <c r="B855" s="228"/>
      <c r="C855" s="216"/>
      <c r="D855" s="216">
        <f t="shared" si="7"/>
        <v>0</v>
      </c>
    </row>
    <row r="856" ht="15" customHeight="1" spans="1:4">
      <c r="A856" s="216"/>
      <c r="B856" s="228"/>
      <c r="C856" s="216"/>
      <c r="D856" s="216">
        <f t="shared" si="7"/>
        <v>0</v>
      </c>
    </row>
    <row r="857" ht="15" customHeight="1" spans="1:4">
      <c r="A857" s="216"/>
      <c r="B857" s="228"/>
      <c r="C857" s="216"/>
      <c r="D857" s="216">
        <f t="shared" si="7"/>
        <v>0</v>
      </c>
    </row>
    <row r="858" ht="15" customHeight="1" spans="1:4">
      <c r="A858" s="216"/>
      <c r="B858" s="228"/>
      <c r="C858" s="216"/>
      <c r="D858" s="216">
        <f t="shared" si="7"/>
        <v>0</v>
      </c>
    </row>
    <row r="859" ht="15" customHeight="1" spans="1:4">
      <c r="A859" s="216"/>
      <c r="B859" s="228"/>
      <c r="C859" s="216"/>
      <c r="D859" s="216">
        <f t="shared" si="7"/>
        <v>0</v>
      </c>
    </row>
    <row r="860" ht="15" customHeight="1" spans="1:4">
      <c r="A860" s="216"/>
      <c r="B860" s="228"/>
      <c r="C860" s="216"/>
      <c r="D860" s="216">
        <f t="shared" si="7"/>
        <v>0</v>
      </c>
    </row>
    <row r="861" ht="15" customHeight="1" spans="1:4">
      <c r="A861" s="216"/>
      <c r="B861" s="228"/>
      <c r="C861" s="216"/>
      <c r="D861" s="216">
        <f t="shared" si="7"/>
        <v>0</v>
      </c>
    </row>
    <row r="862" ht="15" customHeight="1" spans="1:4">
      <c r="A862" s="216"/>
      <c r="B862" s="228"/>
      <c r="C862" s="216"/>
      <c r="D862" s="216">
        <f t="shared" si="7"/>
        <v>0</v>
      </c>
    </row>
    <row r="863" ht="15" customHeight="1" spans="1:4">
      <c r="A863" s="216"/>
      <c r="B863" s="228"/>
      <c r="C863" s="216"/>
      <c r="D863" s="216">
        <f t="shared" si="7"/>
        <v>0</v>
      </c>
    </row>
    <row r="864" ht="15" customHeight="1" spans="1:4">
      <c r="A864" s="216"/>
      <c r="B864" s="228"/>
      <c r="C864" s="216"/>
      <c r="D864" s="216">
        <f t="shared" si="7"/>
        <v>0</v>
      </c>
    </row>
    <row r="865" ht="15" customHeight="1" spans="1:4">
      <c r="A865" s="216"/>
      <c r="B865" s="228"/>
      <c r="C865" s="216"/>
      <c r="D865" s="216">
        <f t="shared" si="7"/>
        <v>0</v>
      </c>
    </row>
    <row r="866" ht="15" customHeight="1" spans="1:4">
      <c r="A866" s="216"/>
      <c r="B866" s="228"/>
      <c r="C866" s="216"/>
      <c r="D866" s="216">
        <f t="shared" si="7"/>
        <v>0</v>
      </c>
    </row>
    <row r="867" ht="15" customHeight="1" spans="1:4">
      <c r="A867" s="216"/>
      <c r="B867" s="228"/>
      <c r="C867" s="216"/>
      <c r="D867" s="216">
        <f t="shared" si="7"/>
        <v>0</v>
      </c>
    </row>
    <row r="868" ht="15" customHeight="1" spans="1:4">
      <c r="A868" s="216"/>
      <c r="B868" s="228"/>
      <c r="C868" s="216"/>
      <c r="D868" s="216">
        <f t="shared" si="7"/>
        <v>0</v>
      </c>
    </row>
    <row r="869" ht="15" customHeight="1" spans="1:4">
      <c r="A869" s="216"/>
      <c r="B869" s="228"/>
      <c r="C869" s="216"/>
      <c r="D869" s="216">
        <f t="shared" si="7"/>
        <v>0</v>
      </c>
    </row>
    <row r="870" ht="15" customHeight="1" spans="1:4">
      <c r="A870" s="216"/>
      <c r="B870" s="228"/>
      <c r="C870" s="216"/>
      <c r="D870" s="216">
        <f t="shared" si="7"/>
        <v>0</v>
      </c>
    </row>
    <row r="871" ht="15" customHeight="1" spans="1:4">
      <c r="A871" s="216"/>
      <c r="B871" s="228"/>
      <c r="C871" s="216"/>
      <c r="D871" s="216">
        <f t="shared" si="7"/>
        <v>0</v>
      </c>
    </row>
    <row r="872" ht="15" customHeight="1" spans="1:4">
      <c r="A872" s="216"/>
      <c r="B872" s="228"/>
      <c r="C872" s="216"/>
      <c r="D872" s="216">
        <f t="shared" si="7"/>
        <v>0</v>
      </c>
    </row>
    <row r="873" ht="15" customHeight="1" spans="1:4">
      <c r="A873" s="216"/>
      <c r="B873" s="228"/>
      <c r="C873" s="216"/>
      <c r="D873" s="216">
        <f t="shared" si="7"/>
        <v>0</v>
      </c>
    </row>
    <row r="874" ht="15" customHeight="1" spans="1:4">
      <c r="A874" s="216"/>
      <c r="B874" s="228"/>
      <c r="C874" s="216"/>
      <c r="D874" s="216">
        <f t="shared" si="7"/>
        <v>0</v>
      </c>
    </row>
    <row r="875" ht="15" customHeight="1" spans="1:4">
      <c r="A875" s="216"/>
      <c r="B875" s="228"/>
      <c r="C875" s="216"/>
      <c r="D875" s="216">
        <f t="shared" si="7"/>
        <v>0</v>
      </c>
    </row>
    <row r="876" ht="15" customHeight="1" spans="1:4">
      <c r="A876" s="216"/>
      <c r="B876" s="228"/>
      <c r="C876" s="216"/>
      <c r="D876" s="216">
        <f t="shared" si="7"/>
        <v>0</v>
      </c>
    </row>
    <row r="877" ht="15" customHeight="1" spans="1:4">
      <c r="A877" s="216"/>
      <c r="B877" s="228"/>
      <c r="C877" s="216"/>
      <c r="D877" s="216">
        <f t="shared" si="7"/>
        <v>0</v>
      </c>
    </row>
    <row r="878" ht="15" customHeight="1" spans="1:4">
      <c r="A878" s="216"/>
      <c r="B878" s="228"/>
      <c r="C878" s="216"/>
      <c r="D878" s="216">
        <f t="shared" si="7"/>
        <v>0</v>
      </c>
    </row>
    <row r="879" ht="15" customHeight="1" spans="1:4">
      <c r="A879" s="216"/>
      <c r="B879" s="228"/>
      <c r="C879" s="216"/>
      <c r="D879" s="216">
        <f t="shared" si="7"/>
        <v>0</v>
      </c>
    </row>
    <row r="880" ht="15" customHeight="1" spans="1:4">
      <c r="A880" s="216"/>
      <c r="B880" s="228"/>
      <c r="C880" s="216"/>
      <c r="D880" s="216">
        <f t="shared" si="7"/>
        <v>0</v>
      </c>
    </row>
    <row r="881" ht="15" customHeight="1" spans="1:4">
      <c r="A881" s="216"/>
      <c r="B881" s="228"/>
      <c r="C881" s="216"/>
      <c r="D881" s="216">
        <f t="shared" si="7"/>
        <v>0</v>
      </c>
    </row>
    <row r="882" ht="15" customHeight="1" spans="1:4">
      <c r="A882" s="216"/>
      <c r="B882" s="228"/>
      <c r="C882" s="216"/>
      <c r="D882" s="216">
        <f t="shared" si="7"/>
        <v>0</v>
      </c>
    </row>
    <row r="883" ht="15" customHeight="1" spans="1:4">
      <c r="A883" s="216"/>
      <c r="B883" s="228"/>
      <c r="C883" s="216"/>
      <c r="D883" s="216">
        <f t="shared" si="7"/>
        <v>0</v>
      </c>
    </row>
    <row r="884" ht="15" customHeight="1" spans="1:4">
      <c r="A884" s="216"/>
      <c r="B884" s="228"/>
      <c r="C884" s="216"/>
      <c r="D884" s="216">
        <f t="shared" si="7"/>
        <v>0</v>
      </c>
    </row>
    <row r="885" ht="15" customHeight="1" spans="1:4">
      <c r="A885" s="216"/>
      <c r="B885" s="228"/>
      <c r="C885" s="216"/>
      <c r="D885" s="216">
        <f t="shared" si="7"/>
        <v>0</v>
      </c>
    </row>
    <row r="886" ht="15" customHeight="1" spans="1:4">
      <c r="A886" s="216"/>
      <c r="B886" s="228"/>
      <c r="C886" s="216"/>
      <c r="D886" s="216">
        <f t="shared" si="7"/>
        <v>0</v>
      </c>
    </row>
    <row r="887" ht="15" customHeight="1" spans="1:4">
      <c r="A887" s="216"/>
      <c r="B887" s="228"/>
      <c r="C887" s="216"/>
      <c r="D887" s="216">
        <f t="shared" si="7"/>
        <v>0</v>
      </c>
    </row>
    <row r="888" ht="15" customHeight="1" spans="1:4">
      <c r="A888" s="216"/>
      <c r="B888" s="228"/>
      <c r="C888" s="216"/>
      <c r="D888" s="216">
        <f t="shared" si="7"/>
        <v>0</v>
      </c>
    </row>
    <row r="889" ht="15" customHeight="1" spans="1:4">
      <c r="A889" s="216"/>
      <c r="B889" s="228"/>
      <c r="C889" s="216"/>
      <c r="D889" s="216">
        <f t="shared" si="7"/>
        <v>0</v>
      </c>
    </row>
    <row r="890" ht="15" customHeight="1" spans="1:4">
      <c r="A890" s="216"/>
      <c r="B890" s="228"/>
      <c r="C890" s="216"/>
      <c r="D890" s="216">
        <f t="shared" si="7"/>
        <v>0</v>
      </c>
    </row>
    <row r="891" ht="15" customHeight="1" spans="1:4">
      <c r="A891" s="216"/>
      <c r="B891" s="228"/>
      <c r="C891" s="216"/>
      <c r="D891" s="216">
        <f t="shared" si="7"/>
        <v>0</v>
      </c>
    </row>
    <row r="892" ht="15" customHeight="1" spans="1:4">
      <c r="A892" s="216"/>
      <c r="B892" s="228"/>
      <c r="C892" s="216"/>
      <c r="D892" s="216">
        <f t="shared" si="7"/>
        <v>0</v>
      </c>
    </row>
    <row r="893" ht="15" customHeight="1" spans="1:4">
      <c r="A893" s="216"/>
      <c r="B893" s="228"/>
      <c r="C893" s="216"/>
      <c r="D893" s="216">
        <f t="shared" si="7"/>
        <v>0</v>
      </c>
    </row>
    <row r="894" ht="15" customHeight="1" spans="1:4">
      <c r="A894" s="216"/>
      <c r="B894" s="228"/>
      <c r="C894" s="216"/>
      <c r="D894" s="216">
        <f t="shared" si="7"/>
        <v>0</v>
      </c>
    </row>
    <row r="895" ht="15" customHeight="1" spans="1:4">
      <c r="A895" s="216"/>
      <c r="B895" s="228"/>
      <c r="C895" s="216"/>
      <c r="D895" s="216">
        <f t="shared" si="7"/>
        <v>0</v>
      </c>
    </row>
    <row r="896" ht="15" customHeight="1" spans="1:4">
      <c r="A896" s="216"/>
      <c r="B896" s="228"/>
      <c r="C896" s="216"/>
      <c r="D896" s="216">
        <f t="shared" si="7"/>
        <v>0</v>
      </c>
    </row>
    <row r="897" ht="15" customHeight="1" spans="1:4">
      <c r="A897" s="216"/>
      <c r="B897" s="228"/>
      <c r="C897" s="216"/>
      <c r="D897" s="216">
        <f t="shared" si="7"/>
        <v>0</v>
      </c>
    </row>
    <row r="898" ht="15" customHeight="1" spans="1:4">
      <c r="A898" s="216"/>
      <c r="B898" s="228"/>
      <c r="C898" s="216"/>
      <c r="D898" s="216">
        <f t="shared" si="7"/>
        <v>0</v>
      </c>
    </row>
    <row r="899" ht="15" customHeight="1" spans="1:4">
      <c r="A899" s="216"/>
      <c r="B899" s="228"/>
      <c r="C899" s="216"/>
      <c r="D899" s="216">
        <f t="shared" ref="D899:D962" si="8">COUNTIF(A:A,A899)</f>
        <v>0</v>
      </c>
    </row>
    <row r="900" ht="15" customHeight="1" spans="1:4">
      <c r="A900" s="216"/>
      <c r="B900" s="228"/>
      <c r="C900" s="216"/>
      <c r="D900" s="216">
        <f t="shared" si="8"/>
        <v>0</v>
      </c>
    </row>
    <row r="901" ht="15" customHeight="1" spans="1:4">
      <c r="A901" s="216"/>
      <c r="B901" s="228"/>
      <c r="C901" s="216"/>
      <c r="D901" s="216">
        <f t="shared" si="8"/>
        <v>0</v>
      </c>
    </row>
    <row r="902" ht="15" customHeight="1" spans="1:4">
      <c r="A902" s="216"/>
      <c r="B902" s="228"/>
      <c r="C902" s="216"/>
      <c r="D902" s="216">
        <f t="shared" si="8"/>
        <v>0</v>
      </c>
    </row>
    <row r="903" ht="15" customHeight="1" spans="1:4">
      <c r="A903" s="216"/>
      <c r="B903" s="228"/>
      <c r="C903" s="216"/>
      <c r="D903" s="216">
        <f t="shared" si="8"/>
        <v>0</v>
      </c>
    </row>
    <row r="904" ht="15" customHeight="1" spans="1:4">
      <c r="A904" s="216"/>
      <c r="B904" s="228"/>
      <c r="C904" s="216"/>
      <c r="D904" s="216">
        <f t="shared" si="8"/>
        <v>0</v>
      </c>
    </row>
    <row r="905" ht="15" customHeight="1" spans="1:4">
      <c r="A905" s="216"/>
      <c r="B905" s="228"/>
      <c r="C905" s="216"/>
      <c r="D905" s="216">
        <f t="shared" si="8"/>
        <v>0</v>
      </c>
    </row>
    <row r="906" ht="15" customHeight="1" spans="1:4">
      <c r="A906" s="216"/>
      <c r="B906" s="228"/>
      <c r="C906" s="216"/>
      <c r="D906" s="216">
        <f t="shared" si="8"/>
        <v>0</v>
      </c>
    </row>
    <row r="907" ht="15" customHeight="1" spans="1:4">
      <c r="A907" s="216"/>
      <c r="B907" s="228"/>
      <c r="C907" s="216"/>
      <c r="D907" s="216">
        <f t="shared" si="8"/>
        <v>0</v>
      </c>
    </row>
    <row r="908" ht="15" customHeight="1" spans="1:4">
      <c r="A908" s="216"/>
      <c r="B908" s="228"/>
      <c r="C908" s="216"/>
      <c r="D908" s="216">
        <f t="shared" si="8"/>
        <v>0</v>
      </c>
    </row>
    <row r="909" ht="15" customHeight="1" spans="1:4">
      <c r="A909" s="216"/>
      <c r="B909" s="228"/>
      <c r="C909" s="216"/>
      <c r="D909" s="216">
        <f t="shared" si="8"/>
        <v>0</v>
      </c>
    </row>
    <row r="910" ht="15" customHeight="1" spans="1:4">
      <c r="A910" s="216"/>
      <c r="B910" s="228"/>
      <c r="C910" s="216"/>
      <c r="D910" s="216">
        <f t="shared" si="8"/>
        <v>0</v>
      </c>
    </row>
    <row r="911" ht="15" customHeight="1" spans="1:4">
      <c r="A911" s="216"/>
      <c r="B911" s="228"/>
      <c r="C911" s="216"/>
      <c r="D911" s="216">
        <f t="shared" si="8"/>
        <v>0</v>
      </c>
    </row>
    <row r="912" ht="15" customHeight="1" spans="1:4">
      <c r="A912" s="216"/>
      <c r="B912" s="228"/>
      <c r="C912" s="216"/>
      <c r="D912" s="216">
        <f t="shared" si="8"/>
        <v>0</v>
      </c>
    </row>
    <row r="913" ht="15" customHeight="1" spans="1:4">
      <c r="A913" s="216"/>
      <c r="B913" s="228"/>
      <c r="C913" s="216"/>
      <c r="D913" s="216">
        <f t="shared" si="8"/>
        <v>0</v>
      </c>
    </row>
    <row r="914" ht="15" customHeight="1" spans="1:4">
      <c r="A914" s="216"/>
      <c r="B914" s="228"/>
      <c r="C914" s="216"/>
      <c r="D914" s="216">
        <f t="shared" si="8"/>
        <v>0</v>
      </c>
    </row>
    <row r="915" ht="15" customHeight="1" spans="1:4">
      <c r="A915" s="216"/>
      <c r="B915" s="228"/>
      <c r="C915" s="216"/>
      <c r="D915" s="216">
        <f t="shared" si="8"/>
        <v>0</v>
      </c>
    </row>
    <row r="916" ht="15" customHeight="1" spans="1:4">
      <c r="A916" s="216"/>
      <c r="B916" s="228"/>
      <c r="C916" s="216"/>
      <c r="D916" s="216">
        <f t="shared" si="8"/>
        <v>0</v>
      </c>
    </row>
    <row r="917" ht="15" customHeight="1" spans="1:4">
      <c r="A917" s="216"/>
      <c r="B917" s="228"/>
      <c r="C917" s="216"/>
      <c r="D917" s="216">
        <f t="shared" si="8"/>
        <v>0</v>
      </c>
    </row>
    <row r="918" ht="15" customHeight="1" spans="1:4">
      <c r="A918" s="216"/>
      <c r="B918" s="228"/>
      <c r="C918" s="216"/>
      <c r="D918" s="216">
        <f t="shared" si="8"/>
        <v>0</v>
      </c>
    </row>
    <row r="919" ht="15" customHeight="1" spans="1:4">
      <c r="A919" s="216"/>
      <c r="B919" s="228"/>
      <c r="C919" s="229"/>
      <c r="D919" s="216">
        <f t="shared" si="8"/>
        <v>0</v>
      </c>
    </row>
    <row r="920" ht="15" customHeight="1" spans="1:4">
      <c r="A920" s="216"/>
      <c r="B920" s="228"/>
      <c r="C920" s="229"/>
      <c r="D920" s="216">
        <f t="shared" si="8"/>
        <v>0</v>
      </c>
    </row>
    <row r="921" ht="15" customHeight="1" spans="1:4">
      <c r="A921" s="216"/>
      <c r="B921" s="228"/>
      <c r="C921" s="229"/>
      <c r="D921" s="216">
        <f t="shared" si="8"/>
        <v>0</v>
      </c>
    </row>
    <row r="922" ht="15" customHeight="1" spans="1:4">
      <c r="A922" s="216"/>
      <c r="B922" s="228"/>
      <c r="C922" s="229"/>
      <c r="D922" s="216">
        <f t="shared" si="8"/>
        <v>0</v>
      </c>
    </row>
    <row r="923" ht="15" customHeight="1" spans="1:4">
      <c r="A923" s="216"/>
      <c r="B923" s="228"/>
      <c r="C923" s="229"/>
      <c r="D923" s="216">
        <f t="shared" si="8"/>
        <v>0</v>
      </c>
    </row>
    <row r="924" ht="15" customHeight="1" spans="1:4">
      <c r="A924" s="216"/>
      <c r="B924" s="228"/>
      <c r="C924" s="229"/>
      <c r="D924" s="216">
        <f t="shared" si="8"/>
        <v>0</v>
      </c>
    </row>
    <row r="925" ht="15" customHeight="1" spans="1:4">
      <c r="A925" s="216"/>
      <c r="B925" s="228"/>
      <c r="C925" s="229"/>
      <c r="D925" s="216">
        <f t="shared" si="8"/>
        <v>0</v>
      </c>
    </row>
    <row r="926" ht="15" customHeight="1" spans="1:4">
      <c r="A926" s="216"/>
      <c r="B926" s="228"/>
      <c r="C926" s="229"/>
      <c r="D926" s="216">
        <f t="shared" si="8"/>
        <v>0</v>
      </c>
    </row>
    <row r="927" ht="15" customHeight="1" spans="1:4">
      <c r="A927" s="216"/>
      <c r="B927" s="228"/>
      <c r="C927" s="229"/>
      <c r="D927" s="216">
        <f t="shared" si="8"/>
        <v>0</v>
      </c>
    </row>
    <row r="928" ht="15" customHeight="1" spans="1:4">
      <c r="A928" s="216"/>
      <c r="B928" s="228"/>
      <c r="C928" s="229"/>
      <c r="D928" s="216">
        <f t="shared" si="8"/>
        <v>0</v>
      </c>
    </row>
    <row r="929" ht="15" customHeight="1" spans="1:4">
      <c r="A929" s="216"/>
      <c r="B929" s="228"/>
      <c r="C929" s="229"/>
      <c r="D929" s="216">
        <f t="shared" si="8"/>
        <v>0</v>
      </c>
    </row>
    <row r="930" ht="15" customHeight="1" spans="1:4">
      <c r="A930" s="216"/>
      <c r="B930" s="228"/>
      <c r="C930" s="229"/>
      <c r="D930" s="216">
        <f t="shared" si="8"/>
        <v>0</v>
      </c>
    </row>
    <row r="931" ht="15" customHeight="1" spans="1:4">
      <c r="A931" s="216"/>
      <c r="B931" s="228"/>
      <c r="C931" s="229"/>
      <c r="D931" s="216">
        <f t="shared" si="8"/>
        <v>0</v>
      </c>
    </row>
    <row r="932" ht="15" customHeight="1" spans="1:4">
      <c r="A932" s="216"/>
      <c r="B932" s="228"/>
      <c r="C932" s="229"/>
      <c r="D932" s="216">
        <f t="shared" si="8"/>
        <v>0</v>
      </c>
    </row>
    <row r="933" ht="15" customHeight="1" spans="1:4">
      <c r="A933" s="216"/>
      <c r="B933" s="228"/>
      <c r="C933" s="229"/>
      <c r="D933" s="216">
        <f t="shared" si="8"/>
        <v>0</v>
      </c>
    </row>
    <row r="934" ht="15" customHeight="1" spans="1:4">
      <c r="A934" s="216"/>
      <c r="B934" s="228"/>
      <c r="C934" s="229"/>
      <c r="D934" s="216">
        <f t="shared" si="8"/>
        <v>0</v>
      </c>
    </row>
    <row r="935" ht="15" customHeight="1" spans="1:4">
      <c r="A935" s="216"/>
      <c r="B935" s="228"/>
      <c r="C935" s="229"/>
      <c r="D935" s="216">
        <f t="shared" si="8"/>
        <v>0</v>
      </c>
    </row>
    <row r="936" ht="15" customHeight="1" spans="1:4">
      <c r="A936" s="216"/>
      <c r="B936" s="228"/>
      <c r="C936" s="229"/>
      <c r="D936" s="216">
        <f t="shared" si="8"/>
        <v>0</v>
      </c>
    </row>
    <row r="937" ht="15" customHeight="1" spans="1:4">
      <c r="A937" s="216"/>
      <c r="B937" s="228"/>
      <c r="C937" s="229"/>
      <c r="D937" s="216">
        <f t="shared" si="8"/>
        <v>0</v>
      </c>
    </row>
    <row r="938" ht="15" customHeight="1" spans="1:4">
      <c r="A938" s="216"/>
      <c r="B938" s="228"/>
      <c r="C938" s="229"/>
      <c r="D938" s="216">
        <f t="shared" si="8"/>
        <v>0</v>
      </c>
    </row>
    <row r="939" ht="15" customHeight="1" spans="1:4">
      <c r="A939" s="216"/>
      <c r="B939" s="228"/>
      <c r="C939" s="229"/>
      <c r="D939" s="216">
        <f t="shared" si="8"/>
        <v>0</v>
      </c>
    </row>
    <row r="940" ht="15" customHeight="1" spans="1:4">
      <c r="A940" s="216"/>
      <c r="B940" s="228"/>
      <c r="C940" s="229"/>
      <c r="D940" s="216">
        <f t="shared" si="8"/>
        <v>0</v>
      </c>
    </row>
    <row r="941" ht="15" customHeight="1" spans="1:4">
      <c r="A941" s="216"/>
      <c r="B941" s="228"/>
      <c r="C941" s="229"/>
      <c r="D941" s="216">
        <f t="shared" si="8"/>
        <v>0</v>
      </c>
    </row>
    <row r="942" ht="15" customHeight="1" spans="1:4">
      <c r="A942" s="216"/>
      <c r="B942" s="228"/>
      <c r="C942" s="229"/>
      <c r="D942" s="216">
        <f t="shared" si="8"/>
        <v>0</v>
      </c>
    </row>
    <row r="943" ht="15" customHeight="1" spans="1:4">
      <c r="A943" s="216"/>
      <c r="B943" s="228"/>
      <c r="C943" s="229"/>
      <c r="D943" s="216">
        <f t="shared" si="8"/>
        <v>0</v>
      </c>
    </row>
    <row r="944" ht="15" customHeight="1" spans="1:4">
      <c r="A944" s="216"/>
      <c r="B944" s="228"/>
      <c r="C944" s="229"/>
      <c r="D944" s="216">
        <f t="shared" si="8"/>
        <v>0</v>
      </c>
    </row>
    <row r="945" ht="15" customHeight="1" spans="1:4">
      <c r="A945" s="216"/>
      <c r="B945" s="228"/>
      <c r="C945" s="229"/>
      <c r="D945" s="216">
        <f t="shared" si="8"/>
        <v>0</v>
      </c>
    </row>
    <row r="946" ht="15" customHeight="1" spans="1:4">
      <c r="A946" s="216"/>
      <c r="B946" s="228"/>
      <c r="C946" s="229"/>
      <c r="D946" s="216">
        <f t="shared" si="8"/>
        <v>0</v>
      </c>
    </row>
    <row r="947" ht="15" customHeight="1" spans="1:4">
      <c r="A947" s="216"/>
      <c r="B947" s="228"/>
      <c r="C947" s="229"/>
      <c r="D947" s="216">
        <f t="shared" si="8"/>
        <v>0</v>
      </c>
    </row>
    <row r="948" ht="15" customHeight="1" spans="1:4">
      <c r="A948" s="216"/>
      <c r="B948" s="228"/>
      <c r="C948" s="229"/>
      <c r="D948" s="216">
        <f t="shared" si="8"/>
        <v>0</v>
      </c>
    </row>
    <row r="949" ht="15" customHeight="1" spans="1:4">
      <c r="A949" s="216"/>
      <c r="B949" s="228"/>
      <c r="C949" s="229"/>
      <c r="D949" s="216">
        <f t="shared" si="8"/>
        <v>0</v>
      </c>
    </row>
    <row r="950" ht="15" customHeight="1" spans="1:4">
      <c r="A950" s="216"/>
      <c r="B950" s="228"/>
      <c r="C950" s="229"/>
      <c r="D950" s="216">
        <f t="shared" si="8"/>
        <v>0</v>
      </c>
    </row>
    <row r="951" ht="15" customHeight="1" spans="1:4">
      <c r="A951" s="216"/>
      <c r="B951" s="228"/>
      <c r="C951" s="229"/>
      <c r="D951" s="216">
        <f t="shared" si="8"/>
        <v>0</v>
      </c>
    </row>
    <row r="952" ht="15" customHeight="1" spans="1:4">
      <c r="A952" s="216"/>
      <c r="B952" s="228"/>
      <c r="C952" s="229"/>
      <c r="D952" s="216">
        <f t="shared" si="8"/>
        <v>0</v>
      </c>
    </row>
    <row r="953" ht="15" customHeight="1" spans="1:4">
      <c r="A953" s="216"/>
      <c r="B953" s="228"/>
      <c r="C953" s="229"/>
      <c r="D953" s="216">
        <f t="shared" si="8"/>
        <v>0</v>
      </c>
    </row>
    <row r="954" ht="15" customHeight="1" spans="1:4">
      <c r="A954" s="216"/>
      <c r="B954" s="228"/>
      <c r="C954" s="229"/>
      <c r="D954" s="216">
        <f t="shared" si="8"/>
        <v>0</v>
      </c>
    </row>
    <row r="955" ht="15" customHeight="1" spans="1:4">
      <c r="A955" s="216"/>
      <c r="B955" s="228"/>
      <c r="C955" s="229"/>
      <c r="D955" s="216">
        <f t="shared" si="8"/>
        <v>0</v>
      </c>
    </row>
    <row r="956" ht="15" customHeight="1" spans="1:4">
      <c r="A956" s="216"/>
      <c r="B956" s="228"/>
      <c r="C956" s="229"/>
      <c r="D956" s="216">
        <f t="shared" si="8"/>
        <v>0</v>
      </c>
    </row>
    <row r="957" ht="15" customHeight="1" spans="1:4">
      <c r="A957" s="216"/>
      <c r="B957" s="228"/>
      <c r="C957" s="229"/>
      <c r="D957" s="216">
        <f t="shared" si="8"/>
        <v>0</v>
      </c>
    </row>
    <row r="958" ht="15" customHeight="1" spans="1:4">
      <c r="A958" s="216"/>
      <c r="B958" s="228"/>
      <c r="C958" s="229"/>
      <c r="D958" s="216">
        <f t="shared" si="8"/>
        <v>0</v>
      </c>
    </row>
    <row r="959" ht="15" customHeight="1" spans="1:4">
      <c r="A959" s="216"/>
      <c r="B959" s="228"/>
      <c r="C959" s="229"/>
      <c r="D959" s="216">
        <f t="shared" si="8"/>
        <v>0</v>
      </c>
    </row>
    <row r="960" ht="15" customHeight="1" spans="1:4">
      <c r="A960" s="216"/>
      <c r="B960" s="228"/>
      <c r="C960" s="229"/>
      <c r="D960" s="216">
        <f t="shared" si="8"/>
        <v>0</v>
      </c>
    </row>
    <row r="961" ht="15" customHeight="1" spans="1:4">
      <c r="A961" s="216"/>
      <c r="B961" s="228"/>
      <c r="C961" s="229"/>
      <c r="D961" s="216">
        <f t="shared" si="8"/>
        <v>0</v>
      </c>
    </row>
    <row r="962" ht="15" customHeight="1" spans="1:4">
      <c r="A962" s="216"/>
      <c r="B962" s="228"/>
      <c r="C962" s="229"/>
      <c r="D962" s="216">
        <f t="shared" si="8"/>
        <v>0</v>
      </c>
    </row>
    <row r="963" ht="15" customHeight="1" spans="1:4">
      <c r="A963" s="216"/>
      <c r="B963" s="228"/>
      <c r="C963" s="229"/>
      <c r="D963" s="216">
        <f t="shared" ref="D963:D1026" si="9">COUNTIF(A:A,A963)</f>
        <v>0</v>
      </c>
    </row>
    <row r="964" ht="15" customHeight="1" spans="1:4">
      <c r="A964" s="216"/>
      <c r="B964" s="228"/>
      <c r="C964" s="229"/>
      <c r="D964" s="216">
        <f t="shared" si="9"/>
        <v>0</v>
      </c>
    </row>
    <row r="965" ht="15" customHeight="1" spans="1:4">
      <c r="A965" s="216"/>
      <c r="B965" s="228"/>
      <c r="C965" s="229"/>
      <c r="D965" s="216">
        <f t="shared" si="9"/>
        <v>0</v>
      </c>
    </row>
    <row r="966" ht="15" customHeight="1" spans="1:4">
      <c r="A966" s="216"/>
      <c r="B966" s="228"/>
      <c r="C966" s="229"/>
      <c r="D966" s="216">
        <f t="shared" si="9"/>
        <v>0</v>
      </c>
    </row>
    <row r="967" ht="15" customHeight="1" spans="1:4">
      <c r="A967" s="216"/>
      <c r="B967" s="228"/>
      <c r="C967" s="229"/>
      <c r="D967" s="216">
        <f t="shared" si="9"/>
        <v>0</v>
      </c>
    </row>
    <row r="968" ht="15" customHeight="1" spans="1:4">
      <c r="A968" s="216"/>
      <c r="B968" s="228"/>
      <c r="C968" s="229"/>
      <c r="D968" s="216">
        <f t="shared" si="9"/>
        <v>0</v>
      </c>
    </row>
    <row r="969" ht="15" customHeight="1" spans="1:4">
      <c r="A969" s="216"/>
      <c r="B969" s="228"/>
      <c r="C969" s="229"/>
      <c r="D969" s="216">
        <f t="shared" si="9"/>
        <v>0</v>
      </c>
    </row>
    <row r="970" ht="15" customHeight="1" spans="1:4">
      <c r="A970" s="216"/>
      <c r="B970" s="228"/>
      <c r="C970" s="229"/>
      <c r="D970" s="216">
        <f t="shared" si="9"/>
        <v>0</v>
      </c>
    </row>
    <row r="971" ht="15" customHeight="1" spans="1:4">
      <c r="A971" s="216"/>
      <c r="B971" s="228"/>
      <c r="C971" s="229"/>
      <c r="D971" s="216">
        <f t="shared" si="9"/>
        <v>0</v>
      </c>
    </row>
    <row r="972" ht="15" customHeight="1" spans="1:4">
      <c r="A972" s="216"/>
      <c r="B972" s="228"/>
      <c r="C972" s="229"/>
      <c r="D972" s="216">
        <f t="shared" si="9"/>
        <v>0</v>
      </c>
    </row>
    <row r="973" ht="15" customHeight="1" spans="1:4">
      <c r="A973" s="216"/>
      <c r="B973" s="228"/>
      <c r="C973" s="216"/>
      <c r="D973" s="216">
        <f t="shared" si="9"/>
        <v>0</v>
      </c>
    </row>
    <row r="974" ht="15" customHeight="1" spans="1:4">
      <c r="A974" s="216"/>
      <c r="B974" s="228"/>
      <c r="C974" s="216"/>
      <c r="D974" s="216">
        <f t="shared" si="9"/>
        <v>0</v>
      </c>
    </row>
    <row r="975" ht="15" customHeight="1" spans="1:4">
      <c r="A975" s="216"/>
      <c r="B975" s="228"/>
      <c r="C975" s="216"/>
      <c r="D975" s="216">
        <f t="shared" si="9"/>
        <v>0</v>
      </c>
    </row>
    <row r="976" ht="15" customHeight="1" spans="1:4">
      <c r="A976" s="216"/>
      <c r="B976" s="228"/>
      <c r="C976" s="216"/>
      <c r="D976" s="216">
        <f t="shared" si="9"/>
        <v>0</v>
      </c>
    </row>
    <row r="977" ht="15" customHeight="1" spans="1:4">
      <c r="A977" s="216"/>
      <c r="B977" s="228"/>
      <c r="C977" s="216"/>
      <c r="D977" s="216">
        <f t="shared" si="9"/>
        <v>0</v>
      </c>
    </row>
    <row r="978" ht="15" customHeight="1" spans="1:4">
      <c r="A978" s="216"/>
      <c r="B978" s="228"/>
      <c r="C978" s="216"/>
      <c r="D978" s="216">
        <f t="shared" si="9"/>
        <v>0</v>
      </c>
    </row>
    <row r="979" ht="15" customHeight="1" spans="1:4">
      <c r="A979" s="216"/>
      <c r="B979" s="228"/>
      <c r="C979" s="216"/>
      <c r="D979" s="216">
        <f t="shared" si="9"/>
        <v>0</v>
      </c>
    </row>
    <row r="980" ht="15" customHeight="1" spans="1:4">
      <c r="A980" s="216"/>
      <c r="B980" s="228"/>
      <c r="C980" s="216"/>
      <c r="D980" s="216">
        <f t="shared" si="9"/>
        <v>0</v>
      </c>
    </row>
    <row r="981" ht="15" customHeight="1" spans="1:4">
      <c r="A981" s="216"/>
      <c r="B981" s="228"/>
      <c r="C981" s="216"/>
      <c r="D981" s="216">
        <f t="shared" si="9"/>
        <v>0</v>
      </c>
    </row>
    <row r="982" ht="15" customHeight="1" spans="1:4">
      <c r="A982" s="216"/>
      <c r="B982" s="228"/>
      <c r="C982" s="216"/>
      <c r="D982" s="216">
        <f t="shared" si="9"/>
        <v>0</v>
      </c>
    </row>
    <row r="983" ht="15" customHeight="1" spans="1:4">
      <c r="A983" s="216"/>
      <c r="B983" s="228"/>
      <c r="C983" s="216"/>
      <c r="D983" s="216">
        <f t="shared" si="9"/>
        <v>0</v>
      </c>
    </row>
    <row r="984" ht="15" customHeight="1" spans="1:4">
      <c r="A984" s="216"/>
      <c r="B984" s="228"/>
      <c r="C984" s="216"/>
      <c r="D984" s="216">
        <f t="shared" si="9"/>
        <v>0</v>
      </c>
    </row>
    <row r="985" ht="15" customHeight="1" spans="1:4">
      <c r="A985" s="216"/>
      <c r="B985" s="228"/>
      <c r="C985" s="216"/>
      <c r="D985" s="216">
        <f t="shared" si="9"/>
        <v>0</v>
      </c>
    </row>
    <row r="986" ht="15" customHeight="1" spans="1:4">
      <c r="A986" s="216"/>
      <c r="B986" s="228"/>
      <c r="C986" s="216"/>
      <c r="D986" s="216">
        <f t="shared" si="9"/>
        <v>0</v>
      </c>
    </row>
    <row r="987" ht="15" customHeight="1" spans="1:4">
      <c r="A987" s="216"/>
      <c r="B987" s="228"/>
      <c r="C987" s="216"/>
      <c r="D987" s="216">
        <f t="shared" si="9"/>
        <v>0</v>
      </c>
    </row>
    <row r="988" ht="15" customHeight="1" spans="1:4">
      <c r="A988" s="216"/>
      <c r="B988" s="228"/>
      <c r="C988" s="216"/>
      <c r="D988" s="216">
        <f t="shared" si="9"/>
        <v>0</v>
      </c>
    </row>
    <row r="989" ht="15" customHeight="1" spans="1:4">
      <c r="A989" s="216"/>
      <c r="B989" s="228"/>
      <c r="C989" s="216"/>
      <c r="D989" s="216">
        <f t="shared" si="9"/>
        <v>0</v>
      </c>
    </row>
    <row r="990" ht="15" customHeight="1" spans="1:4">
      <c r="A990" s="216"/>
      <c r="B990" s="228"/>
      <c r="C990" s="216"/>
      <c r="D990" s="216">
        <f t="shared" si="9"/>
        <v>0</v>
      </c>
    </row>
    <row r="991" ht="15" customHeight="1" spans="1:4">
      <c r="A991" s="216"/>
      <c r="B991" s="228"/>
      <c r="C991" s="216"/>
      <c r="D991" s="216">
        <f t="shared" si="9"/>
        <v>0</v>
      </c>
    </row>
    <row r="992" ht="15" customHeight="1" spans="1:4">
      <c r="A992" s="216"/>
      <c r="B992" s="228"/>
      <c r="C992" s="216"/>
      <c r="D992" s="216">
        <f t="shared" si="9"/>
        <v>0</v>
      </c>
    </row>
    <row r="993" ht="15" customHeight="1" spans="1:4">
      <c r="A993" s="216"/>
      <c r="B993" s="228"/>
      <c r="C993" s="216"/>
      <c r="D993" s="216">
        <f t="shared" si="9"/>
        <v>0</v>
      </c>
    </row>
    <row r="994" ht="15" customHeight="1" spans="1:4">
      <c r="A994" s="216"/>
      <c r="B994" s="228"/>
      <c r="C994" s="216"/>
      <c r="D994" s="216">
        <f t="shared" si="9"/>
        <v>0</v>
      </c>
    </row>
    <row r="995" ht="15" customHeight="1" spans="1:4">
      <c r="A995" s="216"/>
      <c r="B995" s="228"/>
      <c r="C995" s="216"/>
      <c r="D995" s="216">
        <f t="shared" si="9"/>
        <v>0</v>
      </c>
    </row>
    <row r="996" ht="15" customHeight="1" spans="1:4">
      <c r="A996" s="216"/>
      <c r="B996" s="228"/>
      <c r="C996" s="216"/>
      <c r="D996" s="216">
        <f t="shared" si="9"/>
        <v>0</v>
      </c>
    </row>
    <row r="997" ht="15" customHeight="1" spans="1:4">
      <c r="A997" s="216"/>
      <c r="B997" s="228"/>
      <c r="C997" s="216"/>
      <c r="D997" s="216">
        <f t="shared" si="9"/>
        <v>0</v>
      </c>
    </row>
    <row r="998" ht="15" customHeight="1" spans="1:4">
      <c r="A998" s="216"/>
      <c r="B998" s="228"/>
      <c r="C998" s="216"/>
      <c r="D998" s="216">
        <f t="shared" si="9"/>
        <v>0</v>
      </c>
    </row>
    <row r="999" ht="15" customHeight="1" spans="1:4">
      <c r="A999" s="216"/>
      <c r="B999" s="228"/>
      <c r="C999" s="216"/>
      <c r="D999" s="216">
        <f t="shared" si="9"/>
        <v>0</v>
      </c>
    </row>
    <row r="1000" ht="15" customHeight="1" spans="1:4">
      <c r="A1000" s="216"/>
      <c r="B1000" s="228"/>
      <c r="C1000" s="216"/>
      <c r="D1000" s="216">
        <f t="shared" si="9"/>
        <v>0</v>
      </c>
    </row>
    <row r="1001" ht="15" customHeight="1" spans="1:4">
      <c r="A1001" s="216"/>
      <c r="B1001" s="228"/>
      <c r="C1001" s="216"/>
      <c r="D1001" s="216">
        <f t="shared" si="9"/>
        <v>0</v>
      </c>
    </row>
    <row r="1002" ht="15" customHeight="1" spans="1:4">
      <c r="A1002" s="216"/>
      <c r="B1002" s="228"/>
      <c r="C1002" s="216"/>
      <c r="D1002" s="216">
        <f t="shared" si="9"/>
        <v>0</v>
      </c>
    </row>
    <row r="1003" ht="15" customHeight="1" spans="1:4">
      <c r="A1003" s="216"/>
      <c r="B1003" s="228"/>
      <c r="C1003" s="216"/>
      <c r="D1003" s="216">
        <f t="shared" si="9"/>
        <v>0</v>
      </c>
    </row>
    <row r="1004" ht="15" customHeight="1" spans="1:4">
      <c r="A1004" s="216"/>
      <c r="B1004" s="228"/>
      <c r="C1004" s="216"/>
      <c r="D1004" s="216">
        <f t="shared" si="9"/>
        <v>0</v>
      </c>
    </row>
    <row r="1005" ht="15" customHeight="1" spans="1:4">
      <c r="A1005" s="216"/>
      <c r="B1005" s="228"/>
      <c r="C1005" s="216"/>
      <c r="D1005" s="216">
        <f t="shared" si="9"/>
        <v>0</v>
      </c>
    </row>
    <row r="1006" ht="15" customHeight="1" spans="1:4">
      <c r="A1006" s="216"/>
      <c r="B1006" s="228"/>
      <c r="C1006" s="216"/>
      <c r="D1006" s="216">
        <f t="shared" si="9"/>
        <v>0</v>
      </c>
    </row>
    <row r="1007" ht="15" customHeight="1" spans="1:4">
      <c r="A1007" s="216"/>
      <c r="B1007" s="228"/>
      <c r="C1007" s="216"/>
      <c r="D1007" s="216">
        <f t="shared" si="9"/>
        <v>0</v>
      </c>
    </row>
    <row r="1008" ht="15" customHeight="1" spans="1:4">
      <c r="A1008" s="216"/>
      <c r="B1008" s="228"/>
      <c r="C1008" s="216"/>
      <c r="D1008" s="216">
        <f t="shared" si="9"/>
        <v>0</v>
      </c>
    </row>
    <row r="1009" ht="15" customHeight="1" spans="1:4">
      <c r="A1009" s="216"/>
      <c r="B1009" s="228"/>
      <c r="C1009" s="216"/>
      <c r="D1009" s="216">
        <f t="shared" si="9"/>
        <v>0</v>
      </c>
    </row>
    <row r="1010" ht="15" customHeight="1" spans="1:4">
      <c r="A1010" s="216"/>
      <c r="B1010" s="228"/>
      <c r="C1010" s="216"/>
      <c r="D1010" s="216">
        <f t="shared" si="9"/>
        <v>0</v>
      </c>
    </row>
    <row r="1011" ht="15" customHeight="1" spans="1:4">
      <c r="A1011" s="216"/>
      <c r="B1011" s="228"/>
      <c r="C1011" s="216"/>
      <c r="D1011" s="216">
        <f t="shared" si="9"/>
        <v>0</v>
      </c>
    </row>
    <row r="1012" ht="15" customHeight="1" spans="1:4">
      <c r="A1012" s="216"/>
      <c r="B1012" s="228"/>
      <c r="C1012" s="216"/>
      <c r="D1012" s="216">
        <f t="shared" si="9"/>
        <v>0</v>
      </c>
    </row>
    <row r="1013" ht="15" customHeight="1" spans="1:4">
      <c r="A1013" s="216"/>
      <c r="B1013" s="228"/>
      <c r="C1013" s="216"/>
      <c r="D1013" s="216">
        <f t="shared" si="9"/>
        <v>0</v>
      </c>
    </row>
    <row r="1014" ht="15" customHeight="1" spans="1:4">
      <c r="A1014" s="216"/>
      <c r="B1014" s="228"/>
      <c r="C1014" s="216"/>
      <c r="D1014" s="216">
        <f t="shared" si="9"/>
        <v>0</v>
      </c>
    </row>
    <row r="1015" ht="15" customHeight="1" spans="1:4">
      <c r="A1015" s="216"/>
      <c r="B1015" s="228"/>
      <c r="C1015" s="216"/>
      <c r="D1015" s="216">
        <f t="shared" si="9"/>
        <v>0</v>
      </c>
    </row>
    <row r="1016" ht="15" customHeight="1" spans="1:4">
      <c r="A1016" s="216"/>
      <c r="B1016" s="228"/>
      <c r="C1016" s="216"/>
      <c r="D1016" s="216">
        <f t="shared" si="9"/>
        <v>0</v>
      </c>
    </row>
    <row r="1017" ht="15" customHeight="1" spans="1:4">
      <c r="A1017" s="216"/>
      <c r="B1017" s="228"/>
      <c r="C1017" s="216"/>
      <c r="D1017" s="216">
        <f t="shared" si="9"/>
        <v>0</v>
      </c>
    </row>
    <row r="1018" ht="15" customHeight="1" spans="1:4">
      <c r="A1018" s="216"/>
      <c r="B1018" s="228"/>
      <c r="C1018" s="216"/>
      <c r="D1018" s="216">
        <f t="shared" si="9"/>
        <v>0</v>
      </c>
    </row>
    <row r="1019" ht="15" customHeight="1" spans="1:4">
      <c r="A1019" s="216"/>
      <c r="B1019" s="228"/>
      <c r="C1019" s="216"/>
      <c r="D1019" s="216">
        <f t="shared" si="9"/>
        <v>0</v>
      </c>
    </row>
    <row r="1020" ht="15" customHeight="1" spans="1:4">
      <c r="A1020" s="216"/>
      <c r="B1020" s="228"/>
      <c r="C1020" s="216"/>
      <c r="D1020" s="216">
        <f t="shared" si="9"/>
        <v>0</v>
      </c>
    </row>
    <row r="1021" ht="15" customHeight="1" spans="1:4">
      <c r="A1021" s="216"/>
      <c r="B1021" s="228"/>
      <c r="C1021" s="216"/>
      <c r="D1021" s="216">
        <f t="shared" si="9"/>
        <v>0</v>
      </c>
    </row>
    <row r="1022" ht="15" customHeight="1" spans="1:4">
      <c r="A1022" s="216"/>
      <c r="B1022" s="228"/>
      <c r="C1022" s="216"/>
      <c r="D1022" s="216">
        <f t="shared" si="9"/>
        <v>0</v>
      </c>
    </row>
    <row r="1023" ht="15" customHeight="1" spans="1:4">
      <c r="A1023" s="216"/>
      <c r="B1023" s="228"/>
      <c r="C1023" s="216"/>
      <c r="D1023" s="216">
        <f t="shared" si="9"/>
        <v>0</v>
      </c>
    </row>
    <row r="1024" ht="15" customHeight="1" spans="1:4">
      <c r="A1024" s="216"/>
      <c r="B1024" s="228"/>
      <c r="C1024" s="216"/>
      <c r="D1024" s="216">
        <f t="shared" si="9"/>
        <v>0</v>
      </c>
    </row>
    <row r="1025" ht="15" customHeight="1" spans="1:4">
      <c r="A1025" s="216"/>
      <c r="B1025" s="228"/>
      <c r="C1025" s="216"/>
      <c r="D1025" s="216">
        <f t="shared" si="9"/>
        <v>0</v>
      </c>
    </row>
    <row r="1026" ht="15" customHeight="1" spans="1:4">
      <c r="A1026" s="216"/>
      <c r="B1026" s="228"/>
      <c r="C1026" s="216"/>
      <c r="D1026" s="216">
        <f t="shared" si="9"/>
        <v>0</v>
      </c>
    </row>
    <row r="1027" ht="15" customHeight="1" spans="1:4">
      <c r="A1027" s="216"/>
      <c r="B1027" s="228"/>
      <c r="C1027" s="216"/>
      <c r="D1027" s="216">
        <f t="shared" ref="D1027:D1090" si="10">COUNTIF(A:A,A1027)</f>
        <v>0</v>
      </c>
    </row>
    <row r="1028" ht="15" customHeight="1" spans="1:4">
      <c r="A1028" s="216"/>
      <c r="B1028" s="228"/>
      <c r="C1028" s="216"/>
      <c r="D1028" s="216">
        <f t="shared" si="10"/>
        <v>0</v>
      </c>
    </row>
    <row r="1029" ht="15" customHeight="1" spans="1:4">
      <c r="A1029" s="216"/>
      <c r="B1029" s="228"/>
      <c r="C1029" s="216"/>
      <c r="D1029" s="216">
        <f t="shared" si="10"/>
        <v>0</v>
      </c>
    </row>
    <row r="1030" ht="15" customHeight="1" spans="1:4">
      <c r="A1030" s="216"/>
      <c r="B1030" s="228"/>
      <c r="C1030" s="216"/>
      <c r="D1030" s="216">
        <f t="shared" si="10"/>
        <v>0</v>
      </c>
    </row>
    <row r="1031" ht="15" customHeight="1" spans="1:4">
      <c r="A1031" s="216"/>
      <c r="B1031" s="228"/>
      <c r="C1031" s="216"/>
      <c r="D1031" s="216">
        <f t="shared" si="10"/>
        <v>0</v>
      </c>
    </row>
    <row r="1032" ht="15" customHeight="1" spans="1:4">
      <c r="A1032" s="216"/>
      <c r="B1032" s="228"/>
      <c r="C1032" s="216"/>
      <c r="D1032" s="216">
        <f t="shared" si="10"/>
        <v>0</v>
      </c>
    </row>
    <row r="1033" ht="15" customHeight="1" spans="1:4">
      <c r="A1033" s="216"/>
      <c r="B1033" s="228"/>
      <c r="C1033" s="216"/>
      <c r="D1033" s="216">
        <f t="shared" si="10"/>
        <v>0</v>
      </c>
    </row>
    <row r="1034" ht="15" customHeight="1" spans="1:4">
      <c r="A1034" s="216"/>
      <c r="B1034" s="228"/>
      <c r="C1034" s="216"/>
      <c r="D1034" s="216">
        <f t="shared" si="10"/>
        <v>0</v>
      </c>
    </row>
    <row r="1035" ht="15" customHeight="1" spans="1:4">
      <c r="A1035" s="216"/>
      <c r="B1035" s="228"/>
      <c r="C1035" s="216"/>
      <c r="D1035" s="216">
        <f t="shared" si="10"/>
        <v>0</v>
      </c>
    </row>
    <row r="1036" ht="15" customHeight="1" spans="1:4">
      <c r="A1036" s="216"/>
      <c r="B1036" s="228"/>
      <c r="C1036" s="216"/>
      <c r="D1036" s="216">
        <f t="shared" si="10"/>
        <v>0</v>
      </c>
    </row>
    <row r="1037" ht="15" customHeight="1" spans="1:4">
      <c r="A1037" s="216"/>
      <c r="B1037" s="228"/>
      <c r="C1037" s="216"/>
      <c r="D1037" s="216">
        <f t="shared" si="10"/>
        <v>0</v>
      </c>
    </row>
    <row r="1038" ht="15" customHeight="1" spans="1:4">
      <c r="A1038" s="216"/>
      <c r="B1038" s="228"/>
      <c r="C1038" s="216"/>
      <c r="D1038" s="216">
        <f t="shared" si="10"/>
        <v>0</v>
      </c>
    </row>
    <row r="1039" ht="15" customHeight="1" spans="1:4">
      <c r="A1039" s="216"/>
      <c r="B1039" s="228"/>
      <c r="C1039" s="216"/>
      <c r="D1039" s="216">
        <f t="shared" si="10"/>
        <v>0</v>
      </c>
    </row>
    <row r="1040" ht="15" customHeight="1" spans="1:4">
      <c r="A1040" s="216"/>
      <c r="B1040" s="228"/>
      <c r="C1040" s="216"/>
      <c r="D1040" s="216">
        <f t="shared" si="10"/>
        <v>0</v>
      </c>
    </row>
    <row r="1041" ht="15" customHeight="1" spans="1:4">
      <c r="A1041" s="216"/>
      <c r="B1041" s="228"/>
      <c r="C1041" s="216"/>
      <c r="D1041" s="216">
        <f t="shared" si="10"/>
        <v>0</v>
      </c>
    </row>
    <row r="1042" ht="15" customHeight="1" spans="1:4">
      <c r="A1042" s="216"/>
      <c r="B1042" s="228"/>
      <c r="C1042" s="216"/>
      <c r="D1042" s="216">
        <f t="shared" si="10"/>
        <v>0</v>
      </c>
    </row>
    <row r="1043" ht="15" customHeight="1" spans="1:4">
      <c r="A1043" s="216"/>
      <c r="B1043" s="228"/>
      <c r="C1043" s="216"/>
      <c r="D1043" s="216">
        <f t="shared" si="10"/>
        <v>0</v>
      </c>
    </row>
    <row r="1044" ht="15" customHeight="1" spans="1:4">
      <c r="A1044" s="216"/>
      <c r="B1044" s="228"/>
      <c r="C1044" s="216"/>
      <c r="D1044" s="216">
        <f t="shared" si="10"/>
        <v>0</v>
      </c>
    </row>
    <row r="1045" ht="15" customHeight="1" spans="1:4">
      <c r="A1045" s="216"/>
      <c r="B1045" s="228"/>
      <c r="C1045" s="216"/>
      <c r="D1045" s="216">
        <f t="shared" si="10"/>
        <v>0</v>
      </c>
    </row>
    <row r="1046" ht="15" customHeight="1" spans="1:4">
      <c r="A1046" s="216"/>
      <c r="B1046" s="228"/>
      <c r="C1046" s="216"/>
      <c r="D1046" s="216">
        <f t="shared" si="10"/>
        <v>0</v>
      </c>
    </row>
    <row r="1047" ht="15" customHeight="1" spans="1:4">
      <c r="A1047" s="216"/>
      <c r="B1047" s="228"/>
      <c r="C1047" s="216"/>
      <c r="D1047" s="216">
        <f t="shared" si="10"/>
        <v>0</v>
      </c>
    </row>
    <row r="1048" ht="15" customHeight="1" spans="1:4">
      <c r="A1048" s="216"/>
      <c r="B1048" s="228"/>
      <c r="C1048" s="216"/>
      <c r="D1048" s="216">
        <f t="shared" si="10"/>
        <v>0</v>
      </c>
    </row>
    <row r="1049" ht="15" customHeight="1" spans="1:4">
      <c r="A1049" s="216"/>
      <c r="B1049" s="228"/>
      <c r="C1049" s="216"/>
      <c r="D1049" s="216">
        <f t="shared" si="10"/>
        <v>0</v>
      </c>
    </row>
    <row r="1050" ht="15" customHeight="1" spans="1:4">
      <c r="A1050" s="216"/>
      <c r="B1050" s="228"/>
      <c r="C1050" s="216"/>
      <c r="D1050" s="216">
        <f t="shared" si="10"/>
        <v>0</v>
      </c>
    </row>
    <row r="1051" ht="15" customHeight="1" spans="1:4">
      <c r="A1051" s="216"/>
      <c r="B1051" s="228"/>
      <c r="C1051" s="216"/>
      <c r="D1051" s="216">
        <f t="shared" si="10"/>
        <v>0</v>
      </c>
    </row>
    <row r="1052" ht="15" customHeight="1" spans="1:4">
      <c r="A1052" s="216"/>
      <c r="B1052" s="228"/>
      <c r="C1052" s="216"/>
      <c r="D1052" s="216">
        <f t="shared" si="10"/>
        <v>0</v>
      </c>
    </row>
    <row r="1053" ht="15" customHeight="1" spans="1:4">
      <c r="A1053" s="216"/>
      <c r="B1053" s="228"/>
      <c r="C1053" s="216"/>
      <c r="D1053" s="216">
        <f t="shared" si="10"/>
        <v>0</v>
      </c>
    </row>
    <row r="1054" ht="15" customHeight="1" spans="1:4">
      <c r="A1054" s="216"/>
      <c r="B1054" s="228"/>
      <c r="C1054" s="216"/>
      <c r="D1054" s="216">
        <f t="shared" si="10"/>
        <v>0</v>
      </c>
    </row>
    <row r="1055" ht="15" customHeight="1" spans="1:4">
      <c r="A1055" s="216"/>
      <c r="B1055" s="228"/>
      <c r="C1055" s="216"/>
      <c r="D1055" s="216">
        <f t="shared" si="10"/>
        <v>0</v>
      </c>
    </row>
    <row r="1056" ht="15" customHeight="1" spans="1:4">
      <c r="A1056" s="216"/>
      <c r="B1056" s="228"/>
      <c r="C1056" s="216"/>
      <c r="D1056" s="216">
        <f t="shared" si="10"/>
        <v>0</v>
      </c>
    </row>
    <row r="1057" ht="15" customHeight="1" spans="1:4">
      <c r="A1057" s="216"/>
      <c r="B1057" s="228"/>
      <c r="C1057" s="216"/>
      <c r="D1057" s="216">
        <f t="shared" si="10"/>
        <v>0</v>
      </c>
    </row>
    <row r="1058" ht="15" customHeight="1" spans="1:4">
      <c r="A1058" s="216"/>
      <c r="B1058" s="228"/>
      <c r="C1058" s="216"/>
      <c r="D1058" s="216">
        <f t="shared" si="10"/>
        <v>0</v>
      </c>
    </row>
    <row r="1059" ht="15" customHeight="1" spans="1:4">
      <c r="A1059" s="216"/>
      <c r="B1059" s="228"/>
      <c r="C1059" s="216"/>
      <c r="D1059" s="216">
        <f t="shared" si="10"/>
        <v>0</v>
      </c>
    </row>
    <row r="1060" ht="15" customHeight="1" spans="1:4">
      <c r="A1060" s="216"/>
      <c r="B1060" s="228"/>
      <c r="C1060" s="216"/>
      <c r="D1060" s="216">
        <f t="shared" si="10"/>
        <v>0</v>
      </c>
    </row>
    <row r="1061" ht="15" customHeight="1" spans="1:4">
      <c r="A1061" s="216"/>
      <c r="B1061" s="228"/>
      <c r="C1061" s="216"/>
      <c r="D1061" s="216">
        <f t="shared" si="10"/>
        <v>0</v>
      </c>
    </row>
    <row r="1062" ht="15" customHeight="1" spans="1:4">
      <c r="A1062" s="216"/>
      <c r="B1062" s="228"/>
      <c r="C1062" s="216"/>
      <c r="D1062" s="216">
        <f t="shared" si="10"/>
        <v>0</v>
      </c>
    </row>
    <row r="1063" ht="15" customHeight="1" spans="1:4">
      <c r="A1063" s="216"/>
      <c r="B1063" s="228"/>
      <c r="C1063" s="216"/>
      <c r="D1063" s="216">
        <f t="shared" si="10"/>
        <v>0</v>
      </c>
    </row>
    <row r="1064" ht="15" customHeight="1" spans="1:4">
      <c r="A1064" s="216"/>
      <c r="B1064" s="228"/>
      <c r="C1064" s="216"/>
      <c r="D1064" s="216">
        <f t="shared" si="10"/>
        <v>0</v>
      </c>
    </row>
    <row r="1065" ht="15" customHeight="1" spans="1:4">
      <c r="A1065" s="216"/>
      <c r="B1065" s="228"/>
      <c r="C1065" s="216"/>
      <c r="D1065" s="216">
        <f t="shared" si="10"/>
        <v>0</v>
      </c>
    </row>
    <row r="1066" ht="15" customHeight="1" spans="1:4">
      <c r="A1066" s="216"/>
      <c r="B1066" s="228"/>
      <c r="C1066" s="216"/>
      <c r="D1066" s="216">
        <f t="shared" si="10"/>
        <v>0</v>
      </c>
    </row>
    <row r="1067" ht="15" customHeight="1" spans="1:4">
      <c r="A1067" s="216"/>
      <c r="B1067" s="228"/>
      <c r="C1067" s="216"/>
      <c r="D1067" s="216">
        <f t="shared" si="10"/>
        <v>0</v>
      </c>
    </row>
    <row r="1068" ht="15" customHeight="1" spans="1:4">
      <c r="A1068" s="216"/>
      <c r="B1068" s="228"/>
      <c r="C1068" s="216"/>
      <c r="D1068" s="216">
        <f t="shared" si="10"/>
        <v>0</v>
      </c>
    </row>
    <row r="1069" ht="15" customHeight="1" spans="1:4">
      <c r="A1069" s="216"/>
      <c r="B1069" s="228"/>
      <c r="C1069" s="216"/>
      <c r="D1069" s="216">
        <f t="shared" si="10"/>
        <v>0</v>
      </c>
    </row>
    <row r="1070" ht="15" customHeight="1" spans="1:4">
      <c r="A1070" s="216"/>
      <c r="B1070" s="228"/>
      <c r="C1070" s="216"/>
      <c r="D1070" s="216">
        <f t="shared" si="10"/>
        <v>0</v>
      </c>
    </row>
    <row r="1071" ht="15" customHeight="1" spans="1:4">
      <c r="A1071" s="216"/>
      <c r="B1071" s="228"/>
      <c r="C1071" s="216"/>
      <c r="D1071" s="216">
        <f t="shared" si="10"/>
        <v>0</v>
      </c>
    </row>
    <row r="1072" ht="15" customHeight="1" spans="1:4">
      <c r="A1072" s="216"/>
      <c r="B1072" s="228"/>
      <c r="C1072" s="216"/>
      <c r="D1072" s="216">
        <f t="shared" si="10"/>
        <v>0</v>
      </c>
    </row>
    <row r="1073" ht="15" customHeight="1" spans="1:4">
      <c r="A1073" s="216"/>
      <c r="B1073" s="228"/>
      <c r="C1073" s="216"/>
      <c r="D1073" s="216">
        <f t="shared" si="10"/>
        <v>0</v>
      </c>
    </row>
    <row r="1074" ht="15" customHeight="1" spans="1:4">
      <c r="A1074" s="216"/>
      <c r="B1074" s="228"/>
      <c r="C1074" s="216"/>
      <c r="D1074" s="216">
        <f t="shared" si="10"/>
        <v>0</v>
      </c>
    </row>
    <row r="1075" ht="15" customHeight="1" spans="1:4">
      <c r="A1075" s="216"/>
      <c r="B1075" s="228"/>
      <c r="C1075" s="216"/>
      <c r="D1075" s="216">
        <f t="shared" si="10"/>
        <v>0</v>
      </c>
    </row>
    <row r="1076" ht="15" customHeight="1" spans="1:4">
      <c r="A1076" s="216"/>
      <c r="B1076" s="228"/>
      <c r="C1076" s="216"/>
      <c r="D1076" s="216">
        <f t="shared" si="10"/>
        <v>0</v>
      </c>
    </row>
    <row r="1077" ht="15" customHeight="1" spans="1:4">
      <c r="A1077" s="216"/>
      <c r="B1077" s="228"/>
      <c r="C1077" s="216"/>
      <c r="D1077" s="216">
        <f t="shared" si="10"/>
        <v>0</v>
      </c>
    </row>
    <row r="1078" ht="15" customHeight="1" spans="1:4">
      <c r="A1078" s="216"/>
      <c r="B1078" s="228"/>
      <c r="C1078" s="216"/>
      <c r="D1078" s="216">
        <f t="shared" si="10"/>
        <v>0</v>
      </c>
    </row>
    <row r="1079" ht="15" customHeight="1" spans="1:4">
      <c r="A1079" s="216"/>
      <c r="B1079" s="228"/>
      <c r="C1079" s="216"/>
      <c r="D1079" s="216">
        <f t="shared" si="10"/>
        <v>0</v>
      </c>
    </row>
    <row r="1080" ht="15" customHeight="1" spans="1:4">
      <c r="A1080" s="216"/>
      <c r="B1080" s="228"/>
      <c r="C1080" s="216"/>
      <c r="D1080" s="216">
        <f t="shared" si="10"/>
        <v>0</v>
      </c>
    </row>
    <row r="1081" ht="15" customHeight="1" spans="1:4">
      <c r="A1081" s="216"/>
      <c r="B1081" s="228"/>
      <c r="C1081" s="216"/>
      <c r="D1081" s="216">
        <f t="shared" si="10"/>
        <v>0</v>
      </c>
    </row>
    <row r="1082" ht="15" customHeight="1" spans="1:4">
      <c r="A1082" s="216"/>
      <c r="B1082" s="228"/>
      <c r="C1082" s="216"/>
      <c r="D1082" s="216">
        <f t="shared" si="10"/>
        <v>0</v>
      </c>
    </row>
    <row r="1083" ht="15" customHeight="1" spans="1:4">
      <c r="A1083" s="216"/>
      <c r="B1083" s="228"/>
      <c r="C1083" s="216"/>
      <c r="D1083" s="216">
        <f t="shared" si="10"/>
        <v>0</v>
      </c>
    </row>
    <row r="1084" ht="15" customHeight="1" spans="1:4">
      <c r="A1084" s="216"/>
      <c r="B1084" s="228"/>
      <c r="C1084" s="216"/>
      <c r="D1084" s="216">
        <f t="shared" si="10"/>
        <v>0</v>
      </c>
    </row>
    <row r="1085" ht="15" customHeight="1" spans="1:4">
      <c r="A1085" s="216"/>
      <c r="B1085" s="228"/>
      <c r="C1085" s="216"/>
      <c r="D1085" s="216">
        <f t="shared" si="10"/>
        <v>0</v>
      </c>
    </row>
    <row r="1086" ht="15" customHeight="1" spans="1:4">
      <c r="A1086" s="216"/>
      <c r="B1086" s="228"/>
      <c r="C1086" s="216"/>
      <c r="D1086" s="216">
        <f t="shared" si="10"/>
        <v>0</v>
      </c>
    </row>
    <row r="1087" ht="15" customHeight="1" spans="1:4">
      <c r="A1087" s="216"/>
      <c r="B1087" s="228"/>
      <c r="C1087" s="216"/>
      <c r="D1087" s="216">
        <f t="shared" si="10"/>
        <v>0</v>
      </c>
    </row>
    <row r="1088" ht="15" customHeight="1" spans="1:4">
      <c r="A1088" s="216"/>
      <c r="B1088" s="228"/>
      <c r="C1088" s="216"/>
      <c r="D1088" s="216">
        <f t="shared" si="10"/>
        <v>0</v>
      </c>
    </row>
    <row r="1089" ht="15" customHeight="1" spans="1:4">
      <c r="A1089" s="216"/>
      <c r="B1089" s="228"/>
      <c r="C1089" s="216"/>
      <c r="D1089" s="216">
        <f t="shared" si="10"/>
        <v>0</v>
      </c>
    </row>
    <row r="1090" ht="15" customHeight="1" spans="1:4">
      <c r="A1090" s="216"/>
      <c r="B1090" s="228"/>
      <c r="C1090" s="216"/>
      <c r="D1090" s="216">
        <f t="shared" si="10"/>
        <v>0</v>
      </c>
    </row>
    <row r="1091" ht="15" customHeight="1" spans="1:4">
      <c r="A1091" s="216"/>
      <c r="B1091" s="228"/>
      <c r="C1091" s="216"/>
      <c r="D1091" s="216">
        <f t="shared" ref="D1091:D1154" si="11">COUNTIF(A:A,A1091)</f>
        <v>0</v>
      </c>
    </row>
    <row r="1092" ht="15" customHeight="1" spans="1:4">
      <c r="A1092" s="216"/>
      <c r="B1092" s="228"/>
      <c r="C1092" s="216"/>
      <c r="D1092" s="216">
        <f t="shared" si="11"/>
        <v>0</v>
      </c>
    </row>
    <row r="1093" ht="15" customHeight="1" spans="1:4">
      <c r="A1093" s="216"/>
      <c r="B1093" s="228"/>
      <c r="C1093" s="216"/>
      <c r="D1093" s="216">
        <f t="shared" si="11"/>
        <v>0</v>
      </c>
    </row>
    <row r="1094" ht="15" customHeight="1" spans="1:4">
      <c r="A1094" s="216"/>
      <c r="B1094" s="228"/>
      <c r="C1094" s="216"/>
      <c r="D1094" s="216">
        <f t="shared" si="11"/>
        <v>0</v>
      </c>
    </row>
    <row r="1095" ht="15" customHeight="1" spans="1:4">
      <c r="A1095" s="216"/>
      <c r="B1095" s="228"/>
      <c r="C1095" s="216"/>
      <c r="D1095" s="216">
        <f t="shared" si="11"/>
        <v>0</v>
      </c>
    </row>
    <row r="1096" ht="15" customHeight="1" spans="1:4">
      <c r="A1096" s="216"/>
      <c r="B1096" s="228"/>
      <c r="C1096" s="216"/>
      <c r="D1096" s="216">
        <f t="shared" si="11"/>
        <v>0</v>
      </c>
    </row>
    <row r="1097" ht="15" customHeight="1" spans="1:4">
      <c r="A1097" s="216"/>
      <c r="B1097" s="228"/>
      <c r="C1097" s="216"/>
      <c r="D1097" s="216">
        <f t="shared" si="11"/>
        <v>0</v>
      </c>
    </row>
    <row r="1098" ht="15" customHeight="1" spans="1:4">
      <c r="A1098" s="216"/>
      <c r="B1098" s="228"/>
      <c r="C1098" s="216"/>
      <c r="D1098" s="216">
        <f t="shared" si="11"/>
        <v>0</v>
      </c>
    </row>
    <row r="1099" ht="15" customHeight="1" spans="1:4">
      <c r="A1099" s="216"/>
      <c r="B1099" s="228"/>
      <c r="C1099" s="216"/>
      <c r="D1099" s="216">
        <f t="shared" si="11"/>
        <v>0</v>
      </c>
    </row>
    <row r="1100" ht="15" customHeight="1" spans="1:4">
      <c r="A1100" s="216"/>
      <c r="B1100" s="228"/>
      <c r="C1100" s="216"/>
      <c r="D1100" s="216">
        <f t="shared" si="11"/>
        <v>0</v>
      </c>
    </row>
    <row r="1101" ht="15" customHeight="1" spans="1:4">
      <c r="A1101" s="216"/>
      <c r="B1101" s="228"/>
      <c r="C1101" s="216"/>
      <c r="D1101" s="216">
        <f t="shared" si="11"/>
        <v>0</v>
      </c>
    </row>
    <row r="1102" ht="15" customHeight="1" spans="1:4">
      <c r="A1102" s="216"/>
      <c r="B1102" s="228"/>
      <c r="C1102" s="216"/>
      <c r="D1102" s="216">
        <f t="shared" si="11"/>
        <v>0</v>
      </c>
    </row>
    <row r="1103" ht="15" customHeight="1" spans="1:4">
      <c r="A1103" s="216"/>
      <c r="B1103" s="228"/>
      <c r="C1103" s="216"/>
      <c r="D1103" s="216">
        <f t="shared" si="11"/>
        <v>0</v>
      </c>
    </row>
    <row r="1104" ht="15" customHeight="1" spans="1:4">
      <c r="A1104" s="216"/>
      <c r="B1104" s="228"/>
      <c r="C1104" s="216"/>
      <c r="D1104" s="216">
        <f t="shared" si="11"/>
        <v>0</v>
      </c>
    </row>
    <row r="1105" ht="15" customHeight="1" spans="1:4">
      <c r="A1105" s="216"/>
      <c r="B1105" s="228"/>
      <c r="C1105" s="216"/>
      <c r="D1105" s="216">
        <f t="shared" si="11"/>
        <v>0</v>
      </c>
    </row>
    <row r="1106" ht="15" customHeight="1" spans="1:4">
      <c r="A1106" s="216"/>
      <c r="B1106" s="228"/>
      <c r="C1106" s="216"/>
      <c r="D1106" s="216">
        <f t="shared" si="11"/>
        <v>0</v>
      </c>
    </row>
    <row r="1107" ht="15" customHeight="1" spans="1:4">
      <c r="A1107" s="216"/>
      <c r="B1107" s="228"/>
      <c r="C1107" s="216"/>
      <c r="D1107" s="216">
        <f t="shared" si="11"/>
        <v>0</v>
      </c>
    </row>
    <row r="1108" ht="15" customHeight="1" spans="1:4">
      <c r="A1108" s="216"/>
      <c r="B1108" s="228"/>
      <c r="C1108" s="216"/>
      <c r="D1108" s="216">
        <f t="shared" si="11"/>
        <v>0</v>
      </c>
    </row>
    <row r="1109" ht="15" customHeight="1" spans="1:4">
      <c r="A1109" s="216"/>
      <c r="B1109" s="228"/>
      <c r="C1109" s="216"/>
      <c r="D1109" s="216">
        <f t="shared" si="11"/>
        <v>0</v>
      </c>
    </row>
    <row r="1110" ht="15" customHeight="1" spans="1:4">
      <c r="A1110" s="216"/>
      <c r="B1110" s="228"/>
      <c r="C1110" s="216"/>
      <c r="D1110" s="216">
        <f t="shared" si="11"/>
        <v>0</v>
      </c>
    </row>
    <row r="1111" ht="15" customHeight="1" spans="1:4">
      <c r="A1111" s="216"/>
      <c r="B1111" s="228"/>
      <c r="C1111" s="216"/>
      <c r="D1111" s="216">
        <f t="shared" si="11"/>
        <v>0</v>
      </c>
    </row>
    <row r="1112" ht="15" customHeight="1" spans="1:4">
      <c r="A1112" s="216"/>
      <c r="B1112" s="228"/>
      <c r="C1112" s="216"/>
      <c r="D1112" s="216">
        <f t="shared" si="11"/>
        <v>0</v>
      </c>
    </row>
    <row r="1113" ht="15" customHeight="1" spans="1:4">
      <c r="A1113" s="216"/>
      <c r="B1113" s="228"/>
      <c r="C1113" s="216"/>
      <c r="D1113" s="216">
        <f t="shared" si="11"/>
        <v>0</v>
      </c>
    </row>
    <row r="1114" ht="15" customHeight="1" spans="1:4">
      <c r="A1114" s="216"/>
      <c r="B1114" s="228"/>
      <c r="C1114" s="216"/>
      <c r="D1114" s="216">
        <f t="shared" si="11"/>
        <v>0</v>
      </c>
    </row>
    <row r="1115" ht="15" customHeight="1" spans="1:4">
      <c r="A1115" s="216"/>
      <c r="B1115" s="228"/>
      <c r="C1115" s="216"/>
      <c r="D1115" s="216">
        <f t="shared" si="11"/>
        <v>0</v>
      </c>
    </row>
    <row r="1116" ht="15" customHeight="1" spans="1:4">
      <c r="A1116" s="216"/>
      <c r="B1116" s="228"/>
      <c r="C1116" s="216"/>
      <c r="D1116" s="216">
        <f t="shared" si="11"/>
        <v>0</v>
      </c>
    </row>
    <row r="1117" ht="15" customHeight="1" spans="1:4">
      <c r="A1117" s="216"/>
      <c r="B1117" s="228"/>
      <c r="C1117" s="216"/>
      <c r="D1117" s="216">
        <f t="shared" si="11"/>
        <v>0</v>
      </c>
    </row>
    <row r="1118" ht="15" customHeight="1" spans="1:4">
      <c r="A1118" s="216"/>
      <c r="B1118" s="228"/>
      <c r="C1118" s="216"/>
      <c r="D1118" s="216">
        <f t="shared" si="11"/>
        <v>0</v>
      </c>
    </row>
    <row r="1119" ht="15" customHeight="1" spans="1:4">
      <c r="A1119" s="216"/>
      <c r="B1119" s="228"/>
      <c r="C1119" s="216"/>
      <c r="D1119" s="216">
        <f t="shared" si="11"/>
        <v>0</v>
      </c>
    </row>
    <row r="1120" ht="15" customHeight="1" spans="1:4">
      <c r="A1120" s="216"/>
      <c r="B1120" s="228"/>
      <c r="C1120" s="216"/>
      <c r="D1120" s="216">
        <f t="shared" si="11"/>
        <v>0</v>
      </c>
    </row>
    <row r="1121" ht="15" customHeight="1" spans="1:4">
      <c r="A1121" s="216"/>
      <c r="B1121" s="228"/>
      <c r="C1121" s="216"/>
      <c r="D1121" s="216">
        <f t="shared" si="11"/>
        <v>0</v>
      </c>
    </row>
    <row r="1122" ht="15" customHeight="1" spans="1:4">
      <c r="A1122" s="216"/>
      <c r="B1122" s="228"/>
      <c r="C1122" s="216"/>
      <c r="D1122" s="216">
        <f t="shared" si="11"/>
        <v>0</v>
      </c>
    </row>
    <row r="1123" ht="15" customHeight="1" spans="1:4">
      <c r="A1123" s="216"/>
      <c r="B1123" s="228"/>
      <c r="C1123" s="216"/>
      <c r="D1123" s="216">
        <f t="shared" si="11"/>
        <v>0</v>
      </c>
    </row>
    <row r="1124" ht="15" customHeight="1" spans="1:4">
      <c r="A1124" s="216"/>
      <c r="B1124" s="228"/>
      <c r="C1124" s="216"/>
      <c r="D1124" s="216">
        <f t="shared" si="11"/>
        <v>0</v>
      </c>
    </row>
    <row r="1125" ht="15" customHeight="1" spans="1:4">
      <c r="A1125" s="216"/>
      <c r="B1125" s="228"/>
      <c r="C1125" s="216"/>
      <c r="D1125" s="216">
        <f t="shared" si="11"/>
        <v>0</v>
      </c>
    </row>
    <row r="1126" ht="15" customHeight="1" spans="1:4">
      <c r="A1126" s="216"/>
      <c r="B1126" s="228"/>
      <c r="C1126" s="216"/>
      <c r="D1126" s="216">
        <f t="shared" si="11"/>
        <v>0</v>
      </c>
    </row>
    <row r="1127" ht="15" customHeight="1" spans="1:4">
      <c r="A1127" s="216"/>
      <c r="B1127" s="228"/>
      <c r="C1127" s="216"/>
      <c r="D1127" s="216">
        <f t="shared" si="11"/>
        <v>0</v>
      </c>
    </row>
    <row r="1128" ht="15" customHeight="1" spans="1:4">
      <c r="A1128" s="216"/>
      <c r="B1128" s="228"/>
      <c r="C1128" s="216"/>
      <c r="D1128" s="216">
        <f t="shared" si="11"/>
        <v>0</v>
      </c>
    </row>
    <row r="1129" ht="15" customHeight="1" spans="1:4">
      <c r="A1129" s="216"/>
      <c r="B1129" s="228"/>
      <c r="C1129" s="216"/>
      <c r="D1129" s="216">
        <f t="shared" si="11"/>
        <v>0</v>
      </c>
    </row>
    <row r="1130" ht="15" customHeight="1" spans="1:4">
      <c r="A1130" s="216"/>
      <c r="B1130" s="228"/>
      <c r="C1130" s="216"/>
      <c r="D1130" s="216">
        <f t="shared" si="11"/>
        <v>0</v>
      </c>
    </row>
    <row r="1131" ht="15" customHeight="1" spans="1:4">
      <c r="A1131" s="216"/>
      <c r="B1131" s="228"/>
      <c r="C1131" s="216"/>
      <c r="D1131" s="216">
        <f t="shared" si="11"/>
        <v>0</v>
      </c>
    </row>
    <row r="1132" ht="15" customHeight="1" spans="1:4">
      <c r="A1132" s="216"/>
      <c r="B1132" s="228"/>
      <c r="C1132" s="216"/>
      <c r="D1132" s="216">
        <f t="shared" si="11"/>
        <v>0</v>
      </c>
    </row>
    <row r="1133" ht="15" customHeight="1" spans="1:4">
      <c r="A1133" s="216"/>
      <c r="B1133" s="228"/>
      <c r="C1133" s="216"/>
      <c r="D1133" s="216">
        <f t="shared" si="11"/>
        <v>0</v>
      </c>
    </row>
    <row r="1134" ht="15" customHeight="1" spans="1:4">
      <c r="A1134" s="216"/>
      <c r="B1134" s="228"/>
      <c r="C1134" s="216"/>
      <c r="D1134" s="216">
        <f t="shared" si="11"/>
        <v>0</v>
      </c>
    </row>
    <row r="1135" ht="15" customHeight="1" spans="1:4">
      <c r="A1135" s="216"/>
      <c r="B1135" s="228"/>
      <c r="C1135" s="216"/>
      <c r="D1135" s="216">
        <f t="shared" si="11"/>
        <v>0</v>
      </c>
    </row>
    <row r="1136" ht="15" customHeight="1" spans="1:4">
      <c r="A1136" s="216"/>
      <c r="B1136" s="228"/>
      <c r="C1136" s="216"/>
      <c r="D1136" s="216">
        <f t="shared" si="11"/>
        <v>0</v>
      </c>
    </row>
    <row r="1137" ht="15" customHeight="1" spans="1:4">
      <c r="A1137" s="216"/>
      <c r="B1137" s="228"/>
      <c r="C1137" s="216"/>
      <c r="D1137" s="216">
        <f t="shared" si="11"/>
        <v>0</v>
      </c>
    </row>
    <row r="1138" ht="15" customHeight="1" spans="1:4">
      <c r="A1138" s="216"/>
      <c r="B1138" s="228"/>
      <c r="C1138" s="216"/>
      <c r="D1138" s="216">
        <f t="shared" si="11"/>
        <v>0</v>
      </c>
    </row>
    <row r="1139" ht="15" customHeight="1" spans="1:4">
      <c r="A1139" s="216"/>
      <c r="B1139" s="228"/>
      <c r="C1139" s="216"/>
      <c r="D1139" s="216">
        <f t="shared" si="11"/>
        <v>0</v>
      </c>
    </row>
    <row r="1140" ht="15" customHeight="1" spans="1:4">
      <c r="A1140" s="216"/>
      <c r="B1140" s="228"/>
      <c r="C1140" s="216"/>
      <c r="D1140" s="216">
        <f t="shared" si="11"/>
        <v>0</v>
      </c>
    </row>
    <row r="1141" ht="15" customHeight="1" spans="1:4">
      <c r="A1141" s="216"/>
      <c r="B1141" s="228"/>
      <c r="C1141" s="216"/>
      <c r="D1141" s="216">
        <f t="shared" si="11"/>
        <v>0</v>
      </c>
    </row>
    <row r="1142" ht="15" customHeight="1" spans="1:4">
      <c r="A1142" s="216"/>
      <c r="B1142" s="228"/>
      <c r="C1142" s="216"/>
      <c r="D1142" s="216">
        <f t="shared" si="11"/>
        <v>0</v>
      </c>
    </row>
    <row r="1143" ht="15" customHeight="1" spans="1:4">
      <c r="A1143" s="216"/>
      <c r="B1143" s="228"/>
      <c r="C1143" s="216"/>
      <c r="D1143" s="216">
        <f t="shared" si="11"/>
        <v>0</v>
      </c>
    </row>
    <row r="1144" ht="15" customHeight="1" spans="1:4">
      <c r="A1144" s="216"/>
      <c r="B1144" s="228"/>
      <c r="C1144" s="216"/>
      <c r="D1144" s="216">
        <f t="shared" si="11"/>
        <v>0</v>
      </c>
    </row>
    <row r="1145" ht="15" customHeight="1" spans="1:4">
      <c r="A1145" s="216"/>
      <c r="B1145" s="228"/>
      <c r="C1145" s="216"/>
      <c r="D1145" s="216">
        <f t="shared" si="11"/>
        <v>0</v>
      </c>
    </row>
    <row r="1146" ht="15" customHeight="1" spans="1:4">
      <c r="A1146" s="216"/>
      <c r="B1146" s="228"/>
      <c r="C1146" s="216"/>
      <c r="D1146" s="216">
        <f t="shared" si="11"/>
        <v>0</v>
      </c>
    </row>
    <row r="1147" ht="15" customHeight="1" spans="1:4">
      <c r="A1147" s="216"/>
      <c r="B1147" s="228"/>
      <c r="C1147" s="216"/>
      <c r="D1147" s="216">
        <f t="shared" si="11"/>
        <v>0</v>
      </c>
    </row>
    <row r="1148" ht="15" customHeight="1" spans="1:4">
      <c r="A1148" s="216"/>
      <c r="B1148" s="228"/>
      <c r="C1148" s="216"/>
      <c r="D1148" s="216">
        <f t="shared" si="11"/>
        <v>0</v>
      </c>
    </row>
    <row r="1149" ht="15" customHeight="1" spans="1:4">
      <c r="A1149" s="216"/>
      <c r="B1149" s="228"/>
      <c r="C1149" s="216"/>
      <c r="D1149" s="216">
        <f t="shared" si="11"/>
        <v>0</v>
      </c>
    </row>
    <row r="1150" ht="15" customHeight="1" spans="1:4">
      <c r="A1150" s="216"/>
      <c r="B1150" s="228"/>
      <c r="C1150" s="216"/>
      <c r="D1150" s="216">
        <f t="shared" si="11"/>
        <v>0</v>
      </c>
    </row>
    <row r="1151" ht="15" customHeight="1" spans="1:4">
      <c r="A1151" s="216"/>
      <c r="B1151" s="228"/>
      <c r="C1151" s="216"/>
      <c r="D1151" s="216">
        <f t="shared" si="11"/>
        <v>0</v>
      </c>
    </row>
    <row r="1152" ht="15" customHeight="1" spans="1:4">
      <c r="A1152" s="216"/>
      <c r="B1152" s="228"/>
      <c r="C1152" s="216"/>
      <c r="D1152" s="216">
        <f t="shared" si="11"/>
        <v>0</v>
      </c>
    </row>
    <row r="1153" ht="15" customHeight="1" spans="1:4">
      <c r="A1153" s="216"/>
      <c r="B1153" s="228"/>
      <c r="C1153" s="216"/>
      <c r="D1153" s="216">
        <f t="shared" si="11"/>
        <v>0</v>
      </c>
    </row>
    <row r="1154" ht="15" customHeight="1" spans="1:4">
      <c r="A1154" s="216"/>
      <c r="B1154" s="228"/>
      <c r="C1154" s="216"/>
      <c r="D1154" s="216">
        <f t="shared" si="11"/>
        <v>0</v>
      </c>
    </row>
    <row r="1155" ht="15" customHeight="1" spans="1:4">
      <c r="A1155" s="216"/>
      <c r="B1155" s="228"/>
      <c r="C1155" s="216"/>
      <c r="D1155" s="216">
        <f t="shared" ref="D1155:D1218" si="12">COUNTIF(A:A,A1155)</f>
        <v>0</v>
      </c>
    </row>
    <row r="1156" ht="15" customHeight="1" spans="1:4">
      <c r="A1156" s="216"/>
      <c r="B1156" s="228"/>
      <c r="C1156" s="216"/>
      <c r="D1156" s="216">
        <f t="shared" si="12"/>
        <v>0</v>
      </c>
    </row>
    <row r="1157" ht="15" customHeight="1" spans="1:4">
      <c r="A1157" s="216"/>
      <c r="B1157" s="228"/>
      <c r="C1157" s="216"/>
      <c r="D1157" s="216">
        <f t="shared" si="12"/>
        <v>0</v>
      </c>
    </row>
    <row r="1158" ht="15" customHeight="1" spans="1:4">
      <c r="A1158" s="216"/>
      <c r="B1158" s="228"/>
      <c r="C1158" s="216"/>
      <c r="D1158" s="216">
        <f t="shared" si="12"/>
        <v>0</v>
      </c>
    </row>
    <row r="1159" ht="15" customHeight="1" spans="1:4">
      <c r="A1159" s="216"/>
      <c r="B1159" s="228"/>
      <c r="C1159" s="216"/>
      <c r="D1159" s="216">
        <f t="shared" si="12"/>
        <v>0</v>
      </c>
    </row>
    <row r="1160" ht="15" customHeight="1" spans="1:4">
      <c r="A1160" s="216"/>
      <c r="B1160" s="228"/>
      <c r="C1160" s="216"/>
      <c r="D1160" s="216">
        <f t="shared" si="12"/>
        <v>0</v>
      </c>
    </row>
    <row r="1161" ht="15" customHeight="1" spans="1:4">
      <c r="A1161" s="216"/>
      <c r="B1161" s="228"/>
      <c r="C1161" s="216"/>
      <c r="D1161" s="216">
        <f t="shared" si="12"/>
        <v>0</v>
      </c>
    </row>
    <row r="1162" ht="15" customHeight="1" spans="1:4">
      <c r="A1162" s="216"/>
      <c r="B1162" s="228"/>
      <c r="C1162" s="216"/>
      <c r="D1162" s="216">
        <f t="shared" si="12"/>
        <v>0</v>
      </c>
    </row>
    <row r="1163" ht="15" customHeight="1" spans="1:4">
      <c r="A1163" s="216"/>
      <c r="B1163" s="228"/>
      <c r="C1163" s="216"/>
      <c r="D1163" s="216">
        <f t="shared" si="12"/>
        <v>0</v>
      </c>
    </row>
    <row r="1164" ht="15" customHeight="1" spans="1:4">
      <c r="A1164" s="216"/>
      <c r="B1164" s="228"/>
      <c r="C1164" s="216"/>
      <c r="D1164" s="216">
        <f t="shared" si="12"/>
        <v>0</v>
      </c>
    </row>
    <row r="1165" ht="15" customHeight="1" spans="1:4">
      <c r="A1165" s="216"/>
      <c r="B1165" s="228"/>
      <c r="C1165" s="216"/>
      <c r="D1165" s="216">
        <f t="shared" si="12"/>
        <v>0</v>
      </c>
    </row>
    <row r="1166" ht="15" customHeight="1" spans="1:4">
      <c r="A1166" s="216"/>
      <c r="B1166" s="228"/>
      <c r="C1166" s="216"/>
      <c r="D1166" s="216">
        <f t="shared" si="12"/>
        <v>0</v>
      </c>
    </row>
    <row r="1167" ht="15" customHeight="1" spans="1:4">
      <c r="A1167" s="216"/>
      <c r="B1167" s="228"/>
      <c r="C1167" s="216"/>
      <c r="D1167" s="216">
        <f t="shared" si="12"/>
        <v>0</v>
      </c>
    </row>
    <row r="1168" ht="15" customHeight="1" spans="1:4">
      <c r="A1168" s="216"/>
      <c r="B1168" s="228"/>
      <c r="C1168" s="216"/>
      <c r="D1168" s="216">
        <f t="shared" si="12"/>
        <v>0</v>
      </c>
    </row>
    <row r="1169" ht="15" customHeight="1" spans="1:4">
      <c r="A1169" s="216"/>
      <c r="B1169" s="228"/>
      <c r="C1169" s="216"/>
      <c r="D1169" s="216">
        <f t="shared" si="12"/>
        <v>0</v>
      </c>
    </row>
    <row r="1170" ht="15" customHeight="1" spans="1:4">
      <c r="A1170" s="216"/>
      <c r="B1170" s="228"/>
      <c r="C1170" s="216"/>
      <c r="D1170" s="216">
        <f t="shared" si="12"/>
        <v>0</v>
      </c>
    </row>
    <row r="1171" ht="15" customHeight="1" spans="1:4">
      <c r="A1171" s="216"/>
      <c r="B1171" s="228"/>
      <c r="C1171" s="216"/>
      <c r="D1171" s="216">
        <f t="shared" si="12"/>
        <v>0</v>
      </c>
    </row>
    <row r="1172" ht="15" customHeight="1" spans="1:4">
      <c r="A1172" s="216"/>
      <c r="B1172" s="228"/>
      <c r="C1172" s="216"/>
      <c r="D1172" s="216">
        <f t="shared" si="12"/>
        <v>0</v>
      </c>
    </row>
    <row r="1173" ht="15" customHeight="1" spans="1:4">
      <c r="A1173" s="216"/>
      <c r="B1173" s="228"/>
      <c r="C1173" s="216"/>
      <c r="D1173" s="216">
        <f t="shared" si="12"/>
        <v>0</v>
      </c>
    </row>
    <row r="1174" ht="15" customHeight="1" spans="1:4">
      <c r="A1174" s="216"/>
      <c r="B1174" s="228"/>
      <c r="C1174" s="216"/>
      <c r="D1174" s="216">
        <f t="shared" si="12"/>
        <v>0</v>
      </c>
    </row>
    <row r="1175" ht="15" customHeight="1" spans="1:4">
      <c r="A1175" s="216"/>
      <c r="B1175" s="228"/>
      <c r="C1175" s="216"/>
      <c r="D1175" s="216">
        <f t="shared" si="12"/>
        <v>0</v>
      </c>
    </row>
    <row r="1176" ht="15" customHeight="1" spans="1:4">
      <c r="A1176" s="216"/>
      <c r="B1176" s="228"/>
      <c r="C1176" s="216"/>
      <c r="D1176" s="216">
        <f t="shared" si="12"/>
        <v>0</v>
      </c>
    </row>
    <row r="1177" ht="15" customHeight="1" spans="1:4">
      <c r="A1177" s="216"/>
      <c r="B1177" s="228"/>
      <c r="C1177" s="216"/>
      <c r="D1177" s="216">
        <f t="shared" si="12"/>
        <v>0</v>
      </c>
    </row>
    <row r="1178" ht="15" customHeight="1" spans="1:4">
      <c r="A1178" s="216"/>
      <c r="B1178" s="228"/>
      <c r="C1178" s="216"/>
      <c r="D1178" s="216">
        <f t="shared" si="12"/>
        <v>0</v>
      </c>
    </row>
    <row r="1179" ht="15" customHeight="1" spans="1:4">
      <c r="A1179" s="216"/>
      <c r="B1179" s="228"/>
      <c r="C1179" s="216"/>
      <c r="D1179" s="216">
        <f t="shared" si="12"/>
        <v>0</v>
      </c>
    </row>
    <row r="1180" ht="15" customHeight="1" spans="1:4">
      <c r="A1180" s="216"/>
      <c r="B1180" s="228"/>
      <c r="C1180" s="216"/>
      <c r="D1180" s="216">
        <f t="shared" si="12"/>
        <v>0</v>
      </c>
    </row>
    <row r="1181" ht="15" customHeight="1" spans="1:4">
      <c r="A1181" s="216"/>
      <c r="B1181" s="228"/>
      <c r="C1181" s="216"/>
      <c r="D1181" s="216">
        <f t="shared" si="12"/>
        <v>0</v>
      </c>
    </row>
    <row r="1182" ht="15" customHeight="1" spans="1:4">
      <c r="A1182" s="216"/>
      <c r="B1182" s="228"/>
      <c r="C1182" s="216"/>
      <c r="D1182" s="216">
        <f t="shared" si="12"/>
        <v>0</v>
      </c>
    </row>
    <row r="1183" ht="15" customHeight="1" spans="1:4">
      <c r="A1183" s="216"/>
      <c r="B1183" s="228"/>
      <c r="C1183" s="216"/>
      <c r="D1183" s="216">
        <f t="shared" si="12"/>
        <v>0</v>
      </c>
    </row>
    <row r="1184" ht="15" customHeight="1" spans="1:4">
      <c r="A1184" s="216"/>
      <c r="B1184" s="228"/>
      <c r="C1184" s="216"/>
      <c r="D1184" s="216">
        <f t="shared" si="12"/>
        <v>0</v>
      </c>
    </row>
    <row r="1185" ht="15" customHeight="1" spans="1:4">
      <c r="A1185" s="216"/>
      <c r="B1185" s="228"/>
      <c r="C1185" s="216"/>
      <c r="D1185" s="216">
        <f t="shared" si="12"/>
        <v>0</v>
      </c>
    </row>
    <row r="1186" ht="15" customHeight="1" spans="1:4">
      <c r="A1186" s="216"/>
      <c r="B1186" s="228"/>
      <c r="C1186" s="216"/>
      <c r="D1186" s="216">
        <f t="shared" si="12"/>
        <v>0</v>
      </c>
    </row>
    <row r="1187" ht="15" customHeight="1" spans="1:4">
      <c r="A1187" s="216"/>
      <c r="B1187" s="228"/>
      <c r="C1187" s="216"/>
      <c r="D1187" s="216">
        <f t="shared" si="12"/>
        <v>0</v>
      </c>
    </row>
    <row r="1188" ht="15" customHeight="1" spans="1:4">
      <c r="A1188" s="216"/>
      <c r="B1188" s="228"/>
      <c r="C1188" s="216"/>
      <c r="D1188" s="216">
        <f t="shared" si="12"/>
        <v>0</v>
      </c>
    </row>
    <row r="1189" ht="15" customHeight="1" spans="1:4">
      <c r="A1189" s="216"/>
      <c r="B1189" s="228"/>
      <c r="C1189" s="216"/>
      <c r="D1189" s="216">
        <f t="shared" si="12"/>
        <v>0</v>
      </c>
    </row>
    <row r="1190" ht="15" customHeight="1" spans="1:4">
      <c r="A1190" s="216"/>
      <c r="B1190" s="228"/>
      <c r="C1190" s="216"/>
      <c r="D1190" s="216">
        <f t="shared" si="12"/>
        <v>0</v>
      </c>
    </row>
    <row r="1191" ht="15" customHeight="1" spans="1:4">
      <c r="A1191" s="216"/>
      <c r="B1191" s="228"/>
      <c r="C1191" s="216"/>
      <c r="D1191" s="216">
        <f t="shared" si="12"/>
        <v>0</v>
      </c>
    </row>
    <row r="1192" ht="15" customHeight="1" spans="1:4">
      <c r="A1192" s="216"/>
      <c r="B1192" s="228"/>
      <c r="C1192" s="216"/>
      <c r="D1192" s="216">
        <f t="shared" si="12"/>
        <v>0</v>
      </c>
    </row>
    <row r="1193" ht="15" customHeight="1" spans="1:4">
      <c r="A1193" s="216"/>
      <c r="B1193" s="228"/>
      <c r="C1193" s="216"/>
      <c r="D1193" s="216">
        <f t="shared" si="12"/>
        <v>0</v>
      </c>
    </row>
    <row r="1194" ht="15" customHeight="1" spans="1:4">
      <c r="A1194" s="216"/>
      <c r="B1194" s="228"/>
      <c r="C1194" s="216"/>
      <c r="D1194" s="216">
        <f t="shared" si="12"/>
        <v>0</v>
      </c>
    </row>
    <row r="1195" ht="15" customHeight="1" spans="1:4">
      <c r="A1195" s="216"/>
      <c r="B1195" s="228"/>
      <c r="C1195" s="216"/>
      <c r="D1195" s="216">
        <f t="shared" si="12"/>
        <v>0</v>
      </c>
    </row>
    <row r="1196" ht="15" customHeight="1" spans="1:4">
      <c r="A1196" s="216"/>
      <c r="B1196" s="228"/>
      <c r="C1196" s="216"/>
      <c r="D1196" s="216">
        <f t="shared" si="12"/>
        <v>0</v>
      </c>
    </row>
    <row r="1197" ht="15" customHeight="1" spans="1:4">
      <c r="A1197" s="216"/>
      <c r="B1197" s="228"/>
      <c r="C1197" s="216"/>
      <c r="D1197" s="216">
        <f t="shared" si="12"/>
        <v>0</v>
      </c>
    </row>
    <row r="1198" ht="15" customHeight="1" spans="1:4">
      <c r="A1198" s="216"/>
      <c r="B1198" s="228"/>
      <c r="C1198" s="216"/>
      <c r="D1198" s="216">
        <f t="shared" si="12"/>
        <v>0</v>
      </c>
    </row>
    <row r="1199" ht="15" customHeight="1" spans="1:4">
      <c r="A1199" s="216"/>
      <c r="B1199" s="228"/>
      <c r="C1199" s="216"/>
      <c r="D1199" s="216">
        <f t="shared" si="12"/>
        <v>0</v>
      </c>
    </row>
    <row r="1200" ht="15" customHeight="1" spans="1:4">
      <c r="A1200" s="216"/>
      <c r="B1200" s="228"/>
      <c r="C1200" s="216"/>
      <c r="D1200" s="216">
        <f t="shared" si="12"/>
        <v>0</v>
      </c>
    </row>
    <row r="1201" ht="15" customHeight="1" spans="1:4">
      <c r="A1201" s="216"/>
      <c r="B1201" s="228"/>
      <c r="C1201" s="216"/>
      <c r="D1201" s="216">
        <f t="shared" si="12"/>
        <v>0</v>
      </c>
    </row>
    <row r="1202" ht="15" customHeight="1" spans="1:4">
      <c r="A1202" s="216"/>
      <c r="B1202" s="228"/>
      <c r="C1202" s="216"/>
      <c r="D1202" s="216">
        <f t="shared" si="12"/>
        <v>0</v>
      </c>
    </row>
    <row r="1203" ht="15" customHeight="1" spans="1:4">
      <c r="A1203" s="216"/>
      <c r="B1203" s="228"/>
      <c r="C1203" s="216"/>
      <c r="D1203" s="216">
        <f t="shared" si="12"/>
        <v>0</v>
      </c>
    </row>
    <row r="1204" ht="15" customHeight="1" spans="1:4">
      <c r="A1204" s="216"/>
      <c r="B1204" s="228"/>
      <c r="C1204" s="216"/>
      <c r="D1204" s="216">
        <f t="shared" si="12"/>
        <v>0</v>
      </c>
    </row>
    <row r="1205" ht="15" customHeight="1" spans="1:4">
      <c r="A1205" s="216"/>
      <c r="B1205" s="228"/>
      <c r="C1205" s="216"/>
      <c r="D1205" s="216">
        <f t="shared" si="12"/>
        <v>0</v>
      </c>
    </row>
    <row r="1206" ht="15" customHeight="1" spans="1:4">
      <c r="A1206" s="216"/>
      <c r="B1206" s="228"/>
      <c r="C1206" s="216"/>
      <c r="D1206" s="216">
        <f t="shared" si="12"/>
        <v>0</v>
      </c>
    </row>
    <row r="1207" ht="15" customHeight="1" spans="1:4">
      <c r="A1207" s="216"/>
      <c r="B1207" s="228"/>
      <c r="C1207" s="216"/>
      <c r="D1207" s="216">
        <f t="shared" si="12"/>
        <v>0</v>
      </c>
    </row>
    <row r="1208" ht="15" customHeight="1" spans="1:4">
      <c r="A1208" s="216"/>
      <c r="B1208" s="228"/>
      <c r="C1208" s="216"/>
      <c r="D1208" s="216">
        <f t="shared" si="12"/>
        <v>0</v>
      </c>
    </row>
    <row r="1209" ht="15" customHeight="1" spans="1:4">
      <c r="A1209" s="216"/>
      <c r="B1209" s="228"/>
      <c r="C1209" s="216"/>
      <c r="D1209" s="216">
        <f t="shared" si="12"/>
        <v>0</v>
      </c>
    </row>
    <row r="1210" ht="15" customHeight="1" spans="1:4">
      <c r="A1210" s="216"/>
      <c r="B1210" s="228"/>
      <c r="C1210" s="216"/>
      <c r="D1210" s="216">
        <f t="shared" si="12"/>
        <v>0</v>
      </c>
    </row>
    <row r="1211" ht="15" customHeight="1" spans="1:4">
      <c r="A1211" s="216"/>
      <c r="B1211" s="228"/>
      <c r="C1211" s="216"/>
      <c r="D1211" s="216">
        <f t="shared" si="12"/>
        <v>0</v>
      </c>
    </row>
    <row r="1212" ht="15" customHeight="1" spans="1:4">
      <c r="A1212" s="216"/>
      <c r="B1212" s="228"/>
      <c r="C1212" s="216"/>
      <c r="D1212" s="216">
        <f t="shared" si="12"/>
        <v>0</v>
      </c>
    </row>
    <row r="1213" ht="15" customHeight="1" spans="1:4">
      <c r="A1213" s="216"/>
      <c r="B1213" s="228"/>
      <c r="C1213" s="216"/>
      <c r="D1213" s="216">
        <f t="shared" si="12"/>
        <v>0</v>
      </c>
    </row>
    <row r="1214" ht="15" customHeight="1" spans="1:4">
      <c r="A1214" s="216"/>
      <c r="B1214" s="228"/>
      <c r="C1214" s="216"/>
      <c r="D1214" s="216">
        <f t="shared" si="12"/>
        <v>0</v>
      </c>
    </row>
    <row r="1215" ht="15" customHeight="1" spans="1:4">
      <c r="A1215" s="216"/>
      <c r="B1215" s="228"/>
      <c r="C1215" s="216"/>
      <c r="D1215" s="216">
        <f t="shared" si="12"/>
        <v>0</v>
      </c>
    </row>
    <row r="1216" ht="15" customHeight="1" spans="1:4">
      <c r="A1216" s="216"/>
      <c r="B1216" s="228"/>
      <c r="C1216" s="216"/>
      <c r="D1216" s="216">
        <f t="shared" si="12"/>
        <v>0</v>
      </c>
    </row>
    <row r="1217" ht="15" customHeight="1" spans="1:4">
      <c r="A1217" s="216"/>
      <c r="B1217" s="228"/>
      <c r="C1217" s="216"/>
      <c r="D1217" s="216">
        <f t="shared" si="12"/>
        <v>0</v>
      </c>
    </row>
    <row r="1218" ht="15" customHeight="1" spans="1:4">
      <c r="A1218" s="216"/>
      <c r="B1218" s="228"/>
      <c r="C1218" s="216"/>
      <c r="D1218" s="216">
        <f t="shared" si="12"/>
        <v>0</v>
      </c>
    </row>
    <row r="1219" ht="15" customHeight="1" spans="1:4">
      <c r="A1219" s="216"/>
      <c r="B1219" s="228"/>
      <c r="C1219" s="216"/>
      <c r="D1219" s="216">
        <f t="shared" ref="D1219:D1282" si="13">COUNTIF(A:A,A1219)</f>
        <v>0</v>
      </c>
    </row>
    <row r="1220" ht="15" customHeight="1" spans="1:4">
      <c r="A1220" s="216"/>
      <c r="B1220" s="228"/>
      <c r="C1220" s="216"/>
      <c r="D1220" s="216">
        <f t="shared" si="13"/>
        <v>0</v>
      </c>
    </row>
    <row r="1221" ht="15" customHeight="1" spans="1:4">
      <c r="A1221" s="216"/>
      <c r="B1221" s="228"/>
      <c r="C1221" s="216"/>
      <c r="D1221" s="216">
        <f t="shared" si="13"/>
        <v>0</v>
      </c>
    </row>
    <row r="1222" ht="15" customHeight="1" spans="1:4">
      <c r="A1222" s="216"/>
      <c r="B1222" s="228"/>
      <c r="C1222" s="216"/>
      <c r="D1222" s="216">
        <f t="shared" si="13"/>
        <v>0</v>
      </c>
    </row>
    <row r="1223" ht="15" customHeight="1" spans="1:4">
      <c r="A1223" s="216"/>
      <c r="B1223" s="228"/>
      <c r="C1223" s="216"/>
      <c r="D1223" s="216">
        <f t="shared" si="13"/>
        <v>0</v>
      </c>
    </row>
    <row r="1224" ht="15" customHeight="1" spans="1:4">
      <c r="A1224" s="216"/>
      <c r="B1224" s="228"/>
      <c r="C1224" s="216"/>
      <c r="D1224" s="216">
        <f t="shared" si="13"/>
        <v>0</v>
      </c>
    </row>
    <row r="1225" ht="15" customHeight="1" spans="1:4">
      <c r="A1225" s="216"/>
      <c r="B1225" s="228"/>
      <c r="C1225" s="216"/>
      <c r="D1225" s="216">
        <f t="shared" si="13"/>
        <v>0</v>
      </c>
    </row>
    <row r="1226" ht="15" customHeight="1" spans="1:4">
      <c r="A1226" s="216"/>
      <c r="B1226" s="228"/>
      <c r="C1226" s="216"/>
      <c r="D1226" s="216">
        <f t="shared" si="13"/>
        <v>0</v>
      </c>
    </row>
    <row r="1227" ht="15" customHeight="1" spans="1:4">
      <c r="A1227" s="216"/>
      <c r="B1227" s="228"/>
      <c r="C1227" s="216"/>
      <c r="D1227" s="216">
        <f t="shared" si="13"/>
        <v>0</v>
      </c>
    </row>
    <row r="1228" ht="15" customHeight="1" spans="1:4">
      <c r="A1228" s="216"/>
      <c r="B1228" s="228"/>
      <c r="C1228" s="216"/>
      <c r="D1228" s="216">
        <f t="shared" si="13"/>
        <v>0</v>
      </c>
    </row>
    <row r="1229" ht="15" customHeight="1" spans="1:4">
      <c r="A1229" s="216"/>
      <c r="B1229" s="228"/>
      <c r="C1229" s="216"/>
      <c r="D1229" s="216">
        <f t="shared" si="13"/>
        <v>0</v>
      </c>
    </row>
    <row r="1230" ht="15" customHeight="1" spans="1:4">
      <c r="A1230" s="216"/>
      <c r="B1230" s="228"/>
      <c r="C1230" s="216"/>
      <c r="D1230" s="216">
        <f t="shared" si="13"/>
        <v>0</v>
      </c>
    </row>
    <row r="1231" ht="15" customHeight="1" spans="1:4">
      <c r="A1231" s="216"/>
      <c r="B1231" s="228"/>
      <c r="C1231" s="216"/>
      <c r="D1231" s="216">
        <f t="shared" si="13"/>
        <v>0</v>
      </c>
    </row>
    <row r="1232" ht="15" customHeight="1" spans="1:4">
      <c r="A1232" s="216"/>
      <c r="B1232" s="228"/>
      <c r="C1232" s="216"/>
      <c r="D1232" s="216">
        <f t="shared" si="13"/>
        <v>0</v>
      </c>
    </row>
    <row r="1233" ht="15" customHeight="1" spans="1:4">
      <c r="A1233" s="216"/>
      <c r="B1233" s="228"/>
      <c r="C1233" s="216"/>
      <c r="D1233" s="216">
        <f t="shared" si="13"/>
        <v>0</v>
      </c>
    </row>
    <row r="1234" ht="15" customHeight="1" spans="1:4">
      <c r="A1234" s="216"/>
      <c r="B1234" s="228"/>
      <c r="C1234" s="216"/>
      <c r="D1234" s="216">
        <f t="shared" si="13"/>
        <v>0</v>
      </c>
    </row>
    <row r="1235" ht="15" customHeight="1" spans="1:4">
      <c r="A1235" s="216"/>
      <c r="B1235" s="228"/>
      <c r="C1235" s="216"/>
      <c r="D1235" s="216">
        <f t="shared" si="13"/>
        <v>0</v>
      </c>
    </row>
    <row r="1236" ht="15" customHeight="1" spans="1:4">
      <c r="A1236" s="216"/>
      <c r="B1236" s="228"/>
      <c r="C1236" s="216"/>
      <c r="D1236" s="216">
        <f t="shared" si="13"/>
        <v>0</v>
      </c>
    </row>
    <row r="1237" ht="15" customHeight="1" spans="1:4">
      <c r="A1237" s="216"/>
      <c r="B1237" s="228"/>
      <c r="C1237" s="216"/>
      <c r="D1237" s="216">
        <f t="shared" si="13"/>
        <v>0</v>
      </c>
    </row>
    <row r="1238" ht="15" customHeight="1" spans="1:4">
      <c r="A1238" s="216"/>
      <c r="B1238" s="228"/>
      <c r="C1238" s="216"/>
      <c r="D1238" s="216">
        <f t="shared" si="13"/>
        <v>0</v>
      </c>
    </row>
    <row r="1239" ht="15" customHeight="1" spans="1:4">
      <c r="A1239" s="216"/>
      <c r="B1239" s="228"/>
      <c r="C1239" s="216"/>
      <c r="D1239" s="216">
        <f t="shared" si="13"/>
        <v>0</v>
      </c>
    </row>
    <row r="1240" ht="15" customHeight="1" spans="1:4">
      <c r="A1240" s="216"/>
      <c r="B1240" s="228"/>
      <c r="C1240" s="216"/>
      <c r="D1240" s="216">
        <f t="shared" si="13"/>
        <v>0</v>
      </c>
    </row>
    <row r="1241" ht="15" customHeight="1" spans="1:4">
      <c r="A1241" s="216"/>
      <c r="B1241" s="228"/>
      <c r="C1241" s="216"/>
      <c r="D1241" s="216">
        <f t="shared" si="13"/>
        <v>0</v>
      </c>
    </row>
    <row r="1242" ht="15" customHeight="1" spans="1:4">
      <c r="A1242" s="216"/>
      <c r="B1242" s="228"/>
      <c r="C1242" s="216"/>
      <c r="D1242" s="216">
        <f t="shared" si="13"/>
        <v>0</v>
      </c>
    </row>
    <row r="1243" ht="15" customHeight="1" spans="1:4">
      <c r="A1243" s="216"/>
      <c r="B1243" s="228"/>
      <c r="C1243" s="216"/>
      <c r="D1243" s="216">
        <f t="shared" si="13"/>
        <v>0</v>
      </c>
    </row>
    <row r="1244" ht="15" customHeight="1" spans="1:4">
      <c r="A1244" s="216"/>
      <c r="B1244" s="228"/>
      <c r="C1244" s="216"/>
      <c r="D1244" s="216">
        <f t="shared" si="13"/>
        <v>0</v>
      </c>
    </row>
    <row r="1245" ht="15" customHeight="1" spans="1:4">
      <c r="A1245" s="216"/>
      <c r="B1245" s="228"/>
      <c r="C1245" s="216"/>
      <c r="D1245" s="216">
        <f t="shared" si="13"/>
        <v>0</v>
      </c>
    </row>
    <row r="1246" ht="15" customHeight="1" spans="1:4">
      <c r="A1246" s="216"/>
      <c r="B1246" s="228"/>
      <c r="C1246" s="216"/>
      <c r="D1246" s="216">
        <f t="shared" si="13"/>
        <v>0</v>
      </c>
    </row>
    <row r="1247" ht="15" customHeight="1" spans="1:4">
      <c r="A1247" s="216"/>
      <c r="B1247" s="228"/>
      <c r="C1247" s="216"/>
      <c r="D1247" s="216">
        <f t="shared" si="13"/>
        <v>0</v>
      </c>
    </row>
    <row r="1248" ht="15" customHeight="1" spans="1:4">
      <c r="A1248" s="216"/>
      <c r="B1248" s="228"/>
      <c r="C1248" s="216"/>
      <c r="D1248" s="216">
        <f t="shared" si="13"/>
        <v>0</v>
      </c>
    </row>
    <row r="1249" ht="15" customHeight="1" spans="1:4">
      <c r="A1249" s="216"/>
      <c r="B1249" s="228"/>
      <c r="C1249" s="216"/>
      <c r="D1249" s="216">
        <f t="shared" si="13"/>
        <v>0</v>
      </c>
    </row>
    <row r="1250" ht="15" customHeight="1" spans="1:4">
      <c r="A1250" s="216"/>
      <c r="B1250" s="228"/>
      <c r="C1250" s="216"/>
      <c r="D1250" s="216">
        <f t="shared" si="13"/>
        <v>0</v>
      </c>
    </row>
    <row r="1251" ht="15" customHeight="1" spans="1:4">
      <c r="A1251" s="216"/>
      <c r="B1251" s="228"/>
      <c r="C1251" s="216"/>
      <c r="D1251" s="216">
        <f t="shared" si="13"/>
        <v>0</v>
      </c>
    </row>
    <row r="1252" ht="15" customHeight="1" spans="1:4">
      <c r="A1252" s="216"/>
      <c r="B1252" s="228"/>
      <c r="C1252" s="216"/>
      <c r="D1252" s="216">
        <f t="shared" si="13"/>
        <v>0</v>
      </c>
    </row>
    <row r="1253" ht="15" customHeight="1" spans="1:4">
      <c r="A1253" s="216"/>
      <c r="B1253" s="228"/>
      <c r="C1253" s="216"/>
      <c r="D1253" s="216">
        <f t="shared" si="13"/>
        <v>0</v>
      </c>
    </row>
    <row r="1254" ht="15" customHeight="1" spans="1:4">
      <c r="A1254" s="216"/>
      <c r="B1254" s="228"/>
      <c r="C1254" s="216"/>
      <c r="D1254" s="216">
        <f t="shared" si="13"/>
        <v>0</v>
      </c>
    </row>
    <row r="1255" ht="15" customHeight="1" spans="1:4">
      <c r="A1255" s="216"/>
      <c r="B1255" s="228"/>
      <c r="C1255" s="216"/>
      <c r="D1255" s="216">
        <f t="shared" si="13"/>
        <v>0</v>
      </c>
    </row>
    <row r="1256" ht="15" customHeight="1" spans="1:4">
      <c r="A1256" s="216"/>
      <c r="B1256" s="228"/>
      <c r="C1256" s="216"/>
      <c r="D1256" s="216">
        <f t="shared" si="13"/>
        <v>0</v>
      </c>
    </row>
    <row r="1257" ht="15" customHeight="1" spans="1:4">
      <c r="A1257" s="216"/>
      <c r="B1257" s="228"/>
      <c r="C1257" s="216"/>
      <c r="D1257" s="216">
        <f t="shared" si="13"/>
        <v>0</v>
      </c>
    </row>
    <row r="1258" ht="15" customHeight="1" spans="1:4">
      <c r="A1258" s="216"/>
      <c r="B1258" s="228"/>
      <c r="C1258" s="216"/>
      <c r="D1258" s="216">
        <f t="shared" si="13"/>
        <v>0</v>
      </c>
    </row>
    <row r="1259" ht="15" customHeight="1" spans="1:4">
      <c r="A1259" s="216"/>
      <c r="B1259" s="228"/>
      <c r="C1259" s="216"/>
      <c r="D1259" s="216">
        <f t="shared" si="13"/>
        <v>0</v>
      </c>
    </row>
    <row r="1260" ht="15" customHeight="1" spans="1:4">
      <c r="A1260" s="216"/>
      <c r="B1260" s="228"/>
      <c r="C1260" s="216"/>
      <c r="D1260" s="216">
        <f t="shared" si="13"/>
        <v>0</v>
      </c>
    </row>
    <row r="1261" ht="15" customHeight="1" spans="1:4">
      <c r="A1261" s="216"/>
      <c r="B1261" s="228"/>
      <c r="C1261" s="216"/>
      <c r="D1261" s="216">
        <f t="shared" si="13"/>
        <v>0</v>
      </c>
    </row>
    <row r="1262" ht="15" customHeight="1" spans="1:4">
      <c r="A1262" s="216"/>
      <c r="B1262" s="228"/>
      <c r="C1262" s="216"/>
      <c r="D1262" s="216">
        <f t="shared" si="13"/>
        <v>0</v>
      </c>
    </row>
    <row r="1263" ht="15" customHeight="1" spans="1:4">
      <c r="A1263" s="216"/>
      <c r="B1263" s="228"/>
      <c r="C1263" s="216"/>
      <c r="D1263" s="216">
        <f t="shared" si="13"/>
        <v>0</v>
      </c>
    </row>
    <row r="1264" ht="15" customHeight="1" spans="1:4">
      <c r="A1264" s="216"/>
      <c r="B1264" s="228"/>
      <c r="C1264" s="216"/>
      <c r="D1264" s="216">
        <f t="shared" si="13"/>
        <v>0</v>
      </c>
    </row>
    <row r="1265" ht="15" customHeight="1" spans="1:4">
      <c r="A1265" s="216"/>
      <c r="B1265" s="228"/>
      <c r="C1265" s="216"/>
      <c r="D1265" s="216">
        <f t="shared" si="13"/>
        <v>0</v>
      </c>
    </row>
    <row r="1266" ht="15" customHeight="1" spans="1:4">
      <c r="A1266" s="216"/>
      <c r="B1266" s="228"/>
      <c r="C1266" s="216"/>
      <c r="D1266" s="216">
        <f t="shared" si="13"/>
        <v>0</v>
      </c>
    </row>
    <row r="1267" ht="15" customHeight="1" spans="1:4">
      <c r="A1267" s="216"/>
      <c r="B1267" s="228"/>
      <c r="C1267" s="216"/>
      <c r="D1267" s="216">
        <f t="shared" si="13"/>
        <v>0</v>
      </c>
    </row>
    <row r="1268" ht="15" customHeight="1" spans="1:4">
      <c r="A1268" s="216"/>
      <c r="B1268" s="228"/>
      <c r="C1268" s="216"/>
      <c r="D1268" s="216">
        <f t="shared" si="13"/>
        <v>0</v>
      </c>
    </row>
    <row r="1269" ht="15" customHeight="1" spans="1:4">
      <c r="A1269" s="216"/>
      <c r="B1269" s="228"/>
      <c r="C1269" s="216"/>
      <c r="D1269" s="216">
        <f t="shared" si="13"/>
        <v>0</v>
      </c>
    </row>
    <row r="1270" ht="15" customHeight="1" spans="1:4">
      <c r="A1270" s="216"/>
      <c r="B1270" s="228"/>
      <c r="C1270" s="216"/>
      <c r="D1270" s="216">
        <f t="shared" si="13"/>
        <v>0</v>
      </c>
    </row>
    <row r="1271" ht="15" customHeight="1" spans="1:4">
      <c r="A1271" s="216"/>
      <c r="B1271" s="228"/>
      <c r="C1271" s="216"/>
      <c r="D1271" s="216">
        <f t="shared" si="13"/>
        <v>0</v>
      </c>
    </row>
    <row r="1272" ht="15" customHeight="1" spans="1:4">
      <c r="A1272" s="216"/>
      <c r="B1272" s="228"/>
      <c r="C1272" s="216"/>
      <c r="D1272" s="216">
        <f t="shared" si="13"/>
        <v>0</v>
      </c>
    </row>
    <row r="1273" ht="15" customHeight="1" spans="1:4">
      <c r="A1273" s="216"/>
      <c r="B1273" s="228"/>
      <c r="C1273" s="216"/>
      <c r="D1273" s="216">
        <f t="shared" si="13"/>
        <v>0</v>
      </c>
    </row>
    <row r="1274" ht="15" customHeight="1" spans="1:4">
      <c r="A1274" s="216"/>
      <c r="B1274" s="228"/>
      <c r="C1274" s="216"/>
      <c r="D1274" s="216">
        <f t="shared" si="13"/>
        <v>0</v>
      </c>
    </row>
    <row r="1275" ht="15" customHeight="1" spans="1:4">
      <c r="A1275" s="216"/>
      <c r="B1275" s="228"/>
      <c r="C1275" s="216"/>
      <c r="D1275" s="216">
        <f t="shared" si="13"/>
        <v>0</v>
      </c>
    </row>
    <row r="1276" ht="15" customHeight="1" spans="1:4">
      <c r="A1276" s="216"/>
      <c r="B1276" s="228"/>
      <c r="C1276" s="216"/>
      <c r="D1276" s="216">
        <f t="shared" si="13"/>
        <v>0</v>
      </c>
    </row>
    <row r="1277" ht="15" customHeight="1" spans="1:4">
      <c r="A1277" s="216"/>
      <c r="B1277" s="228"/>
      <c r="C1277" s="216"/>
      <c r="D1277" s="216">
        <f t="shared" si="13"/>
        <v>0</v>
      </c>
    </row>
    <row r="1278" ht="15" customHeight="1" spans="1:4">
      <c r="A1278" s="216"/>
      <c r="B1278" s="228"/>
      <c r="C1278" s="216"/>
      <c r="D1278" s="216">
        <f t="shared" si="13"/>
        <v>0</v>
      </c>
    </row>
    <row r="1279" ht="15" customHeight="1" spans="1:4">
      <c r="A1279" s="216"/>
      <c r="B1279" s="228"/>
      <c r="C1279" s="216"/>
      <c r="D1279" s="216">
        <f t="shared" si="13"/>
        <v>0</v>
      </c>
    </row>
    <row r="1280" ht="15" customHeight="1" spans="1:4">
      <c r="A1280" s="216"/>
      <c r="B1280" s="228"/>
      <c r="C1280" s="216"/>
      <c r="D1280" s="216">
        <f t="shared" si="13"/>
        <v>0</v>
      </c>
    </row>
    <row r="1281" ht="15" customHeight="1" spans="1:4">
      <c r="A1281" s="216"/>
      <c r="B1281" s="228"/>
      <c r="C1281" s="216"/>
      <c r="D1281" s="216">
        <f t="shared" si="13"/>
        <v>0</v>
      </c>
    </row>
    <row r="1282" ht="15" customHeight="1" spans="1:4">
      <c r="A1282" s="216"/>
      <c r="B1282" s="228"/>
      <c r="C1282" s="216"/>
      <c r="D1282" s="216">
        <f t="shared" si="13"/>
        <v>0</v>
      </c>
    </row>
    <row r="1283" ht="15" customHeight="1" spans="1:4">
      <c r="A1283" s="216"/>
      <c r="B1283" s="228"/>
      <c r="C1283" s="216"/>
      <c r="D1283" s="216">
        <f t="shared" ref="D1283:D1346" si="14">COUNTIF(A:A,A1283)</f>
        <v>0</v>
      </c>
    </row>
    <row r="1284" ht="15" customHeight="1" spans="1:4">
      <c r="A1284" s="216"/>
      <c r="B1284" s="228"/>
      <c r="C1284" s="216"/>
      <c r="D1284" s="216">
        <f t="shared" si="14"/>
        <v>0</v>
      </c>
    </row>
    <row r="1285" ht="15" customHeight="1" spans="1:4">
      <c r="A1285" s="216"/>
      <c r="B1285" s="228"/>
      <c r="C1285" s="216"/>
      <c r="D1285" s="216">
        <f t="shared" si="14"/>
        <v>0</v>
      </c>
    </row>
    <row r="1286" ht="15" customHeight="1" spans="1:4">
      <c r="A1286" s="216"/>
      <c r="B1286" s="228"/>
      <c r="C1286" s="216"/>
      <c r="D1286" s="216">
        <f t="shared" si="14"/>
        <v>0</v>
      </c>
    </row>
    <row r="1287" ht="15" customHeight="1" spans="1:4">
      <c r="A1287" s="216"/>
      <c r="B1287" s="228"/>
      <c r="C1287" s="216"/>
      <c r="D1287" s="216">
        <f t="shared" si="14"/>
        <v>0</v>
      </c>
    </row>
    <row r="1288" ht="15" customHeight="1" spans="1:4">
      <c r="A1288" s="216"/>
      <c r="B1288" s="228"/>
      <c r="C1288" s="216"/>
      <c r="D1288" s="216">
        <f t="shared" si="14"/>
        <v>0</v>
      </c>
    </row>
    <row r="1289" ht="15" customHeight="1" spans="1:4">
      <c r="A1289" s="216"/>
      <c r="B1289" s="228"/>
      <c r="C1289" s="216"/>
      <c r="D1289" s="216">
        <f t="shared" si="14"/>
        <v>0</v>
      </c>
    </row>
    <row r="1290" ht="15" customHeight="1" spans="1:4">
      <c r="A1290" s="216"/>
      <c r="B1290" s="228"/>
      <c r="C1290" s="216"/>
      <c r="D1290" s="216">
        <f t="shared" si="14"/>
        <v>0</v>
      </c>
    </row>
    <row r="1291" ht="15" customHeight="1" spans="1:4">
      <c r="A1291" s="216"/>
      <c r="B1291" s="228"/>
      <c r="C1291" s="216"/>
      <c r="D1291" s="216">
        <f t="shared" si="14"/>
        <v>0</v>
      </c>
    </row>
    <row r="1292" ht="15" customHeight="1" spans="1:4">
      <c r="A1292" s="216"/>
      <c r="B1292" s="228"/>
      <c r="C1292" s="216"/>
      <c r="D1292" s="216">
        <f t="shared" si="14"/>
        <v>0</v>
      </c>
    </row>
    <row r="1293" ht="15" customHeight="1" spans="1:4">
      <c r="A1293" s="216"/>
      <c r="B1293" s="228"/>
      <c r="C1293" s="216"/>
      <c r="D1293" s="216">
        <f t="shared" si="14"/>
        <v>0</v>
      </c>
    </row>
    <row r="1294" ht="15" customHeight="1" spans="1:4">
      <c r="A1294" s="216"/>
      <c r="B1294" s="228"/>
      <c r="C1294" s="216"/>
      <c r="D1294" s="216">
        <f t="shared" si="14"/>
        <v>0</v>
      </c>
    </row>
    <row r="1295" ht="15" customHeight="1" spans="1:4">
      <c r="A1295" s="216"/>
      <c r="B1295" s="228"/>
      <c r="C1295" s="216"/>
      <c r="D1295" s="216">
        <f t="shared" si="14"/>
        <v>0</v>
      </c>
    </row>
    <row r="1296" ht="15" customHeight="1" spans="1:4">
      <c r="A1296" s="216"/>
      <c r="B1296" s="228"/>
      <c r="C1296" s="216"/>
      <c r="D1296" s="216">
        <f t="shared" si="14"/>
        <v>0</v>
      </c>
    </row>
    <row r="1297" ht="15" customHeight="1" spans="1:4">
      <c r="A1297" s="216"/>
      <c r="B1297" s="228"/>
      <c r="C1297" s="216"/>
      <c r="D1297" s="216">
        <f t="shared" si="14"/>
        <v>0</v>
      </c>
    </row>
    <row r="1298" ht="15" customHeight="1" spans="1:4">
      <c r="A1298" s="216"/>
      <c r="B1298" s="228"/>
      <c r="C1298" s="216"/>
      <c r="D1298" s="216">
        <f t="shared" si="14"/>
        <v>0</v>
      </c>
    </row>
    <row r="1299" ht="15" customHeight="1" spans="1:4">
      <c r="A1299" s="216"/>
      <c r="B1299" s="228"/>
      <c r="C1299" s="216"/>
      <c r="D1299" s="216">
        <f t="shared" si="14"/>
        <v>0</v>
      </c>
    </row>
    <row r="1300" ht="15" customHeight="1" spans="1:4">
      <c r="A1300" s="216"/>
      <c r="B1300" s="228"/>
      <c r="C1300" s="216"/>
      <c r="D1300" s="216">
        <f t="shared" si="14"/>
        <v>0</v>
      </c>
    </row>
    <row r="1301" ht="15" customHeight="1" spans="1:4">
      <c r="A1301" s="216"/>
      <c r="B1301" s="228"/>
      <c r="C1301" s="216"/>
      <c r="D1301" s="216">
        <f t="shared" si="14"/>
        <v>0</v>
      </c>
    </row>
    <row r="1302" ht="15" customHeight="1" spans="1:4">
      <c r="A1302" s="216"/>
      <c r="B1302" s="228"/>
      <c r="C1302" s="216"/>
      <c r="D1302" s="216">
        <f t="shared" si="14"/>
        <v>0</v>
      </c>
    </row>
    <row r="1303" ht="15" customHeight="1" spans="1:4">
      <c r="A1303" s="216"/>
      <c r="B1303" s="228"/>
      <c r="C1303" s="216"/>
      <c r="D1303" s="216">
        <f t="shared" si="14"/>
        <v>0</v>
      </c>
    </row>
    <row r="1304" ht="15" customHeight="1" spans="1:4">
      <c r="A1304" s="216"/>
      <c r="B1304" s="228"/>
      <c r="C1304" s="216"/>
      <c r="D1304" s="216">
        <f t="shared" si="14"/>
        <v>0</v>
      </c>
    </row>
    <row r="1305" ht="15" customHeight="1" spans="1:4">
      <c r="A1305" s="216"/>
      <c r="B1305" s="228"/>
      <c r="C1305" s="216"/>
      <c r="D1305" s="216">
        <f t="shared" si="14"/>
        <v>0</v>
      </c>
    </row>
    <row r="1306" ht="15" customHeight="1" spans="1:4">
      <c r="A1306" s="216"/>
      <c r="B1306" s="228"/>
      <c r="C1306" s="216"/>
      <c r="D1306" s="216">
        <f t="shared" si="14"/>
        <v>0</v>
      </c>
    </row>
    <row r="1307" ht="15" customHeight="1" spans="1:4">
      <c r="A1307" s="216"/>
      <c r="B1307" s="228"/>
      <c r="C1307" s="216"/>
      <c r="D1307" s="216">
        <f t="shared" si="14"/>
        <v>0</v>
      </c>
    </row>
    <row r="1308" ht="15" customHeight="1" spans="1:4">
      <c r="A1308" s="216"/>
      <c r="B1308" s="228"/>
      <c r="C1308" s="216"/>
      <c r="D1308" s="216">
        <f t="shared" si="14"/>
        <v>0</v>
      </c>
    </row>
    <row r="1309" ht="15" customHeight="1" spans="1:4">
      <c r="A1309" s="216"/>
      <c r="B1309" s="228"/>
      <c r="C1309" s="216"/>
      <c r="D1309" s="216">
        <f t="shared" si="14"/>
        <v>0</v>
      </c>
    </row>
    <row r="1310" ht="15" customHeight="1" spans="1:4">
      <c r="A1310" s="216"/>
      <c r="B1310" s="228"/>
      <c r="C1310" s="216"/>
      <c r="D1310" s="216">
        <f t="shared" si="14"/>
        <v>0</v>
      </c>
    </row>
    <row r="1311" ht="15" customHeight="1" spans="1:4">
      <c r="A1311" s="216"/>
      <c r="B1311" s="228"/>
      <c r="C1311" s="216"/>
      <c r="D1311" s="216">
        <f t="shared" si="14"/>
        <v>0</v>
      </c>
    </row>
    <row r="1312" ht="15" customHeight="1" spans="1:4">
      <c r="A1312" s="216"/>
      <c r="B1312" s="228"/>
      <c r="C1312" s="216"/>
      <c r="D1312" s="216">
        <f t="shared" si="14"/>
        <v>0</v>
      </c>
    </row>
    <row r="1313" ht="15" customHeight="1" spans="1:4">
      <c r="A1313" s="216"/>
      <c r="B1313" s="228"/>
      <c r="C1313" s="216"/>
      <c r="D1313" s="216">
        <f t="shared" si="14"/>
        <v>0</v>
      </c>
    </row>
    <row r="1314" ht="15" customHeight="1" spans="1:4">
      <c r="A1314" s="216"/>
      <c r="B1314" s="228"/>
      <c r="C1314" s="216"/>
      <c r="D1314" s="216">
        <f t="shared" si="14"/>
        <v>0</v>
      </c>
    </row>
    <row r="1315" ht="15" customHeight="1" spans="1:4">
      <c r="A1315" s="216"/>
      <c r="B1315" s="228"/>
      <c r="C1315" s="216"/>
      <c r="D1315" s="216">
        <f t="shared" si="14"/>
        <v>0</v>
      </c>
    </row>
    <row r="1316" ht="15" customHeight="1" spans="1:4">
      <c r="A1316" s="216"/>
      <c r="B1316" s="228"/>
      <c r="C1316" s="216"/>
      <c r="D1316" s="216">
        <f t="shared" si="14"/>
        <v>0</v>
      </c>
    </row>
    <row r="1317" ht="15" customHeight="1" spans="1:4">
      <c r="A1317" s="216"/>
      <c r="B1317" s="228"/>
      <c r="C1317" s="216"/>
      <c r="D1317" s="216">
        <f t="shared" si="14"/>
        <v>0</v>
      </c>
    </row>
    <row r="1318" ht="15" customHeight="1" spans="1:4">
      <c r="A1318" s="216"/>
      <c r="B1318" s="228"/>
      <c r="C1318" s="216"/>
      <c r="D1318" s="216">
        <f t="shared" si="14"/>
        <v>0</v>
      </c>
    </row>
    <row r="1319" ht="15" customHeight="1" spans="1:4">
      <c r="A1319" s="216"/>
      <c r="B1319" s="228"/>
      <c r="C1319" s="216"/>
      <c r="D1319" s="216">
        <f t="shared" si="14"/>
        <v>0</v>
      </c>
    </row>
    <row r="1320" ht="15" customHeight="1" spans="1:4">
      <c r="A1320" s="216"/>
      <c r="B1320" s="228"/>
      <c r="C1320" s="216"/>
      <c r="D1320" s="216">
        <f t="shared" si="14"/>
        <v>0</v>
      </c>
    </row>
    <row r="1321" ht="15" customHeight="1" spans="1:4">
      <c r="A1321" s="216"/>
      <c r="B1321" s="228"/>
      <c r="C1321" s="216"/>
      <c r="D1321" s="216">
        <f t="shared" si="14"/>
        <v>0</v>
      </c>
    </row>
    <row r="1322" ht="15" customHeight="1" spans="1:4">
      <c r="A1322" s="216"/>
      <c r="B1322" s="228"/>
      <c r="C1322" s="216"/>
      <c r="D1322" s="216">
        <f t="shared" si="14"/>
        <v>0</v>
      </c>
    </row>
    <row r="1323" ht="15" customHeight="1" spans="1:4">
      <c r="A1323" s="216"/>
      <c r="B1323" s="228"/>
      <c r="C1323" s="216"/>
      <c r="D1323" s="216">
        <f t="shared" si="14"/>
        <v>0</v>
      </c>
    </row>
    <row r="1324" ht="15" customHeight="1" spans="1:4">
      <c r="A1324" s="216"/>
      <c r="B1324" s="228"/>
      <c r="C1324" s="216"/>
      <c r="D1324" s="216">
        <f t="shared" si="14"/>
        <v>0</v>
      </c>
    </row>
    <row r="1325" ht="15" customHeight="1" spans="1:4">
      <c r="A1325" s="216"/>
      <c r="B1325" s="228"/>
      <c r="C1325" s="216"/>
      <c r="D1325" s="216">
        <f t="shared" si="14"/>
        <v>0</v>
      </c>
    </row>
    <row r="1326" ht="15" customHeight="1" spans="1:4">
      <c r="A1326" s="216"/>
      <c r="B1326" s="228"/>
      <c r="C1326" s="216"/>
      <c r="D1326" s="216">
        <f t="shared" si="14"/>
        <v>0</v>
      </c>
    </row>
    <row r="1327" ht="15" customHeight="1" spans="1:4">
      <c r="A1327" s="216"/>
      <c r="B1327" s="228"/>
      <c r="C1327" s="216"/>
      <c r="D1327" s="216">
        <f t="shared" si="14"/>
        <v>0</v>
      </c>
    </row>
    <row r="1328" ht="15" customHeight="1" spans="1:4">
      <c r="A1328" s="216"/>
      <c r="B1328" s="228"/>
      <c r="C1328" s="216"/>
      <c r="D1328" s="216">
        <f t="shared" si="14"/>
        <v>0</v>
      </c>
    </row>
    <row r="1329" ht="15" customHeight="1" spans="1:4">
      <c r="A1329" s="216"/>
      <c r="B1329" s="228"/>
      <c r="C1329" s="216"/>
      <c r="D1329" s="216">
        <f t="shared" si="14"/>
        <v>0</v>
      </c>
    </row>
    <row r="1330" ht="15" customHeight="1" spans="1:4">
      <c r="A1330" s="216"/>
      <c r="B1330" s="228"/>
      <c r="C1330" s="216"/>
      <c r="D1330" s="216">
        <f t="shared" si="14"/>
        <v>0</v>
      </c>
    </row>
    <row r="1331" ht="15" customHeight="1" spans="1:4">
      <c r="A1331" s="216"/>
      <c r="B1331" s="228"/>
      <c r="C1331" s="216"/>
      <c r="D1331" s="216">
        <f t="shared" si="14"/>
        <v>0</v>
      </c>
    </row>
    <row r="1332" ht="15" customHeight="1" spans="1:4">
      <c r="A1332" s="216"/>
      <c r="B1332" s="228"/>
      <c r="C1332" s="216"/>
      <c r="D1332" s="216">
        <f t="shared" si="14"/>
        <v>0</v>
      </c>
    </row>
    <row r="1333" ht="15" customHeight="1" spans="1:4">
      <c r="A1333" s="216"/>
      <c r="B1333" s="228"/>
      <c r="C1333" s="216"/>
      <c r="D1333" s="216">
        <f t="shared" si="14"/>
        <v>0</v>
      </c>
    </row>
    <row r="1334" ht="15" customHeight="1" spans="1:4">
      <c r="A1334" s="216"/>
      <c r="B1334" s="228"/>
      <c r="C1334" s="216"/>
      <c r="D1334" s="216">
        <f t="shared" si="14"/>
        <v>0</v>
      </c>
    </row>
    <row r="1335" ht="15" customHeight="1" spans="1:4">
      <c r="A1335" s="216"/>
      <c r="B1335" s="228"/>
      <c r="C1335" s="216"/>
      <c r="D1335" s="216">
        <f t="shared" si="14"/>
        <v>0</v>
      </c>
    </row>
    <row r="1336" ht="15" customHeight="1" spans="1:4">
      <c r="A1336" s="216"/>
      <c r="B1336" s="228"/>
      <c r="C1336" s="216"/>
      <c r="D1336" s="216">
        <f t="shared" si="14"/>
        <v>0</v>
      </c>
    </row>
    <row r="1337" ht="15" customHeight="1" spans="1:4">
      <c r="A1337" s="216"/>
      <c r="B1337" s="228"/>
      <c r="C1337" s="216"/>
      <c r="D1337" s="216">
        <f t="shared" si="14"/>
        <v>0</v>
      </c>
    </row>
    <row r="1338" ht="15" customHeight="1" spans="1:4">
      <c r="A1338" s="216"/>
      <c r="B1338" s="228"/>
      <c r="C1338" s="216"/>
      <c r="D1338" s="216">
        <f t="shared" si="14"/>
        <v>0</v>
      </c>
    </row>
    <row r="1339" ht="15" customHeight="1" spans="1:4">
      <c r="A1339" s="216"/>
      <c r="B1339" s="228"/>
      <c r="C1339" s="216"/>
      <c r="D1339" s="216">
        <f t="shared" si="14"/>
        <v>0</v>
      </c>
    </row>
    <row r="1340" ht="15" customHeight="1" spans="1:4">
      <c r="A1340" s="216"/>
      <c r="B1340" s="228"/>
      <c r="C1340" s="216"/>
      <c r="D1340" s="216">
        <f t="shared" si="14"/>
        <v>0</v>
      </c>
    </row>
    <row r="1341" ht="15" customHeight="1" spans="1:4">
      <c r="A1341" s="216"/>
      <c r="B1341" s="228"/>
      <c r="C1341" s="216"/>
      <c r="D1341" s="216">
        <f t="shared" si="14"/>
        <v>0</v>
      </c>
    </row>
    <row r="1342" ht="15" customHeight="1" spans="1:4">
      <c r="A1342" s="216"/>
      <c r="B1342" s="228"/>
      <c r="C1342" s="216"/>
      <c r="D1342" s="216">
        <f t="shared" si="14"/>
        <v>0</v>
      </c>
    </row>
    <row r="1343" ht="15" customHeight="1" spans="1:4">
      <c r="A1343" s="216"/>
      <c r="B1343" s="228"/>
      <c r="C1343" s="216"/>
      <c r="D1343" s="216">
        <f t="shared" si="14"/>
        <v>0</v>
      </c>
    </row>
    <row r="1344" ht="15" customHeight="1" spans="1:4">
      <c r="A1344" s="216"/>
      <c r="B1344" s="228"/>
      <c r="C1344" s="216"/>
      <c r="D1344" s="216">
        <f t="shared" si="14"/>
        <v>0</v>
      </c>
    </row>
    <row r="1345" ht="15" customHeight="1" spans="1:4">
      <c r="A1345" s="216"/>
      <c r="B1345" s="228"/>
      <c r="C1345" s="216"/>
      <c r="D1345" s="216">
        <f t="shared" si="14"/>
        <v>0</v>
      </c>
    </row>
    <row r="1346" ht="15" customHeight="1" spans="1:4">
      <c r="A1346" s="216"/>
      <c r="B1346" s="228"/>
      <c r="C1346" s="216"/>
      <c r="D1346" s="216">
        <f t="shared" si="14"/>
        <v>0</v>
      </c>
    </row>
    <row r="1347" ht="15" customHeight="1" spans="1:4">
      <c r="A1347" s="216"/>
      <c r="B1347" s="228"/>
      <c r="C1347" s="216"/>
      <c r="D1347" s="216">
        <f t="shared" ref="D1347:D1410" si="15">COUNTIF(A:A,A1347)</f>
        <v>0</v>
      </c>
    </row>
    <row r="1348" ht="15" customHeight="1" spans="1:4">
      <c r="A1348" s="216"/>
      <c r="B1348" s="228"/>
      <c r="C1348" s="216"/>
      <c r="D1348" s="216">
        <f t="shared" si="15"/>
        <v>0</v>
      </c>
    </row>
    <row r="1349" ht="15" customHeight="1" spans="1:4">
      <c r="A1349" s="216"/>
      <c r="B1349" s="228"/>
      <c r="C1349" s="216"/>
      <c r="D1349" s="216">
        <f t="shared" si="15"/>
        <v>0</v>
      </c>
    </row>
    <row r="1350" ht="15" customHeight="1" spans="1:4">
      <c r="A1350" s="216"/>
      <c r="B1350" s="228"/>
      <c r="C1350" s="216"/>
      <c r="D1350" s="216">
        <f t="shared" si="15"/>
        <v>0</v>
      </c>
    </row>
    <row r="1351" ht="15" customHeight="1" spans="1:4">
      <c r="A1351" s="216"/>
      <c r="B1351" s="228"/>
      <c r="C1351" s="216"/>
      <c r="D1351" s="216">
        <f t="shared" si="15"/>
        <v>0</v>
      </c>
    </row>
    <row r="1352" ht="15" customHeight="1" spans="1:4">
      <c r="A1352" s="216"/>
      <c r="B1352" s="228"/>
      <c r="C1352" s="216"/>
      <c r="D1352" s="216">
        <f t="shared" si="15"/>
        <v>0</v>
      </c>
    </row>
    <row r="1353" ht="15" customHeight="1" spans="1:4">
      <c r="A1353" s="216"/>
      <c r="B1353" s="228"/>
      <c r="C1353" s="216"/>
      <c r="D1353" s="216">
        <f t="shared" si="15"/>
        <v>0</v>
      </c>
    </row>
    <row r="1354" ht="15" customHeight="1" spans="1:4">
      <c r="A1354" s="216"/>
      <c r="B1354" s="228"/>
      <c r="C1354" s="216"/>
      <c r="D1354" s="216">
        <f t="shared" si="15"/>
        <v>0</v>
      </c>
    </row>
    <row r="1355" ht="15" customHeight="1" spans="1:4">
      <c r="A1355" s="216"/>
      <c r="B1355" s="228"/>
      <c r="C1355" s="216"/>
      <c r="D1355" s="216">
        <f t="shared" si="15"/>
        <v>0</v>
      </c>
    </row>
    <row r="1356" ht="15" customHeight="1" spans="1:4">
      <c r="A1356" s="216"/>
      <c r="B1356" s="228"/>
      <c r="C1356" s="216"/>
      <c r="D1356" s="216">
        <f t="shared" si="15"/>
        <v>0</v>
      </c>
    </row>
    <row r="1357" ht="15" customHeight="1" spans="1:4">
      <c r="A1357" s="216"/>
      <c r="B1357" s="228"/>
      <c r="C1357" s="216"/>
      <c r="D1357" s="216">
        <f t="shared" si="15"/>
        <v>0</v>
      </c>
    </row>
    <row r="1358" ht="15" customHeight="1" spans="1:4">
      <c r="A1358" s="216"/>
      <c r="B1358" s="228"/>
      <c r="C1358" s="216"/>
      <c r="D1358" s="216">
        <f t="shared" si="15"/>
        <v>0</v>
      </c>
    </row>
    <row r="1359" ht="15" customHeight="1" spans="1:4">
      <c r="A1359" s="216"/>
      <c r="B1359" s="228"/>
      <c r="C1359" s="216"/>
      <c r="D1359" s="216">
        <f t="shared" si="15"/>
        <v>0</v>
      </c>
    </row>
    <row r="1360" ht="15" customHeight="1" spans="1:4">
      <c r="A1360" s="216"/>
      <c r="B1360" s="228"/>
      <c r="C1360" s="216"/>
      <c r="D1360" s="216">
        <f t="shared" si="15"/>
        <v>0</v>
      </c>
    </row>
    <row r="1361" ht="15" customHeight="1" spans="1:4">
      <c r="A1361" s="216"/>
      <c r="B1361" s="228"/>
      <c r="C1361" s="216"/>
      <c r="D1361" s="216">
        <f t="shared" si="15"/>
        <v>0</v>
      </c>
    </row>
    <row r="1362" ht="15" customHeight="1" spans="1:4">
      <c r="A1362" s="216"/>
      <c r="B1362" s="228"/>
      <c r="C1362" s="216"/>
      <c r="D1362" s="216">
        <f t="shared" si="15"/>
        <v>0</v>
      </c>
    </row>
    <row r="1363" ht="15" customHeight="1" spans="1:4">
      <c r="A1363" s="216"/>
      <c r="B1363" s="228"/>
      <c r="C1363" s="216"/>
      <c r="D1363" s="216">
        <f t="shared" si="15"/>
        <v>0</v>
      </c>
    </row>
    <row r="1364" ht="15" customHeight="1" spans="1:4">
      <c r="A1364" s="216"/>
      <c r="B1364" s="228"/>
      <c r="C1364" s="216"/>
      <c r="D1364" s="216">
        <f t="shared" si="15"/>
        <v>0</v>
      </c>
    </row>
    <row r="1365" ht="15" customHeight="1" spans="1:4">
      <c r="A1365" s="216"/>
      <c r="B1365" s="228"/>
      <c r="C1365" s="216"/>
      <c r="D1365" s="216">
        <f t="shared" si="15"/>
        <v>0</v>
      </c>
    </row>
    <row r="1366" ht="15" customHeight="1" spans="1:4">
      <c r="A1366" s="216"/>
      <c r="B1366" s="228"/>
      <c r="C1366" s="216"/>
      <c r="D1366" s="216">
        <f t="shared" si="15"/>
        <v>0</v>
      </c>
    </row>
    <row r="1367" ht="15" customHeight="1" spans="1:4">
      <c r="A1367" s="216"/>
      <c r="B1367" s="228"/>
      <c r="C1367" s="216"/>
      <c r="D1367" s="216">
        <f t="shared" si="15"/>
        <v>0</v>
      </c>
    </row>
    <row r="1368" ht="15" customHeight="1" spans="1:4">
      <c r="A1368" s="216"/>
      <c r="B1368" s="228"/>
      <c r="C1368" s="216"/>
      <c r="D1368" s="216">
        <f t="shared" si="15"/>
        <v>0</v>
      </c>
    </row>
    <row r="1369" ht="15" customHeight="1" spans="1:4">
      <c r="A1369" s="216"/>
      <c r="B1369" s="228"/>
      <c r="C1369" s="216"/>
      <c r="D1369" s="216">
        <f t="shared" si="15"/>
        <v>0</v>
      </c>
    </row>
    <row r="1370" ht="15" customHeight="1" spans="1:4">
      <c r="A1370" s="216"/>
      <c r="B1370" s="228"/>
      <c r="C1370" s="216"/>
      <c r="D1370" s="216">
        <f t="shared" si="15"/>
        <v>0</v>
      </c>
    </row>
    <row r="1371" ht="15" customHeight="1" spans="1:4">
      <c r="A1371" s="216"/>
      <c r="B1371" s="228"/>
      <c r="C1371" s="216"/>
      <c r="D1371" s="216">
        <f t="shared" si="15"/>
        <v>0</v>
      </c>
    </row>
    <row r="1372" ht="15" customHeight="1" spans="1:4">
      <c r="A1372" s="216"/>
      <c r="B1372" s="228"/>
      <c r="C1372" s="216"/>
      <c r="D1372" s="216">
        <f t="shared" si="15"/>
        <v>0</v>
      </c>
    </row>
    <row r="1373" ht="15" customHeight="1" spans="1:4">
      <c r="A1373" s="216"/>
      <c r="B1373" s="228"/>
      <c r="C1373" s="216"/>
      <c r="D1373" s="216">
        <f t="shared" si="15"/>
        <v>0</v>
      </c>
    </row>
    <row r="1374" ht="15" customHeight="1" spans="1:4">
      <c r="A1374" s="216"/>
      <c r="B1374" s="228"/>
      <c r="C1374" s="216"/>
      <c r="D1374" s="216">
        <f t="shared" si="15"/>
        <v>0</v>
      </c>
    </row>
    <row r="1375" ht="15" customHeight="1" spans="1:4">
      <c r="A1375" s="216"/>
      <c r="B1375" s="228"/>
      <c r="C1375" s="216"/>
      <c r="D1375" s="216">
        <f t="shared" si="15"/>
        <v>0</v>
      </c>
    </row>
    <row r="1376" ht="15" customHeight="1" spans="1:4">
      <c r="A1376" s="216"/>
      <c r="B1376" s="228"/>
      <c r="C1376" s="216"/>
      <c r="D1376" s="216">
        <f t="shared" si="15"/>
        <v>0</v>
      </c>
    </row>
    <row r="1377" ht="15" customHeight="1" spans="1:4">
      <c r="A1377" s="216"/>
      <c r="B1377" s="228"/>
      <c r="C1377" s="216"/>
      <c r="D1377" s="216">
        <f t="shared" si="15"/>
        <v>0</v>
      </c>
    </row>
    <row r="1378" ht="15" customHeight="1" spans="1:4">
      <c r="A1378" s="216"/>
      <c r="B1378" s="228"/>
      <c r="C1378" s="216"/>
      <c r="D1378" s="216">
        <f t="shared" si="15"/>
        <v>0</v>
      </c>
    </row>
    <row r="1379" ht="15" customHeight="1" spans="1:4">
      <c r="A1379" s="216"/>
      <c r="B1379" s="228"/>
      <c r="C1379" s="216"/>
      <c r="D1379" s="216">
        <f t="shared" si="15"/>
        <v>0</v>
      </c>
    </row>
    <row r="1380" ht="15" customHeight="1" spans="1:4">
      <c r="A1380" s="216"/>
      <c r="B1380" s="228"/>
      <c r="C1380" s="216"/>
      <c r="D1380" s="216">
        <f t="shared" si="15"/>
        <v>0</v>
      </c>
    </row>
    <row r="1381" ht="15" customHeight="1" spans="1:4">
      <c r="A1381" s="216"/>
      <c r="B1381" s="228"/>
      <c r="C1381" s="216"/>
      <c r="D1381" s="216">
        <f t="shared" si="15"/>
        <v>0</v>
      </c>
    </row>
    <row r="1382" ht="15" customHeight="1" spans="1:4">
      <c r="A1382" s="216"/>
      <c r="B1382" s="228"/>
      <c r="C1382" s="216"/>
      <c r="D1382" s="216">
        <f t="shared" si="15"/>
        <v>0</v>
      </c>
    </row>
    <row r="1383" ht="15" customHeight="1" spans="1:4">
      <c r="A1383" s="216"/>
      <c r="B1383" s="228"/>
      <c r="C1383" s="216"/>
      <c r="D1383" s="216">
        <f t="shared" si="15"/>
        <v>0</v>
      </c>
    </row>
    <row r="1384" ht="15" customHeight="1" spans="1:4">
      <c r="A1384" s="216"/>
      <c r="B1384" s="228"/>
      <c r="C1384" s="216"/>
      <c r="D1384" s="216">
        <f t="shared" si="15"/>
        <v>0</v>
      </c>
    </row>
    <row r="1385" ht="15" customHeight="1" spans="1:4">
      <c r="A1385" s="216"/>
      <c r="B1385" s="228"/>
      <c r="C1385" s="216"/>
      <c r="D1385" s="216">
        <f t="shared" si="15"/>
        <v>0</v>
      </c>
    </row>
    <row r="1386" ht="15" customHeight="1" spans="1:4">
      <c r="A1386" s="216"/>
      <c r="B1386" s="228"/>
      <c r="C1386" s="216"/>
      <c r="D1386" s="216">
        <f t="shared" si="15"/>
        <v>0</v>
      </c>
    </row>
    <row r="1387" ht="15" customHeight="1" spans="1:4">
      <c r="A1387" s="216"/>
      <c r="B1387" s="228"/>
      <c r="C1387" s="216"/>
      <c r="D1387" s="216">
        <f t="shared" si="15"/>
        <v>0</v>
      </c>
    </row>
    <row r="1388" ht="15" customHeight="1" spans="1:4">
      <c r="A1388" s="216"/>
      <c r="B1388" s="228"/>
      <c r="C1388" s="216"/>
      <c r="D1388" s="216">
        <f t="shared" si="15"/>
        <v>0</v>
      </c>
    </row>
    <row r="1389" ht="15" customHeight="1" spans="1:4">
      <c r="A1389" s="216"/>
      <c r="B1389" s="228"/>
      <c r="C1389" s="216"/>
      <c r="D1389" s="216">
        <f t="shared" si="15"/>
        <v>0</v>
      </c>
    </row>
    <row r="1390" ht="15" customHeight="1" spans="1:4">
      <c r="A1390" s="216"/>
      <c r="B1390" s="228"/>
      <c r="C1390" s="216"/>
      <c r="D1390" s="216">
        <f t="shared" si="15"/>
        <v>0</v>
      </c>
    </row>
    <row r="1391" ht="15" customHeight="1" spans="1:4">
      <c r="A1391" s="216"/>
      <c r="B1391" s="228"/>
      <c r="C1391" s="216"/>
      <c r="D1391" s="216">
        <f t="shared" si="15"/>
        <v>0</v>
      </c>
    </row>
    <row r="1392" ht="15" customHeight="1" spans="1:4">
      <c r="A1392" s="216"/>
      <c r="B1392" s="228"/>
      <c r="C1392" s="216"/>
      <c r="D1392" s="216">
        <f t="shared" si="15"/>
        <v>0</v>
      </c>
    </row>
    <row r="1393" ht="15" customHeight="1" spans="1:4">
      <c r="A1393" s="216"/>
      <c r="B1393" s="228"/>
      <c r="C1393" s="216"/>
      <c r="D1393" s="216">
        <f t="shared" si="15"/>
        <v>0</v>
      </c>
    </row>
    <row r="1394" ht="15" customHeight="1" spans="1:4">
      <c r="A1394" s="216"/>
      <c r="B1394" s="228"/>
      <c r="C1394" s="216"/>
      <c r="D1394" s="216">
        <f t="shared" si="15"/>
        <v>0</v>
      </c>
    </row>
    <row r="1395" ht="15" customHeight="1" spans="1:4">
      <c r="A1395" s="216"/>
      <c r="B1395" s="228"/>
      <c r="C1395" s="216"/>
      <c r="D1395" s="216">
        <f t="shared" si="15"/>
        <v>0</v>
      </c>
    </row>
    <row r="1396" ht="15" customHeight="1" spans="1:4">
      <c r="A1396" s="216"/>
      <c r="B1396" s="228"/>
      <c r="C1396" s="216"/>
      <c r="D1396" s="216">
        <f t="shared" si="15"/>
        <v>0</v>
      </c>
    </row>
    <row r="1397" ht="15" customHeight="1" spans="1:4">
      <c r="A1397" s="216"/>
      <c r="B1397" s="228"/>
      <c r="C1397" s="216"/>
      <c r="D1397" s="216">
        <f t="shared" si="15"/>
        <v>0</v>
      </c>
    </row>
    <row r="1398" ht="15" customHeight="1" spans="1:4">
      <c r="A1398" s="216"/>
      <c r="B1398" s="228"/>
      <c r="C1398" s="216"/>
      <c r="D1398" s="216">
        <f t="shared" si="15"/>
        <v>0</v>
      </c>
    </row>
    <row r="1399" ht="15" customHeight="1" spans="1:4">
      <c r="A1399" s="216"/>
      <c r="B1399" s="228"/>
      <c r="C1399" s="216"/>
      <c r="D1399" s="216">
        <f t="shared" si="15"/>
        <v>0</v>
      </c>
    </row>
    <row r="1400" ht="15" customHeight="1" spans="1:4">
      <c r="A1400" s="216"/>
      <c r="B1400" s="228"/>
      <c r="C1400" s="216"/>
      <c r="D1400" s="216">
        <f t="shared" si="15"/>
        <v>0</v>
      </c>
    </row>
    <row r="1401" ht="15" customHeight="1" spans="1:4">
      <c r="A1401" s="216"/>
      <c r="B1401" s="228"/>
      <c r="C1401" s="216"/>
      <c r="D1401" s="216">
        <f t="shared" si="15"/>
        <v>0</v>
      </c>
    </row>
    <row r="1402" ht="15" customHeight="1" spans="1:4">
      <c r="A1402" s="216"/>
      <c r="B1402" s="228"/>
      <c r="C1402" s="216"/>
      <c r="D1402" s="216">
        <f t="shared" si="15"/>
        <v>0</v>
      </c>
    </row>
    <row r="1403" ht="15" customHeight="1" spans="1:4">
      <c r="A1403" s="216"/>
      <c r="B1403" s="228"/>
      <c r="C1403" s="216"/>
      <c r="D1403" s="216">
        <f t="shared" si="15"/>
        <v>0</v>
      </c>
    </row>
    <row r="1404" ht="15" customHeight="1" spans="1:4">
      <c r="A1404" s="216"/>
      <c r="B1404" s="228"/>
      <c r="C1404" s="216"/>
      <c r="D1404" s="216">
        <f t="shared" si="15"/>
        <v>0</v>
      </c>
    </row>
    <row r="1405" ht="15" customHeight="1" spans="1:4">
      <c r="A1405" s="216"/>
      <c r="B1405" s="228"/>
      <c r="C1405" s="216"/>
      <c r="D1405" s="216">
        <f t="shared" si="15"/>
        <v>0</v>
      </c>
    </row>
    <row r="1406" ht="15" customHeight="1" spans="1:4">
      <c r="A1406" s="216"/>
      <c r="B1406" s="228"/>
      <c r="C1406" s="216"/>
      <c r="D1406" s="216">
        <f t="shared" si="15"/>
        <v>0</v>
      </c>
    </row>
    <row r="1407" ht="15" customHeight="1" spans="1:4">
      <c r="A1407" s="216"/>
      <c r="B1407" s="228"/>
      <c r="C1407" s="216"/>
      <c r="D1407" s="216">
        <f t="shared" si="15"/>
        <v>0</v>
      </c>
    </row>
    <row r="1408" ht="15" customHeight="1" spans="1:4">
      <c r="A1408" s="216"/>
      <c r="B1408" s="228"/>
      <c r="C1408" s="216"/>
      <c r="D1408" s="216">
        <f t="shared" si="15"/>
        <v>0</v>
      </c>
    </row>
    <row r="1409" ht="15" customHeight="1" spans="1:4">
      <c r="A1409" s="216"/>
      <c r="B1409" s="228"/>
      <c r="C1409" s="216"/>
      <c r="D1409" s="216">
        <f t="shared" si="15"/>
        <v>0</v>
      </c>
    </row>
    <row r="1410" ht="15" customHeight="1" spans="1:4">
      <c r="A1410" s="216"/>
      <c r="B1410" s="228"/>
      <c r="C1410" s="216"/>
      <c r="D1410" s="216">
        <f t="shared" si="15"/>
        <v>0</v>
      </c>
    </row>
    <row r="1411" ht="15" customHeight="1" spans="1:4">
      <c r="A1411" s="216"/>
      <c r="B1411" s="228"/>
      <c r="C1411" s="216"/>
      <c r="D1411" s="216">
        <f t="shared" ref="D1411:D1474" si="16">COUNTIF(A:A,A1411)</f>
        <v>0</v>
      </c>
    </row>
    <row r="1412" ht="15" customHeight="1" spans="1:4">
      <c r="A1412" s="216"/>
      <c r="B1412" s="228"/>
      <c r="C1412" s="216"/>
      <c r="D1412" s="216">
        <f t="shared" si="16"/>
        <v>0</v>
      </c>
    </row>
    <row r="1413" ht="15" customHeight="1" spans="1:4">
      <c r="A1413" s="216"/>
      <c r="B1413" s="228"/>
      <c r="C1413" s="216"/>
      <c r="D1413" s="216">
        <f t="shared" si="16"/>
        <v>0</v>
      </c>
    </row>
    <row r="1414" ht="15" customHeight="1" spans="1:4">
      <c r="A1414" s="216"/>
      <c r="B1414" s="228"/>
      <c r="C1414" s="216"/>
      <c r="D1414" s="216">
        <f t="shared" si="16"/>
        <v>0</v>
      </c>
    </row>
    <row r="1415" ht="15" customHeight="1" spans="1:4">
      <c r="A1415" s="216"/>
      <c r="B1415" s="228"/>
      <c r="C1415" s="216"/>
      <c r="D1415" s="216">
        <f t="shared" si="16"/>
        <v>0</v>
      </c>
    </row>
    <row r="1416" ht="15" customHeight="1" spans="1:4">
      <c r="A1416" s="216"/>
      <c r="B1416" s="228"/>
      <c r="C1416" s="216"/>
      <c r="D1416" s="216">
        <f t="shared" si="16"/>
        <v>0</v>
      </c>
    </row>
    <row r="1417" ht="15" customHeight="1" spans="1:4">
      <c r="A1417" s="216"/>
      <c r="B1417" s="228"/>
      <c r="C1417" s="216"/>
      <c r="D1417" s="216">
        <f t="shared" si="16"/>
        <v>0</v>
      </c>
    </row>
    <row r="1418" ht="15" customHeight="1" spans="1:4">
      <c r="A1418" s="216"/>
      <c r="B1418" s="228"/>
      <c r="C1418" s="216"/>
      <c r="D1418" s="216">
        <f t="shared" si="16"/>
        <v>0</v>
      </c>
    </row>
    <row r="1419" ht="15" customHeight="1" spans="1:4">
      <c r="A1419" s="216"/>
      <c r="B1419" s="228"/>
      <c r="C1419" s="216"/>
      <c r="D1419" s="216">
        <f t="shared" si="16"/>
        <v>0</v>
      </c>
    </row>
    <row r="1420" ht="15" customHeight="1" spans="1:4">
      <c r="A1420" s="216"/>
      <c r="B1420" s="228"/>
      <c r="C1420" s="216"/>
      <c r="D1420" s="216">
        <f t="shared" si="16"/>
        <v>0</v>
      </c>
    </row>
    <row r="1421" ht="15" customHeight="1" spans="1:4">
      <c r="A1421" s="216"/>
      <c r="B1421" s="228"/>
      <c r="C1421" s="216"/>
      <c r="D1421" s="216">
        <f t="shared" si="16"/>
        <v>0</v>
      </c>
    </row>
    <row r="1422" ht="15" customHeight="1" spans="1:4">
      <c r="A1422" s="216"/>
      <c r="B1422" s="228"/>
      <c r="C1422" s="216"/>
      <c r="D1422" s="216">
        <f t="shared" si="16"/>
        <v>0</v>
      </c>
    </row>
    <row r="1423" ht="15" customHeight="1" spans="1:4">
      <c r="A1423" s="216"/>
      <c r="B1423" s="228"/>
      <c r="C1423" s="216"/>
      <c r="D1423" s="216">
        <f t="shared" si="16"/>
        <v>0</v>
      </c>
    </row>
    <row r="1424" ht="15" customHeight="1" spans="1:4">
      <c r="A1424" s="216"/>
      <c r="B1424" s="228"/>
      <c r="C1424" s="216"/>
      <c r="D1424" s="216">
        <f t="shared" si="16"/>
        <v>0</v>
      </c>
    </row>
    <row r="1425" ht="15" customHeight="1" spans="1:4">
      <c r="A1425" s="216"/>
      <c r="B1425" s="228"/>
      <c r="C1425" s="216"/>
      <c r="D1425" s="216">
        <f t="shared" si="16"/>
        <v>0</v>
      </c>
    </row>
    <row r="1426" ht="15" customHeight="1" spans="1:4">
      <c r="A1426" s="216"/>
      <c r="B1426" s="228"/>
      <c r="C1426" s="216"/>
      <c r="D1426" s="216">
        <f t="shared" si="16"/>
        <v>0</v>
      </c>
    </row>
    <row r="1427" ht="15" customHeight="1" spans="1:4">
      <c r="A1427" s="216"/>
      <c r="B1427" s="228"/>
      <c r="C1427" s="216"/>
      <c r="D1427" s="216">
        <f t="shared" si="16"/>
        <v>0</v>
      </c>
    </row>
    <row r="1428" ht="15" customHeight="1" spans="1:4">
      <c r="A1428" s="216"/>
      <c r="B1428" s="228"/>
      <c r="C1428" s="216"/>
      <c r="D1428" s="216">
        <f t="shared" si="16"/>
        <v>0</v>
      </c>
    </row>
    <row r="1429" ht="15" customHeight="1" spans="1:4">
      <c r="A1429" s="216"/>
      <c r="B1429" s="228"/>
      <c r="C1429" s="216"/>
      <c r="D1429" s="216">
        <f t="shared" si="16"/>
        <v>0</v>
      </c>
    </row>
    <row r="1430" ht="15" customHeight="1" spans="1:4">
      <c r="A1430" s="216"/>
      <c r="B1430" s="228"/>
      <c r="C1430" s="216"/>
      <c r="D1430" s="216">
        <f t="shared" si="16"/>
        <v>0</v>
      </c>
    </row>
    <row r="1431" ht="15" customHeight="1" spans="1:4">
      <c r="A1431" s="216"/>
      <c r="B1431" s="228"/>
      <c r="C1431" s="216"/>
      <c r="D1431" s="216">
        <f t="shared" si="16"/>
        <v>0</v>
      </c>
    </row>
    <row r="1432" ht="15" customHeight="1" spans="1:4">
      <c r="A1432" s="216"/>
      <c r="B1432" s="228"/>
      <c r="C1432" s="216"/>
      <c r="D1432" s="216">
        <f t="shared" si="16"/>
        <v>0</v>
      </c>
    </row>
    <row r="1433" ht="15" customHeight="1" spans="1:4">
      <c r="A1433" s="216"/>
      <c r="B1433" s="228"/>
      <c r="C1433" s="216"/>
      <c r="D1433" s="216">
        <f t="shared" si="16"/>
        <v>0</v>
      </c>
    </row>
    <row r="1434" ht="15" customHeight="1" spans="1:4">
      <c r="A1434" s="216"/>
      <c r="B1434" s="228"/>
      <c r="C1434" s="216"/>
      <c r="D1434" s="216">
        <f t="shared" si="16"/>
        <v>0</v>
      </c>
    </row>
    <row r="1435" ht="15" customHeight="1" spans="1:4">
      <c r="A1435" s="216"/>
      <c r="B1435" s="228"/>
      <c r="C1435" s="216"/>
      <c r="D1435" s="216">
        <f t="shared" si="16"/>
        <v>0</v>
      </c>
    </row>
    <row r="1436" ht="15" customHeight="1" spans="1:4">
      <c r="A1436" s="216"/>
      <c r="B1436" s="228"/>
      <c r="C1436" s="216"/>
      <c r="D1436" s="216">
        <f t="shared" si="16"/>
        <v>0</v>
      </c>
    </row>
    <row r="1437" ht="15" customHeight="1" spans="1:4">
      <c r="A1437" s="216"/>
      <c r="B1437" s="228"/>
      <c r="C1437" s="216"/>
      <c r="D1437" s="216">
        <f t="shared" si="16"/>
        <v>0</v>
      </c>
    </row>
    <row r="1438" ht="15" customHeight="1" spans="1:4">
      <c r="A1438" s="216"/>
      <c r="B1438" s="228"/>
      <c r="C1438" s="216"/>
      <c r="D1438" s="216">
        <f t="shared" si="16"/>
        <v>0</v>
      </c>
    </row>
    <row r="1439" ht="15" customHeight="1" spans="1:4">
      <c r="A1439" s="216"/>
      <c r="B1439" s="228"/>
      <c r="C1439" s="216"/>
      <c r="D1439" s="216">
        <f t="shared" si="16"/>
        <v>0</v>
      </c>
    </row>
    <row r="1440" ht="15" customHeight="1" spans="1:4">
      <c r="A1440" s="216"/>
      <c r="B1440" s="228"/>
      <c r="C1440" s="216"/>
      <c r="D1440" s="216">
        <f t="shared" si="16"/>
        <v>0</v>
      </c>
    </row>
    <row r="1441" ht="15" customHeight="1" spans="1:4">
      <c r="A1441" s="216"/>
      <c r="B1441" s="228"/>
      <c r="C1441" s="216"/>
      <c r="D1441" s="216">
        <f t="shared" si="16"/>
        <v>0</v>
      </c>
    </row>
    <row r="1442" ht="15" customHeight="1" spans="1:4">
      <c r="A1442" s="216"/>
      <c r="B1442" s="228"/>
      <c r="C1442" s="216"/>
      <c r="D1442" s="216">
        <f t="shared" si="16"/>
        <v>0</v>
      </c>
    </row>
    <row r="1443" ht="15" customHeight="1" spans="1:4">
      <c r="A1443" s="216"/>
      <c r="B1443" s="228"/>
      <c r="C1443" s="216"/>
      <c r="D1443" s="216">
        <f t="shared" si="16"/>
        <v>0</v>
      </c>
    </row>
    <row r="1444" ht="15" customHeight="1" spans="1:4">
      <c r="A1444" s="216"/>
      <c r="B1444" s="228"/>
      <c r="C1444" s="216"/>
      <c r="D1444" s="216">
        <f t="shared" si="16"/>
        <v>0</v>
      </c>
    </row>
    <row r="1445" ht="15" customHeight="1" spans="1:4">
      <c r="A1445" s="216"/>
      <c r="B1445" s="228"/>
      <c r="C1445" s="216"/>
      <c r="D1445" s="216">
        <f t="shared" si="16"/>
        <v>0</v>
      </c>
    </row>
    <row r="1446" ht="15" customHeight="1" spans="1:4">
      <c r="A1446" s="216"/>
      <c r="B1446" s="228"/>
      <c r="C1446" s="216"/>
      <c r="D1446" s="216">
        <f t="shared" si="16"/>
        <v>0</v>
      </c>
    </row>
    <row r="1447" ht="15" customHeight="1" spans="1:4">
      <c r="A1447" s="216"/>
      <c r="B1447" s="228"/>
      <c r="C1447" s="216"/>
      <c r="D1447" s="216">
        <f t="shared" si="16"/>
        <v>0</v>
      </c>
    </row>
    <row r="1448" ht="15" customHeight="1" spans="1:4">
      <c r="A1448" s="216"/>
      <c r="B1448" s="228"/>
      <c r="C1448" s="216"/>
      <c r="D1448" s="216">
        <f t="shared" si="16"/>
        <v>0</v>
      </c>
    </row>
    <row r="1449" ht="15" customHeight="1" spans="1:4">
      <c r="A1449" s="216"/>
      <c r="B1449" s="228"/>
      <c r="C1449" s="216"/>
      <c r="D1449" s="216">
        <f t="shared" si="16"/>
        <v>0</v>
      </c>
    </row>
    <row r="1450" ht="15" customHeight="1" spans="1:4">
      <c r="A1450" s="216"/>
      <c r="B1450" s="228"/>
      <c r="C1450" s="216"/>
      <c r="D1450" s="216">
        <f t="shared" si="16"/>
        <v>0</v>
      </c>
    </row>
    <row r="1451" ht="15" customHeight="1" spans="1:4">
      <c r="A1451" s="216"/>
      <c r="B1451" s="228"/>
      <c r="C1451" s="216"/>
      <c r="D1451" s="216">
        <f t="shared" si="16"/>
        <v>0</v>
      </c>
    </row>
    <row r="1452" ht="15" customHeight="1" spans="1:4">
      <c r="A1452" s="216"/>
      <c r="B1452" s="228"/>
      <c r="C1452" s="216"/>
      <c r="D1452" s="216">
        <f t="shared" si="16"/>
        <v>0</v>
      </c>
    </row>
    <row r="1453" ht="15" customHeight="1" spans="1:4">
      <c r="A1453" s="216"/>
      <c r="B1453" s="228"/>
      <c r="C1453" s="216"/>
      <c r="D1453" s="216">
        <f t="shared" si="16"/>
        <v>0</v>
      </c>
    </row>
    <row r="1454" ht="15" customHeight="1" spans="1:4">
      <c r="A1454" s="216"/>
      <c r="B1454" s="228"/>
      <c r="C1454" s="216"/>
      <c r="D1454" s="216">
        <f t="shared" si="16"/>
        <v>0</v>
      </c>
    </row>
    <row r="1455" ht="15" customHeight="1" spans="1:4">
      <c r="A1455" s="216"/>
      <c r="B1455" s="228"/>
      <c r="C1455" s="216"/>
      <c r="D1455" s="216">
        <f t="shared" si="16"/>
        <v>0</v>
      </c>
    </row>
    <row r="1456" ht="15" customHeight="1" spans="1:4">
      <c r="A1456" s="216"/>
      <c r="B1456" s="228"/>
      <c r="C1456" s="216"/>
      <c r="D1456" s="216">
        <f t="shared" si="16"/>
        <v>0</v>
      </c>
    </row>
    <row r="1457" ht="15" customHeight="1" spans="1:4">
      <c r="A1457" s="216"/>
      <c r="B1457" s="228"/>
      <c r="C1457" s="216"/>
      <c r="D1457" s="216">
        <f t="shared" si="16"/>
        <v>0</v>
      </c>
    </row>
    <row r="1458" ht="15" customHeight="1" spans="1:4">
      <c r="A1458" s="216"/>
      <c r="B1458" s="228"/>
      <c r="C1458" s="216"/>
      <c r="D1458" s="216">
        <f t="shared" si="16"/>
        <v>0</v>
      </c>
    </row>
    <row r="1459" ht="15" customHeight="1" spans="1:4">
      <c r="A1459" s="216"/>
      <c r="B1459" s="228"/>
      <c r="C1459" s="216"/>
      <c r="D1459" s="216">
        <f t="shared" si="16"/>
        <v>0</v>
      </c>
    </row>
    <row r="1460" ht="15" customHeight="1" spans="1:4">
      <c r="A1460" s="216"/>
      <c r="B1460" s="228"/>
      <c r="C1460" s="216"/>
      <c r="D1460" s="216">
        <f t="shared" si="16"/>
        <v>0</v>
      </c>
    </row>
    <row r="1461" ht="15" customHeight="1" spans="1:4">
      <c r="A1461" s="216"/>
      <c r="B1461" s="228"/>
      <c r="C1461" s="216"/>
      <c r="D1461" s="216">
        <f t="shared" si="16"/>
        <v>0</v>
      </c>
    </row>
    <row r="1462" ht="15" customHeight="1" spans="1:4">
      <c r="A1462" s="216"/>
      <c r="B1462" s="228"/>
      <c r="C1462" s="216"/>
      <c r="D1462" s="216">
        <f t="shared" si="16"/>
        <v>0</v>
      </c>
    </row>
    <row r="1463" ht="15" customHeight="1" spans="1:4">
      <c r="A1463" s="216"/>
      <c r="B1463" s="228"/>
      <c r="C1463" s="216"/>
      <c r="D1463" s="216">
        <f t="shared" si="16"/>
        <v>0</v>
      </c>
    </row>
    <row r="1464" ht="15" customHeight="1" spans="1:4">
      <c r="A1464" s="216"/>
      <c r="B1464" s="228"/>
      <c r="C1464" s="216"/>
      <c r="D1464" s="216">
        <f t="shared" si="16"/>
        <v>0</v>
      </c>
    </row>
    <row r="1465" ht="15" customHeight="1" spans="1:4">
      <c r="A1465" s="216"/>
      <c r="B1465" s="228"/>
      <c r="C1465" s="216"/>
      <c r="D1465" s="216">
        <f t="shared" si="16"/>
        <v>0</v>
      </c>
    </row>
    <row r="1466" ht="15" customHeight="1" spans="1:4">
      <c r="A1466" s="216"/>
      <c r="B1466" s="228"/>
      <c r="C1466" s="216"/>
      <c r="D1466" s="216">
        <f t="shared" si="16"/>
        <v>0</v>
      </c>
    </row>
    <row r="1467" ht="15" customHeight="1" spans="1:4">
      <c r="A1467" s="216"/>
      <c r="B1467" s="228"/>
      <c r="C1467" s="216"/>
      <c r="D1467" s="216">
        <f t="shared" si="16"/>
        <v>0</v>
      </c>
    </row>
    <row r="1468" ht="15" customHeight="1" spans="1:4">
      <c r="A1468" s="216"/>
      <c r="B1468" s="228"/>
      <c r="C1468" s="216"/>
      <c r="D1468" s="216">
        <f t="shared" si="16"/>
        <v>0</v>
      </c>
    </row>
    <row r="1469" ht="15" customHeight="1" spans="1:4">
      <c r="A1469" s="216"/>
      <c r="B1469" s="228"/>
      <c r="C1469" s="216"/>
      <c r="D1469" s="216">
        <f t="shared" si="16"/>
        <v>0</v>
      </c>
    </row>
    <row r="1470" ht="15" customHeight="1" spans="1:4">
      <c r="A1470" s="216"/>
      <c r="B1470" s="228"/>
      <c r="C1470" s="216"/>
      <c r="D1470" s="216">
        <f t="shared" si="16"/>
        <v>0</v>
      </c>
    </row>
    <row r="1471" ht="15" customHeight="1" spans="1:4">
      <c r="A1471" s="216"/>
      <c r="B1471" s="228"/>
      <c r="C1471" s="216"/>
      <c r="D1471" s="216">
        <f t="shared" si="16"/>
        <v>0</v>
      </c>
    </row>
    <row r="1472" ht="15" customHeight="1" spans="1:4">
      <c r="A1472" s="216"/>
      <c r="B1472" s="228"/>
      <c r="C1472" s="216"/>
      <c r="D1472" s="216">
        <f t="shared" si="16"/>
        <v>0</v>
      </c>
    </row>
    <row r="1473" ht="15" customHeight="1" spans="1:4">
      <c r="A1473" s="216"/>
      <c r="B1473" s="228"/>
      <c r="C1473" s="216"/>
      <c r="D1473" s="216">
        <f t="shared" si="16"/>
        <v>0</v>
      </c>
    </row>
    <row r="1474" ht="15" customHeight="1" spans="1:4">
      <c r="A1474" s="216"/>
      <c r="B1474" s="228"/>
      <c r="C1474" s="216"/>
      <c r="D1474" s="216">
        <f t="shared" si="16"/>
        <v>0</v>
      </c>
    </row>
    <row r="1475" ht="15" customHeight="1" spans="1:4">
      <c r="A1475" s="216"/>
      <c r="B1475" s="228"/>
      <c r="C1475" s="216"/>
      <c r="D1475" s="216">
        <f t="shared" ref="D1475:D1538" si="17">COUNTIF(A:A,A1475)</f>
        <v>0</v>
      </c>
    </row>
    <row r="1476" ht="15" customHeight="1" spans="1:4">
      <c r="A1476" s="216"/>
      <c r="B1476" s="228"/>
      <c r="C1476" s="216"/>
      <c r="D1476" s="216">
        <f t="shared" si="17"/>
        <v>0</v>
      </c>
    </row>
    <row r="1477" ht="15" customHeight="1" spans="1:4">
      <c r="A1477" s="216"/>
      <c r="B1477" s="228"/>
      <c r="C1477" s="216"/>
      <c r="D1477" s="216">
        <f t="shared" si="17"/>
        <v>0</v>
      </c>
    </row>
    <row r="1478" ht="15" customHeight="1" spans="1:4">
      <c r="A1478" s="216"/>
      <c r="B1478" s="228"/>
      <c r="C1478" s="216"/>
      <c r="D1478" s="216">
        <f t="shared" si="17"/>
        <v>0</v>
      </c>
    </row>
    <row r="1479" ht="15" customHeight="1" spans="1:4">
      <c r="A1479" s="216"/>
      <c r="B1479" s="228"/>
      <c r="C1479" s="216"/>
      <c r="D1479" s="216">
        <f t="shared" si="17"/>
        <v>0</v>
      </c>
    </row>
    <row r="1480" ht="15" customHeight="1" spans="1:4">
      <c r="A1480" s="216"/>
      <c r="B1480" s="228"/>
      <c r="C1480" s="216"/>
      <c r="D1480" s="216">
        <f t="shared" si="17"/>
        <v>0</v>
      </c>
    </row>
    <row r="1481" ht="15" customHeight="1" spans="1:4">
      <c r="A1481" s="216"/>
      <c r="B1481" s="228"/>
      <c r="C1481" s="216"/>
      <c r="D1481" s="216">
        <f t="shared" si="17"/>
        <v>0</v>
      </c>
    </row>
    <row r="1482" ht="15" customHeight="1" spans="1:4">
      <c r="A1482" s="216"/>
      <c r="B1482" s="228"/>
      <c r="C1482" s="216"/>
      <c r="D1482" s="216">
        <f t="shared" si="17"/>
        <v>0</v>
      </c>
    </row>
    <row r="1483" ht="15" customHeight="1" spans="1:4">
      <c r="A1483" s="216"/>
      <c r="B1483" s="228"/>
      <c r="C1483" s="216"/>
      <c r="D1483" s="216">
        <f t="shared" si="17"/>
        <v>0</v>
      </c>
    </row>
    <row r="1484" ht="15" customHeight="1" spans="1:4">
      <c r="A1484" s="216"/>
      <c r="B1484" s="228"/>
      <c r="C1484" s="216"/>
      <c r="D1484" s="216">
        <f t="shared" si="17"/>
        <v>0</v>
      </c>
    </row>
    <row r="1485" ht="15" customHeight="1" spans="1:4">
      <c r="A1485" s="216"/>
      <c r="B1485" s="228"/>
      <c r="C1485" s="216"/>
      <c r="D1485" s="216">
        <f t="shared" si="17"/>
        <v>0</v>
      </c>
    </row>
    <row r="1486" ht="15" customHeight="1" spans="1:4">
      <c r="A1486" s="216"/>
      <c r="B1486" s="228"/>
      <c r="C1486" s="216"/>
      <c r="D1486" s="216">
        <f t="shared" si="17"/>
        <v>0</v>
      </c>
    </row>
    <row r="1487" ht="15" customHeight="1" spans="1:4">
      <c r="A1487" s="216"/>
      <c r="B1487" s="228"/>
      <c r="C1487" s="216"/>
      <c r="D1487" s="216">
        <f t="shared" si="17"/>
        <v>0</v>
      </c>
    </row>
    <row r="1488" ht="15" customHeight="1" spans="1:4">
      <c r="A1488" s="216"/>
      <c r="B1488" s="228"/>
      <c r="C1488" s="216"/>
      <c r="D1488" s="216">
        <f t="shared" si="17"/>
        <v>0</v>
      </c>
    </row>
    <row r="1489" ht="15" customHeight="1" spans="1:4">
      <c r="A1489" s="216"/>
      <c r="B1489" s="228"/>
      <c r="C1489" s="216"/>
      <c r="D1489" s="216">
        <f t="shared" si="17"/>
        <v>0</v>
      </c>
    </row>
    <row r="1490" ht="15" customHeight="1" spans="1:4">
      <c r="A1490" s="216"/>
      <c r="B1490" s="228"/>
      <c r="C1490" s="216"/>
      <c r="D1490" s="216">
        <f t="shared" si="17"/>
        <v>0</v>
      </c>
    </row>
    <row r="1491" ht="15" customHeight="1" spans="1:4">
      <c r="A1491" s="216"/>
      <c r="B1491" s="228"/>
      <c r="C1491" s="216"/>
      <c r="D1491" s="216">
        <f t="shared" si="17"/>
        <v>0</v>
      </c>
    </row>
    <row r="1492" ht="15" customHeight="1" spans="1:4">
      <c r="A1492" s="216"/>
      <c r="B1492" s="228"/>
      <c r="C1492" s="216"/>
      <c r="D1492" s="216">
        <f t="shared" si="17"/>
        <v>0</v>
      </c>
    </row>
    <row r="1493" ht="15" customHeight="1" spans="1:4">
      <c r="A1493" s="216"/>
      <c r="B1493" s="228"/>
      <c r="C1493" s="216"/>
      <c r="D1493" s="216">
        <f t="shared" si="17"/>
        <v>0</v>
      </c>
    </row>
    <row r="1494" ht="15" customHeight="1" spans="1:4">
      <c r="A1494" s="216"/>
      <c r="B1494" s="228"/>
      <c r="C1494" s="216"/>
      <c r="D1494" s="216">
        <f t="shared" si="17"/>
        <v>0</v>
      </c>
    </row>
    <row r="1495" ht="15" customHeight="1" spans="1:4">
      <c r="A1495" s="216"/>
      <c r="B1495" s="228"/>
      <c r="C1495" s="216"/>
      <c r="D1495" s="216">
        <f t="shared" si="17"/>
        <v>0</v>
      </c>
    </row>
    <row r="1496" ht="15" customHeight="1" spans="1:4">
      <c r="A1496" s="216"/>
      <c r="B1496" s="228"/>
      <c r="C1496" s="216"/>
      <c r="D1496" s="216">
        <f t="shared" si="17"/>
        <v>0</v>
      </c>
    </row>
    <row r="1497" ht="15" customHeight="1" spans="1:4">
      <c r="A1497" s="216"/>
      <c r="B1497" s="228"/>
      <c r="C1497" s="216"/>
      <c r="D1497" s="216">
        <f t="shared" si="17"/>
        <v>0</v>
      </c>
    </row>
    <row r="1498" ht="15" customHeight="1" spans="1:4">
      <c r="A1498" s="216"/>
      <c r="B1498" s="228"/>
      <c r="C1498" s="216"/>
      <c r="D1498" s="216">
        <f t="shared" si="17"/>
        <v>0</v>
      </c>
    </row>
    <row r="1499" ht="15" customHeight="1" spans="1:4">
      <c r="A1499" s="216"/>
      <c r="B1499" s="228"/>
      <c r="C1499" s="216"/>
      <c r="D1499" s="216">
        <f t="shared" si="17"/>
        <v>0</v>
      </c>
    </row>
    <row r="1500" ht="15" customHeight="1" spans="1:4">
      <c r="A1500" s="216"/>
      <c r="B1500" s="228"/>
      <c r="C1500" s="216"/>
      <c r="D1500" s="216">
        <f t="shared" si="17"/>
        <v>0</v>
      </c>
    </row>
    <row r="1501" ht="15" customHeight="1" spans="1:4">
      <c r="A1501" s="216"/>
      <c r="B1501" s="228"/>
      <c r="C1501" s="216"/>
      <c r="D1501" s="216">
        <f t="shared" si="17"/>
        <v>0</v>
      </c>
    </row>
    <row r="1502" ht="15" customHeight="1" spans="1:4">
      <c r="A1502" s="216"/>
      <c r="B1502" s="228"/>
      <c r="C1502" s="216"/>
      <c r="D1502" s="216">
        <f t="shared" si="17"/>
        <v>0</v>
      </c>
    </row>
    <row r="1503" ht="15" customHeight="1" spans="1:4">
      <c r="A1503" s="216"/>
      <c r="B1503" s="228"/>
      <c r="C1503" s="216"/>
      <c r="D1503" s="216">
        <f t="shared" si="17"/>
        <v>0</v>
      </c>
    </row>
    <row r="1504" ht="15" customHeight="1" spans="1:4">
      <c r="A1504" s="216"/>
      <c r="B1504" s="228"/>
      <c r="C1504" s="216"/>
      <c r="D1504" s="216">
        <f t="shared" si="17"/>
        <v>0</v>
      </c>
    </row>
    <row r="1505" ht="15" customHeight="1" spans="1:4">
      <c r="A1505" s="216"/>
      <c r="B1505" s="228"/>
      <c r="C1505" s="216"/>
      <c r="D1505" s="216">
        <f t="shared" si="17"/>
        <v>0</v>
      </c>
    </row>
    <row r="1506" ht="15" customHeight="1" spans="1:4">
      <c r="A1506" s="216"/>
      <c r="B1506" s="228"/>
      <c r="C1506" s="216"/>
      <c r="D1506" s="216">
        <f t="shared" si="17"/>
        <v>0</v>
      </c>
    </row>
    <row r="1507" ht="15" customHeight="1" spans="1:4">
      <c r="A1507" s="216"/>
      <c r="B1507" s="228"/>
      <c r="C1507" s="216"/>
      <c r="D1507" s="216">
        <f t="shared" si="17"/>
        <v>0</v>
      </c>
    </row>
    <row r="1508" ht="15" customHeight="1" spans="1:4">
      <c r="A1508" s="216"/>
      <c r="B1508" s="228"/>
      <c r="C1508" s="216"/>
      <c r="D1508" s="216">
        <f t="shared" si="17"/>
        <v>0</v>
      </c>
    </row>
    <row r="1509" ht="15" customHeight="1" spans="1:4">
      <c r="A1509" s="216"/>
      <c r="B1509" s="228"/>
      <c r="C1509" s="216"/>
      <c r="D1509" s="216">
        <f t="shared" si="17"/>
        <v>0</v>
      </c>
    </row>
    <row r="1510" ht="15" customHeight="1" spans="1:4">
      <c r="A1510" s="216"/>
      <c r="B1510" s="228"/>
      <c r="C1510" s="216"/>
      <c r="D1510" s="216">
        <f t="shared" si="17"/>
        <v>0</v>
      </c>
    </row>
    <row r="1511" ht="15" customHeight="1" spans="1:4">
      <c r="A1511" s="216"/>
      <c r="B1511" s="228"/>
      <c r="C1511" s="216"/>
      <c r="D1511" s="216">
        <f t="shared" si="17"/>
        <v>0</v>
      </c>
    </row>
    <row r="1512" ht="15" customHeight="1" spans="1:4">
      <c r="A1512" s="216"/>
      <c r="B1512" s="228"/>
      <c r="C1512" s="216"/>
      <c r="D1512" s="216">
        <f t="shared" si="17"/>
        <v>0</v>
      </c>
    </row>
    <row r="1513" ht="15" customHeight="1" spans="1:4">
      <c r="A1513" s="216"/>
      <c r="B1513" s="228"/>
      <c r="C1513" s="216"/>
      <c r="D1513" s="216">
        <f t="shared" si="17"/>
        <v>0</v>
      </c>
    </row>
    <row r="1514" ht="15" customHeight="1" spans="1:4">
      <c r="A1514" s="216"/>
      <c r="B1514" s="228"/>
      <c r="C1514" s="216"/>
      <c r="D1514" s="216">
        <f t="shared" si="17"/>
        <v>0</v>
      </c>
    </row>
    <row r="1515" ht="15" customHeight="1" spans="1:4">
      <c r="A1515" s="216"/>
      <c r="B1515" s="228"/>
      <c r="C1515" s="216"/>
      <c r="D1515" s="216">
        <f t="shared" si="17"/>
        <v>0</v>
      </c>
    </row>
    <row r="1516" ht="15" customHeight="1" spans="1:4">
      <c r="A1516" s="216"/>
      <c r="B1516" s="228"/>
      <c r="C1516" s="216"/>
      <c r="D1516" s="216">
        <f t="shared" si="17"/>
        <v>0</v>
      </c>
    </row>
    <row r="1517" ht="15" customHeight="1" spans="1:4">
      <c r="A1517" s="216"/>
      <c r="B1517" s="228"/>
      <c r="C1517" s="216"/>
      <c r="D1517" s="216">
        <f t="shared" si="17"/>
        <v>0</v>
      </c>
    </row>
    <row r="1518" ht="15" customHeight="1" spans="1:4">
      <c r="A1518" s="216"/>
      <c r="B1518" s="228"/>
      <c r="C1518" s="216"/>
      <c r="D1518" s="216">
        <f t="shared" si="17"/>
        <v>0</v>
      </c>
    </row>
    <row r="1519" ht="15" customHeight="1" spans="1:4">
      <c r="A1519" s="216"/>
      <c r="B1519" s="228"/>
      <c r="C1519" s="216"/>
      <c r="D1519" s="216">
        <f t="shared" si="17"/>
        <v>0</v>
      </c>
    </row>
    <row r="1520" ht="15" customHeight="1" spans="1:4">
      <c r="A1520" s="216"/>
      <c r="B1520" s="228"/>
      <c r="C1520" s="216"/>
      <c r="D1520" s="216">
        <f t="shared" si="17"/>
        <v>0</v>
      </c>
    </row>
    <row r="1521" ht="15" customHeight="1" spans="1:4">
      <c r="A1521" s="216"/>
      <c r="B1521" s="228"/>
      <c r="C1521" s="216"/>
      <c r="D1521" s="216">
        <f t="shared" si="17"/>
        <v>0</v>
      </c>
    </row>
    <row r="1522" ht="15" customHeight="1" spans="1:4">
      <c r="A1522" s="216"/>
      <c r="B1522" s="228"/>
      <c r="C1522" s="216"/>
      <c r="D1522" s="216">
        <f t="shared" si="17"/>
        <v>0</v>
      </c>
    </row>
    <row r="1523" ht="15" customHeight="1" spans="1:4">
      <c r="A1523" s="216"/>
      <c r="B1523" s="228"/>
      <c r="C1523" s="216"/>
      <c r="D1523" s="216">
        <f t="shared" si="17"/>
        <v>0</v>
      </c>
    </row>
    <row r="1524" ht="15" customHeight="1" spans="1:4">
      <c r="A1524" s="216"/>
      <c r="B1524" s="228"/>
      <c r="C1524" s="216"/>
      <c r="D1524" s="216">
        <f t="shared" si="17"/>
        <v>0</v>
      </c>
    </row>
    <row r="1525" ht="15" customHeight="1" spans="1:4">
      <c r="A1525" s="216"/>
      <c r="B1525" s="228"/>
      <c r="C1525" s="216"/>
      <c r="D1525" s="216">
        <f t="shared" si="17"/>
        <v>0</v>
      </c>
    </row>
    <row r="1526" ht="15" customHeight="1" spans="1:4">
      <c r="A1526" s="216"/>
      <c r="B1526" s="228"/>
      <c r="C1526" s="216"/>
      <c r="D1526" s="216">
        <f t="shared" si="17"/>
        <v>0</v>
      </c>
    </row>
    <row r="1527" ht="15" customHeight="1" spans="1:4">
      <c r="A1527" s="216"/>
      <c r="B1527" s="228"/>
      <c r="C1527" s="216"/>
      <c r="D1527" s="216">
        <f t="shared" si="17"/>
        <v>0</v>
      </c>
    </row>
    <row r="1528" ht="15" customHeight="1" spans="1:4">
      <c r="A1528" s="216"/>
      <c r="B1528" s="228"/>
      <c r="C1528" s="216"/>
      <c r="D1528" s="216">
        <f t="shared" si="17"/>
        <v>0</v>
      </c>
    </row>
    <row r="1529" ht="15" customHeight="1" spans="1:4">
      <c r="A1529" s="216"/>
      <c r="B1529" s="228"/>
      <c r="C1529" s="216"/>
      <c r="D1529" s="216">
        <f t="shared" si="17"/>
        <v>0</v>
      </c>
    </row>
    <row r="1530" ht="15" customHeight="1" spans="1:4">
      <c r="A1530" s="216"/>
      <c r="B1530" s="228"/>
      <c r="C1530" s="216"/>
      <c r="D1530" s="216">
        <f t="shared" si="17"/>
        <v>0</v>
      </c>
    </row>
    <row r="1531" ht="15" customHeight="1" spans="1:4">
      <c r="A1531" s="216"/>
      <c r="B1531" s="228"/>
      <c r="C1531" s="216"/>
      <c r="D1531" s="216">
        <f t="shared" si="17"/>
        <v>0</v>
      </c>
    </row>
    <row r="1532" ht="15" customHeight="1" spans="1:4">
      <c r="A1532" s="216"/>
      <c r="B1532" s="228"/>
      <c r="C1532" s="216"/>
      <c r="D1532" s="216">
        <f t="shared" si="17"/>
        <v>0</v>
      </c>
    </row>
    <row r="1533" ht="15" customHeight="1" spans="1:4">
      <c r="A1533" s="216"/>
      <c r="B1533" s="228"/>
      <c r="C1533" s="216"/>
      <c r="D1533" s="216">
        <f t="shared" si="17"/>
        <v>0</v>
      </c>
    </row>
    <row r="1534" ht="15" customHeight="1" spans="1:4">
      <c r="A1534" s="216"/>
      <c r="B1534" s="228"/>
      <c r="C1534" s="216"/>
      <c r="D1534" s="216">
        <f t="shared" si="17"/>
        <v>0</v>
      </c>
    </row>
    <row r="1535" ht="15" customHeight="1" spans="1:4">
      <c r="A1535" s="216"/>
      <c r="B1535" s="228"/>
      <c r="C1535" s="216"/>
      <c r="D1535" s="216">
        <f t="shared" si="17"/>
        <v>0</v>
      </c>
    </row>
    <row r="1536" ht="15" customHeight="1" spans="1:4">
      <c r="A1536" s="216"/>
      <c r="B1536" s="228"/>
      <c r="C1536" s="216"/>
      <c r="D1536" s="216">
        <f t="shared" si="17"/>
        <v>0</v>
      </c>
    </row>
    <row r="1537" ht="15" customHeight="1" spans="1:4">
      <c r="A1537" s="216"/>
      <c r="B1537" s="228"/>
      <c r="C1537" s="216"/>
      <c r="D1537" s="216">
        <f t="shared" si="17"/>
        <v>0</v>
      </c>
    </row>
    <row r="1538" ht="15" customHeight="1" spans="1:4">
      <c r="A1538" s="216"/>
      <c r="B1538" s="228"/>
      <c r="C1538" s="216"/>
      <c r="D1538" s="216">
        <f t="shared" si="17"/>
        <v>0</v>
      </c>
    </row>
    <row r="1539" ht="15" customHeight="1" spans="1:4">
      <c r="A1539" s="216"/>
      <c r="B1539" s="228"/>
      <c r="C1539" s="216"/>
      <c r="D1539" s="216">
        <f t="shared" ref="D1539:D1602" si="18">COUNTIF(A:A,A1539)</f>
        <v>0</v>
      </c>
    </row>
    <row r="1540" ht="15" customHeight="1" spans="1:4">
      <c r="A1540" s="216"/>
      <c r="B1540" s="228"/>
      <c r="C1540" s="216"/>
      <c r="D1540" s="216">
        <f t="shared" si="18"/>
        <v>0</v>
      </c>
    </row>
    <row r="1541" ht="15" customHeight="1" spans="1:4">
      <c r="A1541" s="216"/>
      <c r="B1541" s="228"/>
      <c r="C1541" s="216"/>
      <c r="D1541" s="216">
        <f t="shared" si="18"/>
        <v>0</v>
      </c>
    </row>
    <row r="1542" ht="15" customHeight="1" spans="1:4">
      <c r="A1542" s="216"/>
      <c r="B1542" s="228"/>
      <c r="C1542" s="216"/>
      <c r="D1542" s="216">
        <f t="shared" si="18"/>
        <v>0</v>
      </c>
    </row>
    <row r="1543" ht="15" customHeight="1" spans="1:4">
      <c r="A1543" s="216"/>
      <c r="B1543" s="228"/>
      <c r="C1543" s="216"/>
      <c r="D1543" s="216">
        <f t="shared" si="18"/>
        <v>0</v>
      </c>
    </row>
    <row r="1544" ht="15" customHeight="1" spans="1:4">
      <c r="A1544" s="216"/>
      <c r="B1544" s="228"/>
      <c r="C1544" s="216"/>
      <c r="D1544" s="216">
        <f t="shared" si="18"/>
        <v>0</v>
      </c>
    </row>
    <row r="1545" ht="15" customHeight="1" spans="1:4">
      <c r="A1545" s="216"/>
      <c r="B1545" s="228"/>
      <c r="C1545" s="216"/>
      <c r="D1545" s="216">
        <f t="shared" si="18"/>
        <v>0</v>
      </c>
    </row>
    <row r="1546" ht="15" customHeight="1" spans="1:4">
      <c r="A1546" s="216"/>
      <c r="B1546" s="228"/>
      <c r="C1546" s="216"/>
      <c r="D1546" s="216">
        <f t="shared" si="18"/>
        <v>0</v>
      </c>
    </row>
    <row r="1547" ht="15" customHeight="1" spans="1:4">
      <c r="A1547" s="216"/>
      <c r="B1547" s="228"/>
      <c r="C1547" s="216"/>
      <c r="D1547" s="216">
        <f t="shared" si="18"/>
        <v>0</v>
      </c>
    </row>
    <row r="1548" ht="15" customHeight="1" spans="1:4">
      <c r="A1548" s="216"/>
      <c r="B1548" s="228"/>
      <c r="C1548" s="216"/>
      <c r="D1548" s="216">
        <f t="shared" si="18"/>
        <v>0</v>
      </c>
    </row>
    <row r="1549" ht="15" customHeight="1" spans="1:4">
      <c r="A1549" s="216"/>
      <c r="B1549" s="228"/>
      <c r="C1549" s="216"/>
      <c r="D1549" s="216">
        <f t="shared" si="18"/>
        <v>0</v>
      </c>
    </row>
    <row r="1550" ht="15" customHeight="1" spans="1:4">
      <c r="A1550" s="216"/>
      <c r="B1550" s="228"/>
      <c r="C1550" s="216"/>
      <c r="D1550" s="216">
        <f t="shared" si="18"/>
        <v>0</v>
      </c>
    </row>
    <row r="1551" ht="15" customHeight="1" spans="1:4">
      <c r="A1551" s="216"/>
      <c r="B1551" s="228"/>
      <c r="C1551" s="216"/>
      <c r="D1551" s="216">
        <f t="shared" si="18"/>
        <v>0</v>
      </c>
    </row>
    <row r="1552" ht="15" customHeight="1" spans="1:4">
      <c r="A1552" s="216"/>
      <c r="B1552" s="228"/>
      <c r="C1552" s="216"/>
      <c r="D1552" s="216">
        <f t="shared" si="18"/>
        <v>0</v>
      </c>
    </row>
    <row r="1553" ht="15" customHeight="1" spans="1:4">
      <c r="A1553" s="216"/>
      <c r="B1553" s="228"/>
      <c r="C1553" s="216"/>
      <c r="D1553" s="216">
        <f t="shared" si="18"/>
        <v>0</v>
      </c>
    </row>
    <row r="1554" ht="15" customHeight="1" spans="1:4">
      <c r="A1554" s="216"/>
      <c r="B1554" s="228"/>
      <c r="C1554" s="216"/>
      <c r="D1554" s="216">
        <f t="shared" si="18"/>
        <v>0</v>
      </c>
    </row>
    <row r="1555" ht="15" customHeight="1" spans="1:4">
      <c r="A1555" s="216"/>
      <c r="B1555" s="228"/>
      <c r="C1555" s="216"/>
      <c r="D1555" s="216">
        <f t="shared" si="18"/>
        <v>0</v>
      </c>
    </row>
    <row r="1556" ht="15" customHeight="1" spans="1:4">
      <c r="A1556" s="216"/>
      <c r="B1556" s="228"/>
      <c r="C1556" s="216"/>
      <c r="D1556" s="216">
        <f t="shared" si="18"/>
        <v>0</v>
      </c>
    </row>
    <row r="1557" ht="15" customHeight="1" spans="1:4">
      <c r="A1557" s="216"/>
      <c r="B1557" s="228"/>
      <c r="C1557" s="216"/>
      <c r="D1557" s="216">
        <f t="shared" si="18"/>
        <v>0</v>
      </c>
    </row>
    <row r="1558" ht="15" customHeight="1" spans="1:4">
      <c r="A1558" s="216"/>
      <c r="B1558" s="228"/>
      <c r="C1558" s="216"/>
      <c r="D1558" s="216">
        <f t="shared" si="18"/>
        <v>0</v>
      </c>
    </row>
    <row r="1559" ht="15" customHeight="1" spans="1:4">
      <c r="A1559" s="216"/>
      <c r="B1559" s="228"/>
      <c r="C1559" s="216"/>
      <c r="D1559" s="216">
        <f t="shared" si="18"/>
        <v>0</v>
      </c>
    </row>
    <row r="1560" ht="15" customHeight="1" spans="1:4">
      <c r="A1560" s="216"/>
      <c r="B1560" s="228"/>
      <c r="C1560" s="216"/>
      <c r="D1560" s="216">
        <f t="shared" si="18"/>
        <v>0</v>
      </c>
    </row>
    <row r="1561" ht="15" customHeight="1" spans="1:4">
      <c r="A1561" s="216"/>
      <c r="B1561" s="228"/>
      <c r="C1561" s="216"/>
      <c r="D1561" s="216">
        <f t="shared" si="18"/>
        <v>0</v>
      </c>
    </row>
    <row r="1562" ht="15" customHeight="1" spans="1:4">
      <c r="A1562" s="216"/>
      <c r="B1562" s="228"/>
      <c r="C1562" s="216"/>
      <c r="D1562" s="216">
        <f t="shared" si="18"/>
        <v>0</v>
      </c>
    </row>
    <row r="1563" ht="15" customHeight="1" spans="1:4">
      <c r="A1563" s="216"/>
      <c r="B1563" s="228"/>
      <c r="C1563" s="216"/>
      <c r="D1563" s="216">
        <f t="shared" si="18"/>
        <v>0</v>
      </c>
    </row>
    <row r="1564" ht="15" customHeight="1" spans="1:4">
      <c r="A1564" s="216"/>
      <c r="B1564" s="228"/>
      <c r="C1564" s="216"/>
      <c r="D1564" s="216">
        <f t="shared" si="18"/>
        <v>0</v>
      </c>
    </row>
    <row r="1565" ht="15" customHeight="1" spans="1:4">
      <c r="A1565" s="216"/>
      <c r="B1565" s="228"/>
      <c r="C1565" s="216"/>
      <c r="D1565" s="216">
        <f t="shared" si="18"/>
        <v>0</v>
      </c>
    </row>
    <row r="1566" ht="15" customHeight="1" spans="1:4">
      <c r="A1566" s="216"/>
      <c r="B1566" s="228"/>
      <c r="C1566" s="216"/>
      <c r="D1566" s="216">
        <f t="shared" si="18"/>
        <v>0</v>
      </c>
    </row>
    <row r="1567" ht="15" customHeight="1" spans="1:4">
      <c r="A1567" s="216"/>
      <c r="B1567" s="228"/>
      <c r="C1567" s="216"/>
      <c r="D1567" s="216">
        <f t="shared" si="18"/>
        <v>0</v>
      </c>
    </row>
    <row r="1568" ht="15" customHeight="1" spans="1:4">
      <c r="A1568" s="216"/>
      <c r="B1568" s="228"/>
      <c r="C1568" s="216"/>
      <c r="D1568" s="216">
        <f t="shared" si="18"/>
        <v>0</v>
      </c>
    </row>
    <row r="1569" ht="15" customHeight="1" spans="1:4">
      <c r="A1569" s="216"/>
      <c r="B1569" s="228"/>
      <c r="C1569" s="216"/>
      <c r="D1569" s="216">
        <f t="shared" si="18"/>
        <v>0</v>
      </c>
    </row>
    <row r="1570" ht="15" customHeight="1" spans="1:4">
      <c r="A1570" s="216"/>
      <c r="B1570" s="228"/>
      <c r="C1570" s="216"/>
      <c r="D1570" s="216">
        <f t="shared" si="18"/>
        <v>0</v>
      </c>
    </row>
    <row r="1571" ht="15" customHeight="1" spans="1:4">
      <c r="A1571" s="216"/>
      <c r="B1571" s="228"/>
      <c r="C1571" s="216"/>
      <c r="D1571" s="216">
        <f t="shared" si="18"/>
        <v>0</v>
      </c>
    </row>
    <row r="1572" ht="15" customHeight="1" spans="1:4">
      <c r="A1572" s="216"/>
      <c r="B1572" s="228"/>
      <c r="C1572" s="216"/>
      <c r="D1572" s="216">
        <f t="shared" si="18"/>
        <v>0</v>
      </c>
    </row>
    <row r="1573" ht="15" customHeight="1" spans="1:4">
      <c r="A1573" s="216"/>
      <c r="B1573" s="228"/>
      <c r="C1573" s="216"/>
      <c r="D1573" s="216">
        <f t="shared" si="18"/>
        <v>0</v>
      </c>
    </row>
    <row r="1574" ht="15" customHeight="1" spans="1:4">
      <c r="A1574" s="216"/>
      <c r="B1574" s="228"/>
      <c r="C1574" s="216"/>
      <c r="D1574" s="216">
        <f t="shared" si="18"/>
        <v>0</v>
      </c>
    </row>
    <row r="1575" ht="15" customHeight="1" spans="1:4">
      <c r="A1575" s="216"/>
      <c r="B1575" s="228"/>
      <c r="C1575" s="216"/>
      <c r="D1575" s="216">
        <f t="shared" si="18"/>
        <v>0</v>
      </c>
    </row>
    <row r="1576" ht="15" customHeight="1" spans="1:4">
      <c r="A1576" s="216"/>
      <c r="B1576" s="228"/>
      <c r="C1576" s="216"/>
      <c r="D1576" s="216">
        <f t="shared" si="18"/>
        <v>0</v>
      </c>
    </row>
    <row r="1577" ht="15" customHeight="1" spans="1:4">
      <c r="A1577" s="216"/>
      <c r="B1577" s="228"/>
      <c r="C1577" s="216"/>
      <c r="D1577" s="216">
        <f t="shared" si="18"/>
        <v>0</v>
      </c>
    </row>
    <row r="1578" ht="15" customHeight="1" spans="1:4">
      <c r="A1578" s="216"/>
      <c r="B1578" s="228"/>
      <c r="C1578" s="216"/>
      <c r="D1578" s="216">
        <f t="shared" si="18"/>
        <v>0</v>
      </c>
    </row>
    <row r="1579" ht="15" customHeight="1" spans="1:4">
      <c r="A1579" s="216"/>
      <c r="B1579" s="228"/>
      <c r="C1579" s="216"/>
      <c r="D1579" s="216">
        <f t="shared" si="18"/>
        <v>0</v>
      </c>
    </row>
    <row r="1580" ht="15" customHeight="1" spans="1:4">
      <c r="A1580" s="216"/>
      <c r="B1580" s="228"/>
      <c r="C1580" s="216"/>
      <c r="D1580" s="216">
        <f t="shared" si="18"/>
        <v>0</v>
      </c>
    </row>
    <row r="1581" ht="15" customHeight="1" spans="1:4">
      <c r="A1581" s="216"/>
      <c r="B1581" s="228"/>
      <c r="C1581" s="216"/>
      <c r="D1581" s="216">
        <f t="shared" si="18"/>
        <v>0</v>
      </c>
    </row>
    <row r="1582" ht="15" customHeight="1" spans="1:4">
      <c r="A1582" s="216"/>
      <c r="B1582" s="228"/>
      <c r="C1582" s="216"/>
      <c r="D1582" s="216">
        <f t="shared" si="18"/>
        <v>0</v>
      </c>
    </row>
    <row r="1583" ht="15" customHeight="1" spans="1:4">
      <c r="A1583" s="216"/>
      <c r="B1583" s="228"/>
      <c r="C1583" s="216"/>
      <c r="D1583" s="216">
        <f t="shared" si="18"/>
        <v>0</v>
      </c>
    </row>
    <row r="1584" ht="15" customHeight="1" spans="1:4">
      <c r="A1584" s="216"/>
      <c r="B1584" s="228"/>
      <c r="C1584" s="216"/>
      <c r="D1584" s="216">
        <f t="shared" si="18"/>
        <v>0</v>
      </c>
    </row>
    <row r="1585" ht="15" customHeight="1" spans="1:4">
      <c r="A1585" s="216"/>
      <c r="B1585" s="228"/>
      <c r="C1585" s="216"/>
      <c r="D1585" s="216">
        <f t="shared" si="18"/>
        <v>0</v>
      </c>
    </row>
    <row r="1586" ht="15" customHeight="1" spans="1:4">
      <c r="A1586" s="216"/>
      <c r="B1586" s="228"/>
      <c r="C1586" s="216"/>
      <c r="D1586" s="216">
        <f t="shared" si="18"/>
        <v>0</v>
      </c>
    </row>
    <row r="1587" ht="15" customHeight="1" spans="1:4">
      <c r="A1587" s="216"/>
      <c r="B1587" s="228"/>
      <c r="C1587" s="216"/>
      <c r="D1587" s="216">
        <f t="shared" si="18"/>
        <v>0</v>
      </c>
    </row>
    <row r="1588" ht="15" customHeight="1" spans="1:4">
      <c r="A1588" s="216"/>
      <c r="B1588" s="228"/>
      <c r="C1588" s="216"/>
      <c r="D1588" s="216">
        <f t="shared" si="18"/>
        <v>0</v>
      </c>
    </row>
    <row r="1589" ht="15" customHeight="1" spans="1:4">
      <c r="A1589" s="216"/>
      <c r="B1589" s="228"/>
      <c r="C1589" s="216"/>
      <c r="D1589" s="216">
        <f t="shared" si="18"/>
        <v>0</v>
      </c>
    </row>
    <row r="1590" ht="15" customHeight="1" spans="1:4">
      <c r="A1590" s="216"/>
      <c r="B1590" s="228"/>
      <c r="C1590" s="216"/>
      <c r="D1590" s="216">
        <f t="shared" si="18"/>
        <v>0</v>
      </c>
    </row>
    <row r="1591" ht="15" customHeight="1" spans="1:4">
      <c r="A1591" s="216"/>
      <c r="B1591" s="228"/>
      <c r="C1591" s="216"/>
      <c r="D1591" s="216">
        <f t="shared" si="18"/>
        <v>0</v>
      </c>
    </row>
    <row r="1592" ht="15" customHeight="1" spans="1:4">
      <c r="A1592" s="216"/>
      <c r="B1592" s="228"/>
      <c r="C1592" s="216"/>
      <c r="D1592" s="216">
        <f t="shared" si="18"/>
        <v>0</v>
      </c>
    </row>
    <row r="1593" ht="15" customHeight="1" spans="1:4">
      <c r="A1593" s="216"/>
      <c r="B1593" s="228"/>
      <c r="C1593" s="216"/>
      <c r="D1593" s="216">
        <f t="shared" si="18"/>
        <v>0</v>
      </c>
    </row>
    <row r="1594" ht="15" customHeight="1" spans="1:4">
      <c r="A1594" s="216"/>
      <c r="B1594" s="228"/>
      <c r="C1594" s="216"/>
      <c r="D1594" s="216">
        <f t="shared" si="18"/>
        <v>0</v>
      </c>
    </row>
    <row r="1595" ht="15" customHeight="1" spans="1:4">
      <c r="A1595" s="216"/>
      <c r="B1595" s="228"/>
      <c r="C1595" s="216"/>
      <c r="D1595" s="216">
        <f t="shared" si="18"/>
        <v>0</v>
      </c>
    </row>
    <row r="1596" ht="15" customHeight="1" spans="1:4">
      <c r="A1596" s="216"/>
      <c r="B1596" s="228"/>
      <c r="C1596" s="216"/>
      <c r="D1596" s="216">
        <f t="shared" si="18"/>
        <v>0</v>
      </c>
    </row>
    <row r="1597" ht="15" customHeight="1" spans="1:4">
      <c r="A1597" s="216"/>
      <c r="B1597" s="228"/>
      <c r="C1597" s="216"/>
      <c r="D1597" s="216">
        <f t="shared" si="18"/>
        <v>0</v>
      </c>
    </row>
    <row r="1598" ht="15" customHeight="1" spans="1:4">
      <c r="A1598" s="216"/>
      <c r="B1598" s="228"/>
      <c r="C1598" s="216"/>
      <c r="D1598" s="216">
        <f t="shared" si="18"/>
        <v>0</v>
      </c>
    </row>
    <row r="1599" ht="15" customHeight="1" spans="1:4">
      <c r="A1599" s="216"/>
      <c r="B1599" s="228"/>
      <c r="C1599" s="216"/>
      <c r="D1599" s="216">
        <f t="shared" si="18"/>
        <v>0</v>
      </c>
    </row>
    <row r="1600" ht="15" customHeight="1" spans="1:4">
      <c r="A1600" s="216"/>
      <c r="B1600" s="228"/>
      <c r="C1600" s="216"/>
      <c r="D1600" s="216">
        <f t="shared" si="18"/>
        <v>0</v>
      </c>
    </row>
    <row r="1601" ht="15" customHeight="1" spans="1:4">
      <c r="A1601" s="216"/>
      <c r="B1601" s="228"/>
      <c r="C1601" s="216"/>
      <c r="D1601" s="216">
        <f t="shared" si="18"/>
        <v>0</v>
      </c>
    </row>
    <row r="1602" ht="15" customHeight="1" spans="1:4">
      <c r="A1602" s="216"/>
      <c r="B1602" s="228"/>
      <c r="C1602" s="216"/>
      <c r="D1602" s="216">
        <f t="shared" si="18"/>
        <v>0</v>
      </c>
    </row>
    <row r="1603" ht="15" customHeight="1" spans="1:4">
      <c r="A1603" s="216"/>
      <c r="B1603" s="228"/>
      <c r="C1603" s="216"/>
      <c r="D1603" s="216">
        <f t="shared" ref="D1603:D1666" si="19">COUNTIF(A:A,A1603)</f>
        <v>0</v>
      </c>
    </row>
    <row r="1604" ht="15" customHeight="1" spans="1:4">
      <c r="A1604" s="216"/>
      <c r="B1604" s="228"/>
      <c r="C1604" s="216"/>
      <c r="D1604" s="216">
        <f t="shared" si="19"/>
        <v>0</v>
      </c>
    </row>
    <row r="1605" ht="15" customHeight="1" spans="1:4">
      <c r="A1605" s="216"/>
      <c r="B1605" s="228"/>
      <c r="C1605" s="216"/>
      <c r="D1605" s="216">
        <f t="shared" si="19"/>
        <v>0</v>
      </c>
    </row>
    <row r="1606" ht="15" customHeight="1" spans="1:4">
      <c r="A1606" s="216"/>
      <c r="B1606" s="228"/>
      <c r="C1606" s="216"/>
      <c r="D1606" s="216">
        <f t="shared" si="19"/>
        <v>0</v>
      </c>
    </row>
    <row r="1607" ht="15" customHeight="1" spans="1:4">
      <c r="A1607" s="216"/>
      <c r="B1607" s="228"/>
      <c r="C1607" s="216"/>
      <c r="D1607" s="216">
        <f t="shared" si="19"/>
        <v>0</v>
      </c>
    </row>
    <row r="1608" ht="15" customHeight="1" spans="1:4">
      <c r="A1608" s="216"/>
      <c r="B1608" s="228"/>
      <c r="C1608" s="216"/>
      <c r="D1608" s="216">
        <f t="shared" si="19"/>
        <v>0</v>
      </c>
    </row>
    <row r="1609" ht="15" customHeight="1" spans="1:4">
      <c r="A1609" s="216"/>
      <c r="B1609" s="228"/>
      <c r="C1609" s="216"/>
      <c r="D1609" s="216">
        <f t="shared" si="19"/>
        <v>0</v>
      </c>
    </row>
    <row r="1610" ht="15" customHeight="1" spans="1:4">
      <c r="A1610" s="216"/>
      <c r="B1610" s="228"/>
      <c r="C1610" s="216"/>
      <c r="D1610" s="216">
        <f t="shared" si="19"/>
        <v>0</v>
      </c>
    </row>
    <row r="1611" ht="15" customHeight="1" spans="1:4">
      <c r="A1611" s="216"/>
      <c r="B1611" s="228"/>
      <c r="C1611" s="216"/>
      <c r="D1611" s="216">
        <f t="shared" si="19"/>
        <v>0</v>
      </c>
    </row>
    <row r="1612" ht="15" customHeight="1" spans="1:4">
      <c r="A1612" s="216"/>
      <c r="B1612" s="228"/>
      <c r="C1612" s="216"/>
      <c r="D1612" s="216">
        <f t="shared" si="19"/>
        <v>0</v>
      </c>
    </row>
    <row r="1613" ht="15" customHeight="1" spans="1:4">
      <c r="A1613" s="216"/>
      <c r="B1613" s="228"/>
      <c r="C1613" s="216"/>
      <c r="D1613" s="216">
        <f t="shared" si="19"/>
        <v>0</v>
      </c>
    </row>
    <row r="1614" ht="15" customHeight="1" spans="1:4">
      <c r="A1614" s="216"/>
      <c r="B1614" s="228"/>
      <c r="C1614" s="216"/>
      <c r="D1614" s="216">
        <f t="shared" si="19"/>
        <v>0</v>
      </c>
    </row>
    <row r="1615" ht="15" customHeight="1" spans="1:4">
      <c r="A1615" s="216"/>
      <c r="B1615" s="228"/>
      <c r="C1615" s="216"/>
      <c r="D1615" s="216">
        <f t="shared" si="19"/>
        <v>0</v>
      </c>
    </row>
    <row r="1616" ht="15" customHeight="1" spans="1:4">
      <c r="A1616" s="216"/>
      <c r="B1616" s="228"/>
      <c r="C1616" s="216"/>
      <c r="D1616" s="216">
        <f t="shared" si="19"/>
        <v>0</v>
      </c>
    </row>
    <row r="1617" ht="15" customHeight="1" spans="1:4">
      <c r="A1617" s="216"/>
      <c r="B1617" s="228"/>
      <c r="C1617" s="216"/>
      <c r="D1617" s="216">
        <f t="shared" si="19"/>
        <v>0</v>
      </c>
    </row>
    <row r="1618" ht="15" customHeight="1" spans="1:4">
      <c r="A1618" s="216"/>
      <c r="B1618" s="228"/>
      <c r="C1618" s="216"/>
      <c r="D1618" s="216">
        <f t="shared" si="19"/>
        <v>0</v>
      </c>
    </row>
    <row r="1619" ht="15" customHeight="1" spans="1:4">
      <c r="A1619" s="216"/>
      <c r="B1619" s="228"/>
      <c r="C1619" s="216"/>
      <c r="D1619" s="216">
        <f t="shared" si="19"/>
        <v>0</v>
      </c>
    </row>
    <row r="1620" ht="15" customHeight="1" spans="1:4">
      <c r="A1620" s="216"/>
      <c r="B1620" s="228"/>
      <c r="C1620" s="216"/>
      <c r="D1620" s="216">
        <f t="shared" si="19"/>
        <v>0</v>
      </c>
    </row>
    <row r="1621" ht="15" customHeight="1" spans="1:4">
      <c r="A1621" s="216"/>
      <c r="B1621" s="228"/>
      <c r="C1621" s="216"/>
      <c r="D1621" s="216">
        <f t="shared" si="19"/>
        <v>0</v>
      </c>
    </row>
    <row r="1622" ht="15" customHeight="1" spans="1:4">
      <c r="A1622" s="216"/>
      <c r="B1622" s="228"/>
      <c r="C1622" s="216"/>
      <c r="D1622" s="216">
        <f t="shared" si="19"/>
        <v>0</v>
      </c>
    </row>
    <row r="1623" ht="15" customHeight="1" spans="1:4">
      <c r="A1623" s="216"/>
      <c r="B1623" s="228"/>
      <c r="C1623" s="216"/>
      <c r="D1623" s="216">
        <f t="shared" si="19"/>
        <v>0</v>
      </c>
    </row>
    <row r="1624" ht="15" customHeight="1" spans="1:4">
      <c r="A1624" s="216"/>
      <c r="B1624" s="228"/>
      <c r="C1624" s="216"/>
      <c r="D1624" s="216">
        <f t="shared" si="19"/>
        <v>0</v>
      </c>
    </row>
    <row r="1625" ht="15" customHeight="1" spans="1:4">
      <c r="A1625" s="216"/>
      <c r="B1625" s="228"/>
      <c r="C1625" s="216"/>
      <c r="D1625" s="216">
        <f t="shared" si="19"/>
        <v>0</v>
      </c>
    </row>
    <row r="1626" ht="15" customHeight="1" spans="1:4">
      <c r="A1626" s="216"/>
      <c r="B1626" s="228"/>
      <c r="C1626" s="216"/>
      <c r="D1626" s="216">
        <f t="shared" si="19"/>
        <v>0</v>
      </c>
    </row>
    <row r="1627" ht="15" customHeight="1" spans="1:4">
      <c r="A1627" s="216"/>
      <c r="B1627" s="228"/>
      <c r="C1627" s="216"/>
      <c r="D1627" s="216">
        <f t="shared" si="19"/>
        <v>0</v>
      </c>
    </row>
    <row r="1628" ht="15" customHeight="1" spans="1:4">
      <c r="A1628" s="216"/>
      <c r="B1628" s="228"/>
      <c r="C1628" s="216"/>
      <c r="D1628" s="216">
        <f t="shared" si="19"/>
        <v>0</v>
      </c>
    </row>
    <row r="1629" ht="15" customHeight="1" spans="1:4">
      <c r="A1629" s="216"/>
      <c r="B1629" s="228"/>
      <c r="C1629" s="216"/>
      <c r="D1629" s="216">
        <f t="shared" si="19"/>
        <v>0</v>
      </c>
    </row>
    <row r="1630" ht="15" customHeight="1" spans="1:4">
      <c r="A1630" s="216"/>
      <c r="B1630" s="228"/>
      <c r="C1630" s="216"/>
      <c r="D1630" s="216">
        <f t="shared" si="19"/>
        <v>0</v>
      </c>
    </row>
    <row r="1631" ht="15" customHeight="1" spans="1:4">
      <c r="A1631" s="216"/>
      <c r="B1631" s="228"/>
      <c r="C1631" s="216"/>
      <c r="D1631" s="216">
        <f t="shared" si="19"/>
        <v>0</v>
      </c>
    </row>
    <row r="1632" ht="15" customHeight="1" spans="1:4">
      <c r="A1632" s="216"/>
      <c r="B1632" s="228"/>
      <c r="C1632" s="216"/>
      <c r="D1632" s="216">
        <f t="shared" si="19"/>
        <v>0</v>
      </c>
    </row>
    <row r="1633" ht="15" customHeight="1" spans="1:4">
      <c r="A1633" s="216"/>
      <c r="B1633" s="228"/>
      <c r="C1633" s="216"/>
      <c r="D1633" s="216">
        <f t="shared" si="19"/>
        <v>0</v>
      </c>
    </row>
    <row r="1634" ht="15" customHeight="1" spans="1:4">
      <c r="A1634" s="216"/>
      <c r="B1634" s="228"/>
      <c r="C1634" s="216"/>
      <c r="D1634" s="216">
        <f t="shared" si="19"/>
        <v>0</v>
      </c>
    </row>
    <row r="1635" ht="15" customHeight="1" spans="1:4">
      <c r="A1635" s="216"/>
      <c r="B1635" s="228"/>
      <c r="C1635" s="216"/>
      <c r="D1635" s="216">
        <f t="shared" si="19"/>
        <v>0</v>
      </c>
    </row>
    <row r="1636" ht="15" customHeight="1" spans="1:4">
      <c r="A1636" s="216"/>
      <c r="B1636" s="228"/>
      <c r="C1636" s="216"/>
      <c r="D1636" s="216">
        <f t="shared" si="19"/>
        <v>0</v>
      </c>
    </row>
    <row r="1637" ht="15" customHeight="1" spans="1:4">
      <c r="A1637" s="216"/>
      <c r="B1637" s="228"/>
      <c r="C1637" s="216"/>
      <c r="D1637" s="216">
        <f t="shared" si="19"/>
        <v>0</v>
      </c>
    </row>
    <row r="1638" ht="15" customHeight="1" spans="1:4">
      <c r="A1638" s="216"/>
      <c r="B1638" s="228"/>
      <c r="C1638" s="216"/>
      <c r="D1638" s="216">
        <f t="shared" si="19"/>
        <v>0</v>
      </c>
    </row>
    <row r="1639" ht="15" customHeight="1" spans="1:4">
      <c r="A1639" s="216"/>
      <c r="B1639" s="228"/>
      <c r="C1639" s="216"/>
      <c r="D1639" s="216">
        <f t="shared" si="19"/>
        <v>0</v>
      </c>
    </row>
    <row r="1640" ht="15" customHeight="1" spans="1:4">
      <c r="A1640" s="216"/>
      <c r="B1640" s="228"/>
      <c r="C1640" s="216"/>
      <c r="D1640" s="216">
        <f t="shared" si="19"/>
        <v>0</v>
      </c>
    </row>
    <row r="1641" ht="15" customHeight="1" spans="1:4">
      <c r="A1641" s="216"/>
      <c r="B1641" s="228"/>
      <c r="C1641" s="216"/>
      <c r="D1641" s="216">
        <f t="shared" si="19"/>
        <v>0</v>
      </c>
    </row>
    <row r="1642" ht="15" customHeight="1" spans="1:4">
      <c r="A1642" s="216"/>
      <c r="B1642" s="228"/>
      <c r="C1642" s="216"/>
      <c r="D1642" s="216">
        <f t="shared" si="19"/>
        <v>0</v>
      </c>
    </row>
    <row r="1643" ht="15" customHeight="1" spans="1:4">
      <c r="A1643" s="216"/>
      <c r="B1643" s="228"/>
      <c r="C1643" s="216"/>
      <c r="D1643" s="216">
        <f t="shared" si="19"/>
        <v>0</v>
      </c>
    </row>
    <row r="1644" ht="15" customHeight="1" spans="1:4">
      <c r="A1644" s="216"/>
      <c r="B1644" s="228"/>
      <c r="C1644" s="216"/>
      <c r="D1644" s="216">
        <f t="shared" si="19"/>
        <v>0</v>
      </c>
    </row>
    <row r="1645" ht="15" customHeight="1" spans="1:4">
      <c r="A1645" s="216"/>
      <c r="B1645" s="228"/>
      <c r="C1645" s="216"/>
      <c r="D1645" s="216">
        <f t="shared" si="19"/>
        <v>0</v>
      </c>
    </row>
    <row r="1646" ht="15" customHeight="1" spans="1:4">
      <c r="A1646" s="216"/>
      <c r="B1646" s="228"/>
      <c r="C1646" s="216"/>
      <c r="D1646" s="216">
        <f t="shared" si="19"/>
        <v>0</v>
      </c>
    </row>
    <row r="1647" ht="15" customHeight="1" spans="1:4">
      <c r="A1647" s="216"/>
      <c r="B1647" s="228"/>
      <c r="C1647" s="216"/>
      <c r="D1647" s="216">
        <f t="shared" si="19"/>
        <v>0</v>
      </c>
    </row>
    <row r="1648" ht="15" customHeight="1" spans="1:4">
      <c r="A1648" s="216"/>
      <c r="B1648" s="228"/>
      <c r="C1648" s="216"/>
      <c r="D1648" s="216">
        <f t="shared" si="19"/>
        <v>0</v>
      </c>
    </row>
    <row r="1649" ht="15" customHeight="1" spans="1:4">
      <c r="A1649" s="216"/>
      <c r="B1649" s="228"/>
      <c r="C1649" s="216"/>
      <c r="D1649" s="216">
        <f t="shared" si="19"/>
        <v>0</v>
      </c>
    </row>
    <row r="1650" ht="15" customHeight="1" spans="1:4">
      <c r="A1650" s="216"/>
      <c r="B1650" s="228"/>
      <c r="C1650" s="216"/>
      <c r="D1650" s="216">
        <f t="shared" si="19"/>
        <v>0</v>
      </c>
    </row>
    <row r="1651" ht="15" customHeight="1" spans="1:4">
      <c r="A1651" s="216"/>
      <c r="B1651" s="228"/>
      <c r="C1651" s="216"/>
      <c r="D1651" s="216">
        <f t="shared" si="19"/>
        <v>0</v>
      </c>
    </row>
    <row r="1652" ht="15" customHeight="1" spans="1:4">
      <c r="A1652" s="216"/>
      <c r="B1652" s="228"/>
      <c r="C1652" s="216"/>
      <c r="D1652" s="216">
        <f t="shared" si="19"/>
        <v>0</v>
      </c>
    </row>
    <row r="1653" ht="15" customHeight="1" spans="1:4">
      <c r="A1653" s="216"/>
      <c r="B1653" s="228"/>
      <c r="C1653" s="216"/>
      <c r="D1653" s="216">
        <f t="shared" si="19"/>
        <v>0</v>
      </c>
    </row>
    <row r="1654" ht="15" customHeight="1" spans="1:4">
      <c r="A1654" s="216"/>
      <c r="B1654" s="228"/>
      <c r="C1654" s="216"/>
      <c r="D1654" s="216">
        <f t="shared" si="19"/>
        <v>0</v>
      </c>
    </row>
    <row r="1655" ht="15" customHeight="1" spans="1:4">
      <c r="A1655" s="216"/>
      <c r="B1655" s="228"/>
      <c r="C1655" s="216"/>
      <c r="D1655" s="216">
        <f t="shared" si="19"/>
        <v>0</v>
      </c>
    </row>
    <row r="1656" ht="15" customHeight="1" spans="1:4">
      <c r="A1656" s="216"/>
      <c r="B1656" s="228"/>
      <c r="C1656" s="216"/>
      <c r="D1656" s="216">
        <f t="shared" si="19"/>
        <v>0</v>
      </c>
    </row>
    <row r="1657" ht="15" customHeight="1" spans="1:4">
      <c r="A1657" s="216"/>
      <c r="B1657" s="228"/>
      <c r="C1657" s="216"/>
      <c r="D1657" s="216">
        <f t="shared" si="19"/>
        <v>0</v>
      </c>
    </row>
    <row r="1658" ht="15" customHeight="1" spans="1:4">
      <c r="A1658" s="216"/>
      <c r="B1658" s="228"/>
      <c r="C1658" s="216"/>
      <c r="D1658" s="216">
        <f t="shared" si="19"/>
        <v>0</v>
      </c>
    </row>
    <row r="1659" ht="15" customHeight="1" spans="1:4">
      <c r="A1659" s="216"/>
      <c r="B1659" s="228"/>
      <c r="C1659" s="216"/>
      <c r="D1659" s="216">
        <f t="shared" si="19"/>
        <v>0</v>
      </c>
    </row>
    <row r="1660" ht="15" customHeight="1" spans="1:4">
      <c r="A1660" s="216"/>
      <c r="B1660" s="228"/>
      <c r="C1660" s="216"/>
      <c r="D1660" s="216">
        <f t="shared" si="19"/>
        <v>0</v>
      </c>
    </row>
    <row r="1661" ht="15" customHeight="1" spans="1:4">
      <c r="A1661" s="216"/>
      <c r="B1661" s="228"/>
      <c r="C1661" s="216"/>
      <c r="D1661" s="216">
        <f t="shared" si="19"/>
        <v>0</v>
      </c>
    </row>
    <row r="1662" ht="15" customHeight="1" spans="1:4">
      <c r="A1662" s="216"/>
      <c r="B1662" s="228"/>
      <c r="C1662" s="216"/>
      <c r="D1662" s="216">
        <f t="shared" si="19"/>
        <v>0</v>
      </c>
    </row>
    <row r="1663" ht="15" customHeight="1" spans="1:4">
      <c r="A1663" s="216"/>
      <c r="B1663" s="228"/>
      <c r="C1663" s="216"/>
      <c r="D1663" s="216">
        <f t="shared" si="19"/>
        <v>0</v>
      </c>
    </row>
    <row r="1664" ht="15" customHeight="1" spans="1:4">
      <c r="A1664" s="216"/>
      <c r="B1664" s="228"/>
      <c r="C1664" s="216"/>
      <c r="D1664" s="216">
        <f t="shared" si="19"/>
        <v>0</v>
      </c>
    </row>
    <row r="1665" ht="15" customHeight="1" spans="1:4">
      <c r="A1665" s="216"/>
      <c r="B1665" s="228"/>
      <c r="C1665" s="216"/>
      <c r="D1665" s="216">
        <f t="shared" si="19"/>
        <v>0</v>
      </c>
    </row>
    <row r="1666" ht="15" customHeight="1" spans="1:4">
      <c r="A1666" s="216"/>
      <c r="B1666" s="228"/>
      <c r="C1666" s="216"/>
      <c r="D1666" s="216">
        <f t="shared" si="19"/>
        <v>0</v>
      </c>
    </row>
    <row r="1667" ht="15" customHeight="1" spans="1:4">
      <c r="A1667" s="216"/>
      <c r="B1667" s="228"/>
      <c r="C1667" s="216"/>
      <c r="D1667" s="216">
        <f t="shared" ref="D1667:D1730" si="20">COUNTIF(A:A,A1667)</f>
        <v>0</v>
      </c>
    </row>
    <row r="1668" ht="15" customHeight="1" spans="1:4">
      <c r="A1668" s="216"/>
      <c r="B1668" s="228"/>
      <c r="C1668" s="216"/>
      <c r="D1668" s="216">
        <f t="shared" si="20"/>
        <v>0</v>
      </c>
    </row>
    <row r="1669" ht="15" customHeight="1" spans="1:4">
      <c r="A1669" s="216"/>
      <c r="B1669" s="228"/>
      <c r="C1669" s="216"/>
      <c r="D1669" s="216">
        <f t="shared" si="20"/>
        <v>0</v>
      </c>
    </row>
    <row r="1670" ht="15" customHeight="1" spans="1:4">
      <c r="A1670" s="216"/>
      <c r="B1670" s="228"/>
      <c r="C1670" s="216"/>
      <c r="D1670" s="216">
        <f t="shared" si="20"/>
        <v>0</v>
      </c>
    </row>
    <row r="1671" ht="15" customHeight="1" spans="1:4">
      <c r="A1671" s="216"/>
      <c r="B1671" s="228"/>
      <c r="C1671" s="216"/>
      <c r="D1671" s="216">
        <f t="shared" si="20"/>
        <v>0</v>
      </c>
    </row>
    <row r="1672" ht="15" customHeight="1" spans="1:4">
      <c r="A1672" s="216"/>
      <c r="B1672" s="228"/>
      <c r="C1672" s="216"/>
      <c r="D1672" s="216">
        <f t="shared" si="20"/>
        <v>0</v>
      </c>
    </row>
    <row r="1673" ht="15" customHeight="1" spans="1:4">
      <c r="A1673" s="216"/>
      <c r="B1673" s="228"/>
      <c r="C1673" s="216"/>
      <c r="D1673" s="216">
        <f t="shared" si="20"/>
        <v>0</v>
      </c>
    </row>
    <row r="1674" ht="15" customHeight="1" spans="1:4">
      <c r="A1674" s="216"/>
      <c r="B1674" s="228"/>
      <c r="C1674" s="216"/>
      <c r="D1674" s="216">
        <f t="shared" si="20"/>
        <v>0</v>
      </c>
    </row>
    <row r="1675" ht="15" customHeight="1" spans="1:4">
      <c r="A1675" s="216"/>
      <c r="B1675" s="228"/>
      <c r="C1675" s="216"/>
      <c r="D1675" s="216">
        <f t="shared" si="20"/>
        <v>0</v>
      </c>
    </row>
    <row r="1676" ht="15" customHeight="1" spans="1:4">
      <c r="A1676" s="216"/>
      <c r="B1676" s="228"/>
      <c r="C1676" s="216"/>
      <c r="D1676" s="216">
        <f t="shared" si="20"/>
        <v>0</v>
      </c>
    </row>
    <row r="1677" ht="15" customHeight="1" spans="1:4">
      <c r="A1677" s="216"/>
      <c r="B1677" s="228"/>
      <c r="C1677" s="216"/>
      <c r="D1677" s="216">
        <f t="shared" si="20"/>
        <v>0</v>
      </c>
    </row>
    <row r="1678" ht="15" customHeight="1" spans="1:4">
      <c r="A1678" s="216"/>
      <c r="B1678" s="228"/>
      <c r="C1678" s="216"/>
      <c r="D1678" s="216">
        <f t="shared" si="20"/>
        <v>0</v>
      </c>
    </row>
    <row r="1679" ht="15" customHeight="1" spans="1:4">
      <c r="A1679" s="216"/>
      <c r="B1679" s="228"/>
      <c r="C1679" s="216"/>
      <c r="D1679" s="216">
        <f t="shared" si="20"/>
        <v>0</v>
      </c>
    </row>
    <row r="1680" ht="15" customHeight="1" spans="1:4">
      <c r="A1680" s="216"/>
      <c r="B1680" s="228"/>
      <c r="C1680" s="216"/>
      <c r="D1680" s="216">
        <f t="shared" si="20"/>
        <v>0</v>
      </c>
    </row>
    <row r="1681" ht="15" customHeight="1" spans="1:4">
      <c r="A1681" s="216"/>
      <c r="B1681" s="228"/>
      <c r="C1681" s="216"/>
      <c r="D1681" s="216">
        <f t="shared" si="20"/>
        <v>0</v>
      </c>
    </row>
    <row r="1682" ht="15" customHeight="1" spans="1:4">
      <c r="A1682" s="216"/>
      <c r="B1682" s="228"/>
      <c r="C1682" s="216"/>
      <c r="D1682" s="216">
        <f t="shared" si="20"/>
        <v>0</v>
      </c>
    </row>
    <row r="1683" ht="15" customHeight="1" spans="1:4">
      <c r="A1683" s="216"/>
      <c r="B1683" s="228"/>
      <c r="C1683" s="216"/>
      <c r="D1683" s="216">
        <f t="shared" si="20"/>
        <v>0</v>
      </c>
    </row>
    <row r="1684" ht="15" customHeight="1" spans="1:4">
      <c r="A1684" s="216"/>
      <c r="B1684" s="228"/>
      <c r="C1684" s="216"/>
      <c r="D1684" s="216">
        <f t="shared" si="20"/>
        <v>0</v>
      </c>
    </row>
    <row r="1685" ht="15" customHeight="1" spans="1:4">
      <c r="A1685" s="216"/>
      <c r="B1685" s="228"/>
      <c r="C1685" s="216"/>
      <c r="D1685" s="216">
        <f t="shared" si="20"/>
        <v>0</v>
      </c>
    </row>
    <row r="1686" ht="15" customHeight="1" spans="1:4">
      <c r="A1686" s="216"/>
      <c r="B1686" s="228"/>
      <c r="C1686" s="216"/>
      <c r="D1686" s="216">
        <f t="shared" si="20"/>
        <v>0</v>
      </c>
    </row>
    <row r="1687" ht="15" customHeight="1" spans="1:4">
      <c r="A1687" s="216"/>
      <c r="B1687" s="228"/>
      <c r="C1687" s="216"/>
      <c r="D1687" s="216">
        <f t="shared" si="20"/>
        <v>0</v>
      </c>
    </row>
    <row r="1688" ht="15" customHeight="1" spans="1:4">
      <c r="A1688" s="216"/>
      <c r="B1688" s="228"/>
      <c r="C1688" s="216"/>
      <c r="D1688" s="216">
        <f t="shared" si="20"/>
        <v>0</v>
      </c>
    </row>
    <row r="1689" ht="15" customHeight="1" spans="1:4">
      <c r="A1689" s="216"/>
      <c r="B1689" s="228"/>
      <c r="C1689" s="216"/>
      <c r="D1689" s="216">
        <f t="shared" si="20"/>
        <v>0</v>
      </c>
    </row>
    <row r="1690" ht="15" customHeight="1" spans="1:4">
      <c r="A1690" s="216"/>
      <c r="B1690" s="228"/>
      <c r="C1690" s="216"/>
      <c r="D1690" s="216">
        <f t="shared" si="20"/>
        <v>0</v>
      </c>
    </row>
    <row r="1691" ht="15" customHeight="1" spans="1:4">
      <c r="A1691" s="216"/>
      <c r="B1691" s="228"/>
      <c r="C1691" s="216"/>
      <c r="D1691" s="216">
        <f t="shared" si="20"/>
        <v>0</v>
      </c>
    </row>
    <row r="1692" ht="15" customHeight="1" spans="1:4">
      <c r="A1692" s="216"/>
      <c r="B1692" s="228"/>
      <c r="C1692" s="216"/>
      <c r="D1692" s="216">
        <f t="shared" si="20"/>
        <v>0</v>
      </c>
    </row>
    <row r="1693" ht="15" customHeight="1" spans="1:4">
      <c r="A1693" s="216"/>
      <c r="B1693" s="228"/>
      <c r="C1693" s="216"/>
      <c r="D1693" s="216">
        <f t="shared" si="20"/>
        <v>0</v>
      </c>
    </row>
    <row r="1694" ht="15" customHeight="1" spans="1:4">
      <c r="A1694" s="216"/>
      <c r="B1694" s="228"/>
      <c r="C1694" s="216"/>
      <c r="D1694" s="216">
        <f t="shared" si="20"/>
        <v>0</v>
      </c>
    </row>
    <row r="1695" ht="15" customHeight="1" spans="1:4">
      <c r="A1695" s="216"/>
      <c r="B1695" s="228"/>
      <c r="C1695" s="216"/>
      <c r="D1695" s="216">
        <f t="shared" si="20"/>
        <v>0</v>
      </c>
    </row>
    <row r="1696" ht="15" customHeight="1" spans="1:4">
      <c r="A1696" s="216"/>
      <c r="B1696" s="228"/>
      <c r="C1696" s="216"/>
      <c r="D1696" s="216">
        <f t="shared" si="20"/>
        <v>0</v>
      </c>
    </row>
    <row r="1697" ht="15" customHeight="1" spans="1:4">
      <c r="A1697" s="216"/>
      <c r="B1697" s="228"/>
      <c r="C1697" s="216"/>
      <c r="D1697" s="216">
        <f t="shared" si="20"/>
        <v>0</v>
      </c>
    </row>
    <row r="1698" ht="15" customHeight="1" spans="1:4">
      <c r="A1698" s="216"/>
      <c r="B1698" s="228"/>
      <c r="C1698" s="216"/>
      <c r="D1698" s="216">
        <f t="shared" si="20"/>
        <v>0</v>
      </c>
    </row>
    <row r="1699" ht="15" customHeight="1" spans="1:4">
      <c r="A1699" s="216"/>
      <c r="B1699" s="228"/>
      <c r="C1699" s="216"/>
      <c r="D1699" s="216">
        <f t="shared" si="20"/>
        <v>0</v>
      </c>
    </row>
    <row r="1700" ht="15" customHeight="1" spans="1:4">
      <c r="A1700" s="216"/>
      <c r="B1700" s="228"/>
      <c r="C1700" s="216"/>
      <c r="D1700" s="216">
        <f t="shared" si="20"/>
        <v>0</v>
      </c>
    </row>
    <row r="1701" ht="15" customHeight="1" spans="1:4">
      <c r="A1701" s="216"/>
      <c r="B1701" s="228"/>
      <c r="C1701" s="216"/>
      <c r="D1701" s="216">
        <f t="shared" si="20"/>
        <v>0</v>
      </c>
    </row>
    <row r="1702" ht="15" customHeight="1" spans="1:4">
      <c r="A1702" s="216"/>
      <c r="B1702" s="228"/>
      <c r="C1702" s="216"/>
      <c r="D1702" s="216">
        <f t="shared" si="20"/>
        <v>0</v>
      </c>
    </row>
    <row r="1703" ht="15" customHeight="1" spans="1:4">
      <c r="A1703" s="216"/>
      <c r="B1703" s="228"/>
      <c r="C1703" s="216"/>
      <c r="D1703" s="216">
        <f t="shared" si="20"/>
        <v>0</v>
      </c>
    </row>
    <row r="1704" ht="15" customHeight="1" spans="1:4">
      <c r="A1704" s="216"/>
      <c r="B1704" s="228"/>
      <c r="C1704" s="216"/>
      <c r="D1704" s="216">
        <f t="shared" si="20"/>
        <v>0</v>
      </c>
    </row>
    <row r="1705" ht="15" customHeight="1" spans="1:4">
      <c r="A1705" s="216"/>
      <c r="B1705" s="228"/>
      <c r="C1705" s="216"/>
      <c r="D1705" s="216">
        <f t="shared" si="20"/>
        <v>0</v>
      </c>
    </row>
    <row r="1706" ht="15" customHeight="1" spans="1:4">
      <c r="A1706" s="216"/>
      <c r="B1706" s="228"/>
      <c r="C1706" s="216"/>
      <c r="D1706" s="216">
        <f t="shared" si="20"/>
        <v>0</v>
      </c>
    </row>
    <row r="1707" ht="15" customHeight="1" spans="1:4">
      <c r="A1707" s="216"/>
      <c r="B1707" s="228"/>
      <c r="C1707" s="216"/>
      <c r="D1707" s="216">
        <f t="shared" si="20"/>
        <v>0</v>
      </c>
    </row>
    <row r="1708" ht="15" customHeight="1" spans="1:4">
      <c r="A1708" s="216"/>
      <c r="B1708" s="228"/>
      <c r="C1708" s="216"/>
      <c r="D1708" s="216">
        <f t="shared" si="20"/>
        <v>0</v>
      </c>
    </row>
    <row r="1709" ht="15" customHeight="1" spans="1:4">
      <c r="A1709" s="216"/>
      <c r="B1709" s="228"/>
      <c r="C1709" s="216"/>
      <c r="D1709" s="216">
        <f t="shared" si="20"/>
        <v>0</v>
      </c>
    </row>
    <row r="1710" ht="15" customHeight="1" spans="1:4">
      <c r="A1710" s="216"/>
      <c r="B1710" s="228"/>
      <c r="C1710" s="216"/>
      <c r="D1710" s="216">
        <f t="shared" si="20"/>
        <v>0</v>
      </c>
    </row>
    <row r="1711" ht="15" customHeight="1" spans="1:4">
      <c r="A1711" s="216"/>
      <c r="B1711" s="228"/>
      <c r="C1711" s="216"/>
      <c r="D1711" s="216">
        <f t="shared" si="20"/>
        <v>0</v>
      </c>
    </row>
    <row r="1712" ht="15" customHeight="1" spans="1:4">
      <c r="A1712" s="216"/>
      <c r="B1712" s="228"/>
      <c r="C1712" s="216"/>
      <c r="D1712" s="216">
        <f t="shared" si="20"/>
        <v>0</v>
      </c>
    </row>
    <row r="1713" ht="15" customHeight="1" spans="1:4">
      <c r="A1713" s="216"/>
      <c r="B1713" s="228"/>
      <c r="C1713" s="216"/>
      <c r="D1713" s="216">
        <f t="shared" si="20"/>
        <v>0</v>
      </c>
    </row>
    <row r="1714" ht="15" customHeight="1" spans="1:4">
      <c r="A1714" s="216"/>
      <c r="B1714" s="228"/>
      <c r="C1714" s="216"/>
      <c r="D1714" s="216">
        <f t="shared" si="20"/>
        <v>0</v>
      </c>
    </row>
    <row r="1715" ht="15" customHeight="1" spans="1:4">
      <c r="A1715" s="216"/>
      <c r="B1715" s="228"/>
      <c r="C1715" s="216"/>
      <c r="D1715" s="216">
        <f t="shared" si="20"/>
        <v>0</v>
      </c>
    </row>
    <row r="1716" ht="15" customHeight="1" spans="1:4">
      <c r="A1716" s="216"/>
      <c r="B1716" s="228"/>
      <c r="C1716" s="216"/>
      <c r="D1716" s="216">
        <f t="shared" si="20"/>
        <v>0</v>
      </c>
    </row>
    <row r="1717" ht="15" customHeight="1" spans="1:4">
      <c r="A1717" s="216"/>
      <c r="B1717" s="228"/>
      <c r="C1717" s="216"/>
      <c r="D1717" s="216">
        <f t="shared" si="20"/>
        <v>0</v>
      </c>
    </row>
    <row r="1718" ht="15" customHeight="1" spans="1:4">
      <c r="A1718" s="216"/>
      <c r="B1718" s="228"/>
      <c r="C1718" s="216"/>
      <c r="D1718" s="216">
        <f t="shared" si="20"/>
        <v>0</v>
      </c>
    </row>
    <row r="1719" ht="15" customHeight="1" spans="1:4">
      <c r="A1719" s="216"/>
      <c r="B1719" s="228"/>
      <c r="C1719" s="216"/>
      <c r="D1719" s="216">
        <f t="shared" si="20"/>
        <v>0</v>
      </c>
    </row>
    <row r="1720" ht="15" customHeight="1" spans="1:4">
      <c r="A1720" s="216"/>
      <c r="B1720" s="228"/>
      <c r="C1720" s="216"/>
      <c r="D1720" s="216">
        <f t="shared" si="20"/>
        <v>0</v>
      </c>
    </row>
    <row r="1721" ht="15" customHeight="1" spans="1:4">
      <c r="A1721" s="216"/>
      <c r="B1721" s="228"/>
      <c r="C1721" s="216"/>
      <c r="D1721" s="216">
        <f t="shared" si="20"/>
        <v>0</v>
      </c>
    </row>
    <row r="1722" ht="15" customHeight="1" spans="1:4">
      <c r="A1722" s="216"/>
      <c r="B1722" s="228"/>
      <c r="C1722" s="216"/>
      <c r="D1722" s="216">
        <f t="shared" si="20"/>
        <v>0</v>
      </c>
    </row>
    <row r="1723" ht="15" customHeight="1" spans="1:4">
      <c r="A1723" s="216"/>
      <c r="B1723" s="228"/>
      <c r="C1723" s="216"/>
      <c r="D1723" s="216">
        <f t="shared" si="20"/>
        <v>0</v>
      </c>
    </row>
    <row r="1724" ht="15" customHeight="1" spans="1:4">
      <c r="A1724" s="216"/>
      <c r="B1724" s="228"/>
      <c r="C1724" s="216"/>
      <c r="D1724" s="216">
        <f t="shared" si="20"/>
        <v>0</v>
      </c>
    </row>
    <row r="1725" ht="15" customHeight="1" spans="1:4">
      <c r="A1725" s="216"/>
      <c r="B1725" s="228"/>
      <c r="C1725" s="216"/>
      <c r="D1725" s="216">
        <f t="shared" si="20"/>
        <v>0</v>
      </c>
    </row>
    <row r="1726" ht="15" customHeight="1" spans="1:4">
      <c r="A1726" s="216"/>
      <c r="B1726" s="228"/>
      <c r="C1726" s="216"/>
      <c r="D1726" s="216">
        <f t="shared" si="20"/>
        <v>0</v>
      </c>
    </row>
    <row r="1727" ht="15" customHeight="1" spans="1:4">
      <c r="A1727" s="216"/>
      <c r="B1727" s="228"/>
      <c r="C1727" s="216"/>
      <c r="D1727" s="216">
        <f t="shared" si="20"/>
        <v>0</v>
      </c>
    </row>
    <row r="1728" ht="15" customHeight="1" spans="1:4">
      <c r="A1728" s="216"/>
      <c r="B1728" s="228"/>
      <c r="C1728" s="216"/>
      <c r="D1728" s="216">
        <f t="shared" si="20"/>
        <v>0</v>
      </c>
    </row>
    <row r="1729" ht="15" customHeight="1" spans="1:4">
      <c r="A1729" s="216"/>
      <c r="B1729" s="228"/>
      <c r="C1729" s="216"/>
      <c r="D1729" s="216">
        <f t="shared" si="20"/>
        <v>0</v>
      </c>
    </row>
    <row r="1730" ht="15" customHeight="1" spans="1:4">
      <c r="A1730" s="216"/>
      <c r="B1730" s="228"/>
      <c r="C1730" s="216"/>
      <c r="D1730" s="216">
        <f t="shared" si="20"/>
        <v>0</v>
      </c>
    </row>
    <row r="1731" ht="15" customHeight="1" spans="1:4">
      <c r="A1731" s="216"/>
      <c r="B1731" s="228"/>
      <c r="C1731" s="216"/>
      <c r="D1731" s="216">
        <f t="shared" ref="D1731:D1794" si="21">COUNTIF(A:A,A1731)</f>
        <v>0</v>
      </c>
    </row>
    <row r="1732" ht="15" customHeight="1" spans="1:4">
      <c r="A1732" s="216"/>
      <c r="B1732" s="228"/>
      <c r="C1732" s="216"/>
      <c r="D1732" s="216">
        <f t="shared" si="21"/>
        <v>0</v>
      </c>
    </row>
    <row r="1733" ht="15" customHeight="1" spans="1:4">
      <c r="A1733" s="216"/>
      <c r="B1733" s="228"/>
      <c r="C1733" s="216"/>
      <c r="D1733" s="216">
        <f t="shared" si="21"/>
        <v>0</v>
      </c>
    </row>
    <row r="1734" ht="15" customHeight="1" spans="1:4">
      <c r="A1734" s="216"/>
      <c r="B1734" s="228"/>
      <c r="C1734" s="216"/>
      <c r="D1734" s="216">
        <f t="shared" si="21"/>
        <v>0</v>
      </c>
    </row>
    <row r="1735" ht="15" customHeight="1" spans="1:4">
      <c r="A1735" s="216"/>
      <c r="B1735" s="228"/>
      <c r="C1735" s="216"/>
      <c r="D1735" s="216">
        <f t="shared" si="21"/>
        <v>0</v>
      </c>
    </row>
    <row r="1736" ht="15" customHeight="1" spans="1:4">
      <c r="A1736" s="216"/>
      <c r="B1736" s="228"/>
      <c r="C1736" s="216"/>
      <c r="D1736" s="216">
        <f t="shared" si="21"/>
        <v>0</v>
      </c>
    </row>
    <row r="1737" ht="15" customHeight="1" spans="1:4">
      <c r="A1737" s="216"/>
      <c r="B1737" s="228"/>
      <c r="C1737" s="216"/>
      <c r="D1737" s="216">
        <f t="shared" si="21"/>
        <v>0</v>
      </c>
    </row>
    <row r="1738" ht="15" customHeight="1" spans="1:4">
      <c r="A1738" s="216"/>
      <c r="B1738" s="228"/>
      <c r="C1738" s="216"/>
      <c r="D1738" s="216">
        <f t="shared" si="21"/>
        <v>0</v>
      </c>
    </row>
    <row r="1739" ht="15" customHeight="1" spans="1:4">
      <c r="A1739" s="216"/>
      <c r="B1739" s="228"/>
      <c r="C1739" s="216"/>
      <c r="D1739" s="216">
        <f t="shared" si="21"/>
        <v>0</v>
      </c>
    </row>
    <row r="1740" ht="15" customHeight="1" spans="1:4">
      <c r="A1740" s="216"/>
      <c r="B1740" s="228"/>
      <c r="C1740" s="216"/>
      <c r="D1740" s="216">
        <f t="shared" si="21"/>
        <v>0</v>
      </c>
    </row>
    <row r="1741" ht="15" customHeight="1" spans="1:4">
      <c r="A1741" s="216"/>
      <c r="B1741" s="228"/>
      <c r="C1741" s="216"/>
      <c r="D1741" s="216">
        <f t="shared" si="21"/>
        <v>0</v>
      </c>
    </row>
    <row r="1742" ht="15" customHeight="1" spans="1:4">
      <c r="A1742" s="216"/>
      <c r="B1742" s="228"/>
      <c r="C1742" s="216"/>
      <c r="D1742" s="216">
        <f t="shared" si="21"/>
        <v>0</v>
      </c>
    </row>
    <row r="1743" ht="15" customHeight="1" spans="1:4">
      <c r="A1743" s="216"/>
      <c r="B1743" s="228"/>
      <c r="C1743" s="216"/>
      <c r="D1743" s="216">
        <f t="shared" si="21"/>
        <v>0</v>
      </c>
    </row>
    <row r="1744" ht="15" customHeight="1" spans="1:4">
      <c r="A1744" s="216"/>
      <c r="B1744" s="228"/>
      <c r="C1744" s="216"/>
      <c r="D1744" s="216">
        <f t="shared" si="21"/>
        <v>0</v>
      </c>
    </row>
    <row r="1745" ht="15" customHeight="1" spans="1:4">
      <c r="A1745" s="216"/>
      <c r="B1745" s="228"/>
      <c r="C1745" s="216"/>
      <c r="D1745" s="216">
        <f t="shared" si="21"/>
        <v>0</v>
      </c>
    </row>
    <row r="1746" ht="15" customHeight="1" spans="1:4">
      <c r="A1746" s="216"/>
      <c r="B1746" s="228"/>
      <c r="C1746" s="216"/>
      <c r="D1746" s="216">
        <f t="shared" si="21"/>
        <v>0</v>
      </c>
    </row>
    <row r="1747" ht="15" customHeight="1" spans="1:4">
      <c r="A1747" s="216"/>
      <c r="B1747" s="228"/>
      <c r="C1747" s="216"/>
      <c r="D1747" s="216">
        <f t="shared" si="21"/>
        <v>0</v>
      </c>
    </row>
    <row r="1748" ht="15" customHeight="1" spans="1:4">
      <c r="A1748" s="216"/>
      <c r="B1748" s="228"/>
      <c r="C1748" s="216"/>
      <c r="D1748" s="216">
        <f t="shared" si="21"/>
        <v>0</v>
      </c>
    </row>
    <row r="1749" ht="15" customHeight="1" spans="1:4">
      <c r="A1749" s="216"/>
      <c r="B1749" s="228"/>
      <c r="C1749" s="216"/>
      <c r="D1749" s="216">
        <f t="shared" si="21"/>
        <v>0</v>
      </c>
    </row>
    <row r="1750" ht="15" customHeight="1" spans="1:4">
      <c r="A1750" s="216"/>
      <c r="B1750" s="228"/>
      <c r="C1750" s="216"/>
      <c r="D1750" s="216">
        <f t="shared" si="21"/>
        <v>0</v>
      </c>
    </row>
    <row r="1751" ht="15" customHeight="1" spans="1:4">
      <c r="A1751" s="216"/>
      <c r="B1751" s="228"/>
      <c r="C1751" s="216"/>
      <c r="D1751" s="216">
        <f t="shared" si="21"/>
        <v>0</v>
      </c>
    </row>
    <row r="1752" ht="15" customHeight="1" spans="1:4">
      <c r="A1752" s="216"/>
      <c r="B1752" s="228"/>
      <c r="C1752" s="216"/>
      <c r="D1752" s="216">
        <f t="shared" si="21"/>
        <v>0</v>
      </c>
    </row>
    <row r="1753" ht="15" customHeight="1" spans="1:4">
      <c r="A1753" s="216"/>
      <c r="B1753" s="228"/>
      <c r="C1753" s="216"/>
      <c r="D1753" s="216">
        <f t="shared" si="21"/>
        <v>0</v>
      </c>
    </row>
    <row r="1754" ht="15" customHeight="1" spans="1:4">
      <c r="A1754" s="216"/>
      <c r="B1754" s="228"/>
      <c r="C1754" s="216"/>
      <c r="D1754" s="216">
        <f t="shared" si="21"/>
        <v>0</v>
      </c>
    </row>
    <row r="1755" ht="15" customHeight="1" spans="1:4">
      <c r="A1755" s="216"/>
      <c r="B1755" s="228"/>
      <c r="C1755" s="216"/>
      <c r="D1755" s="216">
        <f t="shared" si="21"/>
        <v>0</v>
      </c>
    </row>
    <row r="1756" ht="15" customHeight="1" spans="1:4">
      <c r="A1756" s="216"/>
      <c r="B1756" s="228"/>
      <c r="C1756" s="216"/>
      <c r="D1756" s="216">
        <f t="shared" si="21"/>
        <v>0</v>
      </c>
    </row>
    <row r="1757" ht="15" customHeight="1" spans="1:4">
      <c r="A1757" s="216"/>
      <c r="B1757" s="228"/>
      <c r="C1757" s="216"/>
      <c r="D1757" s="216">
        <f t="shared" si="21"/>
        <v>0</v>
      </c>
    </row>
    <row r="1758" ht="15" customHeight="1" spans="1:4">
      <c r="A1758" s="216"/>
      <c r="B1758" s="228"/>
      <c r="C1758" s="216"/>
      <c r="D1758" s="216">
        <f t="shared" si="21"/>
        <v>0</v>
      </c>
    </row>
    <row r="1759" ht="15" customHeight="1" spans="1:4">
      <c r="A1759" s="216"/>
      <c r="B1759" s="228"/>
      <c r="C1759" s="216"/>
      <c r="D1759" s="216">
        <f t="shared" si="21"/>
        <v>0</v>
      </c>
    </row>
    <row r="1760" ht="15" customHeight="1" spans="1:4">
      <c r="A1760" s="216"/>
      <c r="B1760" s="228"/>
      <c r="C1760" s="216"/>
      <c r="D1760" s="216">
        <f t="shared" si="21"/>
        <v>0</v>
      </c>
    </row>
    <row r="1761" ht="15" customHeight="1" spans="1:4">
      <c r="A1761" s="216"/>
      <c r="B1761" s="228"/>
      <c r="C1761" s="216"/>
      <c r="D1761" s="216">
        <f t="shared" si="21"/>
        <v>0</v>
      </c>
    </row>
    <row r="1762" ht="15" customHeight="1" spans="1:4">
      <c r="A1762" s="216"/>
      <c r="B1762" s="228"/>
      <c r="C1762" s="216"/>
      <c r="D1762" s="216">
        <f t="shared" si="21"/>
        <v>0</v>
      </c>
    </row>
    <row r="1763" ht="15" customHeight="1" spans="1:4">
      <c r="A1763" s="216"/>
      <c r="B1763" s="228"/>
      <c r="C1763" s="216"/>
      <c r="D1763" s="216">
        <f t="shared" si="21"/>
        <v>0</v>
      </c>
    </row>
    <row r="1764" ht="15" customHeight="1" spans="1:4">
      <c r="A1764" s="216"/>
      <c r="B1764" s="228"/>
      <c r="C1764" s="216"/>
      <c r="D1764" s="216">
        <f t="shared" si="21"/>
        <v>0</v>
      </c>
    </row>
    <row r="1765" ht="15" customHeight="1" spans="1:4">
      <c r="A1765" s="216"/>
      <c r="B1765" s="228"/>
      <c r="C1765" s="216"/>
      <c r="D1765" s="216">
        <f t="shared" si="21"/>
        <v>0</v>
      </c>
    </row>
    <row r="1766" ht="15" customHeight="1" spans="1:4">
      <c r="A1766" s="216"/>
      <c r="B1766" s="228"/>
      <c r="C1766" s="216"/>
      <c r="D1766" s="216">
        <f t="shared" si="21"/>
        <v>0</v>
      </c>
    </row>
    <row r="1767" ht="15" customHeight="1" spans="1:4">
      <c r="A1767" s="216"/>
      <c r="B1767" s="228"/>
      <c r="C1767" s="216"/>
      <c r="D1767" s="216">
        <f t="shared" si="21"/>
        <v>0</v>
      </c>
    </row>
    <row r="1768" ht="15" customHeight="1" spans="1:4">
      <c r="A1768" s="216"/>
      <c r="B1768" s="228"/>
      <c r="C1768" s="216"/>
      <c r="D1768" s="216">
        <f t="shared" si="21"/>
        <v>0</v>
      </c>
    </row>
    <row r="1769" ht="15" customHeight="1" spans="1:4">
      <c r="A1769" s="216"/>
      <c r="B1769" s="228"/>
      <c r="C1769" s="216"/>
      <c r="D1769" s="216">
        <f t="shared" si="21"/>
        <v>0</v>
      </c>
    </row>
    <row r="1770" ht="15" customHeight="1" spans="1:4">
      <c r="A1770" s="216"/>
      <c r="B1770" s="228"/>
      <c r="C1770" s="216"/>
      <c r="D1770" s="216">
        <f t="shared" si="21"/>
        <v>0</v>
      </c>
    </row>
    <row r="1771" ht="15" customHeight="1" spans="1:4">
      <c r="A1771" s="216"/>
      <c r="B1771" s="228"/>
      <c r="C1771" s="216"/>
      <c r="D1771" s="216">
        <f t="shared" si="21"/>
        <v>0</v>
      </c>
    </row>
    <row r="1772" ht="15" customHeight="1" spans="1:4">
      <c r="A1772" s="216"/>
      <c r="B1772" s="228"/>
      <c r="C1772" s="216"/>
      <c r="D1772" s="216">
        <f t="shared" si="21"/>
        <v>0</v>
      </c>
    </row>
    <row r="1773" ht="15" customHeight="1" spans="1:4">
      <c r="A1773" s="216"/>
      <c r="B1773" s="228"/>
      <c r="C1773" s="216"/>
      <c r="D1773" s="216">
        <f t="shared" si="21"/>
        <v>0</v>
      </c>
    </row>
    <row r="1774" ht="15" customHeight="1" spans="1:4">
      <c r="A1774" s="216"/>
      <c r="B1774" s="228"/>
      <c r="C1774" s="216"/>
      <c r="D1774" s="216">
        <f t="shared" si="21"/>
        <v>0</v>
      </c>
    </row>
    <row r="1775" ht="15" customHeight="1" spans="1:4">
      <c r="A1775" s="216"/>
      <c r="B1775" s="228"/>
      <c r="C1775" s="216"/>
      <c r="D1775" s="216">
        <f t="shared" si="21"/>
        <v>0</v>
      </c>
    </row>
    <row r="1776" ht="15" customHeight="1" spans="1:4">
      <c r="A1776" s="216"/>
      <c r="B1776" s="228"/>
      <c r="C1776" s="216"/>
      <c r="D1776" s="216">
        <f t="shared" si="21"/>
        <v>0</v>
      </c>
    </row>
    <row r="1777" ht="15" customHeight="1" spans="1:4">
      <c r="A1777" s="216"/>
      <c r="B1777" s="228"/>
      <c r="C1777" s="216"/>
      <c r="D1777" s="216">
        <f t="shared" si="21"/>
        <v>0</v>
      </c>
    </row>
    <row r="1778" ht="15" customHeight="1" spans="1:4">
      <c r="A1778" s="216"/>
      <c r="B1778" s="228"/>
      <c r="C1778" s="216"/>
      <c r="D1778" s="216">
        <f t="shared" si="21"/>
        <v>0</v>
      </c>
    </row>
    <row r="1779" ht="15" customHeight="1" spans="1:4">
      <c r="A1779" s="216"/>
      <c r="B1779" s="228"/>
      <c r="C1779" s="216"/>
      <c r="D1779" s="216">
        <f t="shared" si="21"/>
        <v>0</v>
      </c>
    </row>
    <row r="1780" ht="15" customHeight="1" spans="1:4">
      <c r="A1780" s="216"/>
      <c r="B1780" s="228"/>
      <c r="C1780" s="216"/>
      <c r="D1780" s="216">
        <f t="shared" si="21"/>
        <v>0</v>
      </c>
    </row>
    <row r="1781" ht="15" customHeight="1" spans="1:4">
      <c r="A1781" s="216"/>
      <c r="B1781" s="228"/>
      <c r="C1781" s="216"/>
      <c r="D1781" s="216">
        <f t="shared" si="21"/>
        <v>0</v>
      </c>
    </row>
    <row r="1782" ht="15" customHeight="1" spans="1:4">
      <c r="A1782" s="216"/>
      <c r="B1782" s="228"/>
      <c r="C1782" s="216"/>
      <c r="D1782" s="216">
        <f t="shared" si="21"/>
        <v>0</v>
      </c>
    </row>
    <row r="1783" ht="15" customHeight="1" spans="1:4">
      <c r="A1783" s="216"/>
      <c r="B1783" s="228"/>
      <c r="C1783" s="216"/>
      <c r="D1783" s="216">
        <f t="shared" si="21"/>
        <v>0</v>
      </c>
    </row>
    <row r="1784" ht="15" customHeight="1" spans="1:4">
      <c r="A1784" s="216"/>
      <c r="B1784" s="228"/>
      <c r="C1784" s="216"/>
      <c r="D1784" s="216">
        <f t="shared" si="21"/>
        <v>0</v>
      </c>
    </row>
    <row r="1785" ht="15" customHeight="1" spans="1:4">
      <c r="A1785" s="216"/>
      <c r="B1785" s="228"/>
      <c r="C1785" s="216"/>
      <c r="D1785" s="216">
        <f t="shared" si="21"/>
        <v>0</v>
      </c>
    </row>
    <row r="1786" ht="15" customHeight="1" spans="1:4">
      <c r="A1786" s="216"/>
      <c r="B1786" s="228"/>
      <c r="C1786" s="216"/>
      <c r="D1786" s="216">
        <f t="shared" si="21"/>
        <v>0</v>
      </c>
    </row>
    <row r="1787" ht="15" customHeight="1" spans="1:4">
      <c r="A1787" s="216"/>
      <c r="B1787" s="228"/>
      <c r="C1787" s="216"/>
      <c r="D1787" s="216">
        <f t="shared" si="21"/>
        <v>0</v>
      </c>
    </row>
    <row r="1788" ht="15" customHeight="1" spans="1:4">
      <c r="A1788" s="216"/>
      <c r="B1788" s="228"/>
      <c r="C1788" s="216"/>
      <c r="D1788" s="216">
        <f t="shared" si="21"/>
        <v>0</v>
      </c>
    </row>
    <row r="1789" ht="15" customHeight="1" spans="1:4">
      <c r="A1789" s="216"/>
      <c r="B1789" s="228"/>
      <c r="C1789" s="216"/>
      <c r="D1789" s="216">
        <f t="shared" si="21"/>
        <v>0</v>
      </c>
    </row>
    <row r="1790" ht="15" customHeight="1" spans="1:4">
      <c r="A1790" s="216"/>
      <c r="B1790" s="228"/>
      <c r="C1790" s="216"/>
      <c r="D1790" s="216">
        <f t="shared" si="21"/>
        <v>0</v>
      </c>
    </row>
    <row r="1791" ht="15" customHeight="1" spans="1:4">
      <c r="A1791" s="216"/>
      <c r="B1791" s="228"/>
      <c r="C1791" s="216"/>
      <c r="D1791" s="216">
        <f t="shared" si="21"/>
        <v>0</v>
      </c>
    </row>
    <row r="1792" ht="15" customHeight="1" spans="1:4">
      <c r="A1792" s="216"/>
      <c r="B1792" s="228"/>
      <c r="C1792" s="216"/>
      <c r="D1792" s="216">
        <f>COUNTIF(A:A,A1792)</f>
        <v>0</v>
      </c>
    </row>
    <row r="1793" ht="15" customHeight="1" spans="1:4">
      <c r="A1793" s="216"/>
      <c r="B1793" s="228"/>
      <c r="C1793" s="216"/>
      <c r="D1793" s="216">
        <f t="shared" si="21"/>
        <v>0</v>
      </c>
    </row>
    <row r="1794" ht="15" customHeight="1" spans="1:4">
      <c r="A1794" s="216"/>
      <c r="B1794" s="228"/>
      <c r="C1794" s="216"/>
      <c r="D1794" s="216">
        <f t="shared" si="21"/>
        <v>0</v>
      </c>
    </row>
    <row r="1795" ht="15" customHeight="1" spans="1:4">
      <c r="A1795" s="216"/>
      <c r="B1795" s="228"/>
      <c r="C1795" s="216"/>
      <c r="D1795" s="216">
        <f t="shared" ref="D1795:D1858" si="22">COUNTIF(A:A,A1795)</f>
        <v>0</v>
      </c>
    </row>
    <row r="1796" ht="15" customHeight="1" spans="1:4">
      <c r="A1796" s="216"/>
      <c r="B1796" s="228"/>
      <c r="C1796" s="216"/>
      <c r="D1796" s="216">
        <f t="shared" si="22"/>
        <v>0</v>
      </c>
    </row>
    <row r="1797" ht="15" customHeight="1" spans="1:4">
      <c r="A1797" s="216"/>
      <c r="B1797" s="228"/>
      <c r="C1797" s="216"/>
      <c r="D1797" s="216">
        <f t="shared" si="22"/>
        <v>0</v>
      </c>
    </row>
    <row r="1798" ht="15" customHeight="1" spans="1:4">
      <c r="A1798" s="216"/>
      <c r="B1798" s="228"/>
      <c r="C1798" s="216"/>
      <c r="D1798" s="216">
        <f t="shared" si="22"/>
        <v>0</v>
      </c>
    </row>
    <row r="1799" ht="15" customHeight="1" spans="1:4">
      <c r="A1799" s="216"/>
      <c r="B1799" s="228"/>
      <c r="C1799" s="216"/>
      <c r="D1799" s="216">
        <f t="shared" si="22"/>
        <v>0</v>
      </c>
    </row>
    <row r="1800" ht="15" customHeight="1" spans="1:4">
      <c r="A1800" s="216"/>
      <c r="B1800" s="228"/>
      <c r="C1800" s="216"/>
      <c r="D1800" s="216">
        <f t="shared" si="22"/>
        <v>0</v>
      </c>
    </row>
    <row r="1801" ht="15" customHeight="1" spans="1:4">
      <c r="A1801" s="216"/>
      <c r="B1801" s="228"/>
      <c r="C1801" s="216"/>
      <c r="D1801" s="216">
        <f t="shared" si="22"/>
        <v>0</v>
      </c>
    </row>
    <row r="1802" ht="15" customHeight="1" spans="1:4">
      <c r="A1802" s="216"/>
      <c r="B1802" s="228"/>
      <c r="C1802" s="216"/>
      <c r="D1802" s="216">
        <f t="shared" si="22"/>
        <v>0</v>
      </c>
    </row>
    <row r="1803" ht="15" customHeight="1" spans="1:4">
      <c r="A1803" s="216"/>
      <c r="B1803" s="228"/>
      <c r="C1803" s="216"/>
      <c r="D1803" s="216">
        <f t="shared" si="22"/>
        <v>0</v>
      </c>
    </row>
    <row r="1804" ht="15" customHeight="1" spans="1:4">
      <c r="A1804" s="216"/>
      <c r="B1804" s="228"/>
      <c r="C1804" s="216"/>
      <c r="D1804" s="216">
        <f t="shared" si="22"/>
        <v>0</v>
      </c>
    </row>
    <row r="1805" ht="15" customHeight="1" spans="1:4">
      <c r="A1805" s="216"/>
      <c r="B1805" s="228"/>
      <c r="C1805" s="216"/>
      <c r="D1805" s="216">
        <f t="shared" si="22"/>
        <v>0</v>
      </c>
    </row>
    <row r="1806" ht="15" customHeight="1" spans="1:4">
      <c r="A1806" s="216"/>
      <c r="B1806" s="228"/>
      <c r="C1806" s="216"/>
      <c r="D1806" s="216">
        <f t="shared" si="22"/>
        <v>0</v>
      </c>
    </row>
    <row r="1807" ht="15" customHeight="1" spans="1:4">
      <c r="A1807" s="216"/>
      <c r="B1807" s="228"/>
      <c r="C1807" s="216"/>
      <c r="D1807" s="216">
        <f t="shared" si="22"/>
        <v>0</v>
      </c>
    </row>
    <row r="1808" ht="15" customHeight="1" spans="1:4">
      <c r="A1808" s="216"/>
      <c r="B1808" s="228"/>
      <c r="C1808" s="216"/>
      <c r="D1808" s="216">
        <f t="shared" si="22"/>
        <v>0</v>
      </c>
    </row>
    <row r="1809" ht="15" customHeight="1" spans="1:4">
      <c r="A1809" s="216"/>
      <c r="B1809" s="228"/>
      <c r="C1809" s="216"/>
      <c r="D1809" s="216">
        <f t="shared" si="22"/>
        <v>0</v>
      </c>
    </row>
    <row r="1810" ht="15" customHeight="1" spans="1:4">
      <c r="A1810" s="216"/>
      <c r="B1810" s="228"/>
      <c r="C1810" s="216"/>
      <c r="D1810" s="216">
        <f t="shared" si="22"/>
        <v>0</v>
      </c>
    </row>
    <row r="1811" ht="15" customHeight="1" spans="1:4">
      <c r="A1811" s="216"/>
      <c r="B1811" s="228"/>
      <c r="C1811" s="216"/>
      <c r="D1811" s="216">
        <f t="shared" si="22"/>
        <v>0</v>
      </c>
    </row>
    <row r="1812" ht="15" customHeight="1" spans="1:4">
      <c r="A1812" s="216"/>
      <c r="B1812" s="228"/>
      <c r="C1812" s="216"/>
      <c r="D1812" s="216">
        <f t="shared" si="22"/>
        <v>0</v>
      </c>
    </row>
    <row r="1813" ht="15" customHeight="1" spans="1:4">
      <c r="A1813" s="216"/>
      <c r="B1813" s="228"/>
      <c r="C1813" s="216"/>
      <c r="D1813" s="216">
        <f t="shared" si="22"/>
        <v>0</v>
      </c>
    </row>
    <row r="1814" ht="15" customHeight="1" spans="1:4">
      <c r="A1814" s="216"/>
      <c r="B1814" s="228"/>
      <c r="C1814" s="216"/>
      <c r="D1814" s="216">
        <f t="shared" si="22"/>
        <v>0</v>
      </c>
    </row>
    <row r="1815" ht="15" customHeight="1" spans="1:4">
      <c r="A1815" s="216"/>
      <c r="B1815" s="228"/>
      <c r="C1815" s="216"/>
      <c r="D1815" s="216">
        <f t="shared" si="22"/>
        <v>0</v>
      </c>
    </row>
    <row r="1816" ht="15" customHeight="1" spans="1:4">
      <c r="A1816" s="216"/>
      <c r="B1816" s="228"/>
      <c r="C1816" s="216"/>
      <c r="D1816" s="216">
        <f t="shared" si="22"/>
        <v>0</v>
      </c>
    </row>
    <row r="1817" ht="15" customHeight="1" spans="1:4">
      <c r="A1817" s="216"/>
      <c r="B1817" s="228"/>
      <c r="C1817" s="216"/>
      <c r="D1817" s="216">
        <f t="shared" si="22"/>
        <v>0</v>
      </c>
    </row>
    <row r="1818" ht="15" customHeight="1" spans="1:4">
      <c r="A1818" s="216"/>
      <c r="B1818" s="228"/>
      <c r="C1818" s="216"/>
      <c r="D1818" s="216">
        <f t="shared" si="22"/>
        <v>0</v>
      </c>
    </row>
    <row r="1819" ht="15" customHeight="1" spans="1:4">
      <c r="A1819" s="216"/>
      <c r="B1819" s="228"/>
      <c r="C1819" s="216"/>
      <c r="D1819" s="216">
        <f t="shared" si="22"/>
        <v>0</v>
      </c>
    </row>
    <row r="1820" ht="15" customHeight="1" spans="1:4">
      <c r="A1820" s="216"/>
      <c r="B1820" s="228"/>
      <c r="C1820" s="216"/>
      <c r="D1820" s="216">
        <f t="shared" si="22"/>
        <v>0</v>
      </c>
    </row>
    <row r="1821" ht="15" customHeight="1" spans="1:4">
      <c r="A1821" s="216"/>
      <c r="B1821" s="228"/>
      <c r="C1821" s="216"/>
      <c r="D1821" s="216">
        <f t="shared" si="22"/>
        <v>0</v>
      </c>
    </row>
    <row r="1822" ht="15" customHeight="1" spans="1:4">
      <c r="A1822" s="216"/>
      <c r="B1822" s="228"/>
      <c r="C1822" s="216"/>
      <c r="D1822" s="216">
        <f t="shared" si="22"/>
        <v>0</v>
      </c>
    </row>
    <row r="1823" ht="15" customHeight="1" spans="1:4">
      <c r="A1823" s="216"/>
      <c r="B1823" s="228"/>
      <c r="C1823" s="216"/>
      <c r="D1823" s="216">
        <f t="shared" si="22"/>
        <v>0</v>
      </c>
    </row>
    <row r="1824" ht="15" customHeight="1" spans="1:4">
      <c r="A1824" s="216"/>
      <c r="B1824" s="228"/>
      <c r="C1824" s="216"/>
      <c r="D1824" s="216">
        <f t="shared" si="22"/>
        <v>0</v>
      </c>
    </row>
    <row r="1825" ht="15" customHeight="1" spans="1:4">
      <c r="A1825" s="216"/>
      <c r="B1825" s="228"/>
      <c r="C1825" s="216"/>
      <c r="D1825" s="216">
        <f t="shared" si="22"/>
        <v>0</v>
      </c>
    </row>
    <row r="1826" ht="15" customHeight="1" spans="1:4">
      <c r="A1826" s="216"/>
      <c r="B1826" s="228"/>
      <c r="C1826" s="216"/>
      <c r="D1826" s="216">
        <f t="shared" si="22"/>
        <v>0</v>
      </c>
    </row>
    <row r="1827" ht="15" customHeight="1" spans="1:4">
      <c r="A1827" s="216"/>
      <c r="B1827" s="228"/>
      <c r="C1827" s="216"/>
      <c r="D1827" s="216">
        <f t="shared" si="22"/>
        <v>0</v>
      </c>
    </row>
    <row r="1828" ht="15" customHeight="1" spans="1:4">
      <c r="A1828" s="216"/>
      <c r="B1828" s="228"/>
      <c r="C1828" s="216"/>
      <c r="D1828" s="216">
        <f t="shared" si="22"/>
        <v>0</v>
      </c>
    </row>
    <row r="1829" ht="15" customHeight="1" spans="1:4">
      <c r="A1829" s="216"/>
      <c r="B1829" s="228"/>
      <c r="C1829" s="216"/>
      <c r="D1829" s="216">
        <f t="shared" si="22"/>
        <v>0</v>
      </c>
    </row>
    <row r="1830" ht="15" customHeight="1" spans="1:4">
      <c r="A1830" s="216"/>
      <c r="B1830" s="228"/>
      <c r="C1830" s="216"/>
      <c r="D1830" s="216">
        <f t="shared" si="22"/>
        <v>0</v>
      </c>
    </row>
    <row r="1831" ht="15" customHeight="1" spans="1:4">
      <c r="A1831" s="216"/>
      <c r="B1831" s="228"/>
      <c r="C1831" s="216"/>
      <c r="D1831" s="216">
        <f t="shared" si="22"/>
        <v>0</v>
      </c>
    </row>
    <row r="1832" ht="15" customHeight="1" spans="1:4">
      <c r="A1832" s="216"/>
      <c r="B1832" s="228"/>
      <c r="C1832" s="216"/>
      <c r="D1832" s="216">
        <f t="shared" si="22"/>
        <v>0</v>
      </c>
    </row>
    <row r="1833" ht="15" customHeight="1" spans="1:4">
      <c r="A1833" s="216"/>
      <c r="B1833" s="228"/>
      <c r="C1833" s="216"/>
      <c r="D1833" s="216">
        <f t="shared" si="22"/>
        <v>0</v>
      </c>
    </row>
    <row r="1834" ht="15" customHeight="1" spans="1:4">
      <c r="A1834" s="216"/>
      <c r="B1834" s="228"/>
      <c r="C1834" s="216"/>
      <c r="D1834" s="216">
        <f t="shared" si="22"/>
        <v>0</v>
      </c>
    </row>
    <row r="1835" ht="15" customHeight="1" spans="1:4">
      <c r="A1835" s="216"/>
      <c r="B1835" s="228"/>
      <c r="C1835" s="216"/>
      <c r="D1835" s="216">
        <f t="shared" si="22"/>
        <v>0</v>
      </c>
    </row>
    <row r="1836" ht="15" customHeight="1" spans="1:4">
      <c r="A1836" s="216"/>
      <c r="B1836" s="228"/>
      <c r="C1836" s="216"/>
      <c r="D1836" s="216">
        <f t="shared" si="22"/>
        <v>0</v>
      </c>
    </row>
    <row r="1837" ht="15" customHeight="1" spans="1:4">
      <c r="A1837" s="216"/>
      <c r="B1837" s="228"/>
      <c r="C1837" s="216"/>
      <c r="D1837" s="216">
        <f t="shared" si="22"/>
        <v>0</v>
      </c>
    </row>
    <row r="1838" ht="15" customHeight="1" spans="1:4">
      <c r="A1838" s="216"/>
      <c r="B1838" s="228"/>
      <c r="C1838" s="216"/>
      <c r="D1838" s="216">
        <f t="shared" si="22"/>
        <v>0</v>
      </c>
    </row>
    <row r="1839" ht="15" customHeight="1" spans="1:4">
      <c r="A1839" s="216"/>
      <c r="B1839" s="228"/>
      <c r="C1839" s="216"/>
      <c r="D1839" s="216">
        <f t="shared" si="22"/>
        <v>0</v>
      </c>
    </row>
    <row r="1840" ht="15" customHeight="1" spans="1:4">
      <c r="A1840" s="216"/>
      <c r="B1840" s="228"/>
      <c r="C1840" s="216"/>
      <c r="D1840" s="216">
        <f t="shared" si="22"/>
        <v>0</v>
      </c>
    </row>
    <row r="1841" ht="15" customHeight="1" spans="1:4">
      <c r="A1841" s="216"/>
      <c r="B1841" s="228"/>
      <c r="C1841" s="216"/>
      <c r="D1841" s="216">
        <f t="shared" si="22"/>
        <v>0</v>
      </c>
    </row>
    <row r="1842" ht="15" customHeight="1" spans="1:4">
      <c r="A1842" s="216"/>
      <c r="B1842" s="228"/>
      <c r="C1842" s="216"/>
      <c r="D1842" s="216">
        <f t="shared" si="22"/>
        <v>0</v>
      </c>
    </row>
    <row r="1843" ht="15" customHeight="1" spans="1:4">
      <c r="A1843" s="216"/>
      <c r="B1843" s="228"/>
      <c r="C1843" s="216"/>
      <c r="D1843" s="216">
        <f t="shared" si="22"/>
        <v>0</v>
      </c>
    </row>
    <row r="1844" ht="15" customHeight="1" spans="1:4">
      <c r="A1844" s="216"/>
      <c r="B1844" s="228"/>
      <c r="C1844" s="216"/>
      <c r="D1844" s="216">
        <f t="shared" si="22"/>
        <v>0</v>
      </c>
    </row>
    <row r="1845" ht="15" customHeight="1" spans="1:4">
      <c r="A1845" s="216"/>
      <c r="B1845" s="228"/>
      <c r="C1845" s="216"/>
      <c r="D1845" s="216">
        <f t="shared" si="22"/>
        <v>0</v>
      </c>
    </row>
    <row r="1846" ht="15" customHeight="1" spans="1:4">
      <c r="A1846" s="216"/>
      <c r="B1846" s="228"/>
      <c r="C1846" s="216"/>
      <c r="D1846" s="216">
        <f t="shared" si="22"/>
        <v>0</v>
      </c>
    </row>
    <row r="1847" ht="15" customHeight="1" spans="1:4">
      <c r="A1847" s="216"/>
      <c r="B1847" s="228"/>
      <c r="C1847" s="216"/>
      <c r="D1847" s="216">
        <f t="shared" si="22"/>
        <v>0</v>
      </c>
    </row>
    <row r="1848" ht="15" customHeight="1" spans="1:4">
      <c r="A1848" s="216"/>
      <c r="B1848" s="228"/>
      <c r="C1848" s="216"/>
      <c r="D1848" s="216">
        <f t="shared" si="22"/>
        <v>0</v>
      </c>
    </row>
    <row r="1849" ht="15" customHeight="1" spans="1:4">
      <c r="A1849" s="216"/>
      <c r="B1849" s="228"/>
      <c r="C1849" s="216"/>
      <c r="D1849" s="216">
        <f t="shared" si="22"/>
        <v>0</v>
      </c>
    </row>
    <row r="1850" ht="15" customHeight="1" spans="1:4">
      <c r="A1850" s="216"/>
      <c r="B1850" s="228"/>
      <c r="C1850" s="216"/>
      <c r="D1850" s="216">
        <f t="shared" si="22"/>
        <v>0</v>
      </c>
    </row>
    <row r="1851" ht="15" customHeight="1" spans="1:4">
      <c r="A1851" s="216"/>
      <c r="B1851" s="228"/>
      <c r="C1851" s="216"/>
      <c r="D1851" s="216">
        <f t="shared" si="22"/>
        <v>0</v>
      </c>
    </row>
    <row r="1852" ht="15" customHeight="1" spans="1:4">
      <c r="A1852" s="216"/>
      <c r="B1852" s="228"/>
      <c r="C1852" s="216"/>
      <c r="D1852" s="216">
        <f t="shared" si="22"/>
        <v>0</v>
      </c>
    </row>
    <row r="1853" ht="15" customHeight="1" spans="1:4">
      <c r="A1853" s="216"/>
      <c r="B1853" s="228"/>
      <c r="C1853" s="216"/>
      <c r="D1853" s="216">
        <f t="shared" si="22"/>
        <v>0</v>
      </c>
    </row>
    <row r="1854" ht="15" customHeight="1" spans="1:4">
      <c r="A1854" s="216"/>
      <c r="B1854" s="228"/>
      <c r="C1854" s="216"/>
      <c r="D1854" s="216">
        <f t="shared" si="22"/>
        <v>0</v>
      </c>
    </row>
    <row r="1855" ht="15" customHeight="1" spans="1:4">
      <c r="A1855" s="216"/>
      <c r="B1855" s="228"/>
      <c r="C1855" s="216"/>
      <c r="D1855" s="216">
        <f t="shared" si="22"/>
        <v>0</v>
      </c>
    </row>
    <row r="1856" ht="15" customHeight="1" spans="1:4">
      <c r="A1856" s="216"/>
      <c r="B1856" s="228"/>
      <c r="C1856" s="216"/>
      <c r="D1856" s="216">
        <f t="shared" si="22"/>
        <v>0</v>
      </c>
    </row>
    <row r="1857" ht="15" customHeight="1" spans="1:4">
      <c r="A1857" s="216"/>
      <c r="B1857" s="228"/>
      <c r="C1857" s="216"/>
      <c r="D1857" s="216">
        <f t="shared" si="22"/>
        <v>0</v>
      </c>
    </row>
    <row r="1858" ht="15" customHeight="1" spans="1:4">
      <c r="A1858" s="216"/>
      <c r="B1858" s="228"/>
      <c r="C1858" s="216"/>
      <c r="D1858" s="216">
        <f t="shared" si="22"/>
        <v>0</v>
      </c>
    </row>
    <row r="1859" ht="15" customHeight="1" spans="1:4">
      <c r="A1859" s="216"/>
      <c r="B1859" s="228"/>
      <c r="C1859" s="216"/>
      <c r="D1859" s="216">
        <f t="shared" ref="D1859:D1922" si="23">COUNTIF(A:A,A1859)</f>
        <v>0</v>
      </c>
    </row>
    <row r="1860" ht="15" customHeight="1" spans="1:4">
      <c r="A1860" s="216"/>
      <c r="B1860" s="228"/>
      <c r="C1860" s="216"/>
      <c r="D1860" s="216">
        <f t="shared" si="23"/>
        <v>0</v>
      </c>
    </row>
    <row r="1861" ht="15" customHeight="1" spans="1:4">
      <c r="A1861" s="216"/>
      <c r="B1861" s="228"/>
      <c r="C1861" s="216"/>
      <c r="D1861" s="216">
        <f t="shared" si="23"/>
        <v>0</v>
      </c>
    </row>
    <row r="1862" ht="15" customHeight="1" spans="1:4">
      <c r="A1862" s="216"/>
      <c r="B1862" s="228"/>
      <c r="C1862" s="216"/>
      <c r="D1862" s="216">
        <f t="shared" si="23"/>
        <v>0</v>
      </c>
    </row>
    <row r="1863" ht="15" customHeight="1" spans="1:4">
      <c r="A1863" s="216"/>
      <c r="B1863" s="228"/>
      <c r="C1863" s="216"/>
      <c r="D1863" s="216">
        <f t="shared" si="23"/>
        <v>0</v>
      </c>
    </row>
    <row r="1864" ht="15" customHeight="1" spans="1:4">
      <c r="A1864" s="216"/>
      <c r="B1864" s="228"/>
      <c r="C1864" s="216"/>
      <c r="D1864" s="216">
        <f t="shared" si="23"/>
        <v>0</v>
      </c>
    </row>
    <row r="1865" ht="15" customHeight="1" spans="1:4">
      <c r="A1865" s="216"/>
      <c r="B1865" s="228"/>
      <c r="C1865" s="216"/>
      <c r="D1865" s="216">
        <f t="shared" si="23"/>
        <v>0</v>
      </c>
    </row>
    <row r="1866" ht="15" customHeight="1" spans="1:4">
      <c r="A1866" s="216"/>
      <c r="B1866" s="228"/>
      <c r="C1866" s="216"/>
      <c r="D1866" s="216">
        <f t="shared" si="23"/>
        <v>0</v>
      </c>
    </row>
    <row r="1867" ht="15" customHeight="1" spans="1:4">
      <c r="A1867" s="216"/>
      <c r="B1867" s="228"/>
      <c r="C1867" s="216"/>
      <c r="D1867" s="216">
        <f t="shared" si="23"/>
        <v>0</v>
      </c>
    </row>
    <row r="1868" ht="15" customHeight="1" spans="1:4">
      <c r="A1868" s="216"/>
      <c r="B1868" s="228"/>
      <c r="C1868" s="216"/>
      <c r="D1868" s="216">
        <f t="shared" si="23"/>
        <v>0</v>
      </c>
    </row>
    <row r="1869" ht="15" customHeight="1" spans="1:4">
      <c r="A1869" s="216"/>
      <c r="B1869" s="228"/>
      <c r="C1869" s="216"/>
      <c r="D1869" s="216">
        <f t="shared" si="23"/>
        <v>0</v>
      </c>
    </row>
    <row r="1870" ht="15" customHeight="1" spans="1:4">
      <c r="A1870" s="216"/>
      <c r="B1870" s="228"/>
      <c r="C1870" s="216"/>
      <c r="D1870" s="216">
        <f t="shared" si="23"/>
        <v>0</v>
      </c>
    </row>
    <row r="1871" ht="15" customHeight="1" spans="1:4">
      <c r="A1871" s="216"/>
      <c r="B1871" s="228"/>
      <c r="C1871" s="216"/>
      <c r="D1871" s="216">
        <f t="shared" si="23"/>
        <v>0</v>
      </c>
    </row>
    <row r="1872" ht="15" customHeight="1" spans="1:4">
      <c r="A1872" s="216"/>
      <c r="B1872" s="228"/>
      <c r="C1872" s="216"/>
      <c r="D1872" s="216">
        <f t="shared" si="23"/>
        <v>0</v>
      </c>
    </row>
    <row r="1873" ht="15" customHeight="1" spans="1:4">
      <c r="A1873" s="216"/>
      <c r="B1873" s="228"/>
      <c r="C1873" s="216"/>
      <c r="D1873" s="216">
        <f t="shared" si="23"/>
        <v>0</v>
      </c>
    </row>
    <row r="1874" ht="15" customHeight="1" spans="1:4">
      <c r="A1874" s="216"/>
      <c r="B1874" s="228"/>
      <c r="C1874" s="216"/>
      <c r="D1874" s="216">
        <f t="shared" si="23"/>
        <v>0</v>
      </c>
    </row>
    <row r="1875" ht="15" customHeight="1" spans="1:4">
      <c r="A1875" s="216"/>
      <c r="B1875" s="228"/>
      <c r="C1875" s="216"/>
      <c r="D1875" s="216">
        <f t="shared" si="23"/>
        <v>0</v>
      </c>
    </row>
    <row r="1876" ht="15" customHeight="1" spans="1:4">
      <c r="A1876" s="216"/>
      <c r="B1876" s="228"/>
      <c r="C1876" s="216"/>
      <c r="D1876" s="216">
        <f t="shared" si="23"/>
        <v>0</v>
      </c>
    </row>
    <row r="1877" ht="15" customHeight="1" spans="1:4">
      <c r="A1877" s="216"/>
      <c r="B1877" s="228"/>
      <c r="C1877" s="216"/>
      <c r="D1877" s="216">
        <f t="shared" si="23"/>
        <v>0</v>
      </c>
    </row>
    <row r="1878" ht="15" customHeight="1" spans="1:4">
      <c r="A1878" s="216"/>
      <c r="B1878" s="228"/>
      <c r="C1878" s="216"/>
      <c r="D1878" s="216">
        <f t="shared" si="23"/>
        <v>0</v>
      </c>
    </row>
    <row r="1879" ht="15" customHeight="1" spans="1:4">
      <c r="A1879" s="216"/>
      <c r="B1879" s="228"/>
      <c r="C1879" s="216"/>
      <c r="D1879" s="216">
        <f t="shared" si="23"/>
        <v>0</v>
      </c>
    </row>
    <row r="1880" ht="15" customHeight="1" spans="1:4">
      <c r="A1880" s="216"/>
      <c r="B1880" s="228"/>
      <c r="C1880" s="216"/>
      <c r="D1880" s="216">
        <f t="shared" si="23"/>
        <v>0</v>
      </c>
    </row>
    <row r="1881" ht="15" customHeight="1" spans="1:4">
      <c r="A1881" s="216"/>
      <c r="B1881" s="228"/>
      <c r="C1881" s="216"/>
      <c r="D1881" s="216">
        <f t="shared" si="23"/>
        <v>0</v>
      </c>
    </row>
    <row r="1882" ht="15" customHeight="1" spans="1:4">
      <c r="A1882" s="216"/>
      <c r="B1882" s="228"/>
      <c r="C1882" s="216"/>
      <c r="D1882" s="216">
        <f t="shared" si="23"/>
        <v>0</v>
      </c>
    </row>
    <row r="1883" ht="15" customHeight="1" spans="1:4">
      <c r="A1883" s="216"/>
      <c r="B1883" s="228"/>
      <c r="C1883" s="216"/>
      <c r="D1883" s="216">
        <f t="shared" si="23"/>
        <v>0</v>
      </c>
    </row>
    <row r="1884" ht="15" customHeight="1" spans="1:4">
      <c r="A1884" s="216"/>
      <c r="B1884" s="228"/>
      <c r="C1884" s="216"/>
      <c r="D1884" s="216">
        <f t="shared" si="23"/>
        <v>0</v>
      </c>
    </row>
    <row r="1885" ht="15" customHeight="1" spans="1:4">
      <c r="A1885" s="216"/>
      <c r="B1885" s="228"/>
      <c r="C1885" s="216"/>
      <c r="D1885" s="216">
        <f t="shared" si="23"/>
        <v>0</v>
      </c>
    </row>
    <row r="1886" ht="15" customHeight="1" spans="1:4">
      <c r="A1886" s="216"/>
      <c r="B1886" s="228"/>
      <c r="C1886" s="216"/>
      <c r="D1886" s="216">
        <f t="shared" si="23"/>
        <v>0</v>
      </c>
    </row>
    <row r="1887" ht="15" customHeight="1" spans="1:4">
      <c r="A1887" s="216"/>
      <c r="B1887" s="228"/>
      <c r="C1887" s="216"/>
      <c r="D1887" s="216">
        <f t="shared" si="23"/>
        <v>0</v>
      </c>
    </row>
    <row r="1888" ht="15" customHeight="1" spans="1:4">
      <c r="A1888" s="216"/>
      <c r="B1888" s="228"/>
      <c r="C1888" s="216"/>
      <c r="D1888" s="216">
        <f t="shared" si="23"/>
        <v>0</v>
      </c>
    </row>
    <row r="1889" ht="15" customHeight="1" spans="1:4">
      <c r="A1889" s="216"/>
      <c r="B1889" s="228"/>
      <c r="C1889" s="216"/>
      <c r="D1889" s="216">
        <f t="shared" si="23"/>
        <v>0</v>
      </c>
    </row>
    <row r="1890" ht="15" customHeight="1" spans="1:4">
      <c r="A1890" s="216"/>
      <c r="B1890" s="228"/>
      <c r="C1890" s="216"/>
      <c r="D1890" s="216">
        <f t="shared" si="23"/>
        <v>0</v>
      </c>
    </row>
    <row r="1891" ht="15" customHeight="1" spans="1:4">
      <c r="A1891" s="216"/>
      <c r="B1891" s="228"/>
      <c r="C1891" s="216"/>
      <c r="D1891" s="216">
        <f t="shared" si="23"/>
        <v>0</v>
      </c>
    </row>
    <row r="1892" ht="15" customHeight="1" spans="1:4">
      <c r="A1892" s="216"/>
      <c r="B1892" s="228"/>
      <c r="C1892" s="216"/>
      <c r="D1892" s="216">
        <f t="shared" si="23"/>
        <v>0</v>
      </c>
    </row>
    <row r="1893" ht="15" customHeight="1" spans="1:4">
      <c r="A1893" s="216"/>
      <c r="B1893" s="228"/>
      <c r="C1893" s="216"/>
      <c r="D1893" s="216">
        <f t="shared" si="23"/>
        <v>0</v>
      </c>
    </row>
    <row r="1894" ht="15" customHeight="1" spans="1:4">
      <c r="A1894" s="216"/>
      <c r="B1894" s="228"/>
      <c r="C1894" s="216"/>
      <c r="D1894" s="216">
        <f t="shared" si="23"/>
        <v>0</v>
      </c>
    </row>
    <row r="1895" ht="15" customHeight="1" spans="1:4">
      <c r="A1895" s="216"/>
      <c r="B1895" s="228"/>
      <c r="C1895" s="216"/>
      <c r="D1895" s="216">
        <f t="shared" si="23"/>
        <v>0</v>
      </c>
    </row>
    <row r="1896" ht="15" customHeight="1" spans="1:4">
      <c r="A1896" s="216"/>
      <c r="B1896" s="228"/>
      <c r="C1896" s="216"/>
      <c r="D1896" s="216">
        <f t="shared" si="23"/>
        <v>0</v>
      </c>
    </row>
    <row r="1897" ht="15" customHeight="1" spans="1:4">
      <c r="A1897" s="216"/>
      <c r="B1897" s="228"/>
      <c r="C1897" s="216"/>
      <c r="D1897" s="216">
        <f t="shared" si="23"/>
        <v>0</v>
      </c>
    </row>
    <row r="1898" ht="15" customHeight="1" spans="1:4">
      <c r="A1898" s="216"/>
      <c r="B1898" s="228"/>
      <c r="C1898" s="216"/>
      <c r="D1898" s="216">
        <f t="shared" si="23"/>
        <v>0</v>
      </c>
    </row>
    <row r="1899" ht="15" customHeight="1" spans="1:4">
      <c r="A1899" s="216"/>
      <c r="B1899" s="228"/>
      <c r="C1899" s="216"/>
      <c r="D1899" s="216">
        <f t="shared" si="23"/>
        <v>0</v>
      </c>
    </row>
    <row r="1900" ht="15" customHeight="1" spans="1:4">
      <c r="A1900" s="216"/>
      <c r="B1900" s="228"/>
      <c r="C1900" s="216"/>
      <c r="D1900" s="216">
        <f t="shared" si="23"/>
        <v>0</v>
      </c>
    </row>
    <row r="1901" ht="15" customHeight="1" spans="1:4">
      <c r="A1901" s="216"/>
      <c r="B1901" s="228"/>
      <c r="C1901" s="216"/>
      <c r="D1901" s="216">
        <f t="shared" si="23"/>
        <v>0</v>
      </c>
    </row>
    <row r="1902" ht="15" customHeight="1" spans="1:4">
      <c r="A1902" s="216"/>
      <c r="B1902" s="228"/>
      <c r="C1902" s="216"/>
      <c r="D1902" s="216">
        <f t="shared" si="23"/>
        <v>0</v>
      </c>
    </row>
    <row r="1903" ht="15" customHeight="1" spans="1:4">
      <c r="A1903" s="216"/>
      <c r="B1903" s="228"/>
      <c r="C1903" s="216"/>
      <c r="D1903" s="216">
        <f t="shared" si="23"/>
        <v>0</v>
      </c>
    </row>
    <row r="1904" ht="15" customHeight="1" spans="1:4">
      <c r="A1904" s="216"/>
      <c r="B1904" s="228"/>
      <c r="C1904" s="216"/>
      <c r="D1904" s="216">
        <f t="shared" si="23"/>
        <v>0</v>
      </c>
    </row>
    <row r="1905" ht="15" customHeight="1" spans="1:4">
      <c r="A1905" s="216"/>
      <c r="B1905" s="228"/>
      <c r="C1905" s="216"/>
      <c r="D1905" s="216">
        <f t="shared" si="23"/>
        <v>0</v>
      </c>
    </row>
    <row r="1906" ht="15" customHeight="1" spans="1:4">
      <c r="A1906" s="216"/>
      <c r="B1906" s="228"/>
      <c r="C1906" s="216"/>
      <c r="D1906" s="216">
        <f t="shared" si="23"/>
        <v>0</v>
      </c>
    </row>
    <row r="1907" ht="15" customHeight="1" spans="1:4">
      <c r="A1907" s="216"/>
      <c r="B1907" s="228"/>
      <c r="C1907" s="216"/>
      <c r="D1907" s="216">
        <f t="shared" si="23"/>
        <v>0</v>
      </c>
    </row>
    <row r="1908" ht="15" customHeight="1" spans="1:4">
      <c r="A1908" s="216"/>
      <c r="B1908" s="228"/>
      <c r="C1908" s="216"/>
      <c r="D1908" s="216">
        <f t="shared" si="23"/>
        <v>0</v>
      </c>
    </row>
    <row r="1909" ht="15" customHeight="1" spans="1:4">
      <c r="A1909" s="216"/>
      <c r="B1909" s="228"/>
      <c r="C1909" s="216"/>
      <c r="D1909" s="216">
        <f t="shared" si="23"/>
        <v>0</v>
      </c>
    </row>
    <row r="1910" ht="15" customHeight="1" spans="1:4">
      <c r="A1910" s="216"/>
      <c r="B1910" s="228"/>
      <c r="C1910" s="216"/>
      <c r="D1910" s="216">
        <f t="shared" si="23"/>
        <v>0</v>
      </c>
    </row>
    <row r="1911" ht="15" customHeight="1" spans="1:4">
      <c r="A1911" s="216"/>
      <c r="B1911" s="228"/>
      <c r="C1911" s="216"/>
      <c r="D1911" s="216">
        <f t="shared" si="23"/>
        <v>0</v>
      </c>
    </row>
    <row r="1912" ht="15" customHeight="1" spans="1:4">
      <c r="A1912" s="216"/>
      <c r="B1912" s="228"/>
      <c r="C1912" s="216"/>
      <c r="D1912" s="216">
        <f t="shared" si="23"/>
        <v>0</v>
      </c>
    </row>
    <row r="1913" ht="15" customHeight="1" spans="1:4">
      <c r="A1913" s="216"/>
      <c r="B1913" s="228"/>
      <c r="C1913" s="216"/>
      <c r="D1913" s="216">
        <f t="shared" si="23"/>
        <v>0</v>
      </c>
    </row>
    <row r="1914" ht="15" customHeight="1" spans="1:4">
      <c r="A1914" s="216"/>
      <c r="B1914" s="228"/>
      <c r="C1914" s="216"/>
      <c r="D1914" s="216">
        <f t="shared" si="23"/>
        <v>0</v>
      </c>
    </row>
    <row r="1915" ht="15" customHeight="1" spans="1:4">
      <c r="A1915" s="216"/>
      <c r="B1915" s="228"/>
      <c r="C1915" s="216"/>
      <c r="D1915" s="216">
        <f t="shared" si="23"/>
        <v>0</v>
      </c>
    </row>
    <row r="1916" ht="15" customHeight="1" spans="1:4">
      <c r="A1916" s="216"/>
      <c r="B1916" s="228"/>
      <c r="C1916" s="216"/>
      <c r="D1916" s="216">
        <f t="shared" si="23"/>
        <v>0</v>
      </c>
    </row>
    <row r="1917" ht="15" customHeight="1" spans="1:4">
      <c r="A1917" s="216"/>
      <c r="B1917" s="228"/>
      <c r="C1917" s="216"/>
      <c r="D1917" s="216">
        <f t="shared" si="23"/>
        <v>0</v>
      </c>
    </row>
    <row r="1918" ht="15" customHeight="1" spans="1:4">
      <c r="A1918" s="216"/>
      <c r="B1918" s="228"/>
      <c r="C1918" s="216"/>
      <c r="D1918" s="216">
        <f t="shared" si="23"/>
        <v>0</v>
      </c>
    </row>
    <row r="1919" ht="15" customHeight="1" spans="1:4">
      <c r="A1919" s="216"/>
      <c r="B1919" s="228"/>
      <c r="C1919" s="216"/>
      <c r="D1919" s="216">
        <f t="shared" si="23"/>
        <v>0</v>
      </c>
    </row>
    <row r="1920" ht="15" customHeight="1" spans="1:4">
      <c r="A1920" s="216"/>
      <c r="B1920" s="228"/>
      <c r="C1920" s="216"/>
      <c r="D1920" s="216">
        <f t="shared" si="23"/>
        <v>0</v>
      </c>
    </row>
    <row r="1921" ht="15" customHeight="1" spans="1:4">
      <c r="A1921" s="216"/>
      <c r="B1921" s="228"/>
      <c r="C1921" s="216"/>
      <c r="D1921" s="216">
        <f t="shared" si="23"/>
        <v>0</v>
      </c>
    </row>
    <row r="1922" ht="15" customHeight="1" spans="1:4">
      <c r="A1922" s="216"/>
      <c r="B1922" s="228"/>
      <c r="C1922" s="216"/>
      <c r="D1922" s="216">
        <f t="shared" si="23"/>
        <v>0</v>
      </c>
    </row>
    <row r="1923" ht="15" customHeight="1" spans="1:4">
      <c r="A1923" s="216"/>
      <c r="B1923" s="228"/>
      <c r="C1923" s="216"/>
      <c r="D1923" s="216">
        <f t="shared" ref="D1923:D1986" si="24">COUNTIF(A:A,A1923)</f>
        <v>0</v>
      </c>
    </row>
    <row r="1924" ht="15" customHeight="1" spans="1:4">
      <c r="A1924" s="216"/>
      <c r="B1924" s="228"/>
      <c r="C1924" s="216"/>
      <c r="D1924" s="216">
        <f t="shared" si="24"/>
        <v>0</v>
      </c>
    </row>
    <row r="1925" ht="15" customHeight="1" spans="1:4">
      <c r="A1925" s="216"/>
      <c r="B1925" s="228"/>
      <c r="C1925" s="216"/>
      <c r="D1925" s="216">
        <f t="shared" si="24"/>
        <v>0</v>
      </c>
    </row>
    <row r="1926" ht="15" customHeight="1" spans="1:4">
      <c r="A1926" s="216"/>
      <c r="B1926" s="228"/>
      <c r="C1926" s="216"/>
      <c r="D1926" s="216">
        <f t="shared" si="24"/>
        <v>0</v>
      </c>
    </row>
    <row r="1927" ht="15" customHeight="1" spans="1:4">
      <c r="A1927" s="216"/>
      <c r="B1927" s="228"/>
      <c r="C1927" s="216"/>
      <c r="D1927" s="216">
        <f t="shared" si="24"/>
        <v>0</v>
      </c>
    </row>
    <row r="1928" ht="15" customHeight="1" spans="1:4">
      <c r="A1928" s="216"/>
      <c r="B1928" s="228"/>
      <c r="C1928" s="216"/>
      <c r="D1928" s="216">
        <f t="shared" si="24"/>
        <v>0</v>
      </c>
    </row>
    <row r="1929" ht="15" customHeight="1" spans="1:4">
      <c r="A1929" s="216"/>
      <c r="B1929" s="228"/>
      <c r="C1929" s="216"/>
      <c r="D1929" s="216">
        <f t="shared" si="24"/>
        <v>0</v>
      </c>
    </row>
    <row r="1930" ht="15" customHeight="1" spans="1:4">
      <c r="A1930" s="216"/>
      <c r="B1930" s="228"/>
      <c r="C1930" s="216"/>
      <c r="D1930" s="216">
        <f t="shared" si="24"/>
        <v>0</v>
      </c>
    </row>
    <row r="1931" ht="15" customHeight="1" spans="1:4">
      <c r="A1931" s="216"/>
      <c r="B1931" s="228"/>
      <c r="C1931" s="216"/>
      <c r="D1931" s="216">
        <f t="shared" si="24"/>
        <v>0</v>
      </c>
    </row>
    <row r="1932" ht="15" customHeight="1" spans="1:4">
      <c r="A1932" s="216"/>
      <c r="B1932" s="228"/>
      <c r="C1932" s="216"/>
      <c r="D1932" s="216">
        <f t="shared" si="24"/>
        <v>0</v>
      </c>
    </row>
    <row r="1933" ht="15" customHeight="1" spans="1:4">
      <c r="A1933" s="216"/>
      <c r="B1933" s="228"/>
      <c r="C1933" s="216"/>
      <c r="D1933" s="216">
        <f t="shared" si="24"/>
        <v>0</v>
      </c>
    </row>
    <row r="1934" ht="15" customHeight="1" spans="1:4">
      <c r="A1934" s="216"/>
      <c r="B1934" s="228"/>
      <c r="C1934" s="216"/>
      <c r="D1934" s="216">
        <f t="shared" si="24"/>
        <v>0</v>
      </c>
    </row>
    <row r="1935" ht="15" customHeight="1" spans="1:4">
      <c r="A1935" s="216"/>
      <c r="B1935" s="228"/>
      <c r="C1935" s="216"/>
      <c r="D1935" s="216">
        <f t="shared" si="24"/>
        <v>0</v>
      </c>
    </row>
    <row r="1936" ht="15" customHeight="1" spans="1:4">
      <c r="A1936" s="216"/>
      <c r="B1936" s="228"/>
      <c r="C1936" s="216"/>
      <c r="D1936" s="216">
        <f t="shared" si="24"/>
        <v>0</v>
      </c>
    </row>
    <row r="1937" ht="15" customHeight="1" spans="1:4">
      <c r="A1937" s="216"/>
      <c r="B1937" s="228"/>
      <c r="C1937" s="216"/>
      <c r="D1937" s="216">
        <f t="shared" si="24"/>
        <v>0</v>
      </c>
    </row>
    <row r="1938" ht="15" customHeight="1" spans="1:4">
      <c r="A1938" s="216"/>
      <c r="B1938" s="228"/>
      <c r="C1938" s="216"/>
      <c r="D1938" s="216">
        <f t="shared" si="24"/>
        <v>0</v>
      </c>
    </row>
    <row r="1939" ht="15" customHeight="1" spans="1:4">
      <c r="A1939" s="216"/>
      <c r="B1939" s="228"/>
      <c r="C1939" s="216"/>
      <c r="D1939" s="216">
        <f t="shared" si="24"/>
        <v>0</v>
      </c>
    </row>
    <row r="1940" ht="15" customHeight="1" spans="1:4">
      <c r="A1940" s="216"/>
      <c r="B1940" s="228"/>
      <c r="C1940" s="216"/>
      <c r="D1940" s="216">
        <f t="shared" si="24"/>
        <v>0</v>
      </c>
    </row>
    <row r="1941" ht="15" customHeight="1" spans="1:4">
      <c r="A1941" s="216"/>
      <c r="B1941" s="228"/>
      <c r="C1941" s="216"/>
      <c r="D1941" s="216">
        <f t="shared" si="24"/>
        <v>0</v>
      </c>
    </row>
    <row r="1942" ht="15" customHeight="1" spans="1:4">
      <c r="A1942" s="216"/>
      <c r="B1942" s="228"/>
      <c r="C1942" s="216"/>
      <c r="D1942" s="216">
        <f t="shared" si="24"/>
        <v>0</v>
      </c>
    </row>
    <row r="1943" ht="15" customHeight="1" spans="1:4">
      <c r="A1943" s="216"/>
      <c r="B1943" s="228"/>
      <c r="C1943" s="216"/>
      <c r="D1943" s="216">
        <f t="shared" si="24"/>
        <v>0</v>
      </c>
    </row>
    <row r="1944" ht="15" customHeight="1" spans="1:4">
      <c r="A1944" s="216"/>
      <c r="B1944" s="228"/>
      <c r="C1944" s="216"/>
      <c r="D1944" s="216">
        <f t="shared" si="24"/>
        <v>0</v>
      </c>
    </row>
    <row r="1945" ht="15" customHeight="1" spans="1:4">
      <c r="A1945" s="216"/>
      <c r="B1945" s="228"/>
      <c r="C1945" s="216"/>
      <c r="D1945" s="216">
        <f t="shared" si="24"/>
        <v>0</v>
      </c>
    </row>
    <row r="1946" ht="15" customHeight="1" spans="1:4">
      <c r="A1946" s="216"/>
      <c r="B1946" s="228"/>
      <c r="C1946" s="216"/>
      <c r="D1946" s="216">
        <f t="shared" si="24"/>
        <v>0</v>
      </c>
    </row>
    <row r="1947" ht="15" customHeight="1" spans="1:4">
      <c r="A1947" s="216"/>
      <c r="B1947" s="228"/>
      <c r="C1947" s="216"/>
      <c r="D1947" s="216">
        <f t="shared" si="24"/>
        <v>0</v>
      </c>
    </row>
    <row r="1948" ht="15" customHeight="1" spans="1:4">
      <c r="A1948" s="216"/>
      <c r="B1948" s="228"/>
      <c r="C1948" s="216"/>
      <c r="D1948" s="216">
        <f t="shared" si="24"/>
        <v>0</v>
      </c>
    </row>
    <row r="1949" ht="15" customHeight="1" spans="1:4">
      <c r="A1949" s="216"/>
      <c r="B1949" s="228"/>
      <c r="C1949" s="216"/>
      <c r="D1949" s="216">
        <f t="shared" si="24"/>
        <v>0</v>
      </c>
    </row>
    <row r="1950" ht="15" customHeight="1" spans="1:4">
      <c r="A1950" s="216"/>
      <c r="B1950" s="228"/>
      <c r="C1950" s="216"/>
      <c r="D1950" s="216">
        <f t="shared" si="24"/>
        <v>0</v>
      </c>
    </row>
    <row r="1951" ht="15" customHeight="1" spans="1:4">
      <c r="A1951" s="216"/>
      <c r="B1951" s="228"/>
      <c r="C1951" s="216"/>
      <c r="D1951" s="216">
        <f t="shared" si="24"/>
        <v>0</v>
      </c>
    </row>
    <row r="1952" ht="15" customHeight="1" spans="1:4">
      <c r="A1952" s="216"/>
      <c r="B1952" s="228"/>
      <c r="C1952" s="216"/>
      <c r="D1952" s="216">
        <f t="shared" si="24"/>
        <v>0</v>
      </c>
    </row>
    <row r="1953" ht="15" customHeight="1" spans="1:4">
      <c r="A1953" s="216"/>
      <c r="B1953" s="228"/>
      <c r="C1953" s="216"/>
      <c r="D1953" s="216">
        <f t="shared" si="24"/>
        <v>0</v>
      </c>
    </row>
    <row r="1954" ht="15" customHeight="1" spans="1:4">
      <c r="A1954" s="216"/>
      <c r="B1954" s="228"/>
      <c r="C1954" s="216"/>
      <c r="D1954" s="216">
        <f t="shared" si="24"/>
        <v>0</v>
      </c>
    </row>
    <row r="1955" ht="15" customHeight="1" spans="1:4">
      <c r="A1955" s="216"/>
      <c r="B1955" s="228"/>
      <c r="C1955" s="216"/>
      <c r="D1955" s="216">
        <f t="shared" si="24"/>
        <v>0</v>
      </c>
    </row>
    <row r="1956" ht="15" customHeight="1" spans="1:4">
      <c r="A1956" s="216"/>
      <c r="B1956" s="228"/>
      <c r="C1956" s="216"/>
      <c r="D1956" s="216">
        <f t="shared" si="24"/>
        <v>0</v>
      </c>
    </row>
    <row r="1957" ht="15" customHeight="1" spans="1:4">
      <c r="A1957" s="216"/>
      <c r="B1957" s="228"/>
      <c r="C1957" s="216"/>
      <c r="D1957" s="216">
        <f t="shared" si="24"/>
        <v>0</v>
      </c>
    </row>
    <row r="1958" ht="15" customHeight="1" spans="1:4">
      <c r="A1958" s="216"/>
      <c r="B1958" s="228"/>
      <c r="C1958" s="216"/>
      <c r="D1958" s="216">
        <f t="shared" si="24"/>
        <v>0</v>
      </c>
    </row>
    <row r="1959" ht="15" customHeight="1" spans="1:4">
      <c r="A1959" s="216"/>
      <c r="B1959" s="228"/>
      <c r="C1959" s="216"/>
      <c r="D1959" s="216">
        <f t="shared" si="24"/>
        <v>0</v>
      </c>
    </row>
    <row r="1960" ht="15" customHeight="1" spans="1:4">
      <c r="A1960" s="216"/>
      <c r="B1960" s="228"/>
      <c r="C1960" s="216"/>
      <c r="D1960" s="216">
        <f t="shared" si="24"/>
        <v>0</v>
      </c>
    </row>
    <row r="1961" ht="15" customHeight="1" spans="1:4">
      <c r="A1961" s="216"/>
      <c r="B1961" s="228"/>
      <c r="C1961" s="216"/>
      <c r="D1961" s="216">
        <f t="shared" si="24"/>
        <v>0</v>
      </c>
    </row>
    <row r="1962" ht="15" customHeight="1" spans="1:4">
      <c r="A1962" s="216"/>
      <c r="B1962" s="228"/>
      <c r="C1962" s="216"/>
      <c r="D1962" s="216">
        <f t="shared" si="24"/>
        <v>0</v>
      </c>
    </row>
    <row r="1963" ht="15" customHeight="1" spans="1:4">
      <c r="A1963" s="216"/>
      <c r="B1963" s="228"/>
      <c r="C1963" s="216"/>
      <c r="D1963" s="216">
        <f t="shared" si="24"/>
        <v>0</v>
      </c>
    </row>
    <row r="1964" ht="15" customHeight="1" spans="1:4">
      <c r="A1964" s="216"/>
      <c r="B1964" s="228"/>
      <c r="C1964" s="216"/>
      <c r="D1964" s="216">
        <f t="shared" si="24"/>
        <v>0</v>
      </c>
    </row>
    <row r="1965" ht="15" customHeight="1" spans="1:4">
      <c r="A1965" s="216"/>
      <c r="B1965" s="228"/>
      <c r="C1965" s="216"/>
      <c r="D1965" s="216">
        <f t="shared" si="24"/>
        <v>0</v>
      </c>
    </row>
    <row r="1966" ht="15" customHeight="1" spans="1:4">
      <c r="A1966" s="216"/>
      <c r="B1966" s="228"/>
      <c r="C1966" s="216"/>
      <c r="D1966" s="216">
        <f t="shared" si="24"/>
        <v>0</v>
      </c>
    </row>
    <row r="1967" ht="15" customHeight="1" spans="1:4">
      <c r="A1967" s="216"/>
      <c r="B1967" s="228"/>
      <c r="C1967" s="216"/>
      <c r="D1967" s="216">
        <f t="shared" si="24"/>
        <v>0</v>
      </c>
    </row>
    <row r="1968" ht="15" customHeight="1" spans="1:4">
      <c r="A1968" s="216"/>
      <c r="B1968" s="228"/>
      <c r="C1968" s="216"/>
      <c r="D1968" s="216">
        <f t="shared" si="24"/>
        <v>0</v>
      </c>
    </row>
    <row r="1969" ht="15" customHeight="1" spans="1:4">
      <c r="A1969" s="216"/>
      <c r="B1969" s="228"/>
      <c r="C1969" s="216"/>
      <c r="D1969" s="216">
        <f t="shared" si="24"/>
        <v>0</v>
      </c>
    </row>
    <row r="1970" ht="15" customHeight="1" spans="1:4">
      <c r="A1970" s="216"/>
      <c r="B1970" s="228"/>
      <c r="C1970" s="216"/>
      <c r="D1970" s="216">
        <f t="shared" si="24"/>
        <v>0</v>
      </c>
    </row>
    <row r="1971" ht="15" customHeight="1" spans="1:4">
      <c r="A1971" s="216"/>
      <c r="B1971" s="228"/>
      <c r="C1971" s="216"/>
      <c r="D1971" s="216">
        <f t="shared" si="24"/>
        <v>0</v>
      </c>
    </row>
    <row r="1972" ht="15" customHeight="1" spans="1:4">
      <c r="A1972" s="216"/>
      <c r="B1972" s="228"/>
      <c r="C1972" s="216"/>
      <c r="D1972" s="216">
        <f t="shared" si="24"/>
        <v>0</v>
      </c>
    </row>
    <row r="1973" ht="15" customHeight="1" spans="1:4">
      <c r="A1973" s="216"/>
      <c r="B1973" s="228"/>
      <c r="C1973" s="216"/>
      <c r="D1973" s="216">
        <f t="shared" si="24"/>
        <v>0</v>
      </c>
    </row>
    <row r="1974" ht="15" customHeight="1" spans="1:4">
      <c r="A1974" s="216"/>
      <c r="B1974" s="228"/>
      <c r="C1974" s="216"/>
      <c r="D1974" s="216">
        <f t="shared" si="24"/>
        <v>0</v>
      </c>
    </row>
    <row r="1975" ht="15" customHeight="1" spans="1:4">
      <c r="A1975" s="216"/>
      <c r="B1975" s="228"/>
      <c r="C1975" s="216"/>
      <c r="D1975" s="216">
        <f t="shared" si="24"/>
        <v>0</v>
      </c>
    </row>
    <row r="1976" ht="15" customHeight="1" spans="1:4">
      <c r="A1976" s="216"/>
      <c r="B1976" s="228"/>
      <c r="C1976" s="216"/>
      <c r="D1976" s="216">
        <f t="shared" si="24"/>
        <v>0</v>
      </c>
    </row>
    <row r="1977" ht="15" customHeight="1" spans="1:4">
      <c r="A1977" s="216"/>
      <c r="B1977" s="228"/>
      <c r="C1977" s="216"/>
      <c r="D1977" s="216">
        <f t="shared" si="24"/>
        <v>0</v>
      </c>
    </row>
    <row r="1978" ht="15" customHeight="1" spans="1:4">
      <c r="A1978" s="216"/>
      <c r="B1978" s="228"/>
      <c r="C1978" s="216"/>
      <c r="D1978" s="216">
        <f t="shared" si="24"/>
        <v>0</v>
      </c>
    </row>
    <row r="1979" ht="15" customHeight="1" spans="1:4">
      <c r="A1979" s="216"/>
      <c r="B1979" s="228"/>
      <c r="C1979" s="216"/>
      <c r="D1979" s="216">
        <f t="shared" si="24"/>
        <v>0</v>
      </c>
    </row>
    <row r="1980" ht="15" customHeight="1" spans="1:4">
      <c r="A1980" s="216"/>
      <c r="B1980" s="228"/>
      <c r="C1980" s="216"/>
      <c r="D1980" s="216">
        <f t="shared" si="24"/>
        <v>0</v>
      </c>
    </row>
    <row r="1981" ht="15" customHeight="1" spans="1:4">
      <c r="A1981" s="216"/>
      <c r="B1981" s="228"/>
      <c r="C1981" s="216"/>
      <c r="D1981" s="216">
        <f t="shared" si="24"/>
        <v>0</v>
      </c>
    </row>
    <row r="1982" ht="15" customHeight="1" spans="1:4">
      <c r="A1982" s="216"/>
      <c r="B1982" s="228"/>
      <c r="C1982" s="216"/>
      <c r="D1982" s="216">
        <f t="shared" si="24"/>
        <v>0</v>
      </c>
    </row>
    <row r="1983" ht="15" customHeight="1" spans="1:4">
      <c r="A1983" s="216"/>
      <c r="B1983" s="228"/>
      <c r="C1983" s="216"/>
      <c r="D1983" s="216">
        <f t="shared" si="24"/>
        <v>0</v>
      </c>
    </row>
    <row r="1984" ht="15" customHeight="1" spans="1:4">
      <c r="A1984" s="216"/>
      <c r="B1984" s="228"/>
      <c r="C1984" s="216"/>
      <c r="D1984" s="216">
        <f t="shared" si="24"/>
        <v>0</v>
      </c>
    </row>
    <row r="1985" ht="15" customHeight="1" spans="1:4">
      <c r="A1985" s="216"/>
      <c r="B1985" s="228"/>
      <c r="C1985" s="216"/>
      <c r="D1985" s="216">
        <f t="shared" si="24"/>
        <v>0</v>
      </c>
    </row>
    <row r="1986" ht="15" customHeight="1" spans="1:4">
      <c r="A1986" s="216"/>
      <c r="B1986" s="228"/>
      <c r="C1986" s="216"/>
      <c r="D1986" s="216">
        <f t="shared" si="24"/>
        <v>0</v>
      </c>
    </row>
    <row r="1987" ht="15" customHeight="1" spans="1:4">
      <c r="A1987" s="216"/>
      <c r="B1987" s="228"/>
      <c r="C1987" s="216"/>
      <c r="D1987" s="216">
        <f t="shared" ref="D1987:D2050" si="25">COUNTIF(A:A,A1987)</f>
        <v>0</v>
      </c>
    </row>
    <row r="1988" ht="15" customHeight="1" spans="1:4">
      <c r="A1988" s="216"/>
      <c r="B1988" s="228"/>
      <c r="C1988" s="216"/>
      <c r="D1988" s="216">
        <f t="shared" si="25"/>
        <v>0</v>
      </c>
    </row>
    <row r="1989" ht="15" customHeight="1" spans="1:4">
      <c r="A1989" s="216"/>
      <c r="B1989" s="228"/>
      <c r="C1989" s="216"/>
      <c r="D1989" s="216">
        <f t="shared" si="25"/>
        <v>0</v>
      </c>
    </row>
    <row r="1990" ht="15" customHeight="1" spans="1:4">
      <c r="A1990" s="216"/>
      <c r="B1990" s="228"/>
      <c r="C1990" s="216"/>
      <c r="D1990" s="216">
        <f t="shared" si="25"/>
        <v>0</v>
      </c>
    </row>
    <row r="1991" ht="15" customHeight="1" spans="1:4">
      <c r="A1991" s="216"/>
      <c r="B1991" s="228"/>
      <c r="C1991" s="216"/>
      <c r="D1991" s="216">
        <f t="shared" si="25"/>
        <v>0</v>
      </c>
    </row>
    <row r="1992" ht="15" customHeight="1" spans="1:4">
      <c r="A1992" s="216"/>
      <c r="B1992" s="228"/>
      <c r="C1992" s="216"/>
      <c r="D1992" s="216">
        <f t="shared" si="25"/>
        <v>0</v>
      </c>
    </row>
    <row r="1993" ht="15" customHeight="1" spans="1:4">
      <c r="A1993" s="216"/>
      <c r="B1993" s="228"/>
      <c r="C1993" s="216"/>
      <c r="D1993" s="216">
        <f t="shared" si="25"/>
        <v>0</v>
      </c>
    </row>
    <row r="1994" ht="15" customHeight="1" spans="1:4">
      <c r="A1994" s="216"/>
      <c r="B1994" s="228"/>
      <c r="C1994" s="216"/>
      <c r="D1994" s="216">
        <f t="shared" si="25"/>
        <v>0</v>
      </c>
    </row>
    <row r="1995" ht="15" customHeight="1" spans="1:4">
      <c r="A1995" s="216"/>
      <c r="B1995" s="228"/>
      <c r="C1995" s="216"/>
      <c r="D1995" s="216">
        <f t="shared" si="25"/>
        <v>0</v>
      </c>
    </row>
    <row r="1996" ht="15" customHeight="1" spans="1:4">
      <c r="A1996" s="216"/>
      <c r="B1996" s="228"/>
      <c r="C1996" s="216"/>
      <c r="D1996" s="216">
        <f t="shared" si="25"/>
        <v>0</v>
      </c>
    </row>
    <row r="1997" ht="15" customHeight="1" spans="1:4">
      <c r="A1997" s="216"/>
      <c r="B1997" s="228"/>
      <c r="C1997" s="216"/>
      <c r="D1997" s="216">
        <f t="shared" si="25"/>
        <v>0</v>
      </c>
    </row>
    <row r="1998" ht="15" customHeight="1" spans="1:4">
      <c r="A1998" s="216"/>
      <c r="B1998" s="228"/>
      <c r="C1998" s="216"/>
      <c r="D1998" s="216">
        <f t="shared" si="25"/>
        <v>0</v>
      </c>
    </row>
    <row r="1999" ht="15" customHeight="1" spans="1:4">
      <c r="A1999" s="216"/>
      <c r="B1999" s="228"/>
      <c r="C1999" s="216"/>
      <c r="D1999" s="216">
        <f t="shared" si="25"/>
        <v>0</v>
      </c>
    </row>
    <row r="2000" ht="15" customHeight="1" spans="1:4">
      <c r="A2000" s="216"/>
      <c r="B2000" s="228"/>
      <c r="C2000" s="216"/>
      <c r="D2000" s="216">
        <f t="shared" si="25"/>
        <v>0</v>
      </c>
    </row>
    <row r="2001" ht="15" customHeight="1" spans="1:4">
      <c r="A2001" s="216"/>
      <c r="B2001" s="228"/>
      <c r="C2001" s="216"/>
      <c r="D2001" s="216">
        <f t="shared" si="25"/>
        <v>0</v>
      </c>
    </row>
    <row r="2002" ht="15" customHeight="1" spans="1:4">
      <c r="A2002" s="216"/>
      <c r="B2002" s="228"/>
      <c r="C2002" s="216"/>
      <c r="D2002" s="216">
        <f t="shared" si="25"/>
        <v>0</v>
      </c>
    </row>
    <row r="2003" ht="15" customHeight="1" spans="1:4">
      <c r="A2003" s="216"/>
      <c r="B2003" s="228"/>
      <c r="C2003" s="216"/>
      <c r="D2003" s="216">
        <f t="shared" si="25"/>
        <v>0</v>
      </c>
    </row>
    <row r="2004" ht="15" customHeight="1" spans="1:4">
      <c r="A2004" s="216"/>
      <c r="B2004" s="228"/>
      <c r="C2004" s="216"/>
      <c r="D2004" s="216">
        <f t="shared" si="25"/>
        <v>0</v>
      </c>
    </row>
    <row r="2005" ht="15" customHeight="1" spans="1:4">
      <c r="A2005" s="216"/>
      <c r="B2005" s="228"/>
      <c r="C2005" s="216"/>
      <c r="D2005" s="216">
        <f t="shared" si="25"/>
        <v>0</v>
      </c>
    </row>
    <row r="2006" ht="15" customHeight="1" spans="1:4">
      <c r="A2006" s="216"/>
      <c r="B2006" s="228"/>
      <c r="C2006" s="216"/>
      <c r="D2006" s="216">
        <f t="shared" si="25"/>
        <v>0</v>
      </c>
    </row>
    <row r="2007" ht="15" customHeight="1" spans="1:4">
      <c r="A2007" s="216"/>
      <c r="B2007" s="228"/>
      <c r="C2007" s="216"/>
      <c r="D2007" s="216">
        <f t="shared" si="25"/>
        <v>0</v>
      </c>
    </row>
    <row r="2008" ht="15" customHeight="1" spans="1:4">
      <c r="A2008" s="216"/>
      <c r="B2008" s="228"/>
      <c r="C2008" s="216"/>
      <c r="D2008" s="216">
        <f t="shared" si="25"/>
        <v>0</v>
      </c>
    </row>
    <row r="2009" ht="15" customHeight="1" spans="1:4">
      <c r="A2009" s="216"/>
      <c r="B2009" s="228"/>
      <c r="C2009" s="216"/>
      <c r="D2009" s="216">
        <f t="shared" si="25"/>
        <v>0</v>
      </c>
    </row>
    <row r="2010" ht="15" customHeight="1" spans="1:4">
      <c r="A2010" s="216"/>
      <c r="B2010" s="228"/>
      <c r="C2010" s="216"/>
      <c r="D2010" s="216">
        <f t="shared" si="25"/>
        <v>0</v>
      </c>
    </row>
    <row r="2011" ht="15" customHeight="1" spans="1:4">
      <c r="A2011" s="216"/>
      <c r="B2011" s="228"/>
      <c r="C2011" s="216"/>
      <c r="D2011" s="216">
        <f t="shared" si="25"/>
        <v>0</v>
      </c>
    </row>
    <row r="2012" ht="15" customHeight="1" spans="1:4">
      <c r="A2012" s="216"/>
      <c r="B2012" s="228"/>
      <c r="C2012" s="216"/>
      <c r="D2012" s="216">
        <f t="shared" si="25"/>
        <v>0</v>
      </c>
    </row>
    <row r="2013" ht="15" customHeight="1" spans="1:4">
      <c r="A2013" s="216"/>
      <c r="B2013" s="228"/>
      <c r="C2013" s="216"/>
      <c r="D2013" s="216">
        <f t="shared" si="25"/>
        <v>0</v>
      </c>
    </row>
    <row r="2014" ht="15" customHeight="1" spans="1:4">
      <c r="A2014" s="216"/>
      <c r="B2014" s="228"/>
      <c r="C2014" s="216"/>
      <c r="D2014" s="216">
        <f t="shared" si="25"/>
        <v>0</v>
      </c>
    </row>
    <row r="2015" ht="15" customHeight="1" spans="1:4">
      <c r="A2015" s="216"/>
      <c r="B2015" s="228"/>
      <c r="C2015" s="216"/>
      <c r="D2015" s="216">
        <f t="shared" si="25"/>
        <v>0</v>
      </c>
    </row>
    <row r="2016" ht="15" spans="4:4">
      <c r="D2016" s="216">
        <f t="shared" si="25"/>
        <v>0</v>
      </c>
    </row>
    <row r="2017" ht="15" spans="4:4">
      <c r="D2017" s="216">
        <f t="shared" si="25"/>
        <v>0</v>
      </c>
    </row>
    <row r="2018" ht="15" spans="4:4">
      <c r="D2018" s="216">
        <f t="shared" si="25"/>
        <v>0</v>
      </c>
    </row>
    <row r="2019" ht="15" spans="4:4">
      <c r="D2019" s="216">
        <f t="shared" si="25"/>
        <v>0</v>
      </c>
    </row>
    <row r="2020" ht="15" spans="4:4">
      <c r="D2020" s="216">
        <f t="shared" si="25"/>
        <v>0</v>
      </c>
    </row>
    <row r="2021" ht="15" spans="4:4">
      <c r="D2021" s="216">
        <f t="shared" si="25"/>
        <v>0</v>
      </c>
    </row>
    <row r="2022" ht="15" spans="4:4">
      <c r="D2022" s="216">
        <f t="shared" si="25"/>
        <v>0</v>
      </c>
    </row>
    <row r="2023" ht="15" spans="4:4">
      <c r="D2023" s="216">
        <f t="shared" si="25"/>
        <v>0</v>
      </c>
    </row>
    <row r="2024" ht="15" spans="4:4">
      <c r="D2024" s="216">
        <f t="shared" si="25"/>
        <v>0</v>
      </c>
    </row>
    <row r="2025" ht="15" spans="4:4">
      <c r="D2025" s="216">
        <f t="shared" si="25"/>
        <v>0</v>
      </c>
    </row>
    <row r="2026" ht="15" spans="4:4">
      <c r="D2026" s="216">
        <f t="shared" si="25"/>
        <v>0</v>
      </c>
    </row>
    <row r="2027" ht="15" spans="4:4">
      <c r="D2027" s="216">
        <f t="shared" si="25"/>
        <v>0</v>
      </c>
    </row>
    <row r="2028" ht="15" spans="4:4">
      <c r="D2028" s="216">
        <f t="shared" si="25"/>
        <v>0</v>
      </c>
    </row>
    <row r="2029" ht="15" spans="4:4">
      <c r="D2029" s="216">
        <f t="shared" si="25"/>
        <v>0</v>
      </c>
    </row>
    <row r="2030" ht="15" spans="4:4">
      <c r="D2030" s="216">
        <f t="shared" si="25"/>
        <v>0</v>
      </c>
    </row>
    <row r="2031" ht="15" spans="4:4">
      <c r="D2031" s="216">
        <f t="shared" si="25"/>
        <v>0</v>
      </c>
    </row>
    <row r="2032" ht="15" spans="4:4">
      <c r="D2032" s="216">
        <f t="shared" si="25"/>
        <v>0</v>
      </c>
    </row>
    <row r="2033" ht="15" spans="4:4">
      <c r="D2033" s="216">
        <f t="shared" si="25"/>
        <v>0</v>
      </c>
    </row>
    <row r="2034" ht="15" spans="4:4">
      <c r="D2034" s="216">
        <f t="shared" si="25"/>
        <v>0</v>
      </c>
    </row>
    <row r="2035" ht="15" spans="4:4">
      <c r="D2035" s="216">
        <f t="shared" si="25"/>
        <v>0</v>
      </c>
    </row>
    <row r="2036" ht="15" spans="4:4">
      <c r="D2036" s="216">
        <f t="shared" si="25"/>
        <v>0</v>
      </c>
    </row>
    <row r="2037" ht="15" spans="4:4">
      <c r="D2037" s="216">
        <f t="shared" si="25"/>
        <v>0</v>
      </c>
    </row>
    <row r="2038" ht="15" spans="4:4">
      <c r="D2038" s="216">
        <f t="shared" si="25"/>
        <v>0</v>
      </c>
    </row>
    <row r="2039" ht="15" spans="4:4">
      <c r="D2039" s="216">
        <f t="shared" si="25"/>
        <v>0</v>
      </c>
    </row>
    <row r="2040" ht="15" spans="4:4">
      <c r="D2040" s="216">
        <f t="shared" si="25"/>
        <v>0</v>
      </c>
    </row>
    <row r="2041" ht="15" spans="4:4">
      <c r="D2041" s="216">
        <f t="shared" si="25"/>
        <v>0</v>
      </c>
    </row>
    <row r="2042" ht="15" spans="4:4">
      <c r="D2042" s="216">
        <f t="shared" si="25"/>
        <v>0</v>
      </c>
    </row>
    <row r="2043" ht="15" spans="4:4">
      <c r="D2043" s="216">
        <f t="shared" si="25"/>
        <v>0</v>
      </c>
    </row>
    <row r="2044" ht="15" spans="4:4">
      <c r="D2044" s="216">
        <f t="shared" si="25"/>
        <v>0</v>
      </c>
    </row>
    <row r="2045" ht="15" spans="4:4">
      <c r="D2045" s="216">
        <f t="shared" si="25"/>
        <v>0</v>
      </c>
    </row>
    <row r="2046" ht="15" spans="4:4">
      <c r="D2046" s="216">
        <f t="shared" si="25"/>
        <v>0</v>
      </c>
    </row>
    <row r="2047" ht="15" spans="4:4">
      <c r="D2047" s="216">
        <f t="shared" si="25"/>
        <v>0</v>
      </c>
    </row>
    <row r="2048" ht="15" spans="4:4">
      <c r="D2048" s="216">
        <f t="shared" si="25"/>
        <v>0</v>
      </c>
    </row>
    <row r="2049" ht="15" spans="4:4">
      <c r="D2049" s="216">
        <f t="shared" si="25"/>
        <v>0</v>
      </c>
    </row>
    <row r="2050" ht="15" spans="4:4">
      <c r="D2050" s="216">
        <f t="shared" si="25"/>
        <v>0</v>
      </c>
    </row>
    <row r="2051" ht="15" spans="4:4">
      <c r="D2051" s="216">
        <f t="shared" ref="D2051:D2114" si="26">COUNTIF(A:A,A2051)</f>
        <v>0</v>
      </c>
    </row>
    <row r="2052" ht="15" spans="4:4">
      <c r="D2052" s="216">
        <f t="shared" si="26"/>
        <v>0</v>
      </c>
    </row>
    <row r="2053" ht="15" spans="4:4">
      <c r="D2053" s="216">
        <f t="shared" si="26"/>
        <v>0</v>
      </c>
    </row>
    <row r="2054" ht="15" spans="4:4">
      <c r="D2054" s="216">
        <f t="shared" si="26"/>
        <v>0</v>
      </c>
    </row>
    <row r="2055" ht="15" spans="4:4">
      <c r="D2055" s="216">
        <f t="shared" si="26"/>
        <v>0</v>
      </c>
    </row>
    <row r="2056" ht="15" spans="4:4">
      <c r="D2056" s="216">
        <f t="shared" si="26"/>
        <v>0</v>
      </c>
    </row>
    <row r="2057" ht="15" spans="4:4">
      <c r="D2057" s="216">
        <f t="shared" si="26"/>
        <v>0</v>
      </c>
    </row>
    <row r="2058" ht="15" spans="4:4">
      <c r="D2058" s="216">
        <f t="shared" si="26"/>
        <v>0</v>
      </c>
    </row>
    <row r="2059" ht="15" spans="4:4">
      <c r="D2059" s="216">
        <f t="shared" si="26"/>
        <v>0</v>
      </c>
    </row>
    <row r="2060" ht="15" spans="4:4">
      <c r="D2060" s="216">
        <f t="shared" si="26"/>
        <v>0</v>
      </c>
    </row>
    <row r="2061" ht="15" spans="4:4">
      <c r="D2061" s="216">
        <f t="shared" si="26"/>
        <v>0</v>
      </c>
    </row>
    <row r="2062" ht="15" spans="4:4">
      <c r="D2062" s="216">
        <f t="shared" si="26"/>
        <v>0</v>
      </c>
    </row>
    <row r="2063" ht="15" spans="4:4">
      <c r="D2063" s="216">
        <f t="shared" si="26"/>
        <v>0</v>
      </c>
    </row>
    <row r="2064" ht="15" spans="4:4">
      <c r="D2064" s="216">
        <f t="shared" si="26"/>
        <v>0</v>
      </c>
    </row>
    <row r="2065" ht="15" spans="4:4">
      <c r="D2065" s="216">
        <f t="shared" si="26"/>
        <v>0</v>
      </c>
    </row>
    <row r="2066" ht="15" spans="4:4">
      <c r="D2066" s="216">
        <f t="shared" si="26"/>
        <v>0</v>
      </c>
    </row>
    <row r="2067" ht="15" spans="4:4">
      <c r="D2067" s="216">
        <f t="shared" si="26"/>
        <v>0</v>
      </c>
    </row>
    <row r="2068" ht="15" spans="4:4">
      <c r="D2068" s="216">
        <f t="shared" si="26"/>
        <v>0</v>
      </c>
    </row>
    <row r="2069" ht="15" spans="4:4">
      <c r="D2069" s="216">
        <f t="shared" si="26"/>
        <v>0</v>
      </c>
    </row>
    <row r="2070" ht="15" spans="4:4">
      <c r="D2070" s="216">
        <f t="shared" si="26"/>
        <v>0</v>
      </c>
    </row>
    <row r="2071" ht="15" spans="4:4">
      <c r="D2071" s="216">
        <f t="shared" si="26"/>
        <v>0</v>
      </c>
    </row>
    <row r="2072" ht="15" spans="4:4">
      <c r="D2072" s="216">
        <f t="shared" si="26"/>
        <v>0</v>
      </c>
    </row>
    <row r="2073" ht="15" spans="4:4">
      <c r="D2073" s="216">
        <f t="shared" si="26"/>
        <v>0</v>
      </c>
    </row>
    <row r="2074" ht="15" spans="4:4">
      <c r="D2074" s="216">
        <f t="shared" si="26"/>
        <v>0</v>
      </c>
    </row>
    <row r="2075" ht="15" spans="4:4">
      <c r="D2075" s="216">
        <f t="shared" si="26"/>
        <v>0</v>
      </c>
    </row>
    <row r="2076" ht="15" spans="4:4">
      <c r="D2076" s="216">
        <f t="shared" si="26"/>
        <v>0</v>
      </c>
    </row>
    <row r="2077" ht="15" spans="4:4">
      <c r="D2077" s="216">
        <f t="shared" si="26"/>
        <v>0</v>
      </c>
    </row>
    <row r="2078" ht="15" spans="4:4">
      <c r="D2078" s="216">
        <f t="shared" si="26"/>
        <v>0</v>
      </c>
    </row>
    <row r="2079" ht="15" spans="4:4">
      <c r="D2079" s="216">
        <f t="shared" si="26"/>
        <v>0</v>
      </c>
    </row>
    <row r="2080" ht="15" spans="4:4">
      <c r="D2080" s="216">
        <f t="shared" si="26"/>
        <v>0</v>
      </c>
    </row>
    <row r="2081" ht="15" spans="4:4">
      <c r="D2081" s="216">
        <f t="shared" si="26"/>
        <v>0</v>
      </c>
    </row>
    <row r="2082" ht="15" spans="4:4">
      <c r="D2082" s="216">
        <f t="shared" si="26"/>
        <v>0</v>
      </c>
    </row>
    <row r="2083" ht="15" spans="4:4">
      <c r="D2083" s="216">
        <f t="shared" si="26"/>
        <v>0</v>
      </c>
    </row>
    <row r="2084" ht="15" spans="4:4">
      <c r="D2084" s="216">
        <f t="shared" si="26"/>
        <v>0</v>
      </c>
    </row>
    <row r="2085" ht="15" spans="4:4">
      <c r="D2085" s="216">
        <f t="shared" si="26"/>
        <v>0</v>
      </c>
    </row>
    <row r="2086" ht="15" spans="4:4">
      <c r="D2086" s="216">
        <f t="shared" si="26"/>
        <v>0</v>
      </c>
    </row>
    <row r="2087" ht="15" spans="4:4">
      <c r="D2087" s="216">
        <f t="shared" si="26"/>
        <v>0</v>
      </c>
    </row>
    <row r="2088" ht="15" spans="4:4">
      <c r="D2088" s="216">
        <f t="shared" si="26"/>
        <v>0</v>
      </c>
    </row>
    <row r="2089" ht="15" spans="4:4">
      <c r="D2089" s="216">
        <f t="shared" si="26"/>
        <v>0</v>
      </c>
    </row>
    <row r="2090" ht="15" spans="4:4">
      <c r="D2090" s="216">
        <f t="shared" si="26"/>
        <v>0</v>
      </c>
    </row>
    <row r="2091" ht="15" spans="4:4">
      <c r="D2091" s="216">
        <f t="shared" si="26"/>
        <v>0</v>
      </c>
    </row>
    <row r="2092" ht="15" spans="4:4">
      <c r="D2092" s="216">
        <f t="shared" si="26"/>
        <v>0</v>
      </c>
    </row>
    <row r="2093" ht="15" spans="4:4">
      <c r="D2093" s="216">
        <f t="shared" si="26"/>
        <v>0</v>
      </c>
    </row>
    <row r="2094" ht="15" spans="4:4">
      <c r="D2094" s="216">
        <f t="shared" si="26"/>
        <v>0</v>
      </c>
    </row>
    <row r="2095" ht="15" spans="4:4">
      <c r="D2095" s="216">
        <f t="shared" si="26"/>
        <v>0</v>
      </c>
    </row>
    <row r="2096" ht="15" spans="4:4">
      <c r="D2096" s="216">
        <f t="shared" si="26"/>
        <v>0</v>
      </c>
    </row>
    <row r="2097" ht="15" spans="4:4">
      <c r="D2097" s="216">
        <f t="shared" si="26"/>
        <v>0</v>
      </c>
    </row>
    <row r="2098" ht="15" spans="4:4">
      <c r="D2098" s="216">
        <f t="shared" si="26"/>
        <v>0</v>
      </c>
    </row>
    <row r="2099" ht="15" spans="4:4">
      <c r="D2099" s="216">
        <f t="shared" si="26"/>
        <v>0</v>
      </c>
    </row>
    <row r="2100" ht="15" spans="4:4">
      <c r="D2100" s="216">
        <f t="shared" si="26"/>
        <v>0</v>
      </c>
    </row>
    <row r="2101" ht="15" spans="4:4">
      <c r="D2101" s="216">
        <f t="shared" si="26"/>
        <v>0</v>
      </c>
    </row>
    <row r="2102" ht="15" spans="4:4">
      <c r="D2102" s="216">
        <f t="shared" si="26"/>
        <v>0</v>
      </c>
    </row>
    <row r="2103" ht="15" spans="4:4">
      <c r="D2103" s="216">
        <f t="shared" si="26"/>
        <v>0</v>
      </c>
    </row>
    <row r="2104" ht="15" spans="4:4">
      <c r="D2104" s="216">
        <f t="shared" si="26"/>
        <v>0</v>
      </c>
    </row>
    <row r="2105" ht="15" spans="4:4">
      <c r="D2105" s="216">
        <f t="shared" si="26"/>
        <v>0</v>
      </c>
    </row>
    <row r="2106" ht="15" spans="4:4">
      <c r="D2106" s="216">
        <f t="shared" si="26"/>
        <v>0</v>
      </c>
    </row>
    <row r="2107" ht="15" spans="4:4">
      <c r="D2107" s="216">
        <f t="shared" si="26"/>
        <v>0</v>
      </c>
    </row>
    <row r="2108" ht="15" spans="4:4">
      <c r="D2108" s="216">
        <f t="shared" si="26"/>
        <v>0</v>
      </c>
    </row>
    <row r="2109" ht="15" spans="4:4">
      <c r="D2109" s="216">
        <f t="shared" si="26"/>
        <v>0</v>
      </c>
    </row>
    <row r="2110" ht="15" spans="4:4">
      <c r="D2110" s="216">
        <f t="shared" si="26"/>
        <v>0</v>
      </c>
    </row>
    <row r="2111" ht="15" spans="4:4">
      <c r="D2111" s="216">
        <f t="shared" si="26"/>
        <v>0</v>
      </c>
    </row>
    <row r="2112" ht="15" spans="4:4">
      <c r="D2112" s="216">
        <f t="shared" si="26"/>
        <v>0</v>
      </c>
    </row>
    <row r="2113" ht="15" spans="4:4">
      <c r="D2113" s="216">
        <f t="shared" si="26"/>
        <v>0</v>
      </c>
    </row>
    <row r="2114" ht="15" spans="4:4">
      <c r="D2114" s="216">
        <f t="shared" si="26"/>
        <v>0</v>
      </c>
    </row>
    <row r="2115" ht="15" spans="4:4">
      <c r="D2115" s="216">
        <f t="shared" ref="D2115:D2178" si="27">COUNTIF(A:A,A2115)</f>
        <v>0</v>
      </c>
    </row>
    <row r="2116" ht="15" spans="4:4">
      <c r="D2116" s="216">
        <f t="shared" si="27"/>
        <v>0</v>
      </c>
    </row>
    <row r="2117" ht="15" spans="4:4">
      <c r="D2117" s="216">
        <f t="shared" si="27"/>
        <v>0</v>
      </c>
    </row>
    <row r="2118" ht="15" spans="4:4">
      <c r="D2118" s="216">
        <f t="shared" si="27"/>
        <v>0</v>
      </c>
    </row>
    <row r="2119" ht="15" spans="4:4">
      <c r="D2119" s="216">
        <f t="shared" si="27"/>
        <v>0</v>
      </c>
    </row>
    <row r="2120" ht="15" spans="4:4">
      <c r="D2120" s="216">
        <f t="shared" si="27"/>
        <v>0</v>
      </c>
    </row>
    <row r="2121" ht="15" spans="4:4">
      <c r="D2121" s="216">
        <f t="shared" si="27"/>
        <v>0</v>
      </c>
    </row>
    <row r="2122" ht="15" spans="4:4">
      <c r="D2122" s="216">
        <f t="shared" si="27"/>
        <v>0</v>
      </c>
    </row>
    <row r="2123" ht="15" spans="4:4">
      <c r="D2123" s="216">
        <f t="shared" si="27"/>
        <v>0</v>
      </c>
    </row>
    <row r="2124" ht="15" spans="4:4">
      <c r="D2124" s="216">
        <f t="shared" si="27"/>
        <v>0</v>
      </c>
    </row>
    <row r="2125" ht="15" spans="4:4">
      <c r="D2125" s="216">
        <f t="shared" si="27"/>
        <v>0</v>
      </c>
    </row>
    <row r="2126" ht="15" spans="4:4">
      <c r="D2126" s="216">
        <f t="shared" si="27"/>
        <v>0</v>
      </c>
    </row>
    <row r="2127" ht="15" spans="4:4">
      <c r="D2127" s="216">
        <f t="shared" si="27"/>
        <v>0</v>
      </c>
    </row>
    <row r="2128" ht="15" spans="4:4">
      <c r="D2128" s="216">
        <f t="shared" si="27"/>
        <v>0</v>
      </c>
    </row>
    <row r="2129" ht="15" spans="4:4">
      <c r="D2129" s="216">
        <f t="shared" si="27"/>
        <v>0</v>
      </c>
    </row>
    <row r="2130" ht="15" spans="4:4">
      <c r="D2130" s="216">
        <f t="shared" si="27"/>
        <v>0</v>
      </c>
    </row>
    <row r="2131" ht="15" spans="4:4">
      <c r="D2131" s="216">
        <f t="shared" si="27"/>
        <v>0</v>
      </c>
    </row>
    <row r="2132" ht="15" spans="4:4">
      <c r="D2132" s="216">
        <f t="shared" si="27"/>
        <v>0</v>
      </c>
    </row>
    <row r="2133" ht="15" spans="4:4">
      <c r="D2133" s="216">
        <f t="shared" si="27"/>
        <v>0</v>
      </c>
    </row>
    <row r="2134" ht="15" spans="4:4">
      <c r="D2134" s="216">
        <f t="shared" si="27"/>
        <v>0</v>
      </c>
    </row>
    <row r="2135" ht="15" spans="4:4">
      <c r="D2135" s="216">
        <f t="shared" si="27"/>
        <v>0</v>
      </c>
    </row>
    <row r="2136" ht="15" spans="4:4">
      <c r="D2136" s="216">
        <f t="shared" si="27"/>
        <v>0</v>
      </c>
    </row>
    <row r="2137" ht="15" spans="4:4">
      <c r="D2137" s="216">
        <f t="shared" si="27"/>
        <v>0</v>
      </c>
    </row>
    <row r="2138" ht="15" spans="4:4">
      <c r="D2138" s="216">
        <f t="shared" si="27"/>
        <v>0</v>
      </c>
    </row>
    <row r="2139" ht="15" spans="4:4">
      <c r="D2139" s="216">
        <f t="shared" si="27"/>
        <v>0</v>
      </c>
    </row>
    <row r="2140" ht="15" spans="4:4">
      <c r="D2140" s="216">
        <f t="shared" si="27"/>
        <v>0</v>
      </c>
    </row>
    <row r="2141" ht="15" spans="4:4">
      <c r="D2141" s="216">
        <f t="shared" si="27"/>
        <v>0</v>
      </c>
    </row>
    <row r="2142" ht="15" spans="4:4">
      <c r="D2142" s="216">
        <f t="shared" si="27"/>
        <v>0</v>
      </c>
    </row>
    <row r="2143" ht="15" spans="4:4">
      <c r="D2143" s="216">
        <f t="shared" si="27"/>
        <v>0</v>
      </c>
    </row>
    <row r="2144" ht="15" spans="4:4">
      <c r="D2144" s="216">
        <f t="shared" si="27"/>
        <v>0</v>
      </c>
    </row>
    <row r="2145" ht="15" spans="4:4">
      <c r="D2145" s="216">
        <f t="shared" si="27"/>
        <v>0</v>
      </c>
    </row>
    <row r="2146" ht="15" spans="4:4">
      <c r="D2146" s="216">
        <f t="shared" si="27"/>
        <v>0</v>
      </c>
    </row>
    <row r="2147" ht="15" spans="4:4">
      <c r="D2147" s="216">
        <f t="shared" si="27"/>
        <v>0</v>
      </c>
    </row>
    <row r="2148" ht="15" spans="4:4">
      <c r="D2148" s="216">
        <f t="shared" si="27"/>
        <v>0</v>
      </c>
    </row>
    <row r="2149" ht="15" spans="4:4">
      <c r="D2149" s="216">
        <f t="shared" si="27"/>
        <v>0</v>
      </c>
    </row>
    <row r="2150" ht="15" spans="4:4">
      <c r="D2150" s="216">
        <f t="shared" si="27"/>
        <v>0</v>
      </c>
    </row>
    <row r="2151" ht="15" spans="4:4">
      <c r="D2151" s="216">
        <f t="shared" si="27"/>
        <v>0</v>
      </c>
    </row>
    <row r="2152" ht="15" spans="4:4">
      <c r="D2152" s="216">
        <f t="shared" si="27"/>
        <v>0</v>
      </c>
    </row>
    <row r="2153" ht="15" spans="4:4">
      <c r="D2153" s="216">
        <f t="shared" si="27"/>
        <v>0</v>
      </c>
    </row>
    <row r="2154" ht="15" spans="4:4">
      <c r="D2154" s="216">
        <f t="shared" si="27"/>
        <v>0</v>
      </c>
    </row>
    <row r="2155" ht="15" spans="4:4">
      <c r="D2155" s="216">
        <f t="shared" si="27"/>
        <v>0</v>
      </c>
    </row>
    <row r="2156" ht="15" spans="4:4">
      <c r="D2156" s="216">
        <f t="shared" si="27"/>
        <v>0</v>
      </c>
    </row>
    <row r="2157" ht="15" spans="4:4">
      <c r="D2157" s="216">
        <f t="shared" si="27"/>
        <v>0</v>
      </c>
    </row>
    <row r="2158" ht="15" spans="4:4">
      <c r="D2158" s="216">
        <f t="shared" si="27"/>
        <v>0</v>
      </c>
    </row>
    <row r="2159" ht="15" spans="4:4">
      <c r="D2159" s="216">
        <f t="shared" si="27"/>
        <v>0</v>
      </c>
    </row>
    <row r="2160" ht="15" spans="4:4">
      <c r="D2160" s="216">
        <f t="shared" si="27"/>
        <v>0</v>
      </c>
    </row>
    <row r="2161" ht="15" spans="4:4">
      <c r="D2161" s="216">
        <f t="shared" si="27"/>
        <v>0</v>
      </c>
    </row>
    <row r="2162" ht="15" spans="4:4">
      <c r="D2162" s="216">
        <f t="shared" si="27"/>
        <v>0</v>
      </c>
    </row>
    <row r="2163" ht="15" spans="4:4">
      <c r="D2163" s="216">
        <f t="shared" si="27"/>
        <v>0</v>
      </c>
    </row>
    <row r="2164" ht="15" spans="4:4">
      <c r="D2164" s="216">
        <f t="shared" si="27"/>
        <v>0</v>
      </c>
    </row>
    <row r="2165" ht="15" spans="4:4">
      <c r="D2165" s="216">
        <f t="shared" si="27"/>
        <v>0</v>
      </c>
    </row>
    <row r="2166" ht="15" spans="4:4">
      <c r="D2166" s="216">
        <f t="shared" si="27"/>
        <v>0</v>
      </c>
    </row>
    <row r="2167" ht="15" spans="4:4">
      <c r="D2167" s="216">
        <f t="shared" si="27"/>
        <v>0</v>
      </c>
    </row>
    <row r="2168" ht="15" spans="4:4">
      <c r="D2168" s="216">
        <f t="shared" si="27"/>
        <v>0</v>
      </c>
    </row>
    <row r="2169" ht="15" spans="4:4">
      <c r="D2169" s="216">
        <f t="shared" si="27"/>
        <v>0</v>
      </c>
    </row>
    <row r="2170" ht="15" spans="4:4">
      <c r="D2170" s="216">
        <f t="shared" si="27"/>
        <v>0</v>
      </c>
    </row>
    <row r="2171" ht="15" spans="4:4">
      <c r="D2171" s="216">
        <f t="shared" si="27"/>
        <v>0</v>
      </c>
    </row>
    <row r="2172" ht="15" spans="4:4">
      <c r="D2172" s="216">
        <f t="shared" si="27"/>
        <v>0</v>
      </c>
    </row>
    <row r="2173" ht="15" spans="4:4">
      <c r="D2173" s="216">
        <f t="shared" si="27"/>
        <v>0</v>
      </c>
    </row>
    <row r="2174" ht="15" spans="4:4">
      <c r="D2174" s="216">
        <f t="shared" si="27"/>
        <v>0</v>
      </c>
    </row>
    <row r="2175" ht="15" spans="4:4">
      <c r="D2175" s="216">
        <f t="shared" si="27"/>
        <v>0</v>
      </c>
    </row>
    <row r="2176" ht="15" spans="4:4">
      <c r="D2176" s="216">
        <f t="shared" si="27"/>
        <v>0</v>
      </c>
    </row>
    <row r="2177" ht="15" spans="4:4">
      <c r="D2177" s="216">
        <f t="shared" si="27"/>
        <v>0</v>
      </c>
    </row>
    <row r="2178" ht="15" spans="4:4">
      <c r="D2178" s="216">
        <f t="shared" si="27"/>
        <v>0</v>
      </c>
    </row>
    <row r="2179" ht="15" spans="4:4">
      <c r="D2179" s="216">
        <f t="shared" ref="D2179:D2242" si="28">COUNTIF(A:A,A2179)</f>
        <v>0</v>
      </c>
    </row>
    <row r="2180" ht="15" spans="4:4">
      <c r="D2180" s="216">
        <f t="shared" si="28"/>
        <v>0</v>
      </c>
    </row>
    <row r="2181" ht="15" spans="4:4">
      <c r="D2181" s="216">
        <f t="shared" si="28"/>
        <v>0</v>
      </c>
    </row>
    <row r="2182" ht="15" spans="4:4">
      <c r="D2182" s="216">
        <f t="shared" si="28"/>
        <v>0</v>
      </c>
    </row>
    <row r="2183" ht="15" spans="4:4">
      <c r="D2183" s="216">
        <f t="shared" si="28"/>
        <v>0</v>
      </c>
    </row>
    <row r="2184" ht="15" spans="4:4">
      <c r="D2184" s="216">
        <f t="shared" si="28"/>
        <v>0</v>
      </c>
    </row>
    <row r="2185" ht="15" spans="4:4">
      <c r="D2185" s="216">
        <f t="shared" si="28"/>
        <v>0</v>
      </c>
    </row>
    <row r="2186" ht="15" spans="4:4">
      <c r="D2186" s="216">
        <f t="shared" si="28"/>
        <v>0</v>
      </c>
    </row>
    <row r="2187" ht="15" spans="4:4">
      <c r="D2187" s="216">
        <f t="shared" si="28"/>
        <v>0</v>
      </c>
    </row>
    <row r="2188" ht="15" spans="4:4">
      <c r="D2188" s="216">
        <f t="shared" si="28"/>
        <v>0</v>
      </c>
    </row>
    <row r="2189" ht="15" spans="4:4">
      <c r="D2189" s="216">
        <f t="shared" si="28"/>
        <v>0</v>
      </c>
    </row>
    <row r="2190" ht="15" spans="4:4">
      <c r="D2190" s="216">
        <f t="shared" si="28"/>
        <v>0</v>
      </c>
    </row>
    <row r="2191" ht="15" spans="4:4">
      <c r="D2191" s="216">
        <f t="shared" si="28"/>
        <v>0</v>
      </c>
    </row>
    <row r="2192" ht="15" spans="4:4">
      <c r="D2192" s="216">
        <f t="shared" si="28"/>
        <v>0</v>
      </c>
    </row>
    <row r="2193" ht="15" spans="4:4">
      <c r="D2193" s="216">
        <f t="shared" si="28"/>
        <v>0</v>
      </c>
    </row>
    <row r="2194" ht="15" spans="4:4">
      <c r="D2194" s="216">
        <f t="shared" si="28"/>
        <v>0</v>
      </c>
    </row>
    <row r="2195" ht="15" spans="4:4">
      <c r="D2195" s="216">
        <f t="shared" si="28"/>
        <v>0</v>
      </c>
    </row>
    <row r="2196" ht="15" spans="4:4">
      <c r="D2196" s="216">
        <f t="shared" si="28"/>
        <v>0</v>
      </c>
    </row>
    <row r="2197" ht="15" spans="4:4">
      <c r="D2197" s="216">
        <f t="shared" si="28"/>
        <v>0</v>
      </c>
    </row>
    <row r="2198" ht="15" spans="4:4">
      <c r="D2198" s="216">
        <f t="shared" si="28"/>
        <v>0</v>
      </c>
    </row>
    <row r="2199" ht="15" spans="4:4">
      <c r="D2199" s="216">
        <f t="shared" si="28"/>
        <v>0</v>
      </c>
    </row>
    <row r="2200" ht="15" spans="4:4">
      <c r="D2200" s="216">
        <f t="shared" si="28"/>
        <v>0</v>
      </c>
    </row>
    <row r="2201" ht="15" spans="4:4">
      <c r="D2201" s="216">
        <f t="shared" si="28"/>
        <v>0</v>
      </c>
    </row>
    <row r="2202" ht="15" spans="4:4">
      <c r="D2202" s="216">
        <f t="shared" si="28"/>
        <v>0</v>
      </c>
    </row>
    <row r="2203" ht="15" spans="4:4">
      <c r="D2203" s="216">
        <f t="shared" si="28"/>
        <v>0</v>
      </c>
    </row>
    <row r="2204" ht="15" spans="4:4">
      <c r="D2204" s="216">
        <f t="shared" si="28"/>
        <v>0</v>
      </c>
    </row>
    <row r="2205" ht="15" spans="4:4">
      <c r="D2205" s="216">
        <f t="shared" si="28"/>
        <v>0</v>
      </c>
    </row>
    <row r="2206" ht="15" spans="4:4">
      <c r="D2206" s="216">
        <f t="shared" si="28"/>
        <v>0</v>
      </c>
    </row>
    <row r="2207" ht="15" spans="4:4">
      <c r="D2207" s="216">
        <f t="shared" si="28"/>
        <v>0</v>
      </c>
    </row>
    <row r="2208" ht="15" spans="4:4">
      <c r="D2208" s="216">
        <f t="shared" si="28"/>
        <v>0</v>
      </c>
    </row>
    <row r="2209" ht="15" spans="4:4">
      <c r="D2209" s="216">
        <f t="shared" si="28"/>
        <v>0</v>
      </c>
    </row>
    <row r="2210" ht="15" spans="4:4">
      <c r="D2210" s="216">
        <f t="shared" si="28"/>
        <v>0</v>
      </c>
    </row>
    <row r="2211" ht="15" spans="4:4">
      <c r="D2211" s="216">
        <f t="shared" si="28"/>
        <v>0</v>
      </c>
    </row>
    <row r="2212" ht="15" spans="4:4">
      <c r="D2212" s="216">
        <f t="shared" si="28"/>
        <v>0</v>
      </c>
    </row>
    <row r="2213" ht="15" spans="4:4">
      <c r="D2213" s="216">
        <f t="shared" si="28"/>
        <v>0</v>
      </c>
    </row>
    <row r="2214" ht="15" spans="4:4">
      <c r="D2214" s="216">
        <f t="shared" si="28"/>
        <v>0</v>
      </c>
    </row>
    <row r="2215" ht="15" spans="4:4">
      <c r="D2215" s="216">
        <f t="shared" si="28"/>
        <v>0</v>
      </c>
    </row>
    <row r="2216" ht="15" spans="4:4">
      <c r="D2216" s="216">
        <f t="shared" si="28"/>
        <v>0</v>
      </c>
    </row>
    <row r="2217" ht="15" spans="4:4">
      <c r="D2217" s="216">
        <f t="shared" si="28"/>
        <v>0</v>
      </c>
    </row>
    <row r="2218" ht="15" spans="4:4">
      <c r="D2218" s="216">
        <f t="shared" si="28"/>
        <v>0</v>
      </c>
    </row>
    <row r="2219" ht="15" spans="4:4">
      <c r="D2219" s="216">
        <f t="shared" si="28"/>
        <v>0</v>
      </c>
    </row>
    <row r="2220" ht="15" spans="4:4">
      <c r="D2220" s="216">
        <f t="shared" si="28"/>
        <v>0</v>
      </c>
    </row>
    <row r="2221" ht="15" spans="4:4">
      <c r="D2221" s="216">
        <f t="shared" si="28"/>
        <v>0</v>
      </c>
    </row>
    <row r="2222" ht="15" spans="4:4">
      <c r="D2222" s="216">
        <f t="shared" si="28"/>
        <v>0</v>
      </c>
    </row>
    <row r="2223" ht="15" spans="4:4">
      <c r="D2223" s="216">
        <f t="shared" si="28"/>
        <v>0</v>
      </c>
    </row>
    <row r="2224" ht="15" spans="4:4">
      <c r="D2224" s="216">
        <f t="shared" si="28"/>
        <v>0</v>
      </c>
    </row>
    <row r="2225" ht="15" spans="4:4">
      <c r="D2225" s="216">
        <f t="shared" si="28"/>
        <v>0</v>
      </c>
    </row>
    <row r="2226" ht="15" spans="4:4">
      <c r="D2226" s="216">
        <f t="shared" si="28"/>
        <v>0</v>
      </c>
    </row>
    <row r="2227" ht="15" spans="4:4">
      <c r="D2227" s="216">
        <f t="shared" si="28"/>
        <v>0</v>
      </c>
    </row>
    <row r="2228" ht="15" spans="4:4">
      <c r="D2228" s="216">
        <f t="shared" si="28"/>
        <v>0</v>
      </c>
    </row>
    <row r="2229" ht="15" spans="4:4">
      <c r="D2229" s="216">
        <f t="shared" si="28"/>
        <v>0</v>
      </c>
    </row>
    <row r="2230" ht="15" spans="4:4">
      <c r="D2230" s="216">
        <f t="shared" si="28"/>
        <v>0</v>
      </c>
    </row>
    <row r="2231" ht="15" spans="4:4">
      <c r="D2231" s="216">
        <f t="shared" si="28"/>
        <v>0</v>
      </c>
    </row>
    <row r="2232" ht="15" spans="4:4">
      <c r="D2232" s="216">
        <f t="shared" si="28"/>
        <v>0</v>
      </c>
    </row>
    <row r="2233" ht="15" spans="4:4">
      <c r="D2233" s="216">
        <f t="shared" si="28"/>
        <v>0</v>
      </c>
    </row>
    <row r="2234" ht="15" spans="4:4">
      <c r="D2234" s="216">
        <f t="shared" si="28"/>
        <v>0</v>
      </c>
    </row>
    <row r="2235" ht="15" spans="4:4">
      <c r="D2235" s="216">
        <f t="shared" si="28"/>
        <v>0</v>
      </c>
    </row>
    <row r="2236" ht="15" spans="4:4">
      <c r="D2236" s="216">
        <f t="shared" si="28"/>
        <v>0</v>
      </c>
    </row>
    <row r="2237" ht="15" spans="4:4">
      <c r="D2237" s="216">
        <f t="shared" si="28"/>
        <v>0</v>
      </c>
    </row>
    <row r="2238" ht="15" spans="4:4">
      <c r="D2238" s="216">
        <f t="shared" si="28"/>
        <v>0</v>
      </c>
    </row>
    <row r="2239" ht="15" spans="4:4">
      <c r="D2239" s="216">
        <f t="shared" si="28"/>
        <v>0</v>
      </c>
    </row>
    <row r="2240" ht="15" spans="4:4">
      <c r="D2240" s="216">
        <f t="shared" si="28"/>
        <v>0</v>
      </c>
    </row>
    <row r="2241" ht="15" spans="4:4">
      <c r="D2241" s="216">
        <f t="shared" si="28"/>
        <v>0</v>
      </c>
    </row>
    <row r="2242" ht="15" spans="4:4">
      <c r="D2242" s="216">
        <f t="shared" si="28"/>
        <v>0</v>
      </c>
    </row>
    <row r="2243" ht="15" spans="4:4">
      <c r="D2243" s="216">
        <f t="shared" ref="D2243:D2306" si="29">COUNTIF(A:A,A2243)</f>
        <v>0</v>
      </c>
    </row>
    <row r="2244" ht="15" spans="4:4">
      <c r="D2244" s="216">
        <f t="shared" si="29"/>
        <v>0</v>
      </c>
    </row>
    <row r="2245" ht="15" spans="4:4">
      <c r="D2245" s="216">
        <f t="shared" si="29"/>
        <v>0</v>
      </c>
    </row>
    <row r="2246" ht="15" spans="4:4">
      <c r="D2246" s="216">
        <f t="shared" si="29"/>
        <v>0</v>
      </c>
    </row>
    <row r="2247" ht="15" spans="4:4">
      <c r="D2247" s="216">
        <f t="shared" si="29"/>
        <v>0</v>
      </c>
    </row>
    <row r="2248" ht="15" spans="4:4">
      <c r="D2248" s="216">
        <f t="shared" si="29"/>
        <v>0</v>
      </c>
    </row>
    <row r="2249" ht="15" spans="4:4">
      <c r="D2249" s="216">
        <f t="shared" si="29"/>
        <v>0</v>
      </c>
    </row>
    <row r="2250" ht="15" spans="4:4">
      <c r="D2250" s="216">
        <f t="shared" si="29"/>
        <v>0</v>
      </c>
    </row>
    <row r="2251" ht="15" spans="4:4">
      <c r="D2251" s="216">
        <f t="shared" si="29"/>
        <v>0</v>
      </c>
    </row>
    <row r="2252" ht="15" spans="4:4">
      <c r="D2252" s="216">
        <f t="shared" si="29"/>
        <v>0</v>
      </c>
    </row>
    <row r="2253" ht="15" spans="4:4">
      <c r="D2253" s="216">
        <f t="shared" si="29"/>
        <v>0</v>
      </c>
    </row>
    <row r="2254" ht="15" spans="4:4">
      <c r="D2254" s="216">
        <f t="shared" si="29"/>
        <v>0</v>
      </c>
    </row>
    <row r="2255" ht="15" spans="4:4">
      <c r="D2255" s="216">
        <f t="shared" si="29"/>
        <v>0</v>
      </c>
    </row>
    <row r="2256" ht="15" spans="4:4">
      <c r="D2256" s="216">
        <f t="shared" si="29"/>
        <v>0</v>
      </c>
    </row>
    <row r="2257" ht="15" spans="4:4">
      <c r="D2257" s="216">
        <f t="shared" si="29"/>
        <v>0</v>
      </c>
    </row>
    <row r="2258" ht="15" spans="4:4">
      <c r="D2258" s="216">
        <f t="shared" si="29"/>
        <v>0</v>
      </c>
    </row>
    <row r="2259" ht="15" spans="4:4">
      <c r="D2259" s="216">
        <f t="shared" si="29"/>
        <v>0</v>
      </c>
    </row>
    <row r="2260" ht="15" spans="4:4">
      <c r="D2260" s="216">
        <f t="shared" si="29"/>
        <v>0</v>
      </c>
    </row>
    <row r="2261" ht="15" spans="4:4">
      <c r="D2261" s="216">
        <f t="shared" si="29"/>
        <v>0</v>
      </c>
    </row>
    <row r="2262" ht="15" spans="4:4">
      <c r="D2262" s="216">
        <f t="shared" si="29"/>
        <v>0</v>
      </c>
    </row>
    <row r="2263" ht="15" spans="4:4">
      <c r="D2263" s="216">
        <f t="shared" si="29"/>
        <v>0</v>
      </c>
    </row>
    <row r="2264" ht="15" spans="4:4">
      <c r="D2264" s="216">
        <f t="shared" si="29"/>
        <v>0</v>
      </c>
    </row>
    <row r="2265" ht="15" spans="4:4">
      <c r="D2265" s="216">
        <f t="shared" si="29"/>
        <v>0</v>
      </c>
    </row>
    <row r="2266" ht="15" spans="4:4">
      <c r="D2266" s="216">
        <f t="shared" si="29"/>
        <v>0</v>
      </c>
    </row>
    <row r="2267" ht="15" spans="4:4">
      <c r="D2267" s="216">
        <f t="shared" si="29"/>
        <v>0</v>
      </c>
    </row>
    <row r="2268" ht="15" spans="4:4">
      <c r="D2268" s="216">
        <f t="shared" si="29"/>
        <v>0</v>
      </c>
    </row>
    <row r="2269" ht="15" spans="4:4">
      <c r="D2269" s="216">
        <f t="shared" si="29"/>
        <v>0</v>
      </c>
    </row>
    <row r="2270" ht="15" spans="4:4">
      <c r="D2270" s="216">
        <f t="shared" si="29"/>
        <v>0</v>
      </c>
    </row>
    <row r="2271" ht="15" spans="4:4">
      <c r="D2271" s="216">
        <f t="shared" si="29"/>
        <v>0</v>
      </c>
    </row>
    <row r="2272" ht="15" spans="4:4">
      <c r="D2272" s="216">
        <f t="shared" si="29"/>
        <v>0</v>
      </c>
    </row>
    <row r="2273" ht="15" spans="4:4">
      <c r="D2273" s="216">
        <f t="shared" si="29"/>
        <v>0</v>
      </c>
    </row>
    <row r="2274" ht="15" spans="4:4">
      <c r="D2274" s="216">
        <f t="shared" si="29"/>
        <v>0</v>
      </c>
    </row>
    <row r="2275" ht="15" spans="4:4">
      <c r="D2275" s="216">
        <f t="shared" si="29"/>
        <v>0</v>
      </c>
    </row>
    <row r="2276" ht="15" spans="4:4">
      <c r="D2276" s="216">
        <f t="shared" si="29"/>
        <v>0</v>
      </c>
    </row>
    <row r="2277" ht="15" spans="4:4">
      <c r="D2277" s="216">
        <f t="shared" si="29"/>
        <v>0</v>
      </c>
    </row>
    <row r="2278" ht="15" spans="4:4">
      <c r="D2278" s="216">
        <f t="shared" si="29"/>
        <v>0</v>
      </c>
    </row>
    <row r="2279" ht="15" spans="4:4">
      <c r="D2279" s="216">
        <f t="shared" si="29"/>
        <v>0</v>
      </c>
    </row>
    <row r="2280" ht="15" spans="4:4">
      <c r="D2280" s="216">
        <f t="shared" si="29"/>
        <v>0</v>
      </c>
    </row>
    <row r="2281" ht="15" spans="4:4">
      <c r="D2281" s="216">
        <f t="shared" si="29"/>
        <v>0</v>
      </c>
    </row>
    <row r="2282" ht="15" spans="4:4">
      <c r="D2282" s="216">
        <f t="shared" si="29"/>
        <v>0</v>
      </c>
    </row>
    <row r="2283" ht="15" spans="4:4">
      <c r="D2283" s="216">
        <f t="shared" si="29"/>
        <v>0</v>
      </c>
    </row>
    <row r="2284" ht="15" spans="4:4">
      <c r="D2284" s="216">
        <f t="shared" si="29"/>
        <v>0</v>
      </c>
    </row>
    <row r="2285" ht="15" spans="4:4">
      <c r="D2285" s="216">
        <f t="shared" si="29"/>
        <v>0</v>
      </c>
    </row>
    <row r="2286" ht="15" spans="4:4">
      <c r="D2286" s="216">
        <f t="shared" si="29"/>
        <v>0</v>
      </c>
    </row>
    <row r="2287" ht="15" spans="4:4">
      <c r="D2287" s="216">
        <f t="shared" si="29"/>
        <v>0</v>
      </c>
    </row>
    <row r="2288" ht="15" spans="4:4">
      <c r="D2288" s="216">
        <f t="shared" si="29"/>
        <v>0</v>
      </c>
    </row>
    <row r="2289" ht="15" spans="4:4">
      <c r="D2289" s="216">
        <f t="shared" si="29"/>
        <v>0</v>
      </c>
    </row>
    <row r="2290" ht="15" spans="4:4">
      <c r="D2290" s="216">
        <f t="shared" si="29"/>
        <v>0</v>
      </c>
    </row>
    <row r="2291" ht="15" spans="4:4">
      <c r="D2291" s="216">
        <f t="shared" si="29"/>
        <v>0</v>
      </c>
    </row>
    <row r="2292" ht="15" spans="4:4">
      <c r="D2292" s="216">
        <f t="shared" si="29"/>
        <v>0</v>
      </c>
    </row>
    <row r="2293" ht="15" spans="4:4">
      <c r="D2293" s="216">
        <f t="shared" si="29"/>
        <v>0</v>
      </c>
    </row>
    <row r="2294" ht="15" spans="4:4">
      <c r="D2294" s="216">
        <f t="shared" si="29"/>
        <v>0</v>
      </c>
    </row>
    <row r="2295" ht="15" spans="4:4">
      <c r="D2295" s="216">
        <f t="shared" si="29"/>
        <v>0</v>
      </c>
    </row>
    <row r="2296" ht="15" spans="4:4">
      <c r="D2296" s="216">
        <f t="shared" si="29"/>
        <v>0</v>
      </c>
    </row>
    <row r="2297" ht="15" spans="4:4">
      <c r="D2297" s="216">
        <f t="shared" si="29"/>
        <v>0</v>
      </c>
    </row>
    <row r="2298" ht="15" spans="4:4">
      <c r="D2298" s="216">
        <f t="shared" si="29"/>
        <v>0</v>
      </c>
    </row>
    <row r="2299" ht="15" spans="4:4">
      <c r="D2299" s="216">
        <f t="shared" si="29"/>
        <v>0</v>
      </c>
    </row>
    <row r="2300" ht="15" spans="4:4">
      <c r="D2300" s="216">
        <f t="shared" si="29"/>
        <v>0</v>
      </c>
    </row>
    <row r="2301" ht="15" spans="4:4">
      <c r="D2301" s="216">
        <f t="shared" si="29"/>
        <v>0</v>
      </c>
    </row>
    <row r="2302" ht="15" spans="4:4">
      <c r="D2302" s="216">
        <f t="shared" si="29"/>
        <v>0</v>
      </c>
    </row>
    <row r="2303" ht="15" spans="4:4">
      <c r="D2303" s="216">
        <f t="shared" si="29"/>
        <v>0</v>
      </c>
    </row>
    <row r="2304" ht="15" spans="4:4">
      <c r="D2304" s="216">
        <f t="shared" si="29"/>
        <v>0</v>
      </c>
    </row>
    <row r="2305" ht="15" spans="4:4">
      <c r="D2305" s="216">
        <f t="shared" si="29"/>
        <v>0</v>
      </c>
    </row>
    <row r="2306" ht="15" spans="4:4">
      <c r="D2306" s="216">
        <f t="shared" si="29"/>
        <v>0</v>
      </c>
    </row>
    <row r="2307" ht="15" spans="4:4">
      <c r="D2307" s="216">
        <f t="shared" ref="D2307:D2370" si="30">COUNTIF(A:A,A2307)</f>
        <v>0</v>
      </c>
    </row>
    <row r="2308" ht="15" spans="4:4">
      <c r="D2308" s="216">
        <f t="shared" si="30"/>
        <v>0</v>
      </c>
    </row>
    <row r="2309" ht="15" spans="4:4">
      <c r="D2309" s="216">
        <f t="shared" si="30"/>
        <v>0</v>
      </c>
    </row>
    <row r="2310" ht="15" spans="4:4">
      <c r="D2310" s="216">
        <f t="shared" si="30"/>
        <v>0</v>
      </c>
    </row>
    <row r="2311" ht="15" spans="4:4">
      <c r="D2311" s="216">
        <f t="shared" si="30"/>
        <v>0</v>
      </c>
    </row>
    <row r="2312" ht="15" spans="4:4">
      <c r="D2312" s="216">
        <f t="shared" si="30"/>
        <v>0</v>
      </c>
    </row>
    <row r="2313" ht="15" spans="4:4">
      <c r="D2313" s="216">
        <f t="shared" si="30"/>
        <v>0</v>
      </c>
    </row>
    <row r="2314" ht="15" spans="4:4">
      <c r="D2314" s="216">
        <f t="shared" si="30"/>
        <v>0</v>
      </c>
    </row>
    <row r="2315" ht="15" spans="4:4">
      <c r="D2315" s="216">
        <f t="shared" si="30"/>
        <v>0</v>
      </c>
    </row>
    <row r="2316" ht="15" spans="4:4">
      <c r="D2316" s="216">
        <f t="shared" si="30"/>
        <v>0</v>
      </c>
    </row>
    <row r="2317" ht="15" spans="4:4">
      <c r="D2317" s="216">
        <f t="shared" si="30"/>
        <v>0</v>
      </c>
    </row>
    <row r="2318" ht="15" spans="4:4">
      <c r="D2318" s="216">
        <f t="shared" si="30"/>
        <v>0</v>
      </c>
    </row>
    <row r="2319" ht="15" spans="4:4">
      <c r="D2319" s="216">
        <f t="shared" si="30"/>
        <v>0</v>
      </c>
    </row>
    <row r="2320" ht="15" spans="4:4">
      <c r="D2320" s="216">
        <f t="shared" si="30"/>
        <v>0</v>
      </c>
    </row>
    <row r="2321" ht="15" spans="4:4">
      <c r="D2321" s="216">
        <f t="shared" si="30"/>
        <v>0</v>
      </c>
    </row>
    <row r="2322" ht="15" spans="4:4">
      <c r="D2322" s="216">
        <f t="shared" si="30"/>
        <v>0</v>
      </c>
    </row>
    <row r="2323" ht="15" spans="4:4">
      <c r="D2323" s="216">
        <f t="shared" si="30"/>
        <v>0</v>
      </c>
    </row>
    <row r="2324" ht="15" spans="4:4">
      <c r="D2324" s="216">
        <f t="shared" si="30"/>
        <v>0</v>
      </c>
    </row>
    <row r="2325" ht="15" spans="4:4">
      <c r="D2325" s="216">
        <f t="shared" si="30"/>
        <v>0</v>
      </c>
    </row>
    <row r="2326" ht="15" spans="4:4">
      <c r="D2326" s="216">
        <f t="shared" si="30"/>
        <v>0</v>
      </c>
    </row>
    <row r="2327" ht="15" spans="4:4">
      <c r="D2327" s="216">
        <f t="shared" si="30"/>
        <v>0</v>
      </c>
    </row>
    <row r="2328" ht="15" spans="4:4">
      <c r="D2328" s="216">
        <f t="shared" si="30"/>
        <v>0</v>
      </c>
    </row>
    <row r="2329" ht="15" spans="4:4">
      <c r="D2329" s="216">
        <f t="shared" si="30"/>
        <v>0</v>
      </c>
    </row>
    <row r="2330" ht="15" spans="4:4">
      <c r="D2330" s="216">
        <f t="shared" si="30"/>
        <v>0</v>
      </c>
    </row>
    <row r="2331" ht="15" spans="4:4">
      <c r="D2331" s="216">
        <f t="shared" si="30"/>
        <v>0</v>
      </c>
    </row>
    <row r="2332" ht="15" spans="4:4">
      <c r="D2332" s="216">
        <f t="shared" si="30"/>
        <v>0</v>
      </c>
    </row>
    <row r="2333" ht="15" spans="4:4">
      <c r="D2333" s="216">
        <f t="shared" si="30"/>
        <v>0</v>
      </c>
    </row>
    <row r="2334" ht="15" spans="4:4">
      <c r="D2334" s="216">
        <f t="shared" si="30"/>
        <v>0</v>
      </c>
    </row>
    <row r="2335" ht="15" spans="4:4">
      <c r="D2335" s="216">
        <f t="shared" si="30"/>
        <v>0</v>
      </c>
    </row>
    <row r="2336" ht="15" spans="4:4">
      <c r="D2336" s="216">
        <f t="shared" si="30"/>
        <v>0</v>
      </c>
    </row>
    <row r="2337" ht="15" spans="4:4">
      <c r="D2337" s="216">
        <f t="shared" si="30"/>
        <v>0</v>
      </c>
    </row>
    <row r="2338" ht="15" spans="4:4">
      <c r="D2338" s="216">
        <f t="shared" si="30"/>
        <v>0</v>
      </c>
    </row>
    <row r="2339" ht="15" spans="4:4">
      <c r="D2339" s="216">
        <f t="shared" si="30"/>
        <v>0</v>
      </c>
    </row>
    <row r="2340" ht="15" spans="4:4">
      <c r="D2340" s="216">
        <f t="shared" si="30"/>
        <v>0</v>
      </c>
    </row>
    <row r="2341" ht="15" spans="4:4">
      <c r="D2341" s="216">
        <f t="shared" si="30"/>
        <v>0</v>
      </c>
    </row>
    <row r="2342" ht="15" spans="4:4">
      <c r="D2342" s="216">
        <f t="shared" si="30"/>
        <v>0</v>
      </c>
    </row>
    <row r="2343" ht="15" spans="4:4">
      <c r="D2343" s="216">
        <f t="shared" si="30"/>
        <v>0</v>
      </c>
    </row>
    <row r="2344" ht="15" spans="4:4">
      <c r="D2344" s="216">
        <f t="shared" si="30"/>
        <v>0</v>
      </c>
    </row>
    <row r="2345" ht="15" spans="4:4">
      <c r="D2345" s="216">
        <f t="shared" si="30"/>
        <v>0</v>
      </c>
    </row>
    <row r="2346" ht="15" spans="4:4">
      <c r="D2346" s="216">
        <f t="shared" si="30"/>
        <v>0</v>
      </c>
    </row>
    <row r="2347" ht="15" spans="4:4">
      <c r="D2347" s="216">
        <f t="shared" si="30"/>
        <v>0</v>
      </c>
    </row>
    <row r="2348" ht="15" spans="4:4">
      <c r="D2348" s="216">
        <f t="shared" si="30"/>
        <v>0</v>
      </c>
    </row>
    <row r="2349" ht="15" spans="4:4">
      <c r="D2349" s="216">
        <f t="shared" si="30"/>
        <v>0</v>
      </c>
    </row>
    <row r="2350" ht="15" spans="4:4">
      <c r="D2350" s="216">
        <f t="shared" si="30"/>
        <v>0</v>
      </c>
    </row>
    <row r="2351" ht="15" spans="4:4">
      <c r="D2351" s="216">
        <f t="shared" si="30"/>
        <v>0</v>
      </c>
    </row>
    <row r="2352" ht="15" spans="4:4">
      <c r="D2352" s="216">
        <f t="shared" si="30"/>
        <v>0</v>
      </c>
    </row>
    <row r="2353" ht="15" spans="4:4">
      <c r="D2353" s="216">
        <f t="shared" si="30"/>
        <v>0</v>
      </c>
    </row>
    <row r="2354" ht="15" spans="4:4">
      <c r="D2354" s="216">
        <f t="shared" si="30"/>
        <v>0</v>
      </c>
    </row>
    <row r="2355" ht="15" spans="4:4">
      <c r="D2355" s="216">
        <f t="shared" si="30"/>
        <v>0</v>
      </c>
    </row>
    <row r="2356" ht="15" spans="4:4">
      <c r="D2356" s="216">
        <f t="shared" si="30"/>
        <v>0</v>
      </c>
    </row>
    <row r="2357" ht="15" spans="4:4">
      <c r="D2357" s="216">
        <f t="shared" si="30"/>
        <v>0</v>
      </c>
    </row>
    <row r="2358" ht="15" spans="4:4">
      <c r="D2358" s="216">
        <f t="shared" si="30"/>
        <v>0</v>
      </c>
    </row>
    <row r="2359" ht="15" spans="4:4">
      <c r="D2359" s="216">
        <f t="shared" si="30"/>
        <v>0</v>
      </c>
    </row>
    <row r="2360" ht="15" spans="4:4">
      <c r="D2360" s="216">
        <f t="shared" si="30"/>
        <v>0</v>
      </c>
    </row>
    <row r="2361" ht="15" spans="4:4">
      <c r="D2361" s="216">
        <f t="shared" si="30"/>
        <v>0</v>
      </c>
    </row>
    <row r="2362" ht="15" spans="4:4">
      <c r="D2362" s="216">
        <f t="shared" si="30"/>
        <v>0</v>
      </c>
    </row>
    <row r="2363" ht="15" spans="4:4">
      <c r="D2363" s="216">
        <f t="shared" si="30"/>
        <v>0</v>
      </c>
    </row>
    <row r="2364" ht="15" spans="4:4">
      <c r="D2364" s="216">
        <f t="shared" si="30"/>
        <v>0</v>
      </c>
    </row>
    <row r="2365" ht="15" spans="4:4">
      <c r="D2365" s="216">
        <f t="shared" si="30"/>
        <v>0</v>
      </c>
    </row>
    <row r="2366" ht="15" spans="4:4">
      <c r="D2366" s="216">
        <f t="shared" si="30"/>
        <v>0</v>
      </c>
    </row>
    <row r="2367" ht="15" spans="4:4">
      <c r="D2367" s="216">
        <f t="shared" si="30"/>
        <v>0</v>
      </c>
    </row>
    <row r="2368" ht="15" spans="4:4">
      <c r="D2368" s="216">
        <f t="shared" si="30"/>
        <v>0</v>
      </c>
    </row>
    <row r="2369" ht="15" spans="4:4">
      <c r="D2369" s="216">
        <f t="shared" si="30"/>
        <v>0</v>
      </c>
    </row>
    <row r="2370" ht="15" spans="4:4">
      <c r="D2370" s="216">
        <f t="shared" si="30"/>
        <v>0</v>
      </c>
    </row>
    <row r="2371" ht="15" spans="4:4">
      <c r="D2371" s="216">
        <f t="shared" ref="D2371:D2402" si="31">COUNTIF(A:A,A2371)</f>
        <v>0</v>
      </c>
    </row>
    <row r="2372" ht="15" spans="4:4">
      <c r="D2372" s="216">
        <f t="shared" si="31"/>
        <v>0</v>
      </c>
    </row>
    <row r="2373" ht="15" spans="4:4">
      <c r="D2373" s="216">
        <f t="shared" si="31"/>
        <v>0</v>
      </c>
    </row>
    <row r="2374" ht="15" spans="4:4">
      <c r="D2374" s="216">
        <f t="shared" si="31"/>
        <v>0</v>
      </c>
    </row>
    <row r="2375" ht="15" spans="4:4">
      <c r="D2375" s="216">
        <f t="shared" si="31"/>
        <v>0</v>
      </c>
    </row>
    <row r="2376" ht="15" spans="4:4">
      <c r="D2376" s="216">
        <f t="shared" si="31"/>
        <v>0</v>
      </c>
    </row>
    <row r="2377" ht="15" spans="4:4">
      <c r="D2377" s="216">
        <f t="shared" si="31"/>
        <v>0</v>
      </c>
    </row>
    <row r="2378" ht="15" spans="4:4">
      <c r="D2378" s="216">
        <f t="shared" si="31"/>
        <v>0</v>
      </c>
    </row>
    <row r="2379" ht="15" spans="4:4">
      <c r="D2379" s="216">
        <f t="shared" si="31"/>
        <v>0</v>
      </c>
    </row>
    <row r="2380" ht="15" spans="4:4">
      <c r="D2380" s="216">
        <f t="shared" si="31"/>
        <v>0</v>
      </c>
    </row>
    <row r="2381" ht="15" spans="4:4">
      <c r="D2381" s="216">
        <f t="shared" si="31"/>
        <v>0</v>
      </c>
    </row>
    <row r="2382" ht="15" spans="4:4">
      <c r="D2382" s="216">
        <f t="shared" si="31"/>
        <v>0</v>
      </c>
    </row>
    <row r="2383" ht="15" spans="4:4">
      <c r="D2383" s="216">
        <f t="shared" si="31"/>
        <v>0</v>
      </c>
    </row>
    <row r="2384" ht="15" spans="4:4">
      <c r="D2384" s="216">
        <f t="shared" si="31"/>
        <v>0</v>
      </c>
    </row>
    <row r="2385" ht="15" spans="4:4">
      <c r="D2385" s="216">
        <f t="shared" si="31"/>
        <v>0</v>
      </c>
    </row>
    <row r="2386" ht="15" spans="4:4">
      <c r="D2386" s="216">
        <f t="shared" si="31"/>
        <v>0</v>
      </c>
    </row>
    <row r="2387" ht="15" spans="4:4">
      <c r="D2387" s="216">
        <f t="shared" si="31"/>
        <v>0</v>
      </c>
    </row>
    <row r="2388" ht="15" spans="4:4">
      <c r="D2388" s="216">
        <f t="shared" si="31"/>
        <v>0</v>
      </c>
    </row>
    <row r="2389" ht="15" spans="4:4">
      <c r="D2389" s="216">
        <f t="shared" si="31"/>
        <v>0</v>
      </c>
    </row>
    <row r="2390" ht="15" spans="4:4">
      <c r="D2390" s="216">
        <f t="shared" si="31"/>
        <v>0</v>
      </c>
    </row>
    <row r="2391" ht="15" spans="4:4">
      <c r="D2391" s="216">
        <f t="shared" si="31"/>
        <v>0</v>
      </c>
    </row>
    <row r="2392" ht="15" spans="4:4">
      <c r="D2392" s="216">
        <f t="shared" si="31"/>
        <v>0</v>
      </c>
    </row>
    <row r="2393" ht="15" spans="4:4">
      <c r="D2393" s="216">
        <f t="shared" si="31"/>
        <v>0</v>
      </c>
    </row>
    <row r="2394" ht="15" spans="4:4">
      <c r="D2394" s="216">
        <f t="shared" si="31"/>
        <v>0</v>
      </c>
    </row>
    <row r="2395" ht="15" spans="4:4">
      <c r="D2395" s="216">
        <f t="shared" si="31"/>
        <v>0</v>
      </c>
    </row>
    <row r="2396" ht="15" spans="4:4">
      <c r="D2396" s="216">
        <f t="shared" si="31"/>
        <v>0</v>
      </c>
    </row>
    <row r="2397" ht="15" spans="4:4">
      <c r="D2397" s="216">
        <f t="shared" si="31"/>
        <v>0</v>
      </c>
    </row>
    <row r="2398" ht="15" spans="4:4">
      <c r="D2398" s="216">
        <f t="shared" si="31"/>
        <v>0</v>
      </c>
    </row>
    <row r="2399" ht="15" spans="4:4">
      <c r="D2399" s="216">
        <f t="shared" si="31"/>
        <v>0</v>
      </c>
    </row>
    <row r="2400" ht="15" spans="4:4">
      <c r="D2400" s="216">
        <f t="shared" si="31"/>
        <v>0</v>
      </c>
    </row>
    <row r="2401" ht="15" spans="4:4">
      <c r="D2401" s="216">
        <f t="shared" si="31"/>
        <v>0</v>
      </c>
    </row>
    <row r="2402" ht="15" spans="4:4">
      <c r="D2402" s="216">
        <f t="shared" si="31"/>
        <v>0</v>
      </c>
    </row>
  </sheetData>
  <autoFilter ref="A1:D2402">
    <extLst/>
  </autoFilter>
  <pageMargins left="0.7" right="0.7" top="0.75" bottom="0.75" header="0.3" footer="0.3"/>
  <pageSetup paperSize="1" orientation="portrait" useFirstPageNumber="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9"/>
  <sheetViews>
    <sheetView workbookViewId="0">
      <selection activeCell="C5" sqref="C5"/>
    </sheetView>
  </sheetViews>
  <sheetFormatPr defaultColWidth="9" defaultRowHeight="15"/>
  <cols>
    <col min="2" max="2" width="15.5" customWidth="1"/>
    <col min="3" max="3" width="18" customWidth="1"/>
    <col min="4" max="4" width="10.7133333333333" customWidth="1"/>
    <col min="5" max="5" width="10.5733333333333" customWidth="1"/>
  </cols>
  <sheetData>
    <row r="1" spans="1:5">
      <c r="A1" t="s">
        <v>4</v>
      </c>
      <c r="B1" s="220" t="s">
        <v>980</v>
      </c>
      <c r="C1" s="220" t="s">
        <v>981</v>
      </c>
      <c r="D1" s="220"/>
      <c r="E1" t="s">
        <v>20</v>
      </c>
    </row>
    <row r="2" spans="1:10">
      <c r="A2" s="221">
        <v>7351</v>
      </c>
      <c r="B2" s="221">
        <v>945.8</v>
      </c>
      <c r="C2" s="221">
        <v>1120.61</v>
      </c>
      <c r="D2" s="221">
        <f t="shared" ref="D2:D64" si="0">SUM(B2:C2)</f>
        <v>2066.41</v>
      </c>
      <c r="E2" s="222">
        <f t="shared" ref="E2:E64" si="1">(D2/30*(4+2))</f>
        <v>413.282</v>
      </c>
      <c r="G2" s="221"/>
      <c r="H2" s="221"/>
      <c r="I2" s="221"/>
      <c r="J2" s="221"/>
    </row>
    <row r="3" spans="1:10">
      <c r="A3" s="221">
        <v>7352</v>
      </c>
      <c r="B3" s="221">
        <v>1118.5</v>
      </c>
      <c r="C3" s="221">
        <v>1056.33</v>
      </c>
      <c r="D3" s="221">
        <f t="shared" si="0"/>
        <v>2174.83</v>
      </c>
      <c r="E3" s="222">
        <f t="shared" si="1"/>
        <v>434.966</v>
      </c>
      <c r="G3" s="221"/>
      <c r="H3" s="221"/>
      <c r="I3" s="221"/>
      <c r="J3" s="221"/>
    </row>
    <row r="4" spans="1:10">
      <c r="A4" s="221">
        <v>7355</v>
      </c>
      <c r="B4" s="221">
        <v>1374.35</v>
      </c>
      <c r="C4" s="221">
        <v>1324.31</v>
      </c>
      <c r="D4" s="221">
        <f t="shared" si="0"/>
        <v>2698.66</v>
      </c>
      <c r="E4" s="222">
        <f t="shared" si="1"/>
        <v>539.732</v>
      </c>
      <c r="G4" s="221"/>
      <c r="H4" s="221"/>
      <c r="I4" s="221"/>
      <c r="J4" s="221"/>
    </row>
    <row r="5" spans="1:10">
      <c r="A5" s="221">
        <v>7356</v>
      </c>
      <c r="B5" s="221">
        <v>0</v>
      </c>
      <c r="C5" s="221">
        <v>0</v>
      </c>
      <c r="D5" s="221">
        <f t="shared" si="0"/>
        <v>0</v>
      </c>
      <c r="E5" s="222">
        <f t="shared" si="1"/>
        <v>0</v>
      </c>
      <c r="G5" s="221"/>
      <c r="H5" s="221"/>
      <c r="I5" s="221"/>
      <c r="J5" s="221"/>
    </row>
    <row r="6" spans="1:10">
      <c r="A6" s="221">
        <v>7358</v>
      </c>
      <c r="B6" s="221">
        <v>952.02</v>
      </c>
      <c r="C6" s="221">
        <v>1037.55</v>
      </c>
      <c r="D6" s="221">
        <f t="shared" si="0"/>
        <v>1989.57</v>
      </c>
      <c r="E6" s="222">
        <f t="shared" si="1"/>
        <v>397.914</v>
      </c>
      <c r="G6" s="221"/>
      <c r="H6" s="221"/>
      <c r="I6" s="221"/>
      <c r="J6" s="221"/>
    </row>
    <row r="7" spans="1:10">
      <c r="A7" s="221">
        <v>7359</v>
      </c>
      <c r="B7" s="221">
        <v>740.72</v>
      </c>
      <c r="C7" s="221">
        <v>939.94</v>
      </c>
      <c r="D7" s="221">
        <f t="shared" si="0"/>
        <v>1680.66</v>
      </c>
      <c r="E7" s="222">
        <f t="shared" si="1"/>
        <v>336.132</v>
      </c>
      <c r="G7" s="221"/>
      <c r="H7" s="221"/>
      <c r="I7" s="221"/>
      <c r="J7" s="221"/>
    </row>
    <row r="8" spans="1:10">
      <c r="A8" s="221">
        <v>7360</v>
      </c>
      <c r="B8" s="221">
        <v>1234.71</v>
      </c>
      <c r="C8" s="221">
        <v>1167.07</v>
      </c>
      <c r="D8" s="221">
        <f t="shared" si="0"/>
        <v>2401.78</v>
      </c>
      <c r="E8" s="222">
        <f t="shared" si="1"/>
        <v>480.356</v>
      </c>
      <c r="G8" s="221"/>
      <c r="H8" s="221"/>
      <c r="I8" s="221"/>
      <c r="J8" s="221"/>
    </row>
    <row r="9" spans="1:10">
      <c r="A9" s="221">
        <v>7361</v>
      </c>
      <c r="B9" s="221">
        <v>1291.28</v>
      </c>
      <c r="C9" s="221">
        <v>1259.74</v>
      </c>
      <c r="D9" s="221">
        <f t="shared" si="0"/>
        <v>2551.02</v>
      </c>
      <c r="E9" s="222">
        <f t="shared" si="1"/>
        <v>510.204</v>
      </c>
      <c r="G9" s="221"/>
      <c r="H9" s="221"/>
      <c r="I9" s="221"/>
      <c r="J9" s="221"/>
    </row>
    <row r="10" spans="1:10">
      <c r="A10" s="221">
        <v>7362</v>
      </c>
      <c r="B10" s="221">
        <v>689.12</v>
      </c>
      <c r="C10" s="221">
        <v>838.37</v>
      </c>
      <c r="D10" s="221">
        <f t="shared" si="0"/>
        <v>1527.49</v>
      </c>
      <c r="E10" s="222">
        <f t="shared" si="1"/>
        <v>305.498</v>
      </c>
      <c r="G10" s="221"/>
      <c r="H10" s="221"/>
      <c r="I10" s="221"/>
      <c r="J10" s="221"/>
    </row>
    <row r="11" spans="1:10">
      <c r="A11" s="221">
        <v>7363</v>
      </c>
      <c r="B11" s="221">
        <v>1010.78</v>
      </c>
      <c r="C11" s="221">
        <v>1113.39</v>
      </c>
      <c r="D11" s="221">
        <f t="shared" si="0"/>
        <v>2124.17</v>
      </c>
      <c r="E11" s="222">
        <f t="shared" si="1"/>
        <v>424.834</v>
      </c>
      <c r="G11" s="221"/>
      <c r="H11" s="221"/>
      <c r="I11" s="221"/>
      <c r="J11" s="221"/>
    </row>
    <row r="12" spans="1:10">
      <c r="A12" s="221">
        <v>7364</v>
      </c>
      <c r="B12" s="221">
        <v>395.83</v>
      </c>
      <c r="C12" s="221">
        <v>451.92</v>
      </c>
      <c r="D12" s="221">
        <f t="shared" si="0"/>
        <v>847.75</v>
      </c>
      <c r="E12" s="222">
        <f t="shared" si="1"/>
        <v>169.55</v>
      </c>
      <c r="G12" s="221"/>
      <c r="H12" s="221"/>
      <c r="I12" s="221"/>
      <c r="J12" s="221"/>
    </row>
    <row r="13" spans="1:10">
      <c r="A13" s="221">
        <v>7365</v>
      </c>
      <c r="B13" s="221">
        <v>698.65</v>
      </c>
      <c r="C13" s="221">
        <v>703.95</v>
      </c>
      <c r="D13" s="221">
        <f t="shared" si="0"/>
        <v>1402.6</v>
      </c>
      <c r="E13" s="222">
        <f t="shared" si="1"/>
        <v>280.52</v>
      </c>
      <c r="G13" s="221"/>
      <c r="H13" s="221"/>
      <c r="I13" s="221"/>
      <c r="J13" s="221"/>
    </row>
    <row r="14" spans="1:10">
      <c r="A14" s="221">
        <v>7366</v>
      </c>
      <c r="B14" s="221">
        <v>1216.08</v>
      </c>
      <c r="C14" s="221">
        <v>1378.95</v>
      </c>
      <c r="D14" s="221">
        <f t="shared" si="0"/>
        <v>2595.03</v>
      </c>
      <c r="E14" s="222">
        <f t="shared" si="1"/>
        <v>519.006</v>
      </c>
      <c r="G14" s="221"/>
      <c r="H14" s="221"/>
      <c r="I14" s="221"/>
      <c r="J14" s="221"/>
    </row>
    <row r="15" spans="1:10">
      <c r="A15" s="221">
        <v>7367</v>
      </c>
      <c r="B15" s="221">
        <v>1318.66</v>
      </c>
      <c r="C15" s="221">
        <v>1284.59</v>
      </c>
      <c r="D15" s="221">
        <f t="shared" si="0"/>
        <v>2603.25</v>
      </c>
      <c r="E15" s="222">
        <f t="shared" si="1"/>
        <v>520.65</v>
      </c>
      <c r="G15" s="221"/>
      <c r="H15" s="221"/>
      <c r="I15" s="221"/>
      <c r="J15" s="221"/>
    </row>
    <row r="16" spans="1:10">
      <c r="A16" s="221">
        <v>7368</v>
      </c>
      <c r="B16" s="221">
        <v>1850.5</v>
      </c>
      <c r="C16" s="221">
        <v>1600.17</v>
      </c>
      <c r="D16" s="221">
        <f t="shared" si="0"/>
        <v>3450.67</v>
      </c>
      <c r="E16" s="222">
        <f t="shared" si="1"/>
        <v>690.134</v>
      </c>
      <c r="G16" s="221"/>
      <c r="H16" s="221"/>
      <c r="I16" s="221"/>
      <c r="J16" s="221"/>
    </row>
    <row r="17" spans="1:10">
      <c r="A17" s="221">
        <v>7369</v>
      </c>
      <c r="B17" s="221">
        <v>928.84</v>
      </c>
      <c r="C17" s="221">
        <v>883.4</v>
      </c>
      <c r="D17" s="221">
        <f t="shared" si="0"/>
        <v>1812.24</v>
      </c>
      <c r="E17" s="222">
        <f t="shared" si="1"/>
        <v>362.448</v>
      </c>
      <c r="G17" s="221"/>
      <c r="H17" s="221"/>
      <c r="I17" s="221"/>
      <c r="J17" s="221"/>
    </row>
    <row r="18" spans="1:10">
      <c r="A18" s="221">
        <v>7370</v>
      </c>
      <c r="B18" s="221">
        <v>0</v>
      </c>
      <c r="C18" s="221">
        <v>0</v>
      </c>
      <c r="D18" s="221">
        <f t="shared" si="0"/>
        <v>0</v>
      </c>
      <c r="E18" s="222">
        <f t="shared" si="1"/>
        <v>0</v>
      </c>
      <c r="G18" s="221"/>
      <c r="H18" s="221"/>
      <c r="I18" s="221"/>
      <c r="J18" s="221"/>
    </row>
    <row r="19" spans="1:10">
      <c r="A19" s="221">
        <v>7371</v>
      </c>
      <c r="B19" s="221">
        <v>847.43</v>
      </c>
      <c r="C19" s="221">
        <v>939.66</v>
      </c>
      <c r="D19" s="221">
        <f t="shared" si="0"/>
        <v>1787.09</v>
      </c>
      <c r="E19" s="222">
        <f t="shared" si="1"/>
        <v>357.418</v>
      </c>
      <c r="G19" s="221"/>
      <c r="H19" s="221"/>
      <c r="I19" s="221"/>
      <c r="J19" s="221"/>
    </row>
    <row r="20" spans="1:10">
      <c r="A20" s="221">
        <v>7372</v>
      </c>
      <c r="B20" s="221">
        <v>764.51</v>
      </c>
      <c r="C20" s="221">
        <v>949.7</v>
      </c>
      <c r="D20" s="221">
        <f t="shared" si="0"/>
        <v>1714.21</v>
      </c>
      <c r="E20" s="222">
        <f t="shared" si="1"/>
        <v>342.842</v>
      </c>
      <c r="G20" s="221"/>
      <c r="H20" s="221"/>
      <c r="I20" s="221"/>
      <c r="J20" s="221"/>
    </row>
    <row r="21" spans="1:10">
      <c r="A21" s="221">
        <v>7373</v>
      </c>
      <c r="B21" s="221">
        <v>904.69</v>
      </c>
      <c r="C21" s="221">
        <v>913.82</v>
      </c>
      <c r="D21" s="221">
        <f t="shared" si="0"/>
        <v>1818.51</v>
      </c>
      <c r="E21" s="222">
        <f t="shared" si="1"/>
        <v>363.702</v>
      </c>
      <c r="G21" s="221"/>
      <c r="H21" s="221"/>
      <c r="I21" s="221"/>
      <c r="J21" s="221"/>
    </row>
    <row r="22" spans="1:10">
      <c r="A22" s="221">
        <v>7374</v>
      </c>
      <c r="B22" s="221">
        <v>1219.38</v>
      </c>
      <c r="C22" s="221">
        <v>1362.47</v>
      </c>
      <c r="D22" s="221">
        <f t="shared" si="0"/>
        <v>2581.85</v>
      </c>
      <c r="E22" s="222">
        <f t="shared" si="1"/>
        <v>516.37</v>
      </c>
      <c r="G22" s="221"/>
      <c r="H22" s="221"/>
      <c r="I22" s="221"/>
      <c r="J22" s="221"/>
    </row>
    <row r="23" spans="1:10">
      <c r="A23" s="221">
        <v>7375</v>
      </c>
      <c r="B23" s="221">
        <v>1048.76</v>
      </c>
      <c r="C23" s="221">
        <v>1181.11</v>
      </c>
      <c r="D23" s="221">
        <f t="shared" si="0"/>
        <v>2229.87</v>
      </c>
      <c r="E23" s="222">
        <f t="shared" si="1"/>
        <v>445.974</v>
      </c>
      <c r="G23" s="221"/>
      <c r="H23" s="221"/>
      <c r="I23" s="221"/>
      <c r="J23" s="221"/>
    </row>
    <row r="24" spans="1:10">
      <c r="A24" s="221">
        <v>7376</v>
      </c>
      <c r="B24" s="221">
        <v>2127.61</v>
      </c>
      <c r="C24" s="221">
        <v>2513.81</v>
      </c>
      <c r="D24" s="221">
        <f t="shared" si="0"/>
        <v>4641.42</v>
      </c>
      <c r="E24" s="222">
        <f t="shared" si="1"/>
        <v>928.284</v>
      </c>
      <c r="G24" s="221"/>
      <c r="H24" s="221"/>
      <c r="I24" s="221"/>
      <c r="J24" s="221"/>
    </row>
    <row r="25" spans="1:10">
      <c r="A25" s="221">
        <v>7377</v>
      </c>
      <c r="B25" s="221">
        <v>1337.19</v>
      </c>
      <c r="C25" s="221">
        <v>1309.67</v>
      </c>
      <c r="D25" s="221">
        <f t="shared" si="0"/>
        <v>2646.86</v>
      </c>
      <c r="E25" s="222">
        <f t="shared" si="1"/>
        <v>529.372</v>
      </c>
      <c r="G25" s="221"/>
      <c r="H25" s="221"/>
      <c r="I25" s="221"/>
      <c r="J25" s="221"/>
    </row>
    <row r="26" spans="1:10">
      <c r="A26" s="221">
        <v>7378</v>
      </c>
      <c r="B26" s="221">
        <v>1580.11</v>
      </c>
      <c r="C26" s="221">
        <v>1459.72</v>
      </c>
      <c r="D26" s="221">
        <f t="shared" si="0"/>
        <v>3039.83</v>
      </c>
      <c r="E26" s="222">
        <f t="shared" si="1"/>
        <v>607.966</v>
      </c>
      <c r="G26" s="221"/>
      <c r="H26" s="221"/>
      <c r="I26" s="221"/>
      <c r="J26" s="221"/>
    </row>
    <row r="27" spans="1:10">
      <c r="A27" s="221">
        <v>7379</v>
      </c>
      <c r="B27" s="221">
        <v>1295.62</v>
      </c>
      <c r="C27" s="221">
        <v>1338.54</v>
      </c>
      <c r="D27" s="221">
        <f t="shared" si="0"/>
        <v>2634.16</v>
      </c>
      <c r="E27" s="222">
        <f t="shared" si="1"/>
        <v>526.832</v>
      </c>
      <c r="G27" s="221"/>
      <c r="H27" s="221"/>
      <c r="I27" s="221"/>
      <c r="J27" s="221"/>
    </row>
    <row r="28" spans="1:10">
      <c r="A28" s="221">
        <v>7380</v>
      </c>
      <c r="B28" s="221">
        <v>803.49</v>
      </c>
      <c r="C28" s="221">
        <v>892.41</v>
      </c>
      <c r="D28" s="221">
        <f t="shared" si="0"/>
        <v>1695.9</v>
      </c>
      <c r="E28" s="222">
        <f t="shared" si="1"/>
        <v>339.18</v>
      </c>
      <c r="G28" s="221"/>
      <c r="H28" s="221"/>
      <c r="I28" s="221"/>
      <c r="J28" s="221"/>
    </row>
    <row r="29" spans="1:10">
      <c r="A29" s="221">
        <v>7381</v>
      </c>
      <c r="B29" s="221">
        <v>1109.8</v>
      </c>
      <c r="C29" s="221">
        <v>1326.36</v>
      </c>
      <c r="D29" s="221">
        <f t="shared" si="0"/>
        <v>2436.16</v>
      </c>
      <c r="E29" s="222">
        <f t="shared" si="1"/>
        <v>487.232</v>
      </c>
      <c r="G29" s="221"/>
      <c r="H29" s="221"/>
      <c r="I29" s="221"/>
      <c r="J29" s="221"/>
    </row>
    <row r="30" spans="1:10">
      <c r="A30" s="221">
        <v>7382</v>
      </c>
      <c r="B30" s="221">
        <v>1081.9</v>
      </c>
      <c r="C30" s="221">
        <v>1094.75</v>
      </c>
      <c r="D30" s="221">
        <f t="shared" si="0"/>
        <v>2176.65</v>
      </c>
      <c r="E30" s="222">
        <f t="shared" si="1"/>
        <v>435.33</v>
      </c>
      <c r="G30" s="221"/>
      <c r="H30" s="221"/>
      <c r="I30" s="221"/>
      <c r="J30" s="221"/>
    </row>
    <row r="31" spans="1:10">
      <c r="A31" s="221">
        <v>7383</v>
      </c>
      <c r="B31" s="221">
        <v>979.34</v>
      </c>
      <c r="C31" s="221">
        <v>1183.8</v>
      </c>
      <c r="D31" s="221">
        <f t="shared" si="0"/>
        <v>2163.14</v>
      </c>
      <c r="E31" s="222">
        <f t="shared" si="1"/>
        <v>432.628</v>
      </c>
      <c r="G31" s="221"/>
      <c r="H31" s="221"/>
      <c r="I31" s="221"/>
      <c r="J31" s="221"/>
    </row>
    <row r="32" spans="1:10">
      <c r="A32" s="221">
        <v>7384</v>
      </c>
      <c r="B32" s="221">
        <v>676.03</v>
      </c>
      <c r="C32" s="221">
        <v>661.09</v>
      </c>
      <c r="D32" s="221">
        <f t="shared" si="0"/>
        <v>1337.12</v>
      </c>
      <c r="E32" s="222">
        <f t="shared" si="1"/>
        <v>267.424</v>
      </c>
      <c r="G32" s="221"/>
      <c r="H32" s="221"/>
      <c r="I32" s="221"/>
      <c r="J32" s="221"/>
    </row>
    <row r="33" spans="1:10">
      <c r="A33" s="221">
        <v>7385</v>
      </c>
      <c r="B33" s="221">
        <v>678.52</v>
      </c>
      <c r="C33" s="221">
        <v>757.59</v>
      </c>
      <c r="D33" s="221">
        <f t="shared" si="0"/>
        <v>1436.11</v>
      </c>
      <c r="E33" s="222">
        <f t="shared" si="1"/>
        <v>287.222</v>
      </c>
      <c r="G33" s="221"/>
      <c r="H33" s="221"/>
      <c r="I33" s="221"/>
      <c r="J33" s="221"/>
    </row>
    <row r="34" spans="1:10">
      <c r="A34" s="221">
        <v>7386</v>
      </c>
      <c r="B34" s="221">
        <v>1118.86</v>
      </c>
      <c r="C34" s="221">
        <v>1101.81</v>
      </c>
      <c r="D34" s="221">
        <f t="shared" si="0"/>
        <v>2220.67</v>
      </c>
      <c r="E34" s="222">
        <f t="shared" si="1"/>
        <v>444.134</v>
      </c>
      <c r="G34" s="221"/>
      <c r="H34" s="221"/>
      <c r="I34" s="221"/>
      <c r="J34" s="221"/>
    </row>
    <row r="35" spans="1:10">
      <c r="A35" s="221">
        <v>7387</v>
      </c>
      <c r="B35" s="221">
        <v>920.45</v>
      </c>
      <c r="C35" s="221">
        <v>1072.9</v>
      </c>
      <c r="D35" s="221">
        <f t="shared" si="0"/>
        <v>1993.35</v>
      </c>
      <c r="E35" s="222">
        <f t="shared" si="1"/>
        <v>398.67</v>
      </c>
      <c r="G35" s="221"/>
      <c r="H35" s="221"/>
      <c r="I35" s="221"/>
      <c r="J35" s="221"/>
    </row>
    <row r="36" spans="1:10">
      <c r="A36" s="221">
        <v>7389</v>
      </c>
      <c r="B36" s="221">
        <v>1428.24</v>
      </c>
      <c r="C36" s="221">
        <v>1765.66</v>
      </c>
      <c r="D36" s="221">
        <f t="shared" si="0"/>
        <v>3193.9</v>
      </c>
      <c r="E36" s="222">
        <f t="shared" si="1"/>
        <v>638.78</v>
      </c>
      <c r="G36" s="221"/>
      <c r="H36" s="221"/>
      <c r="I36" s="221"/>
      <c r="J36" s="221"/>
    </row>
    <row r="37" spans="1:10">
      <c r="A37" s="221">
        <v>7391</v>
      </c>
      <c r="B37" s="221">
        <v>1040.46</v>
      </c>
      <c r="C37" s="221">
        <v>1051.08</v>
      </c>
      <c r="D37" s="221">
        <f t="shared" si="0"/>
        <v>2091.54</v>
      </c>
      <c r="E37" s="222">
        <f t="shared" si="1"/>
        <v>418.308</v>
      </c>
      <c r="G37" s="221"/>
      <c r="H37" s="221"/>
      <c r="I37" s="221"/>
      <c r="J37" s="221"/>
    </row>
    <row r="38" spans="1:10">
      <c r="A38" s="221">
        <v>7392</v>
      </c>
      <c r="B38" s="221">
        <v>1594.11</v>
      </c>
      <c r="C38" s="221">
        <v>1645.26</v>
      </c>
      <c r="D38" s="221">
        <f t="shared" si="0"/>
        <v>3239.37</v>
      </c>
      <c r="E38" s="222">
        <f t="shared" si="1"/>
        <v>647.874</v>
      </c>
      <c r="G38" s="221"/>
      <c r="H38" s="221"/>
      <c r="I38" s="221"/>
      <c r="J38" s="221"/>
    </row>
    <row r="39" spans="1:10">
      <c r="A39" s="221">
        <v>7393</v>
      </c>
      <c r="B39" s="221">
        <v>872.6</v>
      </c>
      <c r="C39" s="221">
        <v>875.94</v>
      </c>
      <c r="D39" s="221">
        <f t="shared" si="0"/>
        <v>1748.54</v>
      </c>
      <c r="E39" s="222">
        <f t="shared" si="1"/>
        <v>349.708</v>
      </c>
      <c r="G39" s="221"/>
      <c r="H39" s="221"/>
      <c r="I39" s="221"/>
      <c r="J39" s="221"/>
    </row>
    <row r="40" spans="1:10">
      <c r="A40" s="221">
        <v>7394</v>
      </c>
      <c r="B40" s="221">
        <v>890.97</v>
      </c>
      <c r="C40" s="221">
        <v>842.37</v>
      </c>
      <c r="D40" s="221">
        <f t="shared" si="0"/>
        <v>1733.34</v>
      </c>
      <c r="E40" s="222">
        <f t="shared" si="1"/>
        <v>346.668</v>
      </c>
      <c r="G40" s="221"/>
      <c r="H40" s="221"/>
      <c r="I40" s="221"/>
      <c r="J40" s="221"/>
    </row>
    <row r="41" spans="1:10">
      <c r="A41" s="221">
        <v>7396</v>
      </c>
      <c r="B41" s="221">
        <v>990.24</v>
      </c>
      <c r="C41" s="221">
        <v>1005.36</v>
      </c>
      <c r="D41" s="221">
        <f t="shared" si="0"/>
        <v>1995.6</v>
      </c>
      <c r="E41" s="222">
        <f t="shared" si="1"/>
        <v>399.12</v>
      </c>
      <c r="G41" s="221"/>
      <c r="H41" s="221"/>
      <c r="I41" s="221"/>
      <c r="J41" s="221"/>
    </row>
    <row r="42" spans="1:10">
      <c r="A42" s="221">
        <v>7397</v>
      </c>
      <c r="B42" s="221">
        <v>982.55</v>
      </c>
      <c r="C42" s="221">
        <v>1148.45</v>
      </c>
      <c r="D42" s="221">
        <f t="shared" si="0"/>
        <v>2131</v>
      </c>
      <c r="E42" s="222">
        <f t="shared" si="1"/>
        <v>426.2</v>
      </c>
      <c r="G42" s="221"/>
      <c r="H42" s="221"/>
      <c r="I42" s="221"/>
      <c r="J42" s="221"/>
    </row>
    <row r="43" spans="1:10">
      <c r="A43" s="221">
        <v>7398</v>
      </c>
      <c r="B43" s="221">
        <v>1423.25</v>
      </c>
      <c r="C43" s="221">
        <v>1391.09</v>
      </c>
      <c r="D43" s="221">
        <f t="shared" si="0"/>
        <v>2814.34</v>
      </c>
      <c r="E43" s="222">
        <f t="shared" si="1"/>
        <v>562.868</v>
      </c>
      <c r="G43" s="221"/>
      <c r="H43" s="221"/>
      <c r="I43" s="221"/>
      <c r="J43" s="221"/>
    </row>
    <row r="44" spans="1:10">
      <c r="A44" s="221">
        <v>7400</v>
      </c>
      <c r="B44" s="221">
        <v>754.62</v>
      </c>
      <c r="C44" s="221">
        <v>1037.15</v>
      </c>
      <c r="D44" s="221">
        <f t="shared" si="0"/>
        <v>1791.77</v>
      </c>
      <c r="E44" s="222">
        <f t="shared" si="1"/>
        <v>358.354</v>
      </c>
      <c r="G44" s="221"/>
      <c r="H44" s="221"/>
      <c r="I44" s="221"/>
      <c r="J44" s="221"/>
    </row>
    <row r="45" spans="1:10">
      <c r="A45" s="221">
        <v>7401</v>
      </c>
      <c r="B45" s="221">
        <v>862.39</v>
      </c>
      <c r="C45" s="221">
        <v>1068.67</v>
      </c>
      <c r="D45" s="221">
        <f t="shared" si="0"/>
        <v>1931.06</v>
      </c>
      <c r="E45" s="222">
        <f t="shared" si="1"/>
        <v>386.212</v>
      </c>
      <c r="G45" s="221"/>
      <c r="H45" s="221"/>
      <c r="I45" s="221"/>
      <c r="J45" s="221"/>
    </row>
    <row r="46" spans="1:10">
      <c r="A46" s="221">
        <v>7402</v>
      </c>
      <c r="B46" s="221">
        <v>986.59</v>
      </c>
      <c r="C46" s="221">
        <v>1120.92</v>
      </c>
      <c r="D46" s="221">
        <f t="shared" si="0"/>
        <v>2107.51</v>
      </c>
      <c r="E46" s="222">
        <f t="shared" si="1"/>
        <v>421.502</v>
      </c>
      <c r="G46" s="221"/>
      <c r="H46" s="221"/>
      <c r="I46" s="221"/>
      <c r="J46" s="221"/>
    </row>
    <row r="47" spans="1:10">
      <c r="A47" s="221">
        <v>7403</v>
      </c>
      <c r="B47" s="221">
        <v>1124.81</v>
      </c>
      <c r="C47" s="221">
        <v>1166.39</v>
      </c>
      <c r="D47" s="221">
        <f t="shared" si="0"/>
        <v>2291.2</v>
      </c>
      <c r="E47" s="222">
        <f t="shared" si="1"/>
        <v>458.24</v>
      </c>
      <c r="G47" s="221"/>
      <c r="H47" s="221"/>
      <c r="I47" s="221"/>
      <c r="J47" s="221"/>
    </row>
    <row r="48" spans="1:10">
      <c r="A48" s="221">
        <v>7405</v>
      </c>
      <c r="B48" s="221">
        <v>0</v>
      </c>
      <c r="C48" s="221">
        <v>0</v>
      </c>
      <c r="D48" s="221">
        <f t="shared" si="0"/>
        <v>0</v>
      </c>
      <c r="E48" s="222">
        <f t="shared" si="1"/>
        <v>0</v>
      </c>
      <c r="G48" s="221"/>
      <c r="H48" s="221"/>
      <c r="I48" s="221"/>
      <c r="J48" s="221"/>
    </row>
    <row r="49" spans="1:10">
      <c r="A49" s="221">
        <v>7406</v>
      </c>
      <c r="B49" s="221">
        <v>0</v>
      </c>
      <c r="C49" s="221">
        <v>0</v>
      </c>
      <c r="D49" s="221">
        <f t="shared" si="0"/>
        <v>0</v>
      </c>
      <c r="E49" s="222">
        <f t="shared" si="1"/>
        <v>0</v>
      </c>
      <c r="G49" s="221"/>
      <c r="H49" s="221"/>
      <c r="I49" s="221"/>
      <c r="J49" s="221"/>
    </row>
    <row r="50" spans="1:10">
      <c r="A50" s="221">
        <v>7487</v>
      </c>
      <c r="B50" s="221">
        <v>1116.44</v>
      </c>
      <c r="C50" s="221">
        <v>1064.31</v>
      </c>
      <c r="D50" s="221">
        <f t="shared" si="0"/>
        <v>2180.75</v>
      </c>
      <c r="E50" s="222">
        <f t="shared" si="1"/>
        <v>436.15</v>
      </c>
      <c r="G50" s="221"/>
      <c r="H50" s="221"/>
      <c r="I50" s="221"/>
      <c r="J50" s="221"/>
    </row>
    <row r="51" spans="1:10">
      <c r="A51" s="221">
        <v>7488</v>
      </c>
      <c r="B51" s="221">
        <v>771.13</v>
      </c>
      <c r="C51" s="221">
        <v>754.23</v>
      </c>
      <c r="D51" s="221">
        <f t="shared" si="0"/>
        <v>1525.36</v>
      </c>
      <c r="E51" s="222">
        <f t="shared" si="1"/>
        <v>305.072</v>
      </c>
      <c r="G51" s="221"/>
      <c r="H51" s="221"/>
      <c r="I51" s="221"/>
      <c r="J51" s="221"/>
    </row>
    <row r="52" spans="1:10">
      <c r="A52" s="221">
        <v>7489</v>
      </c>
      <c r="B52" s="221">
        <v>1504.85</v>
      </c>
      <c r="C52" s="221">
        <v>1621.32</v>
      </c>
      <c r="D52" s="221">
        <f t="shared" si="0"/>
        <v>3126.17</v>
      </c>
      <c r="E52" s="222">
        <f t="shared" si="1"/>
        <v>625.234</v>
      </c>
      <c r="G52" s="221"/>
      <c r="H52" s="221"/>
      <c r="I52" s="221"/>
      <c r="J52" s="221"/>
    </row>
    <row r="53" spans="1:10">
      <c r="A53" s="221">
        <v>7491</v>
      </c>
      <c r="B53" s="221">
        <v>715.48</v>
      </c>
      <c r="C53" s="221">
        <v>735.3</v>
      </c>
      <c r="D53" s="221">
        <f t="shared" si="0"/>
        <v>1450.78</v>
      </c>
      <c r="E53" s="222">
        <f t="shared" si="1"/>
        <v>290.156</v>
      </c>
      <c r="G53" s="221"/>
      <c r="H53" s="221"/>
      <c r="I53" s="221"/>
      <c r="J53" s="221"/>
    </row>
    <row r="54" spans="1:10">
      <c r="A54" s="221">
        <v>7492</v>
      </c>
      <c r="B54" s="221">
        <v>946.7</v>
      </c>
      <c r="C54" s="221">
        <v>938.44</v>
      </c>
      <c r="D54" s="221">
        <f t="shared" si="0"/>
        <v>1885.14</v>
      </c>
      <c r="E54" s="222">
        <f t="shared" si="1"/>
        <v>377.028</v>
      </c>
      <c r="G54" s="221"/>
      <c r="H54" s="221"/>
      <c r="I54" s="221"/>
      <c r="J54" s="221"/>
    </row>
    <row r="55" spans="1:10">
      <c r="A55" s="221">
        <v>7493</v>
      </c>
      <c r="B55" s="221">
        <v>1063.01</v>
      </c>
      <c r="C55" s="221">
        <v>1327.41</v>
      </c>
      <c r="D55" s="221">
        <f t="shared" si="0"/>
        <v>2390.42</v>
      </c>
      <c r="E55" s="222">
        <f t="shared" si="1"/>
        <v>478.084</v>
      </c>
      <c r="G55" s="221"/>
      <c r="H55" s="221"/>
      <c r="I55" s="221"/>
      <c r="J55" s="221"/>
    </row>
    <row r="56" spans="1:10">
      <c r="A56" s="221">
        <v>7494</v>
      </c>
      <c r="B56" s="221">
        <v>839.08</v>
      </c>
      <c r="C56" s="221">
        <v>957.08</v>
      </c>
      <c r="D56" s="221">
        <f t="shared" si="0"/>
        <v>1796.16</v>
      </c>
      <c r="E56" s="222">
        <f t="shared" si="1"/>
        <v>359.232</v>
      </c>
      <c r="G56" s="221"/>
      <c r="H56" s="221"/>
      <c r="I56" s="221"/>
      <c r="J56" s="221"/>
    </row>
    <row r="57" spans="1:10">
      <c r="A57" s="221">
        <v>7495</v>
      </c>
      <c r="B57" s="221">
        <v>830.62</v>
      </c>
      <c r="C57" s="221">
        <v>913.98</v>
      </c>
      <c r="D57" s="221">
        <f t="shared" si="0"/>
        <v>1744.6</v>
      </c>
      <c r="E57" s="222">
        <f t="shared" si="1"/>
        <v>348.92</v>
      </c>
      <c r="G57" s="221"/>
      <c r="H57" s="221"/>
      <c r="I57" s="221"/>
      <c r="J57" s="221"/>
    </row>
    <row r="58" spans="1:8">
      <c r="A58" s="221">
        <v>7625</v>
      </c>
      <c r="B58" s="221">
        <v>1387.89</v>
      </c>
      <c r="C58" s="221">
        <v>1381.96</v>
      </c>
      <c r="D58" s="221">
        <f t="shared" si="0"/>
        <v>2769.85</v>
      </c>
      <c r="E58" s="222">
        <f t="shared" si="1"/>
        <v>553.97</v>
      </c>
      <c r="G58" s="221"/>
      <c r="H58" s="221"/>
    </row>
    <row r="59" spans="1:8">
      <c r="A59" s="221">
        <v>7626</v>
      </c>
      <c r="B59">
        <v>0</v>
      </c>
      <c r="C59">
        <v>0</v>
      </c>
      <c r="D59" s="221">
        <f t="shared" si="0"/>
        <v>0</v>
      </c>
      <c r="E59" s="222">
        <f t="shared" si="1"/>
        <v>0</v>
      </c>
      <c r="G59" s="221"/>
      <c r="H59" s="221"/>
    </row>
    <row r="60" spans="1:8">
      <c r="A60" s="221">
        <v>8150</v>
      </c>
      <c r="B60">
        <v>1071.95</v>
      </c>
      <c r="C60">
        <v>1216.06</v>
      </c>
      <c r="D60" s="221">
        <f t="shared" si="0"/>
        <v>2288.01</v>
      </c>
      <c r="E60" s="222">
        <f t="shared" si="1"/>
        <v>457.602</v>
      </c>
      <c r="G60" s="221"/>
      <c r="H60" s="221"/>
    </row>
    <row r="61" spans="1:8">
      <c r="A61" s="221">
        <v>8213</v>
      </c>
      <c r="B61">
        <v>0</v>
      </c>
      <c r="C61">
        <v>0</v>
      </c>
      <c r="D61" s="221">
        <f t="shared" si="0"/>
        <v>0</v>
      </c>
      <c r="E61" s="222">
        <f t="shared" si="1"/>
        <v>0</v>
      </c>
      <c r="G61" s="221"/>
      <c r="H61" s="221"/>
    </row>
    <row r="62" spans="1:8">
      <c r="A62" s="221">
        <v>7388</v>
      </c>
      <c r="B62">
        <v>0</v>
      </c>
      <c r="C62">
        <v>0</v>
      </c>
      <c r="D62" s="221">
        <f t="shared" si="0"/>
        <v>0</v>
      </c>
      <c r="E62" s="222">
        <f t="shared" si="1"/>
        <v>0</v>
      </c>
      <c r="G62" s="221"/>
      <c r="H62" s="221"/>
    </row>
    <row r="63" spans="1:8">
      <c r="A63" s="221">
        <v>7404</v>
      </c>
      <c r="B63">
        <v>0</v>
      </c>
      <c r="C63">
        <v>0</v>
      </c>
      <c r="D63" s="221">
        <f t="shared" si="0"/>
        <v>0</v>
      </c>
      <c r="E63" s="222">
        <f t="shared" si="1"/>
        <v>0</v>
      </c>
      <c r="G63" s="221"/>
      <c r="H63" s="221"/>
    </row>
    <row r="64" spans="1:8">
      <c r="A64" s="221">
        <v>7490</v>
      </c>
      <c r="B64">
        <v>0</v>
      </c>
      <c r="C64">
        <v>0</v>
      </c>
      <c r="D64" s="221">
        <f t="shared" si="0"/>
        <v>0</v>
      </c>
      <c r="E64" s="222">
        <f t="shared" si="1"/>
        <v>0</v>
      </c>
      <c r="G64" s="221"/>
      <c r="H64" s="221"/>
    </row>
    <row r="65" spans="7:8">
      <c r="G65" s="221"/>
      <c r="H65" s="221"/>
    </row>
    <row r="66" spans="7:8">
      <c r="G66" s="221"/>
      <c r="H66" s="221"/>
    </row>
    <row r="67" spans="7:8">
      <c r="G67" s="221"/>
      <c r="H67" s="221"/>
    </row>
    <row r="68" spans="7:8">
      <c r="G68" s="221"/>
      <c r="H68" s="221"/>
    </row>
    <row r="69" spans="7:8">
      <c r="G69" s="221"/>
      <c r="H69" s="221"/>
    </row>
    <row r="70" spans="7:8">
      <c r="G70" s="221"/>
      <c r="H70" s="221"/>
    </row>
    <row r="71" spans="7:8">
      <c r="G71" s="221"/>
      <c r="H71" s="221"/>
    </row>
    <row r="72" spans="7:8">
      <c r="G72" s="221"/>
      <c r="H72" s="221"/>
    </row>
    <row r="73" spans="7:8">
      <c r="G73" s="221"/>
      <c r="H73" s="221"/>
    </row>
    <row r="74" spans="7:8">
      <c r="G74" s="221"/>
      <c r="H74" s="221"/>
    </row>
    <row r="75" spans="7:8">
      <c r="G75" s="221"/>
      <c r="H75" s="221"/>
    </row>
    <row r="76" spans="7:8">
      <c r="G76" s="221"/>
      <c r="H76" s="221"/>
    </row>
    <row r="77" spans="7:8">
      <c r="G77" s="221"/>
      <c r="H77" s="221"/>
    </row>
    <row r="78" spans="7:8">
      <c r="G78" s="221"/>
      <c r="H78" s="221"/>
    </row>
    <row r="79" spans="7:8">
      <c r="G79" s="221"/>
      <c r="H79" s="221"/>
    </row>
    <row r="80" spans="7:8">
      <c r="G80" s="221"/>
      <c r="H80" s="221"/>
    </row>
    <row r="81" spans="7:8">
      <c r="G81" s="221"/>
      <c r="H81" s="221"/>
    </row>
    <row r="82" spans="7:8">
      <c r="G82" s="221"/>
      <c r="H82" s="221"/>
    </row>
    <row r="83" spans="7:8">
      <c r="G83" s="221"/>
      <c r="H83" s="221"/>
    </row>
    <row r="84" spans="7:8">
      <c r="G84" s="221"/>
      <c r="H84" s="221"/>
    </row>
    <row r="85" spans="7:8">
      <c r="G85" s="221"/>
      <c r="H85" s="221"/>
    </row>
    <row r="86" spans="7:8">
      <c r="G86" s="221"/>
      <c r="H86" s="221"/>
    </row>
    <row r="87" spans="7:8">
      <c r="G87" s="221"/>
      <c r="H87" s="221"/>
    </row>
    <row r="88" spans="7:8">
      <c r="G88" s="221"/>
      <c r="H88" s="221"/>
    </row>
    <row r="89" spans="7:8">
      <c r="G89" s="221"/>
      <c r="H89" s="221"/>
    </row>
    <row r="90" spans="7:8">
      <c r="G90" s="221"/>
      <c r="H90" s="221"/>
    </row>
    <row r="91" spans="7:8">
      <c r="G91" s="221"/>
      <c r="H91" s="221"/>
    </row>
    <row r="92" spans="7:8">
      <c r="G92" s="221"/>
      <c r="H92" s="221"/>
    </row>
    <row r="93" spans="7:8">
      <c r="G93" s="221"/>
      <c r="H93" s="221"/>
    </row>
    <row r="94" spans="7:8">
      <c r="G94" s="221"/>
      <c r="H94" s="221"/>
    </row>
    <row r="95" spans="7:8">
      <c r="G95" s="221"/>
      <c r="H95" s="221"/>
    </row>
    <row r="96" spans="7:8">
      <c r="G96" s="221"/>
      <c r="H96" s="221"/>
    </row>
    <row r="97" spans="7:8">
      <c r="G97" s="221"/>
      <c r="H97" s="221"/>
    </row>
    <row r="98" spans="7:8">
      <c r="G98" s="221"/>
      <c r="H98" s="221"/>
    </row>
    <row r="99" spans="7:8">
      <c r="G99" s="221"/>
      <c r="H99" s="221"/>
    </row>
    <row r="100" spans="7:8">
      <c r="G100" s="221"/>
      <c r="H100" s="221"/>
    </row>
    <row r="101" spans="7:8">
      <c r="G101" s="221"/>
      <c r="H101" s="221"/>
    </row>
    <row r="102" spans="7:8">
      <c r="G102" s="221"/>
      <c r="H102" s="221"/>
    </row>
    <row r="103" spans="7:8">
      <c r="G103" s="221"/>
      <c r="H103" s="221"/>
    </row>
    <row r="104" spans="7:8">
      <c r="G104" s="221"/>
      <c r="H104" s="221"/>
    </row>
    <row r="105" spans="7:8">
      <c r="G105" s="221"/>
      <c r="H105" s="221"/>
    </row>
    <row r="106" spans="7:8">
      <c r="G106" s="221"/>
      <c r="H106" s="221"/>
    </row>
    <row r="107" spans="7:8">
      <c r="G107" s="221"/>
      <c r="H107" s="221"/>
    </row>
    <row r="108" spans="7:8">
      <c r="G108" s="221"/>
      <c r="H108" s="221"/>
    </row>
    <row r="109" spans="7:8">
      <c r="G109" s="221"/>
      <c r="H109" s="221"/>
    </row>
  </sheetData>
  <autoFilter ref="A1:B58">
    <extLst/>
  </autoFilter>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P192"/>
  <sheetViews>
    <sheetView workbookViewId="0">
      <selection activeCell="A1" sqref="A1"/>
    </sheetView>
  </sheetViews>
  <sheetFormatPr defaultColWidth="9" defaultRowHeight="15"/>
  <cols>
    <col min="2" max="2" width="20" customWidth="1"/>
    <col min="3" max="3" width="53.5733333333333" customWidth="1"/>
    <col min="8" max="8" width="10.2866666666667" customWidth="1"/>
    <col min="9" max="9" width="10.4266666666667" customWidth="1"/>
    <col min="10" max="10" width="11.14" customWidth="1"/>
    <col min="11" max="11" width="5.85333333333333" customWidth="1"/>
    <col min="16" max="16" width="21" customWidth="1"/>
  </cols>
  <sheetData>
    <row r="3" ht="23.25" customHeight="1" spans="3:16">
      <c r="C3" s="118" t="s">
        <v>982</v>
      </c>
      <c r="P3" s="118" t="s">
        <v>982</v>
      </c>
    </row>
    <row r="5" spans="2:16">
      <c r="B5" t="s">
        <v>983</v>
      </c>
      <c r="C5" t="s">
        <v>984</v>
      </c>
      <c r="D5" t="s">
        <v>983</v>
      </c>
      <c r="E5" t="s">
        <v>41</v>
      </c>
      <c r="F5" t="s">
        <v>983</v>
      </c>
      <c r="H5" t="s">
        <v>985</v>
      </c>
      <c r="I5" t="s">
        <v>986</v>
      </c>
      <c r="J5" t="s">
        <v>987</v>
      </c>
      <c r="K5" t="s">
        <v>38</v>
      </c>
      <c r="L5" t="s">
        <v>5</v>
      </c>
      <c r="N5" t="s">
        <v>983</v>
      </c>
      <c r="O5" t="s">
        <v>41</v>
      </c>
      <c r="P5" t="s">
        <v>984</v>
      </c>
    </row>
    <row r="6" spans="2:16">
      <c r="B6">
        <v>100</v>
      </c>
      <c r="C6" t="s">
        <v>988</v>
      </c>
      <c r="D6">
        <v>100</v>
      </c>
      <c r="E6">
        <v>50007</v>
      </c>
      <c r="F6">
        <v>100</v>
      </c>
      <c r="H6">
        <v>1100003</v>
      </c>
      <c r="I6">
        <v>3</v>
      </c>
      <c r="J6">
        <v>7351</v>
      </c>
      <c r="K6" t="s">
        <v>989</v>
      </c>
      <c r="L6" t="str">
        <f>MID(VLOOKUP(J6,'Store List'!B:D,3,0),4,3)</f>
        <v>000</v>
      </c>
      <c r="N6" s="214">
        <v>100</v>
      </c>
      <c r="O6" s="214">
        <v>50007</v>
      </c>
      <c r="P6" s="214" t="s">
        <v>988</v>
      </c>
    </row>
    <row r="7" spans="2:16">
      <c r="B7">
        <v>1000</v>
      </c>
      <c r="C7" t="s">
        <v>1</v>
      </c>
      <c r="D7">
        <v>1000</v>
      </c>
      <c r="E7">
        <v>51001</v>
      </c>
      <c r="F7">
        <v>1000</v>
      </c>
      <c r="H7">
        <v>1100017</v>
      </c>
      <c r="I7">
        <v>17</v>
      </c>
      <c r="J7">
        <v>7352</v>
      </c>
      <c r="K7" t="s">
        <v>989</v>
      </c>
      <c r="L7" t="str">
        <f>MID(VLOOKUP(J7,'Store List'!B:D,3,0),4,3)</f>
        <v>001</v>
      </c>
      <c r="N7" s="214">
        <v>1000</v>
      </c>
      <c r="O7" s="214">
        <v>51001</v>
      </c>
      <c r="P7" s="214" t="s">
        <v>1</v>
      </c>
    </row>
    <row r="8" spans="2:16">
      <c r="B8">
        <v>1100</v>
      </c>
      <c r="C8" t="s">
        <v>990</v>
      </c>
      <c r="D8">
        <v>1100</v>
      </c>
      <c r="E8">
        <v>66501</v>
      </c>
      <c r="F8">
        <v>1100</v>
      </c>
      <c r="H8">
        <v>1100033</v>
      </c>
      <c r="I8">
        <v>33</v>
      </c>
      <c r="J8" s="214">
        <v>7353</v>
      </c>
      <c r="K8" t="s">
        <v>989</v>
      </c>
      <c r="L8" t="s">
        <v>991</v>
      </c>
      <c r="N8" s="214">
        <v>1100</v>
      </c>
      <c r="O8" s="214">
        <v>66501</v>
      </c>
      <c r="P8" s="214" t="s">
        <v>990</v>
      </c>
    </row>
    <row r="9" spans="2:16">
      <c r="B9">
        <v>1200</v>
      </c>
      <c r="C9" t="s">
        <v>0</v>
      </c>
      <c r="D9">
        <v>1200</v>
      </c>
      <c r="E9">
        <v>60507</v>
      </c>
      <c r="F9">
        <v>1200</v>
      </c>
      <c r="H9">
        <v>1100041</v>
      </c>
      <c r="I9">
        <v>41</v>
      </c>
      <c r="J9" s="214">
        <v>7354</v>
      </c>
      <c r="K9" t="s">
        <v>989</v>
      </c>
      <c r="L9" t="s">
        <v>991</v>
      </c>
      <c r="N9" s="214">
        <v>1200</v>
      </c>
      <c r="O9" s="214">
        <v>60507</v>
      </c>
      <c r="P9" s="214" t="s">
        <v>0</v>
      </c>
    </row>
    <row r="10" spans="2:16">
      <c r="B10">
        <v>1600</v>
      </c>
      <c r="C10" t="s">
        <v>992</v>
      </c>
      <c r="D10">
        <v>1600</v>
      </c>
      <c r="E10">
        <v>66701</v>
      </c>
      <c r="F10">
        <v>1600</v>
      </c>
      <c r="H10">
        <v>1100042</v>
      </c>
      <c r="I10">
        <v>42</v>
      </c>
      <c r="J10">
        <v>7355</v>
      </c>
      <c r="K10" t="s">
        <v>989</v>
      </c>
      <c r="L10" t="str">
        <f>MID(VLOOKUP(J10,'Store List'!B:D,3,0),4,3)</f>
        <v>004</v>
      </c>
      <c r="N10" s="214">
        <v>2000</v>
      </c>
      <c r="O10" s="214">
        <v>56050</v>
      </c>
      <c r="P10" s="214" t="s">
        <v>993</v>
      </c>
    </row>
    <row r="11" spans="2:16">
      <c r="B11">
        <v>5001</v>
      </c>
      <c r="C11" t="s">
        <v>994</v>
      </c>
      <c r="D11">
        <v>5001</v>
      </c>
      <c r="E11">
        <v>50007</v>
      </c>
      <c r="F11">
        <v>5001</v>
      </c>
      <c r="H11">
        <v>1100051</v>
      </c>
      <c r="I11">
        <v>51</v>
      </c>
      <c r="J11">
        <v>7356</v>
      </c>
      <c r="K11" t="s">
        <v>989</v>
      </c>
      <c r="L11" t="e">
        <f>MID(VLOOKUP(J11,'Store List'!B:D,3,0),4,3)</f>
        <v>#N/A</v>
      </c>
      <c r="N11">
        <v>4000</v>
      </c>
      <c r="O11">
        <v>68000</v>
      </c>
      <c r="P11" t="s">
        <v>995</v>
      </c>
    </row>
    <row r="12" spans="2:12">
      <c r="B12">
        <v>5016</v>
      </c>
      <c r="C12" t="s">
        <v>996</v>
      </c>
      <c r="D12">
        <v>5016</v>
      </c>
      <c r="E12">
        <v>50007</v>
      </c>
      <c r="F12">
        <v>5016</v>
      </c>
      <c r="H12">
        <v>1100053</v>
      </c>
      <c r="I12">
        <v>53</v>
      </c>
      <c r="J12" s="214">
        <v>7357</v>
      </c>
      <c r="K12" t="s">
        <v>997</v>
      </c>
      <c r="L12" t="s">
        <v>991</v>
      </c>
    </row>
    <row r="13" spans="2:12">
      <c r="B13">
        <v>5026</v>
      </c>
      <c r="C13" t="s">
        <v>998</v>
      </c>
      <c r="D13">
        <v>5026</v>
      </c>
      <c r="E13">
        <v>50007</v>
      </c>
      <c r="F13">
        <v>5026</v>
      </c>
      <c r="H13">
        <v>1100055</v>
      </c>
      <c r="I13">
        <v>55</v>
      </c>
      <c r="J13">
        <v>7358</v>
      </c>
      <c r="K13" t="s">
        <v>999</v>
      </c>
      <c r="L13" t="str">
        <f>MID(VLOOKUP(J13,'Store List'!B:D,3,0),4,3)</f>
        <v>005</v>
      </c>
    </row>
    <row r="14" spans="2:12">
      <c r="B14">
        <v>5041</v>
      </c>
      <c r="C14" t="s">
        <v>1000</v>
      </c>
      <c r="D14">
        <v>5041</v>
      </c>
      <c r="E14">
        <v>51001</v>
      </c>
      <c r="F14">
        <v>5041</v>
      </c>
      <c r="H14">
        <v>1100058</v>
      </c>
      <c r="I14">
        <v>58</v>
      </c>
      <c r="J14">
        <v>7359</v>
      </c>
      <c r="K14" t="s">
        <v>989</v>
      </c>
      <c r="L14" t="str">
        <f>MID(VLOOKUP(J14,'Store List'!B:D,3,0),4,3)</f>
        <v>005</v>
      </c>
    </row>
    <row r="15" spans="2:12">
      <c r="B15">
        <v>5056</v>
      </c>
      <c r="C15" t="s">
        <v>1001</v>
      </c>
      <c r="D15">
        <v>5056</v>
      </c>
      <c r="E15">
        <v>60507</v>
      </c>
      <c r="F15">
        <v>5056</v>
      </c>
      <c r="H15">
        <v>1100061</v>
      </c>
      <c r="I15">
        <v>61</v>
      </c>
      <c r="J15">
        <v>7360</v>
      </c>
      <c r="K15" t="s">
        <v>989</v>
      </c>
      <c r="L15" t="str">
        <f>MID(VLOOKUP(J15,'Store List'!B:D,3,0),4,3)</f>
        <v>006</v>
      </c>
    </row>
    <row r="16" spans="2:12">
      <c r="B16">
        <v>501900</v>
      </c>
      <c r="C16" t="s">
        <v>996</v>
      </c>
      <c r="D16">
        <v>501900</v>
      </c>
      <c r="E16">
        <v>60507</v>
      </c>
      <c r="F16">
        <v>501900</v>
      </c>
      <c r="H16">
        <v>1100062</v>
      </c>
      <c r="I16">
        <v>62</v>
      </c>
      <c r="J16">
        <v>7361</v>
      </c>
      <c r="K16" t="s">
        <v>989</v>
      </c>
      <c r="L16" t="str">
        <f>MID(VLOOKUP(J16,'Store List'!B:D,3,0),4,3)</f>
        <v>006</v>
      </c>
    </row>
    <row r="17" spans="2:12">
      <c r="B17">
        <v>650005</v>
      </c>
      <c r="C17" t="s">
        <v>0</v>
      </c>
      <c r="D17">
        <v>650005</v>
      </c>
      <c r="E17">
        <v>60507</v>
      </c>
      <c r="F17">
        <v>650005</v>
      </c>
      <c r="H17">
        <v>1100072</v>
      </c>
      <c r="I17">
        <v>72</v>
      </c>
      <c r="J17">
        <v>7362</v>
      </c>
      <c r="K17" t="s">
        <v>989</v>
      </c>
      <c r="L17" t="str">
        <f>MID(VLOOKUP(J17,'Store List'!B:D,3,0),4,3)</f>
        <v>007</v>
      </c>
    </row>
    <row r="18" spans="2:12">
      <c r="B18">
        <v>5006</v>
      </c>
      <c r="C18" t="s">
        <v>1002</v>
      </c>
      <c r="D18">
        <v>5006</v>
      </c>
      <c r="E18">
        <v>50007</v>
      </c>
      <c r="F18">
        <v>5006</v>
      </c>
      <c r="H18">
        <v>1100075</v>
      </c>
      <c r="I18">
        <v>75</v>
      </c>
      <c r="J18">
        <v>7363</v>
      </c>
      <c r="K18" t="s">
        <v>989</v>
      </c>
      <c r="L18" t="str">
        <f>MID(VLOOKUP(J18,'Store List'!B:D,3,0),4,3)</f>
        <v>007</v>
      </c>
    </row>
    <row r="19" spans="2:12">
      <c r="B19">
        <v>9999</v>
      </c>
      <c r="D19">
        <v>9999</v>
      </c>
      <c r="E19">
        <v>50007</v>
      </c>
      <c r="F19">
        <v>9999</v>
      </c>
      <c r="H19">
        <v>1100079</v>
      </c>
      <c r="I19">
        <v>79</v>
      </c>
      <c r="J19">
        <v>7364</v>
      </c>
      <c r="K19" t="s">
        <v>989</v>
      </c>
      <c r="L19" t="str">
        <f>MID(VLOOKUP(J19,'Store List'!B:D,3,0),4,3)</f>
        <v>007</v>
      </c>
    </row>
    <row r="20" spans="2:16">
      <c r="B20" s="214">
        <v>5011</v>
      </c>
      <c r="C20" s="214" t="s">
        <v>1003</v>
      </c>
      <c r="D20" s="214">
        <v>5011</v>
      </c>
      <c r="E20" s="214">
        <v>50007</v>
      </c>
      <c r="F20">
        <v>5011</v>
      </c>
      <c r="H20">
        <v>1100085</v>
      </c>
      <c r="I20">
        <v>85</v>
      </c>
      <c r="J20">
        <v>7365</v>
      </c>
      <c r="K20" t="s">
        <v>989</v>
      </c>
      <c r="L20" t="str">
        <f>MID(VLOOKUP(J20,'Store List'!B:D,3,0),4,3)</f>
        <v>008</v>
      </c>
      <c r="N20" s="214"/>
      <c r="O20" s="214"/>
      <c r="P20" s="214"/>
    </row>
    <row r="21" spans="2:16">
      <c r="B21" s="214">
        <v>1</v>
      </c>
      <c r="C21" s="214" t="s">
        <v>1004</v>
      </c>
      <c r="D21" s="214">
        <v>1</v>
      </c>
      <c r="E21" s="214">
        <v>50007</v>
      </c>
      <c r="F21">
        <v>1</v>
      </c>
      <c r="H21">
        <v>1100092</v>
      </c>
      <c r="I21">
        <v>92</v>
      </c>
      <c r="J21">
        <v>7366</v>
      </c>
      <c r="K21" t="s">
        <v>989</v>
      </c>
      <c r="L21" t="str">
        <f>MID(VLOOKUP(J21,'Store List'!B:D,3,0),4,3)</f>
        <v>009</v>
      </c>
      <c r="N21" s="214"/>
      <c r="O21" s="214"/>
      <c r="P21" s="214"/>
    </row>
    <row r="22" spans="2:12">
      <c r="B22">
        <v>510000</v>
      </c>
      <c r="D22">
        <v>510000</v>
      </c>
      <c r="E22">
        <v>51001</v>
      </c>
      <c r="F22">
        <v>510000</v>
      </c>
      <c r="H22">
        <v>1100102</v>
      </c>
      <c r="I22">
        <v>102</v>
      </c>
      <c r="J22">
        <v>7367</v>
      </c>
      <c r="K22" t="s">
        <v>997</v>
      </c>
      <c r="L22" t="str">
        <f>MID(VLOOKUP(J22,'Store List'!B:D,3,0),4,3)</f>
        <v>010</v>
      </c>
    </row>
    <row r="23" spans="2:16">
      <c r="B23">
        <v>2000</v>
      </c>
      <c r="C23" t="s">
        <v>993</v>
      </c>
      <c r="D23">
        <v>2000</v>
      </c>
      <c r="E23">
        <v>56050</v>
      </c>
      <c r="F23" s="215">
        <v>2000</v>
      </c>
      <c r="H23">
        <v>1100127</v>
      </c>
      <c r="I23">
        <v>127</v>
      </c>
      <c r="J23">
        <v>7368</v>
      </c>
      <c r="K23" t="s">
        <v>989</v>
      </c>
      <c r="L23" t="str">
        <f>MID(VLOOKUP(J23,'Store List'!B:D,3,0),4,3)</f>
        <v>012</v>
      </c>
      <c r="N23" s="214">
        <v>2000</v>
      </c>
      <c r="O23" s="214">
        <v>56050</v>
      </c>
      <c r="P23" s="214" t="s">
        <v>993</v>
      </c>
    </row>
    <row r="24" spans="2:12">
      <c r="B24">
        <v>501060</v>
      </c>
      <c r="C24" t="s">
        <v>988</v>
      </c>
      <c r="D24">
        <v>501060</v>
      </c>
      <c r="E24">
        <v>50007</v>
      </c>
      <c r="F24">
        <v>501060</v>
      </c>
      <c r="H24">
        <v>1100135</v>
      </c>
      <c r="I24">
        <v>135</v>
      </c>
      <c r="J24">
        <v>7369</v>
      </c>
      <c r="K24" t="s">
        <v>989</v>
      </c>
      <c r="L24" t="str">
        <f>MID(VLOOKUP(J24,'Store List'!B:D,3,0),4,3)</f>
        <v>013</v>
      </c>
    </row>
    <row r="25" spans="2:12">
      <c r="B25">
        <v>510000</v>
      </c>
      <c r="C25" t="s">
        <v>0</v>
      </c>
      <c r="D25">
        <v>510000</v>
      </c>
      <c r="E25">
        <v>60507</v>
      </c>
      <c r="F25">
        <v>510000</v>
      </c>
      <c r="H25">
        <v>1100136</v>
      </c>
      <c r="I25">
        <v>136</v>
      </c>
      <c r="J25">
        <v>7370</v>
      </c>
      <c r="K25" t="s">
        <v>989</v>
      </c>
      <c r="L25" t="e">
        <f>MID(VLOOKUP(J25,'Store List'!B:D,3,0),4,3)</f>
        <v>#N/A</v>
      </c>
    </row>
    <row r="26" spans="2:12">
      <c r="B26" t="s">
        <v>988</v>
      </c>
      <c r="C26" t="s">
        <v>1005</v>
      </c>
      <c r="D26" t="s">
        <v>988</v>
      </c>
      <c r="E26">
        <v>50007</v>
      </c>
      <c r="F26">
        <v>100</v>
      </c>
      <c r="H26">
        <v>1100153</v>
      </c>
      <c r="I26">
        <v>153</v>
      </c>
      <c r="J26">
        <v>7371</v>
      </c>
      <c r="K26" t="s">
        <v>989</v>
      </c>
      <c r="L26" t="str">
        <f>MID(VLOOKUP(J26,'Store List'!B:D,3,0),4,3)</f>
        <v>015</v>
      </c>
    </row>
    <row r="27" spans="8:12">
      <c r="H27">
        <v>1100163</v>
      </c>
      <c r="I27">
        <v>163</v>
      </c>
      <c r="J27">
        <v>7372</v>
      </c>
      <c r="K27" t="s">
        <v>999</v>
      </c>
      <c r="L27" t="str">
        <f>MID(VLOOKUP(J27,'Store List'!B:D,3,0),4,3)</f>
        <v>016</v>
      </c>
    </row>
    <row r="28" spans="2:12">
      <c r="B28" t="s">
        <v>993</v>
      </c>
      <c r="C28" t="s">
        <v>1006</v>
      </c>
      <c r="D28" t="s">
        <v>993</v>
      </c>
      <c r="E28">
        <v>56050</v>
      </c>
      <c r="F28">
        <v>2000</v>
      </c>
      <c r="H28">
        <v>1100172</v>
      </c>
      <c r="I28">
        <v>172</v>
      </c>
      <c r="J28">
        <v>7373</v>
      </c>
      <c r="K28" t="s">
        <v>1007</v>
      </c>
      <c r="L28" t="str">
        <f>MID(VLOOKUP(J28,'Store List'!B:D,3,0),4,3)</f>
        <v>017</v>
      </c>
    </row>
    <row r="29" spans="2:12">
      <c r="B29" t="s">
        <v>988</v>
      </c>
      <c r="C29" t="s">
        <v>1008</v>
      </c>
      <c r="D29" t="s">
        <v>988</v>
      </c>
      <c r="E29">
        <v>50007</v>
      </c>
      <c r="F29">
        <v>100</v>
      </c>
      <c r="H29">
        <v>1100175</v>
      </c>
      <c r="I29">
        <v>175</v>
      </c>
      <c r="J29">
        <v>7374</v>
      </c>
      <c r="K29" t="s">
        <v>989</v>
      </c>
      <c r="L29" t="str">
        <f>MID(VLOOKUP(J29,'Store List'!B:D,3,0),4,3)</f>
        <v>017</v>
      </c>
    </row>
    <row r="30" spans="2:12">
      <c r="B30" t="s">
        <v>988</v>
      </c>
      <c r="C30" t="s">
        <v>1009</v>
      </c>
      <c r="D30" t="s">
        <v>988</v>
      </c>
      <c r="E30">
        <v>50007</v>
      </c>
      <c r="F30">
        <v>100</v>
      </c>
      <c r="H30">
        <v>1100189</v>
      </c>
      <c r="I30">
        <v>189</v>
      </c>
      <c r="J30">
        <v>7375</v>
      </c>
      <c r="K30" t="s">
        <v>989</v>
      </c>
      <c r="L30" t="str">
        <f>MID(VLOOKUP(J30,'Store List'!B:D,3,0),4,3)</f>
        <v>018</v>
      </c>
    </row>
    <row r="31" spans="2:12">
      <c r="B31" t="s">
        <v>988</v>
      </c>
      <c r="C31" t="s">
        <v>1010</v>
      </c>
      <c r="D31" t="s">
        <v>988</v>
      </c>
      <c r="E31">
        <v>50007</v>
      </c>
      <c r="F31">
        <v>100</v>
      </c>
      <c r="H31">
        <v>1100213</v>
      </c>
      <c r="I31">
        <v>213</v>
      </c>
      <c r="J31">
        <v>7376</v>
      </c>
      <c r="K31" t="s">
        <v>989</v>
      </c>
      <c r="L31" t="str">
        <f>MID(VLOOKUP(J31,'Store List'!B:D,3,0),4,3)</f>
        <v>021</v>
      </c>
    </row>
    <row r="32" spans="2:12">
      <c r="B32" t="s">
        <v>988</v>
      </c>
      <c r="C32" t="s">
        <v>1011</v>
      </c>
      <c r="D32" t="s">
        <v>988</v>
      </c>
      <c r="E32">
        <v>50007</v>
      </c>
      <c r="F32">
        <v>100</v>
      </c>
      <c r="H32">
        <v>1100216</v>
      </c>
      <c r="I32">
        <v>216</v>
      </c>
      <c r="J32">
        <v>7377</v>
      </c>
      <c r="K32" t="s">
        <v>989</v>
      </c>
      <c r="L32" t="str">
        <f>MID(VLOOKUP(J32,'Store List'!B:D,3,0),4,3)</f>
        <v>021</v>
      </c>
    </row>
    <row r="33" spans="2:12">
      <c r="B33" t="s">
        <v>988</v>
      </c>
      <c r="C33" t="s">
        <v>1012</v>
      </c>
      <c r="D33" t="s">
        <v>988</v>
      </c>
      <c r="E33">
        <v>50007</v>
      </c>
      <c r="F33">
        <v>100</v>
      </c>
      <c r="H33">
        <v>1100229</v>
      </c>
      <c r="I33">
        <v>229</v>
      </c>
      <c r="J33">
        <v>7378</v>
      </c>
      <c r="K33" t="s">
        <v>989</v>
      </c>
      <c r="L33" t="str">
        <f>MID(VLOOKUP(J33,'Store List'!B:D,3,0),4,3)</f>
        <v>022</v>
      </c>
    </row>
    <row r="34" spans="2:12">
      <c r="B34" t="s">
        <v>988</v>
      </c>
      <c r="C34" t="s">
        <v>1013</v>
      </c>
      <c r="D34" t="s">
        <v>988</v>
      </c>
      <c r="E34">
        <v>50007</v>
      </c>
      <c r="F34">
        <v>100</v>
      </c>
      <c r="H34">
        <v>1100254</v>
      </c>
      <c r="I34">
        <v>254</v>
      </c>
      <c r="J34">
        <v>7379</v>
      </c>
      <c r="K34" t="s">
        <v>989</v>
      </c>
      <c r="L34" t="str">
        <f>MID(VLOOKUP(J34,'Store List'!B:D,3,0),4,3)</f>
        <v>025</v>
      </c>
    </row>
    <row r="35" spans="2:12">
      <c r="B35" t="s">
        <v>988</v>
      </c>
      <c r="C35" t="s">
        <v>1014</v>
      </c>
      <c r="D35" t="s">
        <v>988</v>
      </c>
      <c r="E35">
        <v>50007</v>
      </c>
      <c r="F35">
        <v>100</v>
      </c>
      <c r="H35">
        <v>1100255</v>
      </c>
      <c r="I35">
        <v>255</v>
      </c>
      <c r="J35">
        <v>7380</v>
      </c>
      <c r="K35" t="s">
        <v>989</v>
      </c>
      <c r="L35" t="str">
        <f>MID(VLOOKUP(J35,'Store List'!B:D,3,0),4,3)</f>
        <v>025</v>
      </c>
    </row>
    <row r="36" spans="2:12">
      <c r="B36" t="s">
        <v>988</v>
      </c>
      <c r="C36" t="s">
        <v>1015</v>
      </c>
      <c r="D36" t="s">
        <v>988</v>
      </c>
      <c r="E36">
        <v>50007</v>
      </c>
      <c r="F36">
        <v>100</v>
      </c>
      <c r="H36">
        <v>1100256</v>
      </c>
      <c r="I36">
        <v>256</v>
      </c>
      <c r="J36">
        <v>7381</v>
      </c>
      <c r="K36" t="s">
        <v>989</v>
      </c>
      <c r="L36" t="str">
        <f>MID(VLOOKUP(J36,'Store List'!B:D,3,0),4,3)</f>
        <v>025</v>
      </c>
    </row>
    <row r="37" spans="2:12">
      <c r="B37" t="s">
        <v>988</v>
      </c>
      <c r="C37" t="s">
        <v>1016</v>
      </c>
      <c r="D37" t="s">
        <v>988</v>
      </c>
      <c r="E37">
        <v>50007</v>
      </c>
      <c r="F37">
        <v>100</v>
      </c>
      <c r="H37">
        <v>1100258</v>
      </c>
      <c r="I37">
        <v>258</v>
      </c>
      <c r="J37">
        <v>7382</v>
      </c>
      <c r="K37" t="s">
        <v>1007</v>
      </c>
      <c r="L37" t="str">
        <f>MID(VLOOKUP(J37,'Store List'!B:D,3,0),4,3)</f>
        <v>025</v>
      </c>
    </row>
    <row r="38" spans="2:12">
      <c r="B38" t="s">
        <v>988</v>
      </c>
      <c r="C38" t="s">
        <v>1017</v>
      </c>
      <c r="D38" t="s">
        <v>988</v>
      </c>
      <c r="E38">
        <v>50007</v>
      </c>
      <c r="F38">
        <v>100</v>
      </c>
      <c r="H38">
        <v>1100262</v>
      </c>
      <c r="I38">
        <v>262</v>
      </c>
      <c r="J38">
        <v>7383</v>
      </c>
      <c r="K38" t="s">
        <v>989</v>
      </c>
      <c r="L38" t="str">
        <f>MID(VLOOKUP(J38,'Store List'!B:D,3,0),4,3)</f>
        <v>026</v>
      </c>
    </row>
    <row r="39" spans="2:12">
      <c r="B39" t="s">
        <v>988</v>
      </c>
      <c r="C39" t="s">
        <v>1018</v>
      </c>
      <c r="D39" t="s">
        <v>988</v>
      </c>
      <c r="E39">
        <v>50007</v>
      </c>
      <c r="F39">
        <v>100</v>
      </c>
      <c r="H39">
        <v>1100263</v>
      </c>
      <c r="I39">
        <v>263</v>
      </c>
      <c r="J39">
        <v>7384</v>
      </c>
      <c r="K39" s="117" t="s">
        <v>999</v>
      </c>
      <c r="L39" t="str">
        <f>MID(VLOOKUP(J39,'Store List'!B:D,3,0),4,3)</f>
        <v>026</v>
      </c>
    </row>
    <row r="40" spans="2:12">
      <c r="B40" t="s">
        <v>988</v>
      </c>
      <c r="C40" t="s">
        <v>1019</v>
      </c>
      <c r="D40" t="s">
        <v>988</v>
      </c>
      <c r="E40">
        <v>50007</v>
      </c>
      <c r="F40">
        <v>100</v>
      </c>
      <c r="H40">
        <v>1100271</v>
      </c>
      <c r="I40">
        <v>271</v>
      </c>
      <c r="J40">
        <v>7385</v>
      </c>
      <c r="K40" t="s">
        <v>989</v>
      </c>
      <c r="L40" t="str">
        <f>MID(VLOOKUP(J40,'Store List'!B:D,3,0),4,3)</f>
        <v>027</v>
      </c>
    </row>
    <row r="41" spans="2:12">
      <c r="B41" t="s">
        <v>988</v>
      </c>
      <c r="C41" t="s">
        <v>1020</v>
      </c>
      <c r="D41" t="s">
        <v>988</v>
      </c>
      <c r="E41">
        <v>50007</v>
      </c>
      <c r="F41">
        <v>100</v>
      </c>
      <c r="H41">
        <v>1100292</v>
      </c>
      <c r="I41">
        <v>292</v>
      </c>
      <c r="J41">
        <v>7386</v>
      </c>
      <c r="K41" t="s">
        <v>989</v>
      </c>
      <c r="L41" t="str">
        <f>MID(VLOOKUP(J41,'Store List'!B:D,3,0),4,3)</f>
        <v>029</v>
      </c>
    </row>
    <row r="42" spans="2:12">
      <c r="B42" t="s">
        <v>988</v>
      </c>
      <c r="C42" t="s">
        <v>1021</v>
      </c>
      <c r="D42" t="s">
        <v>988</v>
      </c>
      <c r="E42">
        <v>50007</v>
      </c>
      <c r="F42">
        <v>100</v>
      </c>
      <c r="H42">
        <v>1100303</v>
      </c>
      <c r="I42">
        <v>303</v>
      </c>
      <c r="J42">
        <v>7387</v>
      </c>
      <c r="K42" t="s">
        <v>989</v>
      </c>
      <c r="L42" t="str">
        <f>MID(VLOOKUP(J42,'Store List'!B:D,3,0),4,3)</f>
        <v>030</v>
      </c>
    </row>
    <row r="43" spans="2:12">
      <c r="B43" t="s">
        <v>988</v>
      </c>
      <c r="C43" t="s">
        <v>1022</v>
      </c>
      <c r="D43" t="s">
        <v>988</v>
      </c>
      <c r="E43">
        <v>50007</v>
      </c>
      <c r="F43">
        <v>100</v>
      </c>
      <c r="H43">
        <v>1100311</v>
      </c>
      <c r="I43">
        <v>311</v>
      </c>
      <c r="J43" s="214">
        <v>7388</v>
      </c>
      <c r="K43" t="s">
        <v>989</v>
      </c>
      <c r="L43" t="s">
        <v>991</v>
      </c>
    </row>
    <row r="44" spans="2:12">
      <c r="B44" t="s">
        <v>988</v>
      </c>
      <c r="C44" t="s">
        <v>1023</v>
      </c>
      <c r="D44" t="s">
        <v>988</v>
      </c>
      <c r="E44">
        <v>50007</v>
      </c>
      <c r="F44">
        <v>100</v>
      </c>
      <c r="H44">
        <v>1100314</v>
      </c>
      <c r="I44">
        <v>314</v>
      </c>
      <c r="J44">
        <v>7389</v>
      </c>
      <c r="K44" t="s">
        <v>989</v>
      </c>
      <c r="L44" t="str">
        <f>MID(VLOOKUP(J44,'Store List'!B:D,3,0),4,3)</f>
        <v>031</v>
      </c>
    </row>
    <row r="45" spans="2:12">
      <c r="B45" t="s">
        <v>988</v>
      </c>
      <c r="C45" t="s">
        <v>1024</v>
      </c>
      <c r="D45" t="s">
        <v>988</v>
      </c>
      <c r="E45">
        <v>50007</v>
      </c>
      <c r="F45">
        <v>100</v>
      </c>
      <c r="H45">
        <v>1100341</v>
      </c>
      <c r="I45">
        <v>341</v>
      </c>
      <c r="J45" s="214">
        <v>7390</v>
      </c>
      <c r="K45" t="s">
        <v>989</v>
      </c>
      <c r="L45" t="s">
        <v>991</v>
      </c>
    </row>
    <row r="46" spans="2:12">
      <c r="B46" t="s">
        <v>988</v>
      </c>
      <c r="C46" t="s">
        <v>1025</v>
      </c>
      <c r="D46" t="s">
        <v>988</v>
      </c>
      <c r="E46">
        <v>50007</v>
      </c>
      <c r="F46">
        <v>100</v>
      </c>
      <c r="H46">
        <v>1100350</v>
      </c>
      <c r="I46">
        <v>350</v>
      </c>
      <c r="J46">
        <v>7391</v>
      </c>
      <c r="K46" t="s">
        <v>989</v>
      </c>
      <c r="L46" t="str">
        <f>MID(VLOOKUP(J46,'Store List'!B:D,3,0),4,3)</f>
        <v>035</v>
      </c>
    </row>
    <row r="47" spans="2:12">
      <c r="B47" t="s">
        <v>988</v>
      </c>
      <c r="C47" t="s">
        <v>1026</v>
      </c>
      <c r="D47" t="s">
        <v>988</v>
      </c>
      <c r="E47">
        <v>50007</v>
      </c>
      <c r="F47">
        <v>100</v>
      </c>
      <c r="H47">
        <v>1100359</v>
      </c>
      <c r="I47">
        <v>359</v>
      </c>
      <c r="J47">
        <v>7392</v>
      </c>
      <c r="K47" t="s">
        <v>997</v>
      </c>
      <c r="L47" t="str">
        <f>MID(VLOOKUP(J47,'Store List'!B:D,3,0),4,3)</f>
        <v>035</v>
      </c>
    </row>
    <row r="48" spans="2:12">
      <c r="B48" t="s">
        <v>0</v>
      </c>
      <c r="C48" t="s">
        <v>1027</v>
      </c>
      <c r="D48" t="s">
        <v>0</v>
      </c>
      <c r="E48">
        <v>60507</v>
      </c>
      <c r="F48">
        <v>1200</v>
      </c>
      <c r="H48">
        <v>1100374</v>
      </c>
      <c r="I48">
        <v>374</v>
      </c>
      <c r="J48">
        <v>7393</v>
      </c>
      <c r="K48" t="s">
        <v>989</v>
      </c>
      <c r="L48" t="str">
        <f>MID(VLOOKUP(J48,'Store List'!B:D,3,0),4,3)</f>
        <v>037</v>
      </c>
    </row>
    <row r="49" spans="2:12">
      <c r="B49" t="s">
        <v>988</v>
      </c>
      <c r="C49" t="s">
        <v>1028</v>
      </c>
      <c r="D49" t="s">
        <v>988</v>
      </c>
      <c r="E49">
        <v>50007</v>
      </c>
      <c r="F49">
        <v>100</v>
      </c>
      <c r="H49">
        <v>1100387</v>
      </c>
      <c r="I49">
        <v>387</v>
      </c>
      <c r="J49">
        <v>7394</v>
      </c>
      <c r="K49" t="s">
        <v>989</v>
      </c>
      <c r="L49" t="str">
        <f>MID(VLOOKUP(J49,'Store List'!B:D,3,0),4,3)</f>
        <v>038</v>
      </c>
    </row>
    <row r="50" spans="2:12">
      <c r="B50" t="s">
        <v>988</v>
      </c>
      <c r="C50" t="s">
        <v>1029</v>
      </c>
      <c r="D50" t="s">
        <v>988</v>
      </c>
      <c r="E50">
        <v>50007</v>
      </c>
      <c r="F50">
        <v>100</v>
      </c>
      <c r="H50">
        <v>1100402</v>
      </c>
      <c r="I50">
        <v>402</v>
      </c>
      <c r="J50" s="214">
        <v>7395</v>
      </c>
      <c r="K50" t="s">
        <v>989</v>
      </c>
      <c r="L50" t="s">
        <v>991</v>
      </c>
    </row>
    <row r="51" spans="2:12">
      <c r="B51" t="s">
        <v>988</v>
      </c>
      <c r="C51" t="s">
        <v>1030</v>
      </c>
      <c r="D51" t="s">
        <v>988</v>
      </c>
      <c r="E51">
        <v>50007</v>
      </c>
      <c r="F51">
        <v>100</v>
      </c>
      <c r="H51">
        <v>1100407</v>
      </c>
      <c r="I51">
        <v>407</v>
      </c>
      <c r="J51">
        <v>7396</v>
      </c>
      <c r="K51" t="s">
        <v>989</v>
      </c>
      <c r="L51" t="str">
        <f>MID(VLOOKUP(J51,'Store List'!B:D,3,0),4,3)</f>
        <v>040</v>
      </c>
    </row>
    <row r="52" spans="2:12">
      <c r="B52" t="s">
        <v>988</v>
      </c>
      <c r="C52" t="s">
        <v>1031</v>
      </c>
      <c r="D52" t="s">
        <v>988</v>
      </c>
      <c r="E52">
        <v>50007</v>
      </c>
      <c r="F52">
        <v>100</v>
      </c>
      <c r="H52">
        <v>1100439</v>
      </c>
      <c r="I52">
        <v>439</v>
      </c>
      <c r="J52">
        <v>7397</v>
      </c>
      <c r="K52" t="s">
        <v>989</v>
      </c>
      <c r="L52" t="str">
        <f>MID(VLOOKUP(J52,'Store List'!B:D,3,0),4,3)</f>
        <v>043</v>
      </c>
    </row>
    <row r="53" spans="2:12">
      <c r="B53" t="s">
        <v>988</v>
      </c>
      <c r="C53" t="s">
        <v>1032</v>
      </c>
      <c r="D53" t="s">
        <v>988</v>
      </c>
      <c r="E53">
        <v>50007</v>
      </c>
      <c r="F53">
        <v>100</v>
      </c>
      <c r="H53">
        <v>1100479</v>
      </c>
      <c r="I53">
        <v>479</v>
      </c>
      <c r="J53">
        <v>7398</v>
      </c>
      <c r="K53" t="s">
        <v>989</v>
      </c>
      <c r="L53" t="str">
        <f>MID(VLOOKUP(J53,'Store List'!B:D,3,0),4,3)</f>
        <v>047</v>
      </c>
    </row>
    <row r="54" spans="2:12">
      <c r="B54" t="s">
        <v>988</v>
      </c>
      <c r="C54" t="s">
        <v>1033</v>
      </c>
      <c r="D54" t="s">
        <v>988</v>
      </c>
      <c r="E54">
        <v>50007</v>
      </c>
      <c r="F54">
        <v>100</v>
      </c>
      <c r="H54">
        <v>1100508</v>
      </c>
      <c r="I54">
        <v>508</v>
      </c>
      <c r="J54">
        <v>7400</v>
      </c>
      <c r="K54" t="s">
        <v>989</v>
      </c>
      <c r="L54" t="str">
        <f>MID(VLOOKUP(J54,'Store List'!B:D,3,0),4,3)</f>
        <v>050</v>
      </c>
    </row>
    <row r="55" spans="2:12">
      <c r="B55" t="s">
        <v>988</v>
      </c>
      <c r="C55" t="s">
        <v>1034</v>
      </c>
      <c r="D55" t="s">
        <v>988</v>
      </c>
      <c r="E55">
        <v>50007</v>
      </c>
      <c r="F55">
        <v>100</v>
      </c>
      <c r="H55">
        <v>1100509</v>
      </c>
      <c r="I55">
        <v>509</v>
      </c>
      <c r="J55">
        <v>7401</v>
      </c>
      <c r="K55" t="s">
        <v>989</v>
      </c>
      <c r="L55" t="str">
        <f>MID(VLOOKUP(J55,'Store List'!B:D,3,0),4,3)</f>
        <v>050</v>
      </c>
    </row>
    <row r="56" spans="2:12">
      <c r="B56" t="s">
        <v>988</v>
      </c>
      <c r="C56" t="s">
        <v>1035</v>
      </c>
      <c r="D56" t="s">
        <v>988</v>
      </c>
      <c r="E56">
        <v>50007</v>
      </c>
      <c r="F56">
        <v>100</v>
      </c>
      <c r="H56">
        <v>1100510</v>
      </c>
      <c r="I56">
        <v>510</v>
      </c>
      <c r="J56">
        <v>7402</v>
      </c>
      <c r="K56" t="s">
        <v>989</v>
      </c>
      <c r="L56" t="str">
        <f>MID(VLOOKUP(J56,'Store List'!B:D,3,0),4,3)</f>
        <v>051</v>
      </c>
    </row>
    <row r="57" spans="2:12">
      <c r="B57" t="s">
        <v>988</v>
      </c>
      <c r="C57" t="s">
        <v>1036</v>
      </c>
      <c r="D57" t="s">
        <v>988</v>
      </c>
      <c r="E57">
        <v>50007</v>
      </c>
      <c r="F57">
        <v>100</v>
      </c>
      <c r="H57">
        <v>1100511</v>
      </c>
      <c r="I57">
        <v>511</v>
      </c>
      <c r="J57">
        <v>7403</v>
      </c>
      <c r="K57" t="s">
        <v>989</v>
      </c>
      <c r="L57" t="str">
        <f>MID(VLOOKUP(J57,'Store List'!B:D,3,0),4,3)</f>
        <v>051</v>
      </c>
    </row>
    <row r="58" spans="2:12">
      <c r="B58" t="s">
        <v>988</v>
      </c>
      <c r="C58" t="s">
        <v>1037</v>
      </c>
      <c r="D58" t="s">
        <v>988</v>
      </c>
      <c r="E58">
        <v>50007</v>
      </c>
      <c r="F58">
        <v>100</v>
      </c>
      <c r="H58">
        <v>1100513</v>
      </c>
      <c r="I58">
        <v>513</v>
      </c>
      <c r="J58">
        <v>7404</v>
      </c>
      <c r="K58" t="s">
        <v>989</v>
      </c>
      <c r="L58" t="e">
        <f>MID(VLOOKUP(J58,'Store List'!B:D,3,0),4,3)</f>
        <v>#N/A</v>
      </c>
    </row>
    <row r="59" spans="2:12">
      <c r="B59" t="s">
        <v>988</v>
      </c>
      <c r="C59" t="s">
        <v>1038</v>
      </c>
      <c r="D59" t="s">
        <v>988</v>
      </c>
      <c r="E59">
        <v>50007</v>
      </c>
      <c r="F59">
        <v>100</v>
      </c>
      <c r="H59">
        <v>1100514</v>
      </c>
      <c r="I59">
        <v>514</v>
      </c>
      <c r="J59">
        <v>7405</v>
      </c>
      <c r="K59" t="s">
        <v>989</v>
      </c>
      <c r="L59" t="e">
        <f>MID(VLOOKUP(J59,'Store List'!B:D,3,0),4,3)</f>
        <v>#N/A</v>
      </c>
    </row>
    <row r="60" spans="2:12">
      <c r="B60" t="s">
        <v>988</v>
      </c>
      <c r="C60" t="s">
        <v>1039</v>
      </c>
      <c r="D60" t="s">
        <v>988</v>
      </c>
      <c r="E60">
        <v>50007</v>
      </c>
      <c r="F60">
        <v>100</v>
      </c>
      <c r="H60">
        <v>1100515</v>
      </c>
      <c r="I60">
        <v>515</v>
      </c>
      <c r="J60">
        <v>7406</v>
      </c>
      <c r="K60" t="s">
        <v>989</v>
      </c>
      <c r="L60" t="e">
        <f>MID(VLOOKUP(J60,'Store List'!B:D,3,0),4,3)</f>
        <v>#N/A</v>
      </c>
    </row>
    <row r="61" spans="2:12">
      <c r="B61" t="s">
        <v>988</v>
      </c>
      <c r="C61" t="s">
        <v>1040</v>
      </c>
      <c r="D61" t="s">
        <v>988</v>
      </c>
      <c r="E61">
        <v>50007</v>
      </c>
      <c r="F61">
        <v>100</v>
      </c>
      <c r="H61">
        <v>1100517</v>
      </c>
      <c r="I61">
        <v>517</v>
      </c>
      <c r="J61">
        <v>7487</v>
      </c>
      <c r="K61" t="s">
        <v>997</v>
      </c>
      <c r="L61" t="str">
        <f>MID(VLOOKUP(J61,'Store List'!B:D,3,0),4,3)</f>
        <v>051</v>
      </c>
    </row>
    <row r="62" spans="2:12">
      <c r="B62" t="s">
        <v>988</v>
      </c>
      <c r="C62" t="s">
        <v>1041</v>
      </c>
      <c r="D62" t="s">
        <v>988</v>
      </c>
      <c r="E62">
        <v>50007</v>
      </c>
      <c r="F62">
        <v>100</v>
      </c>
      <c r="H62">
        <v>1100526</v>
      </c>
      <c r="I62">
        <v>526</v>
      </c>
      <c r="J62">
        <v>7488</v>
      </c>
      <c r="K62" t="s">
        <v>997</v>
      </c>
      <c r="L62" t="str">
        <f>MID(VLOOKUP(J62,'Store List'!B:D,3,0),4,3)</f>
        <v>052</v>
      </c>
    </row>
    <row r="63" spans="2:12">
      <c r="B63" t="s">
        <v>988</v>
      </c>
      <c r="C63" t="s">
        <v>1042</v>
      </c>
      <c r="D63" t="s">
        <v>988</v>
      </c>
      <c r="E63">
        <v>50007</v>
      </c>
      <c r="F63">
        <v>100</v>
      </c>
      <c r="H63">
        <v>1100531</v>
      </c>
      <c r="I63">
        <v>531</v>
      </c>
      <c r="J63">
        <v>7489</v>
      </c>
      <c r="K63" t="s">
        <v>989</v>
      </c>
      <c r="L63" t="str">
        <f>MID(VLOOKUP(J63,'Store List'!B:D,3,0),4,3)</f>
        <v>053</v>
      </c>
    </row>
    <row r="64" spans="2:12">
      <c r="B64" t="s">
        <v>988</v>
      </c>
      <c r="C64" t="s">
        <v>1043</v>
      </c>
      <c r="D64" t="s">
        <v>988</v>
      </c>
      <c r="E64">
        <v>50007</v>
      </c>
      <c r="F64">
        <v>100</v>
      </c>
      <c r="H64">
        <v>1100533</v>
      </c>
      <c r="I64">
        <v>533</v>
      </c>
      <c r="J64">
        <v>7490</v>
      </c>
      <c r="K64" t="s">
        <v>989</v>
      </c>
      <c r="L64" t="e">
        <f>MID(VLOOKUP(J64,'Store List'!B:D,3,0),4,3)</f>
        <v>#N/A</v>
      </c>
    </row>
    <row r="65" spans="2:12">
      <c r="B65" t="s">
        <v>988</v>
      </c>
      <c r="C65" t="s">
        <v>1044</v>
      </c>
      <c r="D65" t="s">
        <v>988</v>
      </c>
      <c r="E65">
        <v>50007</v>
      </c>
      <c r="F65">
        <v>100</v>
      </c>
      <c r="H65">
        <v>1100598</v>
      </c>
      <c r="I65">
        <v>598</v>
      </c>
      <c r="J65">
        <v>7491</v>
      </c>
      <c r="K65" t="s">
        <v>989</v>
      </c>
      <c r="L65" t="str">
        <f>MID(VLOOKUP(J65,'Store List'!B:D,3,0),4,3)</f>
        <v>059</v>
      </c>
    </row>
    <row r="66" spans="2:12">
      <c r="B66" t="s">
        <v>988</v>
      </c>
      <c r="C66" t="s">
        <v>1045</v>
      </c>
      <c r="D66" t="s">
        <v>988</v>
      </c>
      <c r="E66">
        <v>50007</v>
      </c>
      <c r="F66">
        <v>100</v>
      </c>
      <c r="H66">
        <v>1100637</v>
      </c>
      <c r="I66">
        <v>637</v>
      </c>
      <c r="J66">
        <v>7492</v>
      </c>
      <c r="K66" t="s">
        <v>989</v>
      </c>
      <c r="L66" t="str">
        <f>MID(VLOOKUP(J66,'Store List'!B:D,3,0),4,3)</f>
        <v>063</v>
      </c>
    </row>
    <row r="67" spans="2:12">
      <c r="B67" t="s">
        <v>988</v>
      </c>
      <c r="C67" t="s">
        <v>1046</v>
      </c>
      <c r="D67" t="s">
        <v>988</v>
      </c>
      <c r="E67">
        <v>50007</v>
      </c>
      <c r="F67">
        <v>100</v>
      </c>
      <c r="H67">
        <v>1100641</v>
      </c>
      <c r="I67">
        <v>641</v>
      </c>
      <c r="J67">
        <v>7493</v>
      </c>
      <c r="K67" t="s">
        <v>989</v>
      </c>
      <c r="L67" t="str">
        <f>MID(VLOOKUP(J67,'Store List'!B:D,3,0),4,3)</f>
        <v>064</v>
      </c>
    </row>
    <row r="68" spans="2:12">
      <c r="B68" t="s">
        <v>988</v>
      </c>
      <c r="C68" t="s">
        <v>1047</v>
      </c>
      <c r="D68" t="s">
        <v>988</v>
      </c>
      <c r="E68">
        <v>50007</v>
      </c>
      <c r="F68">
        <v>100</v>
      </c>
      <c r="H68">
        <v>1100669</v>
      </c>
      <c r="I68">
        <v>669</v>
      </c>
      <c r="J68">
        <v>7494</v>
      </c>
      <c r="K68" t="s">
        <v>989</v>
      </c>
      <c r="L68" t="str">
        <f>MID(VLOOKUP(J68,'Store List'!B:D,3,0),4,3)</f>
        <v>066</v>
      </c>
    </row>
    <row r="69" spans="2:12">
      <c r="B69" t="s">
        <v>988</v>
      </c>
      <c r="C69" t="s">
        <v>1048</v>
      </c>
      <c r="D69" t="s">
        <v>988</v>
      </c>
      <c r="E69">
        <v>50007</v>
      </c>
      <c r="F69">
        <v>100</v>
      </c>
      <c r="H69">
        <v>1100670</v>
      </c>
      <c r="I69">
        <v>670</v>
      </c>
      <c r="J69">
        <v>7495</v>
      </c>
      <c r="K69" t="s">
        <v>997</v>
      </c>
      <c r="L69" t="str">
        <f>MID(VLOOKUP(J69,'Store List'!B:D,3,0),4,3)</f>
        <v>067</v>
      </c>
    </row>
    <row r="70" spans="2:12">
      <c r="B70" t="s">
        <v>988</v>
      </c>
      <c r="C70" t="s">
        <v>1049</v>
      </c>
      <c r="D70" t="s">
        <v>988</v>
      </c>
      <c r="E70">
        <v>50007</v>
      </c>
      <c r="F70">
        <v>100</v>
      </c>
      <c r="H70">
        <v>1101414</v>
      </c>
      <c r="I70">
        <v>1414</v>
      </c>
      <c r="J70">
        <v>7625</v>
      </c>
      <c r="K70" t="s">
        <v>989</v>
      </c>
      <c r="L70" t="str">
        <f>MID(VLOOKUP(J70,'Store List'!B:D,3,0),4,3)</f>
        <v>141</v>
      </c>
    </row>
    <row r="71" spans="2:12">
      <c r="B71" t="s">
        <v>988</v>
      </c>
      <c r="C71" t="s">
        <v>1050</v>
      </c>
      <c r="D71" t="s">
        <v>988</v>
      </c>
      <c r="E71">
        <v>50007</v>
      </c>
      <c r="F71">
        <v>100</v>
      </c>
      <c r="H71">
        <v>1101415</v>
      </c>
      <c r="I71">
        <v>1415</v>
      </c>
      <c r="J71">
        <v>7626</v>
      </c>
      <c r="K71" s="214" t="s">
        <v>999</v>
      </c>
      <c r="L71" t="e">
        <f>MID(VLOOKUP(J71,'Store List'!B:D,3,0),4,3)</f>
        <v>#N/A</v>
      </c>
    </row>
    <row r="72" spans="2:12">
      <c r="B72" t="s">
        <v>988</v>
      </c>
      <c r="C72" t="s">
        <v>1051</v>
      </c>
      <c r="D72" t="s">
        <v>988</v>
      </c>
      <c r="E72">
        <v>50007</v>
      </c>
      <c r="F72">
        <v>100</v>
      </c>
      <c r="H72">
        <v>8213</v>
      </c>
      <c r="J72">
        <v>8213</v>
      </c>
      <c r="K72" t="s">
        <v>1052</v>
      </c>
      <c r="L72" t="e">
        <f>MID(VLOOKUP(J72,'Store List'!B:D,3,0),4,3)</f>
        <v>#N/A</v>
      </c>
    </row>
    <row r="73" spans="2:12">
      <c r="B73" t="s">
        <v>988</v>
      </c>
      <c r="C73" t="s">
        <v>1053</v>
      </c>
      <c r="D73" t="s">
        <v>988</v>
      </c>
      <c r="E73">
        <v>50007</v>
      </c>
      <c r="F73">
        <v>100</v>
      </c>
      <c r="H73" s="218">
        <v>1101927</v>
      </c>
      <c r="J73">
        <v>8150</v>
      </c>
      <c r="K73" t="s">
        <v>989</v>
      </c>
      <c r="L73" t="str">
        <f>MID(VLOOKUP(J73,'Store List'!B:D,3,0),4,3)</f>
        <v>192</v>
      </c>
    </row>
    <row r="74" spans="2:12">
      <c r="B74" t="s">
        <v>988</v>
      </c>
      <c r="C74" t="s">
        <v>1054</v>
      </c>
      <c r="D74" t="s">
        <v>988</v>
      </c>
      <c r="E74">
        <v>50007</v>
      </c>
      <c r="F74">
        <v>100</v>
      </c>
      <c r="H74">
        <v>1100861</v>
      </c>
      <c r="J74" s="216" t="s">
        <v>1055</v>
      </c>
      <c r="K74" t="s">
        <v>1056</v>
      </c>
      <c r="L74" t="s">
        <v>1057</v>
      </c>
    </row>
    <row r="75" spans="2:12">
      <c r="B75" t="s">
        <v>988</v>
      </c>
      <c r="C75" t="s">
        <v>1058</v>
      </c>
      <c r="D75" t="s">
        <v>988</v>
      </c>
      <c r="E75">
        <v>50007</v>
      </c>
      <c r="F75">
        <v>100</v>
      </c>
      <c r="H75">
        <v>1100862</v>
      </c>
      <c r="J75" s="216" t="s">
        <v>1059</v>
      </c>
      <c r="K75" t="s">
        <v>1056</v>
      </c>
      <c r="L75" t="s">
        <v>1057</v>
      </c>
    </row>
    <row r="76" spans="2:12">
      <c r="B76" t="s">
        <v>988</v>
      </c>
      <c r="C76" t="s">
        <v>1060</v>
      </c>
      <c r="D76" t="s">
        <v>988</v>
      </c>
      <c r="E76">
        <v>50007</v>
      </c>
      <c r="F76">
        <v>100</v>
      </c>
      <c r="H76">
        <v>1100863</v>
      </c>
      <c r="J76" s="216" t="s">
        <v>1061</v>
      </c>
      <c r="K76" t="s">
        <v>1062</v>
      </c>
      <c r="L76" t="s">
        <v>1057</v>
      </c>
    </row>
    <row r="77" spans="1:12">
      <c r="A77" s="216" t="s">
        <v>53</v>
      </c>
      <c r="B77" t="s">
        <v>988</v>
      </c>
      <c r="C77" t="s">
        <v>1063</v>
      </c>
      <c r="D77" t="s">
        <v>988</v>
      </c>
      <c r="E77">
        <v>50007</v>
      </c>
      <c r="F77">
        <v>100</v>
      </c>
      <c r="H77">
        <v>1100864</v>
      </c>
      <c r="J77" s="216" t="s">
        <v>1064</v>
      </c>
      <c r="K77" t="s">
        <v>1056</v>
      </c>
      <c r="L77" t="s">
        <v>1065</v>
      </c>
    </row>
    <row r="78" spans="2:12">
      <c r="B78" t="s">
        <v>988</v>
      </c>
      <c r="C78" t="s">
        <v>1066</v>
      </c>
      <c r="D78" t="s">
        <v>988</v>
      </c>
      <c r="E78">
        <v>50007</v>
      </c>
      <c r="F78">
        <v>100</v>
      </c>
      <c r="H78">
        <v>1100865</v>
      </c>
      <c r="J78" s="216" t="s">
        <v>1067</v>
      </c>
      <c r="K78" t="s">
        <v>1062</v>
      </c>
      <c r="L78" t="s">
        <v>1065</v>
      </c>
    </row>
    <row r="79" spans="2:12">
      <c r="B79" t="s">
        <v>988</v>
      </c>
      <c r="C79" t="s">
        <v>1068</v>
      </c>
      <c r="D79" t="s">
        <v>988</v>
      </c>
      <c r="E79">
        <v>50007</v>
      </c>
      <c r="F79">
        <v>100</v>
      </c>
      <c r="H79">
        <v>1100866</v>
      </c>
      <c r="J79" s="216" t="s">
        <v>1069</v>
      </c>
      <c r="K79" t="s">
        <v>1056</v>
      </c>
      <c r="L79" t="s">
        <v>1057</v>
      </c>
    </row>
    <row r="80" spans="2:12">
      <c r="B80" t="s">
        <v>988</v>
      </c>
      <c r="C80" t="s">
        <v>1070</v>
      </c>
      <c r="D80" t="s">
        <v>988</v>
      </c>
      <c r="E80">
        <v>50007</v>
      </c>
      <c r="F80">
        <v>100</v>
      </c>
      <c r="H80">
        <v>1101117</v>
      </c>
      <c r="J80">
        <v>7124</v>
      </c>
      <c r="K80" t="s">
        <v>1056</v>
      </c>
      <c r="L80" t="s">
        <v>1065</v>
      </c>
    </row>
    <row r="81" spans="2:12">
      <c r="B81" t="s">
        <v>988</v>
      </c>
      <c r="C81" t="s">
        <v>1071</v>
      </c>
      <c r="D81" t="s">
        <v>988</v>
      </c>
      <c r="E81">
        <v>50007</v>
      </c>
      <c r="F81">
        <v>100</v>
      </c>
      <c r="H81">
        <v>1101381</v>
      </c>
      <c r="J81">
        <v>7466</v>
      </c>
      <c r="K81" t="s">
        <v>1062</v>
      </c>
      <c r="L81" t="s">
        <v>1057</v>
      </c>
    </row>
    <row r="82" spans="2:12">
      <c r="B82" t="s">
        <v>988</v>
      </c>
      <c r="C82" t="s">
        <v>1072</v>
      </c>
      <c r="D82" t="s">
        <v>988</v>
      </c>
      <c r="E82">
        <v>50007</v>
      </c>
      <c r="F82">
        <v>100</v>
      </c>
      <c r="H82">
        <v>1101747</v>
      </c>
      <c r="J82">
        <v>7780</v>
      </c>
      <c r="K82" t="s">
        <v>1062</v>
      </c>
      <c r="L82" t="s">
        <v>1057</v>
      </c>
    </row>
    <row r="83" spans="2:6">
      <c r="B83" t="s">
        <v>988</v>
      </c>
      <c r="C83" t="s">
        <v>1073</v>
      </c>
      <c r="D83" t="s">
        <v>988</v>
      </c>
      <c r="E83">
        <v>50007</v>
      </c>
      <c r="F83">
        <v>100</v>
      </c>
    </row>
    <row r="84" spans="2:6">
      <c r="B84" t="s">
        <v>988</v>
      </c>
      <c r="C84" t="s">
        <v>1074</v>
      </c>
      <c r="D84" t="s">
        <v>988</v>
      </c>
      <c r="E84">
        <v>50007</v>
      </c>
      <c r="F84">
        <v>100</v>
      </c>
    </row>
    <row r="85" spans="2:6">
      <c r="B85" t="s">
        <v>988</v>
      </c>
      <c r="C85" t="s">
        <v>1075</v>
      </c>
      <c r="D85" t="s">
        <v>988</v>
      </c>
      <c r="E85">
        <v>50007</v>
      </c>
      <c r="F85">
        <v>100</v>
      </c>
    </row>
    <row r="86" spans="2:6">
      <c r="B86" t="s">
        <v>988</v>
      </c>
      <c r="C86" t="s">
        <v>1076</v>
      </c>
      <c r="D86" t="s">
        <v>988</v>
      </c>
      <c r="E86">
        <v>50007</v>
      </c>
      <c r="F86">
        <v>100</v>
      </c>
    </row>
    <row r="87" spans="2:6">
      <c r="B87" t="s">
        <v>988</v>
      </c>
      <c r="C87" t="s">
        <v>1077</v>
      </c>
      <c r="D87" t="s">
        <v>988</v>
      </c>
      <c r="E87">
        <v>50007</v>
      </c>
      <c r="F87">
        <v>100</v>
      </c>
    </row>
    <row r="88" spans="2:6">
      <c r="B88" t="s">
        <v>988</v>
      </c>
      <c r="C88" t="s">
        <v>1078</v>
      </c>
      <c r="D88" t="s">
        <v>988</v>
      </c>
      <c r="E88">
        <v>50007</v>
      </c>
      <c r="F88">
        <v>100</v>
      </c>
    </row>
    <row r="89" spans="2:6">
      <c r="B89" t="s">
        <v>988</v>
      </c>
      <c r="C89" t="s">
        <v>1079</v>
      </c>
      <c r="D89" t="s">
        <v>988</v>
      </c>
      <c r="E89">
        <v>50007</v>
      </c>
      <c r="F89">
        <v>100</v>
      </c>
    </row>
    <row r="90" spans="2:6">
      <c r="B90" t="s">
        <v>988</v>
      </c>
      <c r="C90" t="s">
        <v>1080</v>
      </c>
      <c r="D90" t="s">
        <v>988</v>
      </c>
      <c r="E90">
        <v>50007</v>
      </c>
      <c r="F90">
        <v>100</v>
      </c>
    </row>
    <row r="91" spans="2:6">
      <c r="B91" t="s">
        <v>988</v>
      </c>
      <c r="C91" t="s">
        <v>1081</v>
      </c>
      <c r="D91" t="s">
        <v>988</v>
      </c>
      <c r="E91">
        <v>50007</v>
      </c>
      <c r="F91">
        <v>100</v>
      </c>
    </row>
    <row r="92" spans="2:6">
      <c r="B92" t="s">
        <v>988</v>
      </c>
      <c r="C92" t="s">
        <v>1082</v>
      </c>
      <c r="D92" t="s">
        <v>988</v>
      </c>
      <c r="E92">
        <v>50007</v>
      </c>
      <c r="F92">
        <v>100</v>
      </c>
    </row>
    <row r="93" spans="2:6">
      <c r="B93" t="s">
        <v>988</v>
      </c>
      <c r="C93" t="s">
        <v>1083</v>
      </c>
      <c r="D93" t="s">
        <v>988</v>
      </c>
      <c r="E93">
        <v>50007</v>
      </c>
      <c r="F93">
        <v>100</v>
      </c>
    </row>
    <row r="94" spans="2:6">
      <c r="B94" t="s">
        <v>988</v>
      </c>
      <c r="C94" t="s">
        <v>1084</v>
      </c>
      <c r="D94" t="s">
        <v>988</v>
      </c>
      <c r="E94">
        <v>50007</v>
      </c>
      <c r="F94">
        <v>100</v>
      </c>
    </row>
    <row r="95" spans="2:6">
      <c r="B95" t="s">
        <v>988</v>
      </c>
      <c r="C95" t="s">
        <v>1085</v>
      </c>
      <c r="D95" t="s">
        <v>988</v>
      </c>
      <c r="E95">
        <v>50007</v>
      </c>
      <c r="F95">
        <v>100</v>
      </c>
    </row>
    <row r="96" spans="2:6">
      <c r="B96" t="s">
        <v>988</v>
      </c>
      <c r="C96" t="s">
        <v>1086</v>
      </c>
      <c r="D96" t="s">
        <v>988</v>
      </c>
      <c r="E96">
        <v>50007</v>
      </c>
      <c r="F96">
        <v>100</v>
      </c>
    </row>
    <row r="97" spans="2:6">
      <c r="B97" t="s">
        <v>988</v>
      </c>
      <c r="C97" t="s">
        <v>1087</v>
      </c>
      <c r="D97" t="s">
        <v>988</v>
      </c>
      <c r="E97">
        <v>50007</v>
      </c>
      <c r="F97">
        <v>100</v>
      </c>
    </row>
    <row r="98" spans="2:6">
      <c r="B98" t="s">
        <v>988</v>
      </c>
      <c r="C98" t="s">
        <v>1088</v>
      </c>
      <c r="D98" t="s">
        <v>988</v>
      </c>
      <c r="E98">
        <v>50007</v>
      </c>
      <c r="F98">
        <v>100</v>
      </c>
    </row>
    <row r="99" spans="2:6">
      <c r="B99" t="s">
        <v>988</v>
      </c>
      <c r="C99" t="s">
        <v>1089</v>
      </c>
      <c r="D99" t="s">
        <v>988</v>
      </c>
      <c r="E99">
        <v>50007</v>
      </c>
      <c r="F99">
        <v>100</v>
      </c>
    </row>
    <row r="100" spans="2:6">
      <c r="B100" t="s">
        <v>988</v>
      </c>
      <c r="C100" t="s">
        <v>1090</v>
      </c>
      <c r="D100" t="s">
        <v>988</v>
      </c>
      <c r="E100">
        <v>50007</v>
      </c>
      <c r="F100">
        <v>100</v>
      </c>
    </row>
    <row r="101" spans="2:6">
      <c r="B101" t="s">
        <v>988</v>
      </c>
      <c r="C101" t="s">
        <v>1091</v>
      </c>
      <c r="D101" t="s">
        <v>988</v>
      </c>
      <c r="E101">
        <v>50007</v>
      </c>
      <c r="F101">
        <v>100</v>
      </c>
    </row>
    <row r="102" spans="2:6">
      <c r="B102" t="s">
        <v>988</v>
      </c>
      <c r="C102" t="s">
        <v>1092</v>
      </c>
      <c r="D102" t="s">
        <v>988</v>
      </c>
      <c r="E102">
        <v>50007</v>
      </c>
      <c r="F102">
        <v>100</v>
      </c>
    </row>
    <row r="103" spans="2:6">
      <c r="B103" t="s">
        <v>988</v>
      </c>
      <c r="C103" t="s">
        <v>1093</v>
      </c>
      <c r="D103" t="s">
        <v>988</v>
      </c>
      <c r="E103">
        <v>50007</v>
      </c>
      <c r="F103">
        <v>100</v>
      </c>
    </row>
    <row r="104" spans="2:6">
      <c r="B104" t="s">
        <v>0</v>
      </c>
      <c r="C104" t="s">
        <v>1094</v>
      </c>
      <c r="D104" t="s">
        <v>0</v>
      </c>
      <c r="E104">
        <v>60507</v>
      </c>
      <c r="F104">
        <v>1200</v>
      </c>
    </row>
    <row r="105" spans="2:6">
      <c r="B105" t="s">
        <v>988</v>
      </c>
      <c r="C105" t="s">
        <v>1093</v>
      </c>
      <c r="D105" t="s">
        <v>988</v>
      </c>
      <c r="E105">
        <v>50007</v>
      </c>
      <c r="F105">
        <v>100</v>
      </c>
    </row>
    <row r="106" spans="2:6">
      <c r="B106" t="s">
        <v>988</v>
      </c>
      <c r="C106" t="s">
        <v>1091</v>
      </c>
      <c r="D106" t="s">
        <v>988</v>
      </c>
      <c r="E106">
        <v>50007</v>
      </c>
      <c r="F106">
        <v>100</v>
      </c>
    </row>
    <row r="107" spans="2:6">
      <c r="B107" t="s">
        <v>988</v>
      </c>
      <c r="C107" t="s">
        <v>1095</v>
      </c>
      <c r="D107" t="s">
        <v>988</v>
      </c>
      <c r="E107">
        <v>50007</v>
      </c>
      <c r="F107">
        <v>100</v>
      </c>
    </row>
    <row r="108" spans="2:6">
      <c r="B108" t="s">
        <v>988</v>
      </c>
      <c r="C108" t="s">
        <v>1092</v>
      </c>
      <c r="D108" t="s">
        <v>988</v>
      </c>
      <c r="E108">
        <v>50007</v>
      </c>
      <c r="F108">
        <v>100</v>
      </c>
    </row>
    <row r="109" spans="2:6">
      <c r="B109" t="s">
        <v>988</v>
      </c>
      <c r="C109" t="s">
        <v>1096</v>
      </c>
      <c r="D109" t="s">
        <v>988</v>
      </c>
      <c r="E109">
        <v>50007</v>
      </c>
      <c r="F109">
        <v>100</v>
      </c>
    </row>
    <row r="110" spans="2:6">
      <c r="B110" t="s">
        <v>988</v>
      </c>
      <c r="C110" t="s">
        <v>1096</v>
      </c>
      <c r="D110" t="s">
        <v>988</v>
      </c>
      <c r="E110">
        <v>50007</v>
      </c>
      <c r="F110">
        <v>100</v>
      </c>
    </row>
    <row r="111" spans="2:6">
      <c r="B111" t="s">
        <v>0</v>
      </c>
      <c r="C111" t="s">
        <v>1094</v>
      </c>
      <c r="D111" t="s">
        <v>0</v>
      </c>
      <c r="E111">
        <v>60507</v>
      </c>
      <c r="F111">
        <v>1200</v>
      </c>
    </row>
    <row r="112" spans="2:6">
      <c r="B112" t="s">
        <v>988</v>
      </c>
      <c r="C112" t="s">
        <v>1093</v>
      </c>
      <c r="D112" t="s">
        <v>988</v>
      </c>
      <c r="E112">
        <v>50007</v>
      </c>
      <c r="F112">
        <v>100</v>
      </c>
    </row>
    <row r="113" spans="2:6">
      <c r="B113" t="s">
        <v>988</v>
      </c>
      <c r="C113" t="s">
        <v>1096</v>
      </c>
      <c r="D113" t="s">
        <v>988</v>
      </c>
      <c r="E113">
        <v>50007</v>
      </c>
      <c r="F113">
        <v>100</v>
      </c>
    </row>
    <row r="114" spans="2:6">
      <c r="B114" t="s">
        <v>988</v>
      </c>
      <c r="C114" t="s">
        <v>1093</v>
      </c>
      <c r="D114" t="s">
        <v>988</v>
      </c>
      <c r="E114">
        <v>50007</v>
      </c>
      <c r="F114">
        <v>100</v>
      </c>
    </row>
    <row r="115" spans="2:6">
      <c r="B115" t="s">
        <v>988</v>
      </c>
      <c r="C115" t="s">
        <v>1093</v>
      </c>
      <c r="D115" t="s">
        <v>988</v>
      </c>
      <c r="E115">
        <v>50007</v>
      </c>
      <c r="F115">
        <v>100</v>
      </c>
    </row>
    <row r="116" spans="2:6">
      <c r="B116" t="s">
        <v>988</v>
      </c>
      <c r="C116" t="s">
        <v>1091</v>
      </c>
      <c r="D116" t="s">
        <v>988</v>
      </c>
      <c r="E116">
        <v>50007</v>
      </c>
      <c r="F116">
        <v>100</v>
      </c>
    </row>
    <row r="117" spans="2:16">
      <c r="B117" t="s">
        <v>0</v>
      </c>
      <c r="C117" s="214" t="s">
        <v>1097</v>
      </c>
      <c r="D117" t="s">
        <v>0</v>
      </c>
      <c r="E117" s="219">
        <v>60507</v>
      </c>
      <c r="F117" s="214">
        <v>1200</v>
      </c>
      <c r="P117" s="214"/>
    </row>
    <row r="118" spans="2:16">
      <c r="B118" t="s">
        <v>988</v>
      </c>
      <c r="C118" s="214" t="s">
        <v>1091</v>
      </c>
      <c r="D118" t="s">
        <v>988</v>
      </c>
      <c r="E118" s="219">
        <v>50007</v>
      </c>
      <c r="F118" s="214">
        <v>100</v>
      </c>
      <c r="P118" s="214"/>
    </row>
    <row r="119" spans="2:6">
      <c r="B119" t="s">
        <v>988</v>
      </c>
      <c r="C119" t="s">
        <v>1093</v>
      </c>
      <c r="D119" t="s">
        <v>988</v>
      </c>
      <c r="E119">
        <v>50007</v>
      </c>
      <c r="F119">
        <v>100</v>
      </c>
    </row>
    <row r="120" spans="2:6">
      <c r="B120" t="s">
        <v>988</v>
      </c>
      <c r="C120" t="s">
        <v>1091</v>
      </c>
      <c r="D120" t="s">
        <v>988</v>
      </c>
      <c r="E120">
        <v>50007</v>
      </c>
      <c r="F120">
        <v>100</v>
      </c>
    </row>
    <row r="121" spans="2:6">
      <c r="B121" t="s">
        <v>988</v>
      </c>
      <c r="C121" t="s">
        <v>988</v>
      </c>
      <c r="D121" t="s">
        <v>988</v>
      </c>
      <c r="E121">
        <v>50007</v>
      </c>
      <c r="F121">
        <v>100</v>
      </c>
    </row>
    <row r="122" spans="2:6">
      <c r="B122" t="s">
        <v>988</v>
      </c>
      <c r="C122" t="s">
        <v>1098</v>
      </c>
      <c r="D122" t="s">
        <v>988</v>
      </c>
      <c r="E122">
        <v>50007</v>
      </c>
      <c r="F122">
        <v>100</v>
      </c>
    </row>
    <row r="123" spans="2:6">
      <c r="B123" t="s">
        <v>988</v>
      </c>
      <c r="C123" t="s">
        <v>1099</v>
      </c>
      <c r="D123" t="s">
        <v>988</v>
      </c>
      <c r="E123">
        <v>50007</v>
      </c>
      <c r="F123">
        <v>100</v>
      </c>
    </row>
    <row r="124" spans="2:6">
      <c r="B124" t="s">
        <v>988</v>
      </c>
      <c r="C124" t="s">
        <v>1100</v>
      </c>
      <c r="D124" t="s">
        <v>988</v>
      </c>
      <c r="E124">
        <v>50007</v>
      </c>
      <c r="F124">
        <v>100</v>
      </c>
    </row>
    <row r="125" spans="2:16">
      <c r="B125" t="s">
        <v>988</v>
      </c>
      <c r="C125" s="217" t="s">
        <v>1101</v>
      </c>
      <c r="D125" t="s">
        <v>988</v>
      </c>
      <c r="E125" s="217">
        <v>50007</v>
      </c>
      <c r="F125" s="217">
        <v>100</v>
      </c>
      <c r="P125" s="217"/>
    </row>
    <row r="126" spans="2:16">
      <c r="B126" t="s">
        <v>988</v>
      </c>
      <c r="C126" s="217" t="s">
        <v>1102</v>
      </c>
      <c r="D126" t="s">
        <v>988</v>
      </c>
      <c r="E126" s="217">
        <v>50007</v>
      </c>
      <c r="F126" s="217">
        <v>100</v>
      </c>
      <c r="P126" s="217"/>
    </row>
    <row r="127" spans="2:16">
      <c r="B127" t="s">
        <v>1</v>
      </c>
      <c r="C127" s="217" t="s">
        <v>1103</v>
      </c>
      <c r="D127" t="s">
        <v>1</v>
      </c>
      <c r="E127" s="217">
        <v>51001</v>
      </c>
      <c r="F127" s="217">
        <v>1000</v>
      </c>
      <c r="P127" s="217"/>
    </row>
    <row r="128" spans="2:16">
      <c r="B128" t="s">
        <v>1</v>
      </c>
      <c r="C128" s="217" t="s">
        <v>1104</v>
      </c>
      <c r="D128" t="s">
        <v>1</v>
      </c>
      <c r="E128" s="217">
        <v>51001</v>
      </c>
      <c r="F128" s="217">
        <v>1000</v>
      </c>
      <c r="P128" s="217"/>
    </row>
    <row r="129" spans="2:16">
      <c r="B129" t="s">
        <v>1</v>
      </c>
      <c r="C129" s="217" t="s">
        <v>1105</v>
      </c>
      <c r="D129" t="s">
        <v>1</v>
      </c>
      <c r="E129" s="217">
        <v>51001</v>
      </c>
      <c r="F129" s="217">
        <v>1000</v>
      </c>
      <c r="P129" s="217"/>
    </row>
    <row r="130" spans="2:16">
      <c r="B130" t="s">
        <v>1</v>
      </c>
      <c r="C130" s="217" t="s">
        <v>1106</v>
      </c>
      <c r="D130" t="s">
        <v>1</v>
      </c>
      <c r="E130" s="217">
        <v>51001</v>
      </c>
      <c r="F130" s="217">
        <v>1000</v>
      </c>
      <c r="P130" s="217"/>
    </row>
    <row r="131" spans="2:16">
      <c r="B131" t="s">
        <v>1</v>
      </c>
      <c r="C131" s="217" t="s">
        <v>1107</v>
      </c>
      <c r="D131" t="s">
        <v>1</v>
      </c>
      <c r="E131" s="217">
        <v>51001</v>
      </c>
      <c r="F131" s="217">
        <v>1000</v>
      </c>
      <c r="P131" s="217"/>
    </row>
    <row r="132" spans="2:16">
      <c r="B132" t="s">
        <v>1</v>
      </c>
      <c r="C132" s="217" t="s">
        <v>1108</v>
      </c>
      <c r="D132" t="s">
        <v>1</v>
      </c>
      <c r="E132" s="217">
        <v>51001</v>
      </c>
      <c r="F132" s="217">
        <v>1000</v>
      </c>
      <c r="P132" s="217"/>
    </row>
    <row r="133" spans="2:16">
      <c r="B133" t="s">
        <v>1</v>
      </c>
      <c r="C133" s="217" t="s">
        <v>1109</v>
      </c>
      <c r="D133" t="s">
        <v>1</v>
      </c>
      <c r="E133" s="217">
        <v>51001</v>
      </c>
      <c r="F133" s="217">
        <v>1000</v>
      </c>
      <c r="P133" s="217"/>
    </row>
    <row r="134" spans="2:16">
      <c r="B134" t="s">
        <v>1</v>
      </c>
      <c r="C134" s="217" t="s">
        <v>1110</v>
      </c>
      <c r="D134" t="s">
        <v>1</v>
      </c>
      <c r="E134" s="217">
        <v>51001</v>
      </c>
      <c r="F134" s="217">
        <v>1000</v>
      </c>
      <c r="P134" s="217"/>
    </row>
    <row r="135" spans="2:16">
      <c r="B135" t="s">
        <v>1</v>
      </c>
      <c r="C135" s="217" t="s">
        <v>1111</v>
      </c>
      <c r="D135" t="s">
        <v>1</v>
      </c>
      <c r="E135" s="217">
        <v>51001</v>
      </c>
      <c r="F135" s="217">
        <v>1000</v>
      </c>
      <c r="P135" s="217"/>
    </row>
    <row r="136" spans="2:16">
      <c r="B136" t="s">
        <v>1</v>
      </c>
      <c r="C136" s="217" t="s">
        <v>1112</v>
      </c>
      <c r="D136" t="s">
        <v>1</v>
      </c>
      <c r="E136" s="217">
        <v>51001</v>
      </c>
      <c r="F136" s="217">
        <v>1000</v>
      </c>
      <c r="P136" s="217"/>
    </row>
    <row r="137" spans="2:16">
      <c r="B137" t="s">
        <v>1</v>
      </c>
      <c r="C137" s="217" t="s">
        <v>1113</v>
      </c>
      <c r="D137" t="s">
        <v>1</v>
      </c>
      <c r="E137" s="217">
        <v>51001</v>
      </c>
      <c r="F137" s="217">
        <v>1000</v>
      </c>
      <c r="P137" s="217"/>
    </row>
    <row r="138" spans="2:16">
      <c r="B138" t="s">
        <v>1</v>
      </c>
      <c r="C138" s="217" t="s">
        <v>1114</v>
      </c>
      <c r="D138" t="s">
        <v>1</v>
      </c>
      <c r="E138" s="217">
        <v>51001</v>
      </c>
      <c r="F138" s="217">
        <v>1000</v>
      </c>
      <c r="P138" s="217"/>
    </row>
    <row r="139" spans="2:16">
      <c r="B139" t="s">
        <v>1</v>
      </c>
      <c r="C139" s="217" t="s">
        <v>1115</v>
      </c>
      <c r="D139" t="s">
        <v>1</v>
      </c>
      <c r="E139" s="217">
        <v>51001</v>
      </c>
      <c r="F139" s="217">
        <v>1000</v>
      </c>
      <c r="P139" s="217"/>
    </row>
    <row r="140" spans="2:16">
      <c r="B140" t="s">
        <v>0</v>
      </c>
      <c r="C140" s="217" t="s">
        <v>1116</v>
      </c>
      <c r="D140" t="s">
        <v>0</v>
      </c>
      <c r="E140" s="217">
        <v>60507</v>
      </c>
      <c r="F140" s="217">
        <v>1200</v>
      </c>
      <c r="P140" s="217"/>
    </row>
    <row r="141" spans="2:16">
      <c r="B141" t="s">
        <v>0</v>
      </c>
      <c r="C141" s="217" t="s">
        <v>1117</v>
      </c>
      <c r="D141" t="s">
        <v>0</v>
      </c>
      <c r="E141" s="217">
        <v>60507</v>
      </c>
      <c r="F141" s="217">
        <v>1200</v>
      </c>
      <c r="P141" s="217"/>
    </row>
    <row r="142" spans="2:16">
      <c r="B142" t="s">
        <v>0</v>
      </c>
      <c r="C142" s="217" t="s">
        <v>1118</v>
      </c>
      <c r="D142" t="s">
        <v>0</v>
      </c>
      <c r="E142" s="217">
        <v>60507</v>
      </c>
      <c r="F142" s="217">
        <v>1200</v>
      </c>
      <c r="P142" s="217"/>
    </row>
    <row r="143" spans="2:16">
      <c r="B143" t="s">
        <v>0</v>
      </c>
      <c r="C143" s="217" t="s">
        <v>1119</v>
      </c>
      <c r="D143" t="s">
        <v>0</v>
      </c>
      <c r="E143" s="217">
        <v>60507</v>
      </c>
      <c r="F143" s="217">
        <v>1200</v>
      </c>
      <c r="P143" s="217"/>
    </row>
    <row r="144" spans="2:16">
      <c r="B144" t="s">
        <v>0</v>
      </c>
      <c r="C144" s="217" t="s">
        <v>1120</v>
      </c>
      <c r="D144" t="s">
        <v>0</v>
      </c>
      <c r="E144" s="217">
        <v>60507</v>
      </c>
      <c r="F144" s="217">
        <v>1200</v>
      </c>
      <c r="P144" s="217"/>
    </row>
    <row r="145" spans="2:16">
      <c r="B145" t="s">
        <v>0</v>
      </c>
      <c r="C145" s="217" t="s">
        <v>1121</v>
      </c>
      <c r="D145" t="s">
        <v>0</v>
      </c>
      <c r="E145" s="217">
        <v>60507</v>
      </c>
      <c r="F145" s="217">
        <v>1200</v>
      </c>
      <c r="P145" s="217"/>
    </row>
    <row r="146" spans="2:6">
      <c r="B146" t="s">
        <v>0</v>
      </c>
      <c r="C146" t="s">
        <v>1122</v>
      </c>
      <c r="D146" t="s">
        <v>0</v>
      </c>
      <c r="E146" s="217">
        <v>60507</v>
      </c>
      <c r="F146" s="217">
        <v>1200</v>
      </c>
    </row>
    <row r="147" spans="2:6">
      <c r="B147" t="s">
        <v>0</v>
      </c>
      <c r="C147" t="s">
        <v>1123</v>
      </c>
      <c r="D147" t="s">
        <v>0</v>
      </c>
      <c r="E147" s="217">
        <v>60507</v>
      </c>
      <c r="F147" s="217">
        <v>1200</v>
      </c>
    </row>
    <row r="148" spans="2:6">
      <c r="B148" t="s">
        <v>0</v>
      </c>
      <c r="C148" t="s">
        <v>1124</v>
      </c>
      <c r="D148" t="s">
        <v>0</v>
      </c>
      <c r="E148">
        <v>60507</v>
      </c>
      <c r="F148">
        <v>1200</v>
      </c>
    </row>
    <row r="149" spans="2:6">
      <c r="B149" t="s">
        <v>0</v>
      </c>
      <c r="C149" t="s">
        <v>1125</v>
      </c>
      <c r="D149" t="s">
        <v>0</v>
      </c>
      <c r="E149">
        <v>60507</v>
      </c>
      <c r="F149">
        <v>1200</v>
      </c>
    </row>
    <row r="150" spans="2:6">
      <c r="B150" t="s">
        <v>0</v>
      </c>
      <c r="C150" t="s">
        <v>1126</v>
      </c>
      <c r="D150" t="s">
        <v>0</v>
      </c>
      <c r="E150">
        <v>60507</v>
      </c>
      <c r="F150">
        <v>1200</v>
      </c>
    </row>
    <row r="151" spans="2:6">
      <c r="B151" t="s">
        <v>0</v>
      </c>
      <c r="C151" t="s">
        <v>1127</v>
      </c>
      <c r="D151" t="s">
        <v>0</v>
      </c>
      <c r="E151">
        <v>60507</v>
      </c>
      <c r="F151">
        <v>1200</v>
      </c>
    </row>
    <row r="152" spans="2:6">
      <c r="B152" t="s">
        <v>0</v>
      </c>
      <c r="C152" t="s">
        <v>1128</v>
      </c>
      <c r="D152" t="s">
        <v>0</v>
      </c>
      <c r="E152">
        <v>60507</v>
      </c>
      <c r="F152">
        <v>1200</v>
      </c>
    </row>
    <row r="153" spans="2:6">
      <c r="B153" t="s">
        <v>0</v>
      </c>
      <c r="C153" t="s">
        <v>1129</v>
      </c>
      <c r="D153" t="s">
        <v>0</v>
      </c>
      <c r="E153">
        <v>60507</v>
      </c>
      <c r="F153">
        <v>1200</v>
      </c>
    </row>
    <row r="154" spans="2:6">
      <c r="B154" t="s">
        <v>0</v>
      </c>
      <c r="C154" t="s">
        <v>1130</v>
      </c>
      <c r="D154" t="s">
        <v>0</v>
      </c>
      <c r="E154">
        <v>60507</v>
      </c>
      <c r="F154">
        <v>1200</v>
      </c>
    </row>
    <row r="155" spans="2:6">
      <c r="B155" t="s">
        <v>0</v>
      </c>
      <c r="C155" t="s">
        <v>1131</v>
      </c>
      <c r="D155" t="s">
        <v>0</v>
      </c>
      <c r="E155">
        <v>60507</v>
      </c>
      <c r="F155">
        <v>1200</v>
      </c>
    </row>
    <row r="156" spans="2:6">
      <c r="B156" t="s">
        <v>0</v>
      </c>
      <c r="C156" t="s">
        <v>1132</v>
      </c>
      <c r="D156" t="s">
        <v>0</v>
      </c>
      <c r="E156">
        <v>60507</v>
      </c>
      <c r="F156">
        <v>1200</v>
      </c>
    </row>
    <row r="157" spans="2:6">
      <c r="B157" t="s">
        <v>0</v>
      </c>
      <c r="C157" t="s">
        <v>1133</v>
      </c>
      <c r="D157" t="s">
        <v>0</v>
      </c>
      <c r="E157">
        <v>60507</v>
      </c>
      <c r="F157">
        <v>1200</v>
      </c>
    </row>
    <row r="158" spans="2:6">
      <c r="B158" t="s">
        <v>0</v>
      </c>
      <c r="C158" t="s">
        <v>1134</v>
      </c>
      <c r="D158" t="s">
        <v>0</v>
      </c>
      <c r="E158">
        <v>60507</v>
      </c>
      <c r="F158">
        <v>1200</v>
      </c>
    </row>
    <row r="159" spans="2:6">
      <c r="B159" t="s">
        <v>0</v>
      </c>
      <c r="C159" t="s">
        <v>1135</v>
      </c>
      <c r="D159" t="s">
        <v>0</v>
      </c>
      <c r="E159">
        <v>60507</v>
      </c>
      <c r="F159">
        <v>1200</v>
      </c>
    </row>
    <row r="160" spans="2:6">
      <c r="B160" t="s">
        <v>0</v>
      </c>
      <c r="C160" t="s">
        <v>1136</v>
      </c>
      <c r="D160" t="s">
        <v>0</v>
      </c>
      <c r="E160">
        <v>60507</v>
      </c>
      <c r="F160">
        <v>1200</v>
      </c>
    </row>
    <row r="161" spans="2:6">
      <c r="B161" t="s">
        <v>0</v>
      </c>
      <c r="C161" t="s">
        <v>1137</v>
      </c>
      <c r="D161" t="s">
        <v>0</v>
      </c>
      <c r="E161">
        <v>60507</v>
      </c>
      <c r="F161">
        <v>1200</v>
      </c>
    </row>
    <row r="162" spans="2:6">
      <c r="B162" t="s">
        <v>988</v>
      </c>
      <c r="C162" t="s">
        <v>1138</v>
      </c>
      <c r="D162" t="s">
        <v>988</v>
      </c>
      <c r="E162">
        <v>50007</v>
      </c>
      <c r="F162">
        <v>100</v>
      </c>
    </row>
    <row r="163" spans="2:6">
      <c r="B163" t="s">
        <v>988</v>
      </c>
      <c r="C163" t="s">
        <v>1138</v>
      </c>
      <c r="D163" t="s">
        <v>988</v>
      </c>
      <c r="E163">
        <v>50007</v>
      </c>
      <c r="F163">
        <v>100</v>
      </c>
    </row>
    <row r="164" spans="2:6">
      <c r="B164" t="s">
        <v>988</v>
      </c>
      <c r="C164" t="s">
        <v>1138</v>
      </c>
      <c r="D164" t="s">
        <v>988</v>
      </c>
      <c r="E164">
        <v>50007</v>
      </c>
      <c r="F164">
        <v>100</v>
      </c>
    </row>
    <row r="165" spans="2:6">
      <c r="B165" t="s">
        <v>988</v>
      </c>
      <c r="C165" t="s">
        <v>1138</v>
      </c>
      <c r="D165" t="s">
        <v>988</v>
      </c>
      <c r="E165">
        <v>50007</v>
      </c>
      <c r="F165">
        <v>100</v>
      </c>
    </row>
    <row r="166" spans="2:6">
      <c r="B166" t="s">
        <v>988</v>
      </c>
      <c r="C166" t="s">
        <v>1139</v>
      </c>
      <c r="D166" t="s">
        <v>988</v>
      </c>
      <c r="E166">
        <v>50007</v>
      </c>
      <c r="F166">
        <v>100</v>
      </c>
    </row>
    <row r="167" spans="2:6">
      <c r="B167" t="s">
        <v>988</v>
      </c>
      <c r="C167" t="s">
        <v>1139</v>
      </c>
      <c r="D167" t="s">
        <v>988</v>
      </c>
      <c r="E167">
        <v>50007</v>
      </c>
      <c r="F167">
        <v>100</v>
      </c>
    </row>
    <row r="168" spans="2:6">
      <c r="B168" t="s">
        <v>988</v>
      </c>
      <c r="C168" t="s">
        <v>1139</v>
      </c>
      <c r="D168" t="s">
        <v>988</v>
      </c>
      <c r="E168">
        <v>50007</v>
      </c>
      <c r="F168">
        <v>100</v>
      </c>
    </row>
    <row r="169" spans="2:6">
      <c r="B169" t="s">
        <v>0</v>
      </c>
      <c r="C169" t="s">
        <v>1140</v>
      </c>
      <c r="D169" t="s">
        <v>0</v>
      </c>
      <c r="E169">
        <v>60507</v>
      </c>
      <c r="F169">
        <v>1200</v>
      </c>
    </row>
    <row r="170" spans="2:6">
      <c r="B170" t="s">
        <v>0</v>
      </c>
      <c r="C170" t="s">
        <v>1141</v>
      </c>
      <c r="D170" t="s">
        <v>0</v>
      </c>
      <c r="E170">
        <v>60507</v>
      </c>
      <c r="F170">
        <v>1200</v>
      </c>
    </row>
    <row r="171" spans="2:6">
      <c r="B171" t="s">
        <v>0</v>
      </c>
      <c r="C171" t="s">
        <v>1142</v>
      </c>
      <c r="D171" t="s">
        <v>0</v>
      </c>
      <c r="E171">
        <v>60507</v>
      </c>
      <c r="F171">
        <v>1200</v>
      </c>
    </row>
    <row r="172" spans="2:6">
      <c r="B172" t="s">
        <v>0</v>
      </c>
      <c r="C172" t="s">
        <v>1140</v>
      </c>
      <c r="D172" t="s">
        <v>0</v>
      </c>
      <c r="E172">
        <v>60507</v>
      </c>
      <c r="F172">
        <v>1200</v>
      </c>
    </row>
    <row r="173" spans="2:6">
      <c r="B173" t="s">
        <v>0</v>
      </c>
      <c r="C173" t="s">
        <v>1140</v>
      </c>
      <c r="D173" t="s">
        <v>0</v>
      </c>
      <c r="E173">
        <v>60507</v>
      </c>
      <c r="F173">
        <v>1200</v>
      </c>
    </row>
    <row r="174" spans="2:6">
      <c r="B174" t="s">
        <v>988</v>
      </c>
      <c r="C174" t="s">
        <v>1139</v>
      </c>
      <c r="D174" t="s">
        <v>988</v>
      </c>
      <c r="E174">
        <v>50007</v>
      </c>
      <c r="F174">
        <v>100</v>
      </c>
    </row>
    <row r="175" spans="2:6">
      <c r="B175" t="s">
        <v>988</v>
      </c>
      <c r="C175" t="s">
        <v>1139</v>
      </c>
      <c r="D175" t="s">
        <v>988</v>
      </c>
      <c r="E175">
        <v>50007</v>
      </c>
      <c r="F175">
        <v>100</v>
      </c>
    </row>
    <row r="176" spans="2:6">
      <c r="B176" t="s">
        <v>0</v>
      </c>
      <c r="C176" t="s">
        <v>1143</v>
      </c>
      <c r="D176" t="s">
        <v>0</v>
      </c>
      <c r="E176">
        <v>60507</v>
      </c>
      <c r="F176">
        <v>1200</v>
      </c>
    </row>
    <row r="177" spans="2:6">
      <c r="B177" t="s">
        <v>0</v>
      </c>
      <c r="C177" t="s">
        <v>1144</v>
      </c>
      <c r="D177" t="s">
        <v>0</v>
      </c>
      <c r="E177">
        <v>60507</v>
      </c>
      <c r="F177">
        <v>1200</v>
      </c>
    </row>
    <row r="178" spans="2:6">
      <c r="B178" t="s">
        <v>0</v>
      </c>
      <c r="C178" t="s">
        <v>1145</v>
      </c>
      <c r="D178" t="s">
        <v>0</v>
      </c>
      <c r="E178">
        <v>60507</v>
      </c>
      <c r="F178">
        <v>1200</v>
      </c>
    </row>
    <row r="179" spans="2:6">
      <c r="B179" t="s">
        <v>0</v>
      </c>
      <c r="C179" t="s">
        <v>1146</v>
      </c>
      <c r="D179" t="s">
        <v>0</v>
      </c>
      <c r="E179">
        <v>60507</v>
      </c>
      <c r="F179">
        <v>1200</v>
      </c>
    </row>
    <row r="180" spans="2:6">
      <c r="B180" t="s">
        <v>0</v>
      </c>
      <c r="C180" t="s">
        <v>1147</v>
      </c>
      <c r="D180" t="s">
        <v>0</v>
      </c>
      <c r="E180">
        <v>60507</v>
      </c>
      <c r="F180">
        <v>1200</v>
      </c>
    </row>
    <row r="181" spans="2:6">
      <c r="B181" t="s">
        <v>0</v>
      </c>
      <c r="C181" t="s">
        <v>1148</v>
      </c>
      <c r="D181" t="s">
        <v>0</v>
      </c>
      <c r="E181">
        <v>60507</v>
      </c>
      <c r="F181">
        <v>1200</v>
      </c>
    </row>
    <row r="182" spans="2:6">
      <c r="B182" t="s">
        <v>0</v>
      </c>
      <c r="C182" t="s">
        <v>1149</v>
      </c>
      <c r="D182" t="s">
        <v>0</v>
      </c>
      <c r="E182">
        <v>60507</v>
      </c>
      <c r="F182">
        <v>1200</v>
      </c>
    </row>
    <row r="183" spans="2:6">
      <c r="B183" t="s">
        <v>988</v>
      </c>
      <c r="C183" t="s">
        <v>1150</v>
      </c>
      <c r="D183" t="s">
        <v>988</v>
      </c>
      <c r="E183">
        <v>50007</v>
      </c>
      <c r="F183">
        <v>100</v>
      </c>
    </row>
    <row r="184" spans="2:6">
      <c r="B184" t="s">
        <v>990</v>
      </c>
      <c r="C184" t="s">
        <v>990</v>
      </c>
      <c r="D184" t="s">
        <v>990</v>
      </c>
      <c r="E184">
        <v>66501</v>
      </c>
      <c r="F184">
        <v>1100</v>
      </c>
    </row>
    <row r="185" spans="2:6">
      <c r="B185" t="s">
        <v>988</v>
      </c>
      <c r="C185" t="s">
        <v>1015</v>
      </c>
      <c r="D185" t="s">
        <v>988</v>
      </c>
      <c r="E185">
        <v>50007</v>
      </c>
      <c r="F185">
        <v>100</v>
      </c>
    </row>
    <row r="186" spans="3:3">
      <c r="C186" s="214"/>
    </row>
    <row r="187" spans="2:6">
      <c r="B187">
        <v>1100</v>
      </c>
      <c r="C187" t="s">
        <v>990</v>
      </c>
      <c r="D187">
        <v>1100</v>
      </c>
      <c r="E187">
        <v>66501</v>
      </c>
      <c r="F187">
        <v>1100</v>
      </c>
    </row>
    <row r="188" spans="2:6">
      <c r="B188" t="s">
        <v>995</v>
      </c>
      <c r="C188" t="s">
        <v>1151</v>
      </c>
      <c r="D188" t="s">
        <v>995</v>
      </c>
      <c r="E188">
        <v>68000</v>
      </c>
      <c r="F188">
        <v>4000</v>
      </c>
    </row>
    <row r="189" spans="2:6">
      <c r="B189" t="s">
        <v>988</v>
      </c>
      <c r="C189" t="s">
        <v>1152</v>
      </c>
      <c r="D189" t="s">
        <v>988</v>
      </c>
      <c r="E189">
        <v>50007</v>
      </c>
      <c r="F189">
        <v>100</v>
      </c>
    </row>
    <row r="190" spans="2:6">
      <c r="B190" t="s">
        <v>988</v>
      </c>
      <c r="C190" t="s">
        <v>1153</v>
      </c>
      <c r="D190" t="s">
        <v>988</v>
      </c>
      <c r="E190">
        <v>50007</v>
      </c>
      <c r="F190">
        <v>100</v>
      </c>
    </row>
    <row r="191" spans="2:6">
      <c r="B191" t="s">
        <v>988</v>
      </c>
      <c r="C191" t="s">
        <v>1154</v>
      </c>
      <c r="D191" t="s">
        <v>988</v>
      </c>
      <c r="E191">
        <v>50007</v>
      </c>
      <c r="F191">
        <v>100</v>
      </c>
    </row>
    <row r="192" spans="2:6">
      <c r="B192" t="s">
        <v>990</v>
      </c>
      <c r="C192" t="s">
        <v>1155</v>
      </c>
      <c r="D192" t="s">
        <v>990</v>
      </c>
      <c r="E192">
        <v>66501</v>
      </c>
      <c r="F192">
        <v>1100</v>
      </c>
    </row>
  </sheetData>
  <pageMargins left="0.7" right="0.7"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4"/>
  <sheetViews>
    <sheetView workbookViewId="0">
      <selection activeCell="A1" sqref="A1"/>
    </sheetView>
  </sheetViews>
  <sheetFormatPr defaultColWidth="9" defaultRowHeight="15" outlineLevelCol="5"/>
  <cols>
    <col min="1" max="1" width="6.42666666666667" customWidth="1"/>
    <col min="2" max="2" width="9.85333333333333" customWidth="1"/>
  </cols>
  <sheetData>
    <row r="1" ht="51.75" customHeight="1" spans="1:6">
      <c r="A1" s="190" t="s">
        <v>1156</v>
      </c>
      <c r="B1" s="191" t="s">
        <v>1157</v>
      </c>
      <c r="C1" s="192"/>
      <c r="E1" s="190" t="s">
        <v>1156</v>
      </c>
      <c r="F1" s="191" t="s">
        <v>1158</v>
      </c>
    </row>
    <row r="2" ht="18.75" customHeight="1" spans="1:6">
      <c r="A2" s="193">
        <v>7360</v>
      </c>
      <c r="B2" s="194">
        <v>14500</v>
      </c>
      <c r="D2">
        <v>1</v>
      </c>
      <c r="E2" s="205">
        <v>7352</v>
      </c>
      <c r="F2" s="206">
        <v>9486</v>
      </c>
    </row>
    <row r="3" ht="18.75" customHeight="1" spans="1:6">
      <c r="A3" s="195">
        <v>7382</v>
      </c>
      <c r="B3" s="194">
        <v>9137.37</v>
      </c>
      <c r="D3">
        <v>2</v>
      </c>
      <c r="E3" s="207">
        <v>7372</v>
      </c>
      <c r="F3" s="206">
        <v>8303</v>
      </c>
    </row>
    <row r="4" ht="18.75" customHeight="1" spans="1:6">
      <c r="A4" s="195">
        <v>7392</v>
      </c>
      <c r="B4" s="194">
        <v>7035.15</v>
      </c>
      <c r="D4">
        <v>3</v>
      </c>
      <c r="E4" s="207">
        <v>7375</v>
      </c>
      <c r="F4" s="206">
        <v>7313</v>
      </c>
    </row>
    <row r="5" ht="18.75" customHeight="1" spans="1:6">
      <c r="A5" s="195">
        <v>7397</v>
      </c>
      <c r="B5" s="194">
        <v>7488.46</v>
      </c>
      <c r="D5">
        <v>4</v>
      </c>
      <c r="E5" s="207">
        <v>7386</v>
      </c>
      <c r="F5" s="206">
        <v>9920</v>
      </c>
    </row>
    <row r="6" ht="18.75" customHeight="1" spans="1:6">
      <c r="A6" s="195">
        <v>7406</v>
      </c>
      <c r="B6" s="194">
        <v>5469</v>
      </c>
      <c r="D6">
        <v>5</v>
      </c>
      <c r="E6" s="207">
        <v>7489</v>
      </c>
      <c r="F6" s="206">
        <v>10097</v>
      </c>
    </row>
    <row r="7" ht="18.75" customHeight="1" spans="1:6">
      <c r="A7" s="195">
        <v>7495</v>
      </c>
      <c r="B7" s="194">
        <v>11555</v>
      </c>
      <c r="D7">
        <v>6</v>
      </c>
      <c r="E7" s="207">
        <v>7492</v>
      </c>
      <c r="F7" s="206">
        <v>6893</v>
      </c>
    </row>
    <row r="8" ht="18.75" customHeight="1" spans="1:6">
      <c r="A8" s="196">
        <v>7352</v>
      </c>
      <c r="B8" s="194">
        <v>12888</v>
      </c>
      <c r="D8">
        <v>7</v>
      </c>
      <c r="E8" s="207">
        <v>7625</v>
      </c>
      <c r="F8" s="206">
        <v>6775</v>
      </c>
    </row>
    <row r="9" ht="18.75" customHeight="1" spans="1:6">
      <c r="A9" s="197">
        <v>7362</v>
      </c>
      <c r="B9" s="194">
        <v>4621</v>
      </c>
      <c r="D9">
        <v>8</v>
      </c>
      <c r="E9" s="205">
        <v>7626</v>
      </c>
      <c r="F9" s="206">
        <v>4607</v>
      </c>
    </row>
    <row r="10" ht="18.75" customHeight="1" spans="1:6">
      <c r="A10" s="197">
        <v>7372</v>
      </c>
      <c r="B10" s="198">
        <v>5638</v>
      </c>
      <c r="D10">
        <v>9</v>
      </c>
      <c r="E10" s="207">
        <v>7360</v>
      </c>
      <c r="F10" s="206">
        <v>7525</v>
      </c>
    </row>
    <row r="11" ht="18.75" customHeight="1" spans="1:6">
      <c r="A11" s="197">
        <v>7375</v>
      </c>
      <c r="B11" s="194">
        <v>5704.02</v>
      </c>
      <c r="D11">
        <v>10</v>
      </c>
      <c r="E11" s="207">
        <v>7370</v>
      </c>
      <c r="F11" s="206">
        <v>7988</v>
      </c>
    </row>
    <row r="12" ht="18.75" customHeight="1" spans="1:6">
      <c r="A12" s="197">
        <v>7380</v>
      </c>
      <c r="B12" s="194">
        <v>6637.62</v>
      </c>
      <c r="D12">
        <v>11</v>
      </c>
      <c r="E12" s="207">
        <v>7373</v>
      </c>
      <c r="F12" s="206">
        <v>5799</v>
      </c>
    </row>
    <row r="13" ht="18.75" customHeight="1" spans="1:6">
      <c r="A13" s="196">
        <v>7386</v>
      </c>
      <c r="B13" s="194">
        <v>11290.27</v>
      </c>
      <c r="D13">
        <v>12</v>
      </c>
      <c r="E13" s="207">
        <v>7382</v>
      </c>
      <c r="F13" s="206">
        <v>8774</v>
      </c>
    </row>
    <row r="14" ht="18.75" customHeight="1" spans="1:6">
      <c r="A14" s="196">
        <v>7489</v>
      </c>
      <c r="B14" s="194">
        <v>9275</v>
      </c>
      <c r="D14">
        <v>13</v>
      </c>
      <c r="E14" s="207">
        <v>7392</v>
      </c>
      <c r="F14" s="206">
        <v>7355</v>
      </c>
    </row>
    <row r="15" ht="18.75" customHeight="1" spans="1:6">
      <c r="A15" s="199">
        <v>7492</v>
      </c>
      <c r="B15" s="194">
        <v>7432.74</v>
      </c>
      <c r="D15">
        <v>14</v>
      </c>
      <c r="E15" s="207">
        <v>7397</v>
      </c>
      <c r="F15" s="206">
        <v>6681.5</v>
      </c>
    </row>
    <row r="16" ht="18.75" customHeight="1" spans="1:6">
      <c r="A16" s="199">
        <v>7625</v>
      </c>
      <c r="B16" s="194">
        <v>7400.41</v>
      </c>
      <c r="D16">
        <v>15</v>
      </c>
      <c r="E16" s="207">
        <v>7406</v>
      </c>
      <c r="F16" s="206">
        <v>5775</v>
      </c>
    </row>
    <row r="17" ht="18.75" customHeight="1" spans="1:6">
      <c r="A17" s="199">
        <v>7626</v>
      </c>
      <c r="B17" s="194">
        <v>4420.18</v>
      </c>
      <c r="D17">
        <v>16</v>
      </c>
      <c r="E17" s="208">
        <v>7495</v>
      </c>
      <c r="F17" s="206">
        <v>7221</v>
      </c>
    </row>
    <row r="18" ht="18.75" customHeight="1" spans="1:6">
      <c r="A18" s="199">
        <v>7364</v>
      </c>
      <c r="B18" s="194">
        <v>5266.57</v>
      </c>
      <c r="D18">
        <v>17</v>
      </c>
      <c r="E18" s="209">
        <v>7358</v>
      </c>
      <c r="F18" s="206">
        <v>5671.33</v>
      </c>
    </row>
    <row r="19" ht="18.75" customHeight="1" spans="1:6">
      <c r="A19" s="199">
        <v>7370</v>
      </c>
      <c r="B19" s="194">
        <v>8067</v>
      </c>
      <c r="D19">
        <v>18</v>
      </c>
      <c r="E19" s="210">
        <v>7362</v>
      </c>
      <c r="F19" s="206">
        <v>4178</v>
      </c>
    </row>
    <row r="20" ht="18.75" customHeight="1" spans="1:6">
      <c r="A20" s="199">
        <v>7373</v>
      </c>
      <c r="B20" s="194">
        <v>6956.66</v>
      </c>
      <c r="D20">
        <v>19</v>
      </c>
      <c r="E20" s="211">
        <v>7365</v>
      </c>
      <c r="F20" s="206">
        <v>5810</v>
      </c>
    </row>
    <row r="21" ht="18.75" customHeight="1" spans="1:6">
      <c r="A21" s="197">
        <v>7384</v>
      </c>
      <c r="B21" s="194">
        <v>6550.76</v>
      </c>
      <c r="D21">
        <v>20</v>
      </c>
      <c r="E21" s="211">
        <v>7380</v>
      </c>
      <c r="F21" s="206">
        <v>6000</v>
      </c>
    </row>
    <row r="22" ht="18.75" customHeight="1" spans="1:6">
      <c r="A22" s="199">
        <v>7389</v>
      </c>
      <c r="B22" s="194">
        <v>8191</v>
      </c>
      <c r="D22">
        <v>21</v>
      </c>
      <c r="E22" s="211">
        <v>7393</v>
      </c>
      <c r="F22" s="206">
        <v>6150</v>
      </c>
    </row>
    <row r="23" ht="18.75" customHeight="1" spans="1:6">
      <c r="A23" s="199">
        <v>7404</v>
      </c>
      <c r="B23" s="194">
        <v>6130.5</v>
      </c>
      <c r="D23">
        <v>22</v>
      </c>
      <c r="E23" s="211">
        <v>7396</v>
      </c>
      <c r="F23" s="206">
        <v>5096</v>
      </c>
    </row>
    <row r="24" ht="18.75" customHeight="1" spans="1:6">
      <c r="A24" s="196">
        <v>7487</v>
      </c>
      <c r="B24" s="194">
        <v>5426.27</v>
      </c>
      <c r="D24">
        <v>23</v>
      </c>
      <c r="E24" s="211">
        <v>7491</v>
      </c>
      <c r="F24" s="206">
        <v>7123</v>
      </c>
    </row>
    <row r="25" ht="18.75" customHeight="1" spans="1:6">
      <c r="A25" s="196">
        <v>7493</v>
      </c>
      <c r="B25" s="194">
        <v>7070</v>
      </c>
      <c r="D25">
        <v>24</v>
      </c>
      <c r="E25" s="210">
        <v>8213</v>
      </c>
      <c r="F25" s="206">
        <v>4541.35</v>
      </c>
    </row>
    <row r="26" ht="18.75" customHeight="1" spans="1:6">
      <c r="A26" s="196">
        <v>8150</v>
      </c>
      <c r="B26" s="194">
        <v>7596.16</v>
      </c>
      <c r="D26">
        <v>25</v>
      </c>
      <c r="E26" s="211">
        <v>7355</v>
      </c>
      <c r="F26" s="206">
        <v>8004</v>
      </c>
    </row>
    <row r="27" ht="18.75" customHeight="1" spans="1:6">
      <c r="A27" s="196">
        <v>7358</v>
      </c>
      <c r="B27" s="194">
        <v>5112.98</v>
      </c>
      <c r="D27">
        <v>26</v>
      </c>
      <c r="E27" s="211">
        <v>7371</v>
      </c>
      <c r="F27" s="206">
        <v>6939</v>
      </c>
    </row>
    <row r="28" ht="18.75" customHeight="1" spans="1:6">
      <c r="A28" s="196">
        <v>7365</v>
      </c>
      <c r="B28" s="194">
        <v>4792.73</v>
      </c>
      <c r="D28">
        <v>27</v>
      </c>
      <c r="E28" s="211">
        <v>7376</v>
      </c>
      <c r="F28" s="206">
        <v>10338</v>
      </c>
    </row>
    <row r="29" ht="18.75" customHeight="1" spans="1:6">
      <c r="A29" s="196">
        <v>7369</v>
      </c>
      <c r="B29" s="194">
        <v>13401</v>
      </c>
      <c r="D29">
        <v>28</v>
      </c>
      <c r="E29" s="211">
        <v>7379</v>
      </c>
      <c r="F29" s="206">
        <v>8591</v>
      </c>
    </row>
    <row r="30" ht="18.75" customHeight="1" spans="1:6">
      <c r="A30" s="196">
        <v>7385</v>
      </c>
      <c r="B30" s="194">
        <v>9956</v>
      </c>
      <c r="D30">
        <v>29</v>
      </c>
      <c r="E30" s="211">
        <v>7387</v>
      </c>
      <c r="F30" s="206">
        <v>7336</v>
      </c>
    </row>
    <row r="31" ht="18.75" customHeight="1" spans="1:6">
      <c r="A31" s="195">
        <v>7391</v>
      </c>
      <c r="B31" s="194">
        <v>11074</v>
      </c>
      <c r="D31">
        <v>30</v>
      </c>
      <c r="E31" s="211">
        <v>7389</v>
      </c>
      <c r="F31" s="206">
        <v>8029</v>
      </c>
    </row>
    <row r="32" ht="18.75" customHeight="1" spans="1:6">
      <c r="A32" s="196">
        <v>7394</v>
      </c>
      <c r="B32" s="194">
        <v>11142</v>
      </c>
      <c r="D32">
        <v>31</v>
      </c>
      <c r="E32" s="211">
        <v>7405</v>
      </c>
      <c r="F32" s="206">
        <v>5600</v>
      </c>
    </row>
    <row r="33" ht="18.75" customHeight="1" spans="1:6">
      <c r="A33" s="196">
        <v>7396</v>
      </c>
      <c r="B33" s="194">
        <v>7590</v>
      </c>
      <c r="D33">
        <v>32</v>
      </c>
      <c r="E33" s="207">
        <v>7487</v>
      </c>
      <c r="F33" s="206">
        <v>4984</v>
      </c>
    </row>
    <row r="34" ht="18.75" customHeight="1" spans="1:6">
      <c r="A34" s="196">
        <v>7398</v>
      </c>
      <c r="B34" s="194">
        <v>6668</v>
      </c>
      <c r="D34">
        <v>33</v>
      </c>
      <c r="E34" s="207">
        <v>7351</v>
      </c>
      <c r="F34" s="206">
        <v>8592</v>
      </c>
    </row>
    <row r="35" ht="18.75" customHeight="1" spans="1:6">
      <c r="A35" s="196">
        <v>7491</v>
      </c>
      <c r="B35" s="194">
        <v>7391</v>
      </c>
      <c r="D35">
        <v>34</v>
      </c>
      <c r="E35" s="207">
        <v>7359</v>
      </c>
      <c r="F35" s="206">
        <v>5080</v>
      </c>
    </row>
    <row r="36" ht="18.75" customHeight="1" spans="1:6">
      <c r="A36" s="197">
        <v>8213</v>
      </c>
      <c r="B36" s="194">
        <v>4719.66</v>
      </c>
      <c r="D36">
        <v>35</v>
      </c>
      <c r="E36" s="207">
        <v>7366</v>
      </c>
      <c r="F36" s="206">
        <v>7874.68</v>
      </c>
    </row>
    <row r="37" ht="18.75" customHeight="1" spans="1:6">
      <c r="A37" s="197">
        <v>7355</v>
      </c>
      <c r="B37" s="198">
        <v>7407</v>
      </c>
      <c r="D37">
        <v>36</v>
      </c>
      <c r="E37" s="207">
        <v>7383</v>
      </c>
      <c r="F37" s="206">
        <v>7924</v>
      </c>
    </row>
    <row r="38" ht="18.75" customHeight="1" spans="1:6">
      <c r="A38" s="197">
        <v>7359</v>
      </c>
      <c r="B38" s="194">
        <v>4981</v>
      </c>
      <c r="D38">
        <v>37</v>
      </c>
      <c r="E38" s="207">
        <v>7384</v>
      </c>
      <c r="F38" s="206">
        <v>5168</v>
      </c>
    </row>
    <row r="39" ht="18.75" customHeight="1" spans="1:6">
      <c r="A39" s="197">
        <v>7368</v>
      </c>
      <c r="B39" s="194">
        <v>6573</v>
      </c>
      <c r="D39">
        <v>38</v>
      </c>
      <c r="E39" s="210">
        <v>7400</v>
      </c>
      <c r="F39" s="206">
        <v>4188</v>
      </c>
    </row>
    <row r="40" ht="18.75" customHeight="1" spans="1:6">
      <c r="A40" s="196">
        <v>7371</v>
      </c>
      <c r="B40" s="194">
        <v>7980</v>
      </c>
      <c r="D40">
        <v>39</v>
      </c>
      <c r="E40" s="210">
        <v>7401</v>
      </c>
      <c r="F40" s="206">
        <v>6583.83</v>
      </c>
    </row>
    <row r="41" ht="18.75" customHeight="1" spans="1:6">
      <c r="A41" s="196">
        <v>7376</v>
      </c>
      <c r="B41" s="194">
        <v>12812</v>
      </c>
      <c r="D41">
        <v>40</v>
      </c>
      <c r="E41" s="211">
        <v>7404</v>
      </c>
      <c r="F41" s="206">
        <v>5503</v>
      </c>
    </row>
    <row r="42" ht="18.75" customHeight="1" spans="1:6">
      <c r="A42" s="200">
        <v>7378</v>
      </c>
      <c r="B42" s="194">
        <v>8284</v>
      </c>
      <c r="D42">
        <v>41</v>
      </c>
      <c r="E42" s="211">
        <v>7364</v>
      </c>
      <c r="F42" s="206">
        <v>4375</v>
      </c>
    </row>
    <row r="43" ht="18.75" customHeight="1" spans="1:6">
      <c r="A43" s="195">
        <v>7402</v>
      </c>
      <c r="B43" s="194">
        <v>7693</v>
      </c>
      <c r="D43">
        <v>42</v>
      </c>
      <c r="E43" s="211">
        <v>7368</v>
      </c>
      <c r="F43" s="206">
        <v>6724</v>
      </c>
    </row>
    <row r="44" ht="18.75" customHeight="1" spans="1:6">
      <c r="A44" s="196">
        <v>7403</v>
      </c>
      <c r="B44" s="194">
        <v>6435</v>
      </c>
      <c r="D44">
        <v>43</v>
      </c>
      <c r="E44" s="211">
        <v>7378</v>
      </c>
      <c r="F44" s="206">
        <v>7000</v>
      </c>
    </row>
    <row r="45" ht="18.75" customHeight="1" spans="1:6">
      <c r="A45" s="195">
        <v>7405</v>
      </c>
      <c r="B45" s="194">
        <v>4999</v>
      </c>
      <c r="D45">
        <v>44</v>
      </c>
      <c r="E45" s="211">
        <v>7402</v>
      </c>
      <c r="F45" s="206">
        <v>7882</v>
      </c>
    </row>
    <row r="46" ht="18.75" customHeight="1" spans="1:6">
      <c r="A46" s="195">
        <v>7490</v>
      </c>
      <c r="B46" s="198">
        <v>6847</v>
      </c>
      <c r="D46">
        <v>45</v>
      </c>
      <c r="E46" s="211">
        <v>7403</v>
      </c>
      <c r="F46" s="206">
        <v>6394</v>
      </c>
    </row>
    <row r="47" ht="18.75" customHeight="1" spans="1:6">
      <c r="A47" s="195">
        <v>7351</v>
      </c>
      <c r="B47" s="194">
        <v>9343.58</v>
      </c>
      <c r="D47">
        <v>46</v>
      </c>
      <c r="E47" s="211">
        <v>7490</v>
      </c>
      <c r="F47" s="206">
        <v>6722</v>
      </c>
    </row>
    <row r="48" ht="18.75" customHeight="1" spans="1:6">
      <c r="A48" s="197">
        <v>7366</v>
      </c>
      <c r="B48" s="194">
        <v>7399.85</v>
      </c>
      <c r="D48">
        <v>47</v>
      </c>
      <c r="E48" s="212">
        <v>7493</v>
      </c>
      <c r="F48" s="206">
        <v>5407</v>
      </c>
    </row>
    <row r="49" ht="18.75" customHeight="1" spans="1:6">
      <c r="A49" s="201">
        <v>7379</v>
      </c>
      <c r="B49" s="194">
        <v>9350.15</v>
      </c>
      <c r="D49">
        <v>48</v>
      </c>
      <c r="E49" s="205">
        <v>8150</v>
      </c>
      <c r="F49" s="206">
        <v>6603</v>
      </c>
    </row>
    <row r="50" ht="18.75" customHeight="1" spans="1:6">
      <c r="A50" s="199">
        <v>7383</v>
      </c>
      <c r="B50" s="194">
        <v>6186.93</v>
      </c>
      <c r="D50">
        <v>49</v>
      </c>
      <c r="E50" s="207">
        <v>7356</v>
      </c>
      <c r="F50" s="206">
        <v>6510</v>
      </c>
    </row>
    <row r="51" ht="18.75" customHeight="1" spans="1:6">
      <c r="A51" s="199">
        <v>7387</v>
      </c>
      <c r="B51" s="194">
        <v>7559.85</v>
      </c>
      <c r="D51">
        <v>50</v>
      </c>
      <c r="E51" s="207">
        <v>7361</v>
      </c>
      <c r="F51" s="206">
        <v>10468.61</v>
      </c>
    </row>
    <row r="52" ht="18.75" customHeight="1" spans="1:6">
      <c r="A52" s="199">
        <v>7400</v>
      </c>
      <c r="B52" s="194">
        <v>4779</v>
      </c>
      <c r="D52">
        <v>51</v>
      </c>
      <c r="E52" s="207">
        <v>7367</v>
      </c>
      <c r="F52" s="206">
        <v>6055</v>
      </c>
    </row>
    <row r="53" ht="18.75" customHeight="1" spans="1:6">
      <c r="A53" s="199">
        <v>7401</v>
      </c>
      <c r="B53" s="194">
        <v>5462.23</v>
      </c>
      <c r="D53">
        <v>52</v>
      </c>
      <c r="E53" s="207">
        <v>7377</v>
      </c>
      <c r="F53" s="206">
        <v>6456</v>
      </c>
    </row>
    <row r="54" ht="18.75" customHeight="1" spans="1:6">
      <c r="A54" s="195">
        <v>7356</v>
      </c>
      <c r="B54" s="194">
        <v>6957.68</v>
      </c>
      <c r="D54">
        <v>53</v>
      </c>
      <c r="E54" s="213">
        <v>7385</v>
      </c>
      <c r="F54" s="206">
        <v>7900</v>
      </c>
    </row>
    <row r="55" ht="18.75" customHeight="1" spans="1:6">
      <c r="A55" s="196">
        <v>7361</v>
      </c>
      <c r="B55" s="198">
        <v>11894.59</v>
      </c>
      <c r="D55">
        <v>54</v>
      </c>
      <c r="E55" s="21">
        <v>7391</v>
      </c>
      <c r="F55" s="206">
        <v>10688</v>
      </c>
    </row>
    <row r="56" ht="18.75" customHeight="1" spans="1:6">
      <c r="A56" s="202">
        <v>7363</v>
      </c>
      <c r="B56" s="194">
        <v>8614.4</v>
      </c>
      <c r="D56">
        <v>55</v>
      </c>
      <c r="E56" s="21">
        <v>7394</v>
      </c>
      <c r="F56" s="206">
        <v>10737</v>
      </c>
    </row>
    <row r="57" ht="18.75" customHeight="1" spans="1:6">
      <c r="A57" s="203">
        <v>7367</v>
      </c>
      <c r="B57" s="198">
        <v>6906</v>
      </c>
      <c r="D57">
        <v>56</v>
      </c>
      <c r="E57" s="21">
        <v>7363</v>
      </c>
      <c r="F57" s="206">
        <v>6490</v>
      </c>
    </row>
    <row r="58" ht="18.75" customHeight="1" spans="1:6">
      <c r="A58" s="203">
        <v>7374</v>
      </c>
      <c r="B58" s="198">
        <v>5132</v>
      </c>
      <c r="D58">
        <v>57</v>
      </c>
      <c r="E58" s="21">
        <v>7369</v>
      </c>
      <c r="F58" s="206">
        <v>8525</v>
      </c>
    </row>
    <row r="59" ht="18.75" customHeight="1" spans="1:6">
      <c r="A59" s="203">
        <v>7377</v>
      </c>
      <c r="B59" s="198">
        <v>5235.55</v>
      </c>
      <c r="D59">
        <v>58</v>
      </c>
      <c r="E59" s="21">
        <v>7374</v>
      </c>
      <c r="F59" s="206">
        <v>6258</v>
      </c>
    </row>
    <row r="60" ht="18.75" customHeight="1" spans="1:6">
      <c r="A60" s="203">
        <v>7381</v>
      </c>
      <c r="B60" s="198">
        <v>7906.07</v>
      </c>
      <c r="D60">
        <v>59</v>
      </c>
      <c r="E60" s="21">
        <v>7381</v>
      </c>
      <c r="F60" s="206">
        <v>7854.16</v>
      </c>
    </row>
    <row r="61" ht="18.75" customHeight="1" spans="1:6">
      <c r="A61" s="203">
        <v>7393</v>
      </c>
      <c r="B61" s="198">
        <v>6900.96</v>
      </c>
      <c r="D61">
        <v>60</v>
      </c>
      <c r="E61" s="21">
        <v>7398</v>
      </c>
      <c r="F61" s="206">
        <v>5146</v>
      </c>
    </row>
    <row r="62" ht="18.75" customHeight="1" spans="1:6">
      <c r="A62" s="203">
        <v>7488</v>
      </c>
      <c r="B62" s="198">
        <v>9198.75</v>
      </c>
      <c r="D62">
        <v>61</v>
      </c>
      <c r="E62" s="21">
        <v>7488</v>
      </c>
      <c r="F62" s="206">
        <v>7351.76</v>
      </c>
    </row>
    <row r="63" ht="18.75" customHeight="1" spans="1:6">
      <c r="A63" s="203">
        <v>7494</v>
      </c>
      <c r="B63" s="198">
        <v>9705.01</v>
      </c>
      <c r="D63">
        <v>62</v>
      </c>
      <c r="E63" s="21">
        <v>7494</v>
      </c>
      <c r="F63" s="206">
        <v>7691</v>
      </c>
    </row>
    <row r="64" ht="18.75" customHeight="1" spans="1:2">
      <c r="A64" s="202"/>
      <c r="B64" s="204"/>
    </row>
  </sheetData>
  <pageMargins left="0.7" right="0.7" top="0.75" bottom="0.75" header="0.3" footer="0.3"/>
  <pageSetup paperSize="1" orientation="portrait" useFirstPageNumber="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125"/>
  <sheetViews>
    <sheetView zoomScale="80" zoomScaleNormal="80" workbookViewId="0">
      <selection activeCell="P9" sqref="P9"/>
    </sheetView>
  </sheetViews>
  <sheetFormatPr defaultColWidth="11.4266666666667" defaultRowHeight="18" customHeight="1"/>
  <cols>
    <col min="1" max="1" width="2.42666666666667" style="131" customWidth="1"/>
    <col min="2" max="2" width="13" style="131" customWidth="1"/>
    <col min="3" max="3" width="7.42666666666667" style="131" customWidth="1" outlineLevel="1" collapsed="1"/>
    <col min="4" max="4" width="10.2866666666667" style="131" customWidth="1" outlineLevel="1" collapsed="1"/>
    <col min="5" max="5" width="7.28666666666667" style="132" customWidth="1" outlineLevel="1" collapsed="1"/>
    <col min="6" max="6" width="7.85333333333333" style="131" customWidth="1" outlineLevel="1" collapsed="1"/>
    <col min="7" max="7" width="6" style="132" customWidth="1" outlineLevel="1" collapsed="1"/>
    <col min="8" max="8" width="7.71333333333333" style="132" customWidth="1" outlineLevel="1" collapsed="1"/>
    <col min="9" max="9" width="19.5733333333333" style="131" customWidth="1" outlineLevel="1" collapsed="1"/>
    <col min="10" max="11" width="15.7133333333333" style="131" customWidth="1"/>
    <col min="12" max="12" width="30.14" style="131" customWidth="1"/>
    <col min="13" max="13" width="33.14" style="131" customWidth="1"/>
    <col min="14" max="14" width="31.7133333333333" style="131" customWidth="1"/>
    <col min="15" max="15" width="26" style="133" customWidth="1" outlineLevel="1" collapsed="1"/>
    <col min="16" max="16" width="31.2866666666667" style="131" customWidth="1"/>
    <col min="17" max="17" width="5.28666666666667" style="131" customWidth="1"/>
    <col min="18" max="19" width="5.71333333333333" style="131" customWidth="1" outlineLevel="1" collapsed="1"/>
    <col min="20" max="20" width="10.14" style="131" customWidth="1" outlineLevel="1" collapsed="1"/>
    <col min="21" max="21" width="5.14" style="131" customWidth="1" outlineLevel="1" collapsed="1"/>
    <col min="22" max="22" width="23.4266666666667" customWidth="1" outlineLevel="1" collapsed="1"/>
    <col min="247" max="247" width="2.42666666666667" customWidth="1"/>
    <col min="248" max="248" width="17.14" customWidth="1"/>
    <col min="249" max="256" width="11.4266666666667" hidden="1" customWidth="1"/>
    <col min="257" max="257" width="20.14" customWidth="1"/>
    <col min="258" max="258" width="18" customWidth="1"/>
    <col min="259" max="259" width="32.4266666666667" customWidth="1"/>
    <col min="260" max="260" width="31.5733333333333" customWidth="1"/>
    <col min="261" max="261" width="31.2866666666667" customWidth="1"/>
    <col min="262" max="262" width="11.4266666666667" hidden="1" customWidth="1"/>
    <col min="263" max="263" width="2" customWidth="1"/>
    <col min="264" max="269" width="11.4266666666667" hidden="1" customWidth="1"/>
    <col min="503" max="503" width="2.42666666666667" customWidth="1"/>
    <col min="504" max="504" width="17.14" customWidth="1"/>
    <col min="505" max="512" width="11.4266666666667" hidden="1" customWidth="1"/>
    <col min="513" max="513" width="20.14" customWidth="1"/>
    <col min="514" max="514" width="18" customWidth="1"/>
    <col min="515" max="515" width="32.4266666666667" customWidth="1"/>
    <col min="516" max="516" width="31.5733333333333" customWidth="1"/>
    <col min="517" max="517" width="31.2866666666667" customWidth="1"/>
    <col min="518" max="518" width="11.4266666666667" hidden="1" customWidth="1"/>
    <col min="519" max="519" width="2" customWidth="1"/>
    <col min="520" max="525" width="11.4266666666667" hidden="1" customWidth="1"/>
    <col min="759" max="759" width="2.42666666666667" customWidth="1"/>
    <col min="760" max="760" width="17.14" customWidth="1"/>
    <col min="761" max="768" width="11.4266666666667" hidden="1" customWidth="1"/>
    <col min="769" max="769" width="20.14" customWidth="1"/>
    <col min="770" max="770" width="18" customWidth="1"/>
    <col min="771" max="771" width="32.4266666666667" customWidth="1"/>
    <col min="772" max="772" width="31.5733333333333" customWidth="1"/>
    <col min="773" max="773" width="31.2866666666667" customWidth="1"/>
    <col min="774" max="774" width="11.4266666666667" hidden="1" customWidth="1"/>
    <col min="775" max="775" width="2" customWidth="1"/>
    <col min="776" max="781" width="11.4266666666667" hidden="1" customWidth="1"/>
    <col min="1015" max="1015" width="2.42666666666667" customWidth="1"/>
    <col min="1016" max="1016" width="17.14" customWidth="1"/>
    <col min="1017" max="1024" width="11.4266666666667" hidden="1" customWidth="1"/>
    <col min="1025" max="1025" width="20.14" customWidth="1"/>
    <col min="1026" max="1026" width="18" customWidth="1"/>
    <col min="1027" max="1027" width="32.4266666666667" customWidth="1"/>
    <col min="1028" max="1028" width="31.5733333333333" customWidth="1"/>
    <col min="1029" max="1029" width="31.2866666666667" customWidth="1"/>
    <col min="1030" max="1030" width="11.4266666666667" hidden="1" customWidth="1"/>
    <col min="1031" max="1031" width="2" customWidth="1"/>
    <col min="1032" max="1037" width="11.4266666666667" hidden="1" customWidth="1"/>
    <col min="1271" max="1271" width="2.42666666666667" customWidth="1"/>
    <col min="1272" max="1272" width="17.14" customWidth="1"/>
    <col min="1273" max="1280" width="11.4266666666667" hidden="1" customWidth="1"/>
    <col min="1281" max="1281" width="20.14" customWidth="1"/>
    <col min="1282" max="1282" width="18" customWidth="1"/>
    <col min="1283" max="1283" width="32.4266666666667" customWidth="1"/>
    <col min="1284" max="1284" width="31.5733333333333" customWidth="1"/>
    <col min="1285" max="1285" width="31.2866666666667" customWidth="1"/>
    <col min="1286" max="1286" width="11.4266666666667" hidden="1" customWidth="1"/>
    <col min="1287" max="1287" width="2" customWidth="1"/>
    <col min="1288" max="1293" width="11.4266666666667" hidden="1" customWidth="1"/>
    <col min="1527" max="1527" width="2.42666666666667" customWidth="1"/>
    <col min="1528" max="1528" width="17.14" customWidth="1"/>
    <col min="1529" max="1536" width="11.4266666666667" hidden="1" customWidth="1"/>
    <col min="1537" max="1537" width="20.14" customWidth="1"/>
    <col min="1538" max="1538" width="18" customWidth="1"/>
    <col min="1539" max="1539" width="32.4266666666667" customWidth="1"/>
    <col min="1540" max="1540" width="31.5733333333333" customWidth="1"/>
    <col min="1541" max="1541" width="31.2866666666667" customWidth="1"/>
    <col min="1542" max="1542" width="11.4266666666667" hidden="1" customWidth="1"/>
    <col min="1543" max="1543" width="2" customWidth="1"/>
    <col min="1544" max="1549" width="11.4266666666667" hidden="1" customWidth="1"/>
    <col min="1783" max="1783" width="2.42666666666667" customWidth="1"/>
    <col min="1784" max="1784" width="17.14" customWidth="1"/>
    <col min="1785" max="1792" width="11.4266666666667" hidden="1" customWidth="1"/>
    <col min="1793" max="1793" width="20.14" customWidth="1"/>
    <col min="1794" max="1794" width="18" customWidth="1"/>
    <col min="1795" max="1795" width="32.4266666666667" customWidth="1"/>
    <col min="1796" max="1796" width="31.5733333333333" customWidth="1"/>
    <col min="1797" max="1797" width="31.2866666666667" customWidth="1"/>
    <col min="1798" max="1798" width="11.4266666666667" hidden="1" customWidth="1"/>
    <col min="1799" max="1799" width="2" customWidth="1"/>
    <col min="1800" max="1805" width="11.4266666666667" hidden="1" customWidth="1"/>
    <col min="2039" max="2039" width="2.42666666666667" customWidth="1"/>
    <col min="2040" max="2040" width="17.14" customWidth="1"/>
    <col min="2041" max="2048" width="11.4266666666667" hidden="1" customWidth="1"/>
    <col min="2049" max="2049" width="20.14" customWidth="1"/>
    <col min="2050" max="2050" width="18" customWidth="1"/>
    <col min="2051" max="2051" width="32.4266666666667" customWidth="1"/>
    <col min="2052" max="2052" width="31.5733333333333" customWidth="1"/>
    <col min="2053" max="2053" width="31.2866666666667" customWidth="1"/>
    <col min="2054" max="2054" width="11.4266666666667" hidden="1" customWidth="1"/>
    <col min="2055" max="2055" width="2" customWidth="1"/>
    <col min="2056" max="2061" width="11.4266666666667" hidden="1" customWidth="1"/>
    <col min="2295" max="2295" width="2.42666666666667" customWidth="1"/>
    <col min="2296" max="2296" width="17.14" customWidth="1"/>
    <col min="2297" max="2304" width="11.4266666666667" hidden="1" customWidth="1"/>
    <col min="2305" max="2305" width="20.14" customWidth="1"/>
    <col min="2306" max="2306" width="18" customWidth="1"/>
    <col min="2307" max="2307" width="32.4266666666667" customWidth="1"/>
    <col min="2308" max="2308" width="31.5733333333333" customWidth="1"/>
    <col min="2309" max="2309" width="31.2866666666667" customWidth="1"/>
    <col min="2310" max="2310" width="11.4266666666667" hidden="1" customWidth="1"/>
    <col min="2311" max="2311" width="2" customWidth="1"/>
    <col min="2312" max="2317" width="11.4266666666667" hidden="1" customWidth="1"/>
    <col min="2551" max="2551" width="2.42666666666667" customWidth="1"/>
    <col min="2552" max="2552" width="17.14" customWidth="1"/>
    <col min="2553" max="2560" width="11.4266666666667" hidden="1" customWidth="1"/>
    <col min="2561" max="2561" width="20.14" customWidth="1"/>
    <col min="2562" max="2562" width="18" customWidth="1"/>
    <col min="2563" max="2563" width="32.4266666666667" customWidth="1"/>
    <col min="2564" max="2564" width="31.5733333333333" customWidth="1"/>
    <col min="2565" max="2565" width="31.2866666666667" customWidth="1"/>
    <col min="2566" max="2566" width="11.4266666666667" hidden="1" customWidth="1"/>
    <col min="2567" max="2567" width="2" customWidth="1"/>
    <col min="2568" max="2573" width="11.4266666666667" hidden="1" customWidth="1"/>
    <col min="2807" max="2807" width="2.42666666666667" customWidth="1"/>
    <col min="2808" max="2808" width="17.14" customWidth="1"/>
    <col min="2809" max="2816" width="11.4266666666667" hidden="1" customWidth="1"/>
    <col min="2817" max="2817" width="20.14" customWidth="1"/>
    <col min="2818" max="2818" width="18" customWidth="1"/>
    <col min="2819" max="2819" width="32.4266666666667" customWidth="1"/>
    <col min="2820" max="2820" width="31.5733333333333" customWidth="1"/>
    <col min="2821" max="2821" width="31.2866666666667" customWidth="1"/>
    <col min="2822" max="2822" width="11.4266666666667" hidden="1" customWidth="1"/>
    <col min="2823" max="2823" width="2" customWidth="1"/>
    <col min="2824" max="2829" width="11.4266666666667" hidden="1" customWidth="1"/>
    <col min="3063" max="3063" width="2.42666666666667" customWidth="1"/>
    <col min="3064" max="3064" width="17.14" customWidth="1"/>
    <col min="3065" max="3072" width="11.4266666666667" hidden="1" customWidth="1"/>
    <col min="3073" max="3073" width="20.14" customWidth="1"/>
    <col min="3074" max="3074" width="18" customWidth="1"/>
    <col min="3075" max="3075" width="32.4266666666667" customWidth="1"/>
    <col min="3076" max="3076" width="31.5733333333333" customWidth="1"/>
    <col min="3077" max="3077" width="31.2866666666667" customWidth="1"/>
    <col min="3078" max="3078" width="11.4266666666667" hidden="1" customWidth="1"/>
    <col min="3079" max="3079" width="2" customWidth="1"/>
    <col min="3080" max="3085" width="11.4266666666667" hidden="1" customWidth="1"/>
    <col min="3319" max="3319" width="2.42666666666667" customWidth="1"/>
    <col min="3320" max="3320" width="17.14" customWidth="1"/>
    <col min="3321" max="3328" width="11.4266666666667" hidden="1" customWidth="1"/>
    <col min="3329" max="3329" width="20.14" customWidth="1"/>
    <col min="3330" max="3330" width="18" customWidth="1"/>
    <col min="3331" max="3331" width="32.4266666666667" customWidth="1"/>
    <col min="3332" max="3332" width="31.5733333333333" customWidth="1"/>
    <col min="3333" max="3333" width="31.2866666666667" customWidth="1"/>
    <col min="3334" max="3334" width="11.4266666666667" hidden="1" customWidth="1"/>
    <col min="3335" max="3335" width="2" customWidth="1"/>
    <col min="3336" max="3341" width="11.4266666666667" hidden="1" customWidth="1"/>
    <col min="3575" max="3575" width="2.42666666666667" customWidth="1"/>
    <col min="3576" max="3576" width="17.14" customWidth="1"/>
    <col min="3577" max="3584" width="11.4266666666667" hidden="1" customWidth="1"/>
    <col min="3585" max="3585" width="20.14" customWidth="1"/>
    <col min="3586" max="3586" width="18" customWidth="1"/>
    <col min="3587" max="3587" width="32.4266666666667" customWidth="1"/>
    <col min="3588" max="3588" width="31.5733333333333" customWidth="1"/>
    <col min="3589" max="3589" width="31.2866666666667" customWidth="1"/>
    <col min="3590" max="3590" width="11.4266666666667" hidden="1" customWidth="1"/>
    <col min="3591" max="3591" width="2" customWidth="1"/>
    <col min="3592" max="3597" width="11.4266666666667" hidden="1" customWidth="1"/>
    <col min="3831" max="3831" width="2.42666666666667" customWidth="1"/>
    <col min="3832" max="3832" width="17.14" customWidth="1"/>
    <col min="3833" max="3840" width="11.4266666666667" hidden="1" customWidth="1"/>
    <col min="3841" max="3841" width="20.14" customWidth="1"/>
    <col min="3842" max="3842" width="18" customWidth="1"/>
    <col min="3843" max="3843" width="32.4266666666667" customWidth="1"/>
    <col min="3844" max="3844" width="31.5733333333333" customWidth="1"/>
    <col min="3845" max="3845" width="31.2866666666667" customWidth="1"/>
    <col min="3846" max="3846" width="11.4266666666667" hidden="1" customWidth="1"/>
    <col min="3847" max="3847" width="2" customWidth="1"/>
    <col min="3848" max="3853" width="11.4266666666667" hidden="1" customWidth="1"/>
    <col min="4087" max="4087" width="2.42666666666667" customWidth="1"/>
    <col min="4088" max="4088" width="17.14" customWidth="1"/>
    <col min="4089" max="4096" width="11.4266666666667" hidden="1" customWidth="1"/>
    <col min="4097" max="4097" width="20.14" customWidth="1"/>
    <col min="4098" max="4098" width="18" customWidth="1"/>
    <col min="4099" max="4099" width="32.4266666666667" customWidth="1"/>
    <col min="4100" max="4100" width="31.5733333333333" customWidth="1"/>
    <col min="4101" max="4101" width="31.2866666666667" customWidth="1"/>
    <col min="4102" max="4102" width="11.4266666666667" hidden="1" customWidth="1"/>
    <col min="4103" max="4103" width="2" customWidth="1"/>
    <col min="4104" max="4109" width="11.4266666666667" hidden="1" customWidth="1"/>
    <col min="4343" max="4343" width="2.42666666666667" customWidth="1"/>
    <col min="4344" max="4344" width="17.14" customWidth="1"/>
    <col min="4345" max="4352" width="11.4266666666667" hidden="1" customWidth="1"/>
    <col min="4353" max="4353" width="20.14" customWidth="1"/>
    <col min="4354" max="4354" width="18" customWidth="1"/>
    <col min="4355" max="4355" width="32.4266666666667" customWidth="1"/>
    <col min="4356" max="4356" width="31.5733333333333" customWidth="1"/>
    <col min="4357" max="4357" width="31.2866666666667" customWidth="1"/>
    <col min="4358" max="4358" width="11.4266666666667" hidden="1" customWidth="1"/>
    <col min="4359" max="4359" width="2" customWidth="1"/>
    <col min="4360" max="4365" width="11.4266666666667" hidden="1" customWidth="1"/>
    <col min="4599" max="4599" width="2.42666666666667" customWidth="1"/>
    <col min="4600" max="4600" width="17.14" customWidth="1"/>
    <col min="4601" max="4608" width="11.4266666666667" hidden="1" customWidth="1"/>
    <col min="4609" max="4609" width="20.14" customWidth="1"/>
    <col min="4610" max="4610" width="18" customWidth="1"/>
    <col min="4611" max="4611" width="32.4266666666667" customWidth="1"/>
    <col min="4612" max="4612" width="31.5733333333333" customWidth="1"/>
    <col min="4613" max="4613" width="31.2866666666667" customWidth="1"/>
    <col min="4614" max="4614" width="11.4266666666667" hidden="1" customWidth="1"/>
    <col min="4615" max="4615" width="2" customWidth="1"/>
    <col min="4616" max="4621" width="11.4266666666667" hidden="1" customWidth="1"/>
    <col min="4855" max="4855" width="2.42666666666667" customWidth="1"/>
    <col min="4856" max="4856" width="17.14" customWidth="1"/>
    <col min="4857" max="4864" width="11.4266666666667" hidden="1" customWidth="1"/>
    <col min="4865" max="4865" width="20.14" customWidth="1"/>
    <col min="4866" max="4866" width="18" customWidth="1"/>
    <col min="4867" max="4867" width="32.4266666666667" customWidth="1"/>
    <col min="4868" max="4868" width="31.5733333333333" customWidth="1"/>
    <col min="4869" max="4869" width="31.2866666666667" customWidth="1"/>
    <col min="4870" max="4870" width="11.4266666666667" hidden="1" customWidth="1"/>
    <col min="4871" max="4871" width="2" customWidth="1"/>
    <col min="4872" max="4877" width="11.4266666666667" hidden="1" customWidth="1"/>
    <col min="5111" max="5111" width="2.42666666666667" customWidth="1"/>
    <col min="5112" max="5112" width="17.14" customWidth="1"/>
    <col min="5113" max="5120" width="11.4266666666667" hidden="1" customWidth="1"/>
    <col min="5121" max="5121" width="20.14" customWidth="1"/>
    <col min="5122" max="5122" width="18" customWidth="1"/>
    <col min="5123" max="5123" width="32.4266666666667" customWidth="1"/>
    <col min="5124" max="5124" width="31.5733333333333" customWidth="1"/>
    <col min="5125" max="5125" width="31.2866666666667" customWidth="1"/>
    <col min="5126" max="5126" width="11.4266666666667" hidden="1" customWidth="1"/>
    <col min="5127" max="5127" width="2" customWidth="1"/>
    <col min="5128" max="5133" width="11.4266666666667" hidden="1" customWidth="1"/>
    <col min="5367" max="5367" width="2.42666666666667" customWidth="1"/>
    <col min="5368" max="5368" width="17.14" customWidth="1"/>
    <col min="5369" max="5376" width="11.4266666666667" hidden="1" customWidth="1"/>
    <col min="5377" max="5377" width="20.14" customWidth="1"/>
    <col min="5378" max="5378" width="18" customWidth="1"/>
    <col min="5379" max="5379" width="32.4266666666667" customWidth="1"/>
    <col min="5380" max="5380" width="31.5733333333333" customWidth="1"/>
    <col min="5381" max="5381" width="31.2866666666667" customWidth="1"/>
    <col min="5382" max="5382" width="11.4266666666667" hidden="1" customWidth="1"/>
    <col min="5383" max="5383" width="2" customWidth="1"/>
    <col min="5384" max="5389" width="11.4266666666667" hidden="1" customWidth="1"/>
    <col min="5623" max="5623" width="2.42666666666667" customWidth="1"/>
    <col min="5624" max="5624" width="17.14" customWidth="1"/>
    <col min="5625" max="5632" width="11.4266666666667" hidden="1" customWidth="1"/>
    <col min="5633" max="5633" width="20.14" customWidth="1"/>
    <col min="5634" max="5634" width="18" customWidth="1"/>
    <col min="5635" max="5635" width="32.4266666666667" customWidth="1"/>
    <col min="5636" max="5636" width="31.5733333333333" customWidth="1"/>
    <col min="5637" max="5637" width="31.2866666666667" customWidth="1"/>
    <col min="5638" max="5638" width="11.4266666666667" hidden="1" customWidth="1"/>
    <col min="5639" max="5639" width="2" customWidth="1"/>
    <col min="5640" max="5645" width="11.4266666666667" hidden="1" customWidth="1"/>
    <col min="5879" max="5879" width="2.42666666666667" customWidth="1"/>
    <col min="5880" max="5880" width="17.14" customWidth="1"/>
    <col min="5881" max="5888" width="11.4266666666667" hidden="1" customWidth="1"/>
    <col min="5889" max="5889" width="20.14" customWidth="1"/>
    <col min="5890" max="5890" width="18" customWidth="1"/>
    <col min="5891" max="5891" width="32.4266666666667" customWidth="1"/>
    <col min="5892" max="5892" width="31.5733333333333" customWidth="1"/>
    <col min="5893" max="5893" width="31.2866666666667" customWidth="1"/>
    <col min="5894" max="5894" width="11.4266666666667" hidden="1" customWidth="1"/>
    <col min="5895" max="5895" width="2" customWidth="1"/>
    <col min="5896" max="5901" width="11.4266666666667" hidden="1" customWidth="1"/>
    <col min="6135" max="6135" width="2.42666666666667" customWidth="1"/>
    <col min="6136" max="6136" width="17.14" customWidth="1"/>
    <col min="6137" max="6144" width="11.4266666666667" hidden="1" customWidth="1"/>
    <col min="6145" max="6145" width="20.14" customWidth="1"/>
    <col min="6146" max="6146" width="18" customWidth="1"/>
    <col min="6147" max="6147" width="32.4266666666667" customWidth="1"/>
    <col min="6148" max="6148" width="31.5733333333333" customWidth="1"/>
    <col min="6149" max="6149" width="31.2866666666667" customWidth="1"/>
    <col min="6150" max="6150" width="11.4266666666667" hidden="1" customWidth="1"/>
    <col min="6151" max="6151" width="2" customWidth="1"/>
    <col min="6152" max="6157" width="11.4266666666667" hidden="1" customWidth="1"/>
    <col min="6391" max="6391" width="2.42666666666667" customWidth="1"/>
    <col min="6392" max="6392" width="17.14" customWidth="1"/>
    <col min="6393" max="6400" width="11.4266666666667" hidden="1" customWidth="1"/>
    <col min="6401" max="6401" width="20.14" customWidth="1"/>
    <col min="6402" max="6402" width="18" customWidth="1"/>
    <col min="6403" max="6403" width="32.4266666666667" customWidth="1"/>
    <col min="6404" max="6404" width="31.5733333333333" customWidth="1"/>
    <col min="6405" max="6405" width="31.2866666666667" customWidth="1"/>
    <col min="6406" max="6406" width="11.4266666666667" hidden="1" customWidth="1"/>
    <col min="6407" max="6407" width="2" customWidth="1"/>
    <col min="6408" max="6413" width="11.4266666666667" hidden="1" customWidth="1"/>
    <col min="6647" max="6647" width="2.42666666666667" customWidth="1"/>
    <col min="6648" max="6648" width="17.14" customWidth="1"/>
    <col min="6649" max="6656" width="11.4266666666667" hidden="1" customWidth="1"/>
    <col min="6657" max="6657" width="20.14" customWidth="1"/>
    <col min="6658" max="6658" width="18" customWidth="1"/>
    <col min="6659" max="6659" width="32.4266666666667" customWidth="1"/>
    <col min="6660" max="6660" width="31.5733333333333" customWidth="1"/>
    <col min="6661" max="6661" width="31.2866666666667" customWidth="1"/>
    <col min="6662" max="6662" width="11.4266666666667" hidden="1" customWidth="1"/>
    <col min="6663" max="6663" width="2" customWidth="1"/>
    <col min="6664" max="6669" width="11.4266666666667" hidden="1" customWidth="1"/>
    <col min="6903" max="6903" width="2.42666666666667" customWidth="1"/>
    <col min="6904" max="6904" width="17.14" customWidth="1"/>
    <col min="6905" max="6912" width="11.4266666666667" hidden="1" customWidth="1"/>
    <col min="6913" max="6913" width="20.14" customWidth="1"/>
    <col min="6914" max="6914" width="18" customWidth="1"/>
    <col min="6915" max="6915" width="32.4266666666667" customWidth="1"/>
    <col min="6916" max="6916" width="31.5733333333333" customWidth="1"/>
    <col min="6917" max="6917" width="31.2866666666667" customWidth="1"/>
    <col min="6918" max="6918" width="11.4266666666667" hidden="1" customWidth="1"/>
    <col min="6919" max="6919" width="2" customWidth="1"/>
    <col min="6920" max="6925" width="11.4266666666667" hidden="1" customWidth="1"/>
    <col min="7159" max="7159" width="2.42666666666667" customWidth="1"/>
    <col min="7160" max="7160" width="17.14" customWidth="1"/>
    <col min="7161" max="7168" width="11.4266666666667" hidden="1" customWidth="1"/>
    <col min="7169" max="7169" width="20.14" customWidth="1"/>
    <col min="7170" max="7170" width="18" customWidth="1"/>
    <col min="7171" max="7171" width="32.4266666666667" customWidth="1"/>
    <col min="7172" max="7172" width="31.5733333333333" customWidth="1"/>
    <col min="7173" max="7173" width="31.2866666666667" customWidth="1"/>
    <col min="7174" max="7174" width="11.4266666666667" hidden="1" customWidth="1"/>
    <col min="7175" max="7175" width="2" customWidth="1"/>
    <col min="7176" max="7181" width="11.4266666666667" hidden="1" customWidth="1"/>
    <col min="7415" max="7415" width="2.42666666666667" customWidth="1"/>
    <col min="7416" max="7416" width="17.14" customWidth="1"/>
    <col min="7417" max="7424" width="11.4266666666667" hidden="1" customWidth="1"/>
    <col min="7425" max="7425" width="20.14" customWidth="1"/>
    <col min="7426" max="7426" width="18" customWidth="1"/>
    <col min="7427" max="7427" width="32.4266666666667" customWidth="1"/>
    <col min="7428" max="7428" width="31.5733333333333" customWidth="1"/>
    <col min="7429" max="7429" width="31.2866666666667" customWidth="1"/>
    <col min="7430" max="7430" width="11.4266666666667" hidden="1" customWidth="1"/>
    <col min="7431" max="7431" width="2" customWidth="1"/>
    <col min="7432" max="7437" width="11.4266666666667" hidden="1" customWidth="1"/>
    <col min="7671" max="7671" width="2.42666666666667" customWidth="1"/>
    <col min="7672" max="7672" width="17.14" customWidth="1"/>
    <col min="7673" max="7680" width="11.4266666666667" hidden="1" customWidth="1"/>
    <col min="7681" max="7681" width="20.14" customWidth="1"/>
    <col min="7682" max="7682" width="18" customWidth="1"/>
    <col min="7683" max="7683" width="32.4266666666667" customWidth="1"/>
    <col min="7684" max="7684" width="31.5733333333333" customWidth="1"/>
    <col min="7685" max="7685" width="31.2866666666667" customWidth="1"/>
    <col min="7686" max="7686" width="11.4266666666667" hidden="1" customWidth="1"/>
    <col min="7687" max="7687" width="2" customWidth="1"/>
    <col min="7688" max="7693" width="11.4266666666667" hidden="1" customWidth="1"/>
    <col min="7927" max="7927" width="2.42666666666667" customWidth="1"/>
    <col min="7928" max="7928" width="17.14" customWidth="1"/>
    <col min="7929" max="7936" width="11.4266666666667" hidden="1" customWidth="1"/>
    <col min="7937" max="7937" width="20.14" customWidth="1"/>
    <col min="7938" max="7938" width="18" customWidth="1"/>
    <col min="7939" max="7939" width="32.4266666666667" customWidth="1"/>
    <col min="7940" max="7940" width="31.5733333333333" customWidth="1"/>
    <col min="7941" max="7941" width="31.2866666666667" customWidth="1"/>
    <col min="7942" max="7942" width="11.4266666666667" hidden="1" customWidth="1"/>
    <col min="7943" max="7943" width="2" customWidth="1"/>
    <col min="7944" max="7949" width="11.4266666666667" hidden="1" customWidth="1"/>
    <col min="8183" max="8183" width="2.42666666666667" customWidth="1"/>
    <col min="8184" max="8184" width="17.14" customWidth="1"/>
    <col min="8185" max="8192" width="11.4266666666667" hidden="1" customWidth="1"/>
    <col min="8193" max="8193" width="20.14" customWidth="1"/>
    <col min="8194" max="8194" width="18" customWidth="1"/>
    <col min="8195" max="8195" width="32.4266666666667" customWidth="1"/>
    <col min="8196" max="8196" width="31.5733333333333" customWidth="1"/>
    <col min="8197" max="8197" width="31.2866666666667" customWidth="1"/>
    <col min="8198" max="8198" width="11.4266666666667" hidden="1" customWidth="1"/>
    <col min="8199" max="8199" width="2" customWidth="1"/>
    <col min="8200" max="8205" width="11.4266666666667" hidden="1" customWidth="1"/>
    <col min="8439" max="8439" width="2.42666666666667" customWidth="1"/>
    <col min="8440" max="8440" width="17.14" customWidth="1"/>
    <col min="8441" max="8448" width="11.4266666666667" hidden="1" customWidth="1"/>
    <col min="8449" max="8449" width="20.14" customWidth="1"/>
    <col min="8450" max="8450" width="18" customWidth="1"/>
    <col min="8451" max="8451" width="32.4266666666667" customWidth="1"/>
    <col min="8452" max="8452" width="31.5733333333333" customWidth="1"/>
    <col min="8453" max="8453" width="31.2866666666667" customWidth="1"/>
    <col min="8454" max="8454" width="11.4266666666667" hidden="1" customWidth="1"/>
    <col min="8455" max="8455" width="2" customWidth="1"/>
    <col min="8456" max="8461" width="11.4266666666667" hidden="1" customWidth="1"/>
    <col min="8695" max="8695" width="2.42666666666667" customWidth="1"/>
    <col min="8696" max="8696" width="17.14" customWidth="1"/>
    <col min="8697" max="8704" width="11.4266666666667" hidden="1" customWidth="1"/>
    <col min="8705" max="8705" width="20.14" customWidth="1"/>
    <col min="8706" max="8706" width="18" customWidth="1"/>
    <col min="8707" max="8707" width="32.4266666666667" customWidth="1"/>
    <col min="8708" max="8708" width="31.5733333333333" customWidth="1"/>
    <col min="8709" max="8709" width="31.2866666666667" customWidth="1"/>
    <col min="8710" max="8710" width="11.4266666666667" hidden="1" customWidth="1"/>
    <col min="8711" max="8711" width="2" customWidth="1"/>
    <col min="8712" max="8717" width="11.4266666666667" hidden="1" customWidth="1"/>
    <col min="8951" max="8951" width="2.42666666666667" customWidth="1"/>
    <col min="8952" max="8952" width="17.14" customWidth="1"/>
    <col min="8953" max="8960" width="11.4266666666667" hidden="1" customWidth="1"/>
    <col min="8961" max="8961" width="20.14" customWidth="1"/>
    <col min="8962" max="8962" width="18" customWidth="1"/>
    <col min="8963" max="8963" width="32.4266666666667" customWidth="1"/>
    <col min="8964" max="8964" width="31.5733333333333" customWidth="1"/>
    <col min="8965" max="8965" width="31.2866666666667" customWidth="1"/>
    <col min="8966" max="8966" width="11.4266666666667" hidden="1" customWidth="1"/>
    <col min="8967" max="8967" width="2" customWidth="1"/>
    <col min="8968" max="8973" width="11.4266666666667" hidden="1" customWidth="1"/>
    <col min="9207" max="9207" width="2.42666666666667" customWidth="1"/>
    <col min="9208" max="9208" width="17.14" customWidth="1"/>
    <col min="9209" max="9216" width="11.4266666666667" hidden="1" customWidth="1"/>
    <col min="9217" max="9217" width="20.14" customWidth="1"/>
    <col min="9218" max="9218" width="18" customWidth="1"/>
    <col min="9219" max="9219" width="32.4266666666667" customWidth="1"/>
    <col min="9220" max="9220" width="31.5733333333333" customWidth="1"/>
    <col min="9221" max="9221" width="31.2866666666667" customWidth="1"/>
    <col min="9222" max="9222" width="11.4266666666667" hidden="1" customWidth="1"/>
    <col min="9223" max="9223" width="2" customWidth="1"/>
    <col min="9224" max="9229" width="11.4266666666667" hidden="1" customWidth="1"/>
    <col min="9463" max="9463" width="2.42666666666667" customWidth="1"/>
    <col min="9464" max="9464" width="17.14" customWidth="1"/>
    <col min="9465" max="9472" width="11.4266666666667" hidden="1" customWidth="1"/>
    <col min="9473" max="9473" width="20.14" customWidth="1"/>
    <col min="9474" max="9474" width="18" customWidth="1"/>
    <col min="9475" max="9475" width="32.4266666666667" customWidth="1"/>
    <col min="9476" max="9476" width="31.5733333333333" customWidth="1"/>
    <col min="9477" max="9477" width="31.2866666666667" customWidth="1"/>
    <col min="9478" max="9478" width="11.4266666666667" hidden="1" customWidth="1"/>
    <col min="9479" max="9479" width="2" customWidth="1"/>
    <col min="9480" max="9485" width="11.4266666666667" hidden="1" customWidth="1"/>
    <col min="9719" max="9719" width="2.42666666666667" customWidth="1"/>
    <col min="9720" max="9720" width="17.14" customWidth="1"/>
    <col min="9721" max="9728" width="11.4266666666667" hidden="1" customWidth="1"/>
    <col min="9729" max="9729" width="20.14" customWidth="1"/>
    <col min="9730" max="9730" width="18" customWidth="1"/>
    <col min="9731" max="9731" width="32.4266666666667" customWidth="1"/>
    <col min="9732" max="9732" width="31.5733333333333" customWidth="1"/>
    <col min="9733" max="9733" width="31.2866666666667" customWidth="1"/>
    <col min="9734" max="9734" width="11.4266666666667" hidden="1" customWidth="1"/>
    <col min="9735" max="9735" width="2" customWidth="1"/>
    <col min="9736" max="9741" width="11.4266666666667" hidden="1" customWidth="1"/>
    <col min="9975" max="9975" width="2.42666666666667" customWidth="1"/>
    <col min="9976" max="9976" width="17.14" customWidth="1"/>
    <col min="9977" max="9984" width="11.4266666666667" hidden="1" customWidth="1"/>
    <col min="9985" max="9985" width="20.14" customWidth="1"/>
    <col min="9986" max="9986" width="18" customWidth="1"/>
    <col min="9987" max="9987" width="32.4266666666667" customWidth="1"/>
    <col min="9988" max="9988" width="31.5733333333333" customWidth="1"/>
    <col min="9989" max="9989" width="31.2866666666667" customWidth="1"/>
    <col min="9990" max="9990" width="11.4266666666667" hidden="1" customWidth="1"/>
    <col min="9991" max="9991" width="2" customWidth="1"/>
    <col min="9992" max="9997" width="11.4266666666667" hidden="1" customWidth="1"/>
    <col min="10231" max="10231" width="2.42666666666667" customWidth="1"/>
    <col min="10232" max="10232" width="17.14" customWidth="1"/>
    <col min="10233" max="10240" width="11.4266666666667" hidden="1" customWidth="1"/>
    <col min="10241" max="10241" width="20.14" customWidth="1"/>
    <col min="10242" max="10242" width="18" customWidth="1"/>
    <col min="10243" max="10243" width="32.4266666666667" customWidth="1"/>
    <col min="10244" max="10244" width="31.5733333333333" customWidth="1"/>
    <col min="10245" max="10245" width="31.2866666666667" customWidth="1"/>
    <col min="10246" max="10246" width="11.4266666666667" hidden="1" customWidth="1"/>
    <col min="10247" max="10247" width="2" customWidth="1"/>
    <col min="10248" max="10253" width="11.4266666666667" hidden="1" customWidth="1"/>
    <col min="10487" max="10487" width="2.42666666666667" customWidth="1"/>
    <col min="10488" max="10488" width="17.14" customWidth="1"/>
    <col min="10489" max="10496" width="11.4266666666667" hidden="1" customWidth="1"/>
    <col min="10497" max="10497" width="20.14" customWidth="1"/>
    <col min="10498" max="10498" width="18" customWidth="1"/>
    <col min="10499" max="10499" width="32.4266666666667" customWidth="1"/>
    <col min="10500" max="10500" width="31.5733333333333" customWidth="1"/>
    <col min="10501" max="10501" width="31.2866666666667" customWidth="1"/>
    <col min="10502" max="10502" width="11.4266666666667" hidden="1" customWidth="1"/>
    <col min="10503" max="10503" width="2" customWidth="1"/>
    <col min="10504" max="10509" width="11.4266666666667" hidden="1" customWidth="1"/>
    <col min="10743" max="10743" width="2.42666666666667" customWidth="1"/>
    <col min="10744" max="10744" width="17.14" customWidth="1"/>
    <col min="10745" max="10752" width="11.4266666666667" hidden="1" customWidth="1"/>
    <col min="10753" max="10753" width="20.14" customWidth="1"/>
    <col min="10754" max="10754" width="18" customWidth="1"/>
    <col min="10755" max="10755" width="32.4266666666667" customWidth="1"/>
    <col min="10756" max="10756" width="31.5733333333333" customWidth="1"/>
    <col min="10757" max="10757" width="31.2866666666667" customWidth="1"/>
    <col min="10758" max="10758" width="11.4266666666667" hidden="1" customWidth="1"/>
    <col min="10759" max="10759" width="2" customWidth="1"/>
    <col min="10760" max="10765" width="11.4266666666667" hidden="1" customWidth="1"/>
    <col min="10999" max="10999" width="2.42666666666667" customWidth="1"/>
    <col min="11000" max="11000" width="17.14" customWidth="1"/>
    <col min="11001" max="11008" width="11.4266666666667" hidden="1" customWidth="1"/>
    <col min="11009" max="11009" width="20.14" customWidth="1"/>
    <col min="11010" max="11010" width="18" customWidth="1"/>
    <col min="11011" max="11011" width="32.4266666666667" customWidth="1"/>
    <col min="11012" max="11012" width="31.5733333333333" customWidth="1"/>
    <col min="11013" max="11013" width="31.2866666666667" customWidth="1"/>
    <col min="11014" max="11014" width="11.4266666666667" hidden="1" customWidth="1"/>
    <col min="11015" max="11015" width="2" customWidth="1"/>
    <col min="11016" max="11021" width="11.4266666666667" hidden="1" customWidth="1"/>
    <col min="11255" max="11255" width="2.42666666666667" customWidth="1"/>
    <col min="11256" max="11256" width="17.14" customWidth="1"/>
    <col min="11257" max="11264" width="11.4266666666667" hidden="1" customWidth="1"/>
    <col min="11265" max="11265" width="20.14" customWidth="1"/>
    <col min="11266" max="11266" width="18" customWidth="1"/>
    <col min="11267" max="11267" width="32.4266666666667" customWidth="1"/>
    <col min="11268" max="11268" width="31.5733333333333" customWidth="1"/>
    <col min="11269" max="11269" width="31.2866666666667" customWidth="1"/>
    <col min="11270" max="11270" width="11.4266666666667" hidden="1" customWidth="1"/>
    <col min="11271" max="11271" width="2" customWidth="1"/>
    <col min="11272" max="11277" width="11.4266666666667" hidden="1" customWidth="1"/>
    <col min="11511" max="11511" width="2.42666666666667" customWidth="1"/>
    <col min="11512" max="11512" width="17.14" customWidth="1"/>
    <col min="11513" max="11520" width="11.4266666666667" hidden="1" customWidth="1"/>
    <col min="11521" max="11521" width="20.14" customWidth="1"/>
    <col min="11522" max="11522" width="18" customWidth="1"/>
    <col min="11523" max="11523" width="32.4266666666667" customWidth="1"/>
    <col min="11524" max="11524" width="31.5733333333333" customWidth="1"/>
    <col min="11525" max="11525" width="31.2866666666667" customWidth="1"/>
    <col min="11526" max="11526" width="11.4266666666667" hidden="1" customWidth="1"/>
    <col min="11527" max="11527" width="2" customWidth="1"/>
    <col min="11528" max="11533" width="11.4266666666667" hidden="1" customWidth="1"/>
    <col min="11767" max="11767" width="2.42666666666667" customWidth="1"/>
    <col min="11768" max="11768" width="17.14" customWidth="1"/>
    <col min="11769" max="11776" width="11.4266666666667" hidden="1" customWidth="1"/>
    <col min="11777" max="11777" width="20.14" customWidth="1"/>
    <col min="11778" max="11778" width="18" customWidth="1"/>
    <col min="11779" max="11779" width="32.4266666666667" customWidth="1"/>
    <col min="11780" max="11780" width="31.5733333333333" customWidth="1"/>
    <col min="11781" max="11781" width="31.2866666666667" customWidth="1"/>
    <col min="11782" max="11782" width="11.4266666666667" hidden="1" customWidth="1"/>
    <col min="11783" max="11783" width="2" customWidth="1"/>
    <col min="11784" max="11789" width="11.4266666666667" hidden="1" customWidth="1"/>
    <col min="12023" max="12023" width="2.42666666666667" customWidth="1"/>
    <col min="12024" max="12024" width="17.14" customWidth="1"/>
    <col min="12025" max="12032" width="11.4266666666667" hidden="1" customWidth="1"/>
    <col min="12033" max="12033" width="20.14" customWidth="1"/>
    <col min="12034" max="12034" width="18" customWidth="1"/>
    <col min="12035" max="12035" width="32.4266666666667" customWidth="1"/>
    <col min="12036" max="12036" width="31.5733333333333" customWidth="1"/>
    <col min="12037" max="12037" width="31.2866666666667" customWidth="1"/>
    <col min="12038" max="12038" width="11.4266666666667" hidden="1" customWidth="1"/>
    <col min="12039" max="12039" width="2" customWidth="1"/>
    <col min="12040" max="12045" width="11.4266666666667" hidden="1" customWidth="1"/>
    <col min="12279" max="12279" width="2.42666666666667" customWidth="1"/>
    <col min="12280" max="12280" width="17.14" customWidth="1"/>
    <col min="12281" max="12288" width="11.4266666666667" hidden="1" customWidth="1"/>
    <col min="12289" max="12289" width="20.14" customWidth="1"/>
    <col min="12290" max="12290" width="18" customWidth="1"/>
    <col min="12291" max="12291" width="32.4266666666667" customWidth="1"/>
    <col min="12292" max="12292" width="31.5733333333333" customWidth="1"/>
    <col min="12293" max="12293" width="31.2866666666667" customWidth="1"/>
    <col min="12294" max="12294" width="11.4266666666667" hidden="1" customWidth="1"/>
    <col min="12295" max="12295" width="2" customWidth="1"/>
    <col min="12296" max="12301" width="11.4266666666667" hidden="1" customWidth="1"/>
    <col min="12535" max="12535" width="2.42666666666667" customWidth="1"/>
    <col min="12536" max="12536" width="17.14" customWidth="1"/>
    <col min="12537" max="12544" width="11.4266666666667" hidden="1" customWidth="1"/>
    <col min="12545" max="12545" width="20.14" customWidth="1"/>
    <col min="12546" max="12546" width="18" customWidth="1"/>
    <col min="12547" max="12547" width="32.4266666666667" customWidth="1"/>
    <col min="12548" max="12548" width="31.5733333333333" customWidth="1"/>
    <col min="12549" max="12549" width="31.2866666666667" customWidth="1"/>
    <col min="12550" max="12550" width="11.4266666666667" hidden="1" customWidth="1"/>
    <col min="12551" max="12551" width="2" customWidth="1"/>
    <col min="12552" max="12557" width="11.4266666666667" hidden="1" customWidth="1"/>
    <col min="12791" max="12791" width="2.42666666666667" customWidth="1"/>
    <col min="12792" max="12792" width="17.14" customWidth="1"/>
    <col min="12793" max="12800" width="11.4266666666667" hidden="1" customWidth="1"/>
    <col min="12801" max="12801" width="20.14" customWidth="1"/>
    <col min="12802" max="12802" width="18" customWidth="1"/>
    <col min="12803" max="12803" width="32.4266666666667" customWidth="1"/>
    <col min="12804" max="12804" width="31.5733333333333" customWidth="1"/>
    <col min="12805" max="12805" width="31.2866666666667" customWidth="1"/>
    <col min="12806" max="12806" width="11.4266666666667" hidden="1" customWidth="1"/>
    <col min="12807" max="12807" width="2" customWidth="1"/>
    <col min="12808" max="12813" width="11.4266666666667" hidden="1" customWidth="1"/>
    <col min="13047" max="13047" width="2.42666666666667" customWidth="1"/>
    <col min="13048" max="13048" width="17.14" customWidth="1"/>
    <col min="13049" max="13056" width="11.4266666666667" hidden="1" customWidth="1"/>
    <col min="13057" max="13057" width="20.14" customWidth="1"/>
    <col min="13058" max="13058" width="18" customWidth="1"/>
    <col min="13059" max="13059" width="32.4266666666667" customWidth="1"/>
    <col min="13060" max="13060" width="31.5733333333333" customWidth="1"/>
    <col min="13061" max="13061" width="31.2866666666667" customWidth="1"/>
    <col min="13062" max="13062" width="11.4266666666667" hidden="1" customWidth="1"/>
    <col min="13063" max="13063" width="2" customWidth="1"/>
    <col min="13064" max="13069" width="11.4266666666667" hidden="1" customWidth="1"/>
    <col min="13303" max="13303" width="2.42666666666667" customWidth="1"/>
    <col min="13304" max="13304" width="17.14" customWidth="1"/>
    <col min="13305" max="13312" width="11.4266666666667" hidden="1" customWidth="1"/>
    <col min="13313" max="13313" width="20.14" customWidth="1"/>
    <col min="13314" max="13314" width="18" customWidth="1"/>
    <col min="13315" max="13315" width="32.4266666666667" customWidth="1"/>
    <col min="13316" max="13316" width="31.5733333333333" customWidth="1"/>
    <col min="13317" max="13317" width="31.2866666666667" customWidth="1"/>
    <col min="13318" max="13318" width="11.4266666666667" hidden="1" customWidth="1"/>
    <col min="13319" max="13319" width="2" customWidth="1"/>
    <col min="13320" max="13325" width="11.4266666666667" hidden="1" customWidth="1"/>
    <col min="13559" max="13559" width="2.42666666666667" customWidth="1"/>
    <col min="13560" max="13560" width="17.14" customWidth="1"/>
    <col min="13561" max="13568" width="11.4266666666667" hidden="1" customWidth="1"/>
    <col min="13569" max="13569" width="20.14" customWidth="1"/>
    <col min="13570" max="13570" width="18" customWidth="1"/>
    <col min="13571" max="13571" width="32.4266666666667" customWidth="1"/>
    <col min="13572" max="13572" width="31.5733333333333" customWidth="1"/>
    <col min="13573" max="13573" width="31.2866666666667" customWidth="1"/>
    <col min="13574" max="13574" width="11.4266666666667" hidden="1" customWidth="1"/>
    <col min="13575" max="13575" width="2" customWidth="1"/>
    <col min="13576" max="13581" width="11.4266666666667" hidden="1" customWidth="1"/>
    <col min="13815" max="13815" width="2.42666666666667" customWidth="1"/>
    <col min="13816" max="13816" width="17.14" customWidth="1"/>
    <col min="13817" max="13824" width="11.4266666666667" hidden="1" customWidth="1"/>
    <col min="13825" max="13825" width="20.14" customWidth="1"/>
    <col min="13826" max="13826" width="18" customWidth="1"/>
    <col min="13827" max="13827" width="32.4266666666667" customWidth="1"/>
    <col min="13828" max="13828" width="31.5733333333333" customWidth="1"/>
    <col min="13829" max="13829" width="31.2866666666667" customWidth="1"/>
    <col min="13830" max="13830" width="11.4266666666667" hidden="1" customWidth="1"/>
    <col min="13831" max="13831" width="2" customWidth="1"/>
    <col min="13832" max="13837" width="11.4266666666667" hidden="1" customWidth="1"/>
    <col min="14071" max="14071" width="2.42666666666667" customWidth="1"/>
    <col min="14072" max="14072" width="17.14" customWidth="1"/>
    <col min="14073" max="14080" width="11.4266666666667" hidden="1" customWidth="1"/>
    <col min="14081" max="14081" width="20.14" customWidth="1"/>
    <col min="14082" max="14082" width="18" customWidth="1"/>
    <col min="14083" max="14083" width="32.4266666666667" customWidth="1"/>
    <col min="14084" max="14084" width="31.5733333333333" customWidth="1"/>
    <col min="14085" max="14085" width="31.2866666666667" customWidth="1"/>
    <col min="14086" max="14086" width="11.4266666666667" hidden="1" customWidth="1"/>
    <col min="14087" max="14087" width="2" customWidth="1"/>
    <col min="14088" max="14093" width="11.4266666666667" hidden="1" customWidth="1"/>
    <col min="14327" max="14327" width="2.42666666666667" customWidth="1"/>
    <col min="14328" max="14328" width="17.14" customWidth="1"/>
    <col min="14329" max="14336" width="11.4266666666667" hidden="1" customWidth="1"/>
    <col min="14337" max="14337" width="20.14" customWidth="1"/>
    <col min="14338" max="14338" width="18" customWidth="1"/>
    <col min="14339" max="14339" width="32.4266666666667" customWidth="1"/>
    <col min="14340" max="14340" width="31.5733333333333" customWidth="1"/>
    <col min="14341" max="14341" width="31.2866666666667" customWidth="1"/>
    <col min="14342" max="14342" width="11.4266666666667" hidden="1" customWidth="1"/>
    <col min="14343" max="14343" width="2" customWidth="1"/>
    <col min="14344" max="14349" width="11.4266666666667" hidden="1" customWidth="1"/>
    <col min="14583" max="14583" width="2.42666666666667" customWidth="1"/>
    <col min="14584" max="14584" width="17.14" customWidth="1"/>
    <col min="14585" max="14592" width="11.4266666666667" hidden="1" customWidth="1"/>
    <col min="14593" max="14593" width="20.14" customWidth="1"/>
    <col min="14594" max="14594" width="18" customWidth="1"/>
    <col min="14595" max="14595" width="32.4266666666667" customWidth="1"/>
    <col min="14596" max="14596" width="31.5733333333333" customWidth="1"/>
    <col min="14597" max="14597" width="31.2866666666667" customWidth="1"/>
    <col min="14598" max="14598" width="11.4266666666667" hidden="1" customWidth="1"/>
    <col min="14599" max="14599" width="2" customWidth="1"/>
    <col min="14600" max="14605" width="11.4266666666667" hidden="1" customWidth="1"/>
    <col min="14839" max="14839" width="2.42666666666667" customWidth="1"/>
    <col min="14840" max="14840" width="17.14" customWidth="1"/>
    <col min="14841" max="14848" width="11.4266666666667" hidden="1" customWidth="1"/>
    <col min="14849" max="14849" width="20.14" customWidth="1"/>
    <col min="14850" max="14850" width="18" customWidth="1"/>
    <col min="14851" max="14851" width="32.4266666666667" customWidth="1"/>
    <col min="14852" max="14852" width="31.5733333333333" customWidth="1"/>
    <col min="14853" max="14853" width="31.2866666666667" customWidth="1"/>
    <col min="14854" max="14854" width="11.4266666666667" hidden="1" customWidth="1"/>
    <col min="14855" max="14855" width="2" customWidth="1"/>
    <col min="14856" max="14861" width="11.4266666666667" hidden="1" customWidth="1"/>
    <col min="15095" max="15095" width="2.42666666666667" customWidth="1"/>
    <col min="15096" max="15096" width="17.14" customWidth="1"/>
    <col min="15097" max="15104" width="11.4266666666667" hidden="1" customWidth="1"/>
    <col min="15105" max="15105" width="20.14" customWidth="1"/>
    <col min="15106" max="15106" width="18" customWidth="1"/>
    <col min="15107" max="15107" width="32.4266666666667" customWidth="1"/>
    <col min="15108" max="15108" width="31.5733333333333" customWidth="1"/>
    <col min="15109" max="15109" width="31.2866666666667" customWidth="1"/>
    <col min="15110" max="15110" width="11.4266666666667" hidden="1" customWidth="1"/>
    <col min="15111" max="15111" width="2" customWidth="1"/>
    <col min="15112" max="15117" width="11.4266666666667" hidden="1" customWidth="1"/>
    <col min="15351" max="15351" width="2.42666666666667" customWidth="1"/>
    <col min="15352" max="15352" width="17.14" customWidth="1"/>
    <col min="15353" max="15360" width="11.4266666666667" hidden="1" customWidth="1"/>
    <col min="15361" max="15361" width="20.14" customWidth="1"/>
    <col min="15362" max="15362" width="18" customWidth="1"/>
    <col min="15363" max="15363" width="32.4266666666667" customWidth="1"/>
    <col min="15364" max="15364" width="31.5733333333333" customWidth="1"/>
    <col min="15365" max="15365" width="31.2866666666667" customWidth="1"/>
    <col min="15366" max="15366" width="11.4266666666667" hidden="1" customWidth="1"/>
    <col min="15367" max="15367" width="2" customWidth="1"/>
    <col min="15368" max="15373" width="11.4266666666667" hidden="1" customWidth="1"/>
    <col min="15607" max="15607" width="2.42666666666667" customWidth="1"/>
    <col min="15608" max="15608" width="17.14" customWidth="1"/>
    <col min="15609" max="15616" width="11.4266666666667" hidden="1" customWidth="1"/>
    <col min="15617" max="15617" width="20.14" customWidth="1"/>
    <col min="15618" max="15618" width="18" customWidth="1"/>
    <col min="15619" max="15619" width="32.4266666666667" customWidth="1"/>
    <col min="15620" max="15620" width="31.5733333333333" customWidth="1"/>
    <col min="15621" max="15621" width="31.2866666666667" customWidth="1"/>
    <col min="15622" max="15622" width="11.4266666666667" hidden="1" customWidth="1"/>
    <col min="15623" max="15623" width="2" customWidth="1"/>
    <col min="15624" max="15629" width="11.4266666666667" hidden="1" customWidth="1"/>
    <col min="15863" max="15863" width="2.42666666666667" customWidth="1"/>
    <col min="15864" max="15864" width="17.14" customWidth="1"/>
    <col min="15865" max="15872" width="11.4266666666667" hidden="1" customWidth="1"/>
    <col min="15873" max="15873" width="20.14" customWidth="1"/>
    <col min="15874" max="15874" width="18" customWidth="1"/>
    <col min="15875" max="15875" width="32.4266666666667" customWidth="1"/>
    <col min="15876" max="15876" width="31.5733333333333" customWidth="1"/>
    <col min="15877" max="15877" width="31.2866666666667" customWidth="1"/>
    <col min="15878" max="15878" width="11.4266666666667" hidden="1" customWidth="1"/>
    <col min="15879" max="15879" width="2" customWidth="1"/>
    <col min="15880" max="15885" width="11.4266666666667" hidden="1" customWidth="1"/>
    <col min="16119" max="16119" width="2.42666666666667" customWidth="1"/>
    <col min="16120" max="16120" width="17.14" customWidth="1"/>
    <col min="16121" max="16128" width="11.4266666666667" hidden="1" customWidth="1"/>
    <col min="16129" max="16129" width="20.14" customWidth="1"/>
    <col min="16130" max="16130" width="18" customWidth="1"/>
    <col min="16131" max="16131" width="32.4266666666667" customWidth="1"/>
    <col min="16132" max="16132" width="31.5733333333333" customWidth="1"/>
    <col min="16133" max="16133" width="31.2866666666667" customWidth="1"/>
    <col min="16134" max="16134" width="11.4266666666667" hidden="1" customWidth="1"/>
    <col min="16135" max="16135" width="2" customWidth="1"/>
    <col min="16136" max="16141" width="11.4266666666667" hidden="1" customWidth="1"/>
  </cols>
  <sheetData>
    <row r="1" ht="45" customHeight="1" outlineLevel="1" collapsed="1" spans="1:17">
      <c r="A1" s="134"/>
      <c r="B1" s="135" t="s">
        <v>1159</v>
      </c>
      <c r="C1" s="136"/>
      <c r="D1" s="136"/>
      <c r="E1" s="136"/>
      <c r="F1" s="136"/>
      <c r="G1" s="136"/>
      <c r="H1" s="136"/>
      <c r="I1" s="136"/>
      <c r="J1" s="136"/>
      <c r="K1" s="136"/>
      <c r="L1" s="136"/>
      <c r="M1" s="136"/>
      <c r="N1" s="136"/>
      <c r="O1" s="179"/>
      <c r="P1" s="180"/>
      <c r="Q1" s="134"/>
    </row>
    <row r="2" ht="35.25" customHeight="1" outlineLevel="1" collapsed="1" spans="1:17">
      <c r="A2" s="134"/>
      <c r="B2" s="137" t="s">
        <v>1160</v>
      </c>
      <c r="C2" s="138"/>
      <c r="D2" s="138"/>
      <c r="E2" s="138"/>
      <c r="F2" s="138"/>
      <c r="G2" s="138"/>
      <c r="H2" s="138"/>
      <c r="I2" s="138"/>
      <c r="J2" s="174"/>
      <c r="K2" s="138"/>
      <c r="L2" s="175"/>
      <c r="M2" s="175"/>
      <c r="N2" s="175"/>
      <c r="O2" s="181"/>
      <c r="P2" s="182"/>
      <c r="Q2" s="134"/>
    </row>
    <row r="3" outlineLevel="1" collapsed="1" spans="1:17">
      <c r="A3" s="134"/>
      <c r="B3" s="139">
        <v>21</v>
      </c>
      <c r="C3" s="134"/>
      <c r="D3" s="134"/>
      <c r="E3" s="173"/>
      <c r="F3" s="134"/>
      <c r="G3" s="173"/>
      <c r="H3" s="173"/>
      <c r="I3" s="134"/>
      <c r="J3" s="134"/>
      <c r="K3" s="134"/>
      <c r="L3" s="134"/>
      <c r="M3" s="134"/>
      <c r="N3" s="134"/>
      <c r="O3" s="183"/>
      <c r="Q3" s="134"/>
    </row>
    <row r="4" outlineLevel="1" collapsed="1" spans="1:17">
      <c r="A4" s="134"/>
      <c r="B4" s="140" t="s">
        <v>1161</v>
      </c>
      <c r="C4" s="140" t="s">
        <v>38</v>
      </c>
      <c r="D4" s="140" t="s">
        <v>1162</v>
      </c>
      <c r="E4" s="165" t="s">
        <v>1163</v>
      </c>
      <c r="F4" s="140" t="s">
        <v>1164</v>
      </c>
      <c r="G4" s="165" t="s">
        <v>1165</v>
      </c>
      <c r="H4" s="140" t="s">
        <v>1166</v>
      </c>
      <c r="I4" s="140" t="s">
        <v>1167</v>
      </c>
      <c r="J4" s="140" t="s">
        <v>1168</v>
      </c>
      <c r="K4" s="140" t="s">
        <v>1169</v>
      </c>
      <c r="L4" s="140" t="s">
        <v>1170</v>
      </c>
      <c r="M4" s="140" t="s">
        <v>1171</v>
      </c>
      <c r="N4" s="140" t="s">
        <v>1172</v>
      </c>
      <c r="O4" s="184"/>
      <c r="Q4" s="134"/>
    </row>
    <row r="5" spans="1:17">
      <c r="A5" s="134"/>
      <c r="B5" s="140"/>
      <c r="C5" s="140"/>
      <c r="D5" s="140"/>
      <c r="E5" s="165"/>
      <c r="F5" s="140"/>
      <c r="G5" s="165"/>
      <c r="H5" s="140"/>
      <c r="I5" s="140"/>
      <c r="J5" s="140" t="s">
        <v>1173</v>
      </c>
      <c r="K5" s="140" t="s">
        <v>1174</v>
      </c>
      <c r="L5" s="140" t="s">
        <v>1175</v>
      </c>
      <c r="M5" s="140"/>
      <c r="N5" s="140"/>
      <c r="O5" s="184"/>
      <c r="P5" s="155"/>
      <c r="Q5" s="134"/>
    </row>
    <row r="6" spans="1:22">
      <c r="A6" s="134"/>
      <c r="B6" s="140"/>
      <c r="C6" s="140"/>
      <c r="D6" s="140"/>
      <c r="E6" s="165"/>
      <c r="F6" s="140"/>
      <c r="G6" s="165"/>
      <c r="H6" s="140"/>
      <c r="I6" s="140"/>
      <c r="J6" s="140" t="s">
        <v>1173</v>
      </c>
      <c r="K6" s="140" t="s">
        <v>1176</v>
      </c>
      <c r="L6" s="140" t="s">
        <v>1177</v>
      </c>
      <c r="M6" s="140"/>
      <c r="N6" s="140"/>
      <c r="O6" s="184"/>
      <c r="P6" s="155"/>
      <c r="Q6" s="134"/>
      <c r="R6" s="131" t="str">
        <f>IF(MID(E6,4,3)="d00",S6,MID(E6,4,3))</f>
        <v/>
      </c>
      <c r="U6" s="131" t="str">
        <f>IF(OR(LEFT(B6,4)="Dist",LEFT(B6,4)="Regi"),LEFT(B6,1)&amp;RIGHT(B6,2),"")</f>
        <v/>
      </c>
      <c r="V6" s="131" t="str">
        <f>IF(U6&lt;&gt;"",M6,"")</f>
        <v/>
      </c>
    </row>
    <row r="7" spans="1:22">
      <c r="A7" s="134"/>
      <c r="B7" s="140"/>
      <c r="C7" s="140"/>
      <c r="D7" s="140"/>
      <c r="E7" s="165"/>
      <c r="F7" s="140"/>
      <c r="G7" s="165"/>
      <c r="H7" s="140"/>
      <c r="I7" s="140"/>
      <c r="J7" s="140" t="s">
        <v>1173</v>
      </c>
      <c r="K7" s="140" t="s">
        <v>1178</v>
      </c>
      <c r="L7" s="140" t="s">
        <v>1179</v>
      </c>
      <c r="M7" s="140"/>
      <c r="N7" s="140"/>
      <c r="O7" s="184"/>
      <c r="P7" s="155"/>
      <c r="R7" s="131" t="str">
        <f>IF(MID(E7,4,3)="d00",S7,MID(E7,4,3))</f>
        <v/>
      </c>
      <c r="U7" s="131" t="str">
        <f>IF(OR(LEFT(B7,4)="Dist",LEFT(B7,4)="Regi"),LEFT(B7,1)&amp;RIGHT(B7,2),"")</f>
        <v/>
      </c>
      <c r="V7" s="131" t="str">
        <f>IF(U7&lt;&gt;"",M7,"")</f>
        <v/>
      </c>
    </row>
    <row r="8" spans="1:22">
      <c r="A8" s="134"/>
      <c r="B8" s="140" t="s">
        <v>1180</v>
      </c>
      <c r="C8" s="140"/>
      <c r="D8" s="140"/>
      <c r="E8" s="165"/>
      <c r="F8" s="140"/>
      <c r="G8" s="165"/>
      <c r="H8" s="140"/>
      <c r="I8" s="140"/>
      <c r="J8" s="140"/>
      <c r="K8" s="140"/>
      <c r="L8" s="140"/>
      <c r="M8" s="140"/>
      <c r="N8" s="140"/>
      <c r="O8" s="184"/>
      <c r="P8" s="155"/>
      <c r="Q8" s="134"/>
      <c r="R8" t="str">
        <f>IF(LEFT(C8,4)="Dist",_xlfn.CONCAT("D",RIGHT(C8,2)),R7)</f>
        <v/>
      </c>
      <c r="S8" s="131" t="str">
        <f>IF(B8="Region 1","R01",IF(B8="Region 2","R02",S7))</f>
        <v>R01</v>
      </c>
      <c r="T8" s="131" t="str">
        <f>S8&amp;R8</f>
        <v>R01</v>
      </c>
      <c r="U8" s="131" t="str">
        <f>IF(OR(LEFT(B8,4)="Dist",LEFT(B8,4)="Regi"),LEFT(B8,1)&amp;RIGHT(B8,2),"")</f>
        <v>R 1</v>
      </c>
      <c r="V8">
        <f>IF(U8&lt;&gt;"",L8,"")</f>
        <v>0</v>
      </c>
    </row>
    <row r="9" spans="1:22">
      <c r="A9" s="134"/>
      <c r="B9" s="141" t="s">
        <v>1181</v>
      </c>
      <c r="C9" s="142"/>
      <c r="D9" s="143" t="s">
        <v>1182</v>
      </c>
      <c r="E9" s="143"/>
      <c r="F9" s="143"/>
      <c r="G9" s="143"/>
      <c r="H9" s="143"/>
      <c r="I9" s="176"/>
      <c r="J9" s="142"/>
      <c r="K9" s="142" t="s">
        <v>1183</v>
      </c>
      <c r="L9" s="142" t="s">
        <v>1184</v>
      </c>
      <c r="M9" s="142"/>
      <c r="N9" s="142"/>
      <c r="O9" s="185" t="s">
        <v>1185</v>
      </c>
      <c r="P9" s="155"/>
      <c r="Q9" s="134"/>
      <c r="R9" t="str">
        <f>IF(LEFT(B9,4)="Dist",_xlfn.CONCAT("D",RIGHT(B9,2)),R8)</f>
        <v>D01</v>
      </c>
      <c r="S9" s="131" t="str">
        <f t="shared" ref="S9:S72" si="0">IF(B9="Region 1","R01",IF(B9="Region 2","R02",S8))</f>
        <v>R01</v>
      </c>
      <c r="T9" s="131" t="str">
        <f t="shared" ref="T9:T72" si="1">S9&amp;R9</f>
        <v>R01D01</v>
      </c>
      <c r="U9" s="131" t="str">
        <f>IF(OR(LEFT(B9,4)="Dist",LEFT(B9,4)="Regi"),LEFT(B9,1)&amp;RIGHT(B9,2),"")</f>
        <v>D01</v>
      </c>
      <c r="V9" t="str">
        <f t="shared" ref="V9:V72" si="2">IF(U9&lt;&gt;"",L9,"")</f>
        <v>Mario Amezcua </v>
      </c>
    </row>
    <row r="10" spans="1:22">
      <c r="A10" s="134"/>
      <c r="B10" s="144">
        <v>7360</v>
      </c>
      <c r="C10" s="145" t="s">
        <v>989</v>
      </c>
      <c r="D10" s="146">
        <v>1100061</v>
      </c>
      <c r="E10" s="146">
        <v>61</v>
      </c>
      <c r="F10" s="146" t="s">
        <v>1186</v>
      </c>
      <c r="G10" s="146">
        <v>24</v>
      </c>
      <c r="H10" s="146">
        <v>91106</v>
      </c>
      <c r="I10" s="145" t="s">
        <v>1187</v>
      </c>
      <c r="J10" s="145" t="s">
        <v>1188</v>
      </c>
      <c r="K10" s="146" t="s">
        <v>1189</v>
      </c>
      <c r="L10" s="145" t="s">
        <v>1190</v>
      </c>
      <c r="M10" s="145" t="s">
        <v>1191</v>
      </c>
      <c r="N10" s="145" t="s">
        <v>1192</v>
      </c>
      <c r="O10" s="183" t="s">
        <v>1193</v>
      </c>
      <c r="P10" s="155"/>
      <c r="Q10" s="134"/>
      <c r="R10" t="str">
        <f t="shared" ref="R10:R72" si="3">IF(LEFT(B10,4)="Dist",_xlfn.CONCAT("D",RIGHT(B10,2)),R9)</f>
        <v>D01</v>
      </c>
      <c r="S10" s="131" t="str">
        <f t="shared" si="0"/>
        <v>R01</v>
      </c>
      <c r="T10" s="131" t="str">
        <f t="shared" si="1"/>
        <v>R01D01</v>
      </c>
      <c r="U10" s="131" t="str">
        <f t="shared" ref="U10:U73" si="4">IF(OR(LEFT(B10,4)="Dist",LEFT(B10,4)="Regi"),LEFT(B10,1)&amp;RIGHT(B10,2),"")</f>
        <v/>
      </c>
      <c r="V10" t="str">
        <f t="shared" si="2"/>
        <v/>
      </c>
    </row>
    <row r="11" spans="1:22">
      <c r="A11" s="134"/>
      <c r="B11" s="144">
        <v>7373</v>
      </c>
      <c r="C11" s="145" t="s">
        <v>1194</v>
      </c>
      <c r="D11" s="146">
        <v>1100172</v>
      </c>
      <c r="E11" s="146">
        <v>172</v>
      </c>
      <c r="F11" s="146" t="s">
        <v>1186</v>
      </c>
      <c r="G11" s="146">
        <v>24</v>
      </c>
      <c r="H11" s="146">
        <v>91504</v>
      </c>
      <c r="I11" s="145" t="s">
        <v>1187</v>
      </c>
      <c r="J11" s="145" t="s">
        <v>1195</v>
      </c>
      <c r="K11" s="145" t="s">
        <v>1196</v>
      </c>
      <c r="L11" s="145" t="s">
        <v>1197</v>
      </c>
      <c r="M11" s="145" t="s">
        <v>1198</v>
      </c>
      <c r="N11" s="145" t="s">
        <v>1199</v>
      </c>
      <c r="O11" s="183" t="s">
        <v>1200</v>
      </c>
      <c r="P11" s="155"/>
      <c r="Q11" s="134"/>
      <c r="R11" t="str">
        <f t="shared" si="3"/>
        <v>D01</v>
      </c>
      <c r="S11" s="131" t="str">
        <f t="shared" si="0"/>
        <v>R01</v>
      </c>
      <c r="T11" s="131" t="str">
        <f t="shared" si="1"/>
        <v>R01D01</v>
      </c>
      <c r="U11" s="131" t="str">
        <f t="shared" si="4"/>
        <v/>
      </c>
      <c r="V11" t="str">
        <f t="shared" si="2"/>
        <v/>
      </c>
    </row>
    <row r="12" spans="1:22">
      <c r="A12" s="134"/>
      <c r="B12" s="144">
        <v>7382</v>
      </c>
      <c r="C12" s="145" t="s">
        <v>1194</v>
      </c>
      <c r="D12" s="146">
        <v>1100258</v>
      </c>
      <c r="E12" s="146">
        <v>258</v>
      </c>
      <c r="F12" s="146" t="s">
        <v>1186</v>
      </c>
      <c r="G12" s="146">
        <v>24</v>
      </c>
      <c r="H12" s="146">
        <v>91202</v>
      </c>
      <c r="I12" s="145" t="s">
        <v>1187</v>
      </c>
      <c r="J12" s="145" t="s">
        <v>1201</v>
      </c>
      <c r="K12" s="145" t="s">
        <v>1202</v>
      </c>
      <c r="L12" s="145" t="s">
        <v>1203</v>
      </c>
      <c r="M12" s="145" t="s">
        <v>1204</v>
      </c>
      <c r="N12" s="145" t="s">
        <v>1205</v>
      </c>
      <c r="O12" s="183" t="s">
        <v>1206</v>
      </c>
      <c r="P12" s="155"/>
      <c r="Q12" s="134"/>
      <c r="R12" t="str">
        <f t="shared" si="3"/>
        <v>D01</v>
      </c>
      <c r="S12" s="131" t="str">
        <f t="shared" si="0"/>
        <v>R01</v>
      </c>
      <c r="T12" s="131" t="str">
        <f t="shared" si="1"/>
        <v>R01D01</v>
      </c>
      <c r="U12" s="131" t="str">
        <f t="shared" si="4"/>
        <v/>
      </c>
      <c r="V12" t="str">
        <f t="shared" si="2"/>
        <v/>
      </c>
    </row>
    <row r="13" spans="1:22">
      <c r="A13" s="134"/>
      <c r="B13" s="144">
        <v>7397</v>
      </c>
      <c r="C13" s="145" t="s">
        <v>989</v>
      </c>
      <c r="D13" s="146">
        <v>1100439</v>
      </c>
      <c r="E13" s="146">
        <v>439</v>
      </c>
      <c r="F13" s="146" t="s">
        <v>1186</v>
      </c>
      <c r="G13" s="146">
        <v>24</v>
      </c>
      <c r="H13" s="146">
        <v>91020</v>
      </c>
      <c r="I13" s="145" t="s">
        <v>1187</v>
      </c>
      <c r="J13" s="145" t="s">
        <v>1207</v>
      </c>
      <c r="K13" s="145" t="s">
        <v>1208</v>
      </c>
      <c r="L13" s="145" t="s">
        <v>1209</v>
      </c>
      <c r="M13" s="145" t="s">
        <v>1210</v>
      </c>
      <c r="N13" s="145" t="s">
        <v>1211</v>
      </c>
      <c r="O13" s="183" t="s">
        <v>1212</v>
      </c>
      <c r="P13" s="155"/>
      <c r="Q13" s="134"/>
      <c r="R13" t="str">
        <f t="shared" si="3"/>
        <v>D01</v>
      </c>
      <c r="S13" s="131" t="str">
        <f t="shared" si="0"/>
        <v>R01</v>
      </c>
      <c r="T13" s="131" t="str">
        <f t="shared" si="1"/>
        <v>R01D01</v>
      </c>
      <c r="U13" s="131" t="str">
        <f t="shared" si="4"/>
        <v/>
      </c>
      <c r="V13" t="str">
        <f t="shared" si="2"/>
        <v/>
      </c>
    </row>
    <row r="14" spans="2:22">
      <c r="B14" s="144">
        <v>7495</v>
      </c>
      <c r="C14" s="145" t="s">
        <v>1213</v>
      </c>
      <c r="D14" s="146">
        <v>1100670</v>
      </c>
      <c r="E14" s="146">
        <v>670</v>
      </c>
      <c r="F14" s="146" t="s">
        <v>1186</v>
      </c>
      <c r="G14" s="146">
        <v>24</v>
      </c>
      <c r="H14" s="146">
        <v>91107</v>
      </c>
      <c r="I14" s="146" t="s">
        <v>1187</v>
      </c>
      <c r="J14" s="146" t="s">
        <v>1214</v>
      </c>
      <c r="K14" s="146" t="s">
        <v>1215</v>
      </c>
      <c r="L14" s="145" t="s">
        <v>1216</v>
      </c>
      <c r="M14" s="146" t="s">
        <v>1217</v>
      </c>
      <c r="N14" s="146" t="s">
        <v>1218</v>
      </c>
      <c r="O14" s="183" t="s">
        <v>1219</v>
      </c>
      <c r="P14" s="155"/>
      <c r="R14" t="str">
        <f t="shared" si="3"/>
        <v>D01</v>
      </c>
      <c r="S14" s="131" t="str">
        <f t="shared" si="0"/>
        <v>R01</v>
      </c>
      <c r="T14" s="131" t="str">
        <f t="shared" si="1"/>
        <v>R01D01</v>
      </c>
      <c r="U14" s="131" t="str">
        <f t="shared" si="4"/>
        <v/>
      </c>
      <c r="V14" t="str">
        <f t="shared" si="2"/>
        <v/>
      </c>
    </row>
    <row r="15" spans="1:22">
      <c r="A15" s="134"/>
      <c r="B15" s="141" t="s">
        <v>1220</v>
      </c>
      <c r="C15" s="142"/>
      <c r="D15" s="143" t="s">
        <v>1182</v>
      </c>
      <c r="E15" s="143"/>
      <c r="F15" s="143"/>
      <c r="G15" s="143"/>
      <c r="H15" s="143"/>
      <c r="I15" s="142"/>
      <c r="J15" s="142"/>
      <c r="K15" s="142" t="s">
        <v>1221</v>
      </c>
      <c r="L15" s="142" t="s">
        <v>1222</v>
      </c>
      <c r="M15" s="142"/>
      <c r="N15" s="142"/>
      <c r="O15" s="185" t="s">
        <v>1223</v>
      </c>
      <c r="P15" s="155"/>
      <c r="Q15" s="134"/>
      <c r="R15" t="str">
        <f t="shared" si="3"/>
        <v>D03</v>
      </c>
      <c r="S15" s="131" t="str">
        <f t="shared" si="0"/>
        <v>R01</v>
      </c>
      <c r="T15" s="131" t="str">
        <f t="shared" si="1"/>
        <v>R01D03</v>
      </c>
      <c r="U15" s="131" t="str">
        <f t="shared" si="4"/>
        <v>D03</v>
      </c>
      <c r="V15" t="str">
        <f t="shared" si="2"/>
        <v>Felipe Martinez </v>
      </c>
    </row>
    <row r="16" spans="1:22">
      <c r="A16" s="134"/>
      <c r="B16" s="144">
        <v>7355</v>
      </c>
      <c r="C16" s="145" t="s">
        <v>989</v>
      </c>
      <c r="D16" s="146">
        <v>1100042</v>
      </c>
      <c r="E16" s="146">
        <v>42</v>
      </c>
      <c r="F16" s="146" t="s">
        <v>1186</v>
      </c>
      <c r="G16" s="146">
        <v>24</v>
      </c>
      <c r="H16" s="146">
        <v>91402</v>
      </c>
      <c r="I16" s="145" t="s">
        <v>1187</v>
      </c>
      <c r="J16" s="145" t="s">
        <v>1224</v>
      </c>
      <c r="K16" s="145" t="s">
        <v>1225</v>
      </c>
      <c r="L16" s="145" t="s">
        <v>1226</v>
      </c>
      <c r="M16" s="145" t="s">
        <v>1227</v>
      </c>
      <c r="N16" s="145" t="s">
        <v>1228</v>
      </c>
      <c r="O16" s="183" t="s">
        <v>1229</v>
      </c>
      <c r="P16" s="155"/>
      <c r="Q16" s="134"/>
      <c r="R16" t="str">
        <f t="shared" si="3"/>
        <v>D03</v>
      </c>
      <c r="S16" s="131" t="str">
        <f t="shared" si="0"/>
        <v>R01</v>
      </c>
      <c r="T16" s="131" t="str">
        <f t="shared" si="1"/>
        <v>R01D03</v>
      </c>
      <c r="U16" s="131" t="str">
        <f t="shared" si="4"/>
        <v/>
      </c>
      <c r="V16" t="str">
        <f t="shared" si="2"/>
        <v/>
      </c>
    </row>
    <row r="17" s="129" customFormat="1" spans="1:22">
      <c r="A17" s="134"/>
      <c r="B17" s="147">
        <v>7364</v>
      </c>
      <c r="C17" s="148" t="s">
        <v>989</v>
      </c>
      <c r="D17" s="149">
        <v>1100079</v>
      </c>
      <c r="E17" s="149">
        <v>79</v>
      </c>
      <c r="F17" s="149" t="s">
        <v>1186</v>
      </c>
      <c r="G17" s="149">
        <v>24</v>
      </c>
      <c r="H17" s="149">
        <v>91606</v>
      </c>
      <c r="I17" s="148" t="s">
        <v>1187</v>
      </c>
      <c r="J17" s="148" t="s">
        <v>1230</v>
      </c>
      <c r="K17" s="148" t="s">
        <v>1231</v>
      </c>
      <c r="L17" s="148" t="s">
        <v>1232</v>
      </c>
      <c r="M17" s="148" t="s">
        <v>1233</v>
      </c>
      <c r="N17" s="148" t="s">
        <v>1234</v>
      </c>
      <c r="O17" s="186" t="s">
        <v>1235</v>
      </c>
      <c r="P17" s="155"/>
      <c r="Q17" s="127"/>
      <c r="R17" t="str">
        <f t="shared" si="3"/>
        <v>D03</v>
      </c>
      <c r="S17" s="131" t="str">
        <f t="shared" si="0"/>
        <v>R01</v>
      </c>
      <c r="T17" s="131" t="str">
        <f t="shared" si="1"/>
        <v>R01D03</v>
      </c>
      <c r="U17" s="131" t="str">
        <f t="shared" si="4"/>
        <v/>
      </c>
      <c r="V17" t="str">
        <f t="shared" si="2"/>
        <v/>
      </c>
    </row>
    <row r="18" spans="2:22">
      <c r="B18" s="144">
        <v>7389</v>
      </c>
      <c r="C18" s="145" t="s">
        <v>989</v>
      </c>
      <c r="D18" s="146">
        <v>1100314</v>
      </c>
      <c r="E18" s="146">
        <v>314</v>
      </c>
      <c r="F18" s="146" t="s">
        <v>1186</v>
      </c>
      <c r="G18" s="146">
        <v>24</v>
      </c>
      <c r="H18" s="146">
        <v>91343</v>
      </c>
      <c r="I18" s="145" t="s">
        <v>1187</v>
      </c>
      <c r="J18" s="145" t="s">
        <v>1236</v>
      </c>
      <c r="K18" s="145" t="s">
        <v>1237</v>
      </c>
      <c r="L18" s="145" t="s">
        <v>1238</v>
      </c>
      <c r="M18" s="145" t="s">
        <v>1239</v>
      </c>
      <c r="N18" s="145" t="s">
        <v>1240</v>
      </c>
      <c r="O18" s="183" t="s">
        <v>1241</v>
      </c>
      <c r="P18" s="155"/>
      <c r="R18" t="str">
        <f t="shared" si="3"/>
        <v>D03</v>
      </c>
      <c r="S18" s="131" t="str">
        <f t="shared" si="0"/>
        <v>R01</v>
      </c>
      <c r="T18" s="131" t="str">
        <f t="shared" si="1"/>
        <v>R01D03</v>
      </c>
      <c r="U18" s="131" t="str">
        <f t="shared" si="4"/>
        <v/>
      </c>
      <c r="V18" t="str">
        <f t="shared" si="2"/>
        <v/>
      </c>
    </row>
    <row r="19" s="130" customFormat="1" spans="1:22">
      <c r="A19" s="150"/>
      <c r="B19" s="144">
        <v>7487</v>
      </c>
      <c r="C19" s="145" t="s">
        <v>1213</v>
      </c>
      <c r="D19" s="146">
        <v>1100517</v>
      </c>
      <c r="E19" s="146">
        <v>517</v>
      </c>
      <c r="F19" s="146" t="s">
        <v>1186</v>
      </c>
      <c r="G19" s="146">
        <v>24</v>
      </c>
      <c r="H19" s="146">
        <v>91405</v>
      </c>
      <c r="I19" s="145" t="s">
        <v>1187</v>
      </c>
      <c r="J19" s="145" t="s">
        <v>1242</v>
      </c>
      <c r="K19" s="145" t="s">
        <v>1243</v>
      </c>
      <c r="L19" s="145" t="s">
        <v>1244</v>
      </c>
      <c r="M19" s="145" t="s">
        <v>1245</v>
      </c>
      <c r="N19" s="145" t="s">
        <v>1246</v>
      </c>
      <c r="O19" s="183" t="s">
        <v>1247</v>
      </c>
      <c r="P19" s="155"/>
      <c r="Q19" s="131"/>
      <c r="R19" t="str">
        <f t="shared" si="3"/>
        <v>D03</v>
      </c>
      <c r="S19" s="131" t="str">
        <f t="shared" si="0"/>
        <v>R01</v>
      </c>
      <c r="T19" s="131" t="str">
        <f t="shared" si="1"/>
        <v>R01D03</v>
      </c>
      <c r="U19" s="131" t="str">
        <f t="shared" si="4"/>
        <v/>
      </c>
      <c r="V19" t="str">
        <f t="shared" si="2"/>
        <v/>
      </c>
    </row>
    <row r="20" spans="2:22">
      <c r="B20" s="144">
        <v>7493</v>
      </c>
      <c r="C20" s="145" t="s">
        <v>989</v>
      </c>
      <c r="D20" s="146">
        <v>1100641</v>
      </c>
      <c r="E20" s="146">
        <v>641</v>
      </c>
      <c r="F20" s="146" t="s">
        <v>1186</v>
      </c>
      <c r="G20" s="146">
        <v>24</v>
      </c>
      <c r="H20" s="146">
        <v>91601</v>
      </c>
      <c r="I20" s="145" t="s">
        <v>1187</v>
      </c>
      <c r="J20" s="145" t="s">
        <v>1248</v>
      </c>
      <c r="K20" s="145" t="s">
        <v>1249</v>
      </c>
      <c r="L20" s="145" t="s">
        <v>1250</v>
      </c>
      <c r="M20" s="145" t="s">
        <v>1251</v>
      </c>
      <c r="N20" s="145" t="s">
        <v>1252</v>
      </c>
      <c r="O20" s="183" t="s">
        <v>1253</v>
      </c>
      <c r="P20" s="155"/>
      <c r="R20" t="str">
        <f t="shared" si="3"/>
        <v>D03</v>
      </c>
      <c r="S20" s="131" t="str">
        <f t="shared" si="0"/>
        <v>R01</v>
      </c>
      <c r="T20" s="131" t="str">
        <f t="shared" si="1"/>
        <v>R01D03</v>
      </c>
      <c r="U20" s="131" t="str">
        <f t="shared" si="4"/>
        <v/>
      </c>
      <c r="V20" t="str">
        <f t="shared" si="2"/>
        <v/>
      </c>
    </row>
    <row r="21" spans="2:22">
      <c r="B21" s="144">
        <v>8150</v>
      </c>
      <c r="C21" s="145" t="s">
        <v>989</v>
      </c>
      <c r="D21" s="146">
        <v>1101927</v>
      </c>
      <c r="E21" s="146">
        <v>1927</v>
      </c>
      <c r="F21" s="146" t="s">
        <v>1186</v>
      </c>
      <c r="G21" s="146">
        <v>24</v>
      </c>
      <c r="H21" s="146">
        <v>91606</v>
      </c>
      <c r="I21" s="145" t="s">
        <v>1187</v>
      </c>
      <c r="J21" s="145" t="s">
        <v>1254</v>
      </c>
      <c r="K21" s="145" t="s">
        <v>1255</v>
      </c>
      <c r="L21" s="145" t="s">
        <v>1256</v>
      </c>
      <c r="M21" s="145" t="s">
        <v>1257</v>
      </c>
      <c r="N21" s="145" t="s">
        <v>1234</v>
      </c>
      <c r="O21" s="183" t="s">
        <v>1258</v>
      </c>
      <c r="P21" s="155"/>
      <c r="R21" t="str">
        <f t="shared" si="3"/>
        <v>D03</v>
      </c>
      <c r="S21" s="131" t="str">
        <f t="shared" si="0"/>
        <v>R01</v>
      </c>
      <c r="T21" s="131" t="str">
        <f t="shared" si="1"/>
        <v>R01D03</v>
      </c>
      <c r="U21" s="131" t="str">
        <f t="shared" si="4"/>
        <v/>
      </c>
      <c r="V21" t="str">
        <f t="shared" si="2"/>
        <v/>
      </c>
    </row>
    <row r="22" s="129" customFormat="1" spans="1:22">
      <c r="A22" s="134"/>
      <c r="B22" s="141" t="s">
        <v>1259</v>
      </c>
      <c r="C22" s="142"/>
      <c r="D22" s="143" t="s">
        <v>1182</v>
      </c>
      <c r="E22" s="143"/>
      <c r="F22" s="143"/>
      <c r="G22" s="143"/>
      <c r="H22" s="143"/>
      <c r="I22" s="142"/>
      <c r="J22" s="177"/>
      <c r="K22" s="177" t="s">
        <v>1260</v>
      </c>
      <c r="L22" s="142" t="s">
        <v>1261</v>
      </c>
      <c r="M22" s="142"/>
      <c r="N22" s="142"/>
      <c r="O22" s="185" t="s">
        <v>1262</v>
      </c>
      <c r="P22" s="155"/>
      <c r="Q22" s="131"/>
      <c r="R22" t="str">
        <f t="shared" si="3"/>
        <v>D06</v>
      </c>
      <c r="S22" s="131" t="str">
        <f t="shared" si="0"/>
        <v>R01</v>
      </c>
      <c r="T22" s="131" t="str">
        <f t="shared" si="1"/>
        <v>R01D06</v>
      </c>
      <c r="U22" s="131" t="str">
        <f t="shared" si="4"/>
        <v>D06</v>
      </c>
      <c r="V22" t="str">
        <f t="shared" si="2"/>
        <v>Celia Gutierrez-Silva</v>
      </c>
    </row>
    <row r="23" s="129" customFormat="1" spans="1:22">
      <c r="A23" s="134"/>
      <c r="B23" s="144">
        <v>7351</v>
      </c>
      <c r="C23" s="145" t="s">
        <v>989</v>
      </c>
      <c r="D23" s="146">
        <v>1100003</v>
      </c>
      <c r="E23" s="146">
        <v>3</v>
      </c>
      <c r="F23" s="146" t="s">
        <v>1186</v>
      </c>
      <c r="G23" s="146">
        <v>24</v>
      </c>
      <c r="H23" s="146">
        <v>91367</v>
      </c>
      <c r="I23" s="145" t="s">
        <v>1187</v>
      </c>
      <c r="J23" s="145" t="s">
        <v>1263</v>
      </c>
      <c r="K23" s="145" t="s">
        <v>1264</v>
      </c>
      <c r="L23" s="145" t="s">
        <v>1265</v>
      </c>
      <c r="M23" s="145" t="s">
        <v>1266</v>
      </c>
      <c r="N23" s="145" t="s">
        <v>1267</v>
      </c>
      <c r="O23" s="183" t="s">
        <v>1268</v>
      </c>
      <c r="P23" s="155"/>
      <c r="Q23" s="131"/>
      <c r="R23" t="str">
        <f t="shared" si="3"/>
        <v>D06</v>
      </c>
      <c r="S23" s="131" t="str">
        <f t="shared" si="0"/>
        <v>R01</v>
      </c>
      <c r="T23" s="131" t="str">
        <f t="shared" si="1"/>
        <v>R01D06</v>
      </c>
      <c r="U23" s="131" t="str">
        <f t="shared" si="4"/>
        <v/>
      </c>
      <c r="V23" t="str">
        <f t="shared" si="2"/>
        <v/>
      </c>
    </row>
    <row r="24" s="129" customFormat="1" spans="1:22">
      <c r="A24" s="134"/>
      <c r="B24" s="144">
        <v>7366</v>
      </c>
      <c r="C24" s="145" t="s">
        <v>989</v>
      </c>
      <c r="D24" s="146">
        <v>1100092</v>
      </c>
      <c r="E24" s="146">
        <v>92</v>
      </c>
      <c r="F24" s="146" t="s">
        <v>1186</v>
      </c>
      <c r="G24" s="146">
        <v>24</v>
      </c>
      <c r="H24" s="146">
        <v>91335</v>
      </c>
      <c r="I24" s="145" t="s">
        <v>1187</v>
      </c>
      <c r="J24" s="145" t="s">
        <v>1269</v>
      </c>
      <c r="K24" s="145" t="s">
        <v>1270</v>
      </c>
      <c r="L24" s="145" t="s">
        <v>1271</v>
      </c>
      <c r="M24" s="145" t="s">
        <v>1272</v>
      </c>
      <c r="N24" s="145" t="s">
        <v>1273</v>
      </c>
      <c r="O24" s="183" t="s">
        <v>1274</v>
      </c>
      <c r="P24" s="155"/>
      <c r="Q24" s="134"/>
      <c r="R24" t="str">
        <f t="shared" si="3"/>
        <v>D06</v>
      </c>
      <c r="S24" s="131" t="str">
        <f t="shared" si="0"/>
        <v>R01</v>
      </c>
      <c r="T24" s="131" t="str">
        <f t="shared" si="1"/>
        <v>R01D06</v>
      </c>
      <c r="U24" s="131" t="str">
        <f t="shared" si="4"/>
        <v/>
      </c>
      <c r="V24" t="str">
        <f t="shared" si="2"/>
        <v/>
      </c>
    </row>
    <row r="25" s="129" customFormat="1" spans="1:22">
      <c r="A25" s="134"/>
      <c r="B25" s="144">
        <v>7379</v>
      </c>
      <c r="C25" s="145" t="s">
        <v>989</v>
      </c>
      <c r="D25" s="146">
        <v>1100254</v>
      </c>
      <c r="E25" s="146">
        <v>254</v>
      </c>
      <c r="F25" s="146" t="s">
        <v>1186</v>
      </c>
      <c r="G25" s="146">
        <v>24</v>
      </c>
      <c r="H25" s="146">
        <v>91311</v>
      </c>
      <c r="I25" s="145" t="s">
        <v>1187</v>
      </c>
      <c r="J25" s="145" t="s">
        <v>1275</v>
      </c>
      <c r="K25" s="145" t="s">
        <v>1276</v>
      </c>
      <c r="L25" s="145" t="s">
        <v>1277</v>
      </c>
      <c r="M25" s="145" t="s">
        <v>1278</v>
      </c>
      <c r="N25" s="145" t="s">
        <v>1279</v>
      </c>
      <c r="O25" s="183" t="s">
        <v>1280</v>
      </c>
      <c r="P25" s="155"/>
      <c r="Q25" s="134"/>
      <c r="R25" t="str">
        <f t="shared" si="3"/>
        <v>D06</v>
      </c>
      <c r="S25" s="131" t="str">
        <f t="shared" si="0"/>
        <v>R01</v>
      </c>
      <c r="T25" s="131" t="str">
        <f t="shared" si="1"/>
        <v>R01D06</v>
      </c>
      <c r="U25" s="131" t="str">
        <f t="shared" si="4"/>
        <v/>
      </c>
      <c r="V25" t="str">
        <f t="shared" si="2"/>
        <v/>
      </c>
    </row>
    <row r="26" s="129" customFormat="1" spans="1:22">
      <c r="A26" s="134"/>
      <c r="B26" s="151">
        <v>7383</v>
      </c>
      <c r="C26" s="152" t="s">
        <v>989</v>
      </c>
      <c r="D26" s="153">
        <v>1100262</v>
      </c>
      <c r="E26" s="153">
        <v>262</v>
      </c>
      <c r="F26" s="153" t="s">
        <v>1186</v>
      </c>
      <c r="G26" s="153">
        <v>24</v>
      </c>
      <c r="H26" s="153">
        <v>91306</v>
      </c>
      <c r="I26" s="152" t="s">
        <v>1281</v>
      </c>
      <c r="J26" s="152" t="s">
        <v>1282</v>
      </c>
      <c r="K26" s="152" t="s">
        <v>1283</v>
      </c>
      <c r="L26" s="152" t="s">
        <v>1284</v>
      </c>
      <c r="M26" s="152" t="s">
        <v>1285</v>
      </c>
      <c r="N26" s="152" t="s">
        <v>1286</v>
      </c>
      <c r="O26" s="183" t="s">
        <v>1287</v>
      </c>
      <c r="P26" s="155"/>
      <c r="Q26" s="134"/>
      <c r="R26" t="str">
        <f t="shared" si="3"/>
        <v>D06</v>
      </c>
      <c r="S26" s="131" t="str">
        <f t="shared" si="0"/>
        <v>R01</v>
      </c>
      <c r="T26" s="131" t="str">
        <f t="shared" si="1"/>
        <v>R01D06</v>
      </c>
      <c r="U26" s="131" t="str">
        <f t="shared" si="4"/>
        <v/>
      </c>
      <c r="V26" t="str">
        <f t="shared" si="2"/>
        <v/>
      </c>
    </row>
    <row r="27" s="129" customFormat="1" spans="1:22">
      <c r="A27" s="134"/>
      <c r="B27" s="151">
        <v>7384</v>
      </c>
      <c r="C27" s="152" t="s">
        <v>1288</v>
      </c>
      <c r="D27" s="153">
        <v>1100263</v>
      </c>
      <c r="E27" s="153">
        <v>263</v>
      </c>
      <c r="F27" s="153" t="s">
        <v>1186</v>
      </c>
      <c r="G27" s="153">
        <v>24</v>
      </c>
      <c r="H27" s="153">
        <v>91356</v>
      </c>
      <c r="I27" s="152" t="s">
        <v>1187</v>
      </c>
      <c r="J27" s="152" t="s">
        <v>1289</v>
      </c>
      <c r="K27" s="152" t="s">
        <v>1290</v>
      </c>
      <c r="L27" s="152" t="s">
        <v>1291</v>
      </c>
      <c r="M27" s="152" t="s">
        <v>1292</v>
      </c>
      <c r="N27" s="152" t="s">
        <v>1293</v>
      </c>
      <c r="O27" s="183" t="s">
        <v>1294</v>
      </c>
      <c r="P27" s="155"/>
      <c r="Q27" s="134"/>
      <c r="R27" t="str">
        <f t="shared" si="3"/>
        <v>D06</v>
      </c>
      <c r="S27" s="131" t="str">
        <f t="shared" si="0"/>
        <v>R01</v>
      </c>
      <c r="T27" s="131" t="str">
        <f t="shared" si="1"/>
        <v>R01D06</v>
      </c>
      <c r="U27" s="131" t="str">
        <f t="shared" si="4"/>
        <v/>
      </c>
      <c r="V27" t="str">
        <f t="shared" si="2"/>
        <v/>
      </c>
    </row>
    <row r="28" s="129" customFormat="1" spans="1:22">
      <c r="A28" s="134"/>
      <c r="B28" s="154">
        <v>7400</v>
      </c>
      <c r="C28" s="155" t="s">
        <v>989</v>
      </c>
      <c r="D28" s="156">
        <v>1100508</v>
      </c>
      <c r="E28" s="156">
        <v>508</v>
      </c>
      <c r="F28" s="156" t="s">
        <v>1186</v>
      </c>
      <c r="G28" s="156">
        <v>24</v>
      </c>
      <c r="H28" s="156">
        <v>91303</v>
      </c>
      <c r="I28" s="155" t="s">
        <v>1187</v>
      </c>
      <c r="J28" s="155" t="s">
        <v>1295</v>
      </c>
      <c r="K28" s="155" t="s">
        <v>1296</v>
      </c>
      <c r="L28" s="155" t="s">
        <v>1297</v>
      </c>
      <c r="M28" s="155" t="s">
        <v>1298</v>
      </c>
      <c r="N28" s="155" t="s">
        <v>1299</v>
      </c>
      <c r="O28" s="133" t="s">
        <v>1300</v>
      </c>
      <c r="P28" s="155"/>
      <c r="Q28" s="134"/>
      <c r="R28" t="str">
        <f t="shared" si="3"/>
        <v>D06</v>
      </c>
      <c r="S28" s="131" t="str">
        <f t="shared" si="0"/>
        <v>R01</v>
      </c>
      <c r="T28" s="131" t="str">
        <f t="shared" si="1"/>
        <v>R01D06</v>
      </c>
      <c r="U28" s="131" t="str">
        <f t="shared" si="4"/>
        <v/>
      </c>
      <c r="V28" t="str">
        <f t="shared" si="2"/>
        <v/>
      </c>
    </row>
    <row r="29" s="129" customFormat="1" ht="18.75" customHeight="1" spans="1:22">
      <c r="A29" s="134"/>
      <c r="B29" s="144">
        <v>7401</v>
      </c>
      <c r="C29" s="145" t="s">
        <v>989</v>
      </c>
      <c r="D29" s="146">
        <v>1100509</v>
      </c>
      <c r="E29" s="146">
        <v>509</v>
      </c>
      <c r="F29" s="146" t="s">
        <v>1186</v>
      </c>
      <c r="G29" s="146">
        <v>24</v>
      </c>
      <c r="H29" s="146">
        <v>91304</v>
      </c>
      <c r="I29" s="145" t="s">
        <v>1187</v>
      </c>
      <c r="J29" s="145" t="s">
        <v>1301</v>
      </c>
      <c r="K29" s="145" t="s">
        <v>1302</v>
      </c>
      <c r="L29" s="145" t="s">
        <v>1303</v>
      </c>
      <c r="M29" s="145" t="s">
        <v>1304</v>
      </c>
      <c r="N29" s="145" t="s">
        <v>1305</v>
      </c>
      <c r="O29" s="183" t="s">
        <v>1306</v>
      </c>
      <c r="P29" s="155"/>
      <c r="Q29" s="134"/>
      <c r="R29" t="str">
        <f t="shared" si="3"/>
        <v>D06</v>
      </c>
      <c r="S29" s="131" t="str">
        <f t="shared" si="0"/>
        <v>R01</v>
      </c>
      <c r="T29" s="131" t="str">
        <f t="shared" si="1"/>
        <v>R01D06</v>
      </c>
      <c r="U29" s="131" t="str">
        <f t="shared" si="4"/>
        <v/>
      </c>
      <c r="V29" t="str">
        <f t="shared" si="2"/>
        <v/>
      </c>
    </row>
    <row r="30" s="129" customFormat="1" spans="1:22">
      <c r="A30" s="134"/>
      <c r="B30" s="157" t="s">
        <v>1307</v>
      </c>
      <c r="C30" s="158"/>
      <c r="D30" s="158" t="s">
        <v>1182</v>
      </c>
      <c r="E30" s="158"/>
      <c r="F30" s="158"/>
      <c r="G30" s="158"/>
      <c r="H30" s="158"/>
      <c r="I30" s="158"/>
      <c r="J30" s="158"/>
      <c r="K30" s="158" t="s">
        <v>1308</v>
      </c>
      <c r="L30" s="158" t="s">
        <v>1309</v>
      </c>
      <c r="M30" s="158"/>
      <c r="N30" s="143"/>
      <c r="O30" s="185" t="s">
        <v>1310</v>
      </c>
      <c r="P30" s="155"/>
      <c r="Q30" s="134"/>
      <c r="R30" t="str">
        <f t="shared" si="3"/>
        <v>D05</v>
      </c>
      <c r="S30" s="131" t="str">
        <f t="shared" si="0"/>
        <v>R01</v>
      </c>
      <c r="T30" s="131" t="str">
        <f t="shared" si="1"/>
        <v>R01D05</v>
      </c>
      <c r="U30" s="131" t="str">
        <f t="shared" si="4"/>
        <v>D05</v>
      </c>
      <c r="V30" t="str">
        <f t="shared" si="2"/>
        <v>Martin Rios</v>
      </c>
    </row>
    <row r="31" s="129" customFormat="1" spans="1:22">
      <c r="A31" s="134"/>
      <c r="B31" s="147">
        <v>7359</v>
      </c>
      <c r="C31" s="148" t="s">
        <v>989</v>
      </c>
      <c r="D31" s="149">
        <v>1100058</v>
      </c>
      <c r="E31" s="149">
        <v>58</v>
      </c>
      <c r="F31" s="149" t="s">
        <v>1186</v>
      </c>
      <c r="G31" s="149">
        <v>24</v>
      </c>
      <c r="H31" s="149">
        <v>91335</v>
      </c>
      <c r="I31" s="148" t="s">
        <v>1187</v>
      </c>
      <c r="J31" s="148" t="s">
        <v>1311</v>
      </c>
      <c r="K31" s="148" t="s">
        <v>1312</v>
      </c>
      <c r="L31" s="148" t="s">
        <v>1313</v>
      </c>
      <c r="M31" s="148" t="s">
        <v>1314</v>
      </c>
      <c r="N31" s="148" t="s">
        <v>1273</v>
      </c>
      <c r="O31" s="186" t="s">
        <v>1315</v>
      </c>
      <c r="P31" s="155"/>
      <c r="Q31" s="134"/>
      <c r="R31" t="str">
        <f t="shared" si="3"/>
        <v>D05</v>
      </c>
      <c r="S31" s="131" t="str">
        <f t="shared" si="0"/>
        <v>R01</v>
      </c>
      <c r="T31" s="131" t="str">
        <f t="shared" si="1"/>
        <v>R01D05</v>
      </c>
      <c r="U31" s="131" t="str">
        <f t="shared" si="4"/>
        <v/>
      </c>
      <c r="V31" t="str">
        <f t="shared" si="2"/>
        <v/>
      </c>
    </row>
    <row r="32" s="129" customFormat="1" spans="1:22">
      <c r="A32" s="134"/>
      <c r="B32" s="154">
        <v>7368</v>
      </c>
      <c r="C32" s="155" t="s">
        <v>989</v>
      </c>
      <c r="D32" s="156">
        <v>1100127</v>
      </c>
      <c r="E32" s="156">
        <v>127</v>
      </c>
      <c r="F32" s="156" t="s">
        <v>1186</v>
      </c>
      <c r="G32" s="156">
        <v>24</v>
      </c>
      <c r="H32" s="156">
        <v>91401</v>
      </c>
      <c r="I32" s="155" t="s">
        <v>1187</v>
      </c>
      <c r="J32" s="155" t="s">
        <v>1316</v>
      </c>
      <c r="K32" s="155" t="s">
        <v>1317</v>
      </c>
      <c r="L32" s="155" t="s">
        <v>1318</v>
      </c>
      <c r="M32" s="155" t="s">
        <v>1319</v>
      </c>
      <c r="N32" s="155" t="s">
        <v>1320</v>
      </c>
      <c r="O32" s="183" t="s">
        <v>1321</v>
      </c>
      <c r="P32" s="155"/>
      <c r="Q32" s="134"/>
      <c r="R32" t="str">
        <f t="shared" si="3"/>
        <v>D05</v>
      </c>
      <c r="S32" s="131" t="str">
        <f t="shared" si="0"/>
        <v>R01</v>
      </c>
      <c r="T32" s="131" t="str">
        <f t="shared" si="1"/>
        <v>R01D05</v>
      </c>
      <c r="U32" s="131" t="str">
        <f t="shared" si="4"/>
        <v/>
      </c>
      <c r="V32" t="str">
        <f t="shared" si="2"/>
        <v/>
      </c>
    </row>
    <row r="33" spans="1:22">
      <c r="A33" s="134"/>
      <c r="B33" s="147">
        <v>7371</v>
      </c>
      <c r="C33" s="148" t="s">
        <v>989</v>
      </c>
      <c r="D33" s="149">
        <v>1100153</v>
      </c>
      <c r="E33" s="149">
        <v>153</v>
      </c>
      <c r="F33" s="149" t="s">
        <v>1186</v>
      </c>
      <c r="G33" s="149">
        <v>24</v>
      </c>
      <c r="H33" s="149">
        <v>91344</v>
      </c>
      <c r="I33" s="148" t="s">
        <v>1187</v>
      </c>
      <c r="J33" s="148" t="s">
        <v>1322</v>
      </c>
      <c r="K33" s="148" t="s">
        <v>1323</v>
      </c>
      <c r="L33" s="148" t="s">
        <v>1324</v>
      </c>
      <c r="M33" s="148" t="s">
        <v>1325</v>
      </c>
      <c r="N33" s="148" t="s">
        <v>1326</v>
      </c>
      <c r="O33" s="186" t="s">
        <v>1327</v>
      </c>
      <c r="P33" s="155"/>
      <c r="Q33" s="134"/>
      <c r="R33" t="str">
        <f t="shared" si="3"/>
        <v>D05</v>
      </c>
      <c r="S33" s="131" t="str">
        <f t="shared" si="0"/>
        <v>R01</v>
      </c>
      <c r="T33" s="131" t="str">
        <f t="shared" si="1"/>
        <v>R01D05</v>
      </c>
      <c r="U33" s="131" t="str">
        <f t="shared" si="4"/>
        <v/>
      </c>
      <c r="V33" t="str">
        <f t="shared" si="2"/>
        <v/>
      </c>
    </row>
    <row r="34" spans="1:22">
      <c r="A34" s="134"/>
      <c r="B34" s="154">
        <v>7376</v>
      </c>
      <c r="C34" s="155" t="s">
        <v>989</v>
      </c>
      <c r="D34" s="156">
        <v>1100213</v>
      </c>
      <c r="E34" s="156">
        <v>213</v>
      </c>
      <c r="F34" s="156" t="s">
        <v>1186</v>
      </c>
      <c r="G34" s="156">
        <v>24</v>
      </c>
      <c r="H34" s="156">
        <v>91340</v>
      </c>
      <c r="I34" s="155" t="s">
        <v>1328</v>
      </c>
      <c r="J34" s="155" t="s">
        <v>1328</v>
      </c>
      <c r="K34" s="155" t="s">
        <v>1329</v>
      </c>
      <c r="L34" s="155" t="s">
        <v>1330</v>
      </c>
      <c r="M34" s="155" t="s">
        <v>1331</v>
      </c>
      <c r="N34" s="155" t="s">
        <v>1332</v>
      </c>
      <c r="O34" s="133" t="s">
        <v>1333</v>
      </c>
      <c r="P34" s="155"/>
      <c r="Q34" s="134"/>
      <c r="R34" t="str">
        <f t="shared" si="3"/>
        <v>D05</v>
      </c>
      <c r="S34" s="131" t="str">
        <f t="shared" si="0"/>
        <v>R01</v>
      </c>
      <c r="T34" s="131" t="str">
        <f t="shared" si="1"/>
        <v>R01D05</v>
      </c>
      <c r="U34" s="131" t="str">
        <f t="shared" si="4"/>
        <v/>
      </c>
      <c r="V34" t="str">
        <f t="shared" si="2"/>
        <v/>
      </c>
    </row>
    <row r="35" spans="1:22">
      <c r="A35" s="134"/>
      <c r="B35" s="147">
        <v>7378</v>
      </c>
      <c r="C35" s="148" t="s">
        <v>989</v>
      </c>
      <c r="D35" s="149">
        <v>1100229</v>
      </c>
      <c r="E35" s="149">
        <v>229</v>
      </c>
      <c r="F35" s="149" t="s">
        <v>1186</v>
      </c>
      <c r="G35" s="149">
        <v>24</v>
      </c>
      <c r="H35" s="149">
        <v>91411</v>
      </c>
      <c r="I35" s="148" t="s">
        <v>1187</v>
      </c>
      <c r="J35" s="148" t="s">
        <v>1334</v>
      </c>
      <c r="K35" s="148" t="s">
        <v>1335</v>
      </c>
      <c r="L35" s="148" t="s">
        <v>1336</v>
      </c>
      <c r="M35" s="148" t="s">
        <v>1337</v>
      </c>
      <c r="N35" s="148" t="s">
        <v>1338</v>
      </c>
      <c r="O35" s="186" t="s">
        <v>1339</v>
      </c>
      <c r="P35" s="155"/>
      <c r="Q35" s="134"/>
      <c r="R35" t="str">
        <f t="shared" si="3"/>
        <v>D05</v>
      </c>
      <c r="S35" s="131" t="str">
        <f t="shared" si="0"/>
        <v>R01</v>
      </c>
      <c r="T35" s="131" t="str">
        <f t="shared" si="1"/>
        <v>R01D05</v>
      </c>
      <c r="U35" s="131" t="str">
        <f t="shared" si="4"/>
        <v/>
      </c>
      <c r="V35" t="str">
        <f t="shared" si="2"/>
        <v/>
      </c>
    </row>
    <row r="36" spans="1:22">
      <c r="A36" s="134"/>
      <c r="B36" s="147">
        <v>7387</v>
      </c>
      <c r="C36" s="148" t="s">
        <v>989</v>
      </c>
      <c r="D36" s="149">
        <v>1100303</v>
      </c>
      <c r="E36" s="149">
        <v>303</v>
      </c>
      <c r="F36" s="149" t="s">
        <v>1186</v>
      </c>
      <c r="G36" s="149">
        <v>24</v>
      </c>
      <c r="H36" s="149">
        <v>91344</v>
      </c>
      <c r="I36" s="148" t="s">
        <v>1187</v>
      </c>
      <c r="J36" s="148" t="s">
        <v>1340</v>
      </c>
      <c r="K36" s="148" t="s">
        <v>1341</v>
      </c>
      <c r="L36" s="148" t="s">
        <v>1342</v>
      </c>
      <c r="M36" s="148" t="s">
        <v>1343</v>
      </c>
      <c r="N36" s="148" t="s">
        <v>1326</v>
      </c>
      <c r="O36" s="186" t="s">
        <v>1344</v>
      </c>
      <c r="P36" s="155"/>
      <c r="Q36" s="169"/>
      <c r="R36" t="str">
        <f t="shared" si="3"/>
        <v>D05</v>
      </c>
      <c r="S36" s="131" t="str">
        <f t="shared" si="0"/>
        <v>R01</v>
      </c>
      <c r="T36" s="131" t="str">
        <f t="shared" si="1"/>
        <v>R01D05</v>
      </c>
      <c r="U36" s="131" t="str">
        <f t="shared" si="4"/>
        <v/>
      </c>
      <c r="V36" t="str">
        <f t="shared" si="2"/>
        <v/>
      </c>
    </row>
    <row r="37" ht="18.75" customHeight="1" spans="1:22">
      <c r="A37" s="134"/>
      <c r="B37" s="159">
        <v>7392</v>
      </c>
      <c r="C37" s="160" t="s">
        <v>1213</v>
      </c>
      <c r="D37" s="161">
        <v>1100359</v>
      </c>
      <c r="E37" s="161">
        <v>359</v>
      </c>
      <c r="F37" s="161" t="s">
        <v>1186</v>
      </c>
      <c r="G37" s="161">
        <v>24</v>
      </c>
      <c r="H37" s="161">
        <v>91803</v>
      </c>
      <c r="I37" s="160" t="s">
        <v>1187</v>
      </c>
      <c r="J37" s="160" t="s">
        <v>1345</v>
      </c>
      <c r="K37" s="160" t="s">
        <v>1346</v>
      </c>
      <c r="L37" s="160" t="s">
        <v>1347</v>
      </c>
      <c r="M37" s="160" t="s">
        <v>1348</v>
      </c>
      <c r="N37" s="155" t="s">
        <v>1349</v>
      </c>
      <c r="O37" s="183" t="s">
        <v>1350</v>
      </c>
      <c r="P37" s="155"/>
      <c r="Q37" s="134"/>
      <c r="R37" t="str">
        <f t="shared" si="3"/>
        <v>D05</v>
      </c>
      <c r="S37" s="131" t="str">
        <f t="shared" si="0"/>
        <v>R01</v>
      </c>
      <c r="T37" s="131" t="str">
        <f t="shared" si="1"/>
        <v>R01D05</v>
      </c>
      <c r="U37" s="131" t="str">
        <f t="shared" si="4"/>
        <v/>
      </c>
      <c r="V37" t="str">
        <f t="shared" si="2"/>
        <v/>
      </c>
    </row>
    <row r="38" spans="1:22">
      <c r="A38" s="134"/>
      <c r="B38" s="147">
        <v>7402</v>
      </c>
      <c r="C38" s="148" t="s">
        <v>989</v>
      </c>
      <c r="D38" s="149">
        <v>1100510</v>
      </c>
      <c r="E38" s="149">
        <v>510</v>
      </c>
      <c r="F38" s="149" t="s">
        <v>1186</v>
      </c>
      <c r="G38" s="149">
        <v>24</v>
      </c>
      <c r="H38" s="149">
        <v>91352</v>
      </c>
      <c r="I38" s="148" t="s">
        <v>1187</v>
      </c>
      <c r="J38" s="148" t="s">
        <v>1351</v>
      </c>
      <c r="K38" s="148" t="s">
        <v>1352</v>
      </c>
      <c r="L38" s="148" t="s">
        <v>1353</v>
      </c>
      <c r="M38" s="148" t="s">
        <v>1354</v>
      </c>
      <c r="N38" s="148" t="s">
        <v>1355</v>
      </c>
      <c r="O38" s="186" t="s">
        <v>1356</v>
      </c>
      <c r="P38" s="155"/>
      <c r="R38" t="str">
        <f t="shared" si="3"/>
        <v>D05</v>
      </c>
      <c r="S38" s="131" t="str">
        <f t="shared" si="0"/>
        <v>R01</v>
      </c>
      <c r="T38" s="131" t="str">
        <f t="shared" si="1"/>
        <v>R01D05</v>
      </c>
      <c r="U38" s="131" t="str">
        <f t="shared" si="4"/>
        <v/>
      </c>
      <c r="V38" t="str">
        <f t="shared" si="2"/>
        <v/>
      </c>
    </row>
    <row r="39" spans="1:22">
      <c r="A39" s="134"/>
      <c r="B39" s="162">
        <v>7403</v>
      </c>
      <c r="C39" s="163" t="s">
        <v>989</v>
      </c>
      <c r="D39" s="164">
        <v>1100511</v>
      </c>
      <c r="E39" s="164">
        <v>511</v>
      </c>
      <c r="F39" s="164" t="s">
        <v>1186</v>
      </c>
      <c r="G39" s="164">
        <v>24</v>
      </c>
      <c r="H39" s="164">
        <v>91605</v>
      </c>
      <c r="I39" s="163" t="s">
        <v>1187</v>
      </c>
      <c r="J39" s="163" t="s">
        <v>1357</v>
      </c>
      <c r="K39" s="163" t="s">
        <v>1358</v>
      </c>
      <c r="L39" s="163" t="s">
        <v>1359</v>
      </c>
      <c r="M39" s="163" t="s">
        <v>1360</v>
      </c>
      <c r="N39" s="148" t="s">
        <v>1361</v>
      </c>
      <c r="O39" s="186" t="s">
        <v>1362</v>
      </c>
      <c r="P39" s="155"/>
      <c r="Q39" s="134"/>
      <c r="R39" t="str">
        <f t="shared" si="3"/>
        <v>D05</v>
      </c>
      <c r="S39" s="131" t="str">
        <f t="shared" si="0"/>
        <v>R01</v>
      </c>
      <c r="T39" s="131" t="str">
        <f t="shared" si="1"/>
        <v>R01D05</v>
      </c>
      <c r="U39" s="131" t="str">
        <f t="shared" si="4"/>
        <v/>
      </c>
      <c r="V39" t="str">
        <f t="shared" si="2"/>
        <v/>
      </c>
    </row>
    <row r="40" spans="1:22">
      <c r="A40" s="134"/>
      <c r="B40" s="140" t="s">
        <v>1363</v>
      </c>
      <c r="C40" s="140"/>
      <c r="D40" s="165"/>
      <c r="E40" s="165"/>
      <c r="F40" s="165"/>
      <c r="G40" s="165"/>
      <c r="H40" s="165"/>
      <c r="I40" s="140"/>
      <c r="J40" s="140"/>
      <c r="K40" s="140"/>
      <c r="L40" s="140"/>
      <c r="M40" s="140"/>
      <c r="N40" s="140"/>
      <c r="O40" s="184"/>
      <c r="P40" s="155"/>
      <c r="Q40" s="134"/>
      <c r="R40" t="str">
        <f t="shared" si="3"/>
        <v>D05</v>
      </c>
      <c r="S40" s="131" t="str">
        <f t="shared" si="0"/>
        <v>R02</v>
      </c>
      <c r="T40" s="131" t="str">
        <f t="shared" si="1"/>
        <v>R02D05</v>
      </c>
      <c r="U40" s="131" t="str">
        <f t="shared" si="4"/>
        <v>R 2</v>
      </c>
      <c r="V40">
        <f t="shared" si="2"/>
        <v>0</v>
      </c>
    </row>
    <row r="41" spans="2:22">
      <c r="B41" s="141" t="s">
        <v>1364</v>
      </c>
      <c r="C41" s="142"/>
      <c r="D41" s="143" t="s">
        <v>1182</v>
      </c>
      <c r="E41" s="143"/>
      <c r="F41" s="143"/>
      <c r="G41" s="143"/>
      <c r="H41" s="143"/>
      <c r="I41" s="142"/>
      <c r="J41" s="142"/>
      <c r="K41" s="142" t="s">
        <v>1365</v>
      </c>
      <c r="L41" s="142" t="s">
        <v>1366</v>
      </c>
      <c r="M41" s="142"/>
      <c r="N41" s="142"/>
      <c r="O41" s="185" t="s">
        <v>1367</v>
      </c>
      <c r="P41" s="155"/>
      <c r="R41" t="str">
        <f t="shared" si="3"/>
        <v>D02</v>
      </c>
      <c r="S41" s="131" t="str">
        <f t="shared" si="0"/>
        <v>R02</v>
      </c>
      <c r="T41" s="131" t="str">
        <f t="shared" si="1"/>
        <v>R02D02</v>
      </c>
      <c r="U41" s="131" t="str">
        <f t="shared" si="4"/>
        <v>D02</v>
      </c>
      <c r="V41" t="str">
        <f t="shared" si="2"/>
        <v>Alicia Murana-Venegas</v>
      </c>
    </row>
    <row r="42" spans="1:22">
      <c r="A42" s="134"/>
      <c r="B42" s="144">
        <v>7372</v>
      </c>
      <c r="C42" s="145" t="s">
        <v>1288</v>
      </c>
      <c r="D42" s="146">
        <v>1100163</v>
      </c>
      <c r="E42" s="146">
        <v>163</v>
      </c>
      <c r="F42" s="146" t="s">
        <v>1186</v>
      </c>
      <c r="G42" s="146">
        <v>24</v>
      </c>
      <c r="H42" s="146">
        <v>90022</v>
      </c>
      <c r="I42" s="145" t="s">
        <v>1368</v>
      </c>
      <c r="J42" s="145" t="s">
        <v>1369</v>
      </c>
      <c r="K42" s="145" t="s">
        <v>1370</v>
      </c>
      <c r="L42" s="145" t="s">
        <v>1371</v>
      </c>
      <c r="M42" s="145" t="s">
        <v>1372</v>
      </c>
      <c r="N42" s="145" t="s">
        <v>1373</v>
      </c>
      <c r="O42" s="183" t="s">
        <v>1374</v>
      </c>
      <c r="P42" s="155"/>
      <c r="Q42" s="134"/>
      <c r="R42" t="str">
        <f t="shared" si="3"/>
        <v>D02</v>
      </c>
      <c r="S42" s="131" t="str">
        <f t="shared" si="0"/>
        <v>R02</v>
      </c>
      <c r="T42" s="131" t="str">
        <f t="shared" si="1"/>
        <v>R02D02</v>
      </c>
      <c r="U42" s="131" t="str">
        <f t="shared" si="4"/>
        <v/>
      </c>
      <c r="V42" t="str">
        <f t="shared" si="2"/>
        <v/>
      </c>
    </row>
    <row r="43" spans="1:22">
      <c r="A43" s="127"/>
      <c r="B43" s="144">
        <v>7374</v>
      </c>
      <c r="C43" s="145" t="s">
        <v>989</v>
      </c>
      <c r="D43" s="146">
        <v>1100175</v>
      </c>
      <c r="E43" s="146">
        <v>175</v>
      </c>
      <c r="F43" s="146" t="s">
        <v>1186</v>
      </c>
      <c r="G43" s="146">
        <v>24</v>
      </c>
      <c r="H43" s="146">
        <v>90606</v>
      </c>
      <c r="I43" s="145" t="s">
        <v>1375</v>
      </c>
      <c r="J43" s="145" t="s">
        <v>1375</v>
      </c>
      <c r="K43" s="145" t="s">
        <v>1376</v>
      </c>
      <c r="L43" s="145" t="s">
        <v>1377</v>
      </c>
      <c r="M43" s="145" t="s">
        <v>1378</v>
      </c>
      <c r="N43" s="145" t="s">
        <v>1379</v>
      </c>
      <c r="O43" s="183" t="s">
        <v>1380</v>
      </c>
      <c r="P43" s="155"/>
      <c r="R43" t="str">
        <f t="shared" si="3"/>
        <v>D02</v>
      </c>
      <c r="S43" s="131" t="str">
        <f t="shared" si="0"/>
        <v>R02</v>
      </c>
      <c r="T43" s="131" t="str">
        <f t="shared" si="1"/>
        <v>R02D02</v>
      </c>
      <c r="U43" s="131" t="str">
        <f t="shared" si="4"/>
        <v/>
      </c>
      <c r="V43" t="str">
        <f t="shared" si="2"/>
        <v/>
      </c>
    </row>
    <row r="44" spans="1:22">
      <c r="A44" s="127"/>
      <c r="B44" s="144">
        <v>7381</v>
      </c>
      <c r="C44" s="145" t="s">
        <v>989</v>
      </c>
      <c r="D44" s="146">
        <v>1100256</v>
      </c>
      <c r="E44" s="146">
        <v>256</v>
      </c>
      <c r="F44" s="146" t="s">
        <v>1186</v>
      </c>
      <c r="G44" s="146">
        <v>24</v>
      </c>
      <c r="H44" s="146">
        <v>90606</v>
      </c>
      <c r="I44" s="145" t="s">
        <v>1381</v>
      </c>
      <c r="J44" s="145" t="s">
        <v>1382</v>
      </c>
      <c r="K44" s="145" t="s">
        <v>1383</v>
      </c>
      <c r="L44" s="145" t="s">
        <v>1384</v>
      </c>
      <c r="M44" s="145" t="s">
        <v>1385</v>
      </c>
      <c r="N44" s="145" t="s">
        <v>1379</v>
      </c>
      <c r="O44" s="183" t="s">
        <v>1386</v>
      </c>
      <c r="P44" s="155"/>
      <c r="R44" t="str">
        <f t="shared" si="3"/>
        <v>D02</v>
      </c>
      <c r="S44" s="131" t="str">
        <f t="shared" si="0"/>
        <v>R02</v>
      </c>
      <c r="T44" s="131" t="str">
        <f t="shared" si="1"/>
        <v>R02D02</v>
      </c>
      <c r="U44" s="131" t="str">
        <f t="shared" si="4"/>
        <v/>
      </c>
      <c r="V44" t="str">
        <f t="shared" si="2"/>
        <v/>
      </c>
    </row>
    <row r="45" spans="1:22">
      <c r="A45" s="127"/>
      <c r="B45" s="144">
        <v>7492</v>
      </c>
      <c r="C45" s="145" t="s">
        <v>989</v>
      </c>
      <c r="D45" s="146">
        <v>1100637</v>
      </c>
      <c r="E45" s="146">
        <v>637</v>
      </c>
      <c r="F45" s="146" t="s">
        <v>1186</v>
      </c>
      <c r="G45" s="146">
        <v>24</v>
      </c>
      <c r="H45" s="146">
        <v>90640</v>
      </c>
      <c r="I45" s="145" t="s">
        <v>1387</v>
      </c>
      <c r="J45" s="145" t="s">
        <v>1388</v>
      </c>
      <c r="K45" s="145" t="s">
        <v>1389</v>
      </c>
      <c r="L45" s="145" t="s">
        <v>1390</v>
      </c>
      <c r="M45" s="145" t="s">
        <v>1391</v>
      </c>
      <c r="N45" s="145" t="s">
        <v>1392</v>
      </c>
      <c r="O45" s="183" t="s">
        <v>1393</v>
      </c>
      <c r="P45" s="155"/>
      <c r="R45" t="str">
        <f t="shared" si="3"/>
        <v>D02</v>
      </c>
      <c r="S45" s="131" t="str">
        <f t="shared" si="0"/>
        <v>R02</v>
      </c>
      <c r="T45" s="131" t="str">
        <f t="shared" si="1"/>
        <v>R02D02</v>
      </c>
      <c r="U45" s="131" t="str">
        <f t="shared" si="4"/>
        <v/>
      </c>
      <c r="V45" t="str">
        <f t="shared" si="2"/>
        <v/>
      </c>
    </row>
    <row r="46" spans="1:22">
      <c r="A46" s="127"/>
      <c r="B46" s="144">
        <v>7489</v>
      </c>
      <c r="C46" s="145" t="s">
        <v>989</v>
      </c>
      <c r="D46" s="146">
        <v>1100531</v>
      </c>
      <c r="E46" s="146">
        <v>531</v>
      </c>
      <c r="F46" s="146" t="s">
        <v>1186</v>
      </c>
      <c r="G46" s="146">
        <v>24</v>
      </c>
      <c r="H46" s="146">
        <v>91754</v>
      </c>
      <c r="I46" s="145" t="s">
        <v>1394</v>
      </c>
      <c r="J46" s="145" t="s">
        <v>1395</v>
      </c>
      <c r="K46" s="145" t="s">
        <v>1389</v>
      </c>
      <c r="L46" s="145" t="s">
        <v>1396</v>
      </c>
      <c r="M46" s="145" t="s">
        <v>1397</v>
      </c>
      <c r="N46" s="145" t="s">
        <v>1398</v>
      </c>
      <c r="O46" s="183" t="s">
        <v>1399</v>
      </c>
      <c r="P46" s="155"/>
      <c r="R46" t="str">
        <f t="shared" si="3"/>
        <v>D02</v>
      </c>
      <c r="S46" s="131" t="str">
        <f t="shared" si="0"/>
        <v>R02</v>
      </c>
      <c r="T46" s="131" t="str">
        <f t="shared" si="1"/>
        <v>R02D02</v>
      </c>
      <c r="U46" s="131" t="str">
        <f t="shared" si="4"/>
        <v/>
      </c>
      <c r="V46" t="str">
        <f t="shared" si="2"/>
        <v/>
      </c>
    </row>
    <row r="47" spans="1:22">
      <c r="A47" s="127"/>
      <c r="B47" s="144">
        <v>7625</v>
      </c>
      <c r="C47" s="145" t="s">
        <v>989</v>
      </c>
      <c r="D47" s="146">
        <v>1101414</v>
      </c>
      <c r="E47" s="146">
        <v>1414</v>
      </c>
      <c r="F47" s="146" t="s">
        <v>1186</v>
      </c>
      <c r="G47" s="146">
        <v>24</v>
      </c>
      <c r="H47" s="146">
        <v>90031</v>
      </c>
      <c r="I47" s="145" t="s">
        <v>1187</v>
      </c>
      <c r="J47" s="145" t="s">
        <v>1400</v>
      </c>
      <c r="K47" s="145" t="s">
        <v>1401</v>
      </c>
      <c r="L47" s="145" t="s">
        <v>1402</v>
      </c>
      <c r="M47" s="145" t="s">
        <v>1403</v>
      </c>
      <c r="N47" s="145" t="s">
        <v>1404</v>
      </c>
      <c r="O47" s="183" t="s">
        <v>1405</v>
      </c>
      <c r="P47" s="155"/>
      <c r="R47" t="str">
        <f t="shared" si="3"/>
        <v>D02</v>
      </c>
      <c r="S47" s="131" t="str">
        <f t="shared" si="0"/>
        <v>R02</v>
      </c>
      <c r="T47" s="131" t="str">
        <f t="shared" si="1"/>
        <v>R02D02</v>
      </c>
      <c r="U47" s="131" t="str">
        <f t="shared" si="4"/>
        <v/>
      </c>
      <c r="V47" t="str">
        <f t="shared" si="2"/>
        <v/>
      </c>
    </row>
    <row r="48" spans="1:22">
      <c r="A48" s="127"/>
      <c r="B48" s="141" t="s">
        <v>1406</v>
      </c>
      <c r="C48" s="142"/>
      <c r="D48" s="143" t="s">
        <v>1182</v>
      </c>
      <c r="E48" s="143"/>
      <c r="F48" s="143"/>
      <c r="G48" s="143"/>
      <c r="H48" s="143"/>
      <c r="I48" s="142"/>
      <c r="J48" s="142"/>
      <c r="K48" s="142" t="s">
        <v>1407</v>
      </c>
      <c r="L48" s="142" t="s">
        <v>1408</v>
      </c>
      <c r="M48" s="142"/>
      <c r="N48" s="142"/>
      <c r="O48" s="185" t="s">
        <v>1409</v>
      </c>
      <c r="P48" s="155"/>
      <c r="R48" t="str">
        <f t="shared" si="3"/>
        <v>D07</v>
      </c>
      <c r="S48" s="131" t="str">
        <f t="shared" si="0"/>
        <v>R02</v>
      </c>
      <c r="T48" s="131" t="str">
        <f t="shared" si="1"/>
        <v>R02D07</v>
      </c>
      <c r="U48" s="131" t="str">
        <f t="shared" si="4"/>
        <v>D07</v>
      </c>
      <c r="V48" t="str">
        <f t="shared" si="2"/>
        <v>Daniel Espinoza </v>
      </c>
    </row>
    <row r="49" spans="2:22">
      <c r="B49" s="144">
        <v>7361</v>
      </c>
      <c r="C49" s="145" t="s">
        <v>989</v>
      </c>
      <c r="D49" s="146">
        <v>1100062</v>
      </c>
      <c r="E49" s="146">
        <v>62</v>
      </c>
      <c r="F49" s="146" t="s">
        <v>1186</v>
      </c>
      <c r="G49" s="146">
        <v>24</v>
      </c>
      <c r="H49" s="146">
        <v>91706</v>
      </c>
      <c r="I49" s="145" t="s">
        <v>1410</v>
      </c>
      <c r="J49" s="145" t="s">
        <v>1411</v>
      </c>
      <c r="K49" s="145" t="s">
        <v>1412</v>
      </c>
      <c r="L49" s="145" t="s">
        <v>1413</v>
      </c>
      <c r="M49" s="145" t="s">
        <v>1414</v>
      </c>
      <c r="N49" s="145" t="s">
        <v>1415</v>
      </c>
      <c r="O49" s="183" t="s">
        <v>1416</v>
      </c>
      <c r="P49" s="155"/>
      <c r="R49" t="str">
        <f t="shared" si="3"/>
        <v>D07</v>
      </c>
      <c r="S49" s="131" t="str">
        <f t="shared" si="0"/>
        <v>R02</v>
      </c>
      <c r="T49" s="131" t="str">
        <f t="shared" si="1"/>
        <v>R02D07</v>
      </c>
      <c r="U49" s="131" t="str">
        <f t="shared" si="4"/>
        <v/>
      </c>
      <c r="V49" t="str">
        <f t="shared" si="2"/>
        <v/>
      </c>
    </row>
    <row r="50" spans="1:22">
      <c r="A50" s="134"/>
      <c r="B50" s="144">
        <v>7363</v>
      </c>
      <c r="C50" s="145" t="s">
        <v>989</v>
      </c>
      <c r="D50" s="146">
        <v>1100075</v>
      </c>
      <c r="E50" s="146">
        <v>75</v>
      </c>
      <c r="F50" s="146" t="s">
        <v>1186</v>
      </c>
      <c r="G50" s="146">
        <v>24</v>
      </c>
      <c r="H50" s="146">
        <v>91765</v>
      </c>
      <c r="I50" s="145" t="s">
        <v>1417</v>
      </c>
      <c r="J50" s="145" t="s">
        <v>1418</v>
      </c>
      <c r="K50" s="145" t="s">
        <v>1419</v>
      </c>
      <c r="L50" s="145" t="s">
        <v>1420</v>
      </c>
      <c r="M50" s="145" t="s">
        <v>1421</v>
      </c>
      <c r="N50" s="145" t="s">
        <v>1422</v>
      </c>
      <c r="O50" s="183" t="s">
        <v>1423</v>
      </c>
      <c r="P50" s="155"/>
      <c r="Q50" s="134"/>
      <c r="R50" t="str">
        <f t="shared" si="3"/>
        <v>D07</v>
      </c>
      <c r="S50" s="131" t="str">
        <f t="shared" si="0"/>
        <v>R02</v>
      </c>
      <c r="T50" s="131" t="str">
        <f t="shared" si="1"/>
        <v>R02D07</v>
      </c>
      <c r="U50" s="131" t="str">
        <f t="shared" si="4"/>
        <v/>
      </c>
      <c r="V50" t="str">
        <f t="shared" si="2"/>
        <v/>
      </c>
    </row>
    <row r="51" spans="2:22">
      <c r="B51" s="144">
        <v>7367</v>
      </c>
      <c r="C51" s="145" t="s">
        <v>1213</v>
      </c>
      <c r="D51" s="146">
        <v>1100102</v>
      </c>
      <c r="E51" s="146">
        <v>102</v>
      </c>
      <c r="F51" s="146" t="s">
        <v>1186</v>
      </c>
      <c r="G51" s="146">
        <v>24</v>
      </c>
      <c r="H51" s="146">
        <v>91792</v>
      </c>
      <c r="I51" s="145" t="s">
        <v>1424</v>
      </c>
      <c r="J51" s="145" t="s">
        <v>1425</v>
      </c>
      <c r="K51" s="145" t="s">
        <v>1426</v>
      </c>
      <c r="L51" s="145" t="s">
        <v>1427</v>
      </c>
      <c r="M51" s="145" t="s">
        <v>1428</v>
      </c>
      <c r="N51" s="145" t="s">
        <v>1429</v>
      </c>
      <c r="O51" s="183" t="s">
        <v>1430</v>
      </c>
      <c r="P51" s="155"/>
      <c r="Q51" s="134"/>
      <c r="R51" t="str">
        <f t="shared" si="3"/>
        <v>D07</v>
      </c>
      <c r="S51" s="131" t="str">
        <f t="shared" si="0"/>
        <v>R02</v>
      </c>
      <c r="T51" s="131" t="str">
        <f t="shared" si="1"/>
        <v>R02D07</v>
      </c>
      <c r="U51" s="131" t="str">
        <f t="shared" si="4"/>
        <v/>
      </c>
      <c r="V51" t="str">
        <f t="shared" si="2"/>
        <v/>
      </c>
    </row>
    <row r="52" spans="2:22">
      <c r="B52" s="151">
        <v>7377</v>
      </c>
      <c r="C52" s="152" t="s">
        <v>989</v>
      </c>
      <c r="D52" s="153">
        <v>1100216</v>
      </c>
      <c r="E52" s="153">
        <v>216</v>
      </c>
      <c r="F52" s="153" t="s">
        <v>1186</v>
      </c>
      <c r="G52" s="153">
        <v>24</v>
      </c>
      <c r="H52" s="153">
        <v>91745</v>
      </c>
      <c r="I52" s="152" t="s">
        <v>1431</v>
      </c>
      <c r="J52" s="152" t="s">
        <v>1432</v>
      </c>
      <c r="K52" s="152" t="s">
        <v>1433</v>
      </c>
      <c r="L52" s="152" t="s">
        <v>1434</v>
      </c>
      <c r="M52" s="152" t="s">
        <v>1435</v>
      </c>
      <c r="N52" s="152" t="s">
        <v>1436</v>
      </c>
      <c r="O52" s="183" t="s">
        <v>1437</v>
      </c>
      <c r="P52" s="155"/>
      <c r="Q52" s="134"/>
      <c r="R52" t="str">
        <f t="shared" si="3"/>
        <v>D07</v>
      </c>
      <c r="S52" s="131" t="str">
        <f t="shared" si="0"/>
        <v>R02</v>
      </c>
      <c r="T52" s="131" t="str">
        <f t="shared" si="1"/>
        <v>R02D07</v>
      </c>
      <c r="U52" s="131" t="str">
        <f t="shared" si="4"/>
        <v/>
      </c>
      <c r="V52" t="str">
        <f t="shared" si="2"/>
        <v/>
      </c>
    </row>
    <row r="53" spans="1:22">
      <c r="A53" s="134"/>
      <c r="B53" s="144">
        <v>7393</v>
      </c>
      <c r="C53" s="145" t="s">
        <v>989</v>
      </c>
      <c r="D53" s="146">
        <v>1100374</v>
      </c>
      <c r="E53" s="146">
        <v>374</v>
      </c>
      <c r="F53" s="146" t="s">
        <v>1186</v>
      </c>
      <c r="G53" s="146">
        <v>24</v>
      </c>
      <c r="H53" s="146">
        <v>91722</v>
      </c>
      <c r="I53" s="145" t="s">
        <v>1438</v>
      </c>
      <c r="J53" s="145" t="s">
        <v>1439</v>
      </c>
      <c r="K53" s="145" t="s">
        <v>1440</v>
      </c>
      <c r="L53" s="145" t="s">
        <v>1441</v>
      </c>
      <c r="M53" s="145" t="s">
        <v>1442</v>
      </c>
      <c r="N53" s="145" t="s">
        <v>1443</v>
      </c>
      <c r="O53" s="183" t="s">
        <v>1444</v>
      </c>
      <c r="P53" s="155"/>
      <c r="Q53" s="134"/>
      <c r="R53" t="str">
        <f t="shared" si="3"/>
        <v>D07</v>
      </c>
      <c r="S53" s="131" t="str">
        <f t="shared" si="0"/>
        <v>R02</v>
      </c>
      <c r="T53" s="131" t="str">
        <f t="shared" si="1"/>
        <v>R02D07</v>
      </c>
      <c r="U53" s="131" t="str">
        <f t="shared" si="4"/>
        <v/>
      </c>
      <c r="V53" t="str">
        <f t="shared" si="2"/>
        <v/>
      </c>
    </row>
    <row r="54" spans="1:22">
      <c r="A54" s="134"/>
      <c r="B54" s="151">
        <v>7398</v>
      </c>
      <c r="C54" s="152" t="s">
        <v>989</v>
      </c>
      <c r="D54" s="153">
        <v>1100479</v>
      </c>
      <c r="E54" s="153">
        <v>479</v>
      </c>
      <c r="F54" s="153" t="s">
        <v>1186</v>
      </c>
      <c r="G54" s="153">
        <v>24</v>
      </c>
      <c r="H54" s="153">
        <v>91789</v>
      </c>
      <c r="I54" s="152" t="s">
        <v>1445</v>
      </c>
      <c r="J54" s="145" t="s">
        <v>1446</v>
      </c>
      <c r="K54" s="145" t="s">
        <v>1447</v>
      </c>
      <c r="L54" s="145" t="s">
        <v>1448</v>
      </c>
      <c r="M54" s="152" t="s">
        <v>1449</v>
      </c>
      <c r="N54" s="152" t="s">
        <v>1450</v>
      </c>
      <c r="O54" s="183" t="s">
        <v>1451</v>
      </c>
      <c r="P54" s="155"/>
      <c r="Q54" s="134"/>
      <c r="R54" t="str">
        <f t="shared" si="3"/>
        <v>D07</v>
      </c>
      <c r="S54" s="131" t="str">
        <f t="shared" si="0"/>
        <v>R02</v>
      </c>
      <c r="T54" s="131" t="str">
        <f t="shared" si="1"/>
        <v>R02D07</v>
      </c>
      <c r="U54" s="131" t="str">
        <f t="shared" si="4"/>
        <v/>
      </c>
      <c r="V54" t="str">
        <f t="shared" si="2"/>
        <v/>
      </c>
    </row>
    <row r="55" spans="1:22">
      <c r="A55" s="134"/>
      <c r="B55" s="144">
        <v>7488</v>
      </c>
      <c r="C55" s="145" t="s">
        <v>1213</v>
      </c>
      <c r="D55" s="146">
        <v>1100526</v>
      </c>
      <c r="E55" s="146">
        <v>526</v>
      </c>
      <c r="F55" s="146" t="s">
        <v>1186</v>
      </c>
      <c r="G55" s="146">
        <v>24</v>
      </c>
      <c r="H55" s="146">
        <v>91746</v>
      </c>
      <c r="I55" s="145" t="s">
        <v>1452</v>
      </c>
      <c r="J55" s="145" t="s">
        <v>1453</v>
      </c>
      <c r="K55" s="145" t="s">
        <v>1454</v>
      </c>
      <c r="L55" s="145" t="s">
        <v>1455</v>
      </c>
      <c r="M55" s="145" t="s">
        <v>1456</v>
      </c>
      <c r="N55" s="145" t="s">
        <v>1457</v>
      </c>
      <c r="O55" s="183" t="s">
        <v>1458</v>
      </c>
      <c r="P55" s="155"/>
      <c r="Q55" s="134"/>
      <c r="R55" t="str">
        <f t="shared" si="3"/>
        <v>D07</v>
      </c>
      <c r="S55" s="131" t="str">
        <f t="shared" si="0"/>
        <v>R02</v>
      </c>
      <c r="T55" s="131" t="str">
        <f t="shared" si="1"/>
        <v>R02D07</v>
      </c>
      <c r="U55" s="131" t="str">
        <f t="shared" si="4"/>
        <v/>
      </c>
      <c r="V55" t="str">
        <f t="shared" si="2"/>
        <v/>
      </c>
    </row>
    <row r="56" spans="1:22">
      <c r="A56" s="134"/>
      <c r="B56" s="144">
        <v>7494</v>
      </c>
      <c r="C56" s="145" t="s">
        <v>989</v>
      </c>
      <c r="D56" s="146">
        <v>1100669</v>
      </c>
      <c r="E56" s="146">
        <v>669</v>
      </c>
      <c r="F56" s="146" t="s">
        <v>1186</v>
      </c>
      <c r="G56" s="146">
        <v>24</v>
      </c>
      <c r="H56" s="146">
        <v>90603</v>
      </c>
      <c r="I56" s="145" t="s">
        <v>1459</v>
      </c>
      <c r="J56" s="145" t="s">
        <v>1460</v>
      </c>
      <c r="K56" s="152" t="s">
        <v>1461</v>
      </c>
      <c r="L56" s="145" t="s">
        <v>1462</v>
      </c>
      <c r="M56" s="145" t="s">
        <v>1463</v>
      </c>
      <c r="N56" s="145" t="s">
        <v>1464</v>
      </c>
      <c r="O56" s="183" t="s">
        <v>1465</v>
      </c>
      <c r="P56" s="155"/>
      <c r="Q56" s="134"/>
      <c r="R56" t="str">
        <f t="shared" si="3"/>
        <v>D07</v>
      </c>
      <c r="S56" s="131" t="str">
        <f t="shared" si="0"/>
        <v>R02</v>
      </c>
      <c r="T56" s="131" t="str">
        <f t="shared" si="1"/>
        <v>R02D07</v>
      </c>
      <c r="U56" s="131" t="str">
        <f t="shared" si="4"/>
        <v/>
      </c>
      <c r="V56" t="str">
        <f t="shared" si="2"/>
        <v/>
      </c>
    </row>
    <row r="57" spans="1:22">
      <c r="A57" s="134"/>
      <c r="B57" s="141" t="s">
        <v>1466</v>
      </c>
      <c r="C57" s="142"/>
      <c r="D57" s="143" t="s">
        <v>1182</v>
      </c>
      <c r="E57" s="143"/>
      <c r="F57" s="143"/>
      <c r="G57" s="143"/>
      <c r="H57" s="143"/>
      <c r="I57" s="142"/>
      <c r="J57" s="142"/>
      <c r="K57" s="142" t="s">
        <v>1467</v>
      </c>
      <c r="L57" s="142" t="s">
        <v>1468</v>
      </c>
      <c r="M57" s="142"/>
      <c r="N57" s="142"/>
      <c r="O57" s="185" t="s">
        <v>1469</v>
      </c>
      <c r="P57" s="155"/>
      <c r="R57" t="str">
        <f t="shared" si="3"/>
        <v>D09</v>
      </c>
      <c r="S57" s="131" t="str">
        <f t="shared" si="0"/>
        <v>R02</v>
      </c>
      <c r="T57" s="131" t="str">
        <f t="shared" si="1"/>
        <v>R02D09</v>
      </c>
      <c r="U57" s="131" t="str">
        <f t="shared" si="4"/>
        <v>D09</v>
      </c>
      <c r="V57" t="str">
        <f t="shared" si="2"/>
        <v>Ben Hernandez</v>
      </c>
    </row>
    <row r="58" spans="1:22">
      <c r="A58" s="127"/>
      <c r="B58" s="166">
        <v>7352</v>
      </c>
      <c r="C58" s="167" t="s">
        <v>989</v>
      </c>
      <c r="D58" s="168">
        <v>1100017</v>
      </c>
      <c r="E58" s="168">
        <v>17</v>
      </c>
      <c r="F58" s="168" t="s">
        <v>1186</v>
      </c>
      <c r="G58" s="168">
        <v>24</v>
      </c>
      <c r="H58" s="168">
        <v>91733</v>
      </c>
      <c r="I58" s="167" t="s">
        <v>1470</v>
      </c>
      <c r="J58" s="167" t="s">
        <v>1471</v>
      </c>
      <c r="K58" s="167" t="s">
        <v>1472</v>
      </c>
      <c r="L58" s="178" t="s">
        <v>1473</v>
      </c>
      <c r="M58" s="167" t="s">
        <v>1474</v>
      </c>
      <c r="N58" s="145" t="s">
        <v>1475</v>
      </c>
      <c r="O58" s="183" t="s">
        <v>1476</v>
      </c>
      <c r="P58" s="155"/>
      <c r="R58" t="str">
        <f t="shared" si="3"/>
        <v>D09</v>
      </c>
      <c r="S58" s="131" t="str">
        <f t="shared" si="0"/>
        <v>R02</v>
      </c>
      <c r="T58" s="131" t="str">
        <f t="shared" si="1"/>
        <v>R02D09</v>
      </c>
      <c r="U58" s="131" t="str">
        <f t="shared" si="4"/>
        <v/>
      </c>
      <c r="V58" t="str">
        <f t="shared" si="2"/>
        <v/>
      </c>
    </row>
    <row r="59" spans="2:22">
      <c r="B59" s="144">
        <v>7358</v>
      </c>
      <c r="C59" s="145" t="s">
        <v>1288</v>
      </c>
      <c r="D59" s="146">
        <v>1100055</v>
      </c>
      <c r="E59" s="146">
        <v>55</v>
      </c>
      <c r="F59" s="146" t="s">
        <v>1186</v>
      </c>
      <c r="G59" s="146">
        <v>24</v>
      </c>
      <c r="H59" s="146">
        <v>91780</v>
      </c>
      <c r="I59" s="145" t="s">
        <v>1187</v>
      </c>
      <c r="J59" s="145" t="s">
        <v>1477</v>
      </c>
      <c r="K59" s="145" t="s">
        <v>1478</v>
      </c>
      <c r="L59" s="145" t="s">
        <v>1479</v>
      </c>
      <c r="M59" s="145" t="s">
        <v>1480</v>
      </c>
      <c r="N59" s="145" t="s">
        <v>1481</v>
      </c>
      <c r="O59" s="183" t="s">
        <v>1482</v>
      </c>
      <c r="P59" s="155"/>
      <c r="R59" t="str">
        <f t="shared" si="3"/>
        <v>D09</v>
      </c>
      <c r="S59" s="131" t="str">
        <f t="shared" si="0"/>
        <v>R02</v>
      </c>
      <c r="T59" s="131" t="str">
        <f t="shared" si="1"/>
        <v>R02D09</v>
      </c>
      <c r="U59" s="131" t="str">
        <f t="shared" si="4"/>
        <v/>
      </c>
      <c r="V59" t="str">
        <f t="shared" si="2"/>
        <v/>
      </c>
    </row>
    <row r="60" s="129" customFormat="1" spans="1:22">
      <c r="A60" s="169"/>
      <c r="B60" s="144">
        <v>7362</v>
      </c>
      <c r="C60" s="145" t="s">
        <v>989</v>
      </c>
      <c r="D60" s="146">
        <v>1100072</v>
      </c>
      <c r="E60" s="146">
        <v>72</v>
      </c>
      <c r="F60" s="146" t="s">
        <v>1186</v>
      </c>
      <c r="G60" s="146">
        <v>24</v>
      </c>
      <c r="H60" s="146">
        <v>91006</v>
      </c>
      <c r="I60" s="145" t="s">
        <v>1483</v>
      </c>
      <c r="J60" s="145" t="s">
        <v>1484</v>
      </c>
      <c r="K60" s="145" t="s">
        <v>1485</v>
      </c>
      <c r="L60" s="145" t="s">
        <v>1486</v>
      </c>
      <c r="M60" s="145" t="s">
        <v>1487</v>
      </c>
      <c r="N60" s="145" t="s">
        <v>1488</v>
      </c>
      <c r="O60" s="183" t="s">
        <v>1489</v>
      </c>
      <c r="P60" s="155"/>
      <c r="Q60" s="134"/>
      <c r="R60" t="str">
        <f t="shared" si="3"/>
        <v>D09</v>
      </c>
      <c r="S60" s="131" t="str">
        <f t="shared" si="0"/>
        <v>R02</v>
      </c>
      <c r="T60" s="131" t="str">
        <f t="shared" si="1"/>
        <v>R02D09</v>
      </c>
      <c r="U60" s="131" t="str">
        <f t="shared" si="4"/>
        <v/>
      </c>
      <c r="V60" t="str">
        <f t="shared" si="2"/>
        <v/>
      </c>
    </row>
    <row r="61" spans="2:22">
      <c r="B61" s="144">
        <v>7375</v>
      </c>
      <c r="C61" s="145" t="s">
        <v>989</v>
      </c>
      <c r="D61" s="146">
        <v>1100189</v>
      </c>
      <c r="E61" s="146">
        <v>189</v>
      </c>
      <c r="F61" s="146" t="s">
        <v>1186</v>
      </c>
      <c r="G61" s="146">
        <v>24</v>
      </c>
      <c r="H61" s="146">
        <v>91776</v>
      </c>
      <c r="I61" s="145" t="s">
        <v>1187</v>
      </c>
      <c r="J61" s="145" t="s">
        <v>1490</v>
      </c>
      <c r="K61" s="145" t="s">
        <v>1491</v>
      </c>
      <c r="L61" s="145" t="s">
        <v>1492</v>
      </c>
      <c r="M61" s="145" t="s">
        <v>1493</v>
      </c>
      <c r="N61" s="145" t="s">
        <v>1494</v>
      </c>
      <c r="O61" s="183" t="s">
        <v>1495</v>
      </c>
      <c r="P61" s="155"/>
      <c r="Q61" s="134"/>
      <c r="R61" t="str">
        <f t="shared" si="3"/>
        <v>D09</v>
      </c>
      <c r="S61" s="131" t="str">
        <f t="shared" si="0"/>
        <v>R02</v>
      </c>
      <c r="T61" s="131" t="str">
        <f t="shared" si="1"/>
        <v>R02D09</v>
      </c>
      <c r="U61" s="131" t="str">
        <f t="shared" si="4"/>
        <v/>
      </c>
      <c r="V61" t="str">
        <f t="shared" si="2"/>
        <v/>
      </c>
    </row>
    <row r="62" spans="2:22">
      <c r="B62" s="144">
        <v>7380</v>
      </c>
      <c r="C62" s="145" t="s">
        <v>989</v>
      </c>
      <c r="D62" s="146">
        <v>1100255</v>
      </c>
      <c r="E62" s="146">
        <v>255</v>
      </c>
      <c r="F62" s="146" t="s">
        <v>1186</v>
      </c>
      <c r="G62" s="146">
        <v>24</v>
      </c>
      <c r="H62" s="146">
        <v>91776</v>
      </c>
      <c r="I62" s="145" t="s">
        <v>1496</v>
      </c>
      <c r="J62" s="145" t="s">
        <v>1497</v>
      </c>
      <c r="K62" s="145" t="s">
        <v>1498</v>
      </c>
      <c r="L62" s="145" t="s">
        <v>1499</v>
      </c>
      <c r="M62" s="145" t="s">
        <v>1500</v>
      </c>
      <c r="N62" s="145" t="s">
        <v>1494</v>
      </c>
      <c r="O62" s="183" t="s">
        <v>1501</v>
      </c>
      <c r="P62" s="155"/>
      <c r="R62" t="str">
        <f t="shared" si="3"/>
        <v>D09</v>
      </c>
      <c r="S62" s="131" t="str">
        <f t="shared" si="0"/>
        <v>R02</v>
      </c>
      <c r="T62" s="131" t="str">
        <f t="shared" si="1"/>
        <v>R02D09</v>
      </c>
      <c r="U62" s="131" t="str">
        <f t="shared" si="4"/>
        <v/>
      </c>
      <c r="V62" t="str">
        <f t="shared" si="2"/>
        <v/>
      </c>
    </row>
    <row r="63" ht="18.75" customHeight="1" spans="2:22">
      <c r="B63" s="144">
        <v>7396</v>
      </c>
      <c r="C63" s="145" t="s">
        <v>989</v>
      </c>
      <c r="D63" s="146">
        <v>1100407</v>
      </c>
      <c r="E63" s="146">
        <v>407</v>
      </c>
      <c r="F63" s="146" t="s">
        <v>1186</v>
      </c>
      <c r="G63" s="146">
        <v>24</v>
      </c>
      <c r="H63" s="146">
        <v>91010</v>
      </c>
      <c r="I63" s="145" t="s">
        <v>1502</v>
      </c>
      <c r="J63" s="145" t="s">
        <v>1503</v>
      </c>
      <c r="K63" s="145" t="s">
        <v>1504</v>
      </c>
      <c r="L63" s="145" t="s">
        <v>1505</v>
      </c>
      <c r="M63" s="145" t="s">
        <v>1506</v>
      </c>
      <c r="N63" s="145" t="s">
        <v>1507</v>
      </c>
      <c r="O63" s="183" t="s">
        <v>1508</v>
      </c>
      <c r="P63" s="155"/>
      <c r="R63" t="str">
        <f t="shared" si="3"/>
        <v>D09</v>
      </c>
      <c r="S63" s="131" t="str">
        <f t="shared" si="0"/>
        <v>R02</v>
      </c>
      <c r="T63" s="131" t="str">
        <f t="shared" si="1"/>
        <v>R02D09</v>
      </c>
      <c r="U63" s="131" t="str">
        <f t="shared" si="4"/>
        <v/>
      </c>
      <c r="V63" t="str">
        <f t="shared" si="2"/>
        <v/>
      </c>
    </row>
    <row r="64" ht="18.75" customHeight="1" spans="2:22">
      <c r="B64" s="170">
        <v>7491</v>
      </c>
      <c r="C64" s="171" t="s">
        <v>989</v>
      </c>
      <c r="D64" s="172">
        <v>1100598</v>
      </c>
      <c r="E64" s="172">
        <v>598</v>
      </c>
      <c r="F64" s="172" t="s">
        <v>1186</v>
      </c>
      <c r="G64" s="172">
        <v>24</v>
      </c>
      <c r="H64" s="172">
        <v>91702</v>
      </c>
      <c r="I64" s="171" t="s">
        <v>1509</v>
      </c>
      <c r="J64" s="171" t="s">
        <v>1510</v>
      </c>
      <c r="K64" s="171" t="s">
        <v>1511</v>
      </c>
      <c r="L64" s="171" t="s">
        <v>1512</v>
      </c>
      <c r="M64" s="171" t="s">
        <v>1513</v>
      </c>
      <c r="N64" s="145" t="s">
        <v>1514</v>
      </c>
      <c r="O64" s="183" t="s">
        <v>1515</v>
      </c>
      <c r="P64" s="155"/>
      <c r="R64" t="str">
        <f t="shared" si="3"/>
        <v>D09</v>
      </c>
      <c r="S64" s="131" t="str">
        <f t="shared" si="0"/>
        <v>R02</v>
      </c>
      <c r="T64" s="131" t="str">
        <f t="shared" si="1"/>
        <v>R02D09</v>
      </c>
      <c r="U64" s="131" t="str">
        <f t="shared" si="4"/>
        <v/>
      </c>
      <c r="V64" t="str">
        <f t="shared" si="2"/>
        <v/>
      </c>
    </row>
    <row r="65" spans="2:22">
      <c r="B65" s="141" t="s">
        <v>1516</v>
      </c>
      <c r="C65" s="143"/>
      <c r="D65" s="143" t="s">
        <v>1182</v>
      </c>
      <c r="E65" s="143"/>
      <c r="F65" s="143"/>
      <c r="G65" s="143"/>
      <c r="H65" s="143"/>
      <c r="I65" s="143"/>
      <c r="J65" s="143"/>
      <c r="K65" s="143" t="s">
        <v>1517</v>
      </c>
      <c r="L65" s="143" t="s">
        <v>1518</v>
      </c>
      <c r="M65" s="143"/>
      <c r="N65" s="143"/>
      <c r="O65" s="185" t="s">
        <v>1519</v>
      </c>
      <c r="P65" s="155"/>
      <c r="R65" t="str">
        <f t="shared" si="3"/>
        <v>D11</v>
      </c>
      <c r="S65" s="131" t="str">
        <f t="shared" si="0"/>
        <v>R02</v>
      </c>
      <c r="T65" s="131" t="str">
        <f t="shared" si="1"/>
        <v>R02D11</v>
      </c>
      <c r="U65" s="131" t="str">
        <f t="shared" si="4"/>
        <v>D11</v>
      </c>
      <c r="V65" t="str">
        <f t="shared" si="2"/>
        <v>Sergio Montero</v>
      </c>
    </row>
    <row r="66" spans="1:22">
      <c r="A66" s="134"/>
      <c r="B66" s="144">
        <v>7365</v>
      </c>
      <c r="C66" s="145" t="s">
        <v>989</v>
      </c>
      <c r="D66" s="146">
        <v>1100085</v>
      </c>
      <c r="E66" s="146">
        <v>85</v>
      </c>
      <c r="F66" s="146" t="s">
        <v>1186</v>
      </c>
      <c r="G66" s="146">
        <v>24</v>
      </c>
      <c r="H66" s="146">
        <v>91740</v>
      </c>
      <c r="I66" s="145" t="s">
        <v>1424</v>
      </c>
      <c r="J66" s="145" t="s">
        <v>1520</v>
      </c>
      <c r="K66" s="145" t="s">
        <v>1521</v>
      </c>
      <c r="L66" s="145" t="s">
        <v>1522</v>
      </c>
      <c r="M66" s="145" t="s">
        <v>1523</v>
      </c>
      <c r="N66" s="145" t="s">
        <v>1524</v>
      </c>
      <c r="O66" s="183" t="s">
        <v>1525</v>
      </c>
      <c r="P66" s="155"/>
      <c r="Q66" s="134"/>
      <c r="R66" t="str">
        <f t="shared" si="3"/>
        <v>D11</v>
      </c>
      <c r="S66" s="131" t="str">
        <f t="shared" si="0"/>
        <v>R02</v>
      </c>
      <c r="T66" s="131" t="str">
        <f t="shared" si="1"/>
        <v>R02D11</v>
      </c>
      <c r="U66" s="131" t="str">
        <f t="shared" si="4"/>
        <v/>
      </c>
      <c r="V66" t="str">
        <f t="shared" si="2"/>
        <v/>
      </c>
    </row>
    <row r="67" spans="1:22">
      <c r="A67" s="134"/>
      <c r="B67" s="144">
        <v>7369</v>
      </c>
      <c r="C67" s="145" t="s">
        <v>989</v>
      </c>
      <c r="D67" s="146">
        <v>1100135</v>
      </c>
      <c r="E67" s="146">
        <v>135</v>
      </c>
      <c r="F67" s="146" t="s">
        <v>1186</v>
      </c>
      <c r="G67" s="146">
        <v>24</v>
      </c>
      <c r="H67" s="146">
        <v>91765</v>
      </c>
      <c r="I67" s="145" t="s">
        <v>1417</v>
      </c>
      <c r="J67" s="145" t="s">
        <v>1526</v>
      </c>
      <c r="K67" s="145" t="s">
        <v>1527</v>
      </c>
      <c r="L67" s="134" t="s">
        <v>1528</v>
      </c>
      <c r="M67" s="145" t="s">
        <v>1529</v>
      </c>
      <c r="N67" s="145" t="s">
        <v>1530</v>
      </c>
      <c r="O67" s="183" t="s">
        <v>1531</v>
      </c>
      <c r="P67" s="155"/>
      <c r="Q67" s="134"/>
      <c r="R67" t="str">
        <f t="shared" si="3"/>
        <v>D11</v>
      </c>
      <c r="S67" s="131" t="str">
        <f t="shared" si="0"/>
        <v>R02</v>
      </c>
      <c r="T67" s="131" t="str">
        <f t="shared" si="1"/>
        <v>R02D11</v>
      </c>
      <c r="U67" s="131" t="str">
        <f t="shared" si="4"/>
        <v/>
      </c>
      <c r="V67" t="str">
        <f t="shared" si="2"/>
        <v/>
      </c>
    </row>
    <row r="68" spans="2:22">
      <c r="B68" s="144">
        <v>7385</v>
      </c>
      <c r="C68" s="145" t="s">
        <v>989</v>
      </c>
      <c r="D68" s="146">
        <v>1100271</v>
      </c>
      <c r="E68" s="146">
        <v>271</v>
      </c>
      <c r="F68" s="146" t="s">
        <v>1186</v>
      </c>
      <c r="G68" s="146" t="s">
        <v>1532</v>
      </c>
      <c r="H68" s="146">
        <v>91750</v>
      </c>
      <c r="I68" s="145" t="s">
        <v>1533</v>
      </c>
      <c r="J68" s="145" t="s">
        <v>1534</v>
      </c>
      <c r="K68" s="145" t="s">
        <v>1535</v>
      </c>
      <c r="L68" s="145" t="s">
        <v>1536</v>
      </c>
      <c r="M68" s="145" t="s">
        <v>1537</v>
      </c>
      <c r="N68" s="145" t="s">
        <v>1538</v>
      </c>
      <c r="O68" s="183" t="s">
        <v>1539</v>
      </c>
      <c r="P68" s="155"/>
      <c r="Q68" s="134"/>
      <c r="R68" t="str">
        <f t="shared" si="3"/>
        <v>D11</v>
      </c>
      <c r="S68" s="131" t="str">
        <f t="shared" si="0"/>
        <v>R02</v>
      </c>
      <c r="T68" s="131" t="str">
        <f t="shared" si="1"/>
        <v>R02D11</v>
      </c>
      <c r="U68" s="131" t="str">
        <f t="shared" si="4"/>
        <v/>
      </c>
      <c r="V68" t="str">
        <f t="shared" si="2"/>
        <v/>
      </c>
    </row>
    <row r="69" ht="18.75" customHeight="1" spans="1:22">
      <c r="A69" s="134"/>
      <c r="B69" s="170">
        <v>7386</v>
      </c>
      <c r="C69" s="171" t="s">
        <v>989</v>
      </c>
      <c r="D69" s="172">
        <v>1100292</v>
      </c>
      <c r="E69" s="172">
        <v>292</v>
      </c>
      <c r="F69" s="172" t="s">
        <v>1186</v>
      </c>
      <c r="G69" s="172">
        <v>24</v>
      </c>
      <c r="H69" s="172">
        <v>91732</v>
      </c>
      <c r="I69" s="171" t="s">
        <v>1187</v>
      </c>
      <c r="J69" s="171" t="s">
        <v>1540</v>
      </c>
      <c r="K69" s="171" t="s">
        <v>1541</v>
      </c>
      <c r="L69" s="171" t="s">
        <v>1542</v>
      </c>
      <c r="M69" s="171" t="s">
        <v>1543</v>
      </c>
      <c r="N69" s="145" t="s">
        <v>1544</v>
      </c>
      <c r="O69" s="183" t="s">
        <v>1545</v>
      </c>
      <c r="P69" s="155"/>
      <c r="Q69" s="134"/>
      <c r="R69" t="str">
        <f t="shared" si="3"/>
        <v>D11</v>
      </c>
      <c r="S69" s="131" t="str">
        <f t="shared" si="0"/>
        <v>R02</v>
      </c>
      <c r="T69" s="131" t="str">
        <f t="shared" si="1"/>
        <v>R02D11</v>
      </c>
      <c r="U69" s="131" t="str">
        <f t="shared" si="4"/>
        <v/>
      </c>
      <c r="V69" t="str">
        <f t="shared" si="2"/>
        <v/>
      </c>
    </row>
    <row r="70" spans="1:22">
      <c r="A70" s="134"/>
      <c r="B70" s="147">
        <v>7391</v>
      </c>
      <c r="C70" s="148" t="s">
        <v>989</v>
      </c>
      <c r="D70" s="149">
        <v>1100350</v>
      </c>
      <c r="E70" s="149">
        <v>350</v>
      </c>
      <c r="F70" s="149" t="s">
        <v>1186</v>
      </c>
      <c r="G70" s="149">
        <v>24</v>
      </c>
      <c r="H70" s="149">
        <v>91791</v>
      </c>
      <c r="I70" s="148" t="s">
        <v>1546</v>
      </c>
      <c r="J70" s="148" t="s">
        <v>1547</v>
      </c>
      <c r="K70" s="148" t="s">
        <v>1548</v>
      </c>
      <c r="L70" s="148" t="s">
        <v>1549</v>
      </c>
      <c r="M70" s="148" t="s">
        <v>1550</v>
      </c>
      <c r="N70" s="148" t="s">
        <v>1551</v>
      </c>
      <c r="O70" s="186" t="s">
        <v>1552</v>
      </c>
      <c r="P70" s="155"/>
      <c r="Q70" s="134"/>
      <c r="R70" t="str">
        <f t="shared" si="3"/>
        <v>D11</v>
      </c>
      <c r="S70" s="131" t="str">
        <f t="shared" si="0"/>
        <v>R02</v>
      </c>
      <c r="T70" s="131" t="str">
        <f t="shared" si="1"/>
        <v>R02D11</v>
      </c>
      <c r="U70" s="131" t="str">
        <f t="shared" si="4"/>
        <v/>
      </c>
      <c r="V70" t="str">
        <f t="shared" si="2"/>
        <v/>
      </c>
    </row>
    <row r="71" spans="1:22">
      <c r="A71" s="134"/>
      <c r="B71" s="144">
        <v>7394</v>
      </c>
      <c r="C71" s="145" t="s">
        <v>989</v>
      </c>
      <c r="D71" s="146">
        <v>1100387</v>
      </c>
      <c r="E71" s="146">
        <v>387</v>
      </c>
      <c r="F71" s="146" t="s">
        <v>1186</v>
      </c>
      <c r="G71" s="146">
        <v>24</v>
      </c>
      <c r="H71" s="146">
        <v>91767</v>
      </c>
      <c r="I71" s="145" t="s">
        <v>1424</v>
      </c>
      <c r="J71" s="145" t="s">
        <v>1553</v>
      </c>
      <c r="K71" s="145" t="s">
        <v>1554</v>
      </c>
      <c r="L71" s="145" t="s">
        <v>1555</v>
      </c>
      <c r="M71" s="145" t="s">
        <v>1556</v>
      </c>
      <c r="N71" s="145" t="s">
        <v>1557</v>
      </c>
      <c r="O71" s="183" t="s">
        <v>1558</v>
      </c>
      <c r="P71" s="155"/>
      <c r="Q71" s="134"/>
      <c r="R71" t="str">
        <f t="shared" si="3"/>
        <v>D11</v>
      </c>
      <c r="S71" s="131" t="str">
        <f t="shared" si="0"/>
        <v>R02</v>
      </c>
      <c r="T71" s="131" t="str">
        <f t="shared" si="1"/>
        <v>R02D11</v>
      </c>
      <c r="U71" s="131" t="str">
        <f t="shared" si="4"/>
        <v/>
      </c>
      <c r="V71" t="str">
        <f t="shared" si="2"/>
        <v/>
      </c>
    </row>
    <row r="72" spans="1:22">
      <c r="A72" s="134"/>
      <c r="B72" s="140" t="s">
        <v>1559</v>
      </c>
      <c r="C72" s="140"/>
      <c r="D72" s="165"/>
      <c r="E72" s="165"/>
      <c r="F72" s="165"/>
      <c r="G72" s="165"/>
      <c r="H72" s="165"/>
      <c r="I72" s="140"/>
      <c r="J72" s="140" t="s">
        <v>1173</v>
      </c>
      <c r="K72" s="140" t="s">
        <v>1176</v>
      </c>
      <c r="L72" s="140" t="s">
        <v>1177</v>
      </c>
      <c r="M72" s="140"/>
      <c r="N72" s="140"/>
      <c r="O72" s="185"/>
      <c r="P72" s="155"/>
      <c r="Q72" s="134"/>
      <c r="R72" t="str">
        <f t="shared" si="3"/>
        <v>D11</v>
      </c>
      <c r="S72" s="131" t="str">
        <f t="shared" si="0"/>
        <v>R02</v>
      </c>
      <c r="T72" s="131" t="str">
        <f t="shared" si="1"/>
        <v>R02D11</v>
      </c>
      <c r="U72" s="131" t="str">
        <f t="shared" si="4"/>
        <v/>
      </c>
      <c r="V72" t="str">
        <f t="shared" si="2"/>
        <v/>
      </c>
    </row>
    <row r="73" spans="2:22">
      <c r="B73" s="141" t="s">
        <v>1559</v>
      </c>
      <c r="C73" s="142"/>
      <c r="D73" s="143" t="s">
        <v>1182</v>
      </c>
      <c r="E73" s="143"/>
      <c r="F73" s="143"/>
      <c r="G73" s="143"/>
      <c r="H73" s="143"/>
      <c r="I73" s="142"/>
      <c r="J73" s="142"/>
      <c r="K73" s="142" t="s">
        <v>1560</v>
      </c>
      <c r="L73" s="142" t="s">
        <v>1561</v>
      </c>
      <c r="M73" s="142"/>
      <c r="N73" s="142"/>
      <c r="O73" s="185" t="s">
        <v>1562</v>
      </c>
      <c r="P73" s="155"/>
      <c r="U73" s="131" t="str">
        <f t="shared" si="4"/>
        <v/>
      </c>
      <c r="V73" t="str">
        <f t="shared" ref="V73:V85" si="5">IF(U73&lt;&gt;"",L73,"")</f>
        <v/>
      </c>
    </row>
    <row r="74" spans="2:22">
      <c r="B74" s="187" t="s">
        <v>1559</v>
      </c>
      <c r="C74" s="142"/>
      <c r="D74" s="143" t="s">
        <v>1182</v>
      </c>
      <c r="E74" s="143"/>
      <c r="F74" s="143"/>
      <c r="G74" s="143"/>
      <c r="H74" s="143"/>
      <c r="I74" s="142"/>
      <c r="J74" s="142"/>
      <c r="K74" s="142" t="s">
        <v>1563</v>
      </c>
      <c r="L74" s="142" t="s">
        <v>1564</v>
      </c>
      <c r="M74" s="142"/>
      <c r="N74" s="142"/>
      <c r="O74" s="185" t="s">
        <v>1565</v>
      </c>
      <c r="P74" s="155"/>
      <c r="U74" s="131" t="str">
        <f t="shared" ref="U74:U81" si="6">IF(OR(LEFT(B74,4)="Dist",LEFT(B74,4)="Regi"),LEFT(B74,1)&amp;RIGHT(B74,2),"")</f>
        <v/>
      </c>
      <c r="V74" t="str">
        <f t="shared" si="5"/>
        <v/>
      </c>
    </row>
    <row r="75" spans="2:22">
      <c r="B75" s="144" t="s">
        <v>1055</v>
      </c>
      <c r="C75" s="145" t="s">
        <v>1566</v>
      </c>
      <c r="D75" s="146">
        <v>1100861</v>
      </c>
      <c r="E75" s="146"/>
      <c r="F75" s="146" t="s">
        <v>1186</v>
      </c>
      <c r="G75" s="146">
        <v>24</v>
      </c>
      <c r="H75" s="146">
        <v>95403</v>
      </c>
      <c r="I75" s="145"/>
      <c r="J75" s="145" t="s">
        <v>1567</v>
      </c>
      <c r="K75" s="145" t="s">
        <v>1568</v>
      </c>
      <c r="L75" s="145" t="s">
        <v>1569</v>
      </c>
      <c r="M75" s="145" t="s">
        <v>1570</v>
      </c>
      <c r="N75" s="145" t="s">
        <v>1571</v>
      </c>
      <c r="O75" s="183" t="s">
        <v>1572</v>
      </c>
      <c r="P75" s="155"/>
      <c r="U75" s="131" t="str">
        <f t="shared" si="6"/>
        <v/>
      </c>
      <c r="V75" t="str">
        <f t="shared" si="5"/>
        <v/>
      </c>
    </row>
    <row r="76" spans="2:22">
      <c r="B76" s="144" t="s">
        <v>1059</v>
      </c>
      <c r="C76" s="145" t="s">
        <v>1566</v>
      </c>
      <c r="D76" s="146">
        <v>1100862</v>
      </c>
      <c r="E76" s="146"/>
      <c r="F76" s="146" t="s">
        <v>1186</v>
      </c>
      <c r="G76" s="146">
        <v>24</v>
      </c>
      <c r="H76" s="146">
        <v>95401</v>
      </c>
      <c r="I76" s="145"/>
      <c r="J76" s="145" t="s">
        <v>1573</v>
      </c>
      <c r="K76" s="134" t="s">
        <v>1574</v>
      </c>
      <c r="L76" s="145" t="s">
        <v>1575</v>
      </c>
      <c r="M76" s="145" t="s">
        <v>1576</v>
      </c>
      <c r="N76" s="145" t="s">
        <v>1577</v>
      </c>
      <c r="O76" s="183" t="s">
        <v>1578</v>
      </c>
      <c r="P76" s="155"/>
      <c r="U76" s="131" t="str">
        <f t="shared" si="6"/>
        <v/>
      </c>
      <c r="V76" t="str">
        <f t="shared" si="5"/>
        <v/>
      </c>
    </row>
    <row r="77" spans="2:22">
      <c r="B77" s="144" t="s">
        <v>1061</v>
      </c>
      <c r="C77" s="145" t="s">
        <v>1579</v>
      </c>
      <c r="D77" s="146">
        <v>1100863</v>
      </c>
      <c r="E77" s="146"/>
      <c r="F77" s="146" t="s">
        <v>1186</v>
      </c>
      <c r="G77" s="146" t="s">
        <v>1580</v>
      </c>
      <c r="H77" s="146">
        <v>95448</v>
      </c>
      <c r="I77" s="145"/>
      <c r="J77" s="145" t="s">
        <v>1581</v>
      </c>
      <c r="K77" s="145" t="s">
        <v>1582</v>
      </c>
      <c r="L77" s="145" t="s">
        <v>1583</v>
      </c>
      <c r="M77" s="145" t="s">
        <v>1584</v>
      </c>
      <c r="N77" s="145" t="s">
        <v>1585</v>
      </c>
      <c r="O77" s="183" t="s">
        <v>1586</v>
      </c>
      <c r="P77" s="155"/>
      <c r="U77" s="131" t="str">
        <f t="shared" si="6"/>
        <v/>
      </c>
      <c r="V77" t="str">
        <f t="shared" si="5"/>
        <v/>
      </c>
    </row>
    <row r="78" spans="2:22">
      <c r="B78" s="144" t="s">
        <v>1064</v>
      </c>
      <c r="C78" s="145" t="s">
        <v>1566</v>
      </c>
      <c r="D78" s="146">
        <v>1100864</v>
      </c>
      <c r="E78" s="146"/>
      <c r="F78" s="146" t="s">
        <v>1186</v>
      </c>
      <c r="G78" s="146" t="s">
        <v>1580</v>
      </c>
      <c r="H78" s="146">
        <v>94928</v>
      </c>
      <c r="I78" s="145"/>
      <c r="J78" s="145" t="s">
        <v>1587</v>
      </c>
      <c r="K78" s="145" t="s">
        <v>1588</v>
      </c>
      <c r="L78" s="145" t="s">
        <v>1589</v>
      </c>
      <c r="M78" s="145" t="s">
        <v>1590</v>
      </c>
      <c r="N78" s="145" t="s">
        <v>1591</v>
      </c>
      <c r="O78" s="183" t="s">
        <v>1592</v>
      </c>
      <c r="P78" s="155"/>
      <c r="U78" s="131" t="str">
        <f t="shared" si="6"/>
        <v/>
      </c>
      <c r="V78" t="str">
        <f t="shared" si="5"/>
        <v/>
      </c>
    </row>
    <row r="79" spans="2:22">
      <c r="B79" s="144" t="s">
        <v>1069</v>
      </c>
      <c r="C79" s="145" t="s">
        <v>1566</v>
      </c>
      <c r="D79" s="146">
        <v>1100866</v>
      </c>
      <c r="E79" s="146"/>
      <c r="F79" s="146" t="s">
        <v>1186</v>
      </c>
      <c r="G79" s="146" t="s">
        <v>1580</v>
      </c>
      <c r="H79" s="146">
        <v>94505</v>
      </c>
      <c r="I79" s="145"/>
      <c r="J79" s="145" t="s">
        <v>1593</v>
      </c>
      <c r="K79" s="145" t="s">
        <v>1594</v>
      </c>
      <c r="L79" s="145" t="s">
        <v>1595</v>
      </c>
      <c r="M79" s="145" t="s">
        <v>1596</v>
      </c>
      <c r="N79" s="145" t="s">
        <v>1597</v>
      </c>
      <c r="O79" s="183" t="s">
        <v>1598</v>
      </c>
      <c r="P79" s="155"/>
      <c r="U79" s="131" t="str">
        <f t="shared" si="6"/>
        <v/>
      </c>
      <c r="V79" t="str">
        <f t="shared" si="5"/>
        <v/>
      </c>
    </row>
    <row r="80" spans="2:22">
      <c r="B80" s="144">
        <v>7466</v>
      </c>
      <c r="C80" s="145" t="s">
        <v>1579</v>
      </c>
      <c r="D80" s="146">
        <v>1101381</v>
      </c>
      <c r="E80" s="146"/>
      <c r="F80" s="146" t="s">
        <v>1186</v>
      </c>
      <c r="G80" s="146" t="s">
        <v>1580</v>
      </c>
      <c r="H80" s="146">
        <v>95403</v>
      </c>
      <c r="I80" s="145"/>
      <c r="J80" s="145" t="s">
        <v>1599</v>
      </c>
      <c r="K80" s="145" t="s">
        <v>1600</v>
      </c>
      <c r="L80" s="145" t="s">
        <v>1564</v>
      </c>
      <c r="M80" s="145" t="s">
        <v>1601</v>
      </c>
      <c r="N80" s="145" t="s">
        <v>1571</v>
      </c>
      <c r="O80" s="183" t="s">
        <v>1602</v>
      </c>
      <c r="P80" s="155"/>
      <c r="U80" s="131" t="str">
        <f t="shared" si="6"/>
        <v/>
      </c>
      <c r="V80" t="str">
        <f t="shared" si="5"/>
        <v/>
      </c>
    </row>
    <row r="81" ht="18.75" customHeight="1" spans="2:22">
      <c r="B81" s="170">
        <v>7780</v>
      </c>
      <c r="C81" s="145" t="s">
        <v>1579</v>
      </c>
      <c r="D81" s="146">
        <v>1101747</v>
      </c>
      <c r="E81" s="172"/>
      <c r="F81" s="172" t="s">
        <v>1186</v>
      </c>
      <c r="G81" s="172">
        <v>24</v>
      </c>
      <c r="H81" s="172">
        <v>95422</v>
      </c>
      <c r="I81" s="145"/>
      <c r="J81" s="145" t="s">
        <v>1603</v>
      </c>
      <c r="K81" s="145" t="s">
        <v>1604</v>
      </c>
      <c r="L81" s="145" t="s">
        <v>1605</v>
      </c>
      <c r="M81" s="145" t="s">
        <v>1606</v>
      </c>
      <c r="N81" s="145" t="s">
        <v>1607</v>
      </c>
      <c r="O81" s="183" t="s">
        <v>1608</v>
      </c>
      <c r="P81" s="155"/>
      <c r="U81" s="131" t="str">
        <f t="shared" si="6"/>
        <v/>
      </c>
      <c r="V81" t="str">
        <f t="shared" si="5"/>
        <v/>
      </c>
    </row>
    <row r="82" spans="2:22">
      <c r="B82" s="134"/>
      <c r="C82" s="134"/>
      <c r="D82" s="134"/>
      <c r="E82" s="173"/>
      <c r="F82" s="134"/>
      <c r="G82" s="173"/>
      <c r="H82" s="173"/>
      <c r="I82" s="134"/>
      <c r="J82" s="134"/>
      <c r="K82" s="134"/>
      <c r="L82" s="134"/>
      <c r="M82" s="134"/>
      <c r="N82" s="134"/>
      <c r="O82" s="188"/>
      <c r="V82" t="str">
        <f t="shared" si="5"/>
        <v/>
      </c>
    </row>
    <row r="83" spans="2:22">
      <c r="B83" s="134"/>
      <c r="C83" s="134"/>
      <c r="D83" s="134"/>
      <c r="E83" s="173"/>
      <c r="F83" s="134"/>
      <c r="G83" s="173"/>
      <c r="H83" s="173"/>
      <c r="I83" s="134"/>
      <c r="J83" s="134"/>
      <c r="K83" s="134"/>
      <c r="L83" s="134"/>
      <c r="M83" s="134"/>
      <c r="N83" s="134"/>
      <c r="O83" s="189"/>
      <c r="V83" t="str">
        <f t="shared" si="5"/>
        <v/>
      </c>
    </row>
    <row r="84" spans="2:22">
      <c r="B84" s="117"/>
      <c r="C84" s="117"/>
      <c r="D84" s="117"/>
      <c r="E84" s="117"/>
      <c r="F84" s="117"/>
      <c r="G84" s="117"/>
      <c r="H84" s="117"/>
      <c r="I84" s="117"/>
      <c r="J84" s="117"/>
      <c r="K84" s="117"/>
      <c r="L84" s="117"/>
      <c r="M84" s="117"/>
      <c r="N84" s="117"/>
      <c r="O84" s="189"/>
      <c r="V84" t="str">
        <f t="shared" si="5"/>
        <v/>
      </c>
    </row>
    <row r="85" spans="2:22">
      <c r="B85" s="117"/>
      <c r="C85" s="117"/>
      <c r="D85" s="117"/>
      <c r="E85" s="117"/>
      <c r="F85" s="117"/>
      <c r="G85" s="117"/>
      <c r="H85" s="117"/>
      <c r="I85" s="117"/>
      <c r="J85" s="117"/>
      <c r="K85" s="117"/>
      <c r="L85" s="117"/>
      <c r="M85" s="117"/>
      <c r="N85" s="117"/>
      <c r="O85" s="189"/>
      <c r="V85" t="str">
        <f t="shared" si="5"/>
        <v/>
      </c>
    </row>
    <row r="86" spans="2:15">
      <c r="B86" s="117"/>
      <c r="C86" s="117"/>
      <c r="D86" s="117"/>
      <c r="E86" s="117"/>
      <c r="F86" s="117"/>
      <c r="G86" s="117"/>
      <c r="H86" s="117"/>
      <c r="I86" s="117"/>
      <c r="J86" s="117"/>
      <c r="K86" s="117"/>
      <c r="L86" s="117"/>
      <c r="M86" s="117"/>
      <c r="N86" s="117"/>
      <c r="O86" s="189"/>
    </row>
    <row r="87" spans="2:15">
      <c r="B87" s="117"/>
      <c r="C87" s="117"/>
      <c r="D87" s="117"/>
      <c r="E87" s="117"/>
      <c r="F87" s="117"/>
      <c r="G87" s="117"/>
      <c r="H87" s="117"/>
      <c r="I87" s="117"/>
      <c r="J87" s="117"/>
      <c r="K87" s="117"/>
      <c r="L87" s="117"/>
      <c r="M87" s="117"/>
      <c r="N87" s="117"/>
      <c r="O87" s="189"/>
    </row>
    <row r="88" spans="2:15">
      <c r="B88" s="117"/>
      <c r="C88" s="117"/>
      <c r="D88" s="117"/>
      <c r="E88" s="117"/>
      <c r="F88" s="117"/>
      <c r="G88" s="117"/>
      <c r="H88" s="117"/>
      <c r="I88" s="117"/>
      <c r="J88" s="117"/>
      <c r="K88" s="117"/>
      <c r="L88" s="117"/>
      <c r="M88" s="117"/>
      <c r="N88" s="117"/>
      <c r="O88" s="189"/>
    </row>
    <row r="89" spans="2:15">
      <c r="B89" s="117"/>
      <c r="C89" s="117"/>
      <c r="D89" s="117"/>
      <c r="E89" s="117"/>
      <c r="F89" s="117"/>
      <c r="G89" s="117"/>
      <c r="H89" s="117"/>
      <c r="I89" s="117"/>
      <c r="J89" s="117"/>
      <c r="K89" s="117"/>
      <c r="L89" s="117"/>
      <c r="M89" s="117"/>
      <c r="N89" s="117"/>
      <c r="O89" s="189"/>
    </row>
    <row r="90" spans="2:15">
      <c r="B90" s="117"/>
      <c r="C90" s="117"/>
      <c r="D90" s="117"/>
      <c r="E90" s="117"/>
      <c r="F90" s="117"/>
      <c r="G90" s="117"/>
      <c r="H90" s="117"/>
      <c r="I90" s="117"/>
      <c r="J90" s="117"/>
      <c r="K90" s="117"/>
      <c r="L90" s="117"/>
      <c r="M90" s="117"/>
      <c r="N90" s="117"/>
      <c r="O90" s="189"/>
    </row>
    <row r="91" spans="2:15">
      <c r="B91" s="117"/>
      <c r="C91" s="117"/>
      <c r="D91" s="117"/>
      <c r="E91" s="117"/>
      <c r="F91" s="117"/>
      <c r="G91" s="117"/>
      <c r="H91" s="117"/>
      <c r="I91" s="117"/>
      <c r="J91" s="117"/>
      <c r="K91" s="117"/>
      <c r="L91" s="117"/>
      <c r="M91" s="117"/>
      <c r="N91" s="117"/>
      <c r="O91" s="189"/>
    </row>
    <row r="92" spans="2:15">
      <c r="B92" s="117"/>
      <c r="C92" s="117"/>
      <c r="D92" s="117"/>
      <c r="E92" s="117"/>
      <c r="F92" s="117"/>
      <c r="G92" s="117"/>
      <c r="H92" s="117"/>
      <c r="I92" s="117"/>
      <c r="J92" s="117"/>
      <c r="K92" s="117"/>
      <c r="L92" s="117"/>
      <c r="M92" s="117"/>
      <c r="N92" s="117"/>
      <c r="O92" s="189"/>
    </row>
    <row r="93" spans="2:15">
      <c r="B93" s="117"/>
      <c r="C93" s="117"/>
      <c r="D93" s="117"/>
      <c r="E93" s="117"/>
      <c r="F93" s="117"/>
      <c r="G93" s="117"/>
      <c r="H93" s="117"/>
      <c r="I93" s="117"/>
      <c r="J93" s="117"/>
      <c r="K93" s="117"/>
      <c r="L93" s="117"/>
      <c r="M93" s="117"/>
      <c r="N93" s="117"/>
      <c r="O93" s="189"/>
    </row>
    <row r="94" spans="2:15">
      <c r="B94" s="117"/>
      <c r="C94" s="117"/>
      <c r="D94" s="117"/>
      <c r="E94" s="117"/>
      <c r="F94" s="117"/>
      <c r="G94" s="117"/>
      <c r="H94" s="117"/>
      <c r="I94" s="117"/>
      <c r="J94" s="117"/>
      <c r="K94" s="117"/>
      <c r="L94" s="117"/>
      <c r="M94" s="117"/>
      <c r="N94" s="117"/>
      <c r="O94" s="189"/>
    </row>
    <row r="95" spans="2:15">
      <c r="B95" s="117"/>
      <c r="C95" s="117"/>
      <c r="D95" s="117"/>
      <c r="E95" s="117"/>
      <c r="F95" s="117"/>
      <c r="G95" s="117"/>
      <c r="H95" s="117"/>
      <c r="I95" s="117"/>
      <c r="J95" s="117"/>
      <c r="K95" s="117"/>
      <c r="L95" s="117"/>
      <c r="M95" s="117"/>
      <c r="N95" s="117"/>
      <c r="O95" s="189"/>
    </row>
    <row r="96" spans="2:15">
      <c r="B96" s="117"/>
      <c r="C96" s="117"/>
      <c r="D96" s="117"/>
      <c r="E96" s="117"/>
      <c r="F96" s="117"/>
      <c r="G96" s="117"/>
      <c r="H96" s="117"/>
      <c r="I96" s="117"/>
      <c r="J96" s="117"/>
      <c r="K96" s="117"/>
      <c r="L96" s="117"/>
      <c r="M96" s="117"/>
      <c r="N96" s="117"/>
      <c r="O96" s="189"/>
    </row>
    <row r="97" spans="15:15">
      <c r="O97" s="189"/>
    </row>
    <row r="98" spans="15:15">
      <c r="O98" s="189"/>
    </row>
    <row r="99" spans="15:15">
      <c r="O99" s="189"/>
    </row>
    <row r="100" spans="15:15">
      <c r="O100" s="189"/>
    </row>
    <row r="101" spans="15:15">
      <c r="O101" s="189"/>
    </row>
    <row r="102" spans="15:15">
      <c r="O102" s="189"/>
    </row>
    <row r="103" spans="15:15">
      <c r="O103" s="189"/>
    </row>
    <row r="104" spans="15:15">
      <c r="O104" s="189"/>
    </row>
    <row r="105" spans="15:15">
      <c r="O105" s="189"/>
    </row>
    <row r="106" spans="15:15">
      <c r="O106" s="189"/>
    </row>
    <row r="107" spans="15:15">
      <c r="O107" s="189"/>
    </row>
    <row r="108" spans="15:15">
      <c r="O108" s="189"/>
    </row>
    <row r="109" spans="15:15">
      <c r="O109" s="189"/>
    </row>
    <row r="110" spans="15:15">
      <c r="O110" s="189"/>
    </row>
    <row r="111" spans="15:15">
      <c r="O111" s="189"/>
    </row>
    <row r="112" spans="15:15">
      <c r="O112" s="189"/>
    </row>
    <row r="113" spans="15:15">
      <c r="O113" s="189"/>
    </row>
    <row r="114" spans="15:15">
      <c r="O114" s="189"/>
    </row>
    <row r="115" spans="15:15">
      <c r="O115" s="189"/>
    </row>
    <row r="116" spans="15:15">
      <c r="O116" s="189"/>
    </row>
    <row r="117" spans="15:15">
      <c r="O117" s="189"/>
    </row>
    <row r="118" spans="15:15">
      <c r="O118" s="189"/>
    </row>
    <row r="119" spans="15:15">
      <c r="O119" s="189"/>
    </row>
    <row r="120" spans="15:15">
      <c r="O120" s="189"/>
    </row>
    <row r="121" spans="15:15">
      <c r="O121" s="189"/>
    </row>
    <row r="122" spans="15:15">
      <c r="O122" s="189"/>
    </row>
    <row r="123" spans="15:15">
      <c r="O123" s="189"/>
    </row>
    <row r="124" spans="15:15">
      <c r="O124" s="189"/>
    </row>
    <row r="125" spans="15:15">
      <c r="O125" s="189"/>
    </row>
    <row r="126" spans="15:15">
      <c r="O126" s="189"/>
    </row>
    <row r="127" spans="15:15">
      <c r="O127" s="189"/>
    </row>
    <row r="128" spans="15:15">
      <c r="O128" s="189"/>
    </row>
    <row r="129" spans="15:15">
      <c r="O129" s="189"/>
    </row>
    <row r="130" spans="15:15">
      <c r="O130" s="189"/>
    </row>
    <row r="131" spans="15:15">
      <c r="O131" s="189"/>
    </row>
    <row r="132" spans="15:15">
      <c r="O132" s="189"/>
    </row>
    <row r="133" spans="15:15">
      <c r="O133" s="189"/>
    </row>
    <row r="134" spans="15:15">
      <c r="O134" s="189"/>
    </row>
    <row r="135" spans="15:15">
      <c r="O135" s="189"/>
    </row>
    <row r="136" spans="15:15">
      <c r="O136" s="189"/>
    </row>
    <row r="137" spans="15:15">
      <c r="O137" s="189"/>
    </row>
    <row r="138" spans="15:15">
      <c r="O138" s="189"/>
    </row>
    <row r="139" spans="15:15">
      <c r="O139" s="189"/>
    </row>
    <row r="140" spans="15:15">
      <c r="O140" s="189"/>
    </row>
    <row r="141" spans="15:15">
      <c r="O141" s="189"/>
    </row>
    <row r="142" spans="15:15">
      <c r="O142" s="189"/>
    </row>
    <row r="143" spans="15:15">
      <c r="O143" s="189"/>
    </row>
    <row r="144" spans="15:15">
      <c r="O144" s="189"/>
    </row>
    <row r="145" spans="15:15">
      <c r="O145" s="189"/>
    </row>
    <row r="146" spans="15:15">
      <c r="O146" s="189"/>
    </row>
    <row r="147" spans="15:15">
      <c r="O147" s="189"/>
    </row>
    <row r="148" spans="15:15">
      <c r="O148" s="189"/>
    </row>
    <row r="149" spans="15:15">
      <c r="O149" s="189"/>
    </row>
    <row r="150" spans="15:15">
      <c r="O150" s="189"/>
    </row>
    <row r="151" spans="15:15">
      <c r="O151" s="189"/>
    </row>
    <row r="152" spans="15:15">
      <c r="O152" s="189"/>
    </row>
    <row r="153" spans="15:15">
      <c r="O153" s="189"/>
    </row>
    <row r="154" spans="15:15">
      <c r="O154" s="189"/>
    </row>
    <row r="155" spans="15:15">
      <c r="O155" s="189"/>
    </row>
    <row r="156" spans="15:15">
      <c r="O156" s="189"/>
    </row>
    <row r="157" spans="15:15">
      <c r="O157" s="189"/>
    </row>
    <row r="158" spans="15:15">
      <c r="O158" s="189"/>
    </row>
    <row r="159" spans="15:15">
      <c r="O159" s="189"/>
    </row>
    <row r="160" spans="15:15">
      <c r="O160" s="189"/>
    </row>
    <row r="161" spans="15:15">
      <c r="O161" s="189"/>
    </row>
    <row r="162" spans="15:15">
      <c r="O162" s="189"/>
    </row>
    <row r="163" spans="15:15">
      <c r="O163" s="189"/>
    </row>
    <row r="164" spans="15:15">
      <c r="O164" s="189"/>
    </row>
    <row r="165" spans="15:15">
      <c r="O165" s="189"/>
    </row>
    <row r="166" spans="15:15">
      <c r="O166" s="189"/>
    </row>
    <row r="167" spans="15:15">
      <c r="O167" s="189"/>
    </row>
    <row r="168" spans="15:15">
      <c r="O168" s="189"/>
    </row>
    <row r="169" spans="15:15">
      <c r="O169" s="189"/>
    </row>
    <row r="170" spans="15:15">
      <c r="O170" s="189"/>
    </row>
    <row r="171" spans="15:15">
      <c r="O171" s="189"/>
    </row>
    <row r="172" spans="15:15">
      <c r="O172" s="189"/>
    </row>
    <row r="173" spans="15:15">
      <c r="O173" s="189"/>
    </row>
    <row r="174" spans="15:15">
      <c r="O174" s="189"/>
    </row>
    <row r="175" spans="15:15">
      <c r="O175" s="189"/>
    </row>
    <row r="176" spans="15:15">
      <c r="O176" s="189"/>
    </row>
    <row r="177" spans="15:15">
      <c r="O177" s="189"/>
    </row>
    <row r="178" spans="15:15">
      <c r="O178" s="189"/>
    </row>
    <row r="179" spans="15:15">
      <c r="O179" s="189"/>
    </row>
    <row r="180" spans="15:15">
      <c r="O180" s="189"/>
    </row>
    <row r="181" spans="15:15">
      <c r="O181" s="189"/>
    </row>
    <row r="182" spans="15:15">
      <c r="O182" s="189"/>
    </row>
    <row r="183" spans="15:15">
      <c r="O183" s="189"/>
    </row>
    <row r="184" spans="15:15">
      <c r="O184" s="189"/>
    </row>
    <row r="185" spans="15:15">
      <c r="O185" s="189"/>
    </row>
    <row r="186" spans="15:15">
      <c r="O186" s="189"/>
    </row>
    <row r="187" spans="15:15">
      <c r="O187" s="189"/>
    </row>
    <row r="188" spans="15:15">
      <c r="O188" s="189"/>
    </row>
    <row r="189" spans="15:15">
      <c r="O189" s="189"/>
    </row>
    <row r="190" spans="15:15">
      <c r="O190" s="189"/>
    </row>
    <row r="191" spans="15:15">
      <c r="O191" s="189"/>
    </row>
    <row r="192" spans="15:15">
      <c r="O192" s="189"/>
    </row>
    <row r="193" spans="15:15">
      <c r="O193" s="189"/>
    </row>
    <row r="194" spans="15:15">
      <c r="O194" s="189"/>
    </row>
    <row r="195" spans="15:15">
      <c r="O195" s="189"/>
    </row>
    <row r="196" spans="15:15">
      <c r="O196" s="189"/>
    </row>
    <row r="197" spans="15:15">
      <c r="O197" s="189"/>
    </row>
    <row r="198" spans="15:15">
      <c r="O198" s="189"/>
    </row>
    <row r="199" spans="15:15">
      <c r="O199" s="189"/>
    </row>
    <row r="200" spans="15:15">
      <c r="O200" s="189"/>
    </row>
    <row r="201" spans="15:15">
      <c r="O201" s="189"/>
    </row>
    <row r="202" spans="15:15">
      <c r="O202" s="189"/>
    </row>
    <row r="203" spans="15:15">
      <c r="O203" s="189"/>
    </row>
    <row r="204" spans="15:15">
      <c r="O204" s="189"/>
    </row>
    <row r="205" spans="15:15">
      <c r="O205" s="189"/>
    </row>
    <row r="206" spans="15:15">
      <c r="O206" s="189"/>
    </row>
    <row r="207" spans="15:15">
      <c r="O207" s="189"/>
    </row>
    <row r="208" spans="15:15">
      <c r="O208" s="189"/>
    </row>
    <row r="209" spans="15:15">
      <c r="O209" s="189"/>
    </row>
    <row r="210" spans="15:15">
      <c r="O210" s="189"/>
    </row>
    <row r="211" spans="15:15">
      <c r="O211" s="189"/>
    </row>
    <row r="212" spans="15:15">
      <c r="O212" s="189"/>
    </row>
    <row r="213" spans="15:15">
      <c r="O213" s="189"/>
    </row>
    <row r="214" spans="15:15">
      <c r="O214" s="189"/>
    </row>
    <row r="215" spans="15:15">
      <c r="O215" s="189"/>
    </row>
    <row r="216" spans="15:15">
      <c r="O216" s="189"/>
    </row>
    <row r="217" spans="15:15">
      <c r="O217" s="189"/>
    </row>
    <row r="218" spans="15:15">
      <c r="O218" s="189"/>
    </row>
    <row r="219" spans="15:15">
      <c r="O219" s="189"/>
    </row>
    <row r="220" spans="15:15">
      <c r="O220" s="189"/>
    </row>
    <row r="221" spans="15:15">
      <c r="O221" s="189"/>
    </row>
    <row r="222" spans="15:15">
      <c r="O222" s="189"/>
    </row>
    <row r="223" spans="15:15">
      <c r="O223" s="189"/>
    </row>
    <row r="224" spans="15:15">
      <c r="O224" s="189"/>
    </row>
    <row r="225" spans="15:15">
      <c r="O225" s="189"/>
    </row>
    <row r="226" spans="15:15">
      <c r="O226" s="189"/>
    </row>
    <row r="227" spans="15:15">
      <c r="O227" s="189"/>
    </row>
    <row r="228" spans="15:15">
      <c r="O228" s="189"/>
    </row>
    <row r="229" spans="15:15">
      <c r="O229" s="189"/>
    </row>
    <row r="230" spans="15:15">
      <c r="O230" s="189"/>
    </row>
    <row r="231" spans="15:15">
      <c r="O231" s="189"/>
    </row>
    <row r="232" spans="15:15">
      <c r="O232" s="189"/>
    </row>
    <row r="233" spans="15:15">
      <c r="O233" s="189"/>
    </row>
    <row r="234" spans="15:15">
      <c r="O234" s="189"/>
    </row>
    <row r="235" spans="15:15">
      <c r="O235" s="189"/>
    </row>
    <row r="236" spans="15:15">
      <c r="O236" s="189"/>
    </row>
    <row r="237" spans="15:15">
      <c r="O237" s="189"/>
    </row>
    <row r="238" spans="15:15">
      <c r="O238" s="189"/>
    </row>
    <row r="239" spans="15:15">
      <c r="O239" s="189"/>
    </row>
    <row r="240" spans="15:15">
      <c r="O240" s="189"/>
    </row>
    <row r="241" spans="15:15">
      <c r="O241" s="189"/>
    </row>
    <row r="242" spans="15:15">
      <c r="O242" s="189"/>
    </row>
    <row r="243" spans="15:15">
      <c r="O243" s="189"/>
    </row>
    <row r="244" spans="15:15">
      <c r="O244" s="189"/>
    </row>
    <row r="245" spans="15:15">
      <c r="O245" s="189"/>
    </row>
    <row r="246" spans="15:15">
      <c r="O246" s="189"/>
    </row>
    <row r="247" spans="15:15">
      <c r="O247" s="189"/>
    </row>
    <row r="248" spans="15:15">
      <c r="O248" s="189"/>
    </row>
    <row r="249" spans="15:15">
      <c r="O249" s="189"/>
    </row>
    <row r="250" spans="15:15">
      <c r="O250" s="189"/>
    </row>
    <row r="251" spans="15:15">
      <c r="O251" s="189"/>
    </row>
    <row r="252" spans="15:15">
      <c r="O252" s="189"/>
    </row>
    <row r="253" spans="15:15">
      <c r="O253" s="189"/>
    </row>
    <row r="254" spans="15:15">
      <c r="O254" s="189"/>
    </row>
    <row r="255" spans="15:15">
      <c r="O255" s="189"/>
    </row>
    <row r="256" spans="15:15">
      <c r="O256" s="189"/>
    </row>
    <row r="257" spans="15:15">
      <c r="O257" s="189"/>
    </row>
    <row r="258" spans="15:15">
      <c r="O258" s="189"/>
    </row>
    <row r="259" spans="15:15">
      <c r="O259" s="189"/>
    </row>
    <row r="260" spans="15:15">
      <c r="O260" s="189"/>
    </row>
    <row r="261" spans="15:15">
      <c r="O261" s="189"/>
    </row>
    <row r="262" spans="15:15">
      <c r="O262" s="189"/>
    </row>
    <row r="263" spans="15:15">
      <c r="O263" s="189"/>
    </row>
    <row r="264" spans="15:15">
      <c r="O264" s="189"/>
    </row>
    <row r="265" spans="15:15">
      <c r="O265" s="189"/>
    </row>
    <row r="266" spans="15:15">
      <c r="O266" s="189"/>
    </row>
    <row r="267" spans="15:15">
      <c r="O267" s="189"/>
    </row>
    <row r="268" spans="15:15">
      <c r="O268" s="189"/>
    </row>
    <row r="269" spans="15:15">
      <c r="O269" s="189"/>
    </row>
    <row r="270" spans="15:15">
      <c r="O270" s="189"/>
    </row>
    <row r="271" spans="15:15">
      <c r="O271" s="189"/>
    </row>
    <row r="272" spans="15:15">
      <c r="O272" s="189"/>
    </row>
    <row r="273" spans="15:15">
      <c r="O273" s="189"/>
    </row>
    <row r="274" spans="15:15">
      <c r="O274" s="189"/>
    </row>
    <row r="275" spans="15:15">
      <c r="O275" s="189"/>
    </row>
    <row r="276" spans="15:15">
      <c r="O276" s="189"/>
    </row>
    <row r="277" spans="15:15">
      <c r="O277" s="189"/>
    </row>
    <row r="278" spans="15:15">
      <c r="O278" s="189"/>
    </row>
    <row r="279" spans="15:15">
      <c r="O279" s="189"/>
    </row>
    <row r="280" spans="15:15">
      <c r="O280" s="189"/>
    </row>
    <row r="281" spans="15:15">
      <c r="O281" s="189"/>
    </row>
    <row r="282" spans="15:15">
      <c r="O282" s="189"/>
    </row>
    <row r="283" spans="15:15">
      <c r="O283" s="189"/>
    </row>
    <row r="284" spans="15:15">
      <c r="O284" s="189"/>
    </row>
    <row r="285" spans="15:15">
      <c r="O285" s="189"/>
    </row>
    <row r="286" spans="15:15">
      <c r="O286" s="189"/>
    </row>
    <row r="287" spans="15:15">
      <c r="O287" s="189"/>
    </row>
    <row r="288" spans="15:15">
      <c r="O288" s="189"/>
    </row>
    <row r="289" spans="15:15">
      <c r="O289" s="189"/>
    </row>
    <row r="290" spans="15:15">
      <c r="O290" s="189"/>
    </row>
    <row r="291" spans="15:15">
      <c r="O291" s="189"/>
    </row>
    <row r="292" spans="15:15">
      <c r="O292" s="189"/>
    </row>
    <row r="293" spans="15:15">
      <c r="O293" s="189"/>
    </row>
    <row r="294" spans="15:15">
      <c r="O294" s="189"/>
    </row>
    <row r="295" spans="15:15">
      <c r="O295" s="189"/>
    </row>
    <row r="296" spans="15:15">
      <c r="O296" s="189"/>
    </row>
    <row r="297" spans="15:15">
      <c r="O297" s="189"/>
    </row>
    <row r="298" spans="15:15">
      <c r="O298" s="189"/>
    </row>
    <row r="299" spans="15:15">
      <c r="O299" s="189"/>
    </row>
    <row r="300" spans="15:15">
      <c r="O300" s="189"/>
    </row>
    <row r="301" spans="15:15">
      <c r="O301" s="189"/>
    </row>
    <row r="302" spans="15:15">
      <c r="O302" s="189"/>
    </row>
    <row r="303" spans="15:15">
      <c r="O303" s="189"/>
    </row>
    <row r="304" spans="15:15">
      <c r="O304" s="189"/>
    </row>
    <row r="305" spans="15:15">
      <c r="O305" s="189"/>
    </row>
    <row r="306" spans="15:15">
      <c r="O306" s="189"/>
    </row>
    <row r="307" spans="15:15">
      <c r="O307" s="189"/>
    </row>
    <row r="308" spans="15:15">
      <c r="O308" s="189"/>
    </row>
    <row r="309" spans="15:15">
      <c r="O309" s="189"/>
    </row>
    <row r="310" spans="15:15">
      <c r="O310" s="189"/>
    </row>
    <row r="311" spans="15:15">
      <c r="O311" s="189"/>
    </row>
    <row r="312" spans="15:15">
      <c r="O312" s="189"/>
    </row>
    <row r="313" spans="15:15">
      <c r="O313" s="189"/>
    </row>
    <row r="314" spans="15:15">
      <c r="O314" s="189"/>
    </row>
    <row r="315" spans="15:15">
      <c r="O315" s="189"/>
    </row>
    <row r="316" spans="15:15">
      <c r="O316" s="189"/>
    </row>
    <row r="317" spans="15:15">
      <c r="O317" s="189"/>
    </row>
    <row r="318" spans="15:15">
      <c r="O318" s="189"/>
    </row>
    <row r="319" spans="15:15">
      <c r="O319" s="189"/>
    </row>
    <row r="320" spans="15:15">
      <c r="O320" s="189"/>
    </row>
    <row r="321" spans="15:15">
      <c r="O321" s="189"/>
    </row>
    <row r="322" spans="15:15">
      <c r="O322" s="189"/>
    </row>
    <row r="323" spans="15:15">
      <c r="O323" s="189"/>
    </row>
    <row r="324" spans="15:15">
      <c r="O324" s="189"/>
    </row>
    <row r="325" spans="15:15">
      <c r="O325" s="189"/>
    </row>
    <row r="326" spans="15:15">
      <c r="O326" s="189"/>
    </row>
    <row r="327" spans="15:15">
      <c r="O327" s="189"/>
    </row>
    <row r="328" spans="15:15">
      <c r="O328" s="189"/>
    </row>
    <row r="329" spans="15:15">
      <c r="O329" s="189"/>
    </row>
    <row r="330" spans="15:15">
      <c r="O330" s="189"/>
    </row>
    <row r="331" spans="15:15">
      <c r="O331" s="189"/>
    </row>
    <row r="332" spans="15:15">
      <c r="O332" s="189"/>
    </row>
    <row r="333" spans="15:15">
      <c r="O333" s="189"/>
    </row>
    <row r="334" spans="15:15">
      <c r="O334" s="189"/>
    </row>
    <row r="335" spans="15:15">
      <c r="O335" s="189"/>
    </row>
    <row r="336" spans="15:15">
      <c r="O336" s="189"/>
    </row>
    <row r="337" spans="15:15">
      <c r="O337" s="189"/>
    </row>
    <row r="338" spans="15:15">
      <c r="O338" s="189"/>
    </row>
    <row r="339" spans="15:15">
      <c r="O339" s="189"/>
    </row>
    <row r="340" spans="15:15">
      <c r="O340" s="189"/>
    </row>
    <row r="341" spans="15:15">
      <c r="O341" s="189"/>
    </row>
    <row r="342" spans="15:15">
      <c r="O342" s="189"/>
    </row>
    <row r="343" spans="15:15">
      <c r="O343" s="189"/>
    </row>
    <row r="344" spans="15:15">
      <c r="O344" s="189"/>
    </row>
    <row r="345" spans="15:15">
      <c r="O345" s="189"/>
    </row>
    <row r="346" spans="15:15">
      <c r="O346" s="189"/>
    </row>
    <row r="347" spans="15:15">
      <c r="O347" s="189"/>
    </row>
    <row r="348" spans="15:15">
      <c r="O348" s="189"/>
    </row>
    <row r="349" spans="15:15">
      <c r="O349" s="189"/>
    </row>
    <row r="350" spans="15:15">
      <c r="O350" s="189"/>
    </row>
    <row r="351" spans="15:15">
      <c r="O351" s="189"/>
    </row>
    <row r="352" spans="15:15">
      <c r="O352" s="189"/>
    </row>
    <row r="353" spans="15:15">
      <c r="O353" s="189"/>
    </row>
    <row r="354" spans="15:15">
      <c r="O354" s="189"/>
    </row>
    <row r="355" spans="15:15">
      <c r="O355" s="189"/>
    </row>
    <row r="356" spans="15:15">
      <c r="O356" s="189"/>
    </row>
    <row r="357" spans="15:15">
      <c r="O357" s="189"/>
    </row>
    <row r="358" spans="15:15">
      <c r="O358" s="189"/>
    </row>
    <row r="359" spans="15:15">
      <c r="O359" s="189"/>
    </row>
    <row r="360" spans="15:15">
      <c r="O360" s="189"/>
    </row>
    <row r="361" spans="15:15">
      <c r="O361" s="189"/>
    </row>
    <row r="362" spans="15:15">
      <c r="O362" s="189"/>
    </row>
    <row r="363" spans="15:15">
      <c r="O363" s="189"/>
    </row>
    <row r="364" spans="15:15">
      <c r="O364" s="189"/>
    </row>
    <row r="365" spans="15:15">
      <c r="O365" s="189"/>
    </row>
    <row r="366" spans="15:15">
      <c r="O366" s="189"/>
    </row>
    <row r="367" spans="15:15">
      <c r="O367" s="189"/>
    </row>
    <row r="368" spans="15:15">
      <c r="O368" s="189"/>
    </row>
    <row r="369" spans="15:15">
      <c r="O369" s="189"/>
    </row>
    <row r="370" spans="15:15">
      <c r="O370" s="189"/>
    </row>
    <row r="371" spans="15:15">
      <c r="O371" s="189"/>
    </row>
    <row r="372" spans="15:15">
      <c r="O372" s="189"/>
    </row>
    <row r="373" spans="15:15">
      <c r="O373" s="189"/>
    </row>
    <row r="374" spans="15:15">
      <c r="O374" s="189"/>
    </row>
    <row r="375" spans="15:15">
      <c r="O375" s="189"/>
    </row>
    <row r="376" spans="15:15">
      <c r="O376" s="189"/>
    </row>
    <row r="377" spans="15:15">
      <c r="O377" s="189"/>
    </row>
    <row r="378" spans="15:15">
      <c r="O378" s="189"/>
    </row>
    <row r="379" spans="15:15">
      <c r="O379" s="189"/>
    </row>
    <row r="380" spans="15:15">
      <c r="O380" s="189"/>
    </row>
    <row r="381" spans="15:15">
      <c r="O381" s="189"/>
    </row>
    <row r="382" spans="15:15">
      <c r="O382" s="189"/>
    </row>
    <row r="383" spans="15:15">
      <c r="O383" s="189"/>
    </row>
    <row r="384" spans="15:15">
      <c r="O384" s="189"/>
    </row>
    <row r="385" spans="15:15">
      <c r="O385" s="189"/>
    </row>
    <row r="386" spans="15:15">
      <c r="O386" s="189"/>
    </row>
    <row r="387" spans="15:15">
      <c r="O387" s="189"/>
    </row>
    <row r="388" spans="15:15">
      <c r="O388" s="189"/>
    </row>
    <row r="389" spans="15:15">
      <c r="O389" s="189"/>
    </row>
    <row r="390" spans="15:15">
      <c r="O390" s="189"/>
    </row>
    <row r="391" spans="15:15">
      <c r="O391" s="189"/>
    </row>
    <row r="392" spans="15:15">
      <c r="O392" s="189"/>
    </row>
    <row r="393" spans="15:15">
      <c r="O393" s="189"/>
    </row>
    <row r="394" spans="15:15">
      <c r="O394" s="189"/>
    </row>
    <row r="395" spans="15:15">
      <c r="O395" s="189"/>
    </row>
    <row r="396" spans="15:15">
      <c r="O396" s="189"/>
    </row>
    <row r="397" spans="15:15">
      <c r="O397" s="189"/>
    </row>
    <row r="398" spans="15:15">
      <c r="O398" s="189"/>
    </row>
    <row r="399" spans="15:15">
      <c r="O399" s="189"/>
    </row>
    <row r="400" spans="15:15">
      <c r="O400" s="189"/>
    </row>
    <row r="401" spans="15:15">
      <c r="O401" s="189"/>
    </row>
    <row r="402" spans="15:15">
      <c r="O402" s="189"/>
    </row>
    <row r="403" spans="15:15">
      <c r="O403" s="189"/>
    </row>
    <row r="404" spans="15:15">
      <c r="O404" s="189"/>
    </row>
    <row r="405" spans="15:15">
      <c r="O405" s="189"/>
    </row>
    <row r="406" spans="15:15">
      <c r="O406" s="189"/>
    </row>
    <row r="407" spans="15:15">
      <c r="O407" s="189"/>
    </row>
    <row r="408" spans="15:15">
      <c r="O408" s="189"/>
    </row>
    <row r="409" spans="15:15">
      <c r="O409" s="189"/>
    </row>
    <row r="410" spans="15:15">
      <c r="O410" s="189"/>
    </row>
    <row r="411" spans="15:15">
      <c r="O411" s="189"/>
    </row>
    <row r="412" spans="15:15">
      <c r="O412" s="189"/>
    </row>
    <row r="413" spans="15:15">
      <c r="O413" s="189"/>
    </row>
    <row r="414" spans="15:15">
      <c r="O414" s="189"/>
    </row>
    <row r="415" spans="15:15">
      <c r="O415" s="189"/>
    </row>
    <row r="416" spans="15:15">
      <c r="O416" s="189"/>
    </row>
    <row r="417" spans="15:15">
      <c r="O417" s="189"/>
    </row>
    <row r="418" spans="15:15">
      <c r="O418" s="189"/>
    </row>
    <row r="419" spans="15:15">
      <c r="O419" s="189"/>
    </row>
    <row r="420" spans="15:15">
      <c r="O420" s="189"/>
    </row>
    <row r="421" spans="15:15">
      <c r="O421" s="189"/>
    </row>
    <row r="422" spans="15:15">
      <c r="O422" s="189"/>
    </row>
    <row r="423" spans="15:15">
      <c r="O423" s="189"/>
    </row>
    <row r="424" spans="15:15">
      <c r="O424" s="189"/>
    </row>
    <row r="425" spans="15:15">
      <c r="O425" s="189"/>
    </row>
    <row r="426" spans="15:15">
      <c r="O426" s="189"/>
    </row>
    <row r="427" spans="15:15">
      <c r="O427" s="189"/>
    </row>
    <row r="428" spans="15:15">
      <c r="O428" s="189"/>
    </row>
    <row r="429" spans="15:15">
      <c r="O429" s="189"/>
    </row>
    <row r="430" spans="15:15">
      <c r="O430" s="189"/>
    </row>
    <row r="431" spans="15:15">
      <c r="O431" s="189"/>
    </row>
    <row r="432" spans="15:15">
      <c r="O432" s="189"/>
    </row>
    <row r="433" spans="15:15">
      <c r="O433" s="189"/>
    </row>
    <row r="434" spans="15:15">
      <c r="O434" s="189"/>
    </row>
    <row r="435" spans="15:15">
      <c r="O435" s="189"/>
    </row>
    <row r="436" spans="15:15">
      <c r="O436" s="189"/>
    </row>
    <row r="437" spans="15:15">
      <c r="O437" s="189"/>
    </row>
    <row r="438" spans="15:15">
      <c r="O438" s="189"/>
    </row>
    <row r="439" spans="15:15">
      <c r="O439" s="189"/>
    </row>
    <row r="440" spans="15:15">
      <c r="O440" s="189"/>
    </row>
    <row r="441" spans="15:15">
      <c r="O441" s="189"/>
    </row>
    <row r="442" spans="15:15">
      <c r="O442" s="189"/>
    </row>
    <row r="443" spans="15:15">
      <c r="O443" s="189"/>
    </row>
    <row r="444" spans="15:15">
      <c r="O444" s="189"/>
    </row>
    <row r="445" spans="15:15">
      <c r="O445" s="189"/>
    </row>
    <row r="446" spans="15:15">
      <c r="O446" s="189"/>
    </row>
    <row r="447" spans="15:15">
      <c r="O447" s="189"/>
    </row>
    <row r="448" spans="15:15">
      <c r="O448" s="189"/>
    </row>
    <row r="449" spans="15:15">
      <c r="O449" s="189"/>
    </row>
    <row r="450" spans="15:15">
      <c r="O450" s="189"/>
    </row>
    <row r="451" spans="15:15">
      <c r="O451" s="189"/>
    </row>
    <row r="452" spans="15:15">
      <c r="O452" s="189"/>
    </row>
    <row r="453" spans="15:15">
      <c r="O453" s="189"/>
    </row>
    <row r="454" spans="15:15">
      <c r="O454" s="189"/>
    </row>
    <row r="455" spans="15:15">
      <c r="O455" s="189"/>
    </row>
    <row r="456" spans="15:15">
      <c r="O456" s="189"/>
    </row>
    <row r="457" spans="15:15">
      <c r="O457" s="189"/>
    </row>
    <row r="458" spans="15:15">
      <c r="O458" s="189"/>
    </row>
    <row r="459" spans="15:15">
      <c r="O459" s="189"/>
    </row>
    <row r="460" spans="15:15">
      <c r="O460" s="189"/>
    </row>
    <row r="461" spans="15:15">
      <c r="O461" s="189"/>
    </row>
    <row r="462" spans="15:15">
      <c r="O462" s="189"/>
    </row>
    <row r="463" spans="15:15">
      <c r="O463" s="189"/>
    </row>
    <row r="464" spans="15:15">
      <c r="O464" s="189"/>
    </row>
    <row r="465" spans="15:15">
      <c r="O465" s="189"/>
    </row>
    <row r="466" spans="15:15">
      <c r="O466" s="189"/>
    </row>
    <row r="467" spans="15:15">
      <c r="O467" s="189"/>
    </row>
    <row r="468" spans="15:15">
      <c r="O468" s="189"/>
    </row>
    <row r="469" spans="15:15">
      <c r="O469" s="189"/>
    </row>
    <row r="470" spans="15:15">
      <c r="O470" s="189"/>
    </row>
    <row r="471" spans="15:15">
      <c r="O471" s="189"/>
    </row>
    <row r="472" spans="15:15">
      <c r="O472" s="189"/>
    </row>
    <row r="473" spans="15:15">
      <c r="O473" s="189"/>
    </row>
    <row r="474" spans="15:15">
      <c r="O474" s="189"/>
    </row>
    <row r="475" spans="15:15">
      <c r="O475" s="189"/>
    </row>
    <row r="476" spans="15:15">
      <c r="O476" s="189"/>
    </row>
    <row r="477" spans="15:15">
      <c r="O477" s="189"/>
    </row>
    <row r="478" spans="15:15">
      <c r="O478" s="189"/>
    </row>
    <row r="479" spans="15:15">
      <c r="O479" s="189"/>
    </row>
    <row r="480" spans="15:15">
      <c r="O480" s="189"/>
    </row>
    <row r="481" spans="15:15">
      <c r="O481" s="189"/>
    </row>
    <row r="482" spans="15:15">
      <c r="O482" s="189"/>
    </row>
    <row r="483" spans="15:15">
      <c r="O483" s="189"/>
    </row>
    <row r="484" spans="15:15">
      <c r="O484" s="189"/>
    </row>
    <row r="485" spans="15:15">
      <c r="O485" s="189"/>
    </row>
    <row r="486" spans="15:15">
      <c r="O486" s="189"/>
    </row>
    <row r="487" spans="15:15">
      <c r="O487" s="189"/>
    </row>
    <row r="488" spans="15:15">
      <c r="O488" s="189"/>
    </row>
    <row r="489" spans="15:15">
      <c r="O489" s="189"/>
    </row>
    <row r="490" spans="15:15">
      <c r="O490" s="189"/>
    </row>
    <row r="491" spans="15:15">
      <c r="O491" s="189"/>
    </row>
    <row r="492" spans="15:15">
      <c r="O492" s="189"/>
    </row>
    <row r="493" spans="15:15">
      <c r="O493" s="189"/>
    </row>
    <row r="494" spans="15:15">
      <c r="O494" s="189"/>
    </row>
    <row r="495" spans="15:15">
      <c r="O495" s="189"/>
    </row>
    <row r="496" spans="15:15">
      <c r="O496" s="189"/>
    </row>
    <row r="497" spans="15:15">
      <c r="O497" s="189"/>
    </row>
    <row r="498" spans="15:15">
      <c r="O498" s="189"/>
    </row>
    <row r="499" spans="15:15">
      <c r="O499" s="189"/>
    </row>
    <row r="500" spans="15:15">
      <c r="O500" s="189"/>
    </row>
    <row r="501" spans="15:15">
      <c r="O501" s="189"/>
    </row>
    <row r="502" spans="15:15">
      <c r="O502" s="189"/>
    </row>
    <row r="503" spans="15:15">
      <c r="O503" s="189"/>
    </row>
    <row r="504" spans="15:15">
      <c r="O504" s="189"/>
    </row>
    <row r="505" spans="15:15">
      <c r="O505" s="189"/>
    </row>
    <row r="506" spans="15:15">
      <c r="O506" s="189"/>
    </row>
    <row r="507" spans="15:15">
      <c r="O507" s="189"/>
    </row>
    <row r="508" spans="15:15">
      <c r="O508" s="189"/>
    </row>
    <row r="509" spans="15:15">
      <c r="O509" s="189"/>
    </row>
    <row r="510" spans="15:15">
      <c r="O510" s="189"/>
    </row>
    <row r="511" spans="15:15">
      <c r="O511" s="189"/>
    </row>
    <row r="512" spans="15:15">
      <c r="O512" s="189"/>
    </row>
    <row r="513" spans="15:15">
      <c r="O513" s="189"/>
    </row>
    <row r="514" spans="15:15">
      <c r="O514" s="189"/>
    </row>
    <row r="515" spans="15:15">
      <c r="O515" s="189"/>
    </row>
    <row r="516" spans="15:15">
      <c r="O516" s="189"/>
    </row>
    <row r="517" spans="15:15">
      <c r="O517" s="189"/>
    </row>
    <row r="518" spans="15:15">
      <c r="O518" s="189"/>
    </row>
    <row r="519" spans="15:15">
      <c r="O519" s="189"/>
    </row>
    <row r="520" spans="15:15">
      <c r="O520" s="189"/>
    </row>
    <row r="521" spans="15:15">
      <c r="O521" s="189"/>
    </row>
    <row r="522" spans="15:15">
      <c r="O522" s="189"/>
    </row>
    <row r="523" spans="15:15">
      <c r="O523" s="189"/>
    </row>
    <row r="524" spans="15:15">
      <c r="O524" s="189"/>
    </row>
    <row r="525" spans="15:15">
      <c r="O525" s="189"/>
    </row>
    <row r="526" spans="15:15">
      <c r="O526" s="189"/>
    </row>
    <row r="527" spans="15:15">
      <c r="O527" s="189"/>
    </row>
    <row r="528" spans="15:15">
      <c r="O528" s="189"/>
    </row>
    <row r="529" spans="15:15">
      <c r="O529" s="189"/>
    </row>
    <row r="530" spans="15:15">
      <c r="O530" s="189"/>
    </row>
    <row r="531" spans="15:15">
      <c r="O531" s="189"/>
    </row>
    <row r="532" spans="15:15">
      <c r="O532" s="189"/>
    </row>
    <row r="533" spans="15:15">
      <c r="O533" s="189"/>
    </row>
    <row r="534" spans="15:15">
      <c r="O534" s="189"/>
    </row>
    <row r="535" spans="15:15">
      <c r="O535" s="189"/>
    </row>
    <row r="536" spans="15:15">
      <c r="O536" s="189"/>
    </row>
    <row r="537" spans="15:15">
      <c r="O537" s="189"/>
    </row>
    <row r="538" spans="15:15">
      <c r="O538" s="189"/>
    </row>
    <row r="539" spans="15:15">
      <c r="O539" s="189"/>
    </row>
    <row r="540" spans="15:15">
      <c r="O540" s="189"/>
    </row>
    <row r="541" spans="15:15">
      <c r="O541" s="189"/>
    </row>
    <row r="542" spans="15:15">
      <c r="O542" s="189"/>
    </row>
    <row r="543" spans="15:15">
      <c r="O543" s="189"/>
    </row>
    <row r="544" spans="15:15">
      <c r="O544" s="189"/>
    </row>
    <row r="545" spans="15:15">
      <c r="O545" s="189"/>
    </row>
    <row r="546" spans="15:15">
      <c r="O546" s="189"/>
    </row>
    <row r="547" spans="15:15">
      <c r="O547" s="189"/>
    </row>
    <row r="548" spans="15:15">
      <c r="O548" s="189"/>
    </row>
    <row r="549" spans="15:15">
      <c r="O549" s="189"/>
    </row>
    <row r="550" spans="15:15">
      <c r="O550" s="189"/>
    </row>
    <row r="551" spans="15:15">
      <c r="O551" s="189"/>
    </row>
    <row r="552" spans="15:15">
      <c r="O552" s="189"/>
    </row>
    <row r="553" spans="15:15">
      <c r="O553" s="189"/>
    </row>
    <row r="554" spans="15:15">
      <c r="O554" s="189"/>
    </row>
    <row r="555" spans="15:15">
      <c r="O555" s="189"/>
    </row>
    <row r="556" spans="15:15">
      <c r="O556" s="189"/>
    </row>
    <row r="557" spans="15:15">
      <c r="O557" s="189"/>
    </row>
    <row r="558" spans="15:15">
      <c r="O558" s="189"/>
    </row>
    <row r="559" spans="15:15">
      <c r="O559" s="189"/>
    </row>
    <row r="560" spans="15:15">
      <c r="O560" s="189"/>
    </row>
    <row r="561" spans="15:15">
      <c r="O561" s="189"/>
    </row>
    <row r="562" spans="15:15">
      <c r="O562" s="189"/>
    </row>
    <row r="563" spans="15:15">
      <c r="O563" s="189"/>
    </row>
    <row r="564" spans="15:15">
      <c r="O564" s="189"/>
    </row>
    <row r="565" spans="15:15">
      <c r="O565" s="189"/>
    </row>
    <row r="566" spans="15:15">
      <c r="O566" s="189"/>
    </row>
    <row r="567" spans="15:15">
      <c r="O567" s="189"/>
    </row>
    <row r="568" spans="15:15">
      <c r="O568" s="189"/>
    </row>
    <row r="569" spans="15:15">
      <c r="O569" s="189"/>
    </row>
    <row r="570" spans="15:15">
      <c r="O570" s="189"/>
    </row>
    <row r="571" spans="15:15">
      <c r="O571" s="189"/>
    </row>
    <row r="572" spans="15:15">
      <c r="O572" s="189"/>
    </row>
    <row r="573" spans="15:15">
      <c r="O573" s="189"/>
    </row>
    <row r="574" spans="15:15">
      <c r="O574" s="189"/>
    </row>
    <row r="575" spans="15:15">
      <c r="O575" s="189"/>
    </row>
    <row r="576" spans="15:15">
      <c r="O576" s="189"/>
    </row>
    <row r="577" spans="15:15">
      <c r="O577" s="189"/>
    </row>
    <row r="578" spans="15:15">
      <c r="O578" s="189"/>
    </row>
    <row r="579" spans="15:15">
      <c r="O579" s="189"/>
    </row>
    <row r="580" spans="15:15">
      <c r="O580" s="189"/>
    </row>
    <row r="581" spans="15:15">
      <c r="O581" s="189"/>
    </row>
    <row r="582" spans="15:15">
      <c r="O582" s="189"/>
    </row>
    <row r="583" spans="15:15">
      <c r="O583" s="189"/>
    </row>
    <row r="584" spans="15:15">
      <c r="O584" s="189"/>
    </row>
    <row r="585" spans="15:15">
      <c r="O585" s="189"/>
    </row>
    <row r="586" spans="15:15">
      <c r="O586" s="189"/>
    </row>
    <row r="587" spans="15:15">
      <c r="O587" s="189"/>
    </row>
    <row r="588" spans="15:15">
      <c r="O588" s="189"/>
    </row>
    <row r="589" spans="15:15">
      <c r="O589" s="189"/>
    </row>
    <row r="590" spans="15:15">
      <c r="O590" s="189"/>
    </row>
    <row r="591" spans="15:15">
      <c r="O591" s="189"/>
    </row>
    <row r="592" spans="15:15">
      <c r="O592" s="189"/>
    </row>
    <row r="593" spans="15:15">
      <c r="O593" s="189"/>
    </row>
    <row r="594" spans="15:15">
      <c r="O594" s="189"/>
    </row>
    <row r="595" spans="15:15">
      <c r="O595" s="189"/>
    </row>
    <row r="596" spans="15:15">
      <c r="O596" s="189"/>
    </row>
    <row r="597" spans="15:15">
      <c r="O597" s="189"/>
    </row>
    <row r="598" spans="15:15">
      <c r="O598" s="189"/>
    </row>
    <row r="599" spans="15:15">
      <c r="O599" s="189"/>
    </row>
    <row r="600" spans="15:15">
      <c r="O600" s="189"/>
    </row>
    <row r="601" spans="15:15">
      <c r="O601" s="189"/>
    </row>
    <row r="602" spans="15:15">
      <c r="O602" s="189"/>
    </row>
    <row r="603" spans="15:15">
      <c r="O603" s="189"/>
    </row>
    <row r="604" spans="15:15">
      <c r="O604" s="189"/>
    </row>
    <row r="605" spans="15:15">
      <c r="O605" s="189"/>
    </row>
    <row r="606" spans="15:15">
      <c r="O606" s="189"/>
    </row>
    <row r="607" spans="15:15">
      <c r="O607" s="189"/>
    </row>
    <row r="608" spans="15:15">
      <c r="O608" s="189"/>
    </row>
    <row r="609" spans="15:15">
      <c r="O609" s="189"/>
    </row>
    <row r="610" spans="15:15">
      <c r="O610" s="189"/>
    </row>
    <row r="611" spans="15:15">
      <c r="O611" s="189"/>
    </row>
    <row r="612" spans="15:15">
      <c r="O612" s="189"/>
    </row>
    <row r="613" spans="15:15">
      <c r="O613" s="189"/>
    </row>
    <row r="614" spans="15:15">
      <c r="O614" s="189"/>
    </row>
    <row r="615" spans="15:15">
      <c r="O615" s="189"/>
    </row>
    <row r="616" spans="15:15">
      <c r="O616" s="189"/>
    </row>
    <row r="617" spans="15:15">
      <c r="O617" s="189"/>
    </row>
    <row r="618" spans="15:15">
      <c r="O618" s="189"/>
    </row>
    <row r="619" spans="15:15">
      <c r="O619" s="189"/>
    </row>
    <row r="620" spans="15:15">
      <c r="O620" s="189"/>
    </row>
    <row r="621" spans="15:15">
      <c r="O621" s="189"/>
    </row>
    <row r="622" spans="15:15">
      <c r="O622" s="189"/>
    </row>
    <row r="623" spans="15:15">
      <c r="O623" s="189"/>
    </row>
    <row r="624" spans="15:15">
      <c r="O624" s="189"/>
    </row>
    <row r="625" spans="15:15">
      <c r="O625" s="189"/>
    </row>
    <row r="626" spans="15:15">
      <c r="O626" s="189"/>
    </row>
    <row r="627" spans="15:15">
      <c r="O627" s="189"/>
    </row>
    <row r="628" spans="15:15">
      <c r="O628" s="189"/>
    </row>
    <row r="629" spans="15:15">
      <c r="O629" s="189"/>
    </row>
    <row r="630" spans="15:15">
      <c r="O630" s="189"/>
    </row>
    <row r="631" spans="15:15">
      <c r="O631" s="189"/>
    </row>
    <row r="632" spans="15:15">
      <c r="O632" s="189"/>
    </row>
    <row r="633" spans="15:15">
      <c r="O633" s="189"/>
    </row>
    <row r="634" spans="15:15">
      <c r="O634" s="189"/>
    </row>
    <row r="635" spans="15:15">
      <c r="O635" s="189"/>
    </row>
    <row r="636" spans="15:15">
      <c r="O636" s="189"/>
    </row>
    <row r="637" spans="15:15">
      <c r="O637" s="189"/>
    </row>
    <row r="638" spans="15:15">
      <c r="O638" s="189"/>
    </row>
    <row r="639" spans="15:15">
      <c r="O639" s="189"/>
    </row>
    <row r="640" spans="15:15">
      <c r="O640" s="189"/>
    </row>
    <row r="641" spans="15:15">
      <c r="O641" s="189"/>
    </row>
    <row r="642" spans="15:15">
      <c r="O642" s="189"/>
    </row>
    <row r="643" spans="15:15">
      <c r="O643" s="189"/>
    </row>
    <row r="644" spans="15:15">
      <c r="O644" s="189"/>
    </row>
    <row r="645" spans="15:15">
      <c r="O645" s="189"/>
    </row>
    <row r="646" spans="15:15">
      <c r="O646" s="189"/>
    </row>
    <row r="647" spans="15:15">
      <c r="O647" s="189"/>
    </row>
    <row r="648" spans="15:15">
      <c r="O648" s="189"/>
    </row>
    <row r="649" spans="15:15">
      <c r="O649" s="189"/>
    </row>
    <row r="650" spans="15:15">
      <c r="O650" s="189"/>
    </row>
    <row r="651" spans="15:15">
      <c r="O651" s="189"/>
    </row>
    <row r="652" spans="15:15">
      <c r="O652" s="189"/>
    </row>
    <row r="653" spans="15:15">
      <c r="O653" s="189"/>
    </row>
    <row r="654" spans="15:15">
      <c r="O654" s="189"/>
    </row>
    <row r="655" spans="15:15">
      <c r="O655" s="189"/>
    </row>
    <row r="656" spans="15:15">
      <c r="O656" s="189"/>
    </row>
    <row r="657" spans="15:15">
      <c r="O657" s="189"/>
    </row>
    <row r="658" spans="15:15">
      <c r="O658" s="189"/>
    </row>
    <row r="659" spans="15:15">
      <c r="O659" s="189"/>
    </row>
    <row r="660" spans="15:15">
      <c r="O660" s="189"/>
    </row>
    <row r="661" spans="15:15">
      <c r="O661" s="189"/>
    </row>
    <row r="662" spans="15:15">
      <c r="O662" s="189"/>
    </row>
    <row r="663" spans="15:15">
      <c r="O663" s="189"/>
    </row>
    <row r="664" spans="15:15">
      <c r="O664" s="189"/>
    </row>
    <row r="665" spans="15:15">
      <c r="O665" s="189"/>
    </row>
    <row r="666" spans="15:15">
      <c r="O666" s="189"/>
    </row>
    <row r="667" spans="15:15">
      <c r="O667" s="189"/>
    </row>
    <row r="668" spans="15:15">
      <c r="O668" s="189"/>
    </row>
    <row r="669" spans="15:15">
      <c r="O669" s="189"/>
    </row>
    <row r="670" spans="15:15">
      <c r="O670" s="189"/>
    </row>
    <row r="671" spans="15:15">
      <c r="O671" s="189"/>
    </row>
    <row r="672" spans="15:15">
      <c r="O672" s="189"/>
    </row>
    <row r="673" spans="15:15">
      <c r="O673" s="189"/>
    </row>
    <row r="674" spans="15:15">
      <c r="O674" s="189"/>
    </row>
    <row r="675" spans="15:15">
      <c r="O675" s="189"/>
    </row>
    <row r="676" spans="15:15">
      <c r="O676" s="189"/>
    </row>
    <row r="677" spans="15:15">
      <c r="O677" s="189"/>
    </row>
    <row r="678" spans="15:15">
      <c r="O678" s="189"/>
    </row>
    <row r="679" spans="15:15">
      <c r="O679" s="189"/>
    </row>
    <row r="680" spans="15:15">
      <c r="O680" s="189"/>
    </row>
    <row r="681" spans="15:15">
      <c r="O681" s="189"/>
    </row>
    <row r="682" spans="15:15">
      <c r="O682" s="189"/>
    </row>
    <row r="683" spans="15:15">
      <c r="O683" s="189"/>
    </row>
    <row r="684" spans="15:15">
      <c r="O684" s="189"/>
    </row>
    <row r="685" spans="15:15">
      <c r="O685" s="189"/>
    </row>
    <row r="686" spans="15:15">
      <c r="O686" s="189"/>
    </row>
    <row r="687" spans="15:15">
      <c r="O687" s="189"/>
    </row>
    <row r="688" spans="15:15">
      <c r="O688" s="189"/>
    </row>
    <row r="689" spans="15:15">
      <c r="O689" s="189"/>
    </row>
    <row r="690" spans="15:15">
      <c r="O690" s="189"/>
    </row>
    <row r="691" spans="15:15">
      <c r="O691" s="189"/>
    </row>
    <row r="692" spans="15:15">
      <c r="O692" s="189"/>
    </row>
    <row r="693" spans="15:15">
      <c r="O693" s="189"/>
    </row>
    <row r="694" spans="15:15">
      <c r="O694" s="189"/>
    </row>
    <row r="695" spans="15:15">
      <c r="O695" s="189"/>
    </row>
    <row r="696" spans="15:15">
      <c r="O696" s="189"/>
    </row>
    <row r="697" spans="15:15">
      <c r="O697" s="189"/>
    </row>
    <row r="698" spans="15:15">
      <c r="O698" s="189"/>
    </row>
    <row r="699" spans="15:15">
      <c r="O699" s="189"/>
    </row>
    <row r="700" spans="15:15">
      <c r="O700" s="189"/>
    </row>
    <row r="701" spans="15:15">
      <c r="O701" s="189"/>
    </row>
    <row r="702" spans="15:15">
      <c r="O702" s="189"/>
    </row>
    <row r="703" spans="15:15">
      <c r="O703" s="189"/>
    </row>
    <row r="704" spans="15:15">
      <c r="O704" s="189"/>
    </row>
    <row r="705" spans="15:15">
      <c r="O705" s="189"/>
    </row>
    <row r="706" spans="15:15">
      <c r="O706" s="189"/>
    </row>
    <row r="707" spans="15:15">
      <c r="O707" s="189"/>
    </row>
    <row r="708" spans="15:15">
      <c r="O708" s="189"/>
    </row>
    <row r="709" spans="15:15">
      <c r="O709" s="189"/>
    </row>
    <row r="710" spans="15:15">
      <c r="O710" s="189"/>
    </row>
    <row r="711" spans="15:15">
      <c r="O711" s="189"/>
    </row>
    <row r="712" spans="15:15">
      <c r="O712" s="189"/>
    </row>
    <row r="713" spans="15:15">
      <c r="O713" s="189"/>
    </row>
    <row r="714" spans="15:15">
      <c r="O714" s="189"/>
    </row>
    <row r="715" spans="15:15">
      <c r="O715" s="189"/>
    </row>
    <row r="716" spans="15:15">
      <c r="O716" s="189"/>
    </row>
    <row r="717" spans="15:15">
      <c r="O717" s="189"/>
    </row>
    <row r="718" spans="15:15">
      <c r="O718" s="189"/>
    </row>
    <row r="719" spans="15:15">
      <c r="O719" s="189"/>
    </row>
    <row r="720" spans="15:15">
      <c r="O720" s="189"/>
    </row>
    <row r="721" spans="15:15">
      <c r="O721" s="189"/>
    </row>
    <row r="722" spans="15:15">
      <c r="O722" s="189"/>
    </row>
    <row r="723" spans="15:15">
      <c r="O723" s="189"/>
    </row>
    <row r="724" spans="15:15">
      <c r="O724" s="189"/>
    </row>
    <row r="725" spans="15:15">
      <c r="O725" s="189"/>
    </row>
    <row r="726" spans="15:15">
      <c r="O726" s="189"/>
    </row>
    <row r="727" spans="15:15">
      <c r="O727" s="189"/>
    </row>
    <row r="728" spans="15:15">
      <c r="O728" s="189"/>
    </row>
    <row r="729" spans="15:15">
      <c r="O729" s="189"/>
    </row>
    <row r="730" spans="15:15">
      <c r="O730" s="189"/>
    </row>
    <row r="731" spans="15:15">
      <c r="O731" s="189"/>
    </row>
    <row r="732" spans="15:15">
      <c r="O732" s="189"/>
    </row>
    <row r="733" spans="15:15">
      <c r="O733" s="189"/>
    </row>
    <row r="734" spans="15:15">
      <c r="O734" s="189"/>
    </row>
    <row r="735" spans="15:15">
      <c r="O735" s="189"/>
    </row>
    <row r="736" spans="15:15">
      <c r="O736" s="189"/>
    </row>
    <row r="737" spans="15:15">
      <c r="O737" s="189"/>
    </row>
    <row r="738" spans="15:15">
      <c r="O738" s="189"/>
    </row>
    <row r="739" spans="15:15">
      <c r="O739" s="189"/>
    </row>
    <row r="740" spans="15:15">
      <c r="O740" s="189"/>
    </row>
    <row r="741" spans="15:15">
      <c r="O741" s="189"/>
    </row>
    <row r="742" spans="15:15">
      <c r="O742" s="189"/>
    </row>
    <row r="743" spans="15:15">
      <c r="O743" s="189"/>
    </row>
    <row r="744" spans="15:15">
      <c r="O744" s="189"/>
    </row>
    <row r="745" spans="15:15">
      <c r="O745" s="189"/>
    </row>
    <row r="746" spans="15:15">
      <c r="O746" s="189"/>
    </row>
    <row r="747" spans="15:15">
      <c r="O747" s="189"/>
    </row>
    <row r="748" spans="15:15">
      <c r="O748" s="189"/>
    </row>
    <row r="749" spans="15:15">
      <c r="O749" s="189"/>
    </row>
    <row r="750" spans="15:15">
      <c r="O750" s="189"/>
    </row>
    <row r="751" spans="15:15">
      <c r="O751" s="189"/>
    </row>
    <row r="752" spans="15:15">
      <c r="O752" s="189"/>
    </row>
    <row r="753" spans="15:15">
      <c r="O753" s="189"/>
    </row>
    <row r="754" spans="15:15">
      <c r="O754" s="189"/>
    </row>
    <row r="755" spans="15:15">
      <c r="O755" s="189"/>
    </row>
    <row r="756" spans="15:15">
      <c r="O756" s="189"/>
    </row>
    <row r="757" spans="15:15">
      <c r="O757" s="189"/>
    </row>
    <row r="758" spans="15:15">
      <c r="O758" s="189"/>
    </row>
    <row r="759" spans="15:15">
      <c r="O759" s="189"/>
    </row>
    <row r="760" spans="15:15">
      <c r="O760" s="189"/>
    </row>
    <row r="761" spans="15:15">
      <c r="O761" s="189"/>
    </row>
    <row r="762" spans="15:15">
      <c r="O762" s="189"/>
    </row>
    <row r="763" spans="15:15">
      <c r="O763" s="189"/>
    </row>
    <row r="764" spans="15:15">
      <c r="O764" s="189"/>
    </row>
    <row r="765" spans="15:15">
      <c r="O765" s="189"/>
    </row>
    <row r="766" spans="15:15">
      <c r="O766" s="189"/>
    </row>
    <row r="767" spans="15:15">
      <c r="O767" s="189"/>
    </row>
    <row r="768" spans="15:15">
      <c r="O768" s="189"/>
    </row>
    <row r="769" spans="15:15">
      <c r="O769" s="189"/>
    </row>
    <row r="770" spans="15:15">
      <c r="O770" s="189"/>
    </row>
    <row r="771" spans="15:15">
      <c r="O771" s="189"/>
    </row>
    <row r="772" spans="15:15">
      <c r="O772" s="189"/>
    </row>
    <row r="773" spans="15:15">
      <c r="O773" s="189"/>
    </row>
    <row r="774" spans="15:15">
      <c r="O774" s="189"/>
    </row>
    <row r="775" spans="15:15">
      <c r="O775" s="189"/>
    </row>
    <row r="776" spans="15:15">
      <c r="O776" s="189"/>
    </row>
    <row r="777" spans="15:15">
      <c r="O777" s="189"/>
    </row>
    <row r="778" spans="15:15">
      <c r="O778" s="189"/>
    </row>
    <row r="779" spans="15:15">
      <c r="O779" s="189"/>
    </row>
    <row r="780" spans="15:15">
      <c r="O780" s="189"/>
    </row>
    <row r="781" spans="15:15">
      <c r="O781" s="189"/>
    </row>
    <row r="782" spans="15:15">
      <c r="O782" s="189"/>
    </row>
    <row r="783" spans="15:15">
      <c r="O783" s="189"/>
    </row>
    <row r="784" spans="15:15">
      <c r="O784" s="189"/>
    </row>
    <row r="785" spans="15:15">
      <c r="O785" s="189"/>
    </row>
    <row r="786" spans="15:15">
      <c r="O786" s="189"/>
    </row>
    <row r="787" spans="15:15">
      <c r="O787" s="189"/>
    </row>
    <row r="788" spans="15:15">
      <c r="O788" s="189"/>
    </row>
    <row r="789" spans="15:15">
      <c r="O789" s="189"/>
    </row>
    <row r="790" spans="15:15">
      <c r="O790" s="189"/>
    </row>
    <row r="791" spans="15:15">
      <c r="O791" s="189"/>
    </row>
    <row r="792" spans="15:15">
      <c r="O792" s="189"/>
    </row>
    <row r="793" spans="15:15">
      <c r="O793" s="189"/>
    </row>
    <row r="794" spans="15:15">
      <c r="O794" s="189"/>
    </row>
    <row r="795" spans="15:15">
      <c r="O795" s="189"/>
    </row>
    <row r="796" spans="15:15">
      <c r="O796" s="189"/>
    </row>
    <row r="797" spans="15:15">
      <c r="O797" s="189"/>
    </row>
    <row r="798" spans="15:15">
      <c r="O798" s="189"/>
    </row>
    <row r="799" spans="15:15">
      <c r="O799" s="189"/>
    </row>
    <row r="800" spans="15:15">
      <c r="O800" s="189"/>
    </row>
    <row r="801" spans="15:15">
      <c r="O801" s="189"/>
    </row>
    <row r="802" spans="15:15">
      <c r="O802" s="189"/>
    </row>
    <row r="803" spans="15:15">
      <c r="O803" s="189"/>
    </row>
    <row r="804" spans="15:15">
      <c r="O804" s="189"/>
    </row>
    <row r="805" spans="15:15">
      <c r="O805" s="189"/>
    </row>
    <row r="806" spans="15:15">
      <c r="O806" s="189"/>
    </row>
    <row r="807" spans="15:15">
      <c r="O807" s="189"/>
    </row>
    <row r="808" spans="15:15">
      <c r="O808" s="189"/>
    </row>
    <row r="809" spans="15:15">
      <c r="O809" s="189"/>
    </row>
    <row r="810" spans="15:15">
      <c r="O810" s="189"/>
    </row>
    <row r="811" spans="15:15">
      <c r="O811" s="189"/>
    </row>
    <row r="812" spans="15:15">
      <c r="O812" s="189"/>
    </row>
    <row r="813" spans="15:15">
      <c r="O813" s="189"/>
    </row>
    <row r="814" spans="15:15">
      <c r="O814" s="189"/>
    </row>
    <row r="815" spans="15:15">
      <c r="O815" s="189"/>
    </row>
    <row r="816" spans="15:15">
      <c r="O816" s="189"/>
    </row>
    <row r="817" spans="15:15">
      <c r="O817" s="189"/>
    </row>
    <row r="818" spans="15:15">
      <c r="O818" s="189"/>
    </row>
    <row r="819" spans="15:15">
      <c r="O819" s="189"/>
    </row>
    <row r="820" spans="15:15">
      <c r="O820" s="189"/>
    </row>
    <row r="821" spans="15:15">
      <c r="O821" s="189"/>
    </row>
    <row r="822" spans="15:15">
      <c r="O822" s="189"/>
    </row>
    <row r="823" spans="15:15">
      <c r="O823" s="189"/>
    </row>
    <row r="824" spans="15:15">
      <c r="O824" s="189"/>
    </row>
    <row r="825" spans="15:15">
      <c r="O825" s="189"/>
    </row>
    <row r="826" spans="15:15">
      <c r="O826" s="189"/>
    </row>
    <row r="827" spans="15:15">
      <c r="O827" s="189"/>
    </row>
    <row r="828" spans="15:15">
      <c r="O828" s="189"/>
    </row>
    <row r="829" spans="15:15">
      <c r="O829" s="189"/>
    </row>
    <row r="830" spans="15:15">
      <c r="O830" s="189"/>
    </row>
    <row r="831" spans="15:15">
      <c r="O831" s="189"/>
    </row>
    <row r="832" spans="15:15">
      <c r="O832" s="189"/>
    </row>
    <row r="833" spans="15:15">
      <c r="O833" s="189"/>
    </row>
    <row r="834" spans="15:15">
      <c r="O834" s="189"/>
    </row>
    <row r="835" spans="15:15">
      <c r="O835" s="189"/>
    </row>
    <row r="836" spans="15:15">
      <c r="O836" s="189"/>
    </row>
    <row r="837" spans="15:15">
      <c r="O837" s="189"/>
    </row>
    <row r="838" spans="15:15">
      <c r="O838" s="189"/>
    </row>
    <row r="839" spans="15:15">
      <c r="O839" s="189"/>
    </row>
    <row r="840" spans="15:15">
      <c r="O840" s="189"/>
    </row>
    <row r="841" spans="15:15">
      <c r="O841" s="189"/>
    </row>
    <row r="842" spans="15:15">
      <c r="O842" s="189"/>
    </row>
    <row r="843" spans="15:15">
      <c r="O843" s="189"/>
    </row>
    <row r="844" spans="15:15">
      <c r="O844" s="189"/>
    </row>
    <row r="845" spans="15:15">
      <c r="O845" s="189"/>
    </row>
    <row r="846" spans="15:15">
      <c r="O846" s="189"/>
    </row>
    <row r="847" spans="15:15">
      <c r="O847" s="189"/>
    </row>
    <row r="848" spans="15:15">
      <c r="O848" s="189"/>
    </row>
    <row r="849" spans="15:15">
      <c r="O849" s="189"/>
    </row>
    <row r="850" spans="15:15">
      <c r="O850" s="189"/>
    </row>
    <row r="851" spans="15:15">
      <c r="O851" s="189"/>
    </row>
    <row r="852" spans="15:15">
      <c r="O852" s="189"/>
    </row>
    <row r="853" spans="15:15">
      <c r="O853" s="189"/>
    </row>
    <row r="854" spans="15:15">
      <c r="O854" s="189"/>
    </row>
    <row r="855" spans="15:15">
      <c r="O855" s="189"/>
    </row>
    <row r="856" spans="15:15">
      <c r="O856" s="189"/>
    </row>
    <row r="857" spans="15:15">
      <c r="O857" s="189"/>
    </row>
    <row r="858" spans="15:15">
      <c r="O858" s="189"/>
    </row>
    <row r="859" spans="15:15">
      <c r="O859" s="189"/>
    </row>
    <row r="860" spans="15:15">
      <c r="O860" s="189"/>
    </row>
    <row r="861" spans="15:15">
      <c r="O861" s="189"/>
    </row>
    <row r="862" spans="15:15">
      <c r="O862" s="189"/>
    </row>
    <row r="863" spans="15:15">
      <c r="O863" s="189"/>
    </row>
    <row r="864" spans="15:15">
      <c r="O864" s="189"/>
    </row>
    <row r="865" spans="15:15">
      <c r="O865" s="189"/>
    </row>
    <row r="866" spans="15:15">
      <c r="O866" s="189"/>
    </row>
    <row r="867" spans="15:15">
      <c r="O867" s="189"/>
    </row>
    <row r="868" spans="15:15">
      <c r="O868" s="189"/>
    </row>
    <row r="869" spans="15:15">
      <c r="O869" s="189"/>
    </row>
    <row r="870" spans="15:15">
      <c r="O870" s="189"/>
    </row>
    <row r="871" spans="15:15">
      <c r="O871" s="189"/>
    </row>
    <row r="872" spans="15:15">
      <c r="O872" s="189"/>
    </row>
    <row r="873" spans="15:15">
      <c r="O873" s="189"/>
    </row>
    <row r="874" spans="15:15">
      <c r="O874" s="189"/>
    </row>
    <row r="875" spans="15:15">
      <c r="O875" s="189"/>
    </row>
    <row r="876" spans="15:15">
      <c r="O876" s="189"/>
    </row>
    <row r="877" spans="15:15">
      <c r="O877" s="189"/>
    </row>
    <row r="878" spans="15:15">
      <c r="O878" s="189"/>
    </row>
    <row r="879" spans="15:15">
      <c r="O879" s="189"/>
    </row>
    <row r="880" spans="15:15">
      <c r="O880" s="189"/>
    </row>
    <row r="881" spans="15:15">
      <c r="O881" s="189"/>
    </row>
    <row r="882" spans="15:15">
      <c r="O882" s="189"/>
    </row>
    <row r="883" spans="15:15">
      <c r="O883" s="189"/>
    </row>
    <row r="884" spans="15:15">
      <c r="O884" s="189"/>
    </row>
    <row r="885" spans="15:15">
      <c r="O885" s="189"/>
    </row>
    <row r="886" spans="15:15">
      <c r="O886" s="189"/>
    </row>
    <row r="887" spans="15:15">
      <c r="O887" s="189"/>
    </row>
    <row r="888" spans="15:15">
      <c r="O888" s="189"/>
    </row>
    <row r="889" spans="15:15">
      <c r="O889" s="189"/>
    </row>
    <row r="890" spans="15:15">
      <c r="O890" s="189"/>
    </row>
    <row r="891" spans="15:15">
      <c r="O891" s="189"/>
    </row>
    <row r="892" spans="15:15">
      <c r="O892" s="189"/>
    </row>
    <row r="893" spans="15:15">
      <c r="O893" s="189"/>
    </row>
    <row r="894" spans="15:15">
      <c r="O894" s="189"/>
    </row>
    <row r="895" spans="15:15">
      <c r="O895" s="189"/>
    </row>
    <row r="896" spans="15:15">
      <c r="O896" s="189"/>
    </row>
    <row r="897" spans="15:15">
      <c r="O897" s="189"/>
    </row>
    <row r="898" spans="15:15">
      <c r="O898" s="189"/>
    </row>
    <row r="899" spans="15:15">
      <c r="O899" s="189"/>
    </row>
    <row r="900" spans="15:15">
      <c r="O900" s="189"/>
    </row>
    <row r="901" spans="15:15">
      <c r="O901" s="189"/>
    </row>
    <row r="902" spans="15:15">
      <c r="O902" s="189"/>
    </row>
    <row r="903" spans="15:15">
      <c r="O903" s="189"/>
    </row>
    <row r="904" spans="15:15">
      <c r="O904" s="189"/>
    </row>
    <row r="905" spans="15:15">
      <c r="O905" s="189"/>
    </row>
    <row r="906" spans="15:15">
      <c r="O906" s="189"/>
    </row>
    <row r="907" spans="15:15">
      <c r="O907" s="189"/>
    </row>
    <row r="908" spans="15:15">
      <c r="O908" s="189"/>
    </row>
    <row r="909" spans="15:15">
      <c r="O909" s="189"/>
    </row>
    <row r="910" spans="15:15">
      <c r="O910" s="189"/>
    </row>
    <row r="911" spans="15:15">
      <c r="O911" s="189"/>
    </row>
    <row r="912" spans="15:15">
      <c r="O912" s="189"/>
    </row>
    <row r="913" spans="15:15">
      <c r="O913" s="189"/>
    </row>
    <row r="914" spans="15:15">
      <c r="O914" s="189"/>
    </row>
    <row r="915" spans="15:15">
      <c r="O915" s="189"/>
    </row>
    <row r="916" spans="15:15">
      <c r="O916" s="189"/>
    </row>
    <row r="917" spans="15:15">
      <c r="O917" s="189"/>
    </row>
    <row r="918" spans="15:15">
      <c r="O918" s="189"/>
    </row>
    <row r="919" spans="15:15">
      <c r="O919" s="189"/>
    </row>
    <row r="920" spans="15:15">
      <c r="O920" s="189"/>
    </row>
    <row r="921" spans="15:15">
      <c r="O921" s="189"/>
    </row>
    <row r="922" spans="15:15">
      <c r="O922" s="189"/>
    </row>
    <row r="923" spans="15:15">
      <c r="O923" s="189"/>
    </row>
    <row r="924" spans="15:15">
      <c r="O924" s="189"/>
    </row>
    <row r="925" spans="15:15">
      <c r="O925" s="189"/>
    </row>
    <row r="926" spans="15:15">
      <c r="O926" s="189"/>
    </row>
    <row r="927" spans="15:15">
      <c r="O927" s="189"/>
    </row>
    <row r="928" spans="15:15">
      <c r="O928" s="189"/>
    </row>
    <row r="929" spans="15:15">
      <c r="O929" s="189"/>
    </row>
    <row r="930" spans="15:15">
      <c r="O930" s="189"/>
    </row>
    <row r="931" spans="15:15">
      <c r="O931" s="189"/>
    </row>
    <row r="932" spans="15:15">
      <c r="O932" s="189"/>
    </row>
    <row r="933" spans="15:15">
      <c r="O933" s="189"/>
    </row>
    <row r="934" spans="15:15">
      <c r="O934" s="189"/>
    </row>
    <row r="935" spans="15:15">
      <c r="O935" s="189"/>
    </row>
    <row r="936" spans="15:15">
      <c r="O936" s="189"/>
    </row>
    <row r="937" spans="15:15">
      <c r="O937" s="189"/>
    </row>
    <row r="938" spans="15:15">
      <c r="O938" s="189"/>
    </row>
    <row r="939" spans="15:15">
      <c r="O939" s="189"/>
    </row>
    <row r="940" spans="15:15">
      <c r="O940" s="189"/>
    </row>
    <row r="941" spans="15:15">
      <c r="O941" s="189"/>
    </row>
    <row r="942" spans="15:15">
      <c r="O942" s="189"/>
    </row>
    <row r="943" spans="15:15">
      <c r="O943" s="189"/>
    </row>
    <row r="944" spans="15:15">
      <c r="O944" s="189"/>
    </row>
    <row r="945" spans="15:15">
      <c r="O945" s="189"/>
    </row>
    <row r="946" spans="15:15">
      <c r="O946" s="189"/>
    </row>
    <row r="947" spans="15:15">
      <c r="O947" s="189"/>
    </row>
    <row r="948" spans="15:15">
      <c r="O948" s="189"/>
    </row>
    <row r="949" spans="15:15">
      <c r="O949" s="189"/>
    </row>
    <row r="950" spans="15:15">
      <c r="O950" s="189"/>
    </row>
    <row r="951" spans="15:15">
      <c r="O951" s="189"/>
    </row>
    <row r="952" spans="15:15">
      <c r="O952" s="189"/>
    </row>
    <row r="953" spans="15:15">
      <c r="O953" s="189"/>
    </row>
    <row r="954" spans="15:15">
      <c r="O954" s="189"/>
    </row>
    <row r="955" spans="15:15">
      <c r="O955" s="189"/>
    </row>
    <row r="956" spans="15:15">
      <c r="O956" s="189"/>
    </row>
    <row r="957" spans="15:15">
      <c r="O957" s="189"/>
    </row>
    <row r="958" spans="15:15">
      <c r="O958" s="189"/>
    </row>
    <row r="959" spans="15:15">
      <c r="O959" s="189"/>
    </row>
    <row r="960" spans="15:15">
      <c r="O960" s="189"/>
    </row>
    <row r="961" spans="15:15">
      <c r="O961" s="189"/>
    </row>
    <row r="962" spans="15:15">
      <c r="O962" s="189"/>
    </row>
    <row r="963" spans="15:15">
      <c r="O963" s="189"/>
    </row>
    <row r="964" spans="15:15">
      <c r="O964" s="189"/>
    </row>
    <row r="965" spans="15:15">
      <c r="O965" s="189"/>
    </row>
    <row r="966" spans="15:15">
      <c r="O966" s="189"/>
    </row>
    <row r="967" spans="15:15">
      <c r="O967" s="189"/>
    </row>
    <row r="968" spans="15:15">
      <c r="O968" s="189"/>
    </row>
    <row r="969" spans="15:15">
      <c r="O969" s="189"/>
    </row>
    <row r="970" spans="15:15">
      <c r="O970" s="189"/>
    </row>
    <row r="971" spans="15:15">
      <c r="O971" s="189"/>
    </row>
    <row r="972" spans="15:15">
      <c r="O972" s="189"/>
    </row>
    <row r="973" spans="15:15">
      <c r="O973" s="189"/>
    </row>
    <row r="974" spans="15:15">
      <c r="O974" s="189"/>
    </row>
    <row r="975" spans="15:15">
      <c r="O975" s="189"/>
    </row>
    <row r="976" spans="15:15">
      <c r="O976" s="189"/>
    </row>
    <row r="977" spans="15:15">
      <c r="O977" s="189"/>
    </row>
    <row r="978" spans="15:15">
      <c r="O978" s="189"/>
    </row>
    <row r="979" spans="15:15">
      <c r="O979" s="189"/>
    </row>
    <row r="980" spans="15:15">
      <c r="O980" s="189"/>
    </row>
    <row r="981" spans="15:15">
      <c r="O981" s="189"/>
    </row>
    <row r="982" spans="15:15">
      <c r="O982" s="189"/>
    </row>
    <row r="983" spans="15:15">
      <c r="O983" s="189"/>
    </row>
    <row r="984" spans="15:15">
      <c r="O984" s="189"/>
    </row>
    <row r="985" spans="15:15">
      <c r="O985" s="189"/>
    </row>
    <row r="986" spans="15:15">
      <c r="O986" s="189"/>
    </row>
    <row r="987" spans="15:15">
      <c r="O987" s="189"/>
    </row>
    <row r="988" spans="15:15">
      <c r="O988" s="189"/>
    </row>
    <row r="989" spans="15:15">
      <c r="O989" s="189"/>
    </row>
    <row r="990" spans="15:15">
      <c r="O990" s="189"/>
    </row>
    <row r="991" spans="15:15">
      <c r="O991" s="189"/>
    </row>
    <row r="992" spans="15:15">
      <c r="O992" s="189"/>
    </row>
    <row r="993" spans="15:15">
      <c r="O993" s="189"/>
    </row>
    <row r="994" spans="15:15">
      <c r="O994" s="189"/>
    </row>
    <row r="995" spans="15:15">
      <c r="O995" s="189"/>
    </row>
    <row r="996" spans="15:15">
      <c r="O996" s="189"/>
    </row>
    <row r="997" spans="15:15">
      <c r="O997" s="189"/>
    </row>
    <row r="998" spans="15:15">
      <c r="O998" s="189"/>
    </row>
    <row r="999" spans="15:15">
      <c r="O999" s="189"/>
    </row>
    <row r="1000" spans="15:15">
      <c r="O1000" s="189"/>
    </row>
    <row r="1001" spans="15:15">
      <c r="O1001" s="189"/>
    </row>
    <row r="1002" spans="15:15">
      <c r="O1002" s="189"/>
    </row>
    <row r="1003" spans="15:15">
      <c r="O1003" s="189"/>
    </row>
    <row r="1004" spans="15:15">
      <c r="O1004" s="189"/>
    </row>
    <row r="1005" spans="15:15">
      <c r="O1005" s="189"/>
    </row>
    <row r="1006" spans="15:15">
      <c r="O1006" s="189"/>
    </row>
    <row r="1007" spans="15:15">
      <c r="O1007" s="189"/>
    </row>
    <row r="1008" spans="15:15">
      <c r="O1008" s="189"/>
    </row>
    <row r="1009" spans="15:15">
      <c r="O1009" s="189"/>
    </row>
    <row r="1010" spans="15:15">
      <c r="O1010" s="189"/>
    </row>
    <row r="1011" spans="15:15">
      <c r="O1011" s="189"/>
    </row>
    <row r="1012" spans="15:15">
      <c r="O1012" s="189"/>
    </row>
    <row r="1013" spans="15:15">
      <c r="O1013" s="189"/>
    </row>
    <row r="1014" spans="15:15">
      <c r="O1014" s="189"/>
    </row>
    <row r="1015" spans="15:15">
      <c r="O1015" s="189"/>
    </row>
    <row r="1016" spans="15:15">
      <c r="O1016" s="189"/>
    </row>
    <row r="1017" spans="15:15">
      <c r="O1017" s="189"/>
    </row>
    <row r="1018" spans="15:15">
      <c r="O1018" s="189"/>
    </row>
    <row r="1019" spans="15:15">
      <c r="O1019" s="189"/>
    </row>
    <row r="1020" spans="15:15">
      <c r="O1020" s="189"/>
    </row>
    <row r="1021" spans="15:15">
      <c r="O1021" s="189"/>
    </row>
    <row r="1022" spans="15:15">
      <c r="O1022" s="189"/>
    </row>
    <row r="1023" spans="15:15">
      <c r="O1023" s="189"/>
    </row>
    <row r="1024" spans="15:15">
      <c r="O1024" s="189"/>
    </row>
    <row r="1025" spans="15:15">
      <c r="O1025" s="189"/>
    </row>
    <row r="1026" spans="15:15">
      <c r="O1026" s="189"/>
    </row>
    <row r="1027" spans="15:15">
      <c r="O1027" s="189"/>
    </row>
    <row r="1028" spans="15:15">
      <c r="O1028" s="189"/>
    </row>
    <row r="1029" spans="15:15">
      <c r="O1029" s="189"/>
    </row>
    <row r="1030" spans="15:15">
      <c r="O1030" s="189"/>
    </row>
    <row r="1031" spans="15:15">
      <c r="O1031" s="189"/>
    </row>
    <row r="1032" spans="15:15">
      <c r="O1032" s="189"/>
    </row>
    <row r="1033" spans="15:15">
      <c r="O1033" s="189"/>
    </row>
    <row r="1034" spans="15:15">
      <c r="O1034" s="189"/>
    </row>
    <row r="1035" spans="15:15">
      <c r="O1035" s="189"/>
    </row>
    <row r="1036" spans="15:15">
      <c r="O1036" s="189"/>
    </row>
    <row r="1037" spans="15:15">
      <c r="O1037" s="189"/>
    </row>
    <row r="1038" spans="15:15">
      <c r="O1038" s="189"/>
    </row>
    <row r="1039" spans="15:15">
      <c r="O1039" s="189"/>
    </row>
    <row r="1040" spans="15:15">
      <c r="O1040" s="189"/>
    </row>
    <row r="1041" spans="15:15">
      <c r="O1041" s="189"/>
    </row>
    <row r="1042" spans="15:15">
      <c r="O1042" s="189"/>
    </row>
    <row r="1043" spans="15:15">
      <c r="O1043" s="189"/>
    </row>
    <row r="1044" spans="15:15">
      <c r="O1044" s="189"/>
    </row>
    <row r="1045" spans="15:15">
      <c r="O1045" s="189"/>
    </row>
    <row r="1046" spans="15:15">
      <c r="O1046" s="189"/>
    </row>
    <row r="1047" spans="15:15">
      <c r="O1047" s="189"/>
    </row>
    <row r="1048" spans="15:15">
      <c r="O1048" s="189"/>
    </row>
    <row r="1049" spans="15:15">
      <c r="O1049" s="189"/>
    </row>
    <row r="1050" spans="15:15">
      <c r="O1050" s="189"/>
    </row>
    <row r="1051" spans="15:15">
      <c r="O1051" s="189"/>
    </row>
    <row r="1052" spans="15:15">
      <c r="O1052" s="189"/>
    </row>
    <row r="1053" spans="15:15">
      <c r="O1053" s="189"/>
    </row>
    <row r="1054" spans="15:15">
      <c r="O1054" s="189"/>
    </row>
    <row r="1055" spans="15:15">
      <c r="O1055" s="189"/>
    </row>
    <row r="1056" spans="15:15">
      <c r="O1056" s="189"/>
    </row>
    <row r="1057" spans="15:15">
      <c r="O1057" s="189"/>
    </row>
    <row r="1058" spans="15:15">
      <c r="O1058" s="189"/>
    </row>
    <row r="1059" spans="15:15">
      <c r="O1059" s="189"/>
    </row>
    <row r="1060" spans="15:15">
      <c r="O1060" s="189"/>
    </row>
    <row r="1061" spans="15:15">
      <c r="O1061" s="189"/>
    </row>
    <row r="1062" spans="15:15">
      <c r="O1062" s="189"/>
    </row>
    <row r="1063" spans="15:15">
      <c r="O1063" s="189"/>
    </row>
    <row r="1064" spans="15:15">
      <c r="O1064" s="189"/>
    </row>
    <row r="1065" spans="15:15">
      <c r="O1065" s="189"/>
    </row>
    <row r="1066" spans="15:15">
      <c r="O1066" s="189"/>
    </row>
    <row r="1067" spans="15:15">
      <c r="O1067" s="189"/>
    </row>
    <row r="1068" spans="15:15">
      <c r="O1068" s="189"/>
    </row>
    <row r="1069" spans="15:15">
      <c r="O1069" s="189"/>
    </row>
    <row r="1070" spans="15:15">
      <c r="O1070" s="189"/>
    </row>
    <row r="1071" spans="15:15">
      <c r="O1071" s="189"/>
    </row>
    <row r="1072" spans="15:15">
      <c r="O1072" s="189"/>
    </row>
    <row r="1073" spans="15:15">
      <c r="O1073" s="189"/>
    </row>
    <row r="1074" spans="15:15">
      <c r="O1074" s="189"/>
    </row>
    <row r="1075" spans="15:15">
      <c r="O1075" s="189"/>
    </row>
    <row r="1076" spans="15:15">
      <c r="O1076" s="189"/>
    </row>
    <row r="1077" spans="15:15">
      <c r="O1077" s="189"/>
    </row>
    <row r="1078" spans="15:15">
      <c r="O1078" s="189"/>
    </row>
    <row r="1079" spans="15:15">
      <c r="O1079" s="189"/>
    </row>
    <row r="1080" spans="15:15">
      <c r="O1080" s="189"/>
    </row>
    <row r="1081" spans="15:15">
      <c r="O1081" s="189"/>
    </row>
    <row r="1082" spans="15:15">
      <c r="O1082" s="189"/>
    </row>
    <row r="1083" spans="15:15">
      <c r="O1083" s="189"/>
    </row>
    <row r="1084" spans="15:15">
      <c r="O1084" s="189"/>
    </row>
    <row r="1085" spans="15:15">
      <c r="O1085" s="189"/>
    </row>
    <row r="1086" spans="15:15">
      <c r="O1086" s="189"/>
    </row>
    <row r="1087" spans="15:15">
      <c r="O1087" s="189"/>
    </row>
    <row r="1088" spans="15:15">
      <c r="O1088" s="189"/>
    </row>
    <row r="1089" spans="15:15">
      <c r="O1089" s="189"/>
    </row>
    <row r="1090" spans="15:15">
      <c r="O1090" s="189"/>
    </row>
    <row r="1091" spans="15:15">
      <c r="O1091" s="189"/>
    </row>
    <row r="1092" spans="15:15">
      <c r="O1092" s="189"/>
    </row>
    <row r="1093" spans="15:15">
      <c r="O1093" s="189"/>
    </row>
    <row r="1094" spans="15:15">
      <c r="O1094" s="189"/>
    </row>
    <row r="1095" spans="15:15">
      <c r="O1095" s="189"/>
    </row>
    <row r="1096" spans="15:15">
      <c r="O1096" s="189"/>
    </row>
    <row r="1097" spans="15:15">
      <c r="O1097" s="189"/>
    </row>
    <row r="1098" spans="15:15">
      <c r="O1098" s="189"/>
    </row>
    <row r="1099" spans="15:15">
      <c r="O1099" s="189"/>
    </row>
    <row r="1100" spans="15:15">
      <c r="O1100" s="189"/>
    </row>
    <row r="1101" spans="15:15">
      <c r="O1101" s="189"/>
    </row>
    <row r="1102" spans="15:15">
      <c r="O1102" s="189"/>
    </row>
    <row r="1103" spans="15:15">
      <c r="O1103" s="189"/>
    </row>
    <row r="1104" spans="15:15">
      <c r="O1104" s="189"/>
    </row>
    <row r="1105" spans="15:15">
      <c r="O1105" s="189"/>
    </row>
    <row r="1106" spans="15:15">
      <c r="O1106" s="189"/>
    </row>
    <row r="1107" spans="15:15">
      <c r="O1107" s="189"/>
    </row>
    <row r="1108" spans="15:15">
      <c r="O1108" s="189"/>
    </row>
    <row r="1109" spans="15:15">
      <c r="O1109" s="189"/>
    </row>
    <row r="1110" spans="15:15">
      <c r="O1110" s="189"/>
    </row>
    <row r="1111" spans="15:15">
      <c r="O1111" s="189"/>
    </row>
    <row r="1112" spans="15:15">
      <c r="O1112" s="189"/>
    </row>
    <row r="1113" spans="15:15">
      <c r="O1113" s="189"/>
    </row>
    <row r="1114" spans="15:15">
      <c r="O1114" s="189"/>
    </row>
    <row r="1115" spans="15:15">
      <c r="O1115" s="189"/>
    </row>
    <row r="1116" spans="15:15">
      <c r="O1116" s="189"/>
    </row>
    <row r="1117" spans="15:15">
      <c r="O1117" s="189"/>
    </row>
    <row r="1118" spans="15:15">
      <c r="O1118" s="189"/>
    </row>
    <row r="1119" spans="15:15">
      <c r="O1119" s="189"/>
    </row>
    <row r="1120" spans="15:15">
      <c r="O1120" s="189"/>
    </row>
    <row r="1121" spans="15:15">
      <c r="O1121" s="189"/>
    </row>
    <row r="1122" spans="15:15">
      <c r="O1122" s="189"/>
    </row>
    <row r="1123" spans="15:15">
      <c r="O1123" s="189"/>
    </row>
    <row r="1124" spans="15:15">
      <c r="O1124" s="189"/>
    </row>
    <row r="1125" spans="15:15">
      <c r="O1125" s="189"/>
    </row>
  </sheetData>
  <hyperlinks>
    <hyperlink ref="O9" r:id="rId1" display="mamezcua@ffcorp.org"/>
    <hyperlink ref="O11" r:id="rId2" display="7373@ffcorp.biz"/>
    <hyperlink ref="O12" r:id="rId3" display="7382@ffcorp.biz"/>
    <hyperlink ref="O13" r:id="rId4" display="7397@ffcorp.biz"/>
    <hyperlink ref="O14" r:id="rId5" display="7495@ffcorp.biz"/>
    <hyperlink ref="O15" r:id="rId6" display="fmartinez@ffcorp.org"/>
    <hyperlink ref="O16" r:id="rId7" display="7355@ffcorp.biz"/>
    <hyperlink ref="O17" r:id="rId8" display="7364@ffcorp.biz"/>
    <hyperlink ref="O18" r:id="rId9" display="7389@ffcorp.biz"/>
    <hyperlink ref="O19" r:id="rId10" display="7487@ffcorp.biz"/>
    <hyperlink ref="O20" r:id="rId11" display="7493@ffcorp.biz"/>
    <hyperlink ref="O21" r:id="rId12" display="8150@ffcorp.biz"/>
    <hyperlink ref="O22" r:id="rId13" display="cgutierrez@ffcorp.org"/>
    <hyperlink ref="O23" r:id="rId14" display="7351@ffcorp.biz"/>
    <hyperlink ref="O24" r:id="rId15" display="7366@ffcorp.biz"/>
    <hyperlink ref="O25" r:id="rId16" display="7379@ffcorp.biz"/>
    <hyperlink ref="O26" r:id="rId17" display="7383@ffcorp.biz"/>
    <hyperlink ref="O27" r:id="rId18" display="7384@ffcorp.biz"/>
    <hyperlink ref="O28" r:id="rId19" display="7400@ffcorp.biz"/>
    <hyperlink ref="O29" r:id="rId20" display="7401@ffcorp.biz"/>
    <hyperlink ref="O30" r:id="rId21" display="doo@ffcorp.org"/>
    <hyperlink ref="O32" r:id="rId22" display="7368@ffcorp.biz"/>
    <hyperlink ref="O34" r:id="rId23" display="7376@ffcorp.biz"/>
    <hyperlink ref="O35" r:id="rId24" display="7378@ffcorp.biz"/>
    <hyperlink ref="O36" r:id="rId25" display="7387@ffcorp.biz"/>
    <hyperlink ref="O37" r:id="rId26" display="7392@ffcorp.biz"/>
    <hyperlink ref="O42" r:id="rId27" display="7372@ffcorp.biz"/>
    <hyperlink ref="O43" r:id="rId28" display="7374@ffcorp.biz"/>
    <hyperlink ref="O44" r:id="rId29" display="7381@ffcorp.biz"/>
    <hyperlink ref="O45" r:id="rId30" display="7492@ffcorp.biz"/>
    <hyperlink ref="O46" r:id="rId31" display="7489@ffcorp.biz"/>
    <hyperlink ref="O47" r:id="rId32" display="7625@ffcorp.biz"/>
    <hyperlink ref="O49" r:id="rId33" display="7361@ffcorp.biz"/>
    <hyperlink ref="O50" r:id="rId34" display="7363@ffcorp.biz"/>
    <hyperlink ref="O51" r:id="rId35" display="7367@ffcorp.biz"/>
    <hyperlink ref="O52" r:id="rId36" display="7377@ffcorp.biz"/>
    <hyperlink ref="O53" r:id="rId37" display="7393@ffcorp.biz"/>
    <hyperlink ref="O54" r:id="rId38" display="7398@ffcorp.biz"/>
    <hyperlink ref="O55" r:id="rId39" display="7488@ffcorp.biz"/>
    <hyperlink ref="O56" r:id="rId40" display="7494@ffcorp.biz"/>
    <hyperlink ref="O58" r:id="rId41" display="7352@ffcorp.biz"/>
    <hyperlink ref="O59" r:id="rId42" display="7358@ffcorp.biz"/>
    <hyperlink ref="O60" r:id="rId43" display="7362@ffcorp.biz"/>
    <hyperlink ref="O61" r:id="rId44" display="7375@ffcorp.biz"/>
    <hyperlink ref="O62" r:id="rId45" display="7380@ffcorp.biz"/>
    <hyperlink ref="O63" r:id="rId46" display="7396@ffcorp.biz"/>
    <hyperlink ref="O64" r:id="rId47" display="7491@ffcorp.biz"/>
    <hyperlink ref="O66" r:id="rId48" display="7365@ffcorp.biz"/>
    <hyperlink ref="O67" r:id="rId49" display="7369@ffcorp.biz"/>
    <hyperlink ref="O68" r:id="rId50" display="7385@ffcorp.biz"/>
    <hyperlink ref="O69" r:id="rId51" display="7386@ffcorp.biz"/>
    <hyperlink ref="O70" r:id="rId52" display="7391@ffcorp.biz"/>
    <hyperlink ref="O71" r:id="rId53" display="7394@ffcorp.biz"/>
    <hyperlink ref="O75" r:id="rId54" display="861@ffcorp.biz"/>
    <hyperlink ref="O77" r:id="rId55" display="863@ffcorp.biz"/>
    <hyperlink ref="O78" r:id="rId56" display="864@ffcorp.biz"/>
    <hyperlink ref="O79" r:id="rId57" display="866@ffcorp.biz"/>
    <hyperlink ref="O80" r:id="rId58" display="7466@ffcorp.biz"/>
    <hyperlink ref="O81" r:id="rId59" display="7780@ffcorp.biz"/>
  </hyperlinks>
  <pageMargins left="0.7" right="0.7" top="0.75" bottom="0.75" header="0.3" footer="0.3"/>
  <pageSetup paperSize="1" orientation="portrait" useFirstPageNumber="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Sheet1</vt:lpstr>
      <vt:lpstr>Summary</vt:lpstr>
      <vt:lpstr>WTD</vt:lpstr>
      <vt:lpstr>Shamrock</vt:lpstr>
      <vt:lpstr>SALES</vt:lpstr>
      <vt:lpstr>Bakery</vt:lpstr>
      <vt:lpstr>XRef</vt:lpstr>
      <vt:lpstr>Inventory</vt:lpstr>
      <vt:lpstr>Store List</vt:lpstr>
      <vt:lpstr>Item List (2)</vt:lpstr>
      <vt:lpstr>Cross ref</vt:lpstr>
      <vt:lpstr>weekly sales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naeem</cp:lastModifiedBy>
  <dcterms:created xsi:type="dcterms:W3CDTF">2006-09-17T14:30:00Z</dcterms:created>
  <dcterms:modified xsi:type="dcterms:W3CDTF">2023-09-29T09:53:51Z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1033-11.1.0.11704</vt:lpwstr>
  </property>
</Properties>
</file>